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4900" windowHeight="12420" activeTab="8"/>
  </bookViews>
  <sheets>
    <sheet name="过机服务商重量差" sheetId="1" r:id="rId1"/>
    <sheet name="业务数据统计" sheetId="2" r:id="rId2"/>
    <sheet name="名单" sheetId="3" r:id="rId3"/>
    <sheet name="提成标准" sheetId="4" r:id="rId4"/>
    <sheet name="特殊事项扣除" sheetId="7" r:id="rId5"/>
    <sheet name="提成" sheetId="5" r:id="rId6"/>
    <sheet name="业务员明细" sheetId="6" r:id="rId7"/>
    <sheet name="部门" sheetId="8" r:id="rId8"/>
    <sheet name="无崖子提成" sheetId="9" r:id="rId9"/>
  </sheets>
  <definedNames>
    <definedName name="_xlnm._FilterDatabase" localSheetId="0" hidden="1">过机服务商重量差!$A$1:$N$4790</definedName>
    <definedName name="_xlnm._FilterDatabase" localSheetId="1" hidden="1">业务数据统计!$A$1:$BF$4790</definedName>
    <definedName name="_xlnm._FilterDatabase" localSheetId="4" hidden="1">特殊事项扣除!$A$1:$G$79</definedName>
    <definedName name="_xlnm._FilterDatabase" localSheetId="6" hidden="1">业务员明细!$A$2:$I$64</definedName>
    <definedName name="_xlnm._FilterDatabase" localSheetId="7" hidden="1">部门!$A$1:$E$71</definedName>
    <definedName name="_xlnm.Print_Area" localSheetId="6">业务员明细!$A:$D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2" name="ID_9F528AFC3D734C0F93B5BDB826E0677E" descr="杨帆承担724.12元，提成扣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105525" y="352425"/>
          <a:ext cx="7543800" cy="10057765"/>
        </a:xfrm>
        <a:prstGeom prst="rect">
          <a:avLst/>
        </a:prstGeom>
      </xdr:spPr>
    </xdr:pic>
  </etc:cellImage>
</etc:cellImage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<sst xmlns="http://schemas.openxmlformats.org/spreadsheetml/2006/main" count="77431" uniqueCount="19346">
  <si>
    <t>运单号</t>
  </si>
  <si>
    <t>服务商单号</t>
  </si>
  <si>
    <t>渠道转单号</t>
  </si>
  <si>
    <t>销售产品</t>
  </si>
  <si>
    <t>产品组</t>
  </si>
  <si>
    <t>服务渠道</t>
  </si>
  <si>
    <t>服务渠道客服</t>
  </si>
  <si>
    <t>客户简称</t>
  </si>
  <si>
    <t>业务员名称</t>
  </si>
  <si>
    <t>出货实重</t>
  </si>
  <si>
    <t>出货材积重</t>
  </si>
  <si>
    <t>出货计费重</t>
  </si>
  <si>
    <t>服务商计费重</t>
  </si>
  <si>
    <t>差值</t>
  </si>
  <si>
    <t>QS0131-MX</t>
  </si>
  <si>
    <t>ICBU00000932919</t>
  </si>
  <si>
    <t>1ZG3325W0416448603</t>
  </si>
  <si>
    <t>OK-FDX-DHL-TNT</t>
  </si>
  <si>
    <t>非主营</t>
  </si>
  <si>
    <t>玉麒麟</t>
  </si>
  <si>
    <t>小飞侠</t>
  </si>
  <si>
    <t>TL0131-NL</t>
  </si>
  <si>
    <t>ICBU00000932943</t>
  </si>
  <si>
    <t>1Z4W260E0409673969</t>
  </si>
  <si>
    <t>OK-UPS红单</t>
  </si>
  <si>
    <t>FBA15G65R8GW</t>
  </si>
  <si>
    <t>ICBU00000932665</t>
  </si>
  <si>
    <t>RCD24000759946</t>
  </si>
  <si>
    <t>澳大利亚海派-包税</t>
  </si>
  <si>
    <t>小旋风</t>
  </si>
  <si>
    <t>高雨晴</t>
  </si>
  <si>
    <t>FBA15G65P13K</t>
  </si>
  <si>
    <t>ICBU00000932701</t>
  </si>
  <si>
    <t>RCD24000759947</t>
  </si>
  <si>
    <t>SP260122021</t>
  </si>
  <si>
    <t>ICBU00000933108</t>
  </si>
  <si>
    <t/>
  </si>
  <si>
    <t>欧洲海派-M</t>
  </si>
  <si>
    <t>张诚</t>
  </si>
  <si>
    <t>马淞浦</t>
  </si>
  <si>
    <t>SP260129024</t>
  </si>
  <si>
    <t>ICBU00000933109</t>
  </si>
  <si>
    <t>SP260121227</t>
  </si>
  <si>
    <t>ICBU00000933107</t>
  </si>
  <si>
    <t>SP260123008</t>
  </si>
  <si>
    <t>ICBU00000933118</t>
  </si>
  <si>
    <t>SP260122003</t>
  </si>
  <si>
    <t>ICBU00000933106</t>
  </si>
  <si>
    <t>SP260121220</t>
  </si>
  <si>
    <t>ICBU00000932842</t>
  </si>
  <si>
    <t>KP</t>
  </si>
  <si>
    <t>加拿大海派-JY</t>
  </si>
  <si>
    <t>风清扬</t>
  </si>
  <si>
    <t>SP260120060</t>
  </si>
  <si>
    <t>ICBU00000932975</t>
  </si>
  <si>
    <t>SP260122050</t>
  </si>
  <si>
    <t>ICBU00000932908</t>
  </si>
  <si>
    <t>SP260122007</t>
  </si>
  <si>
    <t>ICBU00000933117</t>
  </si>
  <si>
    <t>SP260121264</t>
  </si>
  <si>
    <t>ICBU00000933138</t>
  </si>
  <si>
    <t>SP260121188</t>
  </si>
  <si>
    <t>ICBU00000932970</t>
  </si>
  <si>
    <t>SP260121174</t>
  </si>
  <si>
    <t>ICBU00000932897</t>
  </si>
  <si>
    <t>SP260121195</t>
  </si>
  <si>
    <t>ICBU00000933111</t>
  </si>
  <si>
    <t>SP260121223</t>
  </si>
  <si>
    <t>ICBU00000933110</t>
  </si>
  <si>
    <t>SP260120043-YYZ7-16</t>
  </si>
  <si>
    <t>ICBU00000932894</t>
  </si>
  <si>
    <t>SP260126064-YYZ7-38</t>
  </si>
  <si>
    <t>ICBU00000932826</t>
  </si>
  <si>
    <t>SP260112003</t>
  </si>
  <si>
    <t>ICBU00000933121</t>
  </si>
  <si>
    <t>HCLSA0131-6</t>
  </si>
  <si>
    <t>ICBU00000932498</t>
  </si>
  <si>
    <t>TPL000134937</t>
  </si>
  <si>
    <t>澳大利亚海派-含税-SC</t>
  </si>
  <si>
    <t>刘申奥</t>
  </si>
  <si>
    <t>SP260121154</t>
  </si>
  <si>
    <t>ICBU00000933112</t>
  </si>
  <si>
    <t>YKZXX013102</t>
  </si>
  <si>
    <t>ICBU00000932200</t>
  </si>
  <si>
    <t>1ZA06B016832064447</t>
  </si>
  <si>
    <t>欧洲德国清专线</t>
  </si>
  <si>
    <t>张小雪</t>
  </si>
  <si>
    <t>TM260131-1CA3</t>
  </si>
  <si>
    <t>ICBU00000932388</t>
  </si>
  <si>
    <t>888386607575</t>
  </si>
  <si>
    <t>邓健群</t>
  </si>
  <si>
    <t>TM260131-2FR2</t>
  </si>
  <si>
    <t>ICBU00000932359</t>
  </si>
  <si>
    <t>1ZA06B016818572639</t>
  </si>
  <si>
    <t>HH233M26</t>
  </si>
  <si>
    <t>ICBU00000932242</t>
  </si>
  <si>
    <t>1ZF4K3596816247057</t>
  </si>
  <si>
    <t>欧洲专线-HMC</t>
  </si>
  <si>
    <t>帅时莹</t>
  </si>
  <si>
    <t>李娟-业务</t>
  </si>
  <si>
    <t>RSC3104</t>
  </si>
  <si>
    <t>ICBU00000933165</t>
  </si>
  <si>
    <t>1Z0E465J0413832648</t>
  </si>
  <si>
    <t>汪祺</t>
  </si>
  <si>
    <t>RSC3103</t>
  </si>
  <si>
    <t>ICBU00000933199</t>
  </si>
  <si>
    <t>1Z0E465J0419105235</t>
  </si>
  <si>
    <t>RSC3102</t>
  </si>
  <si>
    <t>ICBU00000933162</t>
  </si>
  <si>
    <t>1Z0E465J0419058000</t>
  </si>
  <si>
    <t>RSC3101</t>
  </si>
  <si>
    <t>ICBU00000933159</t>
  </si>
  <si>
    <t>1Z0E465J0415072448</t>
  </si>
  <si>
    <t>QLWJ1781704</t>
  </si>
  <si>
    <t>ICBU00000932639</t>
  </si>
  <si>
    <t>1Z0E793D0422717448</t>
  </si>
  <si>
    <t>宁春阳</t>
  </si>
  <si>
    <t>JHZW7312</t>
  </si>
  <si>
    <t>ICBU00000931347</t>
  </si>
  <si>
    <t>888384610822</t>
  </si>
  <si>
    <t>宋海周</t>
  </si>
  <si>
    <t>SH0131-2</t>
  </si>
  <si>
    <t>ICBU00000932684</t>
  </si>
  <si>
    <t>1ZHF38642014756797</t>
  </si>
  <si>
    <t>加拿大准时达海派UPS</t>
  </si>
  <si>
    <t>JPS20260131002</t>
  </si>
  <si>
    <t>ICBU00000932924</t>
  </si>
  <si>
    <t>CR431657742DE</t>
  </si>
  <si>
    <t>HST-UPS 6000</t>
  </si>
  <si>
    <t>无崖子</t>
  </si>
  <si>
    <t>柴燕玲</t>
  </si>
  <si>
    <t>JPS20260131001</t>
  </si>
  <si>
    <t>ICBU00000932923</t>
  </si>
  <si>
    <t>CR431657314DE</t>
  </si>
  <si>
    <t>PBI3-FBA19757N66N</t>
  </si>
  <si>
    <t>ICBU00000932823</t>
  </si>
  <si>
    <t>1Z0E465J0407453337</t>
  </si>
  <si>
    <t>95T6963</t>
  </si>
  <si>
    <t>ICBU00000933015</t>
  </si>
  <si>
    <t>1ZG3333D0406480200</t>
  </si>
  <si>
    <t>MSHQ-UPS</t>
  </si>
  <si>
    <t>24543733501033648</t>
  </si>
  <si>
    <t>ICBU00000933153</t>
  </si>
  <si>
    <t>881072500</t>
  </si>
  <si>
    <t>东南亚专线</t>
  </si>
  <si>
    <t>丁佳伟</t>
  </si>
  <si>
    <t>TM260131-1FL1</t>
  </si>
  <si>
    <t>ICBU00000931733</t>
  </si>
  <si>
    <t>1Z4W260E0410561907</t>
  </si>
  <si>
    <t>AY-2274</t>
  </si>
  <si>
    <t>ICBU00000932651</t>
  </si>
  <si>
    <t>1ZA06B016812392639</t>
  </si>
  <si>
    <t>王拥</t>
  </si>
  <si>
    <t>DCSP-260131-1</t>
  </si>
  <si>
    <t>ICBU00000931701</t>
  </si>
  <si>
    <t>398309103634</t>
  </si>
  <si>
    <t>王昌金</t>
  </si>
  <si>
    <t>NAT260131US-01</t>
  </si>
  <si>
    <t>ICBU00000932138</t>
  </si>
  <si>
    <t>398309210400</t>
  </si>
  <si>
    <t>FEDEX速快美国包税6000</t>
  </si>
  <si>
    <t>冯青青</t>
  </si>
  <si>
    <t>NAF260129US-01</t>
  </si>
  <si>
    <t>ICBU00000932146</t>
  </si>
  <si>
    <t>398309185163</t>
  </si>
  <si>
    <t>NAE251223IT-01</t>
  </si>
  <si>
    <t>ICBU00000932151</t>
  </si>
  <si>
    <t>1Z0R6D926808379429</t>
  </si>
  <si>
    <t>欧洲卡航含税(快递派)</t>
  </si>
  <si>
    <t>欧洲卡航含税(快递派）</t>
  </si>
  <si>
    <t>007</t>
  </si>
  <si>
    <t>SYFS0131-1</t>
  </si>
  <si>
    <t>ICBU00000932900</t>
  </si>
  <si>
    <t>1ZA06B016818065580</t>
  </si>
  <si>
    <t>ZAMY01311553</t>
  </si>
  <si>
    <t>ICBU00000932271</t>
  </si>
  <si>
    <t>1Z0E465J0411470917</t>
  </si>
  <si>
    <t>LM-056</t>
  </si>
  <si>
    <t>ICBU00000932113</t>
  </si>
  <si>
    <t>1Z0R6D926806701789</t>
  </si>
  <si>
    <t>YKZXX0131</t>
  </si>
  <si>
    <t>ICBU00000932135</t>
  </si>
  <si>
    <t>义乌联邦IE-包税</t>
  </si>
  <si>
    <t>HJ25613101</t>
  </si>
  <si>
    <t>ICBU00000932738</t>
  </si>
  <si>
    <t>888401830517</t>
  </si>
  <si>
    <t>JRGJ-专线</t>
  </si>
  <si>
    <t>李凤</t>
  </si>
  <si>
    <t>29G6T9</t>
  </si>
  <si>
    <t>ICBU00000933001</t>
  </si>
  <si>
    <t>CR431656565DE</t>
  </si>
  <si>
    <t>李可</t>
  </si>
  <si>
    <t>UES260100104</t>
  </si>
  <si>
    <t>ICBU00000933078</t>
  </si>
  <si>
    <t>美转加快提卡派(HEDE)</t>
  </si>
  <si>
    <t>DS260131-90015</t>
  </si>
  <si>
    <t>ICBU00000931627</t>
  </si>
  <si>
    <t>888393849785</t>
  </si>
  <si>
    <t>义乌联邦FICP-包税</t>
  </si>
  <si>
    <t>臧明</t>
  </si>
  <si>
    <t>NS0131</t>
  </si>
  <si>
    <t>ICBU00000932227</t>
  </si>
  <si>
    <t>888386680111</t>
  </si>
  <si>
    <t>付乐航</t>
  </si>
  <si>
    <t>D20260131-1</t>
  </si>
  <si>
    <t>ICBU00000932917</t>
  </si>
  <si>
    <t>398309170150</t>
  </si>
  <si>
    <t>施建祥</t>
  </si>
  <si>
    <t>MWR26131-1</t>
  </si>
  <si>
    <t>ICBU00000932936</t>
  </si>
  <si>
    <t>1Z4W260E0402266135</t>
  </si>
  <si>
    <t>徐建</t>
  </si>
  <si>
    <t>YQ131CZ-1</t>
  </si>
  <si>
    <t>ICBU00000932663</t>
  </si>
  <si>
    <t>1Z0R6D926809022365</t>
  </si>
  <si>
    <t>张俊合</t>
  </si>
  <si>
    <t>PTYL-131T</t>
  </si>
  <si>
    <t>ICBU00000932552</t>
  </si>
  <si>
    <t>1Z4W260E0409162127</t>
  </si>
  <si>
    <t>汪礼平</t>
  </si>
  <si>
    <t>HY260131-NL-9</t>
  </si>
  <si>
    <t>ICBU00000931782</t>
  </si>
  <si>
    <t>1ZF4K3596803870460</t>
  </si>
  <si>
    <t>朱杰</t>
  </si>
  <si>
    <t>5ME9963WS</t>
  </si>
  <si>
    <t>ICBU00000932078</t>
  </si>
  <si>
    <t>1Z0E620D0435857753</t>
  </si>
  <si>
    <t>王岩岩</t>
  </si>
  <si>
    <t>BSMY20260131-2</t>
  </si>
  <si>
    <t>ICBU00000932971</t>
  </si>
  <si>
    <t>1Z0R6D896822740883</t>
  </si>
  <si>
    <t>欧洲快船-JT</t>
  </si>
  <si>
    <t>叶伟明</t>
  </si>
  <si>
    <t>BSMY20260131-1</t>
  </si>
  <si>
    <t>ICBU00000932958</t>
  </si>
  <si>
    <t>1Z0R6D896818651666</t>
  </si>
  <si>
    <t>TS-XU-2026131</t>
  </si>
  <si>
    <t>ICBU00000932084</t>
  </si>
  <si>
    <t>1Z33W2606793102018</t>
  </si>
  <si>
    <t>刘海荣</t>
  </si>
  <si>
    <t>TS-XU-2026131-1</t>
  </si>
  <si>
    <t>ICBU00000932207</t>
  </si>
  <si>
    <t>888391070499</t>
  </si>
  <si>
    <t>YC3980905</t>
  </si>
  <si>
    <t>ICBU00000932636</t>
  </si>
  <si>
    <t>1ZG2C1210300573091</t>
  </si>
  <si>
    <t>宋立业</t>
  </si>
  <si>
    <t>GS260131-12054-A</t>
  </si>
  <si>
    <t>ICBU00000933005</t>
  </si>
  <si>
    <t>888395425893</t>
  </si>
  <si>
    <t>GS260131-12054-B</t>
  </si>
  <si>
    <t>ICBU00000933007</t>
  </si>
  <si>
    <t>888395420685</t>
  </si>
  <si>
    <t>WWUSHIBA0116</t>
  </si>
  <si>
    <t>ICBU00000931780</t>
  </si>
  <si>
    <t>1Z0E793D6701617290</t>
  </si>
  <si>
    <t>OK-UPS蓝单</t>
  </si>
  <si>
    <t>FBA15LCWC9VS</t>
  </si>
  <si>
    <t>ICBU00000932538</t>
  </si>
  <si>
    <t>1Z0R6D926813137377</t>
  </si>
  <si>
    <t>HCLSA0131-4</t>
  </si>
  <si>
    <t>ICBU00000932444</t>
  </si>
  <si>
    <t>888426354650</t>
  </si>
  <si>
    <t>HCLSA0131-3</t>
  </si>
  <si>
    <t>ICBU00000932436</t>
  </si>
  <si>
    <t>1Z0R6D926811240213</t>
  </si>
  <si>
    <t>欧洲海派含税(快递派)</t>
  </si>
  <si>
    <t>欧洲海派含税(快递派）</t>
  </si>
  <si>
    <t>HCLSA0131-7</t>
  </si>
  <si>
    <t>ICBU00000932631</t>
  </si>
  <si>
    <t>1Z0E620D0413498414</t>
  </si>
  <si>
    <t>GHDZ-2LW</t>
  </si>
  <si>
    <t>ICBU00000932362</t>
  </si>
  <si>
    <t>1Z6982X16801050441</t>
  </si>
  <si>
    <t>欧洲铁路UPS专线-XC</t>
  </si>
  <si>
    <t>何康</t>
  </si>
  <si>
    <t>MKB-62-01</t>
  </si>
  <si>
    <t>ICBU00000931413</t>
  </si>
  <si>
    <t>1Z0E793D6719477113</t>
  </si>
  <si>
    <t>郭威</t>
  </si>
  <si>
    <t>HCLSA0131-5</t>
  </si>
  <si>
    <t>ICBU00000932480</t>
  </si>
  <si>
    <t>15504530823452</t>
  </si>
  <si>
    <t>英国海派包税（快递派）</t>
  </si>
  <si>
    <t>TX260131-WJ16</t>
  </si>
  <si>
    <t>ICBU00000932855</t>
  </si>
  <si>
    <t>1ZB8C0932020397939</t>
  </si>
  <si>
    <t>JST-加拿大专线</t>
  </si>
  <si>
    <t>余雨婕</t>
  </si>
  <si>
    <t>10003779621</t>
  </si>
  <si>
    <t>ICBU00000932442</t>
  </si>
  <si>
    <t>1ZB8C0932004354836</t>
  </si>
  <si>
    <t>朱辉</t>
  </si>
  <si>
    <t>TX260131-WJ18</t>
  </si>
  <si>
    <t>ICBU00000932890</t>
  </si>
  <si>
    <t>1ZB8C0932037585025</t>
  </si>
  <si>
    <t>TX260131-WJ17</t>
  </si>
  <si>
    <t>ICBU00000932864</t>
  </si>
  <si>
    <t>1ZF4K3596809766885</t>
  </si>
  <si>
    <t>TB013101</t>
  </si>
  <si>
    <t>ICBU00000932219</t>
  </si>
  <si>
    <t>1Z0JH5420330751666</t>
  </si>
  <si>
    <t>美国WP</t>
  </si>
  <si>
    <t>FBA1973TX06Q</t>
  </si>
  <si>
    <t>ICBU00000932857</t>
  </si>
  <si>
    <t>1Z4W260E0411601880</t>
  </si>
  <si>
    <t>李得胜</t>
  </si>
  <si>
    <t>TX260131-LY11</t>
  </si>
  <si>
    <t>ICBU00000932888</t>
  </si>
  <si>
    <t>AMQ6873695</t>
  </si>
  <si>
    <t>澳大利亚空派-香港飞-SC</t>
  </si>
  <si>
    <t>HCLSA0131-1</t>
  </si>
  <si>
    <t>ICBU00000932298</t>
  </si>
  <si>
    <t>15504530823180</t>
  </si>
  <si>
    <t>HCLSA0131-2</t>
  </si>
  <si>
    <t>ICBU00000932390</t>
  </si>
  <si>
    <t>15504530853878</t>
  </si>
  <si>
    <t>英国空派-普货-经济-含税-KY</t>
  </si>
  <si>
    <t>YM2613102</t>
  </si>
  <si>
    <t>ICBU00000932802</t>
  </si>
  <si>
    <t>888401809040</t>
  </si>
  <si>
    <t>26EYEJ058</t>
  </si>
  <si>
    <t>ICBU00000926830</t>
  </si>
  <si>
    <t>周志宇</t>
  </si>
  <si>
    <t>LKS-PO8302-51</t>
  </si>
  <si>
    <t>ICBU00000932022</t>
  </si>
  <si>
    <t>FL-260130A</t>
  </si>
  <si>
    <t>ICBU00000928728</t>
  </si>
  <si>
    <t>陈炎</t>
  </si>
  <si>
    <t>HL26131-1</t>
  </si>
  <si>
    <t>ICBU00000932189</t>
  </si>
  <si>
    <t>1ZHF05572014691146</t>
  </si>
  <si>
    <t>加拿大空派-大陆飞-UPS派送/6000</t>
  </si>
  <si>
    <t>GB0131-DE</t>
  </si>
  <si>
    <t>ICBU00000931328</t>
  </si>
  <si>
    <t>888382928543</t>
  </si>
  <si>
    <t>上海FEDEX-P价IP</t>
  </si>
  <si>
    <t>陈颖</t>
  </si>
  <si>
    <t>FBA15LDBQTGT</t>
  </si>
  <si>
    <t>ICBU00000930712</t>
  </si>
  <si>
    <t>1Z0R6D926808645944</t>
  </si>
  <si>
    <t>GB0131-US01</t>
  </si>
  <si>
    <t>ICBU00000931243</t>
  </si>
  <si>
    <t>398309225951</t>
  </si>
  <si>
    <t>WLXB-3GB-1</t>
  </si>
  <si>
    <t>ICBU00000929599</t>
  </si>
  <si>
    <t>888384608580</t>
  </si>
  <si>
    <t>WLXB-3GB-2</t>
  </si>
  <si>
    <t>ICBU00000929600</t>
  </si>
  <si>
    <t>888386159189</t>
  </si>
  <si>
    <t>CH20260131-1</t>
  </si>
  <si>
    <t>ICBU00000932648</t>
  </si>
  <si>
    <t>英国卡航-卡派-含税-KY</t>
  </si>
  <si>
    <t>张德士</t>
  </si>
  <si>
    <t>JYZ26013101</t>
  </si>
  <si>
    <t>ICBU00000931973</t>
  </si>
  <si>
    <t>1ZX30Y730490393478</t>
  </si>
  <si>
    <t>义乌UPS红单直发包税/5000</t>
  </si>
  <si>
    <t>JYZ26013102</t>
  </si>
  <si>
    <t>ICBU00000931978</t>
  </si>
  <si>
    <t>1ZX30Y730498888581</t>
  </si>
  <si>
    <t>JLL260131A</t>
  </si>
  <si>
    <t>ICBU00000932055</t>
  </si>
  <si>
    <t>MKP4534281830</t>
  </si>
  <si>
    <t>澳大利亚空派-大陆飞-SC</t>
  </si>
  <si>
    <t>JLL260131B</t>
  </si>
  <si>
    <t>ICBU00000932080</t>
  </si>
  <si>
    <t>TPL600032612</t>
  </si>
  <si>
    <t>JLL260131C</t>
  </si>
  <si>
    <t>ICBU00000932083</t>
  </si>
  <si>
    <t>888385218542</t>
  </si>
  <si>
    <t>5000LL4422</t>
  </si>
  <si>
    <t>ICBU00000932232</t>
  </si>
  <si>
    <t>1Z4W260E0417528931</t>
  </si>
  <si>
    <t>6KFR4413S</t>
  </si>
  <si>
    <t>ICBU00000931597</t>
  </si>
  <si>
    <t>1Z4W260E0406970901</t>
  </si>
  <si>
    <t>JC-0127-34</t>
  </si>
  <si>
    <t>ICBU00000924506</t>
  </si>
  <si>
    <t>1ZF4K3596819562657</t>
  </si>
  <si>
    <t>刘丹</t>
  </si>
  <si>
    <t>CI122513</t>
  </si>
  <si>
    <t>ICBU00000931184</t>
  </si>
  <si>
    <t>888386117333</t>
  </si>
  <si>
    <t>CH20260131-2</t>
  </si>
  <si>
    <t>ICBU00000932063</t>
  </si>
  <si>
    <t>1Z4W260E0416730884</t>
  </si>
  <si>
    <t>JBM127-2</t>
  </si>
  <si>
    <t>ICBU00000923954</t>
  </si>
  <si>
    <t>TPL000135379</t>
  </si>
  <si>
    <t>张涛</t>
  </si>
  <si>
    <t>10003779597</t>
  </si>
  <si>
    <t>ICBU00000932039</t>
  </si>
  <si>
    <t>1ZB8C0932036548157</t>
  </si>
  <si>
    <t>25123001LX</t>
  </si>
  <si>
    <t>ICBU00000932108</t>
  </si>
  <si>
    <t>15504530332425</t>
  </si>
  <si>
    <t>英国空运普货DPD派</t>
  </si>
  <si>
    <t>江伟成</t>
  </si>
  <si>
    <t>LD-2887</t>
  </si>
  <si>
    <t>ICBU00000932160</t>
  </si>
  <si>
    <t>888387563796</t>
  </si>
  <si>
    <t>MPN260131-1US</t>
  </si>
  <si>
    <t>ICBU00000931879</t>
  </si>
  <si>
    <t>398310777419</t>
  </si>
  <si>
    <t>ZJTX2025806</t>
  </si>
  <si>
    <t>ICBU00000931233</t>
  </si>
  <si>
    <t>888385985343</t>
  </si>
  <si>
    <t>陈玉琴</t>
  </si>
  <si>
    <t>ZJTX2025803</t>
  </si>
  <si>
    <t>ICBU00000930190</t>
  </si>
  <si>
    <t>888386075311</t>
  </si>
  <si>
    <t>CZQ260130</t>
  </si>
  <si>
    <t>ICBU00000932382</t>
  </si>
  <si>
    <t>蒋龙波</t>
  </si>
  <si>
    <t>FREDA707102</t>
  </si>
  <si>
    <t>ICBU00000932392</t>
  </si>
  <si>
    <t>1Z0R6D926803614290</t>
  </si>
  <si>
    <t>LUNA9305523</t>
  </si>
  <si>
    <t>ICBU00000931320</t>
  </si>
  <si>
    <t>1Z0R6D896806053549</t>
  </si>
  <si>
    <t>何林霞</t>
  </si>
  <si>
    <t>RF-1147</t>
  </si>
  <si>
    <t>ICBU00000929704</t>
  </si>
  <si>
    <t>1Z0R6D926839601567</t>
  </si>
  <si>
    <t>FG260108020</t>
  </si>
  <si>
    <t>ICBU00000931596</t>
  </si>
  <si>
    <t>AMQ6873655</t>
  </si>
  <si>
    <t>澳大利亚空派-经济线-SC</t>
  </si>
  <si>
    <t>RC261302</t>
  </si>
  <si>
    <t>ICBU00000932130</t>
  </si>
  <si>
    <t>SA780165875</t>
  </si>
  <si>
    <t>阿联酋专线-YT</t>
  </si>
  <si>
    <t>SQ260108002</t>
  </si>
  <si>
    <t>ICBU00000931902</t>
  </si>
  <si>
    <t>500745742652</t>
  </si>
  <si>
    <t>FL-2601310E</t>
  </si>
  <si>
    <t>ICBU00000932337</t>
  </si>
  <si>
    <t>HS457-77</t>
  </si>
  <si>
    <t>ICBU00000932148</t>
  </si>
  <si>
    <t>SA-WJ24626</t>
  </si>
  <si>
    <t>沙特海派</t>
  </si>
  <si>
    <t>左宗伟</t>
  </si>
  <si>
    <t>RF-7704</t>
  </si>
  <si>
    <t>ICBU00000932373</t>
  </si>
  <si>
    <t>1Z0R6D926832267101</t>
  </si>
  <si>
    <t>YINHAI2544</t>
  </si>
  <si>
    <t>ICBU00000932088</t>
  </si>
  <si>
    <t>MY4751</t>
  </si>
  <si>
    <t>沙特空派</t>
  </si>
  <si>
    <t>LR260130</t>
  </si>
  <si>
    <t>ICBU00000930956</t>
  </si>
  <si>
    <t>MKP24000759952</t>
  </si>
  <si>
    <t>私人地址海派双清含税（AU-S-02）</t>
  </si>
  <si>
    <t>孙源圻</t>
  </si>
  <si>
    <t>FCO0018</t>
  </si>
  <si>
    <t>ICBU00000931738</t>
  </si>
  <si>
    <t>398309492050</t>
  </si>
  <si>
    <t>YF-联邦包税小包</t>
  </si>
  <si>
    <t>LEKE29318</t>
  </si>
  <si>
    <t>ICBU00000932197</t>
  </si>
  <si>
    <t>398310485636</t>
  </si>
  <si>
    <t>BLS01307200</t>
  </si>
  <si>
    <t>ICBU00000932157</t>
  </si>
  <si>
    <t>1Z80F20X0423193076</t>
  </si>
  <si>
    <t>FedEx-通用渠道</t>
  </si>
  <si>
    <t>SHANELGORIAL26131-1</t>
  </si>
  <si>
    <t>ICBU00000931993</t>
  </si>
  <si>
    <t>1Z0E620D0405399626</t>
  </si>
  <si>
    <t>FBA19751BCG3</t>
  </si>
  <si>
    <t>ICBU00000932097</t>
  </si>
  <si>
    <t>陈兵</t>
  </si>
  <si>
    <t>CN260131-US-46806</t>
  </si>
  <si>
    <t>ICBU00000931286</t>
  </si>
  <si>
    <t>398309523280</t>
  </si>
  <si>
    <t>CN260131-US-52552</t>
  </si>
  <si>
    <t>ICBU00000931289</t>
  </si>
  <si>
    <t>398309602860</t>
  </si>
  <si>
    <t>CN260131-US-33778</t>
  </si>
  <si>
    <t>ICBU00000931285</t>
  </si>
  <si>
    <t>398309593703</t>
  </si>
  <si>
    <t>CN260131-US-42104</t>
  </si>
  <si>
    <t>ICBU00000932153</t>
  </si>
  <si>
    <t>398309637809</t>
  </si>
  <si>
    <t>CN260131-US-37721</t>
  </si>
  <si>
    <t>ICBU00000931287</t>
  </si>
  <si>
    <t>398309453133</t>
  </si>
  <si>
    <t>CN260131-US-85259</t>
  </si>
  <si>
    <t>ICBU00000931288</t>
  </si>
  <si>
    <t>398309664592</t>
  </si>
  <si>
    <t>CN260131-US-26070</t>
  </si>
  <si>
    <t>ICBU00000931453</t>
  </si>
  <si>
    <t>398309564350</t>
  </si>
  <si>
    <t>CN260131-US-58078</t>
  </si>
  <si>
    <t>ICBU00000931315</t>
  </si>
  <si>
    <t>1Z0E465J0408647591</t>
  </si>
  <si>
    <t>CN260131-US-96732</t>
  </si>
  <si>
    <t>ICBU00000931314</t>
  </si>
  <si>
    <t>1Z0E465J0406813253</t>
  </si>
  <si>
    <t>CN260131-US-47802</t>
  </si>
  <si>
    <t>ICBU00000931284</t>
  </si>
  <si>
    <t>398309622780</t>
  </si>
  <si>
    <t>CN260131-US-58374</t>
  </si>
  <si>
    <t>ICBU00000931293</t>
  </si>
  <si>
    <t>398309480538</t>
  </si>
  <si>
    <t>CN260131-US-17408</t>
  </si>
  <si>
    <t>ICBU00000931280</t>
  </si>
  <si>
    <t>398309500176</t>
  </si>
  <si>
    <t>CN260131-US-95603</t>
  </si>
  <si>
    <t>ICBU00000931454</t>
  </si>
  <si>
    <t>398309586080</t>
  </si>
  <si>
    <t>CN260131-US-28787</t>
  </si>
  <si>
    <t>ICBU00000931283</t>
  </si>
  <si>
    <t>398309445570</t>
  </si>
  <si>
    <t>CN260131-US-92704</t>
  </si>
  <si>
    <t>ICBU00000931282</t>
  </si>
  <si>
    <t>398309507300</t>
  </si>
  <si>
    <t>CN260131-US-92027</t>
  </si>
  <si>
    <t>ICBU00000931294</t>
  </si>
  <si>
    <t>398309555595</t>
  </si>
  <si>
    <t>CN260131-US-32608</t>
  </si>
  <si>
    <t>ICBU00000931290</t>
  </si>
  <si>
    <t>398309534483</t>
  </si>
  <si>
    <t>CN260131-US-33175</t>
  </si>
  <si>
    <t>ICBU00000931281</t>
  </si>
  <si>
    <t>398309613363</t>
  </si>
  <si>
    <t>CN260131-US-89511</t>
  </si>
  <si>
    <t>ICBU00000931292</t>
  </si>
  <si>
    <t>398309577578</t>
  </si>
  <si>
    <t>CN260131-US-96813</t>
  </si>
  <si>
    <t>ICBU00000931316</t>
  </si>
  <si>
    <t>1Z33W2600491303360</t>
  </si>
  <si>
    <t>JT0131-4</t>
  </si>
  <si>
    <t>ICBU00000931142</t>
  </si>
  <si>
    <t>MY4753</t>
  </si>
  <si>
    <t>王涛</t>
  </si>
  <si>
    <t>JMWJ-26-01-31</t>
  </si>
  <si>
    <t>ICBU00000932068</t>
  </si>
  <si>
    <t>1ZB87Y286725937368</t>
  </si>
  <si>
    <t>UPS-通用渠道5000</t>
  </si>
  <si>
    <t>张雪</t>
  </si>
  <si>
    <t>1D-YXL-1580</t>
  </si>
  <si>
    <t>ICBU00000931948</t>
  </si>
  <si>
    <t>888424837306</t>
  </si>
  <si>
    <t>JT0131-1</t>
  </si>
  <si>
    <t>ICBU00000932046</t>
  </si>
  <si>
    <t>1Z0E793D6704433474</t>
  </si>
  <si>
    <t>YKZXX013101</t>
  </si>
  <si>
    <t>ICBU00000931779</t>
  </si>
  <si>
    <t>HZHF0037</t>
  </si>
  <si>
    <t>ICBU00000925854</t>
  </si>
  <si>
    <t>1ZHF34022038229695</t>
  </si>
  <si>
    <t>CX-128879</t>
  </si>
  <si>
    <t>ICBU00000931980</t>
  </si>
  <si>
    <t>1Z33W2600493890928</t>
  </si>
  <si>
    <t>260130GT-LISA3</t>
  </si>
  <si>
    <t>ICBU00000928563</t>
  </si>
  <si>
    <t>15504530331795</t>
  </si>
  <si>
    <t>黄小丽</t>
  </si>
  <si>
    <t>QY26-0131ER01</t>
  </si>
  <si>
    <t>ICBU00000931932</t>
  </si>
  <si>
    <t>500745745216</t>
  </si>
  <si>
    <t>王志军</t>
  </si>
  <si>
    <t>AQ26131-2</t>
  </si>
  <si>
    <t>ICBU00000931871</t>
  </si>
  <si>
    <t>1ZX30Y730491475360</t>
  </si>
  <si>
    <t>义乌UPS红单直发包税/6000</t>
  </si>
  <si>
    <t>BJC260131-2JP</t>
  </si>
  <si>
    <t>ICBU00000931904</t>
  </si>
  <si>
    <t>1Z762E4V0419177464</t>
  </si>
  <si>
    <t>张博</t>
  </si>
  <si>
    <t>LG26-0131RT01</t>
  </si>
  <si>
    <t>ICBU00000931781</t>
  </si>
  <si>
    <t>1Z0E793D0410608794</t>
  </si>
  <si>
    <t>3KOLEDH98</t>
  </si>
  <si>
    <t>ICBU00000931750</t>
  </si>
  <si>
    <t>1Z4W260E0409563686</t>
  </si>
  <si>
    <t>260130HJ-JC1</t>
  </si>
  <si>
    <t>ICBU00000931754</t>
  </si>
  <si>
    <t>1Z0E64G86718962126</t>
  </si>
  <si>
    <t>152026012701-1</t>
  </si>
  <si>
    <t>ICBU00000930088</t>
  </si>
  <si>
    <t>MKP24000759957</t>
  </si>
  <si>
    <t>202131-6-E</t>
  </si>
  <si>
    <t>ICBU00000931179</t>
  </si>
  <si>
    <t>888389075619</t>
  </si>
  <si>
    <t>MSHQ-FEDEX</t>
  </si>
  <si>
    <t>KUER7233</t>
  </si>
  <si>
    <t>ICBU00000930431</t>
  </si>
  <si>
    <t>CR431543983DE</t>
  </si>
  <si>
    <t>HST-DHL</t>
  </si>
  <si>
    <t>QW-26-01-31</t>
  </si>
  <si>
    <t>ICBU00000931824</t>
  </si>
  <si>
    <t>1ZF4K3596829057167</t>
  </si>
  <si>
    <t>JSKJ-260131-2</t>
  </si>
  <si>
    <t>ICBU00000931544</t>
  </si>
  <si>
    <t>1Z0R6D926800965381</t>
  </si>
  <si>
    <t>JSKJ-260131-1</t>
  </si>
  <si>
    <t>ICBU00000931543</t>
  </si>
  <si>
    <t>1Z0R6D926815621965</t>
  </si>
  <si>
    <t>WYMHZ98132</t>
  </si>
  <si>
    <t>ICBU00000931688</t>
  </si>
  <si>
    <t>1Z80F20X0403643939</t>
  </si>
  <si>
    <t>HST-UPS 5000</t>
  </si>
  <si>
    <t>陈巧玲</t>
  </si>
  <si>
    <t>JHZW3002</t>
  </si>
  <si>
    <t>ICBU00000929119</t>
  </si>
  <si>
    <t>1ZA06B016832147081</t>
  </si>
  <si>
    <t>YQJCK0131-FL1</t>
  </si>
  <si>
    <t>ICBU00000931614</t>
  </si>
  <si>
    <t>888387560477</t>
  </si>
  <si>
    <t>上海联邦IP包税(不接美西邮编)</t>
  </si>
  <si>
    <t>段泽明</t>
  </si>
  <si>
    <t>J44006DSW7</t>
  </si>
  <si>
    <t>ICBU00000931595</t>
  </si>
  <si>
    <t>1Z0E793D0404854780</t>
  </si>
  <si>
    <t>ALI26ALO0041</t>
  </si>
  <si>
    <t>ICBU00000927121</t>
  </si>
  <si>
    <t>398309682845</t>
  </si>
  <si>
    <t>HF-WERNER-130-ES</t>
  </si>
  <si>
    <t>ICBU00000929235</t>
  </si>
  <si>
    <t>1Z0R6D926814920447</t>
  </si>
  <si>
    <t>XHX-0131-2</t>
  </si>
  <si>
    <t>ICBU00000931568</t>
  </si>
  <si>
    <t>1Z33W2606690193133</t>
  </si>
  <si>
    <t>XHX-0131-1</t>
  </si>
  <si>
    <t>ICBU00000931561</t>
  </si>
  <si>
    <t>1Z33W2606693260724</t>
  </si>
  <si>
    <t>SW260130</t>
  </si>
  <si>
    <t>ICBU00000930604</t>
  </si>
  <si>
    <t>1Z4W260E0413254154</t>
  </si>
  <si>
    <t>FBA196VKPZCZ</t>
  </si>
  <si>
    <t>ICBU00000925977</t>
  </si>
  <si>
    <t>加拿大准时达卡派</t>
  </si>
  <si>
    <t>ERICK26131-1</t>
  </si>
  <si>
    <t>ICBU00000931247</t>
  </si>
  <si>
    <t>1Z0E465J0402991050</t>
  </si>
  <si>
    <t>FBA196R6F4K2</t>
  </si>
  <si>
    <t>ICBU00000925976</t>
  </si>
  <si>
    <t>ZMSM131-1</t>
  </si>
  <si>
    <t>ICBU00000931351</t>
  </si>
  <si>
    <t>10272562731</t>
  </si>
  <si>
    <t>杨胜东</t>
  </si>
  <si>
    <t>RGG220713</t>
  </si>
  <si>
    <t>ICBU00000923971</t>
  </si>
  <si>
    <t>1ZHF34022022057749</t>
  </si>
  <si>
    <t>FQ2612302</t>
  </si>
  <si>
    <t>ICBU00000931270</t>
  </si>
  <si>
    <t>1Z0E793D6704902921</t>
  </si>
  <si>
    <t>BR260131-33511</t>
  </si>
  <si>
    <t>ICBU00000931335</t>
  </si>
  <si>
    <t>1Z33W2600493580656</t>
  </si>
  <si>
    <t>AAY12522GB</t>
  </si>
  <si>
    <t>ICBU00000931337</t>
  </si>
  <si>
    <t>1Z33W2606794301524</t>
  </si>
  <si>
    <t>SA9632</t>
  </si>
  <si>
    <t>ICBU00000931339</t>
  </si>
  <si>
    <t>31685015681</t>
  </si>
  <si>
    <t>NW0131-PL</t>
  </si>
  <si>
    <t>ICBU00000931225</t>
  </si>
  <si>
    <t>1Z4W260E0419020083</t>
  </si>
  <si>
    <t>QKJJ-260131-2</t>
  </si>
  <si>
    <t>ICBU00000931271</t>
  </si>
  <si>
    <t>1ZA06B016819469375</t>
  </si>
  <si>
    <t>王梓臣</t>
  </si>
  <si>
    <t>FBA1970B72N5</t>
  </si>
  <si>
    <t>ICBU00000928752</t>
  </si>
  <si>
    <t>1ZHF34022006029854</t>
  </si>
  <si>
    <t>肖芬</t>
  </si>
  <si>
    <t>FBA196SXNJL9</t>
  </si>
  <si>
    <t>ICBU00000928747</t>
  </si>
  <si>
    <t>1ZHF34022012023491</t>
  </si>
  <si>
    <t>SOPHIA1709</t>
  </si>
  <si>
    <t>ICBU00000931101</t>
  </si>
  <si>
    <t>SKP24000759911</t>
  </si>
  <si>
    <t>滕丽芳</t>
  </si>
  <si>
    <t>898545QQSS</t>
  </si>
  <si>
    <t>ICBU00000931086</t>
  </si>
  <si>
    <t>1Z0R6D926830110836</t>
  </si>
  <si>
    <t>肖倩</t>
  </si>
  <si>
    <t>YKHLLSA0131-1</t>
  </si>
  <si>
    <t>ICBU00000931185</t>
  </si>
  <si>
    <t>1ZE37G439124680299</t>
  </si>
  <si>
    <t>加拿大限时达美国提取（加班）</t>
  </si>
  <si>
    <t>DEVINMORENO-1</t>
  </si>
  <si>
    <t>ICBU00000926293</t>
  </si>
  <si>
    <t>1Z78Y3540433347445</t>
  </si>
  <si>
    <t>吴丽辉</t>
  </si>
  <si>
    <t>ZLX965221</t>
  </si>
  <si>
    <t>ICBU00000931096</t>
  </si>
  <si>
    <t>888389668613</t>
  </si>
  <si>
    <t>DH0129004-54220-1</t>
  </si>
  <si>
    <t>ICBU00000927355</t>
  </si>
  <si>
    <t>398309351951</t>
  </si>
  <si>
    <t>李闽健</t>
  </si>
  <si>
    <t>26130AM-1</t>
  </si>
  <si>
    <t>ICBU00000930127</t>
  </si>
  <si>
    <t>1Z0E793D6721158301</t>
  </si>
  <si>
    <t>26130AM-4</t>
  </si>
  <si>
    <t>ICBU00000930185</t>
  </si>
  <si>
    <t>1Z0E793D6713215933</t>
  </si>
  <si>
    <t>26130AM-8</t>
  </si>
  <si>
    <t>ICBU00000930203</t>
  </si>
  <si>
    <t>1Z0E793D6716685902</t>
  </si>
  <si>
    <t>PT20260130-1</t>
  </si>
  <si>
    <t>ICBU00000930170</t>
  </si>
  <si>
    <t>1Z0E465J0432519773</t>
  </si>
  <si>
    <t>26130AM-7</t>
  </si>
  <si>
    <t>ICBU00000930198</t>
  </si>
  <si>
    <t>1Z0E793D6712295957</t>
  </si>
  <si>
    <t>26130AM-5</t>
  </si>
  <si>
    <t>ICBU00000930189</t>
  </si>
  <si>
    <t>1Z0E793D6731363061</t>
  </si>
  <si>
    <t>26130AM-3</t>
  </si>
  <si>
    <t>ICBU00000930155</t>
  </si>
  <si>
    <t>1Z0E793D6732777078</t>
  </si>
  <si>
    <t>26130AM-2</t>
  </si>
  <si>
    <t>ICBU00000930148</t>
  </si>
  <si>
    <t>1Z0E793D6735145110</t>
  </si>
  <si>
    <t>26130AM-6</t>
  </si>
  <si>
    <t>ICBU00000930197</t>
  </si>
  <si>
    <t>1Z0E793D6700493925</t>
  </si>
  <si>
    <t>XX2601301</t>
  </si>
  <si>
    <t>ICBU00000929097</t>
  </si>
  <si>
    <t>888375083231</t>
  </si>
  <si>
    <t>YFIDUT-DE</t>
  </si>
  <si>
    <t>ICBU00000931000</t>
  </si>
  <si>
    <t>4422940406</t>
  </si>
  <si>
    <t>DHL-通用渠道</t>
  </si>
  <si>
    <t>956D369</t>
  </si>
  <si>
    <t>ICBU00000931003</t>
  </si>
  <si>
    <t>888365001425</t>
  </si>
  <si>
    <t>JPS20260130002</t>
  </si>
  <si>
    <t>ICBU00000930683</t>
  </si>
  <si>
    <t>IW677316630GB</t>
  </si>
  <si>
    <t>JPS20260130001</t>
  </si>
  <si>
    <t>ICBU00000930679</t>
  </si>
  <si>
    <t>1Z53F19R0498507320</t>
  </si>
  <si>
    <t>JST-快递渠道</t>
  </si>
  <si>
    <t>LGS-983774</t>
  </si>
  <si>
    <t>ICBU00000929905</t>
  </si>
  <si>
    <t>398289171780</t>
  </si>
  <si>
    <t>BP20260130</t>
  </si>
  <si>
    <t>ICBU00000928754</t>
  </si>
  <si>
    <t>398287759500</t>
  </si>
  <si>
    <t>徐志欣</t>
  </si>
  <si>
    <t>YQJCK0130-FL1</t>
  </si>
  <si>
    <t>ICBU00000930282</t>
  </si>
  <si>
    <t>398287753902</t>
  </si>
  <si>
    <t>LM-26013001</t>
  </si>
  <si>
    <t>ICBU00000929602</t>
  </si>
  <si>
    <t>AMQ6872536</t>
  </si>
  <si>
    <t>LM-26013002</t>
  </si>
  <si>
    <t>ICBU00000929666</t>
  </si>
  <si>
    <t>398286992048</t>
  </si>
  <si>
    <t>DP2601140913080990800</t>
  </si>
  <si>
    <t>ICBU00000929341</t>
  </si>
  <si>
    <t>V0PZ10090134</t>
  </si>
  <si>
    <t>FG260108018</t>
  </si>
  <si>
    <t>ICBU00000928834</t>
  </si>
  <si>
    <t>TPL000134769</t>
  </si>
  <si>
    <t>KLL260107009</t>
  </si>
  <si>
    <t>ICBU00000929679</t>
  </si>
  <si>
    <t>CR431623465DE</t>
  </si>
  <si>
    <t>15CINDY260100194</t>
  </si>
  <si>
    <t>ICBU00000930361</t>
  </si>
  <si>
    <t>888364020354</t>
  </si>
  <si>
    <t>任永</t>
  </si>
  <si>
    <t>288542650501023437</t>
  </si>
  <si>
    <t>ICBU00000929953</t>
  </si>
  <si>
    <t>888363262647</t>
  </si>
  <si>
    <t>STELLA260100633</t>
  </si>
  <si>
    <t>ICBU00000930653</t>
  </si>
  <si>
    <t>1Z33W2600493620737</t>
  </si>
  <si>
    <t>HY260128-AE</t>
  </si>
  <si>
    <t>ICBU00000926241</t>
  </si>
  <si>
    <t>HY260128AE</t>
  </si>
  <si>
    <t>26010401LLBC</t>
  </si>
  <si>
    <t>ICBU00000930049</t>
  </si>
  <si>
    <t>1Z33W2600497886266</t>
  </si>
  <si>
    <t>26010401LLD</t>
  </si>
  <si>
    <t>ICBU00000930058</t>
  </si>
  <si>
    <t>1Z33W2600494944056</t>
  </si>
  <si>
    <t>XSD20260130-1</t>
  </si>
  <si>
    <t>ICBU00000930444</t>
  </si>
  <si>
    <t>1Z0E620D0407729426</t>
  </si>
  <si>
    <t>BRG23PL</t>
  </si>
  <si>
    <t>ICBU00000929389</t>
  </si>
  <si>
    <t>CR431504905DE</t>
  </si>
  <si>
    <t>LA2263313</t>
  </si>
  <si>
    <t>ICBU00000930781</t>
  </si>
  <si>
    <t>398287174444</t>
  </si>
  <si>
    <t>CO-26-01-30</t>
  </si>
  <si>
    <t>ICBU00000930403</t>
  </si>
  <si>
    <t>5809895280</t>
  </si>
  <si>
    <t>SYFS0130</t>
  </si>
  <si>
    <t>ICBU00000930690</t>
  </si>
  <si>
    <t>1Z57Y68V0494432986</t>
  </si>
  <si>
    <t>TM260130-3GBKP</t>
  </si>
  <si>
    <t>ICBU00000930367</t>
  </si>
  <si>
    <t>15504530410297</t>
  </si>
  <si>
    <t>TM260130-1FR3</t>
  </si>
  <si>
    <t>ICBU00000930421</t>
  </si>
  <si>
    <t>888362941870</t>
  </si>
  <si>
    <t>WTDZ01301632</t>
  </si>
  <si>
    <t>ICBU00000930065</t>
  </si>
  <si>
    <t>888361752636</t>
  </si>
  <si>
    <t>上海FEDEX-P价IE</t>
  </si>
  <si>
    <t>WJL130CH-3</t>
  </si>
  <si>
    <t>ICBU00000929986</t>
  </si>
  <si>
    <t>1Z4W260E0435783452</t>
  </si>
  <si>
    <t>WJL130AE-15</t>
  </si>
  <si>
    <t>ICBU00000930337</t>
  </si>
  <si>
    <t>AE-WJ14200</t>
  </si>
  <si>
    <t>阿联酋海派</t>
  </si>
  <si>
    <t>FBA1973RXHXW</t>
  </si>
  <si>
    <t>ICBU00000930320</t>
  </si>
  <si>
    <t>QG-0130-GB</t>
  </si>
  <si>
    <t>ICBU00000930632</t>
  </si>
  <si>
    <t>888362957445</t>
  </si>
  <si>
    <t>单志远</t>
  </si>
  <si>
    <t>TX26013001</t>
  </si>
  <si>
    <t>ICBU00000930742</t>
  </si>
  <si>
    <t>888363198792</t>
  </si>
  <si>
    <t>TX26013002</t>
  </si>
  <si>
    <t>ICBU00000930743</t>
  </si>
  <si>
    <t>888363195370</t>
  </si>
  <si>
    <t>TM260131-5NL1</t>
  </si>
  <si>
    <t>ICBU00000929216</t>
  </si>
  <si>
    <t>888363131472</t>
  </si>
  <si>
    <t>YT256396130</t>
  </si>
  <si>
    <t>ICBU00000929960</t>
  </si>
  <si>
    <t>ADE24000759999</t>
  </si>
  <si>
    <t>GG26130-ORF2</t>
  </si>
  <si>
    <t>ICBU00000930323</t>
  </si>
  <si>
    <t>888364449148</t>
  </si>
  <si>
    <t>HL26130-1</t>
  </si>
  <si>
    <t>ICBU00000929783</t>
  </si>
  <si>
    <t>1Z762E4V0403860389</t>
  </si>
  <si>
    <t>A553178-0001</t>
  </si>
  <si>
    <t>ICBU00000930011</t>
  </si>
  <si>
    <t>1Z33W2600492611516</t>
  </si>
  <si>
    <t>NAK260129US-01</t>
  </si>
  <si>
    <t>ICBU00000930191</t>
  </si>
  <si>
    <t>1ZG3333D0428734734</t>
  </si>
  <si>
    <t>上海UPS美国包税6000-B价</t>
  </si>
  <si>
    <t>ETF260129UK-01</t>
  </si>
  <si>
    <t>ICBU00000930200</t>
  </si>
  <si>
    <t>888361778095</t>
  </si>
  <si>
    <t>LI26FC46</t>
  </si>
  <si>
    <t>ICBU00000930848</t>
  </si>
  <si>
    <t>888364475307</t>
  </si>
  <si>
    <t>NAT260128US-02</t>
  </si>
  <si>
    <t>ICBU00000930139</t>
  </si>
  <si>
    <t>1ZG3333D0411496916</t>
  </si>
  <si>
    <t>NAE260126GB-01</t>
  </si>
  <si>
    <t>ICBU00000930233</t>
  </si>
  <si>
    <t>888361801340</t>
  </si>
  <si>
    <t>BN130GB-2</t>
  </si>
  <si>
    <t>ICBU00000930762</t>
  </si>
  <si>
    <t>1ZG3325W0425530836</t>
  </si>
  <si>
    <t>JM-JASP2-1</t>
  </si>
  <si>
    <t>ICBU00000930702</t>
  </si>
  <si>
    <t>398289301263</t>
  </si>
  <si>
    <t>郑江鹏</t>
  </si>
  <si>
    <t>PR0130-CA01</t>
  </si>
  <si>
    <t>ICBU00000929996</t>
  </si>
  <si>
    <t>1ZE37G439132724020</t>
  </si>
  <si>
    <t>加拿大限时达美国提取（正班）</t>
  </si>
  <si>
    <t>92026010608-BB</t>
  </si>
  <si>
    <t>ICBU00000930174</t>
  </si>
  <si>
    <t>IW677314355GB</t>
  </si>
  <si>
    <t>92026010608-AA</t>
  </si>
  <si>
    <t>ICBU00000930173</t>
  </si>
  <si>
    <t>112025010618-7</t>
  </si>
  <si>
    <t>ICBU00000930596</t>
  </si>
  <si>
    <t>1Z78Y3540421211087</t>
  </si>
  <si>
    <t>32026012201</t>
  </si>
  <si>
    <t>ICBU00000928626</t>
  </si>
  <si>
    <t>15504530165494</t>
  </si>
  <si>
    <t>英国海派B价</t>
  </si>
  <si>
    <t>NL25663Z52</t>
  </si>
  <si>
    <t>ICBU00000930734</t>
  </si>
  <si>
    <t>1ZF4K3596811115485</t>
  </si>
  <si>
    <t>112025010618-8</t>
  </si>
  <si>
    <t>ICBU00000930602</t>
  </si>
  <si>
    <t>1Z78Y3540403928329</t>
  </si>
  <si>
    <t>1522997P22</t>
  </si>
  <si>
    <t>ICBU00000930732</t>
  </si>
  <si>
    <t>1ZG3333D0427063283</t>
  </si>
  <si>
    <t>FBA19730H6V4</t>
  </si>
  <si>
    <t>ICBU00000929460</t>
  </si>
  <si>
    <t>FBA1972Z2MPZ</t>
  </si>
  <si>
    <t>ICBU00000929456</t>
  </si>
  <si>
    <t>FBA196K7CMSK</t>
  </si>
  <si>
    <t>ICBU00000929264</t>
  </si>
  <si>
    <t>龙云云</t>
  </si>
  <si>
    <t>TX260130-WJ15</t>
  </si>
  <si>
    <t>ICBU00000930856</t>
  </si>
  <si>
    <t>1ZK351X06822162132</t>
  </si>
  <si>
    <t>FBA1971X6RTC</t>
  </si>
  <si>
    <t>ICBU00000929309</t>
  </si>
  <si>
    <t>26011501ZLV</t>
  </si>
  <si>
    <t>ICBU00000930176</t>
  </si>
  <si>
    <t>1ZE37G439104374514</t>
  </si>
  <si>
    <t>26010501LX</t>
  </si>
  <si>
    <t>ICBU00000929998</t>
  </si>
  <si>
    <t>15504530159416</t>
  </si>
  <si>
    <t>QY26-0130P04</t>
  </si>
  <si>
    <t>ICBU00000930770</t>
  </si>
  <si>
    <t>1Z0E554G0439469054</t>
  </si>
  <si>
    <t>QY26-0130P01</t>
  </si>
  <si>
    <t>ICBU00000930763</t>
  </si>
  <si>
    <t>1ZEC67010424436957</t>
  </si>
  <si>
    <t>RB20260130-1</t>
  </si>
  <si>
    <t>ICBU00000930388</t>
  </si>
  <si>
    <t>1Z0E793D0434713401</t>
  </si>
  <si>
    <t>WHHY0128-1</t>
  </si>
  <si>
    <t>ICBU00000926266</t>
  </si>
  <si>
    <t>1Z0R6D926829784684</t>
  </si>
  <si>
    <t>RB20260130-222</t>
  </si>
  <si>
    <t>ICBU00000930409</t>
  </si>
  <si>
    <t>1Z33W2600494528694</t>
  </si>
  <si>
    <t>BLP-3US-1</t>
  </si>
  <si>
    <t>ICBU00000930100</t>
  </si>
  <si>
    <t>1Z0E793D0433424547</t>
  </si>
  <si>
    <t>上海UPS红单包税美国6000-A价（含油）</t>
  </si>
  <si>
    <t>BLP-3US-2</t>
  </si>
  <si>
    <t>ICBU00000930104</t>
  </si>
  <si>
    <t>1Z70W0420403128424</t>
  </si>
  <si>
    <t>WH256332113</t>
  </si>
  <si>
    <t>ICBU00000929939</t>
  </si>
  <si>
    <t>1Z4W260E0435075566</t>
  </si>
  <si>
    <t>RF-3654</t>
  </si>
  <si>
    <t>ICBU00000929767</t>
  </si>
  <si>
    <t>DE12563333</t>
  </si>
  <si>
    <t>ICBU00000930777</t>
  </si>
  <si>
    <t>1Z6982X16830433269</t>
  </si>
  <si>
    <t>欧洲空派-JR</t>
  </si>
  <si>
    <t>QY26-0130P05</t>
  </si>
  <si>
    <t>ICBU00000930773</t>
  </si>
  <si>
    <t>1Z0E793D6707453965</t>
  </si>
  <si>
    <t>2GG233</t>
  </si>
  <si>
    <t>ICBU00000894582</t>
  </si>
  <si>
    <t>500745711476</t>
  </si>
  <si>
    <t>QY26-0130P02</t>
  </si>
  <si>
    <t>ICBU00000930765</t>
  </si>
  <si>
    <t>1Z6982X16830132343</t>
  </si>
  <si>
    <t>HLLCA05</t>
  </si>
  <si>
    <t>ICBU00000930667</t>
  </si>
  <si>
    <t>1ZE37G439117476121</t>
  </si>
  <si>
    <t>曾舒玲</t>
  </si>
  <si>
    <t>RH260126-CA</t>
  </si>
  <si>
    <t>ICBU00000924138</t>
  </si>
  <si>
    <t>520315870045</t>
  </si>
  <si>
    <t>QY26-0130P06</t>
  </si>
  <si>
    <t>ICBU00000930776</t>
  </si>
  <si>
    <t>500745711480</t>
  </si>
  <si>
    <t>RH260126-DE</t>
  </si>
  <si>
    <t>ICBU00000930514</t>
  </si>
  <si>
    <t>1Z6982X16803720179</t>
  </si>
  <si>
    <t>QR263312</t>
  </si>
  <si>
    <t>ICBU00000924136</t>
  </si>
  <si>
    <t>1ZHV25256704140915</t>
  </si>
  <si>
    <t>10003779585</t>
  </si>
  <si>
    <t>ICBU00000930504</t>
  </si>
  <si>
    <t>1ZF4K3596831382079</t>
  </si>
  <si>
    <t>中欧卡车专线</t>
  </si>
  <si>
    <t>FBA15LCLYS42</t>
  </si>
  <si>
    <t>ICBU00000929397</t>
  </si>
  <si>
    <t>15502583404099</t>
  </si>
  <si>
    <t>FBA15LCHDZ5H</t>
  </si>
  <si>
    <t>ICBU00000929720</t>
  </si>
  <si>
    <t>1Z6982X16824509305</t>
  </si>
  <si>
    <t>FBA15LCHJ015</t>
  </si>
  <si>
    <t>ICBU00000929719</t>
  </si>
  <si>
    <t>1Z6982X16813176614</t>
  </si>
  <si>
    <t>FBA196P609NY</t>
  </si>
  <si>
    <t>ICBU00000929408</t>
  </si>
  <si>
    <t>NW26-0130L01</t>
  </si>
  <si>
    <t>ICBU00000929781</t>
  </si>
  <si>
    <t>1ZC222K50425665341</t>
  </si>
  <si>
    <t>55BXW9ZS88</t>
  </si>
  <si>
    <t>ICBU00000930676</t>
  </si>
  <si>
    <t>1Z1X94R50498200366</t>
  </si>
  <si>
    <t>韩国UPS美线PT5000包税</t>
  </si>
  <si>
    <t>RC261301</t>
  </si>
  <si>
    <t>ICBU00000930003</t>
  </si>
  <si>
    <t>888375074800</t>
  </si>
  <si>
    <t>QR33337</t>
  </si>
  <si>
    <t>ICBU00000930383</t>
  </si>
  <si>
    <t>888363150310</t>
  </si>
  <si>
    <t>FBA1971S819C</t>
  </si>
  <si>
    <t>ICBU00000929526</t>
  </si>
  <si>
    <t>YM-6377</t>
  </si>
  <si>
    <t>ICBU00000930008</t>
  </si>
  <si>
    <t>1ZG2C1210333115498</t>
  </si>
  <si>
    <t>290560138001027876</t>
  </si>
  <si>
    <t>ICBU00000925597</t>
  </si>
  <si>
    <t>8865981007243</t>
  </si>
  <si>
    <t>YA260130-28307</t>
  </si>
  <si>
    <t>ICBU00000930133</t>
  </si>
  <si>
    <t>1Z0E793D6732278287</t>
  </si>
  <si>
    <t>WYY-0130</t>
  </si>
  <si>
    <t>ICBU00000929797</t>
  </si>
  <si>
    <t>1ZHF34022024038999</t>
  </si>
  <si>
    <t>薛宁宁</t>
  </si>
  <si>
    <t>PUGJ0130-1DE</t>
  </si>
  <si>
    <t>ICBU00000929080</t>
  </si>
  <si>
    <t>1Z78Y3540403255565</t>
  </si>
  <si>
    <t>10003779573</t>
  </si>
  <si>
    <t>ICBU00000930335</t>
  </si>
  <si>
    <t>1Z97X0196832107122</t>
  </si>
  <si>
    <t>10003779561</t>
  </si>
  <si>
    <t>ICBU00000930332</t>
  </si>
  <si>
    <t>15504530299454</t>
  </si>
  <si>
    <t>CH0130-A456</t>
  </si>
  <si>
    <t>ICBU00000930302</t>
  </si>
  <si>
    <t>15504530411431</t>
  </si>
  <si>
    <t>PT-130-XH</t>
  </si>
  <si>
    <t>ICBU00000929991</t>
  </si>
  <si>
    <t>1Z0R6D926816438662</t>
  </si>
  <si>
    <t>YR261302</t>
  </si>
  <si>
    <t>ICBU00000930329</t>
  </si>
  <si>
    <t>1ZB600R56712407760</t>
  </si>
  <si>
    <t>UPS-通用渠道6000</t>
  </si>
  <si>
    <t>DTFS226</t>
  </si>
  <si>
    <t>ICBU00000926624</t>
  </si>
  <si>
    <t>1Z33W2606796250906</t>
  </si>
  <si>
    <t>MKB-31-03</t>
  </si>
  <si>
    <t>ICBU00000927815</t>
  </si>
  <si>
    <t>1ZA06B016807340196</t>
  </si>
  <si>
    <t>5D-PSQ-025-1</t>
  </si>
  <si>
    <t>ICBU00000929741</t>
  </si>
  <si>
    <t>1Z33W2600493603158</t>
  </si>
  <si>
    <t>WYC26-017</t>
  </si>
  <si>
    <t>ICBU00000929559</t>
  </si>
  <si>
    <t>1ZG3333D6735807588</t>
  </si>
  <si>
    <t>王记伟</t>
  </si>
  <si>
    <t>ZJTX2025801</t>
  </si>
  <si>
    <t>ICBU00000927428</t>
  </si>
  <si>
    <t>1Z0E465J0419158223</t>
  </si>
  <si>
    <t>LSH26-013</t>
  </si>
  <si>
    <t>ICBU00000929580</t>
  </si>
  <si>
    <t>398301700803</t>
  </si>
  <si>
    <t>DKFS-130KD</t>
  </si>
  <si>
    <t>ICBU00000929595</t>
  </si>
  <si>
    <t>1Z0E465J0421417911</t>
  </si>
  <si>
    <t>JT0130-1</t>
  </si>
  <si>
    <t>ICBU00000929961</t>
  </si>
  <si>
    <t>MY4747</t>
  </si>
  <si>
    <t>2GGT34</t>
  </si>
  <si>
    <t>ICBU00000929838</t>
  </si>
  <si>
    <t>888385394352</t>
  </si>
  <si>
    <t>FBA013HB543X-13</t>
  </si>
  <si>
    <t>ICBU00000929738</t>
  </si>
  <si>
    <t>Y11008886F</t>
  </si>
  <si>
    <t>ICBU00000929394</t>
  </si>
  <si>
    <t>398289604867</t>
  </si>
  <si>
    <t>HY52129014</t>
  </si>
  <si>
    <t>ICBU00000927862</t>
  </si>
  <si>
    <t>15504530165473</t>
  </si>
  <si>
    <t>FBCC009H354489X-1</t>
  </si>
  <si>
    <t>ICBU00000927385</t>
  </si>
  <si>
    <t>1ZG2C1210300805938</t>
  </si>
  <si>
    <t>SSTG130-58</t>
  </si>
  <si>
    <t>ICBU00000929690</t>
  </si>
  <si>
    <t>1Z0R6D926821191516</t>
  </si>
  <si>
    <t>伍玲红</t>
  </si>
  <si>
    <t>FBA196R8B8VZ</t>
  </si>
  <si>
    <t>ICBU00000929287</t>
  </si>
  <si>
    <t>加拿大定时达卡派</t>
  </si>
  <si>
    <t>FBA196R84NVS</t>
  </si>
  <si>
    <t>ICBU00000929286</t>
  </si>
  <si>
    <t>26EYEJ052</t>
  </si>
  <si>
    <t>ICBU00000923196</t>
  </si>
  <si>
    <t>1Z6982X16800114035</t>
  </si>
  <si>
    <t>FBA196HB8R81</t>
  </si>
  <si>
    <t>ICBU00000929252</t>
  </si>
  <si>
    <t>1Z35866A0420869222</t>
  </si>
  <si>
    <t>SZOK</t>
  </si>
  <si>
    <t>FBA196H90N6H</t>
  </si>
  <si>
    <t>ICBU00000929253</t>
  </si>
  <si>
    <t>1Z35866A0416741617</t>
  </si>
  <si>
    <t>FBA196VLBT51</t>
  </si>
  <si>
    <t>ICBU00000929304</t>
  </si>
  <si>
    <t>FBA196R55174</t>
  </si>
  <si>
    <t>ICBU00000929283</t>
  </si>
  <si>
    <t>FBA196R5NFMH</t>
  </si>
  <si>
    <t>ICBU00000929285</t>
  </si>
  <si>
    <t>YG-8057</t>
  </si>
  <si>
    <t>ICBU00000927079</t>
  </si>
  <si>
    <t>1Z4W749A2090702671</t>
  </si>
  <si>
    <t>加拿大海派-YP</t>
  </si>
  <si>
    <t>QELS26130-1</t>
  </si>
  <si>
    <t>ICBU00000926752</t>
  </si>
  <si>
    <t>888366725325</t>
  </si>
  <si>
    <t>QELS26130-THAILAND</t>
  </si>
  <si>
    <t>ICBU00000926762</t>
  </si>
  <si>
    <t>SF5124717738856</t>
  </si>
  <si>
    <t>KUYY13125</t>
  </si>
  <si>
    <t>ICBU00000929642</t>
  </si>
  <si>
    <t>1Z0R6D926819652237</t>
  </si>
  <si>
    <t>DP2601170445130650601</t>
  </si>
  <si>
    <t>ICBU00000929326</t>
  </si>
  <si>
    <t>7555652274</t>
  </si>
  <si>
    <t>20260130A</t>
  </si>
  <si>
    <t>ICBU00000929636</t>
  </si>
  <si>
    <t>888388115929</t>
  </si>
  <si>
    <t>许会彦</t>
  </si>
  <si>
    <t>XR-1-30-1</t>
  </si>
  <si>
    <t>ICBU00000929789</t>
  </si>
  <si>
    <t>888362769660</t>
  </si>
  <si>
    <t>魏心华</t>
  </si>
  <si>
    <t>TX260130-WJ12</t>
  </si>
  <si>
    <t>ICBU00000929610</t>
  </si>
  <si>
    <t>1Z97X0196838993137</t>
  </si>
  <si>
    <t>NS0129</t>
  </si>
  <si>
    <t>ICBU00000929740</t>
  </si>
  <si>
    <t>888362813903</t>
  </si>
  <si>
    <t>PI2025332-1</t>
  </si>
  <si>
    <t>ICBU00000929650</t>
  </si>
  <si>
    <t>1Z0E793D0429701933</t>
  </si>
  <si>
    <t>TX260130-WJ13</t>
  </si>
  <si>
    <t>ICBU00000929614</t>
  </si>
  <si>
    <t>1ZF4K3596811027044</t>
  </si>
  <si>
    <t>TX260130-LY10</t>
  </si>
  <si>
    <t>ICBU00000929620</t>
  </si>
  <si>
    <t>CR431459509DE</t>
  </si>
  <si>
    <t>WJH01301</t>
  </si>
  <si>
    <t>ICBU00000929628</t>
  </si>
  <si>
    <t>1ZC222K50401496962</t>
  </si>
  <si>
    <t>HC26130-3</t>
  </si>
  <si>
    <t>ICBU00000929530</t>
  </si>
  <si>
    <t>1Z33W2606792107659</t>
  </si>
  <si>
    <t>DS260130-90015</t>
  </si>
  <si>
    <t>ICBU00000929193</t>
  </si>
  <si>
    <t>1ZG3333D0423988023</t>
  </si>
  <si>
    <t>QC26013001</t>
  </si>
  <si>
    <t>ICBU00000929533</t>
  </si>
  <si>
    <t>1Z80F20X0417655409</t>
  </si>
  <si>
    <t>6333227FW</t>
  </si>
  <si>
    <t>ICBU00000929170</t>
  </si>
  <si>
    <t>SKP4534281006</t>
  </si>
  <si>
    <t>KS00557889</t>
  </si>
  <si>
    <t>ICBU00000929165</t>
  </si>
  <si>
    <t>SKP4534281004</t>
  </si>
  <si>
    <t>5K92B7D44</t>
  </si>
  <si>
    <t>ICBU00000929185</t>
  </si>
  <si>
    <t>V0PZ10089915</t>
  </si>
  <si>
    <t>10003779513</t>
  </si>
  <si>
    <t>ICBU00000926218</t>
  </si>
  <si>
    <t>AMQ6872449</t>
  </si>
  <si>
    <t>YQ2612302</t>
  </si>
  <si>
    <t>ICBU00000929331</t>
  </si>
  <si>
    <t>1Z33W2600495084448</t>
  </si>
  <si>
    <t>770333J746</t>
  </si>
  <si>
    <t>ICBU00000929402</t>
  </si>
  <si>
    <t>1ZB8C0932002110503</t>
  </si>
  <si>
    <t>10003779537</t>
  </si>
  <si>
    <t>ICBU00000929335</t>
  </si>
  <si>
    <t>888362726587</t>
  </si>
  <si>
    <t>10003779549</t>
  </si>
  <si>
    <t>ICBU00000929337</t>
  </si>
  <si>
    <t>1ZF4K3596836231786</t>
  </si>
  <si>
    <t>SBLJ1303010</t>
  </si>
  <si>
    <t>ICBU00000929269</t>
  </si>
  <si>
    <t>888362576715</t>
  </si>
  <si>
    <t>CQH129-08</t>
  </si>
  <si>
    <t>ICBU00000927917</t>
  </si>
  <si>
    <t>1ZHF38642010250652</t>
  </si>
  <si>
    <t>李杰</t>
  </si>
  <si>
    <t>COHTY47</t>
  </si>
  <si>
    <t>ICBU00000928999</t>
  </si>
  <si>
    <t>1Z33W2600494525713</t>
  </si>
  <si>
    <t>FS-13006</t>
  </si>
  <si>
    <t>ICBU00000928941</t>
  </si>
  <si>
    <t>888364793885</t>
  </si>
  <si>
    <t>LCZXX013001</t>
  </si>
  <si>
    <t>ICBU00000928686</t>
  </si>
  <si>
    <t>398310882086</t>
  </si>
  <si>
    <t>KSH47474</t>
  </si>
  <si>
    <t>ICBU00000929115</t>
  </si>
  <si>
    <t>888337886632</t>
  </si>
  <si>
    <t>DLGJ-专线</t>
  </si>
  <si>
    <t>LSJ21554</t>
  </si>
  <si>
    <t>ICBU00000929111</t>
  </si>
  <si>
    <t>1ZB875D90414982329</t>
  </si>
  <si>
    <t>韩国UPS美波香水价包税5000</t>
  </si>
  <si>
    <t>KJ-0130</t>
  </si>
  <si>
    <t>ICBU00000929074</t>
  </si>
  <si>
    <t>1Z0E465J0420222945</t>
  </si>
  <si>
    <t>FBA197064DQZ</t>
  </si>
  <si>
    <t>ICBU00000927920</t>
  </si>
  <si>
    <t>胡苇</t>
  </si>
  <si>
    <t>ERICK26130-1</t>
  </si>
  <si>
    <t>ICBU00000929110</t>
  </si>
  <si>
    <t>398287016964</t>
  </si>
  <si>
    <t>55411TFS09</t>
  </si>
  <si>
    <t>ICBU00000928983</t>
  </si>
  <si>
    <t>1Z6982X16804752240</t>
  </si>
  <si>
    <t>1133778PX</t>
  </si>
  <si>
    <t>ICBU00000929056</t>
  </si>
  <si>
    <t>1Z33W2606793024808</t>
  </si>
  <si>
    <t>YG-0027</t>
  </si>
  <si>
    <t>ICBU00000925702</t>
  </si>
  <si>
    <t>1Z4W260E0427760518</t>
  </si>
  <si>
    <t>ALI25ALO0369-1</t>
  </si>
  <si>
    <t>ICBU00000928584</t>
  </si>
  <si>
    <t>1ZB600R50433442710</t>
  </si>
  <si>
    <t>TW-26-01-28</t>
  </si>
  <si>
    <t>ICBU00000926281</t>
  </si>
  <si>
    <t>1Z0E465J0433577637</t>
  </si>
  <si>
    <t>BYX-8588</t>
  </si>
  <si>
    <t>ICBU00000928795</t>
  </si>
  <si>
    <t>MKP4534282367</t>
  </si>
  <si>
    <t>FBA1971HKL0R</t>
  </si>
  <si>
    <t>ICBU00000927644</t>
  </si>
  <si>
    <t>张涛-深圳</t>
  </si>
  <si>
    <t>9478G5</t>
  </si>
  <si>
    <t>ICBU00000928620</t>
  </si>
  <si>
    <t>1Z0R6D926839820393</t>
  </si>
  <si>
    <t>YDZN130-G1</t>
  </si>
  <si>
    <t>ICBU00000928690</t>
  </si>
  <si>
    <t>1ZF4K3596800581984</t>
  </si>
  <si>
    <t>DS26012902</t>
  </si>
  <si>
    <t>ICBU00000927745</t>
  </si>
  <si>
    <t>SKP24000759807</t>
  </si>
  <si>
    <t>15DK250129-B-8</t>
  </si>
  <si>
    <t>ICBU00000928559</t>
  </si>
  <si>
    <t>厄瓜多尔海运</t>
  </si>
  <si>
    <t>海运到港</t>
  </si>
  <si>
    <t>8FGG99</t>
  </si>
  <si>
    <t>ICBU00000928294</t>
  </si>
  <si>
    <t>1Z33W2600492813629</t>
  </si>
  <si>
    <t>WANG9329</t>
  </si>
  <si>
    <t>ICBU00000928761</t>
  </si>
  <si>
    <t>1Z0E793D6711295566</t>
  </si>
  <si>
    <t>XHX-0130-01</t>
  </si>
  <si>
    <t>ICBU00000928801</t>
  </si>
  <si>
    <t>1Z33W2606690637172</t>
  </si>
  <si>
    <t>XHX-0130-02</t>
  </si>
  <si>
    <t>ICBU00000928798</t>
  </si>
  <si>
    <t>1Z33W2606699724221</t>
  </si>
  <si>
    <t>YQJCK0130-US3</t>
  </si>
  <si>
    <t>ICBU00000928724</t>
  </si>
  <si>
    <t>1Z70W0420435087758</t>
  </si>
  <si>
    <t>LK-5502</t>
  </si>
  <si>
    <t>ICBU00000928723</t>
  </si>
  <si>
    <t>1ZHF34022007638720</t>
  </si>
  <si>
    <t>IWN4445</t>
  </si>
  <si>
    <t>ICBU00000928013</t>
  </si>
  <si>
    <t>398288877964</t>
  </si>
  <si>
    <t>LEONELRAMIREZ-2</t>
  </si>
  <si>
    <t>ICBU00000926284</t>
  </si>
  <si>
    <t>1Z693V0R0406955372</t>
  </si>
  <si>
    <t>AMIR-1</t>
  </si>
  <si>
    <t>ICBU00000926269</t>
  </si>
  <si>
    <t>1Z78Y3540438334388</t>
  </si>
  <si>
    <t>ZY-WR20260120</t>
  </si>
  <si>
    <t>ICBU00000928568</t>
  </si>
  <si>
    <t>1Z0R6D926816511493</t>
  </si>
  <si>
    <t>高猛</t>
  </si>
  <si>
    <t>XR260130-1SK1</t>
  </si>
  <si>
    <t>ICBU00000928558</t>
  </si>
  <si>
    <t>1Z4W260E0414081491</t>
  </si>
  <si>
    <t>DHS-06</t>
  </si>
  <si>
    <t>ICBU00000928616</t>
  </si>
  <si>
    <t>1Z33W2600492122563</t>
  </si>
  <si>
    <t>兰卓波</t>
  </si>
  <si>
    <t>ZFZXX012901</t>
  </si>
  <si>
    <t>ICBU00000926900</t>
  </si>
  <si>
    <t>888331991901</t>
  </si>
  <si>
    <t>义乌联邦IE美国直发双清包税/5000</t>
  </si>
  <si>
    <t>NANCY0129</t>
  </si>
  <si>
    <t>ICBU00000927399</t>
  </si>
  <si>
    <t>1Z0R6D926835655507</t>
  </si>
  <si>
    <t>CY129US-84043</t>
  </si>
  <si>
    <t>ICBU00000928114</t>
  </si>
  <si>
    <t>398249671920</t>
  </si>
  <si>
    <t>JRHT01291639</t>
  </si>
  <si>
    <t>ICBU00000927811</t>
  </si>
  <si>
    <t>1Z4W260E0437359532</t>
  </si>
  <si>
    <t>OK-上海UPS-S价红单</t>
  </si>
  <si>
    <t>AP0129-5</t>
  </si>
  <si>
    <t>ICBU00000928263</t>
  </si>
  <si>
    <t>772278220</t>
  </si>
  <si>
    <t>KBRY51212</t>
  </si>
  <si>
    <t>ICBU00000927620</t>
  </si>
  <si>
    <t>1Z0R6D896801828300</t>
  </si>
  <si>
    <t>CY129US-94513</t>
  </si>
  <si>
    <t>ICBU00000928097</t>
  </si>
  <si>
    <t>1ZX30Y730498499162</t>
  </si>
  <si>
    <t>CY2601292</t>
  </si>
  <si>
    <t>ICBU00000927696</t>
  </si>
  <si>
    <t>2191994663</t>
  </si>
  <si>
    <t>CY129CA-1</t>
  </si>
  <si>
    <t>ICBU00000928101</t>
  </si>
  <si>
    <t>SF5120519267304</t>
  </si>
  <si>
    <t>JPS20260129002</t>
  </si>
  <si>
    <t>ICBU00000928113</t>
  </si>
  <si>
    <t>1Z8V13470422019579</t>
  </si>
  <si>
    <t>JPS20260129001</t>
  </si>
  <si>
    <t>ICBU00000928109</t>
  </si>
  <si>
    <t>1ZJ4493X0424019981</t>
  </si>
  <si>
    <t>CLT2-FBA1971YQ444</t>
  </si>
  <si>
    <t>ICBU00000928252</t>
  </si>
  <si>
    <t>1Z36859A0433707423</t>
  </si>
  <si>
    <t>PBI3-FBA1971X7X64</t>
  </si>
  <si>
    <t>ICBU00000928227</t>
  </si>
  <si>
    <t>1Z36859A0423059787</t>
  </si>
  <si>
    <t>FWA4-FBA1971X3B5K</t>
  </si>
  <si>
    <t>ICBU00000928248</t>
  </si>
  <si>
    <t>1Z36859A0420384001</t>
  </si>
  <si>
    <t>RMN3-FBA1971X72VB</t>
  </si>
  <si>
    <t>ICBU00000928229</t>
  </si>
  <si>
    <t>1Z36859A0421453998</t>
  </si>
  <si>
    <t>LGB8-FBA1971ZJKN0</t>
  </si>
  <si>
    <t>ICBU00000928250</t>
  </si>
  <si>
    <t>1Z36859A0420733811</t>
  </si>
  <si>
    <t>287523787501028655</t>
  </si>
  <si>
    <t>ICBU00000928289</t>
  </si>
  <si>
    <t>AMQ6871277</t>
  </si>
  <si>
    <t>IAH3-FBA197225KSG</t>
  </si>
  <si>
    <t>ICBU00000928256</t>
  </si>
  <si>
    <t>1Z36859A0434428830</t>
  </si>
  <si>
    <t>FBA1971N61BV</t>
  </si>
  <si>
    <t>ICBU00000927531</t>
  </si>
  <si>
    <t>586H69Q</t>
  </si>
  <si>
    <t>ICBU00000928494</t>
  </si>
  <si>
    <t>1ZJ443G10436160229</t>
  </si>
  <si>
    <t>FGHF2L</t>
  </si>
  <si>
    <t>ICBU00000927366</t>
  </si>
  <si>
    <t>888336657163</t>
  </si>
  <si>
    <t>RX19290</t>
  </si>
  <si>
    <t>ICBU00000928216</t>
  </si>
  <si>
    <t>1Z0E793D6733760299</t>
  </si>
  <si>
    <t>RX19325</t>
  </si>
  <si>
    <t>ICBU00000928213</t>
  </si>
  <si>
    <t>1ZC222K56726336774</t>
  </si>
  <si>
    <t>RX19266</t>
  </si>
  <si>
    <t>ICBU00000928217</t>
  </si>
  <si>
    <t>1Z0E465J0431221845</t>
  </si>
  <si>
    <t>RX19301</t>
  </si>
  <si>
    <t>ICBU00000928214</t>
  </si>
  <si>
    <t>1Z0E465J0434376834</t>
  </si>
  <si>
    <t>RX19353</t>
  </si>
  <si>
    <t>ICBU00000928210</t>
  </si>
  <si>
    <t>1Z0E465J0435716812</t>
  </si>
  <si>
    <t>RX19329</t>
  </si>
  <si>
    <t>ICBU00000928212</t>
  </si>
  <si>
    <t>1Z0E465J0439077130</t>
  </si>
  <si>
    <t>RXPH260129A</t>
  </si>
  <si>
    <t>ICBU00000928219</t>
  </si>
  <si>
    <t>1Z0E793D0422782672</t>
  </si>
  <si>
    <t>RX19374</t>
  </si>
  <si>
    <t>ICBU00000928209</t>
  </si>
  <si>
    <t>1Z0E465J0426116979</t>
  </si>
  <si>
    <t>RXPH260129B</t>
  </si>
  <si>
    <t>ICBU00000928220</t>
  </si>
  <si>
    <t>1Z0E793D0431993856</t>
  </si>
  <si>
    <t>RX19294</t>
  </si>
  <si>
    <t>ICBU00000928215</t>
  </si>
  <si>
    <t>1Z0E465J0435542161</t>
  </si>
  <si>
    <t>RX19352</t>
  </si>
  <si>
    <t>ICBU00000928211</t>
  </si>
  <si>
    <t>1Z0E465J0424117016</t>
  </si>
  <si>
    <t>RX19249</t>
  </si>
  <si>
    <t>ICBU00000928218</t>
  </si>
  <si>
    <t>1Z0E465J0438377157</t>
  </si>
  <si>
    <t>FH-0127</t>
  </si>
  <si>
    <t>ICBU00000924703</t>
  </si>
  <si>
    <t>500745696706</t>
  </si>
  <si>
    <t>王伟</t>
  </si>
  <si>
    <t>FG1G32SL</t>
  </si>
  <si>
    <t>ICBU00000927688</t>
  </si>
  <si>
    <t>1Z6982X16831283321</t>
  </si>
  <si>
    <t>欧洲海运UPS专线-XC</t>
  </si>
  <si>
    <t>YY26129-11</t>
  </si>
  <si>
    <t>ICBU00000928103</t>
  </si>
  <si>
    <t>772272513</t>
  </si>
  <si>
    <t>52026011320</t>
  </si>
  <si>
    <t>ICBU00000928036</t>
  </si>
  <si>
    <t>4337210684</t>
  </si>
  <si>
    <t>152026012901</t>
  </si>
  <si>
    <t>ICBU00000927258</t>
  </si>
  <si>
    <t>5408210566</t>
  </si>
  <si>
    <t>WLXP0128-3GB</t>
  </si>
  <si>
    <t>ICBU00000925885</t>
  </si>
  <si>
    <t>888332779029</t>
  </si>
  <si>
    <t>QR33337-5</t>
  </si>
  <si>
    <t>ICBU00000928403</t>
  </si>
  <si>
    <t>QR33337-2</t>
  </si>
  <si>
    <t>ICBU00000928400</t>
  </si>
  <si>
    <t>QR33337-4</t>
  </si>
  <si>
    <t>ICBU00000928402</t>
  </si>
  <si>
    <t>78GGF5</t>
  </si>
  <si>
    <t>ICBU00000928228</t>
  </si>
  <si>
    <t>888329387258</t>
  </si>
  <si>
    <t>QR33337-3</t>
  </si>
  <si>
    <t>ICBU00000928401</t>
  </si>
  <si>
    <t>QR33337-6</t>
  </si>
  <si>
    <t>ICBU00000928404</t>
  </si>
  <si>
    <t>LMM25-210</t>
  </si>
  <si>
    <t>ICBU00000927944</t>
  </si>
  <si>
    <t>398249581089</t>
  </si>
  <si>
    <t>ZM260129-2GB</t>
  </si>
  <si>
    <t>ICBU00000928066</t>
  </si>
  <si>
    <t>15504530319570</t>
  </si>
  <si>
    <t>英国空派-普货-快线-含税-KY</t>
  </si>
  <si>
    <t>鞠敬伟</t>
  </si>
  <si>
    <t>QR33337-1</t>
  </si>
  <si>
    <t>ICBU00000928399</t>
  </si>
  <si>
    <t>TM260129-4AU2KP</t>
  </si>
  <si>
    <t>ICBU00000927239</t>
  </si>
  <si>
    <t>TPL000134596</t>
  </si>
  <si>
    <t>ZAMY01291606</t>
  </si>
  <si>
    <t>ICBU00000927697</t>
  </si>
  <si>
    <t>1Z33W2600497798647</t>
  </si>
  <si>
    <t>TM260129-3DE2KP</t>
  </si>
  <si>
    <t>ICBU00000927312</t>
  </si>
  <si>
    <t>1ZA06B016812299517</t>
  </si>
  <si>
    <t>TM260129-7BE6-1</t>
  </si>
  <si>
    <t>ICBU00000927443</t>
  </si>
  <si>
    <t>1ZG3325W0420592770</t>
  </si>
  <si>
    <t>TM260129-1BE5</t>
  </si>
  <si>
    <t>ICBU00000927427</t>
  </si>
  <si>
    <t>1Z0E793D0417736151</t>
  </si>
  <si>
    <t>TM260129-7BE6-2</t>
  </si>
  <si>
    <t>ICBU00000927444</t>
  </si>
  <si>
    <t>1ZG3325W0435693722</t>
  </si>
  <si>
    <t>MMLSA0129-1</t>
  </si>
  <si>
    <t>ICBU00000927738</t>
  </si>
  <si>
    <t>1ZC222K56736906102</t>
  </si>
  <si>
    <t>JM0129-ESMERALDA01</t>
  </si>
  <si>
    <t>ICBU00000927837</t>
  </si>
  <si>
    <t>398249684069</t>
  </si>
  <si>
    <t>TM260129-7FR3KP</t>
  </si>
  <si>
    <t>ICBU00000927404</t>
  </si>
  <si>
    <t>1ZA06B016817933947</t>
  </si>
  <si>
    <t>TM260129-2FR7</t>
  </si>
  <si>
    <t>ICBU00000927466</t>
  </si>
  <si>
    <t>888332269550</t>
  </si>
  <si>
    <t>TM260129-1BE8</t>
  </si>
  <si>
    <t>ICBU00000927829</t>
  </si>
  <si>
    <t>888330246502</t>
  </si>
  <si>
    <t>TM260129-1FR4</t>
  </si>
  <si>
    <t>ICBU00000927412</t>
  </si>
  <si>
    <t>398288012288</t>
  </si>
  <si>
    <t>SJFHI-BE</t>
  </si>
  <si>
    <t>ICBU00000928260</t>
  </si>
  <si>
    <t>1Z187R936893187173</t>
  </si>
  <si>
    <t>欧洲空派-DP</t>
  </si>
  <si>
    <t>RUWLOY-BE</t>
  </si>
  <si>
    <t>ICBU00000928286</t>
  </si>
  <si>
    <t>1ZF4K3596821360405</t>
  </si>
  <si>
    <t>FBA1971SGQL5</t>
  </si>
  <si>
    <t>ICBU00000927937</t>
  </si>
  <si>
    <t>HL26129-1</t>
  </si>
  <si>
    <t>ICBU00000926889</t>
  </si>
  <si>
    <t>4675559022</t>
  </si>
  <si>
    <t>GLZM-3324</t>
  </si>
  <si>
    <t>ICBU00000927714</t>
  </si>
  <si>
    <t>1Z0R6D926804719809</t>
  </si>
  <si>
    <t>GG26129-DENMARK</t>
  </si>
  <si>
    <t>ICBU00000928174</t>
  </si>
  <si>
    <t>1Z6982X16821617533</t>
  </si>
  <si>
    <t>NL25663312</t>
  </si>
  <si>
    <t>ICBU00000928075</t>
  </si>
  <si>
    <t>1Z6982X16801251313</t>
  </si>
  <si>
    <t>MINA260100422</t>
  </si>
  <si>
    <t>ICBU00000927234</t>
  </si>
  <si>
    <t>888332362640</t>
  </si>
  <si>
    <t>FBA15LDCFFF6</t>
  </si>
  <si>
    <t>ICBU00000927361</t>
  </si>
  <si>
    <t>1ZK351X06820789086</t>
  </si>
  <si>
    <t>12025121586</t>
  </si>
  <si>
    <t>ICBU00000927793</t>
  </si>
  <si>
    <t>1Z33W2600496912210</t>
  </si>
  <si>
    <t>66633DE122</t>
  </si>
  <si>
    <t>ICBU00000928139</t>
  </si>
  <si>
    <t>1ZG3325W0407367431</t>
  </si>
  <si>
    <t>FY0129-1</t>
  </si>
  <si>
    <t>ICBU00000928099</t>
  </si>
  <si>
    <t>1Z4W260E0403429369</t>
  </si>
  <si>
    <t>JB-01-29-3DK2</t>
  </si>
  <si>
    <t>ICBU00000927979</t>
  </si>
  <si>
    <t>1Z4W260E0422320681</t>
  </si>
  <si>
    <t>王雪</t>
  </si>
  <si>
    <t>JB-01-29-3DK1</t>
  </si>
  <si>
    <t>ICBU00000927977</t>
  </si>
  <si>
    <t>1Z4W260E0409262206</t>
  </si>
  <si>
    <t>JB-01-29-1DK1</t>
  </si>
  <si>
    <t>ICBU00000927982</t>
  </si>
  <si>
    <t>1Z4W260E0405922125</t>
  </si>
  <si>
    <t>JT260129</t>
  </si>
  <si>
    <t>ICBU00000928003</t>
  </si>
  <si>
    <t>TPL000134555</t>
  </si>
  <si>
    <t>徐曼莉</t>
  </si>
  <si>
    <t>HL26129-TURKEY</t>
  </si>
  <si>
    <t>ICBU00000927093</t>
  </si>
  <si>
    <t>1Z0E465J0422901681</t>
  </si>
  <si>
    <t>QY129-1</t>
  </si>
  <si>
    <t>ICBU00000927753</t>
  </si>
  <si>
    <t>1Z33W2600499560229</t>
  </si>
  <si>
    <t>SP260121326-5-DTM1-39</t>
  </si>
  <si>
    <t>ICBU00000928334</t>
  </si>
  <si>
    <t>SP260127101-3-WRO5-24</t>
  </si>
  <si>
    <t>ICBU00000928362</t>
  </si>
  <si>
    <t>1ZA06B016824255489</t>
  </si>
  <si>
    <t>SP260120144-2-DTM2-7</t>
  </si>
  <si>
    <t>ICBU00000928319</t>
  </si>
  <si>
    <t>SP260120003-3-DTM1-24</t>
  </si>
  <si>
    <t>ICBU00000928299</t>
  </si>
  <si>
    <t>FBA195QY672B</t>
  </si>
  <si>
    <t>ICBU00000927787</t>
  </si>
  <si>
    <t>加拿大FBA海派A价-YP</t>
  </si>
  <si>
    <t>2026C0NY002</t>
  </si>
  <si>
    <t>ICBU00000928134</t>
  </si>
  <si>
    <t>888334674060</t>
  </si>
  <si>
    <t>D2113US</t>
  </si>
  <si>
    <t>ICBU00000927666</t>
  </si>
  <si>
    <t>1ZEC67010411867551</t>
  </si>
  <si>
    <t>YC20628330</t>
  </si>
  <si>
    <t>ICBU00000926922</t>
  </si>
  <si>
    <t>1ZHF34022019551676</t>
  </si>
  <si>
    <t>YP26002BHW</t>
  </si>
  <si>
    <t>ICBU00000928015</t>
  </si>
  <si>
    <t>398251245597</t>
  </si>
  <si>
    <t>YHZZ260129-OM1</t>
  </si>
  <si>
    <t>ICBU00000926832</t>
  </si>
  <si>
    <t>1ZHR15110419951735</t>
  </si>
  <si>
    <t>CC260129-1KR1</t>
  </si>
  <si>
    <t>ICBU00000927715</t>
  </si>
  <si>
    <t>1Z0E793D0421449203</t>
  </si>
  <si>
    <t>LLHH1751</t>
  </si>
  <si>
    <t>ICBU00000927961</t>
  </si>
  <si>
    <t>888331480885</t>
  </si>
  <si>
    <t>633645JP</t>
  </si>
  <si>
    <t>ICBU00000925562</t>
  </si>
  <si>
    <t>1Z33W2600495373251</t>
  </si>
  <si>
    <t>ZZ22566298</t>
  </si>
  <si>
    <t>ICBU00000928423</t>
  </si>
  <si>
    <t>398249577204</t>
  </si>
  <si>
    <t>5533MX233</t>
  </si>
  <si>
    <t>ICBU00000928436</t>
  </si>
  <si>
    <t>1Z33W2606791148152</t>
  </si>
  <si>
    <t>KI255222</t>
  </si>
  <si>
    <t>ICBU00000928192</t>
  </si>
  <si>
    <t>1Z0R6D926823246294</t>
  </si>
  <si>
    <t>7F0KTYE</t>
  </si>
  <si>
    <t>ICBU00000908314</t>
  </si>
  <si>
    <t>888330051425</t>
  </si>
  <si>
    <t>SZBC260129-NL</t>
  </si>
  <si>
    <t>ICBU00000928051</t>
  </si>
  <si>
    <t>1Z6982X16837828660</t>
  </si>
  <si>
    <t>FBA00500244Y-1</t>
  </si>
  <si>
    <t>ICBU00000927477</t>
  </si>
  <si>
    <t>398249844597</t>
  </si>
  <si>
    <t>SP260120138-4-DTM1-29</t>
  </si>
  <si>
    <t>ICBU00000927675</t>
  </si>
  <si>
    <t>260129GT-ER1</t>
  </si>
  <si>
    <t>ICBU00000927875</t>
  </si>
  <si>
    <t>398251227326</t>
  </si>
  <si>
    <t>XMW-TR-129-1</t>
  </si>
  <si>
    <t>ICBU00000927164</t>
  </si>
  <si>
    <t>1Z4W260E0415816712</t>
  </si>
  <si>
    <t>卿松毅</t>
  </si>
  <si>
    <t>260129YK-XU2</t>
  </si>
  <si>
    <t>ICBU00000926721</t>
  </si>
  <si>
    <t>888365817600</t>
  </si>
  <si>
    <t>XX261229011</t>
  </si>
  <si>
    <t>ICBU00000927757</t>
  </si>
  <si>
    <t>888336765094</t>
  </si>
  <si>
    <t>CC260129-1NL3</t>
  </si>
  <si>
    <t>ICBU00000928225</t>
  </si>
  <si>
    <t>1Z4W260E0438820281</t>
  </si>
  <si>
    <t>RSC2903</t>
  </si>
  <si>
    <t>ICBU00000928281</t>
  </si>
  <si>
    <t>1Z0E465J0421142020</t>
  </si>
  <si>
    <t>RSC2901</t>
  </si>
  <si>
    <t>ICBU00000928235</t>
  </si>
  <si>
    <t>1Z0E465J0437702109</t>
  </si>
  <si>
    <t>RSC2902</t>
  </si>
  <si>
    <t>ICBU00000928255</t>
  </si>
  <si>
    <t>1Z0E465J0425096994</t>
  </si>
  <si>
    <t>21900636AU</t>
  </si>
  <si>
    <t>ICBU00000927231</t>
  </si>
  <si>
    <t>500745695564</t>
  </si>
  <si>
    <t>KLSW0129-2CA</t>
  </si>
  <si>
    <t>ICBU00000928287</t>
  </si>
  <si>
    <t>1ZHF05662020238787</t>
  </si>
  <si>
    <t>加拿大空派-大陆飞-UPS派送/5000</t>
  </si>
  <si>
    <t>秦明</t>
  </si>
  <si>
    <t>LGS-405906</t>
  </si>
  <si>
    <t>ICBU00000927773</t>
  </si>
  <si>
    <t>1Z0E620D0422160556</t>
  </si>
  <si>
    <t>JSKJ-260129-JB</t>
  </si>
  <si>
    <t>ICBU00000928124</t>
  </si>
  <si>
    <t>15505470797174</t>
  </si>
  <si>
    <t>MD-0129</t>
  </si>
  <si>
    <t>ICBU00000927694</t>
  </si>
  <si>
    <t>1Z0E465J0435477250</t>
  </si>
  <si>
    <t>YP26003BHW</t>
  </si>
  <si>
    <t>ICBU00000927976</t>
  </si>
  <si>
    <t>1Z33W2600498720263</t>
  </si>
  <si>
    <t>SP260120162</t>
  </si>
  <si>
    <t>ICBU00000927810</t>
  </si>
  <si>
    <t>SP260120170-2-DTM2-37</t>
  </si>
  <si>
    <t>ICBU00000927796</t>
  </si>
  <si>
    <t>JQ0129-1</t>
  </si>
  <si>
    <t>ICBU00000927196</t>
  </si>
  <si>
    <t>SYD24000759808</t>
  </si>
  <si>
    <t>TX260129-YCSP02</t>
  </si>
  <si>
    <t>ICBU00000928231</t>
  </si>
  <si>
    <t>IW677013086GB</t>
  </si>
  <si>
    <t>YDZN128-2</t>
  </si>
  <si>
    <t>ICBU00000926376</t>
  </si>
  <si>
    <t>888330839036</t>
  </si>
  <si>
    <t>IP-韩国联邦-全区普货大小货价5000</t>
  </si>
  <si>
    <t>XE-26-01-27</t>
  </si>
  <si>
    <t>ICBU00000923782</t>
  </si>
  <si>
    <t>1Z0R6D896825197019</t>
  </si>
  <si>
    <t>HY9410009</t>
  </si>
  <si>
    <t>ICBU00000925611</t>
  </si>
  <si>
    <t>1ZF4K3596827225658</t>
  </si>
  <si>
    <t>L6135-US</t>
  </si>
  <si>
    <t>ICBU00000927679</t>
  </si>
  <si>
    <t>398249826716</t>
  </si>
  <si>
    <t>MY12901</t>
  </si>
  <si>
    <t>ICBU00000928034</t>
  </si>
  <si>
    <t>84170000463010</t>
  </si>
  <si>
    <t>陈先贵</t>
  </si>
  <si>
    <t>C9012-AU</t>
  </si>
  <si>
    <t>ICBU00000919670</t>
  </si>
  <si>
    <t>SKP4534281072</t>
  </si>
  <si>
    <t>BB-26-01-29</t>
  </si>
  <si>
    <t>ICBU00000927758</t>
  </si>
  <si>
    <t>1Z0E793D0411545645</t>
  </si>
  <si>
    <t>FBA19708S10P</t>
  </si>
  <si>
    <t>ICBU00000926416</t>
  </si>
  <si>
    <t>1ZHF34022032217164</t>
  </si>
  <si>
    <t>LEKE2029</t>
  </si>
  <si>
    <t>ICBU00000928052</t>
  </si>
  <si>
    <t>1Z0E465J0421417073</t>
  </si>
  <si>
    <t>JM0129-CAMILLER01</t>
  </si>
  <si>
    <t>ICBU00000927721</t>
  </si>
  <si>
    <t>1ZHF05662037614802</t>
  </si>
  <si>
    <t>RGMY-0129</t>
  </si>
  <si>
    <t>ICBU00000927479</t>
  </si>
  <si>
    <t>1Z0R6D926831845327</t>
  </si>
  <si>
    <t>JLL260129A</t>
  </si>
  <si>
    <t>ICBU00000927211</t>
  </si>
  <si>
    <t>MKP4534280556</t>
  </si>
  <si>
    <t>GB0129-GJ-MDW2</t>
  </si>
  <si>
    <t>ICBU00000926983</t>
  </si>
  <si>
    <t>398249692906</t>
  </si>
  <si>
    <t>GB0129-GJ-GYR3</t>
  </si>
  <si>
    <t>ICBU00000926978</t>
  </si>
  <si>
    <t>398249710015</t>
  </si>
  <si>
    <t>GB0129-GJ-SCK4</t>
  </si>
  <si>
    <t>ICBU00000926979</t>
  </si>
  <si>
    <t>398249749059</t>
  </si>
  <si>
    <t>JLL2601280A</t>
  </si>
  <si>
    <t>ICBU00000925374</t>
  </si>
  <si>
    <t>1ZJ449000408142193</t>
  </si>
  <si>
    <t>GB0129-GJ-CLT2</t>
  </si>
  <si>
    <t>ICBU00000926976</t>
  </si>
  <si>
    <t>398249759472</t>
  </si>
  <si>
    <t>GB0129-GJ-ABE8</t>
  </si>
  <si>
    <t>ICBU00000926982</t>
  </si>
  <si>
    <t>398249770856</t>
  </si>
  <si>
    <t>QY26-0129XC01</t>
  </si>
  <si>
    <t>ICBU00000927939</t>
  </si>
  <si>
    <t>500745766043</t>
  </si>
  <si>
    <t>QY26-0129XC03</t>
  </si>
  <si>
    <t>ICBU00000927954</t>
  </si>
  <si>
    <t>15505470888422</t>
  </si>
  <si>
    <t>QY26-0129XC04</t>
  </si>
  <si>
    <t>ICBU00000927956</t>
  </si>
  <si>
    <t>500745711454</t>
  </si>
  <si>
    <t>QY26-0129XC02</t>
  </si>
  <si>
    <t>ICBU00000927943</t>
  </si>
  <si>
    <t>398249879455</t>
  </si>
  <si>
    <t>YWSB-26-01-29</t>
  </si>
  <si>
    <t>ICBU00000927701</t>
  </si>
  <si>
    <t>1ZF4K3596806577264</t>
  </si>
  <si>
    <t>WY129GB-5</t>
  </si>
  <si>
    <t>ICBU00000927558</t>
  </si>
  <si>
    <t>15504530318774</t>
  </si>
  <si>
    <t>YKHLLSATQXD006</t>
  </si>
  <si>
    <t>ICBU00000813201</t>
  </si>
  <si>
    <t>WYC26-015</t>
  </si>
  <si>
    <t>ICBU00000927398</t>
  </si>
  <si>
    <t>15504530319096</t>
  </si>
  <si>
    <t>SZTQ0129-6</t>
  </si>
  <si>
    <t>ICBU00000927799</t>
  </si>
  <si>
    <t>1ZA06B016837096592</t>
  </si>
  <si>
    <t>TXFF20260129PP</t>
  </si>
  <si>
    <t>ICBU00000927898</t>
  </si>
  <si>
    <t>1ZA6D5820426556533</t>
  </si>
  <si>
    <t>汪源芳龙</t>
  </si>
  <si>
    <t>DP2601160018510661404</t>
  </si>
  <si>
    <t>ICBU00000927096</t>
  </si>
  <si>
    <t>1056708063</t>
  </si>
  <si>
    <t>DP2601201523540662604</t>
  </si>
  <si>
    <t>ICBU00000927098</t>
  </si>
  <si>
    <t>1056709706</t>
  </si>
  <si>
    <t>LGS-5940996</t>
  </si>
  <si>
    <t>ICBU00000927627</t>
  </si>
  <si>
    <t>1ZA06B016807530892</t>
  </si>
  <si>
    <t>NW0129-3</t>
  </si>
  <si>
    <t>ICBU00000927504</t>
  </si>
  <si>
    <t>888329523002</t>
  </si>
  <si>
    <t>15DK250129-A-2</t>
  </si>
  <si>
    <t>ICBU00000926763</t>
  </si>
  <si>
    <t>FBB007H43093X-3</t>
  </si>
  <si>
    <t>ICBU00000927487</t>
  </si>
  <si>
    <t>1ZA06B016834455904</t>
  </si>
  <si>
    <t>46816QQ545</t>
  </si>
  <si>
    <t>ICBU00000927401</t>
  </si>
  <si>
    <t>1Z97X0196831562623</t>
  </si>
  <si>
    <t>XP260128-JP</t>
  </si>
  <si>
    <t>ICBU00000926807</t>
  </si>
  <si>
    <t>DQ2976863XX</t>
  </si>
  <si>
    <t>日本全境7天快运专线</t>
  </si>
  <si>
    <t>MKM-105-13</t>
  </si>
  <si>
    <t>ICBU00000925677</t>
  </si>
  <si>
    <t>1ZC222K56738983043</t>
  </si>
  <si>
    <t>YSJ-0129</t>
  </si>
  <si>
    <t>ICBU00000927335</t>
  </si>
  <si>
    <t>YSJ0129</t>
  </si>
  <si>
    <t>RB20260129-1</t>
  </si>
  <si>
    <t>ICBU00000927376</t>
  </si>
  <si>
    <t>1ZG3325W6734921690</t>
  </si>
  <si>
    <t>260129TS-2</t>
  </si>
  <si>
    <t>ICBU00000927281</t>
  </si>
  <si>
    <t>1Z6982X16821488950</t>
  </si>
  <si>
    <t>ALI26FCO00047</t>
  </si>
  <si>
    <t>ICBU00000927107</t>
  </si>
  <si>
    <t>1ZB600R50419667460</t>
  </si>
  <si>
    <t>25123101ZLV</t>
  </si>
  <si>
    <t>ICBU00000927344</t>
  </si>
  <si>
    <t>1ZA06B016826421287</t>
  </si>
  <si>
    <t>DDEE9298</t>
  </si>
  <si>
    <t>ICBU00000927199</t>
  </si>
  <si>
    <t>SKP24000759786</t>
  </si>
  <si>
    <t>3HF9966RS</t>
  </si>
  <si>
    <t>ICBU00000927095</t>
  </si>
  <si>
    <t>SKP4534280315</t>
  </si>
  <si>
    <t>25KJ045</t>
  </si>
  <si>
    <t>ICBU00000922540</t>
  </si>
  <si>
    <t>ZJTX2025800</t>
  </si>
  <si>
    <t>ICBU00000927189</t>
  </si>
  <si>
    <t>MKP4534280547</t>
  </si>
  <si>
    <t>DL0129</t>
  </si>
  <si>
    <t>ICBU00000927245</t>
  </si>
  <si>
    <t>888329936698</t>
  </si>
  <si>
    <t>NTD0129-LN-4</t>
  </si>
  <si>
    <t>ICBU00000927170</t>
  </si>
  <si>
    <t>1Z4W260E0428645534</t>
  </si>
  <si>
    <t>YG-9636</t>
  </si>
  <si>
    <t>ICBU00000927248</t>
  </si>
  <si>
    <t>1Z0E620D0426390925</t>
  </si>
  <si>
    <t>HX128AU-93</t>
  </si>
  <si>
    <t>ICBU00000925847</t>
  </si>
  <si>
    <t>V0PZ10090276</t>
  </si>
  <si>
    <t>FZP-0129-11</t>
  </si>
  <si>
    <t>ICBU00000927146</t>
  </si>
  <si>
    <t>1ZR1C7022011967059</t>
  </si>
  <si>
    <t>义乌加拿大限时达KS-YP</t>
  </si>
  <si>
    <t>郭羊羊</t>
  </si>
  <si>
    <t>JY26012901</t>
  </si>
  <si>
    <t>ICBU00000926273</t>
  </si>
  <si>
    <t>1ZB600R56737192213</t>
  </si>
  <si>
    <t>DS213US</t>
  </si>
  <si>
    <t>ICBU00000927101</t>
  </si>
  <si>
    <t>1Z6982X16808793636</t>
  </si>
  <si>
    <t>VL22224479</t>
  </si>
  <si>
    <t>ICBU00000926746</t>
  </si>
  <si>
    <t>888330016560</t>
  </si>
  <si>
    <t>DPK212410197566</t>
  </si>
  <si>
    <t>ICBU00000927162</t>
  </si>
  <si>
    <t>868000055255</t>
  </si>
  <si>
    <t>韩国专线-不包税/含送货费</t>
  </si>
  <si>
    <t>BR26G23</t>
  </si>
  <si>
    <t>ICBU00000927100</t>
  </si>
  <si>
    <t>SKP24000759780</t>
  </si>
  <si>
    <t>TJB260108</t>
  </si>
  <si>
    <t>ICBU00000915297</t>
  </si>
  <si>
    <t>XMLLTX0129</t>
  </si>
  <si>
    <t>ICBU00000927168</t>
  </si>
  <si>
    <t>1Z0R6D926827560419</t>
  </si>
  <si>
    <t>涂欣</t>
  </si>
  <si>
    <t>YN26129-1</t>
  </si>
  <si>
    <t>ICBU00000926630</t>
  </si>
  <si>
    <t>1Z0E465J0438516774</t>
  </si>
  <si>
    <t>DW26129-1</t>
  </si>
  <si>
    <t>ICBU00000926656</t>
  </si>
  <si>
    <t>398249782150</t>
  </si>
  <si>
    <t>74523-74524</t>
  </si>
  <si>
    <t>ICBU00000927082</t>
  </si>
  <si>
    <t>74911-74912</t>
  </si>
  <si>
    <t>ICBU00000927081</t>
  </si>
  <si>
    <t>1ZHV25256723524957</t>
  </si>
  <si>
    <t>74947</t>
  </si>
  <si>
    <t>ICBU00000927083</t>
  </si>
  <si>
    <t>1ZHV25256707283766</t>
  </si>
  <si>
    <t>74924</t>
  </si>
  <si>
    <t>ICBU00000927085</t>
  </si>
  <si>
    <t>1ZHV25256733384125</t>
  </si>
  <si>
    <t>74923</t>
  </si>
  <si>
    <t>ICBU00000927088</t>
  </si>
  <si>
    <t>1ZHV25256704949776</t>
  </si>
  <si>
    <t>74926</t>
  </si>
  <si>
    <t>ICBU00000927089</t>
  </si>
  <si>
    <t>1ZHV25256733599788</t>
  </si>
  <si>
    <t>74925</t>
  </si>
  <si>
    <t>ICBU00000927084</t>
  </si>
  <si>
    <t>1ZHV25256702272661</t>
  </si>
  <si>
    <t>YH-194059</t>
  </si>
  <si>
    <t>ICBU00000926658</t>
  </si>
  <si>
    <t>1Z78Y3540418740191</t>
  </si>
  <si>
    <t>XHX-0129-1</t>
  </si>
  <si>
    <t>ICBU00000926963</t>
  </si>
  <si>
    <t>1Z33W2606697677492</t>
  </si>
  <si>
    <t>XHX-0129-4</t>
  </si>
  <si>
    <t>ICBU00000926970</t>
  </si>
  <si>
    <t>1Z33W2606695710967</t>
  </si>
  <si>
    <t>XHX-0129-3</t>
  </si>
  <si>
    <t>ICBU00000926967</t>
  </si>
  <si>
    <t>1Z33W2606695251883</t>
  </si>
  <si>
    <t>XHX-0129-2</t>
  </si>
  <si>
    <t>ICBU00000926965</t>
  </si>
  <si>
    <t>1Z33W2606699883907</t>
  </si>
  <si>
    <t>SM260129-3MY1KP</t>
  </si>
  <si>
    <t>ICBU00000926740</t>
  </si>
  <si>
    <t>10272482533</t>
  </si>
  <si>
    <t>MAGGIE012901</t>
  </si>
  <si>
    <t>ICBU00000926891</t>
  </si>
  <si>
    <t>AMQ6871265</t>
  </si>
  <si>
    <t>MAGGIE0129011AU</t>
  </si>
  <si>
    <t>ICBU00000926903</t>
  </si>
  <si>
    <t>MKP4534280289</t>
  </si>
  <si>
    <t>20260127</t>
  </si>
  <si>
    <t>ICBU00000923850</t>
  </si>
  <si>
    <t>SF3264512800565</t>
  </si>
  <si>
    <t>288109591501024387</t>
  </si>
  <si>
    <t>ICBU00000926724</t>
  </si>
  <si>
    <t>SKP4534280313</t>
  </si>
  <si>
    <t>XKZXX012901</t>
  </si>
  <si>
    <t>ICBU00000926855</t>
  </si>
  <si>
    <t>1Z0E620D0434131501</t>
  </si>
  <si>
    <t>LLHH71501</t>
  </si>
  <si>
    <t>ICBU00000926871</t>
  </si>
  <si>
    <t>888303398667</t>
  </si>
  <si>
    <t>FKS260128-CR</t>
  </si>
  <si>
    <t>ICBU00000926619</t>
  </si>
  <si>
    <t>888331433206</t>
  </si>
  <si>
    <t>YW260128-1US</t>
  </si>
  <si>
    <t>ICBU00000925769</t>
  </si>
  <si>
    <t>398249893621</t>
  </si>
  <si>
    <t>6FGYH3</t>
  </si>
  <si>
    <t>ICBU00000926059</t>
  </si>
  <si>
    <t>888336247194</t>
  </si>
  <si>
    <t>XXFF2729</t>
  </si>
  <si>
    <t>ICBU00000926754</t>
  </si>
  <si>
    <t>398249589826</t>
  </si>
  <si>
    <t>HX129NZ-1</t>
  </si>
  <si>
    <t>ICBU00000926749</t>
  </si>
  <si>
    <t>500745695590</t>
  </si>
  <si>
    <t>MK26129-1</t>
  </si>
  <si>
    <t>ICBU00000926744</t>
  </si>
  <si>
    <t>1Z0R6D926801261719</t>
  </si>
  <si>
    <t>BLS620011</t>
  </si>
  <si>
    <t>ICBU00000926743</t>
  </si>
  <si>
    <t>888331783790</t>
  </si>
  <si>
    <t>SF-3258</t>
  </si>
  <si>
    <t>ICBU00000926737</t>
  </si>
  <si>
    <t>398251045477</t>
  </si>
  <si>
    <t>LLHH1729</t>
  </si>
  <si>
    <t>ICBU00000926736</t>
  </si>
  <si>
    <t>1Z78Y3540427482999</t>
  </si>
  <si>
    <t>NSWJ0127-US</t>
  </si>
  <si>
    <t>ICBU00000924050</t>
  </si>
  <si>
    <t>398249622737</t>
  </si>
  <si>
    <t>WD129DE-13</t>
  </si>
  <si>
    <t>ICBU00000926635</t>
  </si>
  <si>
    <t>1Z0R6D926803619482</t>
  </si>
  <si>
    <t>YDZN128-3</t>
  </si>
  <si>
    <t>ICBU00000926260</t>
  </si>
  <si>
    <t>1ZC222K50411388828</t>
  </si>
  <si>
    <t>FBA15LC3S2XZ</t>
  </si>
  <si>
    <t>ICBU00000926475</t>
  </si>
  <si>
    <t>1Z6982X16812545744</t>
  </si>
  <si>
    <t>FBA15LC3FZMQ</t>
  </si>
  <si>
    <t>ICBU00000926479</t>
  </si>
  <si>
    <t>1Z6982X16835615312</t>
  </si>
  <si>
    <t>FBA15LC7B7VK</t>
  </si>
  <si>
    <t>ICBU00000926507</t>
  </si>
  <si>
    <t>15502583402682</t>
  </si>
  <si>
    <t>FBA15LCX84Y8</t>
  </si>
  <si>
    <t>ICBU00000926153</t>
  </si>
  <si>
    <t>英国卡航-自税/递延-JT</t>
  </si>
  <si>
    <t>SYDZ260128-GB</t>
  </si>
  <si>
    <t>ICBU00000926150</t>
  </si>
  <si>
    <t>RD128FM-3</t>
  </si>
  <si>
    <t>ICBU00000926049</t>
  </si>
  <si>
    <t>1Z0E793D6719353265</t>
  </si>
  <si>
    <t>RD128FM-4</t>
  </si>
  <si>
    <t>ICBU00000926051</t>
  </si>
  <si>
    <t>1Z0E793D6719635237</t>
  </si>
  <si>
    <t>RD128FM-2</t>
  </si>
  <si>
    <t>ICBU00000926046</t>
  </si>
  <si>
    <t>1Z0E793D6708745308</t>
  </si>
  <si>
    <t>RD128FM-1</t>
  </si>
  <si>
    <t>ICBU00000926042</t>
  </si>
  <si>
    <t>1Z0E793D6701929248</t>
  </si>
  <si>
    <t>ZJTX2025799</t>
  </si>
  <si>
    <t>ICBU00000926307</t>
  </si>
  <si>
    <t>1Z33W2600497978827</t>
  </si>
  <si>
    <t>TM260128-1CA1</t>
  </si>
  <si>
    <t>ICBU00000925746</t>
  </si>
  <si>
    <t>888298071166</t>
  </si>
  <si>
    <t>PPKK1831</t>
  </si>
  <si>
    <t>ICBU00000926448</t>
  </si>
  <si>
    <t>398211925362</t>
  </si>
  <si>
    <t>TX26012802</t>
  </si>
  <si>
    <t>ICBU00000926429</t>
  </si>
  <si>
    <t>888295973495</t>
  </si>
  <si>
    <t>TX26012801</t>
  </si>
  <si>
    <t>ICBU00000926428</t>
  </si>
  <si>
    <t>888295976531</t>
  </si>
  <si>
    <t>JPS20260128001</t>
  </si>
  <si>
    <t>ICBU00000926493</t>
  </si>
  <si>
    <t>1ZJ443G10403341005</t>
  </si>
  <si>
    <t>韩国UPS美波加普货小货包税5000</t>
  </si>
  <si>
    <t>JPS20260128002</t>
  </si>
  <si>
    <t>ICBU00000926495</t>
  </si>
  <si>
    <t>CR431360693DE</t>
  </si>
  <si>
    <t>JPS20260128003</t>
  </si>
  <si>
    <t>ICBU00000926496</t>
  </si>
  <si>
    <t>CR431360574DE</t>
  </si>
  <si>
    <t>YDD73288</t>
  </si>
  <si>
    <t>ICBU00000926441</t>
  </si>
  <si>
    <t>1Z0E793D0403476959</t>
  </si>
  <si>
    <t>YQ128CZ-1</t>
  </si>
  <si>
    <t>ICBU00000926348</t>
  </si>
  <si>
    <t>1Z4W260E0430000163</t>
  </si>
  <si>
    <t>YQ128ES-2</t>
  </si>
  <si>
    <t>ICBU00000926341</t>
  </si>
  <si>
    <t>1ZA06B016836514668</t>
  </si>
  <si>
    <t>AE2563338</t>
  </si>
  <si>
    <t>ICBU00000925849</t>
  </si>
  <si>
    <t>IAH3-FBA196ZN2NN3</t>
  </si>
  <si>
    <t>ICBU00000925991</t>
  </si>
  <si>
    <t>1Z70W0420407136284</t>
  </si>
  <si>
    <t>ABE8-FBA196ZN59HJ-A</t>
  </si>
  <si>
    <t>ICBU00000926004</t>
  </si>
  <si>
    <t>1Z70W0420407168259</t>
  </si>
  <si>
    <t>CLT2-FBA196ZMX86S-A</t>
  </si>
  <si>
    <t>ICBU00000925990</t>
  </si>
  <si>
    <t>1Z70W0420405248130</t>
  </si>
  <si>
    <t>MCC1-FBA196ZN24TS</t>
  </si>
  <si>
    <t>ICBU00000925980</t>
  </si>
  <si>
    <t>1Z70W0420414016104</t>
  </si>
  <si>
    <t>ABE8-FBA196ZN59HJ</t>
  </si>
  <si>
    <t>ICBU00000925993</t>
  </si>
  <si>
    <t>1Z70W0420403833591</t>
  </si>
  <si>
    <t>IAH3-FBA196ZN2NN3-A</t>
  </si>
  <si>
    <t>ICBU00000926177</t>
  </si>
  <si>
    <t>1Z70W0420401920231</t>
  </si>
  <si>
    <t>CLT2-FBA196ZMX86S</t>
  </si>
  <si>
    <t>ICBU00000925988</t>
  </si>
  <si>
    <t>1Z70W0420416307215</t>
  </si>
  <si>
    <t>MDW2-FBA196ZLF8RR-A</t>
  </si>
  <si>
    <t>ICBU00000925984</t>
  </si>
  <si>
    <t>1Z70W0420410624188</t>
  </si>
  <si>
    <t>PBI3-FBA196ZQW6HH-A</t>
  </si>
  <si>
    <t>ICBU00000926009</t>
  </si>
  <si>
    <t>1Z70W0420417792083</t>
  </si>
  <si>
    <t>PBI3-FBA196ZQW6HH</t>
  </si>
  <si>
    <t>ICBU00000926007</t>
  </si>
  <si>
    <t>1Z70W0420419891365</t>
  </si>
  <si>
    <t>PBI3-FBA197036VQK</t>
  </si>
  <si>
    <t>ICBU00000926309</t>
  </si>
  <si>
    <t>1Z0E793D6606957139</t>
  </si>
  <si>
    <t>MDW2-FBA196ZLF8RR</t>
  </si>
  <si>
    <t>ICBU00000925981</t>
  </si>
  <si>
    <t>1Z70W0420419859418</t>
  </si>
  <si>
    <t>HNJY-260128-JB</t>
  </si>
  <si>
    <t>ICBU00000926408</t>
  </si>
  <si>
    <t>15502583402710</t>
  </si>
  <si>
    <t>英国海运包税-XC</t>
  </si>
  <si>
    <t>LY260128-CA</t>
  </si>
  <si>
    <t>ICBU00000926237</t>
  </si>
  <si>
    <t>1ZHF05572019820587</t>
  </si>
  <si>
    <t>TLGI2616</t>
  </si>
  <si>
    <t>ICBU00000926311</t>
  </si>
  <si>
    <t>1Z4W260E0401175084</t>
  </si>
  <si>
    <t>HX128AU-0</t>
  </si>
  <si>
    <t>ICBU00000925830</t>
  </si>
  <si>
    <t>500745695586</t>
  </si>
  <si>
    <t>HX128AU-1</t>
  </si>
  <si>
    <t>ICBU00000925823</t>
  </si>
  <si>
    <t>500745698924</t>
  </si>
  <si>
    <t>LBY012801</t>
  </si>
  <si>
    <t>ICBU00000925570</t>
  </si>
  <si>
    <t>新西兰专线</t>
  </si>
  <si>
    <t>LSC128US-6</t>
  </si>
  <si>
    <t>ICBU00000925944</t>
  </si>
  <si>
    <t>1Z70W0420423657995</t>
  </si>
  <si>
    <t>MMLSA0128-1</t>
  </si>
  <si>
    <t>ICBU00000926262</t>
  </si>
  <si>
    <t>1ZG3325W0409288004</t>
  </si>
  <si>
    <t>289070602001022554</t>
  </si>
  <si>
    <t>ICBU00000925582</t>
  </si>
  <si>
    <t>1Z0E793D0401529842</t>
  </si>
  <si>
    <t>287054039001027751</t>
  </si>
  <si>
    <t>ICBU00000925620</t>
  </si>
  <si>
    <t>1ZA6D5820403674403</t>
  </si>
  <si>
    <t>XX2612801</t>
  </si>
  <si>
    <t>ICBU00000926357</t>
  </si>
  <si>
    <t>888336511456</t>
  </si>
  <si>
    <t>TM260128-3CA2</t>
  </si>
  <si>
    <t>ICBU00000925752</t>
  </si>
  <si>
    <t>1ZHF34022001922352</t>
  </si>
  <si>
    <t>CY2601245</t>
  </si>
  <si>
    <t>ICBU00000926036</t>
  </si>
  <si>
    <t>1258262051</t>
  </si>
  <si>
    <t>9MQ52663900</t>
  </si>
  <si>
    <t>ICBU00000926491</t>
  </si>
  <si>
    <t>1Z4W260E0433898243</t>
  </si>
  <si>
    <t>9633779633LL1</t>
  </si>
  <si>
    <t>ICBU00000926490</t>
  </si>
  <si>
    <t>1Z4W260E0403412091</t>
  </si>
  <si>
    <t>9MQ52663</t>
  </si>
  <si>
    <t>ICBU00000926472</t>
  </si>
  <si>
    <t>1Z4W260E0431232205</t>
  </si>
  <si>
    <t>306855</t>
  </si>
  <si>
    <t>ICBU00000926052</t>
  </si>
  <si>
    <t>888296952107</t>
  </si>
  <si>
    <t>JMWJ-26-01-28</t>
  </si>
  <si>
    <t>ICBU00000926198</t>
  </si>
  <si>
    <t>1Z33W2606793072079</t>
  </si>
  <si>
    <t>JT262828</t>
  </si>
  <si>
    <t>ICBU00000926449</t>
  </si>
  <si>
    <t>15505470417226</t>
  </si>
  <si>
    <t>HL26128-1</t>
  </si>
  <si>
    <t>ICBU00000925887</t>
  </si>
  <si>
    <t>1Z0E793D0410336944</t>
  </si>
  <si>
    <t>12026010802</t>
  </si>
  <si>
    <t>ICBU00000925503</t>
  </si>
  <si>
    <t>1Z0E620D0430342228</t>
  </si>
  <si>
    <t>25613399AU</t>
  </si>
  <si>
    <t>ICBU00000926080</t>
  </si>
  <si>
    <t>1Z0E620D0433744039</t>
  </si>
  <si>
    <t>DK2563</t>
  </si>
  <si>
    <t>ICBU00000926057</t>
  </si>
  <si>
    <t>CR431360486DE</t>
  </si>
  <si>
    <t>13CINDY260100194</t>
  </si>
  <si>
    <t>ICBU00000926328</t>
  </si>
  <si>
    <t>888384026891</t>
  </si>
  <si>
    <t>10CINDY260100194</t>
  </si>
  <si>
    <t>ICBU00000926291</t>
  </si>
  <si>
    <t>888383972042</t>
  </si>
  <si>
    <t>11CINDY260100194</t>
  </si>
  <si>
    <t>ICBU00000926294</t>
  </si>
  <si>
    <t>888384001604</t>
  </si>
  <si>
    <t>9CINDY260100194</t>
  </si>
  <si>
    <t>ICBU00000926287</t>
  </si>
  <si>
    <t>888384042052</t>
  </si>
  <si>
    <t>14CINDY260100194</t>
  </si>
  <si>
    <t>ICBU00000926331</t>
  </si>
  <si>
    <t>888383954937</t>
  </si>
  <si>
    <t>12CINDY260100194</t>
  </si>
  <si>
    <t>ICBU00000926295</t>
  </si>
  <si>
    <t>888383986163</t>
  </si>
  <si>
    <t>NKB260128US-01</t>
  </si>
  <si>
    <t>ICBU00000925901</t>
  </si>
  <si>
    <t>J-MOS-0128</t>
  </si>
  <si>
    <t>ICBU00000925725</t>
  </si>
  <si>
    <t>888297818388</t>
  </si>
  <si>
    <t>ZFPF260112475288324879</t>
  </si>
  <si>
    <t>ICBU00000925843</t>
  </si>
  <si>
    <t>1ZHF38642013816830</t>
  </si>
  <si>
    <t>美转加快提海派ups(HEDE)</t>
  </si>
  <si>
    <t>JHZW7402</t>
  </si>
  <si>
    <t>ICBU00000925216</t>
  </si>
  <si>
    <t>1ZA06B016835217820</t>
  </si>
  <si>
    <t>JT0126-24</t>
  </si>
  <si>
    <t>ICBU00000925735</t>
  </si>
  <si>
    <t>1ZF4K3596807141160</t>
  </si>
  <si>
    <t>JT0126-1</t>
  </si>
  <si>
    <t>ICBU00000925731</t>
  </si>
  <si>
    <t>1Z6982X16822177865</t>
  </si>
  <si>
    <t>RT128RO-4</t>
  </si>
  <si>
    <t>ICBU00000925879</t>
  </si>
  <si>
    <t>1Z0R6D926805251188</t>
  </si>
  <si>
    <t>QR260128-2AU1</t>
  </si>
  <si>
    <t>ICBU00000925721</t>
  </si>
  <si>
    <t>V0PZ10089664</t>
  </si>
  <si>
    <t>YH-950496</t>
  </si>
  <si>
    <t>ICBU00000926368</t>
  </si>
  <si>
    <t>1Z0E793D0400264586</t>
  </si>
  <si>
    <t>JYH260128-GB</t>
  </si>
  <si>
    <t>ICBU00000925561</t>
  </si>
  <si>
    <t>1D-HJY-117</t>
  </si>
  <si>
    <t>ICBU00000926487</t>
  </si>
  <si>
    <t>500745678893</t>
  </si>
  <si>
    <t>WS2601220202</t>
  </si>
  <si>
    <t>ICBU00000925529</t>
  </si>
  <si>
    <t>1Z762E4V0401318951</t>
  </si>
  <si>
    <t>AQ26128-5</t>
  </si>
  <si>
    <t>ICBU00000926369</t>
  </si>
  <si>
    <t>1Z33W2606797899321</t>
  </si>
  <si>
    <t>RSC2801</t>
  </si>
  <si>
    <t>ICBU00000926360</t>
  </si>
  <si>
    <t>1Z0E465J0400952284</t>
  </si>
  <si>
    <t>RSC2802</t>
  </si>
  <si>
    <t>ICBU00000926364</t>
  </si>
  <si>
    <t>1Z0E465J0416829067</t>
  </si>
  <si>
    <t>RSC2803</t>
  </si>
  <si>
    <t>ICBU00000926366</t>
  </si>
  <si>
    <t>1Z0E465J0411912305</t>
  </si>
  <si>
    <t>RSC2804</t>
  </si>
  <si>
    <t>ICBU00000926370</t>
  </si>
  <si>
    <t>1Z0E465J0410688480</t>
  </si>
  <si>
    <t>JY26128-5</t>
  </si>
  <si>
    <t>ICBU00000925208</t>
  </si>
  <si>
    <t>1Z0R6D926808852461</t>
  </si>
  <si>
    <t>1D-CL-043</t>
  </si>
  <si>
    <t>ICBU00000926353</t>
  </si>
  <si>
    <t>1ZK5812C0328937422</t>
  </si>
  <si>
    <t>TS-CAI-2026128</t>
  </si>
  <si>
    <t>ICBU00000926162</t>
  </si>
  <si>
    <t>SF3264616444601</t>
  </si>
  <si>
    <t>RC20260128-1</t>
  </si>
  <si>
    <t>ICBU00000926317</t>
  </si>
  <si>
    <t>1ZHF34022010232116</t>
  </si>
  <si>
    <t>8YGGRG5</t>
  </si>
  <si>
    <t>ICBU00000926456</t>
  </si>
  <si>
    <t>AMQ6871116</t>
  </si>
  <si>
    <t>10003779501</t>
  </si>
  <si>
    <t>ICBU00000925950</t>
  </si>
  <si>
    <t>00340434777235743940</t>
  </si>
  <si>
    <t>ZJJ0128-1</t>
  </si>
  <si>
    <t>ICBU00000926247</t>
  </si>
  <si>
    <t>1ZB870R50400242390</t>
  </si>
  <si>
    <t>周家劲</t>
  </si>
  <si>
    <t>QY26-0128MH01</t>
  </si>
  <si>
    <t>ICBU00000926316</t>
  </si>
  <si>
    <t>888295179664</t>
  </si>
  <si>
    <t>DJ26012801</t>
  </si>
  <si>
    <t>ICBU00000926338</t>
  </si>
  <si>
    <t>888297971668</t>
  </si>
  <si>
    <t>上海联邦杂货包税-YD</t>
  </si>
  <si>
    <t>DAVID1786</t>
  </si>
  <si>
    <t>ICBU00000923082</t>
  </si>
  <si>
    <t>1Z0R6D896827812617</t>
  </si>
  <si>
    <t>YYJCK-260128-1</t>
  </si>
  <si>
    <t>ICBU00000925861</t>
  </si>
  <si>
    <t>15505470428349</t>
  </si>
  <si>
    <t>6FGGGT3</t>
  </si>
  <si>
    <t>ICBU00000926238</t>
  </si>
  <si>
    <t>1ZYK64690311235340</t>
  </si>
  <si>
    <t>ZJTX2025791</t>
  </si>
  <si>
    <t>ICBU00000924602</t>
  </si>
  <si>
    <t>398210476639</t>
  </si>
  <si>
    <t>NAT260128US-01</t>
  </si>
  <si>
    <t>ICBU00000925903</t>
  </si>
  <si>
    <t>398210486033</t>
  </si>
  <si>
    <t>JHSH4557</t>
  </si>
  <si>
    <t>ICBU00000925902</t>
  </si>
  <si>
    <t>1Z33W2600495529637</t>
  </si>
  <si>
    <t>NW26-0128V01</t>
  </si>
  <si>
    <t>ICBU00000925832</t>
  </si>
  <si>
    <t>4791129022</t>
  </si>
  <si>
    <t>JP2239663</t>
  </si>
  <si>
    <t>ICBU00000926186</t>
  </si>
  <si>
    <t>1Z0E793D0408778892</t>
  </si>
  <si>
    <t>3662190AU2</t>
  </si>
  <si>
    <t>ICBU00000925933</t>
  </si>
  <si>
    <t>SZP24000759749</t>
  </si>
  <si>
    <t>CINDY26127-03484-2</t>
  </si>
  <si>
    <t>ICBU00000925089</t>
  </si>
  <si>
    <t>1ZYK64690312925058</t>
  </si>
  <si>
    <t>SM260128-1MY1KP</t>
  </si>
  <si>
    <t>ICBU00000925636</t>
  </si>
  <si>
    <t>10272456375</t>
  </si>
  <si>
    <t>ZJTX2025795</t>
  </si>
  <si>
    <t>ICBU00000925405</t>
  </si>
  <si>
    <t>1Z0R6D896815376326</t>
  </si>
  <si>
    <t>SGZXX012701</t>
  </si>
  <si>
    <t>ICBU00000924738</t>
  </si>
  <si>
    <t>1ZG3333D0415044094</t>
  </si>
  <si>
    <t>FBC013HB0597X-31</t>
  </si>
  <si>
    <t>ICBU00000926157</t>
  </si>
  <si>
    <t>1ZG2C1210303555015</t>
  </si>
  <si>
    <t>FBB007H288523X-5</t>
  </si>
  <si>
    <t>ICBU00000926026</t>
  </si>
  <si>
    <t>1ZYK64690320172749</t>
  </si>
  <si>
    <t>FBB007H43416X-3</t>
  </si>
  <si>
    <t>ICBU00000926022</t>
  </si>
  <si>
    <t>1ZG2C1210301212791</t>
  </si>
  <si>
    <t>CINDY26128-330314-10</t>
  </si>
  <si>
    <t>ICBU00000925938</t>
  </si>
  <si>
    <t>888502328567</t>
  </si>
  <si>
    <t>YHLSA0128-2</t>
  </si>
  <si>
    <t>ICBU00000925919</t>
  </si>
  <si>
    <t>1Z0E793D0415995367</t>
  </si>
  <si>
    <t>PT20260128-2</t>
  </si>
  <si>
    <t>ICBU00000925992</t>
  </si>
  <si>
    <t>1Z0E620D0405507964</t>
  </si>
  <si>
    <t>CX-128876</t>
  </si>
  <si>
    <t>ICBU00000925922</t>
  </si>
  <si>
    <t>398210487750</t>
  </si>
  <si>
    <t>HF-WERNER-128-AU</t>
  </si>
  <si>
    <t>ICBU00000925608</t>
  </si>
  <si>
    <t>AKP24000759753</t>
  </si>
  <si>
    <t>YHLSA0128-1</t>
  </si>
  <si>
    <t>ICBU00000925905</t>
  </si>
  <si>
    <t>1Z0E793D6711442870</t>
  </si>
  <si>
    <t>YKHLLSATQXD005</t>
  </si>
  <si>
    <t>ICBU00000813200</t>
  </si>
  <si>
    <t>FBA15LC7HD21</t>
  </si>
  <si>
    <t>ICBU00000925343</t>
  </si>
  <si>
    <t>英国海运-卡派-含税-KY</t>
  </si>
  <si>
    <t>ZD-7012</t>
  </si>
  <si>
    <t>ICBU00000925826</t>
  </si>
  <si>
    <t>1ZA06B016822403312</t>
  </si>
  <si>
    <t>ZJTX2025797</t>
  </si>
  <si>
    <t>ICBU00000925876</t>
  </si>
  <si>
    <t>1Z0E465J0416865492</t>
  </si>
  <si>
    <t>XN-02</t>
  </si>
  <si>
    <t>ICBU00000925891</t>
  </si>
  <si>
    <t>1Z0E465J0416325020</t>
  </si>
  <si>
    <t>SSJ-128-2</t>
  </si>
  <si>
    <t>ICBU00000925869</t>
  </si>
  <si>
    <t>1Z33W2606794860402</t>
  </si>
  <si>
    <t>283302318001021191</t>
  </si>
  <si>
    <t>ICBU00000925578</t>
  </si>
  <si>
    <t>V0PZ10089592</t>
  </si>
  <si>
    <t>MS260128-GB-50</t>
  </si>
  <si>
    <t>ICBU00000925728</t>
  </si>
  <si>
    <t>15505470197886</t>
  </si>
  <si>
    <t>英国海派-自税/递延-JT</t>
  </si>
  <si>
    <t>WJH01271</t>
  </si>
  <si>
    <t>ICBU00000925213</t>
  </si>
  <si>
    <t>1Z0E554G6701229882</t>
  </si>
  <si>
    <t>AUGVIROUO420601</t>
  </si>
  <si>
    <t>ICBU00000923190</t>
  </si>
  <si>
    <t>1Z0E793D0435552217</t>
  </si>
  <si>
    <t>RX19241</t>
  </si>
  <si>
    <t>ICBU00000925397</t>
  </si>
  <si>
    <t>1Z0E465J0401567556</t>
  </si>
  <si>
    <t>RX19250</t>
  </si>
  <si>
    <t>ICBU00000925396</t>
  </si>
  <si>
    <t>1Z0E465J0410507059</t>
  </si>
  <si>
    <t>RX19199</t>
  </si>
  <si>
    <t>ICBU00000925399</t>
  </si>
  <si>
    <t>1Z0E465J0419947531</t>
  </si>
  <si>
    <t>RX19276</t>
  </si>
  <si>
    <t>ICBU00000925393</t>
  </si>
  <si>
    <t>1Z0E465J0408705894</t>
  </si>
  <si>
    <t>RX19181</t>
  </si>
  <si>
    <t>ICBU00000925400</t>
  </si>
  <si>
    <t>500745678915</t>
  </si>
  <si>
    <t>RX19282</t>
  </si>
  <si>
    <t>ICBU00000925392</t>
  </si>
  <si>
    <t>1Z0E465J0419564310</t>
  </si>
  <si>
    <t>RX19263</t>
  </si>
  <si>
    <t>ICBU00000925395</t>
  </si>
  <si>
    <t>1Z0E465J0402343812</t>
  </si>
  <si>
    <t>RX19274</t>
  </si>
  <si>
    <t>ICBU00000925394</t>
  </si>
  <si>
    <t>1Z0E465J0412670940</t>
  </si>
  <si>
    <t>RX19239</t>
  </si>
  <si>
    <t>ICBU00000925398</t>
  </si>
  <si>
    <t>1Z0E465J0410464186</t>
  </si>
  <si>
    <t>REL01281</t>
  </si>
  <si>
    <t>ICBU00000925295</t>
  </si>
  <si>
    <t>1Z70W0420419872055</t>
  </si>
  <si>
    <t>MKV-59-78-79</t>
  </si>
  <si>
    <t>ICBU00000925607</t>
  </si>
  <si>
    <t>1ZYK64690313187363</t>
  </si>
  <si>
    <t>CINDY26127-03485-1</t>
  </si>
  <si>
    <t>ICBU00000925598</t>
  </si>
  <si>
    <t>1ZYK64690313637046</t>
  </si>
  <si>
    <t>ZB0128-ZACARIAS</t>
  </si>
  <si>
    <t>ICBU00000925589</t>
  </si>
  <si>
    <t>1Z0E554G0400290372</t>
  </si>
  <si>
    <t>上海UPS红单-D价6000（不含油）</t>
  </si>
  <si>
    <t>ZB0128-1</t>
  </si>
  <si>
    <t>ICBU00000925586</t>
  </si>
  <si>
    <t>1Z0E554G0439422540</t>
  </si>
  <si>
    <t>260128JL-1</t>
  </si>
  <si>
    <t>ICBU00000925667</t>
  </si>
  <si>
    <t>1ZGF11200408459515</t>
  </si>
  <si>
    <t>6PT000WWSD</t>
  </si>
  <si>
    <t>ICBU00000925403</t>
  </si>
  <si>
    <t>500745678941</t>
  </si>
  <si>
    <t>YHH110</t>
  </si>
  <si>
    <t>ICBU00000924643</t>
  </si>
  <si>
    <t>1Z6982X16831852395</t>
  </si>
  <si>
    <t>丁云飞</t>
  </si>
  <si>
    <t>78GFM56-A</t>
  </si>
  <si>
    <t>ICBU00000925618</t>
  </si>
  <si>
    <t>1ZB875D90429212730</t>
  </si>
  <si>
    <t>韩国UPS美波加PT小货包税5000</t>
  </si>
  <si>
    <t>JY26012801</t>
  </si>
  <si>
    <t>ICBU00000925451</t>
  </si>
  <si>
    <t>500745678926</t>
  </si>
  <si>
    <t>SF0254435255605</t>
  </si>
  <si>
    <t>ICBU00000925568</t>
  </si>
  <si>
    <t>888265884990</t>
  </si>
  <si>
    <t>MF20260117134919</t>
  </si>
  <si>
    <t>ICBU00000925435</t>
  </si>
  <si>
    <t>520312654608</t>
  </si>
  <si>
    <t>20260128CH-1</t>
  </si>
  <si>
    <t>ICBU00000925557</t>
  </si>
  <si>
    <t>1ZC222K50412085797</t>
  </si>
  <si>
    <t>JKX0128-SE125</t>
  </si>
  <si>
    <t>ICBU00000925411</t>
  </si>
  <si>
    <t>1Z6982X16804854363</t>
  </si>
  <si>
    <t>COTY46</t>
  </si>
  <si>
    <t>ICBU00000925025</t>
  </si>
  <si>
    <t>888295662272</t>
  </si>
  <si>
    <t>10003779477</t>
  </si>
  <si>
    <t>ICBU00000925537</t>
  </si>
  <si>
    <t>1Z0E793D0404504381</t>
  </si>
  <si>
    <t>YYZXX012801</t>
  </si>
  <si>
    <t>ICBU00000925507</t>
  </si>
  <si>
    <t>1ZC80H586717067070</t>
  </si>
  <si>
    <t>上海UPS蓝单-X价6000（不含油）</t>
  </si>
  <si>
    <t>10003779489</t>
  </si>
  <si>
    <t>ICBU00000925440</t>
  </si>
  <si>
    <t>1ZB798A82015226998</t>
  </si>
  <si>
    <t>DEMI107003</t>
  </si>
  <si>
    <t>ICBU00000924734</t>
  </si>
  <si>
    <t>1ZA06B016825451194</t>
  </si>
  <si>
    <t>CY4782904</t>
  </si>
  <si>
    <t>ICBU00000924645</t>
  </si>
  <si>
    <t>1ZA06B016823667821</t>
  </si>
  <si>
    <t>66SE2233</t>
  </si>
  <si>
    <t>ICBU00000925221</t>
  </si>
  <si>
    <t>1ZF4K3596836361270</t>
  </si>
  <si>
    <t>YJR216-7</t>
  </si>
  <si>
    <t>ICBU00000925337</t>
  </si>
  <si>
    <t>1ZHF38642031134122</t>
  </si>
  <si>
    <t>FBA15LC215WD</t>
  </si>
  <si>
    <t>ICBU00000913730</t>
  </si>
  <si>
    <t>AE-WJ14171</t>
  </si>
  <si>
    <t>TXFF20260127XC</t>
  </si>
  <si>
    <t>ICBU00000924760</t>
  </si>
  <si>
    <t>10003779441</t>
  </si>
  <si>
    <t>ICBU00000925316</t>
  </si>
  <si>
    <t>1ZB8C0932020989273</t>
  </si>
  <si>
    <t>296WT8</t>
  </si>
  <si>
    <t>ICBU00000921841</t>
  </si>
  <si>
    <t>9158905114</t>
  </si>
  <si>
    <t>LAJR260105</t>
  </si>
  <si>
    <t>ICBU00000923926</t>
  </si>
  <si>
    <t>888266348403</t>
  </si>
  <si>
    <t>义乌联邦IP美国直发双清包税/5000</t>
  </si>
  <si>
    <t>刘家喜</t>
  </si>
  <si>
    <t>SKJJQ-KJU1245</t>
  </si>
  <si>
    <t>ICBU00000925391</t>
  </si>
  <si>
    <t>AKP24000759800</t>
  </si>
  <si>
    <t>10003779429</t>
  </si>
  <si>
    <t>ICBU00000925314</t>
  </si>
  <si>
    <t>IW676375336GB</t>
  </si>
  <si>
    <t>FBA15LD4ZP3X</t>
  </si>
  <si>
    <t>ICBU00000925348</t>
  </si>
  <si>
    <t>15505470568977</t>
  </si>
  <si>
    <t>英国卡航-快递-递延-KY</t>
  </si>
  <si>
    <t>朱海滔</t>
  </si>
  <si>
    <t>FBA15LCL2QPG</t>
  </si>
  <si>
    <t>ICBU00000925255</t>
  </si>
  <si>
    <t>15505470568432</t>
  </si>
  <si>
    <t>FBA15LCH450R</t>
  </si>
  <si>
    <t>ICBU00000925258</t>
  </si>
  <si>
    <t>15505470567022</t>
  </si>
  <si>
    <t>FBA15LCH0Z9R</t>
  </si>
  <si>
    <t>ICBU00000925260</t>
  </si>
  <si>
    <t>1Z0R6D926823857973</t>
  </si>
  <si>
    <t>FBA15G5SHQ61</t>
  </si>
  <si>
    <t>ICBU00000914677</t>
  </si>
  <si>
    <t>RCD24000759705</t>
  </si>
  <si>
    <t>QY032</t>
  </si>
  <si>
    <t>ICBU00000924499</t>
  </si>
  <si>
    <t>1ZE37G439130658623</t>
  </si>
  <si>
    <t>JPS20260127001</t>
  </si>
  <si>
    <t>ICBU00000924926</t>
  </si>
  <si>
    <t>CR431278965DE</t>
  </si>
  <si>
    <t>JPS20260127002</t>
  </si>
  <si>
    <t>ICBU00000924929</t>
  </si>
  <si>
    <t>1Z53F19R0495529955</t>
  </si>
  <si>
    <t>FFWJ948</t>
  </si>
  <si>
    <t>ICBU00000921812</t>
  </si>
  <si>
    <t>TPL000134286</t>
  </si>
  <si>
    <t>152026012701</t>
  </si>
  <si>
    <t>ICBU00000923813</t>
  </si>
  <si>
    <t>MKP24000759962</t>
  </si>
  <si>
    <t>53FTN4</t>
  </si>
  <si>
    <t>ICBU00000924993</t>
  </si>
  <si>
    <t>1ZB87C240406862317</t>
  </si>
  <si>
    <t>92026010608-E5</t>
  </si>
  <si>
    <t>ICBU00000924514</t>
  </si>
  <si>
    <t>IW676243485GB</t>
  </si>
  <si>
    <t>92026010608-F6</t>
  </si>
  <si>
    <t>ICBU00000924515</t>
  </si>
  <si>
    <t>IW676240104GB</t>
  </si>
  <si>
    <t>FBA15LCPRXH0</t>
  </si>
  <si>
    <t>ICBU00000923979</t>
  </si>
  <si>
    <t>1ZA06B016809608948</t>
  </si>
  <si>
    <t>112025010618-5</t>
  </si>
  <si>
    <t>ICBU00000924601</t>
  </si>
  <si>
    <t>1Z78Y3540437081313</t>
  </si>
  <si>
    <t>YWSB-26-01-27-CA</t>
  </si>
  <si>
    <t>ICBU00000924922</t>
  </si>
  <si>
    <t>1ZB798A82007332718</t>
  </si>
  <si>
    <t>YWSB-26-01-27-FR</t>
  </si>
  <si>
    <t>ICBU00000925040</t>
  </si>
  <si>
    <t>888260383565</t>
  </si>
  <si>
    <t>YWSB-26-01-27</t>
  </si>
  <si>
    <t>ICBU00000924910</t>
  </si>
  <si>
    <t>888295992652</t>
  </si>
  <si>
    <t>CINDY26127-TING-1</t>
  </si>
  <si>
    <t>ICBU00000925096</t>
  </si>
  <si>
    <t>1Z4W260E0425198069</t>
  </si>
  <si>
    <t>YNN508DSP-012701</t>
  </si>
  <si>
    <t>ICBU00000925153</t>
  </si>
  <si>
    <t>1Z74WF390404638046</t>
  </si>
  <si>
    <t>274007558001021713</t>
  </si>
  <si>
    <t>ICBU00000924132</t>
  </si>
  <si>
    <t>MZP24000759684</t>
  </si>
  <si>
    <t>286948459001026089</t>
  </si>
  <si>
    <t>ICBU00000924195</t>
  </si>
  <si>
    <t>1Z36859A0425456175</t>
  </si>
  <si>
    <t>100033663BB</t>
  </si>
  <si>
    <t>ICBU00000924469</t>
  </si>
  <si>
    <t>1Z0E465J0433715817</t>
  </si>
  <si>
    <t>TX26012701</t>
  </si>
  <si>
    <t>ICBU00000924900</t>
  </si>
  <si>
    <t>888261887869</t>
  </si>
  <si>
    <t>6F9PF8</t>
  </si>
  <si>
    <t>ICBU00000924547</t>
  </si>
  <si>
    <t>1ZG3333D0421259270</t>
  </si>
  <si>
    <t>98GGM4</t>
  </si>
  <si>
    <t>ICBU00000925156</t>
  </si>
  <si>
    <t>1Z0R6D926830939782</t>
  </si>
  <si>
    <t>YCZXX012701</t>
  </si>
  <si>
    <t>ICBU00000924798</t>
  </si>
  <si>
    <t>1Z6R306V0424187705</t>
  </si>
  <si>
    <t>义乌UPS红单6000包税</t>
  </si>
  <si>
    <t>LO0R28</t>
  </si>
  <si>
    <t>ICBU00000925027</t>
  </si>
  <si>
    <t>1ZF4K3596833088590</t>
  </si>
  <si>
    <t>XYMYBUFA-1</t>
  </si>
  <si>
    <t>ICBU00000925182</t>
  </si>
  <si>
    <t>1Z0E465J0414016000</t>
  </si>
  <si>
    <t>CY127AU-1</t>
  </si>
  <si>
    <t>ICBU00000925013</t>
  </si>
  <si>
    <t>500745664171</t>
  </si>
  <si>
    <t>CY2601271</t>
  </si>
  <si>
    <t>ICBU00000924943</t>
  </si>
  <si>
    <t>1Z4W260E0426123244</t>
  </si>
  <si>
    <t>FTW1-FBA196YBCVY0</t>
  </si>
  <si>
    <t>ICBU00000925052</t>
  </si>
  <si>
    <t>1Z70W0420431248331</t>
  </si>
  <si>
    <t>RDU2-FBA196YDG659</t>
  </si>
  <si>
    <t>ICBU00000925039</t>
  </si>
  <si>
    <t>1Z70W0420405374351</t>
  </si>
  <si>
    <t>RDU2-FBA196YBJ6JX</t>
  </si>
  <si>
    <t>ICBU00000925046</t>
  </si>
  <si>
    <t>1Z70W0420400145527</t>
  </si>
  <si>
    <t>MDW2-FBA196YD5SW8</t>
  </si>
  <si>
    <t>ICBU00000925056</t>
  </si>
  <si>
    <t>1Z70W0420415121319</t>
  </si>
  <si>
    <t>PBI3-FBA196XX7HHQ</t>
  </si>
  <si>
    <t>ICBU00000924576</t>
  </si>
  <si>
    <t>1Z70W0420400471746</t>
  </si>
  <si>
    <t>SCK4-FBA196YC7279</t>
  </si>
  <si>
    <t>ICBU00000925042</t>
  </si>
  <si>
    <t>1Z70W0420421908468</t>
  </si>
  <si>
    <t>ZJTX2025793</t>
  </si>
  <si>
    <t>ICBU00000925015</t>
  </si>
  <si>
    <t>1Z0E465J0433900689</t>
  </si>
  <si>
    <t>LY127IE-2</t>
  </si>
  <si>
    <t>ICBU00000924965</t>
  </si>
  <si>
    <t>1Z0R6D926832581164</t>
  </si>
  <si>
    <t>126-003</t>
  </si>
  <si>
    <t>ICBU00000924880</t>
  </si>
  <si>
    <t>1Z6R306V0439307208</t>
  </si>
  <si>
    <t>127-001</t>
  </si>
  <si>
    <t>ICBU00000924886</t>
  </si>
  <si>
    <t>1Z6R306V0400923829</t>
  </si>
  <si>
    <t>WANP8327</t>
  </si>
  <si>
    <t>ICBU00000925154</t>
  </si>
  <si>
    <t>1Z33W2600498631010</t>
  </si>
  <si>
    <t>FBA15G603N1R</t>
  </si>
  <si>
    <t>ICBU00000924849</t>
  </si>
  <si>
    <t>SKP4534279332</t>
  </si>
  <si>
    <t>FBA196X59RDX</t>
  </si>
  <si>
    <t>ICBU00000924814</t>
  </si>
  <si>
    <t>JM0127-TAYLOR1</t>
  </si>
  <si>
    <t>ICBU00000925037</t>
  </si>
  <si>
    <t>398170724893</t>
  </si>
  <si>
    <t>FY0127-1</t>
  </si>
  <si>
    <t>ICBU00000924343</t>
  </si>
  <si>
    <t>1Z4W260E0436495351</t>
  </si>
  <si>
    <t>ZY0127-01</t>
  </si>
  <si>
    <t>ICBU00000924452</t>
  </si>
  <si>
    <t>1Z4W260E0434859186</t>
  </si>
  <si>
    <t>CY2601273</t>
  </si>
  <si>
    <t>ICBU00000925066</t>
  </si>
  <si>
    <t>398171231843</t>
  </si>
  <si>
    <t>TM260127-34NLKP</t>
  </si>
  <si>
    <t>ICBU00000924278</t>
  </si>
  <si>
    <t>1ZA06B016823371659</t>
  </si>
  <si>
    <t>3966000771</t>
  </si>
  <si>
    <t>ICBU00000925071</t>
  </si>
  <si>
    <t>500745664123</t>
  </si>
  <si>
    <t>9TFF19</t>
  </si>
  <si>
    <t>ICBU00000925086</t>
  </si>
  <si>
    <t>1Z0R6D926830183651</t>
  </si>
  <si>
    <t>YN26127-1</t>
  </si>
  <si>
    <t>ICBU00000924166</t>
  </si>
  <si>
    <t>1801090351</t>
  </si>
  <si>
    <t>TM260127-1CA3</t>
  </si>
  <si>
    <t>ICBU00000924471</t>
  </si>
  <si>
    <t>1ZHF34022016879908</t>
  </si>
  <si>
    <t>TM260127-2NL6KP</t>
  </si>
  <si>
    <t>ICBU00000924737</t>
  </si>
  <si>
    <t>1ZA06B016824065550</t>
  </si>
  <si>
    <t>5K99641108</t>
  </si>
  <si>
    <t>ICBU00000924902</t>
  </si>
  <si>
    <t>398171194628</t>
  </si>
  <si>
    <t>TM260127-4FRKP8</t>
  </si>
  <si>
    <t>ICBU00000924992</t>
  </si>
  <si>
    <t>1ZA06B016828441378</t>
  </si>
  <si>
    <t>TM260127-1NL4</t>
  </si>
  <si>
    <t>ICBU00000924495</t>
  </si>
  <si>
    <t>888262255977</t>
  </si>
  <si>
    <t>TM260127-1BE7</t>
  </si>
  <si>
    <t>ICBU00000924764</t>
  </si>
  <si>
    <t>888262245277</t>
  </si>
  <si>
    <t>CN260127-AU-3078</t>
  </si>
  <si>
    <t>ICBU00000924838</t>
  </si>
  <si>
    <t>MZP24000759685</t>
  </si>
  <si>
    <t>NL25663</t>
  </si>
  <si>
    <t>ICBU00000924845</t>
  </si>
  <si>
    <t>1Z6982X16824892187</t>
  </si>
  <si>
    <t>CN260127-US-70460</t>
  </si>
  <si>
    <t>ICBU00000924827</t>
  </si>
  <si>
    <t>398171059510</t>
  </si>
  <si>
    <t>CN260127-US-29223</t>
  </si>
  <si>
    <t>ICBU00000924834</t>
  </si>
  <si>
    <t>398171143546</t>
  </si>
  <si>
    <t>CN260127-US-32162</t>
  </si>
  <si>
    <t>ICBU00000924824</t>
  </si>
  <si>
    <t>398171082378</t>
  </si>
  <si>
    <t>CN260127-US-96007</t>
  </si>
  <si>
    <t>ICBU00000924828</t>
  </si>
  <si>
    <t>398171078743</t>
  </si>
  <si>
    <t>ALR0476</t>
  </si>
  <si>
    <t>ICBU00000924559</t>
  </si>
  <si>
    <t>888302327955</t>
  </si>
  <si>
    <t>10003779345</t>
  </si>
  <si>
    <t>ICBU00000923223</t>
  </si>
  <si>
    <t>1ZK351X06809248986</t>
  </si>
  <si>
    <t>CN260127-US-63049</t>
  </si>
  <si>
    <t>ICBU00000924830</t>
  </si>
  <si>
    <t>398171097315</t>
  </si>
  <si>
    <t>CN260127-US-18850</t>
  </si>
  <si>
    <t>ICBU00000924825</t>
  </si>
  <si>
    <t>398171154657</t>
  </si>
  <si>
    <t>CN260127-US-90602</t>
  </si>
  <si>
    <t>ICBU00000924833</t>
  </si>
  <si>
    <t>398171164084</t>
  </si>
  <si>
    <t>CN260127-US-79606</t>
  </si>
  <si>
    <t>ICBU00000924832</t>
  </si>
  <si>
    <t>398171103873</t>
  </si>
  <si>
    <t>CN260127-US-29410</t>
  </si>
  <si>
    <t>ICBU00000924831</t>
  </si>
  <si>
    <t>398171066577</t>
  </si>
  <si>
    <t>CN260127-US-53575</t>
  </si>
  <si>
    <t>ICBU00000924835</t>
  </si>
  <si>
    <t>398171072778</t>
  </si>
  <si>
    <t>CN260127-US-43605</t>
  </si>
  <si>
    <t>ICBU00000924829</t>
  </si>
  <si>
    <t>398171177810</t>
  </si>
  <si>
    <t>CN260127-US-13820</t>
  </si>
  <si>
    <t>ICBU00000924826</t>
  </si>
  <si>
    <t>398171089821</t>
  </si>
  <si>
    <t>COE049</t>
  </si>
  <si>
    <t>ICBU00000924572</t>
  </si>
  <si>
    <t>868000059804</t>
  </si>
  <si>
    <t>STELLA-NICK</t>
  </si>
  <si>
    <t>ICBU00000925141</t>
  </si>
  <si>
    <t>1Z4W260E0438959258</t>
  </si>
  <si>
    <t>MINA260100404</t>
  </si>
  <si>
    <t>ICBU00000924457</t>
  </si>
  <si>
    <t>888261040994</t>
  </si>
  <si>
    <t>ZAMY01271732</t>
  </si>
  <si>
    <t>ICBU00000924904</t>
  </si>
  <si>
    <t>398170732284</t>
  </si>
  <si>
    <t>HD20260114</t>
  </si>
  <si>
    <t>ICBU00000923873</t>
  </si>
  <si>
    <t>772267742</t>
  </si>
  <si>
    <t>杨政</t>
  </si>
  <si>
    <t>ZFPF260118381461524314</t>
  </si>
  <si>
    <t>ICBU00000924233</t>
  </si>
  <si>
    <t>1ZA06B016808760892</t>
  </si>
  <si>
    <t>SP260120171-3-DTM2-27</t>
  </si>
  <si>
    <t>ICBU00000925069</t>
  </si>
  <si>
    <t>FBA196V7G0MM</t>
  </si>
  <si>
    <t>ICBU00000923228</t>
  </si>
  <si>
    <t>6LOR026</t>
  </si>
  <si>
    <t>ICBU00000924989</t>
  </si>
  <si>
    <t>1Z8V13470414312650</t>
  </si>
  <si>
    <t>JLL260127A</t>
  </si>
  <si>
    <t>ICBU00000924610</t>
  </si>
  <si>
    <t>JLL260127B</t>
  </si>
  <si>
    <t>ICBU00000924613</t>
  </si>
  <si>
    <t>284165807501021289</t>
  </si>
  <si>
    <t>ICBU00000924685</t>
  </si>
  <si>
    <t>398170739017</t>
  </si>
  <si>
    <t>10003779417</t>
  </si>
  <si>
    <t>ICBU00000924494</t>
  </si>
  <si>
    <t>1Z4W260E0431071406</t>
  </si>
  <si>
    <t>2296KS096</t>
  </si>
  <si>
    <t>ICBU00000925151</t>
  </si>
  <si>
    <t>1Z33W2600494781893</t>
  </si>
  <si>
    <t>FF1533127687</t>
  </si>
  <si>
    <t>ICBU00000924367</t>
  </si>
  <si>
    <t>1ZB875D90423630772</t>
  </si>
  <si>
    <t>FF1533127687-A</t>
  </si>
  <si>
    <t>ICBU00000924368</t>
  </si>
  <si>
    <t>1ZB875D90422351165</t>
  </si>
  <si>
    <t>2GFG34</t>
  </si>
  <si>
    <t>ICBU00000924555</t>
  </si>
  <si>
    <t>1ZJ443G10409271044</t>
  </si>
  <si>
    <t>HG26012701</t>
  </si>
  <si>
    <t>ICBU00000924700</t>
  </si>
  <si>
    <t>1ZG3333D0424067383</t>
  </si>
  <si>
    <t>33BY99677</t>
  </si>
  <si>
    <t>ICBU00000924894</t>
  </si>
  <si>
    <t>1ZB8C0932031373461</t>
  </si>
  <si>
    <t>1-4-HUNZHUANG-5</t>
  </si>
  <si>
    <t>ICBU00000924887</t>
  </si>
  <si>
    <t>1Z33W2600490314412</t>
  </si>
  <si>
    <t>1-4-HUNZHUANG-7</t>
  </si>
  <si>
    <t>ICBU00000924889</t>
  </si>
  <si>
    <t>1Z33W2600495330109</t>
  </si>
  <si>
    <t>1-4-HUNZHUANG-6</t>
  </si>
  <si>
    <t>ICBU00000924888</t>
  </si>
  <si>
    <t>1Z33W2600497809858</t>
  </si>
  <si>
    <t>1-4-HUNZHUANG-8</t>
  </si>
  <si>
    <t>ICBU00000924890</t>
  </si>
  <si>
    <t>1Z33W2600495586058</t>
  </si>
  <si>
    <t>26010901WAR</t>
  </si>
  <si>
    <t>ICBU00000924858</t>
  </si>
  <si>
    <t>1ZHF05602034832922</t>
  </si>
  <si>
    <t>RSC2704</t>
  </si>
  <si>
    <t>ICBU00000925033</t>
  </si>
  <si>
    <t>1Z0E465J0408830141</t>
  </si>
  <si>
    <t>RSC2703</t>
  </si>
  <si>
    <t>ICBU00000925030</t>
  </si>
  <si>
    <t>1Z0E465J0422940862</t>
  </si>
  <si>
    <t>RSC2701</t>
  </si>
  <si>
    <t>ICBU00000925023</t>
  </si>
  <si>
    <t>1Z0E465J0406108560</t>
  </si>
  <si>
    <t>RSC2702</t>
  </si>
  <si>
    <t>ICBU00000925028</t>
  </si>
  <si>
    <t>1Z0E465J0400510751</t>
  </si>
  <si>
    <t>200099CC</t>
  </si>
  <si>
    <t>ICBU00000924848</t>
  </si>
  <si>
    <t>520310807786</t>
  </si>
  <si>
    <t>OS26127-1</t>
  </si>
  <si>
    <t>ICBU00000923214</t>
  </si>
  <si>
    <t>398170744440</t>
  </si>
  <si>
    <t>WB6236415</t>
  </si>
  <si>
    <t>ICBU00000923968</t>
  </si>
  <si>
    <t>868000059880</t>
  </si>
  <si>
    <t>韩国专线-包税</t>
  </si>
  <si>
    <t>QY26-0127H03</t>
  </si>
  <si>
    <t>ICBU00000924975</t>
  </si>
  <si>
    <t>1ZEC67010416698341</t>
  </si>
  <si>
    <t>QY26-0127H01</t>
  </si>
  <si>
    <t>ICBU00000924970</t>
  </si>
  <si>
    <t>500745665033</t>
  </si>
  <si>
    <t>QY26-0127H02</t>
  </si>
  <si>
    <t>ICBU00000924971</t>
  </si>
  <si>
    <t>398171137816</t>
  </si>
  <si>
    <t>ALI2G6A</t>
  </si>
  <si>
    <t>ICBU00000924648</t>
  </si>
  <si>
    <t>1ZHV28776730394955</t>
  </si>
  <si>
    <t>6RG669441</t>
  </si>
  <si>
    <t>ICBU00000924149</t>
  </si>
  <si>
    <t>1ZG2C1210326267141</t>
  </si>
  <si>
    <t>MSW0127-1</t>
  </si>
  <si>
    <t>ICBU00000924915</t>
  </si>
  <si>
    <t>1Z33W2606795850359</t>
  </si>
  <si>
    <t>FBA15LD2G2TR</t>
  </si>
  <si>
    <t>ICBU00000924892</t>
  </si>
  <si>
    <t>15505470568666</t>
  </si>
  <si>
    <t>OS26127-ITALY</t>
  </si>
  <si>
    <t>ICBU00000923236</t>
  </si>
  <si>
    <t>1Z6982X16839132283</t>
  </si>
  <si>
    <t>10003779393</t>
  </si>
  <si>
    <t>ICBU00000924462</t>
  </si>
  <si>
    <t>1Z70W0426735325408</t>
  </si>
  <si>
    <t>10003779405</t>
  </si>
  <si>
    <t>ICBU00000924463</t>
  </si>
  <si>
    <t>1Z70W0426729149218</t>
  </si>
  <si>
    <t>ZJTX2025788</t>
  </si>
  <si>
    <t>ICBU00000923986</t>
  </si>
  <si>
    <t>MKP4534279339</t>
  </si>
  <si>
    <t>XY26127-4</t>
  </si>
  <si>
    <t>ICBU00000924633</t>
  </si>
  <si>
    <t>1Z0R6D926832521415</t>
  </si>
  <si>
    <t>1227992026K</t>
  </si>
  <si>
    <t>ICBU00000923763</t>
  </si>
  <si>
    <t>1Z53F19R0494439438</t>
  </si>
  <si>
    <t>5663322-4-H</t>
  </si>
  <si>
    <t>ICBU00000924045</t>
  </si>
  <si>
    <t>888261143816</t>
  </si>
  <si>
    <t>ZJTX2025792</t>
  </si>
  <si>
    <t>ICBU00000924712</t>
  </si>
  <si>
    <t>1Z0E465J0412988429</t>
  </si>
  <si>
    <t>CZZF0127001-US</t>
  </si>
  <si>
    <t>ICBU00000924416</t>
  </si>
  <si>
    <t>398171564968</t>
  </si>
  <si>
    <t>33FD96WS</t>
  </si>
  <si>
    <t>ICBU00000924594</t>
  </si>
  <si>
    <t>1ZF4K3596831070076</t>
  </si>
  <si>
    <t>BR213S</t>
  </si>
  <si>
    <t>ICBU00000922581</t>
  </si>
  <si>
    <t>1ZEC67010432283982</t>
  </si>
  <si>
    <t>CO-26-01-26</t>
  </si>
  <si>
    <t>ICBU00000923366</t>
  </si>
  <si>
    <t>888302330930</t>
  </si>
  <si>
    <t>FBBC008H354601X-1</t>
  </si>
  <si>
    <t>ICBU00000923197</t>
  </si>
  <si>
    <t>TPL000134185</t>
  </si>
  <si>
    <t>FBB25B555X-1</t>
  </si>
  <si>
    <t>ICBU00000924465</t>
  </si>
  <si>
    <t>1ZF4K3596807086186</t>
  </si>
  <si>
    <t>DCWJ20260127-3</t>
  </si>
  <si>
    <t>ICBU00000924533</t>
  </si>
  <si>
    <t>1Z0R6D896801504589</t>
  </si>
  <si>
    <t>FST260127-US3</t>
  </si>
  <si>
    <t>ICBU00000924286</t>
  </si>
  <si>
    <t>1Z33W2600497012913</t>
  </si>
  <si>
    <t>DH1253327</t>
  </si>
  <si>
    <t>ICBU00000924303</t>
  </si>
  <si>
    <t>888261436937</t>
  </si>
  <si>
    <t>MSU254</t>
  </si>
  <si>
    <t>ICBU00000922227</t>
  </si>
  <si>
    <t>1Z97X0196830552092</t>
  </si>
  <si>
    <t>SHHSK56</t>
  </si>
  <si>
    <t>ICBU00000924099</t>
  </si>
  <si>
    <t>1ZC222K56703941966</t>
  </si>
  <si>
    <t>SM260127-4MYKP1</t>
  </si>
  <si>
    <t>ICBU00000924075</t>
  </si>
  <si>
    <t>10272418973</t>
  </si>
  <si>
    <t>FBA196N812K7</t>
  </si>
  <si>
    <t>ICBU00000923424</t>
  </si>
  <si>
    <t>FBA15G5TWQP3</t>
  </si>
  <si>
    <t>ICBU00000923435</t>
  </si>
  <si>
    <t>SKP4534278739</t>
  </si>
  <si>
    <t>REMR95221</t>
  </si>
  <si>
    <t>ICBU00000924290</t>
  </si>
  <si>
    <t>868000059839</t>
  </si>
  <si>
    <t>XMXJ20260127</t>
  </si>
  <si>
    <t>ICBU00000924017</t>
  </si>
  <si>
    <t>1Z0R6D926835109955</t>
  </si>
  <si>
    <t>YW0127-AE01</t>
  </si>
  <si>
    <t>ICBU00000924389</t>
  </si>
  <si>
    <t>MY4702</t>
  </si>
  <si>
    <t>CC260127-1PH</t>
  </si>
  <si>
    <t>ICBU00000924107</t>
  </si>
  <si>
    <t>1Z0E793D0424125404</t>
  </si>
  <si>
    <t>260127YK-SA1</t>
  </si>
  <si>
    <t>ICBU00000923973</t>
  </si>
  <si>
    <t>卡派</t>
  </si>
  <si>
    <t>欧洲海卡（超大件）含税</t>
  </si>
  <si>
    <t>GG-126SE</t>
  </si>
  <si>
    <t>ICBU00000922705</t>
  </si>
  <si>
    <t>888295389524</t>
  </si>
  <si>
    <t>NY127--2-2</t>
  </si>
  <si>
    <t>ICBU00000924293</t>
  </si>
  <si>
    <t>1Z6982X16812590203</t>
  </si>
  <si>
    <t>ZMSM127-1</t>
  </si>
  <si>
    <t>ICBU00000924187</t>
  </si>
  <si>
    <t>AMQ6869837</t>
  </si>
  <si>
    <t>JF26012701</t>
  </si>
  <si>
    <t>ICBU00000924237</t>
  </si>
  <si>
    <t>888260394389</t>
  </si>
  <si>
    <t>ACLSA0127-1</t>
  </si>
  <si>
    <t>ICBU00000923789</t>
  </si>
  <si>
    <t>1ZG3325W0418344935</t>
  </si>
  <si>
    <t>SA-0127-PN</t>
  </si>
  <si>
    <t>ICBU00000924276</t>
  </si>
  <si>
    <t>888262918504</t>
  </si>
  <si>
    <t>KSJH09989</t>
  </si>
  <si>
    <t>ICBU00000922418</t>
  </si>
  <si>
    <t>1Z0E793D6722974230</t>
  </si>
  <si>
    <t>260127YK-SUSAN1</t>
  </si>
  <si>
    <t>ICBU00000924152</t>
  </si>
  <si>
    <t>888300939507</t>
  </si>
  <si>
    <t>TX260126-LY09</t>
  </si>
  <si>
    <t>ICBU00000923788</t>
  </si>
  <si>
    <t>398171126543</t>
  </si>
  <si>
    <t>915923YLM</t>
  </si>
  <si>
    <t>ICBU00000923930</t>
  </si>
  <si>
    <t>398175282839</t>
  </si>
  <si>
    <t>DCWJ20260127-2</t>
  </si>
  <si>
    <t>ICBU00000924115</t>
  </si>
  <si>
    <t>1Z70W0426736684715</t>
  </si>
  <si>
    <t>DCWJ20260127-1</t>
  </si>
  <si>
    <t>ICBU00000924095</t>
  </si>
  <si>
    <t>888297293045</t>
  </si>
  <si>
    <t>QZPL0127-1</t>
  </si>
  <si>
    <t>ICBU00000924130</t>
  </si>
  <si>
    <t>AMQ6869842</t>
  </si>
  <si>
    <t>260127YK-SN13</t>
  </si>
  <si>
    <t>ICBU00000924033</t>
  </si>
  <si>
    <t>BKP24000759660</t>
  </si>
  <si>
    <t>C88005569</t>
  </si>
  <si>
    <t>ICBU00000923989</t>
  </si>
  <si>
    <t>520308946729</t>
  </si>
  <si>
    <t>16991180501049352</t>
  </si>
  <si>
    <t>ICBU00000923747</t>
  </si>
  <si>
    <t>CR431237674DE</t>
  </si>
  <si>
    <t>KK2639127</t>
  </si>
  <si>
    <t>ICBU00000923745</t>
  </si>
  <si>
    <t>398170908263</t>
  </si>
  <si>
    <t>SXL-6020</t>
  </si>
  <si>
    <t>ICBU00000923880</t>
  </si>
  <si>
    <t>1ZC222K50419282409</t>
  </si>
  <si>
    <t>NY127-4-2</t>
  </si>
  <si>
    <t>ICBU00000924120</t>
  </si>
  <si>
    <t>1Z144AW70438984554</t>
  </si>
  <si>
    <t>260127YK-SA12</t>
  </si>
  <si>
    <t>ICBU00000923978</t>
  </si>
  <si>
    <t>1Z6982X16834913699</t>
  </si>
  <si>
    <t>NY127-4</t>
  </si>
  <si>
    <t>ICBU00000924119</t>
  </si>
  <si>
    <t>1Z144AW70428054587</t>
  </si>
  <si>
    <t>TXFF0060127TT</t>
  </si>
  <si>
    <t>ICBU00000924111</t>
  </si>
  <si>
    <t>AE582751503</t>
  </si>
  <si>
    <t>YCST-0126-1</t>
  </si>
  <si>
    <t>ICBU00000922616</t>
  </si>
  <si>
    <t>888233983248</t>
  </si>
  <si>
    <t>YKHLLSA0124-1</t>
  </si>
  <si>
    <t>ICBU00000923935</t>
  </si>
  <si>
    <t>15505989759473</t>
  </si>
  <si>
    <t>8YGRG54</t>
  </si>
  <si>
    <t>ICBU00000918820</t>
  </si>
  <si>
    <t>888298543160</t>
  </si>
  <si>
    <t>HST-Fedex</t>
  </si>
  <si>
    <t>SXJCK26127-1</t>
  </si>
  <si>
    <t>ICBU00000923860</t>
  </si>
  <si>
    <t>888265886240</t>
  </si>
  <si>
    <t>ZLCY-260127</t>
  </si>
  <si>
    <t>ICBU00000923724</t>
  </si>
  <si>
    <t>1ZG2C1210320236088</t>
  </si>
  <si>
    <t>汪健芳</t>
  </si>
  <si>
    <t>ZJTX2025787</t>
  </si>
  <si>
    <t>ICBU00000923981</t>
  </si>
  <si>
    <t>1Z0R6D896807452259</t>
  </si>
  <si>
    <t>TM260127-27NLTP</t>
  </si>
  <si>
    <t>ICBU00000923883</t>
  </si>
  <si>
    <t>1Z6982X16837090493</t>
  </si>
  <si>
    <t>SF0250294357634</t>
  </si>
  <si>
    <t>ICBU00000922627</t>
  </si>
  <si>
    <t>888232298760</t>
  </si>
  <si>
    <t>ALI26FCO00039</t>
  </si>
  <si>
    <t>ICBU00000914099</t>
  </si>
  <si>
    <t>AH680600605</t>
  </si>
  <si>
    <t>TB012601</t>
  </si>
  <si>
    <t>ICBU00000923094</t>
  </si>
  <si>
    <t>SP260116068-2-DTM1-38</t>
  </si>
  <si>
    <t>ICBU00000923391</t>
  </si>
  <si>
    <t>SP260122201-5-DTM2-78</t>
  </si>
  <si>
    <t>ICBU00000923340</t>
  </si>
  <si>
    <t>SP260122207-3-DTM2-34</t>
  </si>
  <si>
    <t>ICBU00000923402</t>
  </si>
  <si>
    <t>ZZ127-4-3</t>
  </si>
  <si>
    <t>ICBU00000923792</t>
  </si>
  <si>
    <t>BKP4534282722</t>
  </si>
  <si>
    <t>XH0127-SG</t>
  </si>
  <si>
    <t>ICBU00000923893</t>
  </si>
  <si>
    <t>1ZA6D4270410467069</t>
  </si>
  <si>
    <t>WG260102</t>
  </si>
  <si>
    <t>ICBU00000922719</t>
  </si>
  <si>
    <t>仇莹</t>
  </si>
  <si>
    <t>XHX-0127-02</t>
  </si>
  <si>
    <t>ICBU00000923841</t>
  </si>
  <si>
    <t>1Z33W2606696068240</t>
  </si>
  <si>
    <t>XHX-0127-04</t>
  </si>
  <si>
    <t>ICBU00000923835</t>
  </si>
  <si>
    <t>1Z33W2606698757813</t>
  </si>
  <si>
    <t>XHX-0127-03</t>
  </si>
  <si>
    <t>ICBU00000923842</t>
  </si>
  <si>
    <t>1Z33W2606698773822</t>
  </si>
  <si>
    <t>XHX-0127-01</t>
  </si>
  <si>
    <t>ICBU00000923838</t>
  </si>
  <si>
    <t>1Z33W2606699370603</t>
  </si>
  <si>
    <t>PE2026012602</t>
  </si>
  <si>
    <t>ICBU00000922891</t>
  </si>
  <si>
    <t>1Z0R6D926822889744</t>
  </si>
  <si>
    <t>MK26127-AUSTRALIA</t>
  </si>
  <si>
    <t>ICBU00000923830</t>
  </si>
  <si>
    <t>AMQ6869311</t>
  </si>
  <si>
    <t>MK26127-1</t>
  </si>
  <si>
    <t>ICBU00000923811</t>
  </si>
  <si>
    <t>1ZHR15110417013378</t>
  </si>
  <si>
    <t>CY2601243</t>
  </si>
  <si>
    <t>ICBU00000923799</t>
  </si>
  <si>
    <t>398130649982</t>
  </si>
  <si>
    <t>LLHH2271</t>
  </si>
  <si>
    <t>ICBU00000923723</t>
  </si>
  <si>
    <t>1Z33W2606796343020</t>
  </si>
  <si>
    <t>TM0126-3US</t>
  </si>
  <si>
    <t>ICBU00000923351</t>
  </si>
  <si>
    <t>888261884804</t>
  </si>
  <si>
    <t>YNN010-012601</t>
  </si>
  <si>
    <t>ICBU00000923640</t>
  </si>
  <si>
    <t>1Z74WF390412798617</t>
  </si>
  <si>
    <t>GZ2025-1214</t>
  </si>
  <si>
    <t>ICBU00000923656</t>
  </si>
  <si>
    <t>QX29F23</t>
  </si>
  <si>
    <t>ICBU00000923606</t>
  </si>
  <si>
    <t>994120654</t>
  </si>
  <si>
    <t>LW0126-3</t>
  </si>
  <si>
    <t>ICBU00000923252</t>
  </si>
  <si>
    <t>1ZHF38642039221157</t>
  </si>
  <si>
    <t>SXL-7025</t>
  </si>
  <si>
    <t>ICBU00000922173</t>
  </si>
  <si>
    <t>10272399712</t>
  </si>
  <si>
    <t>RSC2602</t>
  </si>
  <si>
    <t>ICBU00000923609</t>
  </si>
  <si>
    <t>1Z33W2600491993731</t>
  </si>
  <si>
    <t>891GG8</t>
  </si>
  <si>
    <t>ICBU00000923627</t>
  </si>
  <si>
    <t>1ZG2C1210320955177</t>
  </si>
  <si>
    <t>YU260005-012601</t>
  </si>
  <si>
    <t>ICBU00000923484</t>
  </si>
  <si>
    <t>1Z74WF390420422239</t>
  </si>
  <si>
    <t>WXY20260126-95136KY</t>
  </si>
  <si>
    <t>ICBU00000923683</t>
  </si>
  <si>
    <t>1Z4W260E0403388878</t>
  </si>
  <si>
    <t>MS-0126</t>
  </si>
  <si>
    <t>ICBU00000923314</t>
  </si>
  <si>
    <t>TPL000134025</t>
  </si>
  <si>
    <t>RFYT7A-45-1</t>
  </si>
  <si>
    <t>ICBU00000923581</t>
  </si>
  <si>
    <t>520308925749</t>
  </si>
  <si>
    <t>F8K7SF-70-B</t>
  </si>
  <si>
    <t>ICBU00000923590</t>
  </si>
  <si>
    <t>1Z70W0420417269498</t>
  </si>
  <si>
    <t>F8K7SF-70-A</t>
  </si>
  <si>
    <t>ICBU00000923586</t>
  </si>
  <si>
    <t>1Z70W0420404207113</t>
  </si>
  <si>
    <t>QZ260126-CA</t>
  </si>
  <si>
    <t>ICBU00000923565</t>
  </si>
  <si>
    <t>520314258168</t>
  </si>
  <si>
    <t>PBI3-FBA196W12ZF2</t>
  </si>
  <si>
    <t>ICBU00000923320</t>
  </si>
  <si>
    <t>1Z4W260E0431508319</t>
  </si>
  <si>
    <t>TM260126-3BE5</t>
  </si>
  <si>
    <t>ICBU00000923334</t>
  </si>
  <si>
    <t>1ZA06B016815631473</t>
  </si>
  <si>
    <t>CY2601262</t>
  </si>
  <si>
    <t>ICBU00000923304</t>
  </si>
  <si>
    <t>1Z0R6D896830731038</t>
  </si>
  <si>
    <t>JT2601003</t>
  </si>
  <si>
    <t>ICBU00000923254</t>
  </si>
  <si>
    <t>8865980038406</t>
  </si>
  <si>
    <t>TM260126-7FR2</t>
  </si>
  <si>
    <t>ICBU00000922973</t>
  </si>
  <si>
    <t>888225976086</t>
  </si>
  <si>
    <t>124-002</t>
  </si>
  <si>
    <t>ICBU00000922871</t>
  </si>
  <si>
    <t>1Z6R306V0417231787</t>
  </si>
  <si>
    <t>CY2601261</t>
  </si>
  <si>
    <t>ICBU00000923316</t>
  </si>
  <si>
    <t>9074088166</t>
  </si>
  <si>
    <t>TM260126-1AE3</t>
  </si>
  <si>
    <t>ICBU00000922939</t>
  </si>
  <si>
    <t>888225490340</t>
  </si>
  <si>
    <t>XQ26126-1</t>
  </si>
  <si>
    <t>ICBU00000922629</t>
  </si>
  <si>
    <t>500745651490</t>
  </si>
  <si>
    <t>TM260126-2BE4</t>
  </si>
  <si>
    <t>ICBU00000923014</t>
  </si>
  <si>
    <t>1Z33W2600492415649</t>
  </si>
  <si>
    <t>TM260126-1DK1</t>
  </si>
  <si>
    <t>ICBU00000921839</t>
  </si>
  <si>
    <t>888225395854</t>
  </si>
  <si>
    <t>TH2563333</t>
  </si>
  <si>
    <t>ICBU00000923353</t>
  </si>
  <si>
    <t>SF5120832027991</t>
  </si>
  <si>
    <t>ZZ126-1-3</t>
  </si>
  <si>
    <t>ICBU00000923548</t>
  </si>
  <si>
    <t>1Z4W260E0430277455</t>
  </si>
  <si>
    <t>CLY116505</t>
  </si>
  <si>
    <t>ICBU00000922052</t>
  </si>
  <si>
    <t>1ZA06B016807644313</t>
  </si>
  <si>
    <t>JPS20260126001</t>
  </si>
  <si>
    <t>ICBU00000923504</t>
  </si>
  <si>
    <t>CR431210725DE</t>
  </si>
  <si>
    <t>JPS20260126003</t>
  </si>
  <si>
    <t>ICBU00000923510</t>
  </si>
  <si>
    <t>1Z6981A16835380464</t>
  </si>
  <si>
    <t>JPS20260126002</t>
  </si>
  <si>
    <t>ICBU00000923507</t>
  </si>
  <si>
    <t>1ZB875D90405599065</t>
  </si>
  <si>
    <t>126-001</t>
  </si>
  <si>
    <t>ICBU00000922861</t>
  </si>
  <si>
    <t>1Z6R306V0431943722</t>
  </si>
  <si>
    <t>126-002</t>
  </si>
  <si>
    <t>ICBU00000922864</t>
  </si>
  <si>
    <t>1Z6R306V0414227770</t>
  </si>
  <si>
    <t>YZJ25-285</t>
  </si>
  <si>
    <t>ICBU00000923538</t>
  </si>
  <si>
    <t>15505989800622</t>
  </si>
  <si>
    <t>CH20260126-3</t>
  </si>
  <si>
    <t>ICBU00000923194</t>
  </si>
  <si>
    <t>英国海卡含税（超大件）</t>
  </si>
  <si>
    <t>96K75G7</t>
  </si>
  <si>
    <t>ICBU00000922873</t>
  </si>
  <si>
    <t>1ZC80H586706258714</t>
  </si>
  <si>
    <t>6HFBVC</t>
  </si>
  <si>
    <t>ICBU00000922921</t>
  </si>
  <si>
    <t>1Z74WF390434840814</t>
  </si>
  <si>
    <t>6241F52</t>
  </si>
  <si>
    <t>ICBU00000922797</t>
  </si>
  <si>
    <t>1Z0R6D926831366345</t>
  </si>
  <si>
    <t>6HBNF9</t>
  </si>
  <si>
    <t>ICBU00000923098</t>
  </si>
  <si>
    <t>663551302</t>
  </si>
  <si>
    <t>79F1R7B</t>
  </si>
  <si>
    <t>ICBU00000922608</t>
  </si>
  <si>
    <t>CR431275377DE</t>
  </si>
  <si>
    <t>ALI26FCO00045</t>
  </si>
  <si>
    <t>ICBU00000916241</t>
  </si>
  <si>
    <t>500745651103</t>
  </si>
  <si>
    <t>NAE260120ES-01</t>
  </si>
  <si>
    <t>ICBU00000922826</t>
  </si>
  <si>
    <t>1Z0R6D926834863249</t>
  </si>
  <si>
    <t>YTAL0124-2</t>
  </si>
  <si>
    <t>ICBU00000923459</t>
  </si>
  <si>
    <t>WJ0828828</t>
  </si>
  <si>
    <t>阿联酋空派</t>
  </si>
  <si>
    <t>2CINDY260100194</t>
  </si>
  <si>
    <t>ICBU00000922818</t>
  </si>
  <si>
    <t>888226034633</t>
  </si>
  <si>
    <t>4CINDY260100194</t>
  </si>
  <si>
    <t>ICBU00000922822</t>
  </si>
  <si>
    <t>888226101299</t>
  </si>
  <si>
    <t>8CINDY260100194</t>
  </si>
  <si>
    <t>ICBU00000922834</t>
  </si>
  <si>
    <t>888226077441</t>
  </si>
  <si>
    <t>5CINDY260100194</t>
  </si>
  <si>
    <t>ICBU00000922825</t>
  </si>
  <si>
    <t>888226108823</t>
  </si>
  <si>
    <t>1CINDY260100194</t>
  </si>
  <si>
    <t>ICBU00000922814</t>
  </si>
  <si>
    <t>888226115126</t>
  </si>
  <si>
    <t>6CINDY260100194</t>
  </si>
  <si>
    <t>ICBU00000922828</t>
  </si>
  <si>
    <t>888226066076</t>
  </si>
  <si>
    <t>7CINDY260100194</t>
  </si>
  <si>
    <t>ICBU00000922833</t>
  </si>
  <si>
    <t>888226054576</t>
  </si>
  <si>
    <t>3CINDY260100194</t>
  </si>
  <si>
    <t>ICBU00000922820</t>
  </si>
  <si>
    <t>888226087773</t>
  </si>
  <si>
    <t>NAK260123US-01</t>
  </si>
  <si>
    <t>ICBU00000922837</t>
  </si>
  <si>
    <t>398129361396</t>
  </si>
  <si>
    <t>NAS260120US-01</t>
  </si>
  <si>
    <t>ICBU00000922918</t>
  </si>
  <si>
    <t>398129352830</t>
  </si>
  <si>
    <t>52025121510</t>
  </si>
  <si>
    <t>ICBU00000922841</t>
  </si>
  <si>
    <t>888228028354</t>
  </si>
  <si>
    <t>TZ260121027</t>
  </si>
  <si>
    <t>ICBU00000923643</t>
  </si>
  <si>
    <t>888227321568</t>
  </si>
  <si>
    <t>TZ260121026</t>
  </si>
  <si>
    <t>ICBU00000923642</t>
  </si>
  <si>
    <t>888227318322</t>
  </si>
  <si>
    <t>656FM6</t>
  </si>
  <si>
    <t>ICBU00000923598</t>
  </si>
  <si>
    <t>1Z0E465J0435175031</t>
  </si>
  <si>
    <t>LY0126-NL01</t>
  </si>
  <si>
    <t>ICBU00000923302</t>
  </si>
  <si>
    <t>1Z0E554G0427419942</t>
  </si>
  <si>
    <t>NAT260122US-01</t>
  </si>
  <si>
    <t>ICBU00000922894</t>
  </si>
  <si>
    <t>1ZG3333D0419671757</t>
  </si>
  <si>
    <t>NKB260126UK-01</t>
  </si>
  <si>
    <t>ICBU00000922850</t>
  </si>
  <si>
    <t>888224951546</t>
  </si>
  <si>
    <t>NAE260122US-01</t>
  </si>
  <si>
    <t>ICBU00000922926</t>
  </si>
  <si>
    <t>398129327872</t>
  </si>
  <si>
    <t>NAM260120US-01</t>
  </si>
  <si>
    <t>ICBU00000922930</t>
  </si>
  <si>
    <t>398129288724</t>
  </si>
  <si>
    <t>NAE260126US-01</t>
  </si>
  <si>
    <t>ICBU00000922929</t>
  </si>
  <si>
    <t>398129297214</t>
  </si>
  <si>
    <t>XH-26-01-26</t>
  </si>
  <si>
    <t>ICBU00000922886</t>
  </si>
  <si>
    <t>888229487122</t>
  </si>
  <si>
    <t>WLXB0126-2GB</t>
  </si>
  <si>
    <t>ICBU00000921855</t>
  </si>
  <si>
    <t>888228057306</t>
  </si>
  <si>
    <t>9G1FGR7</t>
  </si>
  <si>
    <t>ICBU00000922310</t>
  </si>
  <si>
    <t>1ZG2C1210334234214</t>
  </si>
  <si>
    <t>WJL126CH-1</t>
  </si>
  <si>
    <t>ICBU00000923403</t>
  </si>
  <si>
    <t>1Z4W260E0424623181</t>
  </si>
  <si>
    <t>6221177DS</t>
  </si>
  <si>
    <t>ICBU00000922469</t>
  </si>
  <si>
    <t>398130729240</t>
  </si>
  <si>
    <t>PL256333</t>
  </si>
  <si>
    <t>ICBU00000923556</t>
  </si>
  <si>
    <t>1Z4W260E0409469878</t>
  </si>
  <si>
    <t>MINA260100267</t>
  </si>
  <si>
    <t>ICBU00000922417</t>
  </si>
  <si>
    <t>888231228297</t>
  </si>
  <si>
    <t>663MK223</t>
  </si>
  <si>
    <t>ICBU00000923315</t>
  </si>
  <si>
    <t>7727229532</t>
  </si>
  <si>
    <t>GS260126-18974-B</t>
  </si>
  <si>
    <t>ICBU00000923174</t>
  </si>
  <si>
    <t>888227314279</t>
  </si>
  <si>
    <t>GS260126-18974-A</t>
  </si>
  <si>
    <t>ICBU00000923173</t>
  </si>
  <si>
    <t>888227323295</t>
  </si>
  <si>
    <t>NSN-2221</t>
  </si>
  <si>
    <t>ICBU00000923543</t>
  </si>
  <si>
    <t>888230351810</t>
  </si>
  <si>
    <t>325-LWM</t>
  </si>
  <si>
    <t>ICBU00000923544</t>
  </si>
  <si>
    <t>888230308030</t>
  </si>
  <si>
    <t>96333QQ533</t>
  </si>
  <si>
    <t>ICBU00000922917</t>
  </si>
  <si>
    <t>398129604148</t>
  </si>
  <si>
    <t>6933678AU</t>
  </si>
  <si>
    <t>ICBU00000923305</t>
  </si>
  <si>
    <t>500745650974</t>
  </si>
  <si>
    <t>QZ260126-FR</t>
  </si>
  <si>
    <t>ICBU00000923559</t>
  </si>
  <si>
    <t>888225037350</t>
  </si>
  <si>
    <t>ZFPF260117257980277295</t>
  </si>
  <si>
    <t>ICBU00000922442</t>
  </si>
  <si>
    <t>1ZA06B016809772501</t>
  </si>
  <si>
    <t>KSJ2548</t>
  </si>
  <si>
    <t>ICBU00000923450</t>
  </si>
  <si>
    <t>888226021357</t>
  </si>
  <si>
    <t>69TGF7</t>
  </si>
  <si>
    <t>ICBU00000922113</t>
  </si>
  <si>
    <t>1ZK5812C0335279568</t>
  </si>
  <si>
    <t>9TFM18</t>
  </si>
  <si>
    <t>ICBU00000916231</t>
  </si>
  <si>
    <t>520308846804</t>
  </si>
  <si>
    <t>98GM47</t>
  </si>
  <si>
    <t>ICBU00000923564</t>
  </si>
  <si>
    <t>1ZC222K50437547885</t>
  </si>
  <si>
    <t>FBA196RG8HTZ</t>
  </si>
  <si>
    <t>ICBU00000921859</t>
  </si>
  <si>
    <t>汪张帝</t>
  </si>
  <si>
    <t>WXY20260126-94306</t>
  </si>
  <si>
    <t>ICBU00000921792</t>
  </si>
  <si>
    <t>JRHT01261827</t>
  </si>
  <si>
    <t>ICBU00000923532</t>
  </si>
  <si>
    <t>1Z4W260E0425079018</t>
  </si>
  <si>
    <t>FBA196S5N8JQ</t>
  </si>
  <si>
    <t>ICBU00000921904</t>
  </si>
  <si>
    <t>FBA196RCMC6T</t>
  </si>
  <si>
    <t>ICBU00000921923</t>
  </si>
  <si>
    <t>WS0126-1</t>
  </si>
  <si>
    <t>ICBU00000923090</t>
  </si>
  <si>
    <t>398129253318</t>
  </si>
  <si>
    <t>YZJH0126</t>
  </si>
  <si>
    <t>ICBU00000923256</t>
  </si>
  <si>
    <t>398129972264</t>
  </si>
  <si>
    <t>ANNIEAN26125-AIR</t>
  </si>
  <si>
    <t>ICBU00000919883</t>
  </si>
  <si>
    <t>1ZHF34110304989872</t>
  </si>
  <si>
    <t>FBA196RD25NR</t>
  </si>
  <si>
    <t>ICBU00000921928</t>
  </si>
  <si>
    <t>MERLIN0126CA</t>
  </si>
  <si>
    <t>ICBU00000922471</t>
  </si>
  <si>
    <t>1ZHF34022012877480</t>
  </si>
  <si>
    <t>ZAMY01261343</t>
  </si>
  <si>
    <t>ICBU00000922311</t>
  </si>
  <si>
    <t>ZAMY01261342</t>
  </si>
  <si>
    <t>ICBU00000922308</t>
  </si>
  <si>
    <t>BR2600126-AUE</t>
  </si>
  <si>
    <t>ICBU00000922303</t>
  </si>
  <si>
    <t>BR2600126AUE</t>
  </si>
  <si>
    <t>ZAMY01261341</t>
  </si>
  <si>
    <t>ICBU00000922296</t>
  </si>
  <si>
    <t>ZAMY01261339</t>
  </si>
  <si>
    <t>ICBU00000922291</t>
  </si>
  <si>
    <t>PNSK-0126-ID</t>
  </si>
  <si>
    <t>ICBU00000923453</t>
  </si>
  <si>
    <t>888259527111</t>
  </si>
  <si>
    <t>MMLSA0126-1</t>
  </si>
  <si>
    <t>ICBU00000922501</t>
  </si>
  <si>
    <t>888226917841</t>
  </si>
  <si>
    <t>WNG-254</t>
  </si>
  <si>
    <t>ICBU00000922339</t>
  </si>
  <si>
    <t>888233110067</t>
  </si>
  <si>
    <t>286976474001029275</t>
  </si>
  <si>
    <t>ICBU00000922395</t>
  </si>
  <si>
    <t>1ZG2C1210328145386</t>
  </si>
  <si>
    <t>288755262001021243</t>
  </si>
  <si>
    <t>ICBU00000923048</t>
  </si>
  <si>
    <t>1ZA6D5820438681607</t>
  </si>
  <si>
    <t>XIAOY9444</t>
  </si>
  <si>
    <t>ICBU00000923441</t>
  </si>
  <si>
    <t>CR431211120DE</t>
  </si>
  <si>
    <t>WS512318J</t>
  </si>
  <si>
    <t>ICBU00000923361</t>
  </si>
  <si>
    <t>398130045720</t>
  </si>
  <si>
    <t>SOPHIA-126</t>
  </si>
  <si>
    <t>ICBU00000923233</t>
  </si>
  <si>
    <t>888225598815</t>
  </si>
  <si>
    <t>8FTMT13</t>
  </si>
  <si>
    <t>ICBU00000922004</t>
  </si>
  <si>
    <t>888225058050</t>
  </si>
  <si>
    <t>80GGFR</t>
  </si>
  <si>
    <t>ICBU00000923307</t>
  </si>
  <si>
    <t>1ZB87Y286724772118</t>
  </si>
  <si>
    <t>SW260126B</t>
  </si>
  <si>
    <t>ICBU00000922690</t>
  </si>
  <si>
    <t>398129452707</t>
  </si>
  <si>
    <t>JM0126-DANIELLECA01</t>
  </si>
  <si>
    <t>ICBU00000923172</t>
  </si>
  <si>
    <t>1Z0E554G6733915562</t>
  </si>
  <si>
    <t>上海UPS蓝单-D价6000（不含油）</t>
  </si>
  <si>
    <t>LM0126-NO74</t>
  </si>
  <si>
    <t>ICBU00000921973</t>
  </si>
  <si>
    <t>1ZG3333D0409875565</t>
  </si>
  <si>
    <t>LM0126-129</t>
  </si>
  <si>
    <t>ICBU00000921777</t>
  </si>
  <si>
    <t>1ZG3333D0423107591</t>
  </si>
  <si>
    <t>LM0126-1820</t>
  </si>
  <si>
    <t>ICBU00000921769</t>
  </si>
  <si>
    <t>1ZG3333D0418516506</t>
  </si>
  <si>
    <t>YC3981158</t>
  </si>
  <si>
    <t>ICBU00000922681</t>
  </si>
  <si>
    <t>888225405344</t>
  </si>
  <si>
    <t>LM0126-NO144</t>
  </si>
  <si>
    <t>ICBU00000921765</t>
  </si>
  <si>
    <t>1ZG3333D0420469974</t>
  </si>
  <si>
    <t>LM-012601</t>
  </si>
  <si>
    <t>ICBU00000922189</t>
  </si>
  <si>
    <t>1Z0R6D926801441015</t>
  </si>
  <si>
    <t>FBBC007H37880X-8</t>
  </si>
  <si>
    <t>ICBU00000923251</t>
  </si>
  <si>
    <t>PKP24000759668</t>
  </si>
  <si>
    <t>78N9668</t>
  </si>
  <si>
    <t>ICBU00000922000</t>
  </si>
  <si>
    <t>888230057843</t>
  </si>
  <si>
    <t>EW2263332</t>
  </si>
  <si>
    <t>ICBU00000923349</t>
  </si>
  <si>
    <t>1Z0E793D6708219734</t>
  </si>
  <si>
    <t>QY26-0126NB01</t>
  </si>
  <si>
    <t>ICBU00000923442</t>
  </si>
  <si>
    <t>500745651055</t>
  </si>
  <si>
    <t>QY26-0126NB03</t>
  </si>
  <si>
    <t>ICBU00000923447</t>
  </si>
  <si>
    <t>1Z0E793D6738334482</t>
  </si>
  <si>
    <t>10003779357</t>
  </si>
  <si>
    <t>ICBU00000923481</t>
  </si>
  <si>
    <t>888225564688</t>
  </si>
  <si>
    <t>20LL88773</t>
  </si>
  <si>
    <t>ICBU00000877325</t>
  </si>
  <si>
    <t>XXGG2336</t>
  </si>
  <si>
    <t>ICBU00000923059</t>
  </si>
  <si>
    <t>00340434777235586257</t>
  </si>
  <si>
    <t>TX260126-LY08</t>
  </si>
  <si>
    <t>ICBU00000923034</t>
  </si>
  <si>
    <t>1ZA6D5820427673995</t>
  </si>
  <si>
    <t>AMN0126-1</t>
  </si>
  <si>
    <t>ICBU00000923220</t>
  </si>
  <si>
    <t>1Z0E793D0422999402</t>
  </si>
  <si>
    <t>FBA15LCVW1NR</t>
  </si>
  <si>
    <t>ICBU00000922898</t>
  </si>
  <si>
    <t>1ZA06B016825182403</t>
  </si>
  <si>
    <t>B85963FE</t>
  </si>
  <si>
    <t>ICBU00000922436</t>
  </si>
  <si>
    <t>888235395260</t>
  </si>
  <si>
    <t>FBA196R93X66</t>
  </si>
  <si>
    <t>ICBU00000921914</t>
  </si>
  <si>
    <t>10003779309</t>
  </si>
  <si>
    <t>ICBU00000923225</t>
  </si>
  <si>
    <t>1ZF4K3596838486490</t>
  </si>
  <si>
    <t>FBA196S7110D</t>
  </si>
  <si>
    <t>ICBU00000921910</t>
  </si>
  <si>
    <t>FBA196R7CBDD</t>
  </si>
  <si>
    <t>ICBU00000921930</t>
  </si>
  <si>
    <t>FBA196R9VXMZ</t>
  </si>
  <si>
    <t>ICBU00000921926</t>
  </si>
  <si>
    <t>FBA196R8HL0C</t>
  </si>
  <si>
    <t>ICBU00000921933</t>
  </si>
  <si>
    <t>HL26126-2-UK</t>
  </si>
  <si>
    <t>ICBU00000922025</t>
  </si>
  <si>
    <t>15505989732880</t>
  </si>
  <si>
    <t>1D-HJY-121</t>
  </si>
  <si>
    <t>ICBU00000923219</t>
  </si>
  <si>
    <t>1ZA127046701620617</t>
  </si>
  <si>
    <t>HL26126-GERMANY</t>
  </si>
  <si>
    <t>ICBU00000921984</t>
  </si>
  <si>
    <t>1ZA06B016800367662</t>
  </si>
  <si>
    <t>HL26126-AMERICA</t>
  </si>
  <si>
    <t>ICBU00000921540</t>
  </si>
  <si>
    <t>398129369695</t>
  </si>
  <si>
    <t>HL26126-1</t>
  </si>
  <si>
    <t>ICBU00000921533</t>
  </si>
  <si>
    <t>1ZHR15110402497062</t>
  </si>
  <si>
    <t>HY1614416</t>
  </si>
  <si>
    <t>ICBU00000921391</t>
  </si>
  <si>
    <t>1ZF4K3596832424914</t>
  </si>
  <si>
    <t>260126YK-LU5</t>
  </si>
  <si>
    <t>ICBU00000922819</t>
  </si>
  <si>
    <t>1Z33W2606794270059</t>
  </si>
  <si>
    <t>6RTGRF</t>
  </si>
  <si>
    <t>ICBU00000923182</t>
  </si>
  <si>
    <t>15505470052453</t>
  </si>
  <si>
    <t>JY-250126-TERRY</t>
  </si>
  <si>
    <t>ICBU00000922030</t>
  </si>
  <si>
    <t>1Z6982X16830503504</t>
  </si>
  <si>
    <t>魏陈宇</t>
  </si>
  <si>
    <t>229GT7114</t>
  </si>
  <si>
    <t>ICBU00000923184</t>
  </si>
  <si>
    <t>1Z0E319J0428358390</t>
  </si>
  <si>
    <t>LH20260123005</t>
  </si>
  <si>
    <t>ICBU00000923065</t>
  </si>
  <si>
    <t>888225439890</t>
  </si>
  <si>
    <t>DL0126</t>
  </si>
  <si>
    <t>ICBU00000923047</t>
  </si>
  <si>
    <t>888224990841</t>
  </si>
  <si>
    <t>ZJTX2025786</t>
  </si>
  <si>
    <t>ICBU00000921786</t>
  </si>
  <si>
    <t>1Z33W2600490251650</t>
  </si>
  <si>
    <t>JMWJ-26-01-26</t>
  </si>
  <si>
    <t>ICBU00000922932</t>
  </si>
  <si>
    <t>1ZHF34110330887236</t>
  </si>
  <si>
    <t>KA-CA-126-2</t>
  </si>
  <si>
    <t>ICBU00000922123</t>
  </si>
  <si>
    <t>1ZHF34022029071756</t>
  </si>
  <si>
    <t>260126YK-SA12</t>
  </si>
  <si>
    <t>ICBU00000922907</t>
  </si>
  <si>
    <t>1ZF4K3596830935410</t>
  </si>
  <si>
    <t>ZB0126-1</t>
  </si>
  <si>
    <t>ICBU00000923029</t>
  </si>
  <si>
    <t>1Z0E554G0426843584</t>
  </si>
  <si>
    <t>MPN260126-1CA</t>
  </si>
  <si>
    <t>ICBU00000922136</t>
  </si>
  <si>
    <t>888225351189</t>
  </si>
  <si>
    <t>XY-20260126-ASHLEY</t>
  </si>
  <si>
    <t>ICBU00000922577</t>
  </si>
  <si>
    <t>1Z4W260E0427101597</t>
  </si>
  <si>
    <t>KKKN51363</t>
  </si>
  <si>
    <t>ICBU00000922648</t>
  </si>
  <si>
    <t>4051833380</t>
  </si>
  <si>
    <t>2512JTYP060</t>
  </si>
  <si>
    <t>ICBU00000922744</t>
  </si>
  <si>
    <t>1Z0E465J0425099982</t>
  </si>
  <si>
    <t>JYLY-0126-MX</t>
  </si>
  <si>
    <t>ICBU00000918990</t>
  </si>
  <si>
    <t>1Z33W2606794130692</t>
  </si>
  <si>
    <t>10003779273</t>
  </si>
  <si>
    <t>ICBU00000922597</t>
  </si>
  <si>
    <t>1Z0E793D6713766393</t>
  </si>
  <si>
    <t>SW260126A</t>
  </si>
  <si>
    <t>ICBU00000922634</t>
  </si>
  <si>
    <t>888231898381</t>
  </si>
  <si>
    <t>LGS-126088</t>
  </si>
  <si>
    <t>ICBU00000922620</t>
  </si>
  <si>
    <t>1ZA06B016822919597</t>
  </si>
  <si>
    <t>287911143001027566</t>
  </si>
  <si>
    <t>ICBU00000922724</t>
  </si>
  <si>
    <t>1ZC80H586733456584</t>
  </si>
  <si>
    <t>BSMY20260126-2</t>
  </si>
  <si>
    <t>ICBU00000922245</t>
  </si>
  <si>
    <t>1Z4W260E0407964916</t>
  </si>
  <si>
    <t>BSMY20260126-3</t>
  </si>
  <si>
    <t>ICBU00000922250</t>
  </si>
  <si>
    <t>15505470201239</t>
  </si>
  <si>
    <t>BSMY20260126-1</t>
  </si>
  <si>
    <t>ICBU00000922237</t>
  </si>
  <si>
    <t>1Z0E793D6735477637</t>
  </si>
  <si>
    <t>ERICK26126-1</t>
  </si>
  <si>
    <t>ICBU00000922750</t>
  </si>
  <si>
    <t>1ZG3333D0420152743</t>
  </si>
  <si>
    <t>260126YK-CA10</t>
  </si>
  <si>
    <t>ICBU00000921924</t>
  </si>
  <si>
    <t>1Z6982X16817905828</t>
  </si>
  <si>
    <t>LG26-0126D1</t>
  </si>
  <si>
    <t>ICBU00000922740</t>
  </si>
  <si>
    <t>1Z762E4V0413412291</t>
  </si>
  <si>
    <t>NW26-0126V01</t>
  </si>
  <si>
    <t>ICBU00000922736</t>
  </si>
  <si>
    <t>CR431238312DE</t>
  </si>
  <si>
    <t>HY-1-26-03</t>
  </si>
  <si>
    <t>ICBU00000922827</t>
  </si>
  <si>
    <t>BZP24000759704</t>
  </si>
  <si>
    <t>过纪康</t>
  </si>
  <si>
    <t>SL0126-1-10</t>
  </si>
  <si>
    <t>ICBU00000922277</t>
  </si>
  <si>
    <t>888227068410</t>
  </si>
  <si>
    <t>义乌联邦IE-SF</t>
  </si>
  <si>
    <t>AM260126-CA</t>
  </si>
  <si>
    <t>ICBU00000921809</t>
  </si>
  <si>
    <t>520310807125</t>
  </si>
  <si>
    <t>YK26126-2</t>
  </si>
  <si>
    <t>ICBU00000922576</t>
  </si>
  <si>
    <t>1Z6982X16823143578</t>
  </si>
  <si>
    <t>MPN260126-7AU</t>
  </si>
  <si>
    <t>ICBU00000922197</t>
  </si>
  <si>
    <t>BKP4534278475</t>
  </si>
  <si>
    <t>10003779321</t>
  </si>
  <si>
    <t>ICBU00000922727</t>
  </si>
  <si>
    <t>1Z6982X16820896118</t>
  </si>
  <si>
    <t>HFF01262701</t>
  </si>
  <si>
    <t>ICBU00000922258</t>
  </si>
  <si>
    <t>1ZHF05572018159143</t>
  </si>
  <si>
    <t>YQJCK0126-US6</t>
  </si>
  <si>
    <t>ICBU00000922813</t>
  </si>
  <si>
    <t>1Z33W2600492410144</t>
  </si>
  <si>
    <t>MILA33904CA</t>
  </si>
  <si>
    <t>ICBU00000922636</t>
  </si>
  <si>
    <t>1ZHF34022021974938</t>
  </si>
  <si>
    <t>JYLY-0126-PE</t>
  </si>
  <si>
    <t>ICBU00000922662</t>
  </si>
  <si>
    <t>1ZA6D5586702974983</t>
  </si>
  <si>
    <t>ALAM0126</t>
  </si>
  <si>
    <t>ICBU00000922603</t>
  </si>
  <si>
    <t>1ZC80H580423490398</t>
  </si>
  <si>
    <t>上海UPS红单-X价6000（不含油）</t>
  </si>
  <si>
    <t>MILA7712704</t>
  </si>
  <si>
    <t>ICBU00000922630</t>
  </si>
  <si>
    <t>1ZA06B016837550251</t>
  </si>
  <si>
    <t>QX-260126-7-FR</t>
  </si>
  <si>
    <t>ICBU00000922400</t>
  </si>
  <si>
    <t>1Z4W260E0412209231</t>
  </si>
  <si>
    <t>WIJN2548</t>
  </si>
  <si>
    <t>ICBU00000918486</t>
  </si>
  <si>
    <t>1Z0R6D926830064164</t>
  </si>
  <si>
    <t>RB20260126-1</t>
  </si>
  <si>
    <t>ICBU00000922249</t>
  </si>
  <si>
    <t>1Z0E319J0414859615</t>
  </si>
  <si>
    <t>DCWJ20260126-1</t>
  </si>
  <si>
    <t>ICBU00000922276</t>
  </si>
  <si>
    <t>888225499131</t>
  </si>
  <si>
    <t>ZQ260126-CA</t>
  </si>
  <si>
    <t>ICBU00000921991</t>
  </si>
  <si>
    <t>1ZHF05602033566712</t>
  </si>
  <si>
    <t>JRHT01261326</t>
  </si>
  <si>
    <t>ICBU00000922262</t>
  </si>
  <si>
    <t>1ZHF05572011787058</t>
  </si>
  <si>
    <t>FGF13SL</t>
  </si>
  <si>
    <t>ICBU00000919991</t>
  </si>
  <si>
    <t>15505989622303</t>
  </si>
  <si>
    <t>KBS-26-01</t>
  </si>
  <si>
    <t>ICBU00000922362</t>
  </si>
  <si>
    <t>1ZA6D5586737774759</t>
  </si>
  <si>
    <t>JRHT01261327</t>
  </si>
  <si>
    <t>ICBU00000922269</t>
  </si>
  <si>
    <t>1ZHF05572000830324</t>
  </si>
  <si>
    <t>加拿大限时达加拿大提取-UPS</t>
  </si>
  <si>
    <t>SAJ4758</t>
  </si>
  <si>
    <t>ICBU00000922407</t>
  </si>
  <si>
    <t>1Z1X94R50498781677</t>
  </si>
  <si>
    <t>D3456-GB</t>
  </si>
  <si>
    <t>ICBU00000922461</t>
  </si>
  <si>
    <t>15502583402489</t>
  </si>
  <si>
    <t>JRHT01261325</t>
  </si>
  <si>
    <t>ICBU00000922256</t>
  </si>
  <si>
    <t>1Z0E554G6702515687</t>
  </si>
  <si>
    <t>TXFF20260126PP</t>
  </si>
  <si>
    <t>ICBU00000922234</t>
  </si>
  <si>
    <t>AMQ6868574</t>
  </si>
  <si>
    <t>TX260126-YCSP01</t>
  </si>
  <si>
    <t>ICBU00000922391</t>
  </si>
  <si>
    <t>1ZK5812C0304275629</t>
  </si>
  <si>
    <t>NW-0126</t>
  </si>
  <si>
    <t>ICBU00000922103</t>
  </si>
  <si>
    <t>398132309777</t>
  </si>
  <si>
    <t>XZZY0126-2</t>
  </si>
  <si>
    <t>ICBU00000922443</t>
  </si>
  <si>
    <t>SKP24000759611</t>
  </si>
  <si>
    <t>LLHH12522</t>
  </si>
  <si>
    <t>ICBU00000921519</t>
  </si>
  <si>
    <t>1ZJ443W10436053787</t>
  </si>
  <si>
    <t>LLHH1251</t>
  </si>
  <si>
    <t>ICBU00000921518</t>
  </si>
  <si>
    <t>1ZJ443W10417482117</t>
  </si>
  <si>
    <t>LL46264301</t>
  </si>
  <si>
    <t>ICBU00000921962</t>
  </si>
  <si>
    <t>31684982011</t>
  </si>
  <si>
    <t>17450232501049782</t>
  </si>
  <si>
    <t>ICBU00000921835</t>
  </si>
  <si>
    <t>1Z33W2606795838131</t>
  </si>
  <si>
    <t>YM9676201</t>
  </si>
  <si>
    <t>ICBU00000922005</t>
  </si>
  <si>
    <t>1Z0E465J6717709077</t>
  </si>
  <si>
    <t>JB-01-26-2IT</t>
  </si>
  <si>
    <t>ICBU00000921746</t>
  </si>
  <si>
    <t>1ZA06B016825003490</t>
  </si>
  <si>
    <t>JY26012601</t>
  </si>
  <si>
    <t>ICBU00000922287</t>
  </si>
  <si>
    <t>1Z33W2600493850346</t>
  </si>
  <si>
    <t>6KE88001P</t>
  </si>
  <si>
    <t>ICBU00000922317</t>
  </si>
  <si>
    <t>1ZB8C0932018280470</t>
  </si>
  <si>
    <t>55KKPT7CV</t>
  </si>
  <si>
    <t>ICBU00000921980</t>
  </si>
  <si>
    <t>520308916516</t>
  </si>
  <si>
    <t>899D4440011</t>
  </si>
  <si>
    <t>ICBU00000922017</t>
  </si>
  <si>
    <t>500745678871</t>
  </si>
  <si>
    <t>LKS0126-PO8302-9</t>
  </si>
  <si>
    <t>ICBU00000922252</t>
  </si>
  <si>
    <t>1ZHF34022021778909</t>
  </si>
  <si>
    <t>CINDY26126-319026-5</t>
  </si>
  <si>
    <t>ICBU00000922039</t>
  </si>
  <si>
    <t>BLS9715004</t>
  </si>
  <si>
    <t>ICBU00000922107</t>
  </si>
  <si>
    <t>1Z0E793D6701820024</t>
  </si>
  <si>
    <t>JLL260126A</t>
  </si>
  <si>
    <t>ICBU00000921894</t>
  </si>
  <si>
    <t>MKP4534280311</t>
  </si>
  <si>
    <t>JLL260126B</t>
  </si>
  <si>
    <t>ICBU00000921960</t>
  </si>
  <si>
    <t>MKP4534278084</t>
  </si>
  <si>
    <t>FBA1966MZCTG</t>
  </si>
  <si>
    <t>ICBU00000921852</t>
  </si>
  <si>
    <t>HNJY-260126-1</t>
  </si>
  <si>
    <t>ICBU00000921804</t>
  </si>
  <si>
    <t>79WGRT</t>
  </si>
  <si>
    <t>ICBU00000919685</t>
  </si>
  <si>
    <t>1Z33W2600498763100</t>
  </si>
  <si>
    <t>10003779297</t>
  </si>
  <si>
    <t>ICBU00000921840</t>
  </si>
  <si>
    <t>1ZB8C0932019966460</t>
  </si>
  <si>
    <t>JX260126</t>
  </si>
  <si>
    <t>ICBU00000922134</t>
  </si>
  <si>
    <t>TPL600032309</t>
  </si>
  <si>
    <t>闫丹丹</t>
  </si>
  <si>
    <t>FBA15LCDBC13</t>
  </si>
  <si>
    <t>ICBU00000921941</t>
  </si>
  <si>
    <t>1Z0R6D926814244562</t>
  </si>
  <si>
    <t>FBA15LCDCQSX</t>
  </si>
  <si>
    <t>ICBU00000921936</t>
  </si>
  <si>
    <t>15505989776936</t>
  </si>
  <si>
    <t>FBA15LCFT0MZ</t>
  </si>
  <si>
    <t>ICBU00000921939</t>
  </si>
  <si>
    <t>1Z0R6D926826533861</t>
  </si>
  <si>
    <t>PO-25091104-2</t>
  </si>
  <si>
    <t>ICBU00000921976</t>
  </si>
  <si>
    <t>520307155942</t>
  </si>
  <si>
    <t>YZ26012601</t>
  </si>
  <si>
    <t>ICBU00000921736</t>
  </si>
  <si>
    <t>1Z0E554G6727815815</t>
  </si>
  <si>
    <t>FBA196QB1SC7</t>
  </si>
  <si>
    <t>ICBU00000922080</t>
  </si>
  <si>
    <t>FBA15G5VZ0J6</t>
  </si>
  <si>
    <t>ICBU00000922098</t>
  </si>
  <si>
    <t>RCD24000759619</t>
  </si>
  <si>
    <t>FBA海派双清含税（AU-F-02）</t>
  </si>
  <si>
    <t>ZM260126-9MX</t>
  </si>
  <si>
    <t>ICBU00000921791</t>
  </si>
  <si>
    <t>XMW-IT-126-1</t>
  </si>
  <si>
    <t>ICBU00000922111</t>
  </si>
  <si>
    <t>1Z4W260E0403490935</t>
  </si>
  <si>
    <t>FBA15LBR1VCK</t>
  </si>
  <si>
    <t>ICBU00000921882</t>
  </si>
  <si>
    <t>YUWH2555</t>
  </si>
  <si>
    <t>ICBU00000922101</t>
  </si>
  <si>
    <t>1ZHF34110324069702</t>
  </si>
  <si>
    <t>YD26126-52</t>
  </si>
  <si>
    <t>ICBU00000921844</t>
  </si>
  <si>
    <t>QY1103</t>
  </si>
  <si>
    <t>ICBU00000922088</t>
  </si>
  <si>
    <t>398133822557</t>
  </si>
  <si>
    <t>PLSM0126001</t>
  </si>
  <si>
    <t>ICBU00000921895</t>
  </si>
  <si>
    <t>AMQ6868584</t>
  </si>
  <si>
    <t>HF-WERNER-126-SI</t>
  </si>
  <si>
    <t>ICBU00000921752</t>
  </si>
  <si>
    <t>1Z0R6D926801420341</t>
  </si>
  <si>
    <t>SZTQ0126-4</t>
  </si>
  <si>
    <t>ICBU00000921880</t>
  </si>
  <si>
    <t>QD0126-01</t>
  </si>
  <si>
    <t>ICBU00000921861</t>
  </si>
  <si>
    <t>1Z35866A0429607266</t>
  </si>
  <si>
    <t>XKZXX012601</t>
  </si>
  <si>
    <t>ICBU00000921782</t>
  </si>
  <si>
    <t>1Z4W260E0405800079</t>
  </si>
  <si>
    <t>260126GT-LISA5</t>
  </si>
  <si>
    <t>ICBU00000921539</t>
  </si>
  <si>
    <t>888259692851</t>
  </si>
  <si>
    <t>GREAT526</t>
  </si>
  <si>
    <t>ICBU00000921845</t>
  </si>
  <si>
    <t>CR431145757DE</t>
  </si>
  <si>
    <t>2612JJYP01</t>
  </si>
  <si>
    <t>ICBU00000921810</t>
  </si>
  <si>
    <t>1Z33W2600494453014</t>
  </si>
  <si>
    <t>IWH1247</t>
  </si>
  <si>
    <t>ICBU00000921790</t>
  </si>
  <si>
    <t>1ZK5812C0309408771</t>
  </si>
  <si>
    <t>HR-1-25-TX</t>
  </si>
  <si>
    <t>ICBU00000921866</t>
  </si>
  <si>
    <t>1Z4W260E0412670303</t>
  </si>
  <si>
    <t>YMDZ260101</t>
  </si>
  <si>
    <t>ICBU00000921254</t>
  </si>
  <si>
    <t>英国DPD铁路-包税-JT</t>
  </si>
  <si>
    <t>徐凌志</t>
  </si>
  <si>
    <t>737R478-A</t>
  </si>
  <si>
    <t>ICBU00000921548</t>
  </si>
  <si>
    <t>1Z0E793D0413513345</t>
  </si>
  <si>
    <t>737R478-B</t>
  </si>
  <si>
    <t>ICBU00000921613</t>
  </si>
  <si>
    <t>1Z0E793D0409539353</t>
  </si>
  <si>
    <t>8FTM1G7</t>
  </si>
  <si>
    <t>ICBU00000921616</t>
  </si>
  <si>
    <t>888225041856</t>
  </si>
  <si>
    <t>LLHHWU21</t>
  </si>
  <si>
    <t>ICBU00000921802</t>
  </si>
  <si>
    <t>1Z0E620D0419665660</t>
  </si>
  <si>
    <t>AFK-260126</t>
  </si>
  <si>
    <t>ICBU00000921627</t>
  </si>
  <si>
    <t>15505989651405</t>
  </si>
  <si>
    <t>FBA15G5XZSK9</t>
  </si>
  <si>
    <t>ICBU00000921621</t>
  </si>
  <si>
    <t>RCD24000759609</t>
  </si>
  <si>
    <t>DH0123004-92656-1</t>
  </si>
  <si>
    <t>ICBU00000918623</t>
  </si>
  <si>
    <t>398130465847</t>
  </si>
  <si>
    <t>DH0124004-34683-1</t>
  </si>
  <si>
    <t>ICBU00000919688</t>
  </si>
  <si>
    <t>398130237039</t>
  </si>
  <si>
    <t>SXKG20260122001</t>
  </si>
  <si>
    <t>ICBU00000921536</t>
  </si>
  <si>
    <t>1ZJ4492C6720181910</t>
  </si>
  <si>
    <t>谢润泽</t>
  </si>
  <si>
    <t>XZRSM66</t>
  </si>
  <si>
    <t>ICBU00000921510</t>
  </si>
  <si>
    <t>1ZHF34110318060848</t>
  </si>
  <si>
    <t>FBA15G5X471X</t>
  </si>
  <si>
    <t>ICBU00000919668</t>
  </si>
  <si>
    <t>RCD24000759576</t>
  </si>
  <si>
    <t>YS-260125-HU</t>
  </si>
  <si>
    <t>ICBU00000921431</t>
  </si>
  <si>
    <t>1Z33W2600494421129</t>
  </si>
  <si>
    <t>XN-01</t>
  </si>
  <si>
    <t>ICBU00000921433</t>
  </si>
  <si>
    <t>1ZG3333D0430201457</t>
  </si>
  <si>
    <t>JPS20260124004</t>
  </si>
  <si>
    <t>ICBU00000920874</t>
  </si>
  <si>
    <t>1ZJ4493X0426433547</t>
  </si>
  <si>
    <t>RSC2502</t>
  </si>
  <si>
    <t>ICBU00000921370</t>
  </si>
  <si>
    <t>1Z0E465J0415815083</t>
  </si>
  <si>
    <t>RSC2501</t>
  </si>
  <si>
    <t>ICBU00000921369</t>
  </si>
  <si>
    <t>398132900022</t>
  </si>
  <si>
    <t>RSC2503</t>
  </si>
  <si>
    <t>ICBU00000921371</t>
  </si>
  <si>
    <t>1ZG2C1210304881134</t>
  </si>
  <si>
    <t>DUODUO0125</t>
  </si>
  <si>
    <t>ICBU00000921378</t>
  </si>
  <si>
    <t>9074028036</t>
  </si>
  <si>
    <t>FBA196L1PZ1S</t>
  </si>
  <si>
    <t>ICBU00000918529</t>
  </si>
  <si>
    <t>XHX-0125-4</t>
  </si>
  <si>
    <t>ICBU00000921300</t>
  </si>
  <si>
    <t>1Z33W2606697260495</t>
  </si>
  <si>
    <t>XHX-0125-2</t>
  </si>
  <si>
    <t>ICBU00000921294</t>
  </si>
  <si>
    <t>1Z33W2606699958121</t>
  </si>
  <si>
    <t>XHX-0125-3</t>
  </si>
  <si>
    <t>ICBU00000921297</t>
  </si>
  <si>
    <t>1Z33W2606691795393</t>
  </si>
  <si>
    <t>XHX-0125-1</t>
  </si>
  <si>
    <t>ICBU00000921292</t>
  </si>
  <si>
    <t>1Z33W2606695558114</t>
  </si>
  <si>
    <t>XHX-0124-2</t>
  </si>
  <si>
    <t>ICBU00000921306</t>
  </si>
  <si>
    <t>1Z33W2606693778774</t>
  </si>
  <si>
    <t>XHX-0124-1</t>
  </si>
  <si>
    <t>ICBU00000921303</t>
  </si>
  <si>
    <t>1Z33W2606693960183</t>
  </si>
  <si>
    <t>XHX-0124-3</t>
  </si>
  <si>
    <t>ICBU00000921307</t>
  </si>
  <si>
    <t>1Z33W2606694968405</t>
  </si>
  <si>
    <t>KYTT260120</t>
  </si>
  <si>
    <t>ICBU00000915874</t>
  </si>
  <si>
    <t>1ZF4K3596826380170</t>
  </si>
  <si>
    <t>54654XXQQ88</t>
  </si>
  <si>
    <t>ICBU00000919440</t>
  </si>
  <si>
    <t>1Z0E465J0412544694</t>
  </si>
  <si>
    <t>SC512307J</t>
  </si>
  <si>
    <t>ICBU00000920145</t>
  </si>
  <si>
    <t>1ZA06B016828122516</t>
  </si>
  <si>
    <t>34450694</t>
  </si>
  <si>
    <t>ICBU00000920762</t>
  </si>
  <si>
    <t>1Z0E784C0423362055</t>
  </si>
  <si>
    <t>SD2601220750449657800</t>
  </si>
  <si>
    <t>ICBU00000919970</t>
  </si>
  <si>
    <t>888198451997</t>
  </si>
  <si>
    <t>GB0124-HF-RDU2</t>
  </si>
  <si>
    <t>ICBU00000919875</t>
  </si>
  <si>
    <t>398092476611</t>
  </si>
  <si>
    <t>GB0124-SY-IND9</t>
  </si>
  <si>
    <t>ICBU00000919452</t>
  </si>
  <si>
    <t>398092546975</t>
  </si>
  <si>
    <t>GB0124-GL-FTW1</t>
  </si>
  <si>
    <t>ICBU00000919620</t>
  </si>
  <si>
    <t>398092516034</t>
  </si>
  <si>
    <t>GB0124-KT-IND9</t>
  </si>
  <si>
    <t>ICBU00000919562</t>
  </si>
  <si>
    <t>398092565639</t>
  </si>
  <si>
    <t>GB0124-KT-AVP1</t>
  </si>
  <si>
    <t>ICBU00000919560</t>
  </si>
  <si>
    <t>398092572928</t>
  </si>
  <si>
    <t>GB0124-HF-FTW1</t>
  </si>
  <si>
    <t>ICBU00000919873</t>
  </si>
  <si>
    <t>398092491769</t>
  </si>
  <si>
    <t>GB0124-SY-SBD1</t>
  </si>
  <si>
    <t>ICBU00000919455</t>
  </si>
  <si>
    <t>398092572825</t>
  </si>
  <si>
    <t>GB0124-GL-MDW2</t>
  </si>
  <si>
    <t>ICBU00000919617</t>
  </si>
  <si>
    <t>398092546883</t>
  </si>
  <si>
    <t>GB0124-SY-ORF2</t>
  </si>
  <si>
    <t>ICBU00000919456</t>
  </si>
  <si>
    <t>398092584770</t>
  </si>
  <si>
    <t>GB0124-GL-ABE8</t>
  </si>
  <si>
    <t>ICBU00000919615</t>
  </si>
  <si>
    <t>398092550603</t>
  </si>
  <si>
    <t>GB0124-MAY-HGR6</t>
  </si>
  <si>
    <t>ICBU00000919683</t>
  </si>
  <si>
    <t>398092504615</t>
  </si>
  <si>
    <t>GB0124-KT-FWA4</t>
  </si>
  <si>
    <t>ICBU00000919563</t>
  </si>
  <si>
    <t>398092560453</t>
  </si>
  <si>
    <t>GB0124-SY-GYR3</t>
  </si>
  <si>
    <t>ICBU00000919454</t>
  </si>
  <si>
    <t>398092563100</t>
  </si>
  <si>
    <t>GB0124-KT-MCC1</t>
  </si>
  <si>
    <t>ICBU00000919556</t>
  </si>
  <si>
    <t>398092587004</t>
  </si>
  <si>
    <t>GB0124-HF-ABE8</t>
  </si>
  <si>
    <t>ICBU00000919874</t>
  </si>
  <si>
    <t>398092482227</t>
  </si>
  <si>
    <t>GB0124-HF-SCK4</t>
  </si>
  <si>
    <t>ICBU00000919876</t>
  </si>
  <si>
    <t>398092467319</t>
  </si>
  <si>
    <t>GB0124-SY-FWA4</t>
  </si>
  <si>
    <t>ICBU00000919453</t>
  </si>
  <si>
    <t>398092555400</t>
  </si>
  <si>
    <t>GB0124-KT-LAX9</t>
  </si>
  <si>
    <t>ICBU00000919558</t>
  </si>
  <si>
    <t>398092579473</t>
  </si>
  <si>
    <t>GB0124-GL-RDU2</t>
  </si>
  <si>
    <t>ICBU00000919618</t>
  </si>
  <si>
    <t>398092540820</t>
  </si>
  <si>
    <t>GB0124-GL-SCK4</t>
  </si>
  <si>
    <t>ICBU00000919619</t>
  </si>
  <si>
    <t>398092520357</t>
  </si>
  <si>
    <t>GB0124-HF-FWA4</t>
  </si>
  <si>
    <t>ICBU00000919872</t>
  </si>
  <si>
    <t>398092497274</t>
  </si>
  <si>
    <t>XC260124-5AUHP</t>
  </si>
  <si>
    <t>ICBU00000920962</t>
  </si>
  <si>
    <t>SKP4534278473</t>
  </si>
  <si>
    <t>TS-XU-2026124</t>
  </si>
  <si>
    <t>ICBU00000920713</t>
  </si>
  <si>
    <t>1Z4W260E0410507770</t>
  </si>
  <si>
    <t>JPS20260124001</t>
  </si>
  <si>
    <t>ICBU00000920865</t>
  </si>
  <si>
    <t>1ZW3716B6801375558</t>
  </si>
  <si>
    <t>JPS20260124002</t>
  </si>
  <si>
    <t>ICBU00000920871</t>
  </si>
  <si>
    <t>CR431101212DE</t>
  </si>
  <si>
    <t>JPS20260124003</t>
  </si>
  <si>
    <t>ICBU00000920873</t>
  </si>
  <si>
    <t>1313268320</t>
  </si>
  <si>
    <t>TM250124-8GBHP</t>
  </si>
  <si>
    <t>ICBU00000920515</t>
  </si>
  <si>
    <t>15505989369036</t>
  </si>
  <si>
    <t>124-001</t>
  </si>
  <si>
    <t>ICBU00000920038</t>
  </si>
  <si>
    <t>1Z6R306V0433741222</t>
  </si>
  <si>
    <t>TM260124-1FR2</t>
  </si>
  <si>
    <t>ICBU00000920326</t>
  </si>
  <si>
    <t>1Z4W260E0426165342</t>
  </si>
  <si>
    <t>CY2601247</t>
  </si>
  <si>
    <t>ICBU00000920828</t>
  </si>
  <si>
    <t>4211602426</t>
  </si>
  <si>
    <t>TCY1-FBA196QZTZBX</t>
  </si>
  <si>
    <t>ICBU00000920719</t>
  </si>
  <si>
    <t>1Z70W0420424614529</t>
  </si>
  <si>
    <t>123-002</t>
  </si>
  <si>
    <t>ICBU00000920036</t>
  </si>
  <si>
    <t>1Z6R306V0418467218</t>
  </si>
  <si>
    <t>TM260124-6FRTP</t>
  </si>
  <si>
    <t>ICBU00000920981</t>
  </si>
  <si>
    <t>1Z6982X16818073967</t>
  </si>
  <si>
    <t>WMMN4748</t>
  </si>
  <si>
    <t>ICBU00000920410</t>
  </si>
  <si>
    <t>AMQ6868575</t>
  </si>
  <si>
    <t>UWH6588-UW</t>
  </si>
  <si>
    <t>ICBU00000914418</t>
  </si>
  <si>
    <t>1ZB798A82000661376</t>
  </si>
  <si>
    <t>SP260115043</t>
  </si>
  <si>
    <t>ICBU00000920983</t>
  </si>
  <si>
    <t>SP260112007</t>
  </si>
  <si>
    <t>ICBU00000920990</t>
  </si>
  <si>
    <t>SP260112067</t>
  </si>
  <si>
    <t>ICBU00000920988</t>
  </si>
  <si>
    <t>XKDZ124-3</t>
  </si>
  <si>
    <t>ICBU00000920823</t>
  </si>
  <si>
    <t>1Z6982X16803404869</t>
  </si>
  <si>
    <t>26124AM-3</t>
  </si>
  <si>
    <t>ICBU00000920520</t>
  </si>
  <si>
    <t>1Z0E793D6722543866</t>
  </si>
  <si>
    <t>26124AM-2</t>
  </si>
  <si>
    <t>ICBU00000920512</t>
  </si>
  <si>
    <t>1Z0E793D6733457055</t>
  </si>
  <si>
    <t>26124AM-1</t>
  </si>
  <si>
    <t>ICBU00000920508</t>
  </si>
  <si>
    <t>1Z0E793D6712929763</t>
  </si>
  <si>
    <t>26124AM-45</t>
  </si>
  <si>
    <t>ICBU00000920558</t>
  </si>
  <si>
    <t>1Z0E793D6708659778</t>
  </si>
  <si>
    <t>QX3336-A</t>
  </si>
  <si>
    <t>ICBU00000920897</t>
  </si>
  <si>
    <t>1Z8V13470433850873</t>
  </si>
  <si>
    <t>QX3336-B</t>
  </si>
  <si>
    <t>ICBU00000920902</t>
  </si>
  <si>
    <t>1Z8V13470400655262</t>
  </si>
  <si>
    <t>S594785</t>
  </si>
  <si>
    <t>ICBU00000920935</t>
  </si>
  <si>
    <t>888235677784</t>
  </si>
  <si>
    <t>866333AL122</t>
  </si>
  <si>
    <t>ICBU00000920742</t>
  </si>
  <si>
    <t>398097150041</t>
  </si>
  <si>
    <t>78GFM56</t>
  </si>
  <si>
    <t>ICBU00000920894</t>
  </si>
  <si>
    <t>888196064982</t>
  </si>
  <si>
    <t>LY124FR-1</t>
  </si>
  <si>
    <t>ICBU00000920741</t>
  </si>
  <si>
    <t>888194410660</t>
  </si>
  <si>
    <t>WD124DE-8</t>
  </si>
  <si>
    <t>ICBU00000920712</t>
  </si>
  <si>
    <t>1Z0R6D926800975469</t>
  </si>
  <si>
    <t>CN260124-US-33907</t>
  </si>
  <si>
    <t>ICBU00000920583</t>
  </si>
  <si>
    <t>398092409522</t>
  </si>
  <si>
    <t>CN260124-US-06776</t>
  </si>
  <si>
    <t>ICBU00000920580</t>
  </si>
  <si>
    <t>398092377144</t>
  </si>
  <si>
    <t>CN260124-US-65714</t>
  </si>
  <si>
    <t>ICBU00000920585</t>
  </si>
  <si>
    <t>398092430333</t>
  </si>
  <si>
    <t>CN260124-US-46241</t>
  </si>
  <si>
    <t>ICBU00000920579</t>
  </si>
  <si>
    <t>398092990148</t>
  </si>
  <si>
    <t>CN260124-US-62450</t>
  </si>
  <si>
    <t>ICBU00000920584</t>
  </si>
  <si>
    <t>398092383437</t>
  </si>
  <si>
    <t>LY124IE-8</t>
  </si>
  <si>
    <t>ICBU00000920737</t>
  </si>
  <si>
    <t>1Z0R6D926815539322</t>
  </si>
  <si>
    <t>CN260124-US-72936</t>
  </si>
  <si>
    <t>ICBU00000920581</t>
  </si>
  <si>
    <t>398092420755</t>
  </si>
  <si>
    <t>CN260124-US-17331</t>
  </si>
  <si>
    <t>ICBU00000920582</t>
  </si>
  <si>
    <t>398092436158</t>
  </si>
  <si>
    <t>ZYT124CA-1</t>
  </si>
  <si>
    <t>ICBU00000920794</t>
  </si>
  <si>
    <t>1Z33W2606799879876</t>
  </si>
  <si>
    <t>JS0124-2</t>
  </si>
  <si>
    <t>ICBU00000920913</t>
  </si>
  <si>
    <t>1Z0E620D0414921874</t>
  </si>
  <si>
    <t>SW260123</t>
  </si>
  <si>
    <t>ICBU00000921040</t>
  </si>
  <si>
    <t>4211599744</t>
  </si>
  <si>
    <t>ZL25632223</t>
  </si>
  <si>
    <t>ICBU00000920034</t>
  </si>
  <si>
    <t>888229294736</t>
  </si>
  <si>
    <t>RYGGT75</t>
  </si>
  <si>
    <t>ICBU00000920298</t>
  </si>
  <si>
    <t>1ZA894R80429178741</t>
  </si>
  <si>
    <t>JB26124-2</t>
  </si>
  <si>
    <t>ICBU00000920723</t>
  </si>
  <si>
    <t>1ZG2C1210304201592</t>
  </si>
  <si>
    <t>JLL260123A</t>
  </si>
  <si>
    <t>ICBU00000919287</t>
  </si>
  <si>
    <t>MKP4534278083</t>
  </si>
  <si>
    <t>XXGG2230</t>
  </si>
  <si>
    <t>ICBU00000920904</t>
  </si>
  <si>
    <t>888201337660</t>
  </si>
  <si>
    <t>J6633252896</t>
  </si>
  <si>
    <t>ICBU00000920891</t>
  </si>
  <si>
    <t>1ZC0E5310302755781</t>
  </si>
  <si>
    <t>LSJ-20260123-NICHOLAS</t>
  </si>
  <si>
    <t>ICBU00000919108</t>
  </si>
  <si>
    <t>1Z33W2600499058193</t>
  </si>
  <si>
    <t>C259966728</t>
  </si>
  <si>
    <t>ICBU00000920761</t>
  </si>
  <si>
    <t>1Z33W2600497784232</t>
  </si>
  <si>
    <t>XXGG3055</t>
  </si>
  <si>
    <t>ICBU00000920909</t>
  </si>
  <si>
    <t>1Z0E620D0430357776</t>
  </si>
  <si>
    <t>LST01241829</t>
  </si>
  <si>
    <t>ICBU00000920906</t>
  </si>
  <si>
    <t>398092454021</t>
  </si>
  <si>
    <t>H555003369</t>
  </si>
  <si>
    <t>ICBU00000877314</t>
  </si>
  <si>
    <t>CR431101447DE</t>
  </si>
  <si>
    <t>2223954GF</t>
  </si>
  <si>
    <t>ICBU00000877320</t>
  </si>
  <si>
    <t>1Z0R6D926821983885</t>
  </si>
  <si>
    <t>KBS-26-01-24</t>
  </si>
  <si>
    <t>ICBU00000920879</t>
  </si>
  <si>
    <t>1ZG3325W0438841664</t>
  </si>
  <si>
    <t>FBA196SBH4QB</t>
  </si>
  <si>
    <t>ICBU00000919950</t>
  </si>
  <si>
    <t>李庆毫</t>
  </si>
  <si>
    <t>RB20260124-1MX</t>
  </si>
  <si>
    <t>ICBU00000920728</t>
  </si>
  <si>
    <t>888197032527</t>
  </si>
  <si>
    <t>DS21US</t>
  </si>
  <si>
    <t>ICBU00000919896</t>
  </si>
  <si>
    <t>888232479565</t>
  </si>
  <si>
    <t>SXD20260124-1</t>
  </si>
  <si>
    <t>ICBU00000920706</t>
  </si>
  <si>
    <t>1Z0E620D0418799394</t>
  </si>
  <si>
    <t>6FGGT2</t>
  </si>
  <si>
    <t>ICBU00000919687</t>
  </si>
  <si>
    <t>1Z0E793D0439763330</t>
  </si>
  <si>
    <t>8FG996</t>
  </si>
  <si>
    <t>ICBU00000920647</t>
  </si>
  <si>
    <t>1Z0E793D6625910803</t>
  </si>
  <si>
    <t>FY0124-1</t>
  </si>
  <si>
    <t>ICBU00000920925</t>
  </si>
  <si>
    <t>1Z0E620D0405385417</t>
  </si>
  <si>
    <t>YT26124-14</t>
  </si>
  <si>
    <t>ICBU00000920892</t>
  </si>
  <si>
    <t>1Z0R6D926828738397</t>
  </si>
  <si>
    <t>WMM222</t>
  </si>
  <si>
    <t>ICBU00000920718</t>
  </si>
  <si>
    <t>888298448434</t>
  </si>
  <si>
    <t>CY2601232-1</t>
  </si>
  <si>
    <t>ICBU00000920744</t>
  </si>
  <si>
    <t>1Z0E465J0427699606</t>
  </si>
  <si>
    <t>WI47960733</t>
  </si>
  <si>
    <t>ICBU00000920334</t>
  </si>
  <si>
    <t>15505989800548</t>
  </si>
  <si>
    <t>SP260121051</t>
  </si>
  <si>
    <t>ICBU00000920847</t>
  </si>
  <si>
    <t>TS-CAI-2026124</t>
  </si>
  <si>
    <t>ICBU00000919877</t>
  </si>
  <si>
    <t>1ZEC67010420522441</t>
  </si>
  <si>
    <t>QY1102</t>
  </si>
  <si>
    <t>ICBU00000920841</t>
  </si>
  <si>
    <t>888201470650</t>
  </si>
  <si>
    <t>HL26124-1</t>
  </si>
  <si>
    <t>ICBU00000919847</t>
  </si>
  <si>
    <t>6175127125</t>
  </si>
  <si>
    <t>A337148-0002</t>
  </si>
  <si>
    <t>ICBU00000920331</t>
  </si>
  <si>
    <t>1Z33W2600499979519</t>
  </si>
  <si>
    <t>YGH0124-DAVE</t>
  </si>
  <si>
    <t>ICBU00000920285</t>
  </si>
  <si>
    <t>1Z6982X16832011256</t>
  </si>
  <si>
    <t>FBA196SN3NCK</t>
  </si>
  <si>
    <t>ICBU00000920709</t>
  </si>
  <si>
    <t>1Z4W260E0419351350</t>
  </si>
  <si>
    <t>YUESHANG-20261241</t>
  </si>
  <si>
    <t>ICBU00000920699</t>
  </si>
  <si>
    <t>1Z0E793D0436055879</t>
  </si>
  <si>
    <t>XL260124-98338</t>
  </si>
  <si>
    <t>ICBU00000920286</t>
  </si>
  <si>
    <t>888232485972</t>
  </si>
  <si>
    <t>260124XY-1</t>
  </si>
  <si>
    <t>ICBU00000920652</t>
  </si>
  <si>
    <t>1ZA6D4270422631322</t>
  </si>
  <si>
    <t>KE26124-1</t>
  </si>
  <si>
    <t>ICBU00000920601</t>
  </si>
  <si>
    <t>1ZC80H586718312963</t>
  </si>
  <si>
    <t>9874CP</t>
  </si>
  <si>
    <t>ICBU00000920592</t>
  </si>
  <si>
    <t>TPL000133959</t>
  </si>
  <si>
    <t>储鹏</t>
  </si>
  <si>
    <t>WIJ548-J</t>
  </si>
  <si>
    <t>ICBU00000920024</t>
  </si>
  <si>
    <t>SKP4534277857</t>
  </si>
  <si>
    <t>XRP601201R</t>
  </si>
  <si>
    <t>ICBU00000920517</t>
  </si>
  <si>
    <t>1Z0E793D0415861779</t>
  </si>
  <si>
    <t>IWJJ7555</t>
  </si>
  <si>
    <t>ICBU00000920021</t>
  </si>
  <si>
    <t>1ZB798A82032477293</t>
  </si>
  <si>
    <t>HIA1-FBA196RGHBD1</t>
  </si>
  <si>
    <t>ICBU00000919408</t>
  </si>
  <si>
    <t>1Z4W260E0409376549</t>
  </si>
  <si>
    <t>SGZXX0123</t>
  </si>
  <si>
    <t>ICBU00000917739</t>
  </si>
  <si>
    <t>1ZG3333D0424281507</t>
  </si>
  <si>
    <t>JSKJ-260124-1</t>
  </si>
  <si>
    <t>ICBU00000920257</t>
  </si>
  <si>
    <t>1Z0R6D926822784562</t>
  </si>
  <si>
    <t>GRT-2777</t>
  </si>
  <si>
    <t>ICBU00000920385</t>
  </si>
  <si>
    <t>1Z4W260E0428867312</t>
  </si>
  <si>
    <t>FBA196SP1ZST</t>
  </si>
  <si>
    <t>ICBU00000920129</t>
  </si>
  <si>
    <t>ALAM0124</t>
  </si>
  <si>
    <t>ICBU00000920366</t>
  </si>
  <si>
    <t>1Z0E554G0430901637</t>
  </si>
  <si>
    <t>CHD260124</t>
  </si>
  <si>
    <t>ICBU00000920256</t>
  </si>
  <si>
    <t>1Z78Y3540408694439</t>
  </si>
  <si>
    <t>GM26012401</t>
  </si>
  <si>
    <t>ICBU00000919960</t>
  </si>
  <si>
    <t>1Z97X0196808880430</t>
  </si>
  <si>
    <t>4D-PSQ-185</t>
  </si>
  <si>
    <t>ICBU00000920215</t>
  </si>
  <si>
    <t>AMQ6868124</t>
  </si>
  <si>
    <t>SZ123GR-1</t>
  </si>
  <si>
    <t>ICBU00000917938</t>
  </si>
  <si>
    <t>1ZEC67016718191365</t>
  </si>
  <si>
    <t>5PF662233</t>
  </si>
  <si>
    <t>ICBU00000876868</t>
  </si>
  <si>
    <t>1ZB8C0932029847070</t>
  </si>
  <si>
    <t>22JJRE7144</t>
  </si>
  <si>
    <t>ICBU00000920027</t>
  </si>
  <si>
    <t>1Z1X94R50492085814</t>
  </si>
  <si>
    <t>ZJTX2025783</t>
  </si>
  <si>
    <t>ICBU00000919927</t>
  </si>
  <si>
    <t>398092463975</t>
  </si>
  <si>
    <t>FBA007A540X-72</t>
  </si>
  <si>
    <t>ICBU00000917022</t>
  </si>
  <si>
    <t>888194859515</t>
  </si>
  <si>
    <t>WI548-WJ</t>
  </si>
  <si>
    <t>ICBU00000919925</t>
  </si>
  <si>
    <t>994109992</t>
  </si>
  <si>
    <t>XMZXX012402</t>
  </si>
  <si>
    <t>ICBU00000919871</t>
  </si>
  <si>
    <t>1Z4W260E0421121380</t>
  </si>
  <si>
    <t>XMZXX012401</t>
  </si>
  <si>
    <t>ICBU00000919868</t>
  </si>
  <si>
    <t>1Z4W260E0428536287</t>
  </si>
  <si>
    <t>XC20260124-34</t>
  </si>
  <si>
    <t>ICBU00000920003</t>
  </si>
  <si>
    <t>1Z0R6D926836356463</t>
  </si>
  <si>
    <t>凌圣东</t>
  </si>
  <si>
    <t>33663F122</t>
  </si>
  <si>
    <t>ICBU00000919504</t>
  </si>
  <si>
    <t>6FGYH9</t>
  </si>
  <si>
    <t>ICBU00000918295</t>
  </si>
  <si>
    <t>1Z33W2600498560605</t>
  </si>
  <si>
    <t>PS-6325</t>
  </si>
  <si>
    <t>ICBU00000919923</t>
  </si>
  <si>
    <t>1Z4W260E0436095775</t>
  </si>
  <si>
    <t>KSD-8047</t>
  </si>
  <si>
    <t>ICBU00000919981</t>
  </si>
  <si>
    <t>1Z0E465J0427974755</t>
  </si>
  <si>
    <t>KURR3242</t>
  </si>
  <si>
    <t>ICBU00000919913</t>
  </si>
  <si>
    <t>1ZB870R50424063342</t>
  </si>
  <si>
    <t>JC260123</t>
  </si>
  <si>
    <t>ICBU00000919402</t>
  </si>
  <si>
    <t>1ZA06B016816613384</t>
  </si>
  <si>
    <t>WL101</t>
  </si>
  <si>
    <t>ICBU00000919916</t>
  </si>
  <si>
    <t>IW675424693GB</t>
  </si>
  <si>
    <t>SP260120257</t>
  </si>
  <si>
    <t>ICBU00000919628</t>
  </si>
  <si>
    <t>YWX20260123001</t>
  </si>
  <si>
    <t>ICBU00000918346</t>
  </si>
  <si>
    <t>10272322745</t>
  </si>
  <si>
    <t>JBL20260124001</t>
  </si>
  <si>
    <t>ICBU00000919901</t>
  </si>
  <si>
    <t>888201241317</t>
  </si>
  <si>
    <t>YM-5655</t>
  </si>
  <si>
    <t>ICBU00000919843</t>
  </si>
  <si>
    <t>1Z0E554G0428421731</t>
  </si>
  <si>
    <t>SP260113140</t>
  </si>
  <si>
    <t>ICBU00000919637</t>
  </si>
  <si>
    <t>SP260113023</t>
  </si>
  <si>
    <t>ICBU00000919639</t>
  </si>
  <si>
    <t>SP260121173</t>
  </si>
  <si>
    <t>ICBU00000919423</t>
  </si>
  <si>
    <t>SP260112173</t>
  </si>
  <si>
    <t>ICBU00000919750</t>
  </si>
  <si>
    <t>BR260124-PL</t>
  </si>
  <si>
    <t>ICBU00000919642</t>
  </si>
  <si>
    <t>1ZW3716B6820501250</t>
  </si>
  <si>
    <t>SP260114179</t>
  </si>
  <si>
    <t>ICBU00000919730</t>
  </si>
  <si>
    <t>SP260114136</t>
  </si>
  <si>
    <t>ICBU00000919634</t>
  </si>
  <si>
    <t>SP260112167</t>
  </si>
  <si>
    <t>ICBU00000919666</t>
  </si>
  <si>
    <t>SP260112217</t>
  </si>
  <si>
    <t>ICBU00000919644</t>
  </si>
  <si>
    <t>SP260121052</t>
  </si>
  <si>
    <t>ICBU00000919451</t>
  </si>
  <si>
    <t>SP260113305</t>
  </si>
  <si>
    <t>ICBU00000919748</t>
  </si>
  <si>
    <t>TX260124-YDD03</t>
  </si>
  <si>
    <t>ICBU00000919844</t>
  </si>
  <si>
    <t>CR431101169DE</t>
  </si>
  <si>
    <t>260124YK-LU18</t>
  </si>
  <si>
    <t>ICBU00000919649</t>
  </si>
  <si>
    <t>1ZF4K3596815413744</t>
  </si>
  <si>
    <t>4664928</t>
  </si>
  <si>
    <t>ICBU00000918414</t>
  </si>
  <si>
    <t>888192982329</t>
  </si>
  <si>
    <t>YG260124</t>
  </si>
  <si>
    <t>ICBU00000919623</t>
  </si>
  <si>
    <t>10272320063</t>
  </si>
  <si>
    <t>20260122A</t>
  </si>
  <si>
    <t>ICBU00000917436</t>
  </si>
  <si>
    <t>AMQ6868125</t>
  </si>
  <si>
    <t>FBA196FQMTVZ</t>
  </si>
  <si>
    <t>ICBU00000919096</t>
  </si>
  <si>
    <t>FBA196F1K6CK</t>
  </si>
  <si>
    <t>ICBU00000919091</t>
  </si>
  <si>
    <t>FBA196FSCCYK</t>
  </si>
  <si>
    <t>ICBU00000919088</t>
  </si>
  <si>
    <t>FBA196FYP642</t>
  </si>
  <si>
    <t>ICBU00000919074</t>
  </si>
  <si>
    <t>1Z35866A0421240578</t>
  </si>
  <si>
    <t>FBA196FY1TS3</t>
  </si>
  <si>
    <t>ICBU00000919076</t>
  </si>
  <si>
    <t>1Z35866A0427183807</t>
  </si>
  <si>
    <t>FBA196FLPDKS</t>
  </si>
  <si>
    <t>ICBU00000919100</t>
  </si>
  <si>
    <t>FBA196FWHX6V</t>
  </si>
  <si>
    <t>ICBU00000919078</t>
  </si>
  <si>
    <t>1Z35866A0419594469</t>
  </si>
  <si>
    <t>FBA15LCHRT2D</t>
  </si>
  <si>
    <t>ICBU00000919450</t>
  </si>
  <si>
    <t>1Z6982X16825078298</t>
  </si>
  <si>
    <t>FBA196HCC83K</t>
  </si>
  <si>
    <t>ICBU00000919082</t>
  </si>
  <si>
    <t>1Z35866A0422008756</t>
  </si>
  <si>
    <t>FBA196H8YKN6</t>
  </si>
  <si>
    <t>ICBU00000919079</t>
  </si>
  <si>
    <t>1Z35866A0424081913</t>
  </si>
  <si>
    <t>SBLJ012401</t>
  </si>
  <si>
    <t>ICBU00000919428</t>
  </si>
  <si>
    <t>4051759246</t>
  </si>
  <si>
    <t>5456511112</t>
  </si>
  <si>
    <t>ICBU00000916054</t>
  </si>
  <si>
    <t>1Z0E554G6732317068</t>
  </si>
  <si>
    <t>HZWTKJ9111</t>
  </si>
  <si>
    <t>ICBU00000917807</t>
  </si>
  <si>
    <t>LH20-47</t>
  </si>
  <si>
    <t>ICBU00000913581</t>
  </si>
  <si>
    <t>1ZHF34022007479287</t>
  </si>
  <si>
    <t>ZC-0123-1</t>
  </si>
  <si>
    <t>ICBU00000919360</t>
  </si>
  <si>
    <t>SYD24000759519</t>
  </si>
  <si>
    <t>25123101LX</t>
  </si>
  <si>
    <t>ICBU00000919294</t>
  </si>
  <si>
    <t>1Z33W2600498618348</t>
  </si>
  <si>
    <t>CXJCK26001</t>
  </si>
  <si>
    <t>ICBU00000919302</t>
  </si>
  <si>
    <t>888201396670</t>
  </si>
  <si>
    <t>FRX-IE-123-4</t>
  </si>
  <si>
    <t>ICBU00000919005</t>
  </si>
  <si>
    <t>1ZA06B016808958885</t>
  </si>
  <si>
    <t>FRX-IE-123-13</t>
  </si>
  <si>
    <t>ICBU00000919006</t>
  </si>
  <si>
    <t>1Z0R6D926824907121</t>
  </si>
  <si>
    <t>ZC-0123</t>
  </si>
  <si>
    <t>ICBU00000917966</t>
  </si>
  <si>
    <t>YKHLLSATQXD004</t>
  </si>
  <si>
    <t>ICBU00000813199</t>
  </si>
  <si>
    <t>TM260123-8BE4</t>
  </si>
  <si>
    <t>ICBU00000918752</t>
  </si>
  <si>
    <t>1ZA06B016827762176</t>
  </si>
  <si>
    <t>TM260123-2NL3</t>
  </si>
  <si>
    <t>ICBU00000918339</t>
  </si>
  <si>
    <t>1ZA06B016818074847</t>
  </si>
  <si>
    <t>JMWJ-26-01-23</t>
  </si>
  <si>
    <t>ICBU00000918721</t>
  </si>
  <si>
    <t>1Z0R6D896834742402</t>
  </si>
  <si>
    <t>CY2601232-4</t>
  </si>
  <si>
    <t>ICBU00000919037</t>
  </si>
  <si>
    <t>1Z33W2600496716352</t>
  </si>
  <si>
    <t>JPS20260123003</t>
  </si>
  <si>
    <t>ICBU00000918857</t>
  </si>
  <si>
    <t>CR430984940DE</t>
  </si>
  <si>
    <t>JPS20260123001</t>
  </si>
  <si>
    <t>ICBU00000918215</t>
  </si>
  <si>
    <t>1ZJ4441J0430974768</t>
  </si>
  <si>
    <t>JPS20260123004</t>
  </si>
  <si>
    <t>ICBU00000918861</t>
  </si>
  <si>
    <t>CR430985826DE</t>
  </si>
  <si>
    <t>JPS20260123002</t>
  </si>
  <si>
    <t>ICBU00000918855</t>
  </si>
  <si>
    <t>CR430984295DE</t>
  </si>
  <si>
    <t>JPS20260123005</t>
  </si>
  <si>
    <t>ICBU00000918862</t>
  </si>
  <si>
    <t>1ZJ4493X0428314038</t>
  </si>
  <si>
    <t>TM260123-3SE2</t>
  </si>
  <si>
    <t>ICBU00000918285</t>
  </si>
  <si>
    <t>1ZA06B016807287576</t>
  </si>
  <si>
    <t>TM260123-2NL6-1</t>
  </si>
  <si>
    <t>ICBU00000919090</t>
  </si>
  <si>
    <t>888177807364</t>
  </si>
  <si>
    <t>BNA6-FBA196R0STR0-A</t>
  </si>
  <si>
    <t>ICBU00000919115</t>
  </si>
  <si>
    <t>1Z4W260E0432502662</t>
  </si>
  <si>
    <t>ZJTX2025782</t>
  </si>
  <si>
    <t>ICBU00000919144</t>
  </si>
  <si>
    <t>空</t>
  </si>
  <si>
    <t>TM260123-2NL6-2</t>
  </si>
  <si>
    <t>ICBU00000919094</t>
  </si>
  <si>
    <t>888177790917</t>
  </si>
  <si>
    <t>BNA6-FBA196R0STR0</t>
  </si>
  <si>
    <t>ICBU00000919122</t>
  </si>
  <si>
    <t>1Z4W260E0409123231</t>
  </si>
  <si>
    <t>TM260123-1BE5</t>
  </si>
  <si>
    <t>ICBU00000918759</t>
  </si>
  <si>
    <t>888176240978</t>
  </si>
  <si>
    <t>NS0123</t>
  </si>
  <si>
    <t>ICBU00000918333</t>
  </si>
  <si>
    <t>888177416600</t>
  </si>
  <si>
    <t>656FM9</t>
  </si>
  <si>
    <t>ICBU00000919119</t>
  </si>
  <si>
    <t>888178382226</t>
  </si>
  <si>
    <t>XX2612301</t>
  </si>
  <si>
    <t>ICBU00000918437</t>
  </si>
  <si>
    <t>888178541092</t>
  </si>
  <si>
    <t>AE22563123</t>
  </si>
  <si>
    <t>ICBU00000918520</t>
  </si>
  <si>
    <t>TZ260122301</t>
  </si>
  <si>
    <t>ICBU00000919025</t>
  </si>
  <si>
    <t>888177155390</t>
  </si>
  <si>
    <t>B5678-GB</t>
  </si>
  <si>
    <t>ICBU00000919041</t>
  </si>
  <si>
    <t>1ZHV28770403843209</t>
  </si>
  <si>
    <t>5AL476</t>
  </si>
  <si>
    <t>ICBU00000919032</t>
  </si>
  <si>
    <t>888178545271</t>
  </si>
  <si>
    <t>TLI2615</t>
  </si>
  <si>
    <t>ICBU00000919031</t>
  </si>
  <si>
    <t>888180097025</t>
  </si>
  <si>
    <t>98FGM3</t>
  </si>
  <si>
    <t>ICBU00000919110</t>
  </si>
  <si>
    <t>888177970932</t>
  </si>
  <si>
    <t>JB01-23-2AU</t>
  </si>
  <si>
    <t>ICBU00000918870</t>
  </si>
  <si>
    <t>V0PZ10089277</t>
  </si>
  <si>
    <t>RYTYT73</t>
  </si>
  <si>
    <t>ICBU00000918908</t>
  </si>
  <si>
    <t>888179794970</t>
  </si>
  <si>
    <t>DS2696S</t>
  </si>
  <si>
    <t>ICBU00000918913</t>
  </si>
  <si>
    <t>1ZK5812C0329584016</t>
  </si>
  <si>
    <t>8633K36636</t>
  </si>
  <si>
    <t>ICBU00000919169</t>
  </si>
  <si>
    <t>1Z1X94R50491489416</t>
  </si>
  <si>
    <t>韩国UPS红单美波5000包税</t>
  </si>
  <si>
    <t>ZJJ0123-7</t>
  </si>
  <si>
    <t>ICBU00000919189</t>
  </si>
  <si>
    <t>1ZB870R50411822608</t>
  </si>
  <si>
    <t>HHR5510</t>
  </si>
  <si>
    <t>ICBU00000918773</t>
  </si>
  <si>
    <t>HHR5510AAA</t>
  </si>
  <si>
    <t>FBA196Q72FRL</t>
  </si>
  <si>
    <t>ICBU00000918585</t>
  </si>
  <si>
    <t>1ZE37G439127217070</t>
  </si>
  <si>
    <t>CC012303CA</t>
  </si>
  <si>
    <t>ICBU00000918937</t>
  </si>
  <si>
    <t>1ZHF34022003605558</t>
  </si>
  <si>
    <t>FBA196Q80HXQ</t>
  </si>
  <si>
    <t>ICBU00000918525</t>
  </si>
  <si>
    <t>1ZE37G439127615363</t>
  </si>
  <si>
    <t>QY26-0123L05</t>
  </si>
  <si>
    <t>ICBU00000919125</t>
  </si>
  <si>
    <t>1Z0E793D6705380761</t>
  </si>
  <si>
    <t>YSZ26012301</t>
  </si>
  <si>
    <t>ICBU00000919143</t>
  </si>
  <si>
    <t>888176584942</t>
  </si>
  <si>
    <t>79WGFR</t>
  </si>
  <si>
    <t>ICBU00000917927</t>
  </si>
  <si>
    <t>888176571552</t>
  </si>
  <si>
    <t>CN260123-AU-4212</t>
  </si>
  <si>
    <t>ICBU00000918641</t>
  </si>
  <si>
    <t>BKP24000759546</t>
  </si>
  <si>
    <t>CN260123-US-32507</t>
  </si>
  <si>
    <t>ICBU00000918600</t>
  </si>
  <si>
    <t>398074796016</t>
  </si>
  <si>
    <t>CN260123-US-14454</t>
  </si>
  <si>
    <t>ICBU00000918592</t>
  </si>
  <si>
    <t>398074722963</t>
  </si>
  <si>
    <t>260123TS-2</t>
  </si>
  <si>
    <t>ICBU00000918198</t>
  </si>
  <si>
    <t>31684972874</t>
  </si>
  <si>
    <t>GLZM-6997</t>
  </si>
  <si>
    <t>ICBU00000918509</t>
  </si>
  <si>
    <t>1Z0E465J0432139022</t>
  </si>
  <si>
    <t>DW26123-1</t>
  </si>
  <si>
    <t>ICBU00000917892</t>
  </si>
  <si>
    <t>1ZG3325W0405912087</t>
  </si>
  <si>
    <t>AM325</t>
  </si>
  <si>
    <t>ICBU00000918266</t>
  </si>
  <si>
    <t>JYLY-0123-DE</t>
  </si>
  <si>
    <t>ICBU00000919003</t>
  </si>
  <si>
    <t>1Z0E793D6735443342</t>
  </si>
  <si>
    <t>SSJ-NG-123-1</t>
  </si>
  <si>
    <t>ICBU00000918761</t>
  </si>
  <si>
    <t>398075813659</t>
  </si>
  <si>
    <t>DP2601140554449635105</t>
  </si>
  <si>
    <t>ICBU00000917992</t>
  </si>
  <si>
    <t>1Z0R6D926829393936</t>
  </si>
  <si>
    <t>RSC2303</t>
  </si>
  <si>
    <t>ICBU00000918864</t>
  </si>
  <si>
    <t>1Z0E465J0438339064</t>
  </si>
  <si>
    <t>RSC2304</t>
  </si>
  <si>
    <t>ICBU00000918868</t>
  </si>
  <si>
    <t>398074651452</t>
  </si>
  <si>
    <t>RSC2301</t>
  </si>
  <si>
    <t>ICBU00000918867</t>
  </si>
  <si>
    <t>398074873680</t>
  </si>
  <si>
    <t>RSC2302</t>
  </si>
  <si>
    <t>ICBU00000918866</t>
  </si>
  <si>
    <t>1Z0E465J0438114010</t>
  </si>
  <si>
    <t>HH260123-40SA-6</t>
  </si>
  <si>
    <t>ICBU00000918933</t>
  </si>
  <si>
    <t>398075791889</t>
  </si>
  <si>
    <t>HH260123-40SA-5</t>
  </si>
  <si>
    <t>ICBU00000918931</t>
  </si>
  <si>
    <t>398075740226</t>
  </si>
  <si>
    <t>HH260123-40SA-1</t>
  </si>
  <si>
    <t>ICBU00000918926</t>
  </si>
  <si>
    <t>398092895261</t>
  </si>
  <si>
    <t>BYX-3077</t>
  </si>
  <si>
    <t>ICBU00000917906</t>
  </si>
  <si>
    <t>MKP4534278315</t>
  </si>
  <si>
    <t>HH260123-40SA-4</t>
  </si>
  <si>
    <t>ICBU00000918930</t>
  </si>
  <si>
    <t>398075807274</t>
  </si>
  <si>
    <t>HH260123-40SA-2</t>
  </si>
  <si>
    <t>ICBU00000918927</t>
  </si>
  <si>
    <t>398075708716</t>
  </si>
  <si>
    <t>HH260123-40SA-3</t>
  </si>
  <si>
    <t>ICBU00000918928</t>
  </si>
  <si>
    <t>398075749988</t>
  </si>
  <si>
    <t>QQ263325K-3</t>
  </si>
  <si>
    <t>ICBU00000918964</t>
  </si>
  <si>
    <t>1Z4W260E0433105723</t>
  </si>
  <si>
    <t>HH260123-40SA-7</t>
  </si>
  <si>
    <t>ICBU00000918935</t>
  </si>
  <si>
    <t>398075729520</t>
  </si>
  <si>
    <t>QQ263325K-4</t>
  </si>
  <si>
    <t>ICBU00000918965</t>
  </si>
  <si>
    <t>1Z4W260E0433252154</t>
  </si>
  <si>
    <t>HH260123-40SA-8</t>
  </si>
  <si>
    <t>ICBU00000918936</t>
  </si>
  <si>
    <t>398075756020</t>
  </si>
  <si>
    <t>JHZW3443</t>
  </si>
  <si>
    <t>ICBU00000916373</t>
  </si>
  <si>
    <t>BKP24000759496</t>
  </si>
  <si>
    <t>QY26-0123L01</t>
  </si>
  <si>
    <t>ICBU00000919008</t>
  </si>
  <si>
    <t>1ZHF34022035101603</t>
  </si>
  <si>
    <t>QY26-0123L02</t>
  </si>
  <si>
    <t>ICBU00000919013</t>
  </si>
  <si>
    <t>888176510664</t>
  </si>
  <si>
    <t>QY26-0123L03</t>
  </si>
  <si>
    <t>ICBU00000919017</t>
  </si>
  <si>
    <t>1ZG3325W0415626421</t>
  </si>
  <si>
    <t>FBA15L9TCYYH</t>
  </si>
  <si>
    <t>ICBU00000905481</t>
  </si>
  <si>
    <t>英国海运-卡派-递延-KY</t>
  </si>
  <si>
    <t>260123YK-YU5</t>
  </si>
  <si>
    <t>ICBU00000917443</t>
  </si>
  <si>
    <t>1Z6982X16816880400</t>
  </si>
  <si>
    <t>JBR260123</t>
  </si>
  <si>
    <t>ICBU00000918097</t>
  </si>
  <si>
    <t>1674306966</t>
  </si>
  <si>
    <t>LY260123</t>
  </si>
  <si>
    <t>ICBU00000918674</t>
  </si>
  <si>
    <t>1468224310</t>
  </si>
  <si>
    <t>33M448EA</t>
  </si>
  <si>
    <t>ICBU00000918310</t>
  </si>
  <si>
    <t>1ZG3325W6719680032</t>
  </si>
  <si>
    <t>FA7K6SF</t>
  </si>
  <si>
    <t>ICBU00000918811</t>
  </si>
  <si>
    <t>1ZK004780430751544</t>
  </si>
  <si>
    <t>CZZF1023002-BI</t>
  </si>
  <si>
    <t>ICBU00000918582</t>
  </si>
  <si>
    <t>398093674551</t>
  </si>
  <si>
    <t>LB0123-2-CA</t>
  </si>
  <si>
    <t>ICBU00000918688</t>
  </si>
  <si>
    <t>1ZHF34022017543125</t>
  </si>
  <si>
    <t>10003779249</t>
  </si>
  <si>
    <t>ICBU00000918433</t>
  </si>
  <si>
    <t>1ZB8C0932028499761</t>
  </si>
  <si>
    <t>17572508501044181</t>
  </si>
  <si>
    <t>ICBU00000918361</t>
  </si>
  <si>
    <t>888177014798</t>
  </si>
  <si>
    <t>FBA196N9XGT9</t>
  </si>
  <si>
    <t>ICBU00000916182</t>
  </si>
  <si>
    <t>ZAMY01231445</t>
  </si>
  <si>
    <t>ICBU00000918009</t>
  </si>
  <si>
    <t>398074830221</t>
  </si>
  <si>
    <t>ZAMY01231443</t>
  </si>
  <si>
    <t>ICBU00000917997</t>
  </si>
  <si>
    <t>398074839012</t>
  </si>
  <si>
    <t>FBA195SPSHHW</t>
  </si>
  <si>
    <t>ICBU00000918368</t>
  </si>
  <si>
    <t>1ZE37G439124526821</t>
  </si>
  <si>
    <t>饶玉婷</t>
  </si>
  <si>
    <t>XMXJ20260123</t>
  </si>
  <si>
    <t>ICBU00000918552</t>
  </si>
  <si>
    <t>BKP24000759497</t>
  </si>
  <si>
    <t>122-001</t>
  </si>
  <si>
    <t>ICBU00000918151</t>
  </si>
  <si>
    <t>1Z6R306V0420810387</t>
  </si>
  <si>
    <t>123-001</t>
  </si>
  <si>
    <t>ICBU00000918155</t>
  </si>
  <si>
    <t>1Z6R306V0422985776</t>
  </si>
  <si>
    <t>YCZXX012301</t>
  </si>
  <si>
    <t>ICBU00000918180</t>
  </si>
  <si>
    <t>1ZG3333D0404844562</t>
  </si>
  <si>
    <t>JBR260123-FJ</t>
  </si>
  <si>
    <t>ICBU00000918168</t>
  </si>
  <si>
    <t>888176364533</t>
  </si>
  <si>
    <t>SQ251231020</t>
  </si>
  <si>
    <t>ICBU00000918140</t>
  </si>
  <si>
    <t>AMQ6867321</t>
  </si>
  <si>
    <t>FBA15LBV07LWU000001</t>
  </si>
  <si>
    <t>ICBU00000918014</t>
  </si>
  <si>
    <t>1Z6982X16801406932</t>
  </si>
  <si>
    <t>TX260123-PG02</t>
  </si>
  <si>
    <t>ICBU00000917849</t>
  </si>
  <si>
    <t>1ZJ449000411526236</t>
  </si>
  <si>
    <t>HC685T-A</t>
  </si>
  <si>
    <t>ICBU00000917853</t>
  </si>
  <si>
    <t>1ZHV25610427079482</t>
  </si>
  <si>
    <t>YKHLLSATQXD002</t>
  </si>
  <si>
    <t>ICBU00000813197</t>
  </si>
  <si>
    <t>1Z33W2606794426917</t>
  </si>
  <si>
    <t>YKHLLSATQXD003</t>
  </si>
  <si>
    <t>ICBU00000813198</t>
  </si>
  <si>
    <t>FBA15LBV47JTU000001</t>
  </si>
  <si>
    <t>ICBU00000918015</t>
  </si>
  <si>
    <t>1Z6982X16836238433</t>
  </si>
  <si>
    <t>26010601ZJ</t>
  </si>
  <si>
    <t>ICBU00000918464</t>
  </si>
  <si>
    <t>AMQ6867317</t>
  </si>
  <si>
    <t>ZFZXX012302</t>
  </si>
  <si>
    <t>ICBU00000917894</t>
  </si>
  <si>
    <t>398074839696</t>
  </si>
  <si>
    <t>ZFZXX012301</t>
  </si>
  <si>
    <t>ICBU00000917891</t>
  </si>
  <si>
    <t>398074835131</t>
  </si>
  <si>
    <t>9226335256666</t>
  </si>
  <si>
    <t>ICBU00000917326</t>
  </si>
  <si>
    <t>1ZK5812C0321376407</t>
  </si>
  <si>
    <t>FBA196HBNZ8Q</t>
  </si>
  <si>
    <t>ICBU00000917625</t>
  </si>
  <si>
    <t>222JGF9SW</t>
  </si>
  <si>
    <t>ICBU00000918232</t>
  </si>
  <si>
    <t>398075798770</t>
  </si>
  <si>
    <t>YLM2021123</t>
  </si>
  <si>
    <t>ICBU00000918188</t>
  </si>
  <si>
    <t>398076807811</t>
  </si>
  <si>
    <t>FBA196HB6VWC</t>
  </si>
  <si>
    <t>ICBU00000917622</t>
  </si>
  <si>
    <t>RX19165</t>
  </si>
  <si>
    <t>ICBU00000917954</t>
  </si>
  <si>
    <t>1Z0E465J0419581239</t>
  </si>
  <si>
    <t>RX19159</t>
  </si>
  <si>
    <t>ICBU00000917955</t>
  </si>
  <si>
    <t>1Z0E465J0417342401</t>
  </si>
  <si>
    <t>RXPH260123</t>
  </si>
  <si>
    <t>ICBU00000917962</t>
  </si>
  <si>
    <t>1Z0E793D0435509774</t>
  </si>
  <si>
    <t>RX19135</t>
  </si>
  <si>
    <t>ICBU00000917956</t>
  </si>
  <si>
    <t>1Z0E465J0437094197</t>
  </si>
  <si>
    <t>RX19114</t>
  </si>
  <si>
    <t>ICBU00000917960</t>
  </si>
  <si>
    <t>1ZG3325W0424713346</t>
  </si>
  <si>
    <t>RX19103</t>
  </si>
  <si>
    <t>ICBU00000917961</t>
  </si>
  <si>
    <t>1Z0E465J0418003025</t>
  </si>
  <si>
    <t>RX19131</t>
  </si>
  <si>
    <t>ICBU00000917958</t>
  </si>
  <si>
    <t>1Z0E465J0400703892</t>
  </si>
  <si>
    <t>RX19132</t>
  </si>
  <si>
    <t>ICBU00000917957</t>
  </si>
  <si>
    <t>1Z0E465J0401979129</t>
  </si>
  <si>
    <t>RX19126</t>
  </si>
  <si>
    <t>ICBU00000917959</t>
  </si>
  <si>
    <t>1320951133</t>
  </si>
  <si>
    <t>HY01225203</t>
  </si>
  <si>
    <t>ICBU00000916515</t>
  </si>
  <si>
    <t>15505543990908</t>
  </si>
  <si>
    <t>YC3981510</t>
  </si>
  <si>
    <t>ICBU00000918194</t>
  </si>
  <si>
    <t>1ZG3325W0409412226</t>
  </si>
  <si>
    <t>25121901LXB</t>
  </si>
  <si>
    <t>ICBU00000918283</t>
  </si>
  <si>
    <t>1ZHF05572036532179</t>
  </si>
  <si>
    <t>25121901LX</t>
  </si>
  <si>
    <t>ICBU00000918290</t>
  </si>
  <si>
    <t>1ZHF05572027508374</t>
  </si>
  <si>
    <t>HZ26012301</t>
  </si>
  <si>
    <t>ICBU00000918200</t>
  </si>
  <si>
    <t>1794554565</t>
  </si>
  <si>
    <t>XHX-0123-3</t>
  </si>
  <si>
    <t>ICBU00000917880</t>
  </si>
  <si>
    <t>1Z33W2606699173040</t>
  </si>
  <si>
    <t>XHX-0123-1</t>
  </si>
  <si>
    <t>ICBU00000917886</t>
  </si>
  <si>
    <t>1Z33W2606695963435</t>
  </si>
  <si>
    <t>XHX-0123-2</t>
  </si>
  <si>
    <t>ICBU00000917885</t>
  </si>
  <si>
    <t>1Z33W2606698252993</t>
  </si>
  <si>
    <t>YR26012301</t>
  </si>
  <si>
    <t>ICBU00000917968</t>
  </si>
  <si>
    <t>1ZB8C0932001934929</t>
  </si>
  <si>
    <t>YG2026101</t>
  </si>
  <si>
    <t>ICBU00000915542</t>
  </si>
  <si>
    <t>500745612054</t>
  </si>
  <si>
    <t>GW250927</t>
  </si>
  <si>
    <t>ICBU00000918184</t>
  </si>
  <si>
    <t>520304758763</t>
  </si>
  <si>
    <t>加拿大限时达加拿大提取-Purolator</t>
  </si>
  <si>
    <t>康家振</t>
  </si>
  <si>
    <t>WL1204</t>
  </si>
  <si>
    <t>ICBU00000918182</t>
  </si>
  <si>
    <t>888193377216</t>
  </si>
  <si>
    <t>CH20260123-13</t>
  </si>
  <si>
    <t>ICBU00000918152</t>
  </si>
  <si>
    <t>1Z0R6D926829498681</t>
  </si>
  <si>
    <t>TXFF20260123YY</t>
  </si>
  <si>
    <t>ICBU00000917857</t>
  </si>
  <si>
    <t>AMQ6867284</t>
  </si>
  <si>
    <t>FBA15G5JFDSR-1</t>
  </si>
  <si>
    <t>ICBU00000918146</t>
  </si>
  <si>
    <t>RCD24000759539</t>
  </si>
  <si>
    <t>JUDY--CESAR0122</t>
  </si>
  <si>
    <t>ICBU00000916716</t>
  </si>
  <si>
    <t>398074817740</t>
  </si>
  <si>
    <t>10003779225</t>
  </si>
  <si>
    <t>ICBU00000917890</t>
  </si>
  <si>
    <t>1ZG3325W0432097499</t>
  </si>
  <si>
    <t>FBA15G5JFDSR</t>
  </si>
  <si>
    <t>ICBU00000918018</t>
  </si>
  <si>
    <t>US03568554</t>
  </si>
  <si>
    <t>ICBU00000918013</t>
  </si>
  <si>
    <t>1Z0E554G0403851368</t>
  </si>
  <si>
    <t>FBA196H2MKW5</t>
  </si>
  <si>
    <t>ICBU00000914546</t>
  </si>
  <si>
    <t>888177157110</t>
  </si>
  <si>
    <t>96T8M4</t>
  </si>
  <si>
    <t>ICBU00000915097</t>
  </si>
  <si>
    <t>96T8M4AAAA</t>
  </si>
  <si>
    <t>LBN26123-5</t>
  </si>
  <si>
    <t>ICBU00000917841</t>
  </si>
  <si>
    <t>1ZA06B016824893629</t>
  </si>
  <si>
    <t>XCYGJ-260123-1</t>
  </si>
  <si>
    <t>ICBU00000917897</t>
  </si>
  <si>
    <t>1ZK5812C0311345834</t>
  </si>
  <si>
    <t>GRT-2539</t>
  </si>
  <si>
    <t>ICBU00000917924</t>
  </si>
  <si>
    <t>1Z4W260E0433134880</t>
  </si>
  <si>
    <t>300ZO991K</t>
  </si>
  <si>
    <t>ICBU00000915081</t>
  </si>
  <si>
    <t>1Z0E793D0406531268</t>
  </si>
  <si>
    <t>6RTRF7</t>
  </si>
  <si>
    <t>ICBU00000917788</t>
  </si>
  <si>
    <t>1Z0E793D6622793599</t>
  </si>
  <si>
    <t>JS260122-10AUHP</t>
  </si>
  <si>
    <t>ICBU00000917127</t>
  </si>
  <si>
    <t>TPL600032188</t>
  </si>
  <si>
    <t>HZHF0034</t>
  </si>
  <si>
    <t>ICBU00000915094</t>
  </si>
  <si>
    <t>1ZHF34022034319407</t>
  </si>
  <si>
    <t>HZHF0035</t>
  </si>
  <si>
    <t>ICBU00000915419</t>
  </si>
  <si>
    <t>1ZHF34022015374928</t>
  </si>
  <si>
    <t>FBA196FLSVJX</t>
  </si>
  <si>
    <t>ICBU00000917079</t>
  </si>
  <si>
    <t>LSTK20260120-450OBD</t>
  </si>
  <si>
    <t>ICBU00000915773</t>
  </si>
  <si>
    <t>1Z33W2600490668942</t>
  </si>
  <si>
    <t>FBA196FPMD8Q</t>
  </si>
  <si>
    <t>ICBU00000915787</t>
  </si>
  <si>
    <t>T5S623-TN</t>
  </si>
  <si>
    <t>ICBU00000914642</t>
  </si>
  <si>
    <t>888176516684</t>
  </si>
  <si>
    <t>260122C</t>
  </si>
  <si>
    <t>ICBU00000917002</t>
  </si>
  <si>
    <t>1ZJ449000437011565</t>
  </si>
  <si>
    <t>89F1R6-A</t>
  </si>
  <si>
    <t>ICBU00000917483</t>
  </si>
  <si>
    <t>89F1R6A</t>
  </si>
  <si>
    <t>89F1R6-B</t>
  </si>
  <si>
    <t>ICBU00000917488</t>
  </si>
  <si>
    <t>89F1R6B</t>
  </si>
  <si>
    <t>BLT26012301</t>
  </si>
  <si>
    <t>ICBU00000917573</t>
  </si>
  <si>
    <t>1Z0E793D6737361749</t>
  </si>
  <si>
    <t>FBA196F2XMY4</t>
  </si>
  <si>
    <t>ICBU00000915849</t>
  </si>
  <si>
    <t>ZZ121-1-2</t>
  </si>
  <si>
    <t>ICBU00000915306</t>
  </si>
  <si>
    <t>1Z33W2600492989842</t>
  </si>
  <si>
    <t>ZZ122-1-1</t>
  </si>
  <si>
    <t>ICBU00000916421</t>
  </si>
  <si>
    <t>1Z4W260E0425435392</t>
  </si>
  <si>
    <t>ZZ121-3</t>
  </si>
  <si>
    <t>ICBU00000914836</t>
  </si>
  <si>
    <t>1ZHF34022000563706</t>
  </si>
  <si>
    <t>FBA15L9TJJB2</t>
  </si>
  <si>
    <t>ICBU00000905480</t>
  </si>
  <si>
    <t>10003779189</t>
  </si>
  <si>
    <t>ICBU00000917691</t>
  </si>
  <si>
    <t>888178034899</t>
  </si>
  <si>
    <t>JLL260122D</t>
  </si>
  <si>
    <t>ICBU00000917305</t>
  </si>
  <si>
    <t>MKP4534276924</t>
  </si>
  <si>
    <t>ZNJ012301</t>
  </si>
  <si>
    <t>ICBU00000917619</t>
  </si>
  <si>
    <t>AMQ6867177</t>
  </si>
  <si>
    <t>JLL260122B</t>
  </si>
  <si>
    <t>ICBU00000916951</t>
  </si>
  <si>
    <t>888176990765</t>
  </si>
  <si>
    <t>78GFM49</t>
  </si>
  <si>
    <t>ICBU00000915163</t>
  </si>
  <si>
    <t>1Z33W2600493109479</t>
  </si>
  <si>
    <t>JBM116-1IT</t>
  </si>
  <si>
    <t>ICBU00000917355</t>
  </si>
  <si>
    <t>DCSP-260123-1</t>
  </si>
  <si>
    <t>ICBU00000917366</t>
  </si>
  <si>
    <t>1Z0E319J0415270856</t>
  </si>
  <si>
    <t>JX260101</t>
  </si>
  <si>
    <t>ICBU00000917180</t>
  </si>
  <si>
    <t>1Z0E620D0402757191</t>
  </si>
  <si>
    <t>20260122GRW-16</t>
  </si>
  <si>
    <t>ICBU00000916479</t>
  </si>
  <si>
    <t>SKP24000759482</t>
  </si>
  <si>
    <t>260122GRW-8</t>
  </si>
  <si>
    <t>ICBU00000916480</t>
  </si>
  <si>
    <t>SKP24000759484</t>
  </si>
  <si>
    <t>YQJCK0122-1CA</t>
  </si>
  <si>
    <t>ICBU00000916518</t>
  </si>
  <si>
    <t>1Z0E465J0415325559</t>
  </si>
  <si>
    <t>FBA196K1GVZK</t>
  </si>
  <si>
    <t>ICBU00000914765</t>
  </si>
  <si>
    <t>何湘瑞</t>
  </si>
  <si>
    <t>KSH1277</t>
  </si>
  <si>
    <t>ICBU00000917349</t>
  </si>
  <si>
    <t>1ZA06B016839577961</t>
  </si>
  <si>
    <t>124AHVGFS</t>
  </si>
  <si>
    <t>ICBU00000917347</t>
  </si>
  <si>
    <t>TPL000133602</t>
  </si>
  <si>
    <t>WNH-145SH</t>
  </si>
  <si>
    <t>ICBU00000917345</t>
  </si>
  <si>
    <t>1ZB798A82012262641</t>
  </si>
  <si>
    <t>JUDY--MALIK121</t>
  </si>
  <si>
    <t>ICBU00000915659</t>
  </si>
  <si>
    <t>398074809796</t>
  </si>
  <si>
    <t>TM260123-2SE1</t>
  </si>
  <si>
    <t>ICBU00000917313</t>
  </si>
  <si>
    <t>1Z4W260E0413242809</t>
  </si>
  <si>
    <t>ARIA-0123</t>
  </si>
  <si>
    <t>ICBU00000917360</t>
  </si>
  <si>
    <t>31684971905</t>
  </si>
  <si>
    <t>JLL260122A</t>
  </si>
  <si>
    <t>ICBU00000916565</t>
  </si>
  <si>
    <t>7391528572</t>
  </si>
  <si>
    <t>V8U371-BE</t>
  </si>
  <si>
    <t>ICBU00000915085</t>
  </si>
  <si>
    <t>1Z6982X16805263455</t>
  </si>
  <si>
    <t>FM-8805</t>
  </si>
  <si>
    <t>ICBU00000917333</t>
  </si>
  <si>
    <t>398076863513</t>
  </si>
  <si>
    <t>PC260122-17A</t>
  </si>
  <si>
    <t>ICBU00000916039</t>
  </si>
  <si>
    <t>15505543977875</t>
  </si>
  <si>
    <t>ZM260122-5MX</t>
  </si>
  <si>
    <t>ICBU00000917072</t>
  </si>
  <si>
    <t>KA-GB-122-1</t>
  </si>
  <si>
    <t>ICBU00000916867</t>
  </si>
  <si>
    <t>15505543746635</t>
  </si>
  <si>
    <t>3566WQU</t>
  </si>
  <si>
    <t>ICBU00000916993</t>
  </si>
  <si>
    <t>888151807206</t>
  </si>
  <si>
    <t>AGY25422</t>
  </si>
  <si>
    <t>ICBU00000917006</t>
  </si>
  <si>
    <t>888151827252</t>
  </si>
  <si>
    <t>8YGF54</t>
  </si>
  <si>
    <t>ICBU00000914813</t>
  </si>
  <si>
    <t>1Z0R6D926830414366</t>
  </si>
  <si>
    <t>SP260115029</t>
  </si>
  <si>
    <t>ICBU00000917220</t>
  </si>
  <si>
    <t>SP260114147</t>
  </si>
  <si>
    <t>ICBU00000917218</t>
  </si>
  <si>
    <t>SP260115011</t>
  </si>
  <si>
    <t>ICBU00000917206</t>
  </si>
  <si>
    <t>1Z6982X16831112498</t>
  </si>
  <si>
    <t>FAW-260122-UK</t>
  </si>
  <si>
    <t>ICBU00000916582</t>
  </si>
  <si>
    <t>15505543749189</t>
  </si>
  <si>
    <t>SP260114131</t>
  </si>
  <si>
    <t>ICBU00000917204</t>
  </si>
  <si>
    <t>1Z6982X16834396892</t>
  </si>
  <si>
    <t>SP260114107</t>
  </si>
  <si>
    <t>ICBU00000917198</t>
  </si>
  <si>
    <t>1Z6982X16839883847</t>
  </si>
  <si>
    <t>SP260114011</t>
  </si>
  <si>
    <t>ICBU00000917216</t>
  </si>
  <si>
    <t>PSC2-FBA196P7YPVC</t>
  </si>
  <si>
    <t>ICBU00000917187</t>
  </si>
  <si>
    <t>1ZEC66500408133929</t>
  </si>
  <si>
    <t>PSC2-FBA196P7YPVC-A</t>
  </si>
  <si>
    <t>ICBU00000917189</t>
  </si>
  <si>
    <t>1ZEC66500403397903</t>
  </si>
  <si>
    <t>TM260122-2DE5</t>
  </si>
  <si>
    <t>ICBU00000917214</t>
  </si>
  <si>
    <t>1ZA06B016825765060</t>
  </si>
  <si>
    <t>JPS20260122001</t>
  </si>
  <si>
    <t>ICBU00000917055</t>
  </si>
  <si>
    <t>1ZW3716B6832361228</t>
  </si>
  <si>
    <t>WIJ-5487</t>
  </si>
  <si>
    <t>ICBU00000917202</t>
  </si>
  <si>
    <t>520304669218</t>
  </si>
  <si>
    <t>JPS20260122002</t>
  </si>
  <si>
    <t>ICBU00000917065</t>
  </si>
  <si>
    <t>CR430907625DE</t>
  </si>
  <si>
    <t>QM0120-US</t>
  </si>
  <si>
    <t>ICBU00000916960</t>
  </si>
  <si>
    <t>1Z78Y3540430550588</t>
  </si>
  <si>
    <t>LCZXX012201</t>
  </si>
  <si>
    <t>ICBU00000916194</t>
  </si>
  <si>
    <t>398040263766</t>
  </si>
  <si>
    <t>SP260114087</t>
  </si>
  <si>
    <t>ICBU00000917199</t>
  </si>
  <si>
    <t>1Z6982X16838920549</t>
  </si>
  <si>
    <t>CY2601214</t>
  </si>
  <si>
    <t>ICBU00000916505</t>
  </si>
  <si>
    <t>1ZEC67010410199230</t>
  </si>
  <si>
    <t>556QK2563</t>
  </si>
  <si>
    <t>ICBU00000917148</t>
  </si>
  <si>
    <t>1Z0E554G0427190868</t>
  </si>
  <si>
    <t>WT0122</t>
  </si>
  <si>
    <t>ICBU00000917168</t>
  </si>
  <si>
    <t>1Z33W2600494585980</t>
  </si>
  <si>
    <t>GB0122-WH-SBD1</t>
  </si>
  <si>
    <t>ICBU00000916794</t>
  </si>
  <si>
    <t>398040224287</t>
  </si>
  <si>
    <t>GB0122-WH-LAS1</t>
  </si>
  <si>
    <t>ICBU00000916795</t>
  </si>
  <si>
    <t>398040213246</t>
  </si>
  <si>
    <t>GB0122-WH-IND9</t>
  </si>
  <si>
    <t>ICBU00000916793</t>
  </si>
  <si>
    <t>398040235446</t>
  </si>
  <si>
    <t>GB0122-WH-GYR2</t>
  </si>
  <si>
    <t>ICBU00000916796</t>
  </si>
  <si>
    <t>398040201301</t>
  </si>
  <si>
    <t>GB0122-WH-MQJ1</t>
  </si>
  <si>
    <t>ICBU00000916797</t>
  </si>
  <si>
    <t>398040195416</t>
  </si>
  <si>
    <t>NKB260122US-01</t>
  </si>
  <si>
    <t>ICBU00000916653</t>
  </si>
  <si>
    <t>398040241511</t>
  </si>
  <si>
    <t>ETF260122ES-01</t>
  </si>
  <si>
    <t>ICBU00000916660</t>
  </si>
  <si>
    <t>888144559214</t>
  </si>
  <si>
    <t>CC260122-1US</t>
  </si>
  <si>
    <t>ICBU00000916633</t>
  </si>
  <si>
    <t>398040686540</t>
  </si>
  <si>
    <t>MINA260100376</t>
  </si>
  <si>
    <t>ICBU00000917185</t>
  </si>
  <si>
    <t>888145233679</t>
  </si>
  <si>
    <t>MARIA26122</t>
  </si>
  <si>
    <t>ICBU00000916632</t>
  </si>
  <si>
    <t>1Z4W260E0420603218</t>
  </si>
  <si>
    <t>MINA260100298</t>
  </si>
  <si>
    <t>ICBU00000916722</t>
  </si>
  <si>
    <t>888147626306</t>
  </si>
  <si>
    <t>1MINA251209389</t>
  </si>
  <si>
    <t>ICBU00000916537</t>
  </si>
  <si>
    <t>1Z0E554G0417313824</t>
  </si>
  <si>
    <t>STELLA260100122</t>
  </si>
  <si>
    <t>ICBU00000916137</t>
  </si>
  <si>
    <t>1ZG3333D0405639327</t>
  </si>
  <si>
    <t>MINA260100254</t>
  </si>
  <si>
    <t>ICBU00000915909</t>
  </si>
  <si>
    <t>888145460049</t>
  </si>
  <si>
    <t>MINA260100179</t>
  </si>
  <si>
    <t>ICBU00000916272</t>
  </si>
  <si>
    <t>1Z0E793D6732088161</t>
  </si>
  <si>
    <t>ZX260122-ES</t>
  </si>
  <si>
    <t>ICBU00000916590</t>
  </si>
  <si>
    <t>1ZW3716B6804651262</t>
  </si>
  <si>
    <t>LZY-KT-201-GB</t>
  </si>
  <si>
    <t>ICBU00000916667</t>
  </si>
  <si>
    <t>1Z4W260E0437510546</t>
  </si>
  <si>
    <t>WJL122CA-2</t>
  </si>
  <si>
    <t>ICBU00000916766</t>
  </si>
  <si>
    <t>1ZHF05662038015823</t>
  </si>
  <si>
    <t>79FGR9</t>
  </si>
  <si>
    <t>ICBU00000917208</t>
  </si>
  <si>
    <t>888144645942</t>
  </si>
  <si>
    <t>TZ26012201</t>
  </si>
  <si>
    <t>ICBU00000917027</t>
  </si>
  <si>
    <t>888146753111</t>
  </si>
  <si>
    <t>NKB260120US-02</t>
  </si>
  <si>
    <t>ICBU00000916641</t>
  </si>
  <si>
    <t>398040251740</t>
  </si>
  <si>
    <t>NAE260122NO-01</t>
  </si>
  <si>
    <t>ICBU00000916558</t>
  </si>
  <si>
    <t>888145171780</t>
  </si>
  <si>
    <t>NAQ260122US-01</t>
  </si>
  <si>
    <t>ICBU00000916635</t>
  </si>
  <si>
    <t>1ZG3333D0406935531</t>
  </si>
  <si>
    <t>YK26122-4</t>
  </si>
  <si>
    <t>ICBU00000916975</t>
  </si>
  <si>
    <t>1Z0R6D926838900183</t>
  </si>
  <si>
    <t>NAE260117IE-01</t>
  </si>
  <si>
    <t>ICBU00000916547</t>
  </si>
  <si>
    <t>888145206984</t>
  </si>
  <si>
    <t>BR260122-ES</t>
  </si>
  <si>
    <t>ICBU00000917149</t>
  </si>
  <si>
    <t>1Z0R6D896839984357</t>
  </si>
  <si>
    <t>99653389F</t>
  </si>
  <si>
    <t>ICBU00000917023</t>
  </si>
  <si>
    <t>398535519589</t>
  </si>
  <si>
    <t>6FGGH6</t>
  </si>
  <si>
    <t>ICBU00000917225</t>
  </si>
  <si>
    <t>888148444203</t>
  </si>
  <si>
    <t>10003779213</t>
  </si>
  <si>
    <t>ICBU00000917261</t>
  </si>
  <si>
    <t>4897169060</t>
  </si>
  <si>
    <t>HL26122-1</t>
  </si>
  <si>
    <t>ICBU00000916912</t>
  </si>
  <si>
    <t>1ZHR15110404116817</t>
  </si>
  <si>
    <t>SETH-1</t>
  </si>
  <si>
    <t>ICBU00000917064</t>
  </si>
  <si>
    <t>1Z78Y3540439065766</t>
  </si>
  <si>
    <t>891GRF7</t>
  </si>
  <si>
    <t>ICBU00000916902</t>
  </si>
  <si>
    <t>398040266835</t>
  </si>
  <si>
    <t>9G1FRF6</t>
  </si>
  <si>
    <t>ICBU00000916764</t>
  </si>
  <si>
    <t>398040282706</t>
  </si>
  <si>
    <t>AD26122-45</t>
  </si>
  <si>
    <t>ICBU00000916365</t>
  </si>
  <si>
    <t>888146170942</t>
  </si>
  <si>
    <t>SANSHIJIU0119</t>
  </si>
  <si>
    <t>ICBU00000916166</t>
  </si>
  <si>
    <t>888145248844</t>
  </si>
  <si>
    <t>YHLSA0122-1</t>
  </si>
  <si>
    <t>ICBU00000917178</t>
  </si>
  <si>
    <t>1ZHR15110402560760</t>
  </si>
  <si>
    <t>6FR1RF8</t>
  </si>
  <si>
    <t>ICBU00000917170</t>
  </si>
  <si>
    <t>1Z0E793D6707490344</t>
  </si>
  <si>
    <t>SHZH20260122-1</t>
  </si>
  <si>
    <t>ICBU00000917172</t>
  </si>
  <si>
    <t>1Z0E620D0439512082</t>
  </si>
  <si>
    <t>YLD20260122-1</t>
  </si>
  <si>
    <t>ICBU00000917182</t>
  </si>
  <si>
    <t>3658459921</t>
  </si>
  <si>
    <t>YKHLLSATQXD001</t>
  </si>
  <si>
    <t>ICBU00000813196</t>
  </si>
  <si>
    <t>HEA2-FBA196N60C53</t>
  </si>
  <si>
    <t>ICBU00000916113</t>
  </si>
  <si>
    <t>1Z33W2600490080577</t>
  </si>
  <si>
    <t>EI25-939</t>
  </si>
  <si>
    <t>ICBU00000916726</t>
  </si>
  <si>
    <t>1Z4W260E0438353625</t>
  </si>
  <si>
    <t>CC20260122-11</t>
  </si>
  <si>
    <t>ICBU00000917051</t>
  </si>
  <si>
    <t>1Z0R6D926823595827</t>
  </si>
  <si>
    <t>TM260122-1US4</t>
  </si>
  <si>
    <t>ICBU00000916900</t>
  </si>
  <si>
    <t>398043450635</t>
  </si>
  <si>
    <t>FBMC035H46175Y-1</t>
  </si>
  <si>
    <t>ICBU00000916865</t>
  </si>
  <si>
    <t>398040293081</t>
  </si>
  <si>
    <t>F555KKRE8</t>
  </si>
  <si>
    <t>ICBU00000917007</t>
  </si>
  <si>
    <t>888152100140</t>
  </si>
  <si>
    <t>26011901ZJ</t>
  </si>
  <si>
    <t>ICBU00000917009</t>
  </si>
  <si>
    <t>398040741136</t>
  </si>
  <si>
    <t>FBA196FTYNK1</t>
  </si>
  <si>
    <t>ICBU00000917032</t>
  </si>
  <si>
    <t>WLL260121</t>
  </si>
  <si>
    <t>ICBU00000915754</t>
  </si>
  <si>
    <t>1Z0R6D926825488583</t>
  </si>
  <si>
    <t>10003779165</t>
  </si>
  <si>
    <t>ICBU00000916595</t>
  </si>
  <si>
    <t>加拿大海派-XSD</t>
  </si>
  <si>
    <t>RGGS27102</t>
  </si>
  <si>
    <t>ICBU00000916060</t>
  </si>
  <si>
    <t>881061042</t>
  </si>
  <si>
    <t>FBA15LCGSGK8</t>
  </si>
  <si>
    <t>ICBU00000916761</t>
  </si>
  <si>
    <t>15505989730854</t>
  </si>
  <si>
    <t>英国卡航（含税）</t>
  </si>
  <si>
    <t>杨筱影</t>
  </si>
  <si>
    <t>YU260006-012202</t>
  </si>
  <si>
    <t>ICBU00000916948</t>
  </si>
  <si>
    <t>1Z74WF390420279163</t>
  </si>
  <si>
    <t>YU260006-012201</t>
  </si>
  <si>
    <t>ICBU00000916947</t>
  </si>
  <si>
    <t>1Z74WF390431360544</t>
  </si>
  <si>
    <t>B74499332</t>
  </si>
  <si>
    <t>ICBU00000916932</t>
  </si>
  <si>
    <t>1ZB875D90434446531</t>
  </si>
  <si>
    <t>韩国UPS美线PT6000包税</t>
  </si>
  <si>
    <t>QY26-0122B02</t>
  </si>
  <si>
    <t>ICBU00000917003</t>
  </si>
  <si>
    <t>398040297238</t>
  </si>
  <si>
    <t>260122LI-1</t>
  </si>
  <si>
    <t>ICBU00000917017</t>
  </si>
  <si>
    <t>1327388366</t>
  </si>
  <si>
    <t>NW26-0122M1</t>
  </si>
  <si>
    <t>ICBU00000916420</t>
  </si>
  <si>
    <t>398040261579</t>
  </si>
  <si>
    <t>TXFF2026012211</t>
  </si>
  <si>
    <t>ICBU00000916672</t>
  </si>
  <si>
    <t>1ZHF34110307964473</t>
  </si>
  <si>
    <t>QM0122-MX</t>
  </si>
  <si>
    <t>ICBU00000916789</t>
  </si>
  <si>
    <t>1ZG3325W6734774555</t>
  </si>
  <si>
    <t>LLHH16011</t>
  </si>
  <si>
    <t>ICBU00000916802</t>
  </si>
  <si>
    <t>TPL000133560</t>
  </si>
  <si>
    <t>XXGG1122</t>
  </si>
  <si>
    <t>ICBU00000916818</t>
  </si>
  <si>
    <t>1Z33W2606791227263</t>
  </si>
  <si>
    <t>260122YK-CA3</t>
  </si>
  <si>
    <t>ICBU00000916810</t>
  </si>
  <si>
    <t>1Z6982X16826055079</t>
  </si>
  <si>
    <t>CZZF1022001-CA</t>
  </si>
  <si>
    <t>ICBU00000916833</t>
  </si>
  <si>
    <t>1ZHF38642035454485</t>
  </si>
  <si>
    <t>加拿大定时达海派UPS</t>
  </si>
  <si>
    <t>260122YK-SA3</t>
  </si>
  <si>
    <t>ICBU00000916792</t>
  </si>
  <si>
    <t>1Z33W2600491771524</t>
  </si>
  <si>
    <t>JGGY01221617</t>
  </si>
  <si>
    <t>ICBU00000916732</t>
  </si>
  <si>
    <t>1Z37164V0401892986</t>
  </si>
  <si>
    <t>JGGY01221618</t>
  </si>
  <si>
    <t>ICBU00000916734</t>
  </si>
  <si>
    <t>1Z37164V0407541068</t>
  </si>
  <si>
    <t>JGGY01221619</t>
  </si>
  <si>
    <t>ICBU00000916736</t>
  </si>
  <si>
    <t>1Z37164V0416701029</t>
  </si>
  <si>
    <t>52025112819-AL</t>
  </si>
  <si>
    <t>ICBU00000916754</t>
  </si>
  <si>
    <t>7391492636</t>
  </si>
  <si>
    <t>TM260122-1FR1</t>
  </si>
  <si>
    <t>ICBU00000916104</t>
  </si>
  <si>
    <t>888148062234</t>
  </si>
  <si>
    <t>DQFZ-0122-PL</t>
  </si>
  <si>
    <t>ICBU00000916753</t>
  </si>
  <si>
    <t>1Z0R6D926826266007</t>
  </si>
  <si>
    <t>YX0122-AL05</t>
  </si>
  <si>
    <t>ICBU00000916588</t>
  </si>
  <si>
    <t>1ZK351X06816397374</t>
  </si>
  <si>
    <t>244HGSAG</t>
  </si>
  <si>
    <t>ICBU00000915759</t>
  </si>
  <si>
    <t>1Z065B110327941611</t>
  </si>
  <si>
    <t>897MWNN</t>
  </si>
  <si>
    <t>ICBU00000915763</t>
  </si>
  <si>
    <t>1ZB875D90438688522</t>
  </si>
  <si>
    <t>TM260122-1PK3</t>
  </si>
  <si>
    <t>ICBU00000916519</t>
  </si>
  <si>
    <t>SF5101234291989</t>
  </si>
  <si>
    <t>121-002</t>
  </si>
  <si>
    <t>ICBU00000916299</t>
  </si>
  <si>
    <t>1Z6R306V0412417130</t>
  </si>
  <si>
    <t>PR25633121</t>
  </si>
  <si>
    <t>ICBU00000915387</t>
  </si>
  <si>
    <t>888147482642</t>
  </si>
  <si>
    <t>TM260122-1NL2</t>
  </si>
  <si>
    <t>ICBU00000916185</t>
  </si>
  <si>
    <t>888144455786</t>
  </si>
  <si>
    <t>RSC2202</t>
  </si>
  <si>
    <t>ICBU00000916712</t>
  </si>
  <si>
    <t>1Z0E465J0410693581</t>
  </si>
  <si>
    <t>RSC2205</t>
  </si>
  <si>
    <t>ICBU00000916731</t>
  </si>
  <si>
    <t>398040045452</t>
  </si>
  <si>
    <t>RSC2204</t>
  </si>
  <si>
    <t>ICBU00000916728</t>
  </si>
  <si>
    <t>398040056611</t>
  </si>
  <si>
    <t>RSC2201</t>
  </si>
  <si>
    <t>ICBU00000916710</t>
  </si>
  <si>
    <t>1Z0E465J0418867941</t>
  </si>
  <si>
    <t>RSC2203</t>
  </si>
  <si>
    <t>ICBU00000916715</t>
  </si>
  <si>
    <t>1Z33W2600496945622</t>
  </si>
  <si>
    <t>YLFZ7522</t>
  </si>
  <si>
    <t>ICBU00000916388</t>
  </si>
  <si>
    <t>888146202209</t>
  </si>
  <si>
    <t>PC260122-5B</t>
  </si>
  <si>
    <t>ICBU00000916045</t>
  </si>
  <si>
    <t>15505543977745</t>
  </si>
  <si>
    <t>中英卡车</t>
  </si>
  <si>
    <t>JBM116-15</t>
  </si>
  <si>
    <t>ICBU00000907253</t>
  </si>
  <si>
    <t>HZYR-3025</t>
  </si>
  <si>
    <t>ICBU00000916702</t>
  </si>
  <si>
    <t>1Z0E465J0419362798</t>
  </si>
  <si>
    <t>FBA196KXSGBD</t>
  </si>
  <si>
    <t>ICBU00000915384</t>
  </si>
  <si>
    <t>1ZG3333D0419940340</t>
  </si>
  <si>
    <t>QY031</t>
  </si>
  <si>
    <t>ICBU00000916371</t>
  </si>
  <si>
    <t>1ZEC67010439960620</t>
  </si>
  <si>
    <t>LLUU122</t>
  </si>
  <si>
    <t>ICBU00000916461</t>
  </si>
  <si>
    <t>500745599012</t>
  </si>
  <si>
    <t>YDXCL-260122-1</t>
  </si>
  <si>
    <t>ICBU00000916683</t>
  </si>
  <si>
    <t>31684969444</t>
  </si>
  <si>
    <t>CC55633YLM</t>
  </si>
  <si>
    <t>ICBU00000916190</t>
  </si>
  <si>
    <t>888148086930</t>
  </si>
  <si>
    <t>8FTM169</t>
  </si>
  <si>
    <t>ICBU00000916226</t>
  </si>
  <si>
    <t>888146755971</t>
  </si>
  <si>
    <t>HGF25-116</t>
  </si>
  <si>
    <t>ICBU00000916219</t>
  </si>
  <si>
    <t>398043439424</t>
  </si>
  <si>
    <t>DCSP-260122-1</t>
  </si>
  <si>
    <t>ICBU00000916186</t>
  </si>
  <si>
    <t>888152047660</t>
  </si>
  <si>
    <t>QING-1121-2026122</t>
  </si>
  <si>
    <t>ICBU00000916260</t>
  </si>
  <si>
    <t>1Z33W2600493468117</t>
  </si>
  <si>
    <t>A2601JB-0001</t>
  </si>
  <si>
    <t>ICBU00000916372</t>
  </si>
  <si>
    <t>1Z33W2600491513919</t>
  </si>
  <si>
    <t>WM26122-1</t>
  </si>
  <si>
    <t>ICBU00000916521</t>
  </si>
  <si>
    <t>500745596654</t>
  </si>
  <si>
    <t>933ZZ1226</t>
  </si>
  <si>
    <t>ICBU00000916030</t>
  </si>
  <si>
    <t>398040064745</t>
  </si>
  <si>
    <t>ZFPF260117257980237047</t>
  </si>
  <si>
    <t>ICBU00000916465</t>
  </si>
  <si>
    <t>1ZA06B016839770108</t>
  </si>
  <si>
    <t>ZQ26169-A</t>
  </si>
  <si>
    <t>ICBU00000916458</t>
  </si>
  <si>
    <t>1ZJ443G10423559903</t>
  </si>
  <si>
    <t>DP2601080511320662402</t>
  </si>
  <si>
    <t>ICBU00000916467</t>
  </si>
  <si>
    <t>4813367182</t>
  </si>
  <si>
    <t>996604YU1</t>
  </si>
  <si>
    <t>ICBU00000916414</t>
  </si>
  <si>
    <t>1Z6982X16806197776</t>
  </si>
  <si>
    <t>69T8F16</t>
  </si>
  <si>
    <t>ICBU00000916416</t>
  </si>
  <si>
    <t>1Z97X0196802299893</t>
  </si>
  <si>
    <t>77552369DD</t>
  </si>
  <si>
    <t>ICBU00000916419</t>
  </si>
  <si>
    <t>888150019521</t>
  </si>
  <si>
    <t>RX18921</t>
  </si>
  <si>
    <t>ICBU00000916427</t>
  </si>
  <si>
    <t>1Z80F20X0439357002</t>
  </si>
  <si>
    <t>336MR77401</t>
  </si>
  <si>
    <t>ICBU00000916124</t>
  </si>
  <si>
    <t>888152117546</t>
  </si>
  <si>
    <t>GRT-3527</t>
  </si>
  <si>
    <t>ICBU00000916255</t>
  </si>
  <si>
    <t>1Z0E620D0406619743</t>
  </si>
  <si>
    <t>JOE12202</t>
  </si>
  <si>
    <t>ICBU00000916353</t>
  </si>
  <si>
    <t>8FG989</t>
  </si>
  <si>
    <t>ICBU00000916034</t>
  </si>
  <si>
    <t>1ZG3333D0400929755</t>
  </si>
  <si>
    <t>XQ260121-100FR</t>
  </si>
  <si>
    <t>ICBU00000915415</t>
  </si>
  <si>
    <t>1Z6982X16822432178</t>
  </si>
  <si>
    <t>ZLKJ0112-US4</t>
  </si>
  <si>
    <t>ICBU00000915061</t>
  </si>
  <si>
    <t>888151353289</t>
  </si>
  <si>
    <t>ZLKJ0112-US9</t>
  </si>
  <si>
    <t>ICBU00000915068</t>
  </si>
  <si>
    <t>888152407543</t>
  </si>
  <si>
    <t>QX33335</t>
  </si>
  <si>
    <t>ICBU00000916035</t>
  </si>
  <si>
    <t>1Z0R6D926834766041</t>
  </si>
  <si>
    <t>XE-26-01-20-GB</t>
  </si>
  <si>
    <t>ICBU00000914181</t>
  </si>
  <si>
    <t>1Z97X0196823604414</t>
  </si>
  <si>
    <t>HF-WERNER-122-5</t>
  </si>
  <si>
    <t>ICBU00000916265</t>
  </si>
  <si>
    <t>BZP24000759391</t>
  </si>
  <si>
    <t>HYHW122-1</t>
  </si>
  <si>
    <t>ICBU00000916274</t>
  </si>
  <si>
    <t>1Z6982X16827731765</t>
  </si>
  <si>
    <t>T5558822EW</t>
  </si>
  <si>
    <t>ICBU00000916221</t>
  </si>
  <si>
    <t>1Z6982X16807006569</t>
  </si>
  <si>
    <t>ALI26ALO0035</t>
  </si>
  <si>
    <t>ICBU00000915032</t>
  </si>
  <si>
    <t>1ZK004780404556877</t>
  </si>
  <si>
    <t>YC20260122-1</t>
  </si>
  <si>
    <t>ICBU00000916235</t>
  </si>
  <si>
    <t>MKP4534276472</t>
  </si>
  <si>
    <t>XH0122-1</t>
  </si>
  <si>
    <t>ICBU00000916223</t>
  </si>
  <si>
    <t>1Z0E620D0422250691</t>
  </si>
  <si>
    <t>20260122TS-2</t>
  </si>
  <si>
    <t>ICBU00000915881</t>
  </si>
  <si>
    <t>1Z6982X16824348373</t>
  </si>
  <si>
    <t>260121YK-SUSAN1</t>
  </si>
  <si>
    <t>ICBU00000915176</t>
  </si>
  <si>
    <t>SM260122-1PH1</t>
  </si>
  <si>
    <t>ICBU00000915931</t>
  </si>
  <si>
    <t>994098044</t>
  </si>
  <si>
    <t>FBA195KNF1GZU</t>
  </si>
  <si>
    <t>ICBU00000916207</t>
  </si>
  <si>
    <t>1ZG3333D0408335711</t>
  </si>
  <si>
    <t>WL1203</t>
  </si>
  <si>
    <t>ICBU00000916212</t>
  </si>
  <si>
    <t>888144837630</t>
  </si>
  <si>
    <t>FFF0122-17AU</t>
  </si>
  <si>
    <t>ICBU00000916187</t>
  </si>
  <si>
    <t>SKP24000759483</t>
  </si>
  <si>
    <t>JHZ1122</t>
  </si>
  <si>
    <t>ICBU00000916183</t>
  </si>
  <si>
    <t>1ZHF05572020752201</t>
  </si>
  <si>
    <t>WJH0122-3</t>
  </si>
  <si>
    <t>ICBU00000915927</t>
  </si>
  <si>
    <t>8220133891</t>
  </si>
  <si>
    <t>PI2025321</t>
  </si>
  <si>
    <t>ICBU00000915928</t>
  </si>
  <si>
    <t>888149621373</t>
  </si>
  <si>
    <t>26EYEJ037</t>
  </si>
  <si>
    <t>ICBU00000912607</t>
  </si>
  <si>
    <t>BZ0120-1</t>
  </si>
  <si>
    <t>ICBU00000916062</t>
  </si>
  <si>
    <t>3658495024</t>
  </si>
  <si>
    <t>WH20260122-1</t>
  </si>
  <si>
    <t>ICBU00000915902</t>
  </si>
  <si>
    <t>15505543980396</t>
  </si>
  <si>
    <t>俞平</t>
  </si>
  <si>
    <t>B122N12</t>
  </si>
  <si>
    <t>ICBU00000916028</t>
  </si>
  <si>
    <t>1ZEC67010436520744</t>
  </si>
  <si>
    <t>FBA15LCBGVZW</t>
  </si>
  <si>
    <t>ICBU00000916101</t>
  </si>
  <si>
    <t>15505989730354</t>
  </si>
  <si>
    <t>FBA15LCB47NV</t>
  </si>
  <si>
    <t>ICBU00000916108</t>
  </si>
  <si>
    <t>15505749077604</t>
  </si>
  <si>
    <t>FBA15LCB8BL1</t>
  </si>
  <si>
    <t>ICBU00000916133</t>
  </si>
  <si>
    <t>YH66-1</t>
  </si>
  <si>
    <t>ICBU00000916015</t>
  </si>
  <si>
    <t>888260224861</t>
  </si>
  <si>
    <t>RGGMY6511</t>
  </si>
  <si>
    <t>ICBU00000915267</t>
  </si>
  <si>
    <t>772252375</t>
  </si>
  <si>
    <t>FKS260122-GB</t>
  </si>
  <si>
    <t>ICBU00000915982</t>
  </si>
  <si>
    <t>1ZJ4492C0408939645</t>
  </si>
  <si>
    <t>YR2612201</t>
  </si>
  <si>
    <t>ICBU00000915880</t>
  </si>
  <si>
    <t>1Z97X0196838601498</t>
  </si>
  <si>
    <t>DTFS6851</t>
  </si>
  <si>
    <t>ICBU00000915040</t>
  </si>
  <si>
    <t>1Z33W2606795185006</t>
  </si>
  <si>
    <t>E26FF01001KJ</t>
  </si>
  <si>
    <t>ICBU00000915274</t>
  </si>
  <si>
    <t>1Z0R6D896825267452</t>
  </si>
  <si>
    <t>XE-26-01-20</t>
  </si>
  <si>
    <t>ICBU00000913909</t>
  </si>
  <si>
    <t>1Z33W2606797370141</t>
  </si>
  <si>
    <t>ZZ121-1-1US</t>
  </si>
  <si>
    <t>ICBU00000915828</t>
  </si>
  <si>
    <t>1Z33W2600498907820</t>
  </si>
  <si>
    <t>M-8208818631554105</t>
  </si>
  <si>
    <t>ICBU00000915234</t>
  </si>
  <si>
    <t>398001572452</t>
  </si>
  <si>
    <t>M-8207813221804105</t>
  </si>
  <si>
    <t>ICBU00000915276</t>
  </si>
  <si>
    <t>398001580987</t>
  </si>
  <si>
    <t>QS0121-FR</t>
  </si>
  <si>
    <t>ICBU00000915758</t>
  </si>
  <si>
    <t>888114406351</t>
  </si>
  <si>
    <t>NS0122</t>
  </si>
  <si>
    <t>ICBU00000915346</t>
  </si>
  <si>
    <t>888115109716</t>
  </si>
  <si>
    <t>FY0121-1</t>
  </si>
  <si>
    <t>ICBU00000915410</t>
  </si>
  <si>
    <t>1Z4W260E0425265692</t>
  </si>
  <si>
    <t>G8FM76-1</t>
  </si>
  <si>
    <t>ICBU00000915794</t>
  </si>
  <si>
    <t>1ZHV25256730024484</t>
  </si>
  <si>
    <t>G8FM76-2</t>
  </si>
  <si>
    <t>ICBU00000915795</t>
  </si>
  <si>
    <t>1ZHV25256721569538</t>
  </si>
  <si>
    <t>G8FM76-3</t>
  </si>
  <si>
    <t>ICBU00000915797</t>
  </si>
  <si>
    <t>1ZHV25256722568420</t>
  </si>
  <si>
    <t>G8FM76-4</t>
  </si>
  <si>
    <t>ICBU00000915798</t>
  </si>
  <si>
    <t>1ZHV25256720848461</t>
  </si>
  <si>
    <t>LY1121IE-3</t>
  </si>
  <si>
    <t>ICBU00000915644</t>
  </si>
  <si>
    <t>1Z0R6D926830276515</t>
  </si>
  <si>
    <t>MZ288612</t>
  </si>
  <si>
    <t>ICBU00000915650</t>
  </si>
  <si>
    <t>1Z37164V0425038917</t>
  </si>
  <si>
    <t>PWK254-WBH</t>
  </si>
  <si>
    <t>ICBU00000915742</t>
  </si>
  <si>
    <t>AMQ6866179</t>
  </si>
  <si>
    <t>AGY45788</t>
  </si>
  <si>
    <t>ICBU00000915767</t>
  </si>
  <si>
    <t>1Z762E4V0420228674</t>
  </si>
  <si>
    <t>TM260121-12NLTP</t>
  </si>
  <si>
    <t>ICBU00000915517</t>
  </si>
  <si>
    <t>1Z6982X16828891073</t>
  </si>
  <si>
    <t>JB26121-1</t>
  </si>
  <si>
    <t>ICBU00000915506</t>
  </si>
  <si>
    <t>888115826306</t>
  </si>
  <si>
    <t>885207779</t>
  </si>
  <si>
    <t>ICBU00000915688</t>
  </si>
  <si>
    <t>888112262868</t>
  </si>
  <si>
    <t>CY2601213</t>
  </si>
  <si>
    <t>ICBU00000915545</t>
  </si>
  <si>
    <t>888113390683</t>
  </si>
  <si>
    <t>ABE8-FBA196L7THZZ</t>
  </si>
  <si>
    <t>ICBU00000915814</t>
  </si>
  <si>
    <t>1ZEC66500403077106</t>
  </si>
  <si>
    <t>MEM1-FBA196L9LLMR</t>
  </si>
  <si>
    <t>ICBU00000915813</t>
  </si>
  <si>
    <t>1ZEC66500403173127</t>
  </si>
  <si>
    <t>MCC1-FBA196L8S005</t>
  </si>
  <si>
    <t>ICBU00000915807</t>
  </si>
  <si>
    <t>1ZEC66500428880352</t>
  </si>
  <si>
    <t>LAX9-FBA196L917K3</t>
  </si>
  <si>
    <t>ICBU00000915810</t>
  </si>
  <si>
    <t>1ZEC66500434719408</t>
  </si>
  <si>
    <t>RFD2-FBA196L7YTBJ</t>
  </si>
  <si>
    <t>ICBU00000915811</t>
  </si>
  <si>
    <t>1ZEC66500431934136</t>
  </si>
  <si>
    <t>16652CA22</t>
  </si>
  <si>
    <t>ICBU00000915167</t>
  </si>
  <si>
    <t>1ZB8C0932033544406</t>
  </si>
  <si>
    <t>120-003</t>
  </si>
  <si>
    <t>ICBU00000915314</t>
  </si>
  <si>
    <t>1Z9Y45380427216244</t>
  </si>
  <si>
    <t>121-001</t>
  </si>
  <si>
    <t>ICBU00000915327</t>
  </si>
  <si>
    <t>1Z9Y45380420743053</t>
  </si>
  <si>
    <t>JPS20260121001</t>
  </si>
  <si>
    <t>ICBU00000915661</t>
  </si>
  <si>
    <t>1ZA6D6320432556122</t>
  </si>
  <si>
    <t>JPS20260121004</t>
  </si>
  <si>
    <t>ICBU00000915668</t>
  </si>
  <si>
    <t>CR430845245DE</t>
  </si>
  <si>
    <t>JPS20260121002</t>
  </si>
  <si>
    <t>ICBU00000915663</t>
  </si>
  <si>
    <t>1ZJ4493X0423293614</t>
  </si>
  <si>
    <t>HENRY-CY2601211</t>
  </si>
  <si>
    <t>ICBU00000915553</t>
  </si>
  <si>
    <t>888114239987</t>
  </si>
  <si>
    <t>HENRY-CY2601212</t>
  </si>
  <si>
    <t>ICBU00000915566</t>
  </si>
  <si>
    <t>888114233030</t>
  </si>
  <si>
    <t>JPS20260121003</t>
  </si>
  <si>
    <t>ICBU00000915665</t>
  </si>
  <si>
    <t>1ZB875D90429449084</t>
  </si>
  <si>
    <t>SM260121-1MY</t>
  </si>
  <si>
    <t>ICBU00000915648</t>
  </si>
  <si>
    <t>888113299828</t>
  </si>
  <si>
    <t>RY-26-01-21</t>
  </si>
  <si>
    <t>ICBU00000915237</t>
  </si>
  <si>
    <t>1Z0E554G6727348964</t>
  </si>
  <si>
    <t>XM-26-01-21</t>
  </si>
  <si>
    <t>ICBU00000915595</t>
  </si>
  <si>
    <t>1Z0E793D0423478133</t>
  </si>
  <si>
    <t>XQ26121-2</t>
  </si>
  <si>
    <t>ICBU00000915729</t>
  </si>
  <si>
    <t>1Z74WF390426425387</t>
  </si>
  <si>
    <t>YIWUYI0108</t>
  </si>
  <si>
    <t>ICBU00000914870</t>
  </si>
  <si>
    <t>1Z0R6D896832487255</t>
  </si>
  <si>
    <t>QISHIERCHONGFA</t>
  </si>
  <si>
    <t>ICBU00000914832</t>
  </si>
  <si>
    <t>1Z0R6D896811164679</t>
  </si>
  <si>
    <t>SM260121-16MLKPBG2</t>
  </si>
  <si>
    <t>ICBU00000915332</t>
  </si>
  <si>
    <t>10272246073</t>
  </si>
  <si>
    <t>TZ26012101</t>
  </si>
  <si>
    <t>ICBU00000915498</t>
  </si>
  <si>
    <t>888113219603</t>
  </si>
  <si>
    <t>RD121FM-1</t>
  </si>
  <si>
    <t>ICBU00000914794</t>
  </si>
  <si>
    <t>1Z0E793D6725572981</t>
  </si>
  <si>
    <t>RD121FM-3</t>
  </si>
  <si>
    <t>ICBU00000914798</t>
  </si>
  <si>
    <t>1Z0E793D6737169592</t>
  </si>
  <si>
    <t>RD121FM-2</t>
  </si>
  <si>
    <t>ICBU00000914797</t>
  </si>
  <si>
    <t>1Z0E793D6735339545</t>
  </si>
  <si>
    <t>GB0121-MAY-LAS1</t>
  </si>
  <si>
    <t>ICBU00000914619</t>
  </si>
  <si>
    <t>398001594663</t>
  </si>
  <si>
    <t>PT260121-FR</t>
  </si>
  <si>
    <t>ICBU00000914689</t>
  </si>
  <si>
    <t>888112503320</t>
  </si>
  <si>
    <t>GB0121-HD-MQJ1</t>
  </si>
  <si>
    <t>ICBU00000915055</t>
  </si>
  <si>
    <t>398001605572</t>
  </si>
  <si>
    <t>GB0121-HD-LAS1</t>
  </si>
  <si>
    <t>ICBU00000915057</t>
  </si>
  <si>
    <t>398001614441</t>
  </si>
  <si>
    <t>GB0121-MAY-SMF3</t>
  </si>
  <si>
    <t>ICBU00000914621</t>
  </si>
  <si>
    <t>398001680225</t>
  </si>
  <si>
    <t>GB0121-MAY-PSP3</t>
  </si>
  <si>
    <t>ICBU00000914623</t>
  </si>
  <si>
    <t>398001689288</t>
  </si>
  <si>
    <t>GB0121-MAY-IND9</t>
  </si>
  <si>
    <t>ICBU00000914618</t>
  </si>
  <si>
    <t>398001694931</t>
  </si>
  <si>
    <t>GB0121-MAY-RMN3</t>
  </si>
  <si>
    <t>ICBU00000914624</t>
  </si>
  <si>
    <t>398001705830</t>
  </si>
  <si>
    <t>GB0121-HD-GYR2</t>
  </si>
  <si>
    <t>ICBU00000915054</t>
  </si>
  <si>
    <t>398001717270</t>
  </si>
  <si>
    <t>GB0121-HD-MEM1</t>
  </si>
  <si>
    <t>ICBU00000915058</t>
  </si>
  <si>
    <t>398001723964</t>
  </si>
  <si>
    <t>GB0121-HD-SCK4</t>
  </si>
  <si>
    <t>ICBU00000915056</t>
  </si>
  <si>
    <t>398001733737</t>
  </si>
  <si>
    <t>GLZM-3655</t>
  </si>
  <si>
    <t>ICBU00000915599</t>
  </si>
  <si>
    <t>398005054400</t>
  </si>
  <si>
    <t>285931438501020143</t>
  </si>
  <si>
    <t>ICBU00000914729</t>
  </si>
  <si>
    <t>15505543326823</t>
  </si>
  <si>
    <t>JLL260121A</t>
  </si>
  <si>
    <t>ICBU00000914547</t>
  </si>
  <si>
    <t>JLL260121B</t>
  </si>
  <si>
    <t>ICBU00000915441</t>
  </si>
  <si>
    <t>YBZ097-012101</t>
  </si>
  <si>
    <t>ICBU00000915271</t>
  </si>
  <si>
    <t>1ZJ443W10439263081</t>
  </si>
  <si>
    <t>YBZ097-012102</t>
  </si>
  <si>
    <t>ICBU00000915275</t>
  </si>
  <si>
    <t>1ZJ443W10436242037</t>
  </si>
  <si>
    <t>WI53037-012101</t>
  </si>
  <si>
    <t>ICBU00000915289</t>
  </si>
  <si>
    <t>1Z74WF390419554948</t>
  </si>
  <si>
    <t>3FGGG6</t>
  </si>
  <si>
    <t>ICBU00000915596</t>
  </si>
  <si>
    <t>1ZEC67010412764991</t>
  </si>
  <si>
    <t>8GRTM7</t>
  </si>
  <si>
    <t>ICBU00000915772</t>
  </si>
  <si>
    <t>888115076401</t>
  </si>
  <si>
    <t>QX260126</t>
  </si>
  <si>
    <t>ICBU00000915594</t>
  </si>
  <si>
    <t>1ZHV25256736063903</t>
  </si>
  <si>
    <t>JT26006</t>
  </si>
  <si>
    <t>ICBU00000915681</t>
  </si>
  <si>
    <t>15505543582113</t>
  </si>
  <si>
    <t>JT26009</t>
  </si>
  <si>
    <t>ICBU00000915714</t>
  </si>
  <si>
    <t>AMQ6866159</t>
  </si>
  <si>
    <t>HL26121-1</t>
  </si>
  <si>
    <t>ICBU00000915288</t>
  </si>
  <si>
    <t>1ZHF34022037459724</t>
  </si>
  <si>
    <t>NN2563333</t>
  </si>
  <si>
    <t>ICBU00000915792</t>
  </si>
  <si>
    <t>500745583192</t>
  </si>
  <si>
    <t>26JT44795</t>
  </si>
  <si>
    <t>ICBU00000915535</t>
  </si>
  <si>
    <t>1ZK5812C0335529967</t>
  </si>
  <si>
    <t>2548JJWH</t>
  </si>
  <si>
    <t>ICBU00000915440</t>
  </si>
  <si>
    <t>1Z0E793D0433489997</t>
  </si>
  <si>
    <t>22026010503-A9</t>
  </si>
  <si>
    <t>ICBU00000915358</t>
  </si>
  <si>
    <t>1Z4W260E0437701509</t>
  </si>
  <si>
    <t>92026010608-D4</t>
  </si>
  <si>
    <t>ICBU00000914575</t>
  </si>
  <si>
    <t>IW314886932GB</t>
  </si>
  <si>
    <t>92026010608-C3</t>
  </si>
  <si>
    <t>ICBU00000914574</t>
  </si>
  <si>
    <t>IW314886985GB</t>
  </si>
  <si>
    <t>112025010618-4</t>
  </si>
  <si>
    <t>ICBU00000915543</t>
  </si>
  <si>
    <t>1Z78Y3540424067569</t>
  </si>
  <si>
    <t>XLHCLSATQXD0020</t>
  </si>
  <si>
    <t>ICBU00000813195</t>
  </si>
  <si>
    <t>888149195187</t>
  </si>
  <si>
    <t>RC20260121-1</t>
  </si>
  <si>
    <t>ICBU00000915749</t>
  </si>
  <si>
    <t>888113343324</t>
  </si>
  <si>
    <t>BSMY20260121-1</t>
  </si>
  <si>
    <t>ICBU00000915740</t>
  </si>
  <si>
    <t>1Z4W260E0421798856</t>
  </si>
  <si>
    <t>ZJJ0121-6</t>
  </si>
  <si>
    <t>ICBU00000915424</t>
  </si>
  <si>
    <t>FBA15LC9WDTG</t>
  </si>
  <si>
    <t>ICBU00000915805</t>
  </si>
  <si>
    <t>1Z0R6D926804355416</t>
  </si>
  <si>
    <t>1-3-KUAIDI-1</t>
  </si>
  <si>
    <t>ICBU00000915640</t>
  </si>
  <si>
    <t>888113000860</t>
  </si>
  <si>
    <t>1-3-KUAIDI-3</t>
  </si>
  <si>
    <t>ICBU00000915642</t>
  </si>
  <si>
    <t>888112959816</t>
  </si>
  <si>
    <t>1-3-KUAIDI-2</t>
  </si>
  <si>
    <t>ICBU00000915641</t>
  </si>
  <si>
    <t>888112976760</t>
  </si>
  <si>
    <t>HHLSA0121-2</t>
  </si>
  <si>
    <t>ICBU00000915673</t>
  </si>
  <si>
    <t>SA-WJ24570</t>
  </si>
  <si>
    <t>HHLSA0121-3</t>
  </si>
  <si>
    <t>ICBU00000915677</t>
  </si>
  <si>
    <t>MY4658</t>
  </si>
  <si>
    <t>BRT261R</t>
  </si>
  <si>
    <t>ICBU00000915238</t>
  </si>
  <si>
    <t>1ZG2C1210325066379</t>
  </si>
  <si>
    <t>FBA15LC58MTN</t>
  </si>
  <si>
    <t>ICBU00000914554</t>
  </si>
  <si>
    <t>DF8254050004121951</t>
  </si>
  <si>
    <t>FBA15LC58SSV</t>
  </si>
  <si>
    <t>ICBU00000914555</t>
  </si>
  <si>
    <t>1ZH9R8286814954168</t>
  </si>
  <si>
    <t>HZYHH-260121-9</t>
  </si>
  <si>
    <t>ICBU00000915579</t>
  </si>
  <si>
    <t>1ZG2C1210324097605</t>
  </si>
  <si>
    <t>BSKJ01211</t>
  </si>
  <si>
    <t>ICBU00000914678</t>
  </si>
  <si>
    <t>1Z0E554G6701694496</t>
  </si>
  <si>
    <t>FBA196FTRDWT</t>
  </si>
  <si>
    <t>ICBU00000914846</t>
  </si>
  <si>
    <t>1ZC0E5310320980584</t>
  </si>
  <si>
    <t>A195K6F</t>
  </si>
  <si>
    <t>ICBU00000914708</t>
  </si>
  <si>
    <t>1ZK5812C0326969740</t>
  </si>
  <si>
    <t>FFWJ96651212</t>
  </si>
  <si>
    <t>ICBU00000915687</t>
  </si>
  <si>
    <t>398001557691</t>
  </si>
  <si>
    <t>QY1301</t>
  </si>
  <si>
    <t>ICBU00000915683</t>
  </si>
  <si>
    <t>1Z0E465J0424938120</t>
  </si>
  <si>
    <t>YWHY121-1</t>
  </si>
  <si>
    <t>ICBU00000915658</t>
  </si>
  <si>
    <t>1ZJ4441J0420918285</t>
  </si>
  <si>
    <t>YWHY121-2</t>
  </si>
  <si>
    <t>ICBU00000915649</t>
  </si>
  <si>
    <t>1ZJ4441J0423589260</t>
  </si>
  <si>
    <t>RSC2102</t>
  </si>
  <si>
    <t>ICBU00000915631</t>
  </si>
  <si>
    <t>1ZK5812C0328397131</t>
  </si>
  <si>
    <t>RSC2101</t>
  </si>
  <si>
    <t>ICBU00000915627</t>
  </si>
  <si>
    <t>398001532724</t>
  </si>
  <si>
    <t>RSC2103</t>
  </si>
  <si>
    <t>ICBU00000915628</t>
  </si>
  <si>
    <t>1Z0E465J0434112976</t>
  </si>
  <si>
    <t>100040121-01</t>
  </si>
  <si>
    <t>ICBU00000915490</t>
  </si>
  <si>
    <t>1Z33W2600495284339</t>
  </si>
  <si>
    <t>ZZ121-SHERRY</t>
  </si>
  <si>
    <t>ICBU00000915508</t>
  </si>
  <si>
    <t>398001746266</t>
  </si>
  <si>
    <t>ZX121FR-1</t>
  </si>
  <si>
    <t>ICBU00000914616</t>
  </si>
  <si>
    <t>888112594324</t>
  </si>
  <si>
    <t>SM260121-1MYKP</t>
  </si>
  <si>
    <t>ICBU00000915038</t>
  </si>
  <si>
    <t>10272246471</t>
  </si>
  <si>
    <t>JB-01-21-3US</t>
  </si>
  <si>
    <t>ICBU00000914609</t>
  </si>
  <si>
    <t>1ZC223060427911800</t>
  </si>
  <si>
    <t>QY26-0121S01</t>
  </si>
  <si>
    <t>ICBU00000915613</t>
  </si>
  <si>
    <t>398001771738</t>
  </si>
  <si>
    <t>202601YK-SA5</t>
  </si>
  <si>
    <t>ICBU00000915218</t>
  </si>
  <si>
    <t>1Z97X0196833176270</t>
  </si>
  <si>
    <t>20260121SA-1</t>
  </si>
  <si>
    <t>ICBU00000915217</t>
  </si>
  <si>
    <t>888118674070</t>
  </si>
  <si>
    <t>4D-PSQ-162-5</t>
  </si>
  <si>
    <t>ICBU00000914715</t>
  </si>
  <si>
    <t>1ZG2C1210323737504</t>
  </si>
  <si>
    <t>DP2601160018470668902</t>
  </si>
  <si>
    <t>ICBU00000914933</t>
  </si>
  <si>
    <t>1327393900</t>
  </si>
  <si>
    <t>XFK2612022</t>
  </si>
  <si>
    <t>ICBU00000913340</t>
  </si>
  <si>
    <t>MZP24000759361</t>
  </si>
  <si>
    <t>ZJTX2025779</t>
  </si>
  <si>
    <t>ICBU00000915475</t>
  </si>
  <si>
    <t>10272231443</t>
  </si>
  <si>
    <t>ZJTX2025778</t>
  </si>
  <si>
    <t>ICBU00000915445</t>
  </si>
  <si>
    <t>398001755205</t>
  </si>
  <si>
    <t>MKM-66-14</t>
  </si>
  <si>
    <t>ICBU00000914339</t>
  </si>
  <si>
    <t>1ZHF34110324929416</t>
  </si>
  <si>
    <t>98FM33</t>
  </si>
  <si>
    <t>ICBU00000914852</t>
  </si>
  <si>
    <t>888115217235</t>
  </si>
  <si>
    <t>YG260121</t>
  </si>
  <si>
    <t>ICBU00000915361</t>
  </si>
  <si>
    <t>500745583166</t>
  </si>
  <si>
    <t>GG-121KD</t>
  </si>
  <si>
    <t>ICBU00000914834</t>
  </si>
  <si>
    <t>398001520742</t>
  </si>
  <si>
    <t>JC-0121</t>
  </si>
  <si>
    <t>ICBU00000915379</t>
  </si>
  <si>
    <t>1ZHF38642020516927</t>
  </si>
  <si>
    <t>SP260114069</t>
  </si>
  <si>
    <t>ICBU00000914893</t>
  </si>
  <si>
    <t>1Z6982X16800485635</t>
  </si>
  <si>
    <t>SP260112142</t>
  </si>
  <si>
    <t>ICBU00000914960</t>
  </si>
  <si>
    <t>10003779153</t>
  </si>
  <si>
    <t>ICBU00000915086</t>
  </si>
  <si>
    <t>888113705059</t>
  </si>
  <si>
    <t>SP260113283</t>
  </si>
  <si>
    <t>ICBU00000914896</t>
  </si>
  <si>
    <t>DW2612101</t>
  </si>
  <si>
    <t>ICBU00000914844</t>
  </si>
  <si>
    <t>IW314898003GB</t>
  </si>
  <si>
    <t>SP260113134</t>
  </si>
  <si>
    <t>ICBU00000914886</t>
  </si>
  <si>
    <t>SP260112056</t>
  </si>
  <si>
    <t>ICBU00000914962</t>
  </si>
  <si>
    <t>SP260106160</t>
  </si>
  <si>
    <t>ICBU00000914989</t>
  </si>
  <si>
    <t>SP260113021</t>
  </si>
  <si>
    <t>ICBU00000914903</t>
  </si>
  <si>
    <t>SP260109090</t>
  </si>
  <si>
    <t>ICBU00000914966</t>
  </si>
  <si>
    <t>ZX-26-01-21</t>
  </si>
  <si>
    <t>ICBU00000915131</t>
  </si>
  <si>
    <t>1Z0R6D896829989344</t>
  </si>
  <si>
    <t>PUGJ0121-13PL</t>
  </si>
  <si>
    <t>ICBU00000914805</t>
  </si>
  <si>
    <t>1Z78Y3540439056203</t>
  </si>
  <si>
    <t>TX260121-YSLY05</t>
  </si>
  <si>
    <t>ICBU00000914692</t>
  </si>
  <si>
    <t>398005161390</t>
  </si>
  <si>
    <t>TX260121-YSLY06</t>
  </si>
  <si>
    <t>ICBU00000914696</t>
  </si>
  <si>
    <t>398001567902</t>
  </si>
  <si>
    <t>AGY2563363</t>
  </si>
  <si>
    <t>ICBU00000915222</t>
  </si>
  <si>
    <t>BR21215</t>
  </si>
  <si>
    <t>ICBU00000914820</t>
  </si>
  <si>
    <t>260120GT-ER70</t>
  </si>
  <si>
    <t>ICBU00000914258</t>
  </si>
  <si>
    <t>RFL0476</t>
  </si>
  <si>
    <t>ICBU00000914819</t>
  </si>
  <si>
    <t>1Z78Y3540402674775</t>
  </si>
  <si>
    <t>ALO6014</t>
  </si>
  <si>
    <t>ICBU00000914816</t>
  </si>
  <si>
    <t>1ZJ4492C6716853069</t>
  </si>
  <si>
    <t>FM-3027</t>
  </si>
  <si>
    <t>ICBU00000915111</t>
  </si>
  <si>
    <t>398004902022</t>
  </si>
  <si>
    <t>LGS-1129049</t>
  </si>
  <si>
    <t>ICBU00000915103</t>
  </si>
  <si>
    <t>1ZA06B016814746315</t>
  </si>
  <si>
    <t>PT-0121-5</t>
  </si>
  <si>
    <t>ICBU00000914890</t>
  </si>
  <si>
    <t>1ZA06B016837500537</t>
  </si>
  <si>
    <t>PT-0121-KH</t>
  </si>
  <si>
    <t>ICBU00000915024</t>
  </si>
  <si>
    <t>1ZF4K3596802577342</t>
  </si>
  <si>
    <t>FG1G29SL</t>
  </si>
  <si>
    <t>ICBU00000914558</t>
  </si>
  <si>
    <t>31684964312</t>
  </si>
  <si>
    <t>ZJTX2025775</t>
  </si>
  <si>
    <t>ICBU00000914105</t>
  </si>
  <si>
    <t>1Z33W2606799374312</t>
  </si>
  <si>
    <t>WHJJ-260120-12</t>
  </si>
  <si>
    <t>ICBU00000913331</t>
  </si>
  <si>
    <t>520301360233</t>
  </si>
  <si>
    <t xml:space="preserve">加拿大海派快线6000-Purolator  </t>
  </si>
  <si>
    <t xml:space="preserve">加拿大海派快线6000-Purolator </t>
  </si>
  <si>
    <t>YK26121-1</t>
  </si>
  <si>
    <t>ICBU00000914993</t>
  </si>
  <si>
    <t>1Z0E554G6723312991</t>
  </si>
  <si>
    <t>YG-8200</t>
  </si>
  <si>
    <t>ICBU00000913435</t>
  </si>
  <si>
    <t>398003309333</t>
  </si>
  <si>
    <t>ANNIEAN26121-1</t>
  </si>
  <si>
    <t>ICBU00000914865</t>
  </si>
  <si>
    <t>888118571402</t>
  </si>
  <si>
    <t>10003779141</t>
  </si>
  <si>
    <t>ICBU00000914871</t>
  </si>
  <si>
    <t>2233698224</t>
  </si>
  <si>
    <t>CC20260121-2</t>
  </si>
  <si>
    <t>ICBU00000914869</t>
  </si>
  <si>
    <t>1Z6981A16804173700</t>
  </si>
  <si>
    <t>25SR587M1</t>
  </si>
  <si>
    <t>ICBU00000907597</t>
  </si>
  <si>
    <t>888116562596</t>
  </si>
  <si>
    <t>ZAMY01211358</t>
  </si>
  <si>
    <t>ICBU00000914874</t>
  </si>
  <si>
    <t>888084183366</t>
  </si>
  <si>
    <t>XX26121-1</t>
  </si>
  <si>
    <t>ICBU00000914856</t>
  </si>
  <si>
    <t>888116183788</t>
  </si>
  <si>
    <t>JD121-1</t>
  </si>
  <si>
    <t>ICBU00000914849</t>
  </si>
  <si>
    <t>398001992569</t>
  </si>
  <si>
    <t>KA-GB-120-1</t>
  </si>
  <si>
    <t>ICBU00000914855</t>
  </si>
  <si>
    <t>15505534980245</t>
  </si>
  <si>
    <t>CDYS5432</t>
  </si>
  <si>
    <t>ICBU00000914809</t>
  </si>
  <si>
    <t>1Z0E793D0429413487</t>
  </si>
  <si>
    <t>TXFF20260121RR</t>
  </si>
  <si>
    <t>ICBU00000914712</t>
  </si>
  <si>
    <t>10003779117</t>
  </si>
  <si>
    <t>ICBU00000914717</t>
  </si>
  <si>
    <t>CR430785731DE</t>
  </si>
  <si>
    <t>FBA196F9J6YQ</t>
  </si>
  <si>
    <t>ICBU00000911914</t>
  </si>
  <si>
    <t>1ZC0E5310323985841</t>
  </si>
  <si>
    <t>5633XX3</t>
  </si>
  <si>
    <t>ICBU00000914685</t>
  </si>
  <si>
    <t>500745583155</t>
  </si>
  <si>
    <t>ALI26FCO00033</t>
  </si>
  <si>
    <t>ICBU00000914117</t>
  </si>
  <si>
    <t>1Z0E793D0416285944</t>
  </si>
  <si>
    <t>HXH-0121-01</t>
  </si>
  <si>
    <t>ICBU00000914711</t>
  </si>
  <si>
    <t>1Z33W2606696432953</t>
  </si>
  <si>
    <t>HXH-0121-02</t>
  </si>
  <si>
    <t>ICBU00000914710</t>
  </si>
  <si>
    <t>1Z33W2606695628164</t>
  </si>
  <si>
    <t>H6G548-AE</t>
  </si>
  <si>
    <t>ICBU00000906981</t>
  </si>
  <si>
    <t>AH680597842</t>
  </si>
  <si>
    <t>FBA15G5PW1GT</t>
  </si>
  <si>
    <t>ICBU00000914010</t>
  </si>
  <si>
    <t>SKP4534276016</t>
  </si>
  <si>
    <t>HTX202612101</t>
  </si>
  <si>
    <t>ICBU00000914603</t>
  </si>
  <si>
    <t>1Z0R6D926807123698</t>
  </si>
  <si>
    <t>FBA195SVR33K</t>
  </si>
  <si>
    <t>ICBU00000914570</t>
  </si>
  <si>
    <t>FBA195SQLVQ4</t>
  </si>
  <si>
    <t>ICBU00000914572</t>
  </si>
  <si>
    <t>FBA195SS6S8Z</t>
  </si>
  <si>
    <t>ICBU00000914576</t>
  </si>
  <si>
    <t>FBA195SR126B</t>
  </si>
  <si>
    <t>ICBU00000914596</t>
  </si>
  <si>
    <t>FBA195SRL3KP</t>
  </si>
  <si>
    <t>ICBU00000914598</t>
  </si>
  <si>
    <t>FBA195SVTPBN</t>
  </si>
  <si>
    <t>ICBU00000914564</t>
  </si>
  <si>
    <t>FBA195SWVC9Y</t>
  </si>
  <si>
    <t>ICBU00000914568</t>
  </si>
  <si>
    <t>FBA195STJNYD</t>
  </si>
  <si>
    <t>ICBU00000914578</t>
  </si>
  <si>
    <t>YY25563399</t>
  </si>
  <si>
    <t>ICBU00000914452</t>
  </si>
  <si>
    <t>SKP24000759368</t>
  </si>
  <si>
    <t>287493631501024090</t>
  </si>
  <si>
    <t>ICBU00000914617</t>
  </si>
  <si>
    <t>1ZK5812C0320517579</t>
  </si>
  <si>
    <t>ZX120ES-30</t>
  </si>
  <si>
    <t>ICBU00000913314</t>
  </si>
  <si>
    <t>1Z6981A16819911321</t>
  </si>
  <si>
    <t>RRD2002</t>
  </si>
  <si>
    <t>ICBU00000914198</t>
  </si>
  <si>
    <t>15505534888498</t>
  </si>
  <si>
    <t>GRT-0147</t>
  </si>
  <si>
    <t>ICBU00000914191</t>
  </si>
  <si>
    <t>888081962706</t>
  </si>
  <si>
    <t>GRT-0059</t>
  </si>
  <si>
    <t>ICBU00000914183</t>
  </si>
  <si>
    <t>1Z0E620D0427967079</t>
  </si>
  <si>
    <t>ZX260120-AU</t>
  </si>
  <si>
    <t>ICBU00000914200</t>
  </si>
  <si>
    <t>1Z0E620D0403358709</t>
  </si>
  <si>
    <t>JPS20260120002</t>
  </si>
  <si>
    <t>ICBU00000914440</t>
  </si>
  <si>
    <t>1Z53F19R0499431936</t>
  </si>
  <si>
    <t>JPS20260120001</t>
  </si>
  <si>
    <t>ICBU00000914458</t>
  </si>
  <si>
    <t>CR430740871DE</t>
  </si>
  <si>
    <t>HC685T</t>
  </si>
  <si>
    <t>ICBU00000914359</t>
  </si>
  <si>
    <t>LW0120-5</t>
  </si>
  <si>
    <t>ICBU00000914444</t>
  </si>
  <si>
    <t>1ZHF05602027229428</t>
  </si>
  <si>
    <t>GLZM-3302</t>
  </si>
  <si>
    <t>ICBU00000913852</t>
  </si>
  <si>
    <t>1ZW3716B6836305433</t>
  </si>
  <si>
    <t>SL20260120-10</t>
  </si>
  <si>
    <t>ICBU00000914249</t>
  </si>
  <si>
    <t>15505534979854</t>
  </si>
  <si>
    <t>英国卡航-快递-含税-KY</t>
  </si>
  <si>
    <t>M88220099</t>
  </si>
  <si>
    <t>ICBU00000914347</t>
  </si>
  <si>
    <t>1ZA06B016809522852</t>
  </si>
  <si>
    <t>33P87EW11</t>
  </si>
  <si>
    <t>ICBU00000913814</t>
  </si>
  <si>
    <t>397961701069</t>
  </si>
  <si>
    <t>CY2601203</t>
  </si>
  <si>
    <t>ICBU00000914084</t>
  </si>
  <si>
    <t>CY2601202</t>
  </si>
  <si>
    <t>ICBU00000914175</t>
  </si>
  <si>
    <t>888078345700</t>
  </si>
  <si>
    <t>ZJJ0120-1</t>
  </si>
  <si>
    <t>ICBU00000914509</t>
  </si>
  <si>
    <t>10272215085</t>
  </si>
  <si>
    <t>LZY260120-33166</t>
  </si>
  <si>
    <t>ICBU00000914349</t>
  </si>
  <si>
    <t>1ZHF34110326975247</t>
  </si>
  <si>
    <t>SHIRLEY420601</t>
  </si>
  <si>
    <t>ICBU00000914413</t>
  </si>
  <si>
    <t>1Z0E793D0421978909</t>
  </si>
  <si>
    <t>MLSP26120-6LW</t>
  </si>
  <si>
    <t>ICBU00000914154</t>
  </si>
  <si>
    <t>888077789174</t>
  </si>
  <si>
    <t>89F1RF6</t>
  </si>
  <si>
    <t>ICBU00000913598</t>
  </si>
  <si>
    <t>1ZB3681B0306629514</t>
  </si>
  <si>
    <t>XY20260119-MGLASSER</t>
  </si>
  <si>
    <t>ICBU00000912904</t>
  </si>
  <si>
    <t>1Z0E465J0414476880</t>
  </si>
  <si>
    <t>NAM260119US-02</t>
  </si>
  <si>
    <t>ICBU00000913881</t>
  </si>
  <si>
    <t>397960907467</t>
  </si>
  <si>
    <t>NAM260119US-01</t>
  </si>
  <si>
    <t>ICBU00000913880</t>
  </si>
  <si>
    <t>397960923923</t>
  </si>
  <si>
    <t>ANNA10201</t>
  </si>
  <si>
    <t>ICBU00000912554</t>
  </si>
  <si>
    <t>15505543018902</t>
  </si>
  <si>
    <t>NAF260119ES-01</t>
  </si>
  <si>
    <t>ICBU00000913892</t>
  </si>
  <si>
    <t>888076346690</t>
  </si>
  <si>
    <t>YHX25-257</t>
  </si>
  <si>
    <t>ICBU00000914248</t>
  </si>
  <si>
    <t>397960665818</t>
  </si>
  <si>
    <t>NAF260117US-01</t>
  </si>
  <si>
    <t>ICBU00000913887</t>
  </si>
  <si>
    <t>397960939554</t>
  </si>
  <si>
    <t>NAS260119US-01</t>
  </si>
  <si>
    <t>ICBU00000913895</t>
  </si>
  <si>
    <t>397960947004</t>
  </si>
  <si>
    <t>ETF260116US-01</t>
  </si>
  <si>
    <t>ICBU00000913888</t>
  </si>
  <si>
    <t>397960969844</t>
  </si>
  <si>
    <t>NAM260113US-01</t>
  </si>
  <si>
    <t>ICBU00000913905</t>
  </si>
  <si>
    <t>397960981341</t>
  </si>
  <si>
    <t>NAK260119SP-01</t>
  </si>
  <si>
    <t>ICBU00000913884</t>
  </si>
  <si>
    <t>888076353110</t>
  </si>
  <si>
    <t>NAM260117US-01</t>
  </si>
  <si>
    <t>ICBU00000913901</t>
  </si>
  <si>
    <t>397960992772</t>
  </si>
  <si>
    <t>XN-A93</t>
  </si>
  <si>
    <t>ICBU00000913453</t>
  </si>
  <si>
    <t>1Z78Y3540430272361</t>
  </si>
  <si>
    <t>RX19030</t>
  </si>
  <si>
    <t>ICBU00000914412</t>
  </si>
  <si>
    <t>1Z0E465J0428217240</t>
  </si>
  <si>
    <t>RX19062</t>
  </si>
  <si>
    <t>ICBU00000914384</t>
  </si>
  <si>
    <t>1Z78Y3540412551558</t>
  </si>
  <si>
    <t>RX19083</t>
  </si>
  <si>
    <t>ICBU00000914381</t>
  </si>
  <si>
    <t>1Z0E465J0418804419</t>
  </si>
  <si>
    <t>RX19039</t>
  </si>
  <si>
    <t>ICBU00000914386</t>
  </si>
  <si>
    <t>1Z0E465J0416231452</t>
  </si>
  <si>
    <t>RX19077</t>
  </si>
  <si>
    <t>ICBU00000914382</t>
  </si>
  <si>
    <t>1Z78Y3540431645448</t>
  </si>
  <si>
    <t>RX19028</t>
  </si>
  <si>
    <t>ICBU00000914389</t>
  </si>
  <si>
    <t>1Z33W2600499673465</t>
  </si>
  <si>
    <t>RX19067</t>
  </si>
  <si>
    <t>ICBU00000914383</t>
  </si>
  <si>
    <t>1Z78Y3540415702746</t>
  </si>
  <si>
    <t>RX19056</t>
  </si>
  <si>
    <t>ICBU00000914385</t>
  </si>
  <si>
    <t>1Z0E465J0411099356</t>
  </si>
  <si>
    <t>RX19032</t>
  </si>
  <si>
    <t>ICBU00000914387</t>
  </si>
  <si>
    <t>1Z0E465J0416593268</t>
  </si>
  <si>
    <t>RXPH260120</t>
  </si>
  <si>
    <t>ICBU00000914393</t>
  </si>
  <si>
    <t>1Z0E793D0432797889</t>
  </si>
  <si>
    <t>RX19020</t>
  </si>
  <si>
    <t>ICBU00000914392</t>
  </si>
  <si>
    <t>1ZG3325W6718107930</t>
  </si>
  <si>
    <t>BM0120-VN1</t>
  </si>
  <si>
    <t>ICBU00000914242</t>
  </si>
  <si>
    <t>994092094</t>
  </si>
  <si>
    <t>RX19025</t>
  </si>
  <si>
    <t>ICBU00000914378</t>
  </si>
  <si>
    <t>1Z0E465J0423172039</t>
  </si>
  <si>
    <t>LZY260120-IE</t>
  </si>
  <si>
    <t>ICBU00000914350</t>
  </si>
  <si>
    <t>1ZK351X06838755347</t>
  </si>
  <si>
    <t>XM-26-01-20</t>
  </si>
  <si>
    <t>ICBU00000914441</t>
  </si>
  <si>
    <t>888077134723</t>
  </si>
  <si>
    <t>CC260120-2DEKP</t>
  </si>
  <si>
    <t>ICBU00000914309</t>
  </si>
  <si>
    <t>1ZA06B016830840254</t>
  </si>
  <si>
    <t>IWNH-2457</t>
  </si>
  <si>
    <t>ICBU00000914449</t>
  </si>
  <si>
    <t>1ZB8C0932000987900</t>
  </si>
  <si>
    <t>SCK4-FBA196HLYND1</t>
  </si>
  <si>
    <t>ICBU00000914279</t>
  </si>
  <si>
    <t>1Z33W2600499698377</t>
  </si>
  <si>
    <t>LAX9-FBA196HJFRHR</t>
  </si>
  <si>
    <t>ICBU00000914278</t>
  </si>
  <si>
    <t>1Z33W2600496721471</t>
  </si>
  <si>
    <t>IND9-FBA196HK29T7</t>
  </si>
  <si>
    <t>ICBU00000914334</t>
  </si>
  <si>
    <t>1ZEC66500407284349</t>
  </si>
  <si>
    <t>TEB9-FBA196HL1NKG</t>
  </si>
  <si>
    <t>ICBU00000914332</t>
  </si>
  <si>
    <t>1ZEC66500409476389</t>
  </si>
  <si>
    <t>FWA4-FBA196HKQBPZ</t>
  </si>
  <si>
    <t>ICBU00000914282</t>
  </si>
  <si>
    <t>1Z33W2600496758334</t>
  </si>
  <si>
    <t>QM0120-1</t>
  </si>
  <si>
    <t>ICBU00000914352</t>
  </si>
  <si>
    <t>1Z33W2606795672024</t>
  </si>
  <si>
    <t>HZ26012001</t>
  </si>
  <si>
    <t>ICBU00000914082</t>
  </si>
  <si>
    <t>15505543018903</t>
  </si>
  <si>
    <t>MA-47984</t>
  </si>
  <si>
    <t>ICBU00000914232</t>
  </si>
  <si>
    <t>1Z0E554G0414032731</t>
  </si>
  <si>
    <t>WXHT20251018-2</t>
  </si>
  <si>
    <t>ICBU00000914451</t>
  </si>
  <si>
    <t>1ZW3716B6820385823</t>
  </si>
  <si>
    <t>HEWH-260120-10</t>
  </si>
  <si>
    <t>ICBU00000913585</t>
  </si>
  <si>
    <t>8865982009638</t>
  </si>
  <si>
    <t>120-001</t>
  </si>
  <si>
    <t>ICBU00000914142</t>
  </si>
  <si>
    <t>1Z9Y45380491462812</t>
  </si>
  <si>
    <t>120-002</t>
  </si>
  <si>
    <t>ICBU00000914147</t>
  </si>
  <si>
    <t>1Z9Y45380492596426</t>
  </si>
  <si>
    <t>DP2601080555279603404</t>
  </si>
  <si>
    <t>ICBU00000913604</t>
  </si>
  <si>
    <t>V0PZ10089736</t>
  </si>
  <si>
    <t>JLL260120A</t>
  </si>
  <si>
    <t>ICBU00000913424</t>
  </si>
  <si>
    <t>MKP4534275631</t>
  </si>
  <si>
    <t>WOW8667</t>
  </si>
  <si>
    <t>ICBU00000913389</t>
  </si>
  <si>
    <t>1Z762E4V0439694608</t>
  </si>
  <si>
    <t>FBA15G5PNQ3Q</t>
  </si>
  <si>
    <t>ICBU00000913954</t>
  </si>
  <si>
    <t>RCD24000759297</t>
  </si>
  <si>
    <t>3MH52GF1</t>
  </si>
  <si>
    <t>ICBU00000877319</t>
  </si>
  <si>
    <t>1ZHF38642033952708</t>
  </si>
  <si>
    <t>YC3981631</t>
  </si>
  <si>
    <t>ICBU00000914390</t>
  </si>
  <si>
    <t>888078734553</t>
  </si>
  <si>
    <t>TX260120-WJ04</t>
  </si>
  <si>
    <t>ICBU00000914377</t>
  </si>
  <si>
    <t>1ZB8C0932004597020</t>
  </si>
  <si>
    <t>QY26-0120F1</t>
  </si>
  <si>
    <t>ICBU00000914318</t>
  </si>
  <si>
    <t>1ZEC67010418754473</t>
  </si>
  <si>
    <t>QY26-0120F2</t>
  </si>
  <si>
    <t>ICBU00000914322</t>
  </si>
  <si>
    <t>397960683298</t>
  </si>
  <si>
    <t>RSC2002</t>
  </si>
  <si>
    <t>ICBU00000914238</t>
  </si>
  <si>
    <t>397960678597</t>
  </si>
  <si>
    <t>HGUW-458</t>
  </si>
  <si>
    <t>ICBU00000914407</t>
  </si>
  <si>
    <t>1Z0E793D6728527748</t>
  </si>
  <si>
    <t>RSC2001</t>
  </si>
  <si>
    <t>ICBU00000914235</t>
  </si>
  <si>
    <t>1ZK5812C0334442249</t>
  </si>
  <si>
    <t>S2601PB-0001</t>
  </si>
  <si>
    <t>ICBU00000913808</t>
  </si>
  <si>
    <t>1Z33W2600499869432</t>
  </si>
  <si>
    <t>WQ260101</t>
  </si>
  <si>
    <t>ICBU00000914128</t>
  </si>
  <si>
    <t>15505543019019</t>
  </si>
  <si>
    <t>冉小荣</t>
  </si>
  <si>
    <t>ZAMY1201327</t>
  </si>
  <si>
    <t>ICBU00000913595</t>
  </si>
  <si>
    <t>888112315361</t>
  </si>
  <si>
    <t>ZAMY1201328</t>
  </si>
  <si>
    <t>ICBU00000913607</t>
  </si>
  <si>
    <t>888112317320</t>
  </si>
  <si>
    <t>ZJTX2025776</t>
  </si>
  <si>
    <t>ICBU00000914355</t>
  </si>
  <si>
    <t>DQ2976351XX</t>
  </si>
  <si>
    <t>DP2601170445160652400</t>
  </si>
  <si>
    <t>ICBU00000913596</t>
  </si>
  <si>
    <t>3217753070</t>
  </si>
  <si>
    <t>LXF260120-41IE</t>
  </si>
  <si>
    <t>ICBU00000913878</t>
  </si>
  <si>
    <t>海卡</t>
  </si>
  <si>
    <t>宋涵雨</t>
  </si>
  <si>
    <t>FBA15G5JK98L</t>
  </si>
  <si>
    <t>ICBU00000914120</t>
  </si>
  <si>
    <t>RCD24000759301</t>
  </si>
  <si>
    <t>26010801LX</t>
  </si>
  <si>
    <t>ICBU00000914145</t>
  </si>
  <si>
    <t>1ZHF05572013186542</t>
  </si>
  <si>
    <t>26010401LX</t>
  </si>
  <si>
    <t>ICBU00000914113</t>
  </si>
  <si>
    <t>1ZHF05602011754961</t>
  </si>
  <si>
    <t>YJ0120-YJ</t>
  </si>
  <si>
    <t>ICBU00000914174</t>
  </si>
  <si>
    <t>1Z78Y3540403037167</t>
  </si>
  <si>
    <t>FBA1969MZKPM</t>
  </si>
  <si>
    <t>ICBU00000914064</t>
  </si>
  <si>
    <t>1ZG3333D0412241617</t>
  </si>
  <si>
    <t>HH279KQ-NL</t>
  </si>
  <si>
    <t>ICBU00000900942</t>
  </si>
  <si>
    <t>1Z6982X16826069760</t>
  </si>
  <si>
    <t>WW99663</t>
  </si>
  <si>
    <t>ICBU00000913962</t>
  </si>
  <si>
    <t>1Z33W2600494427481</t>
  </si>
  <si>
    <t>SL20260119-9</t>
  </si>
  <si>
    <t>ICBU00000913652</t>
  </si>
  <si>
    <t>15505534979472</t>
  </si>
  <si>
    <t>112026012015-2</t>
  </si>
  <si>
    <t>ICBU00000913788</t>
  </si>
  <si>
    <t>1ZK351X06837769263</t>
  </si>
  <si>
    <t>92026011218</t>
  </si>
  <si>
    <t>ICBU00000913694</t>
  </si>
  <si>
    <t>1ZW3716B6806220107</t>
  </si>
  <si>
    <t>WJH01201</t>
  </si>
  <si>
    <t>ICBU00000913824</t>
  </si>
  <si>
    <t>1Z0E793D6736694169</t>
  </si>
  <si>
    <t>112026012015-1</t>
  </si>
  <si>
    <t>ICBU00000913757</t>
  </si>
  <si>
    <t>00340434777235123865</t>
  </si>
  <si>
    <t>ZJTX2025767</t>
  </si>
  <si>
    <t>ICBU00000912574</t>
  </si>
  <si>
    <t>TPL000133081</t>
  </si>
  <si>
    <t>ZJTX2025773</t>
  </si>
  <si>
    <t>ICBU00000914039</t>
  </si>
  <si>
    <t>1Z0E465J0431937126</t>
  </si>
  <si>
    <t>DS261US9</t>
  </si>
  <si>
    <t>ICBU00000914072</t>
  </si>
  <si>
    <t>MKP24000759415</t>
  </si>
  <si>
    <t>澳大利亚海派-不包税</t>
  </si>
  <si>
    <t>LKN260120-AU</t>
  </si>
  <si>
    <t>ICBU00000913976</t>
  </si>
  <si>
    <t>SKP4534276897</t>
  </si>
  <si>
    <t>260120YK-XU2</t>
  </si>
  <si>
    <t>ICBU00000913654</t>
  </si>
  <si>
    <t>888079486088</t>
  </si>
  <si>
    <t>ZFZXX012002</t>
  </si>
  <si>
    <t>ICBU00000913758</t>
  </si>
  <si>
    <t>397964947569</t>
  </si>
  <si>
    <t>CYFS01201009</t>
  </si>
  <si>
    <t>ICBU00000913369</t>
  </si>
  <si>
    <t>888080317160</t>
  </si>
  <si>
    <t>SGZXX011901</t>
  </si>
  <si>
    <t>ICBU00000912707</t>
  </si>
  <si>
    <t>397961014519</t>
  </si>
  <si>
    <t>ZFZXX012001</t>
  </si>
  <si>
    <t>ICBU00000913449</t>
  </si>
  <si>
    <t>397960896282</t>
  </si>
  <si>
    <t>ZJTX2025772</t>
  </si>
  <si>
    <t>ICBU00000914013</t>
  </si>
  <si>
    <t>1Z0E465J0402740179</t>
  </si>
  <si>
    <t>LP5544336</t>
  </si>
  <si>
    <t>ICBU00000913431</t>
  </si>
  <si>
    <t>1Z0E465J0439897183</t>
  </si>
  <si>
    <t>XC20260120-1</t>
  </si>
  <si>
    <t>ICBU00000914020</t>
  </si>
  <si>
    <t>888077653814</t>
  </si>
  <si>
    <t>66633C3366</t>
  </si>
  <si>
    <t>ICBU00000913669</t>
  </si>
  <si>
    <t>888081540126</t>
  </si>
  <si>
    <t>AIUW5888</t>
  </si>
  <si>
    <t>ICBU00000913584</t>
  </si>
  <si>
    <t>1Z065B110311767554</t>
  </si>
  <si>
    <t>LJS5477</t>
  </si>
  <si>
    <t>ICBU00000913583</t>
  </si>
  <si>
    <t>1ZJ443G10434744272</t>
  </si>
  <si>
    <t>WUJ-AJ4577</t>
  </si>
  <si>
    <t>ICBU00000913582</t>
  </si>
  <si>
    <t>1ZB875D90430014808</t>
  </si>
  <si>
    <t>FBA196FP80GY</t>
  </si>
  <si>
    <t>ICBU00000913641</t>
  </si>
  <si>
    <t>98BY74455</t>
  </si>
  <si>
    <t>ICBU00000876809</t>
  </si>
  <si>
    <t>31684959180</t>
  </si>
  <si>
    <t>ZJTX2025770</t>
  </si>
  <si>
    <t>ICBU00000913818</t>
  </si>
  <si>
    <t>888078992312</t>
  </si>
  <si>
    <t>79WGTR</t>
  </si>
  <si>
    <t>ICBU00000913779</t>
  </si>
  <si>
    <t>1Z0R6D896838140359</t>
  </si>
  <si>
    <t>MD120TX2</t>
  </si>
  <si>
    <t>ICBU00000913756</t>
  </si>
  <si>
    <t>胡光曾</t>
  </si>
  <si>
    <t>ZNJHY0120</t>
  </si>
  <si>
    <t>ICBU00000913605</t>
  </si>
  <si>
    <t>SKP4534275464</t>
  </si>
  <si>
    <t>ZD-0120</t>
  </si>
  <si>
    <t>ICBU00000913658</t>
  </si>
  <si>
    <t>31684963181</t>
  </si>
  <si>
    <t>FBA015A18843X-44</t>
  </si>
  <si>
    <t>ICBU00000913744</t>
  </si>
  <si>
    <t>15505543022925</t>
  </si>
  <si>
    <t>JT0120-18</t>
  </si>
  <si>
    <t>ICBU00000913714</t>
  </si>
  <si>
    <t>1ZK351X06805686519</t>
  </si>
  <si>
    <t>FBB007H46225Y-1</t>
  </si>
  <si>
    <t>ICBU00000913752</t>
  </si>
  <si>
    <t>397960675451</t>
  </si>
  <si>
    <t>10003779057</t>
  </si>
  <si>
    <t>ICBU00000913567</t>
  </si>
  <si>
    <t>1ZEC67010437158822</t>
  </si>
  <si>
    <t>10003779045</t>
  </si>
  <si>
    <t>ICBU00000913566</t>
  </si>
  <si>
    <t>1ZG3325W0402427376</t>
  </si>
  <si>
    <t>10003779033</t>
  </si>
  <si>
    <t>ICBU00000913564</t>
  </si>
  <si>
    <t>1ZG3325W6730510426</t>
  </si>
  <si>
    <t>FBA195SW3LMT</t>
  </si>
  <si>
    <t>ICBU00000913712</t>
  </si>
  <si>
    <t>520301368756</t>
  </si>
  <si>
    <t>QW-26-01-20</t>
  </si>
  <si>
    <t>ICBU00000913661</t>
  </si>
  <si>
    <t>1Z33W2600499788574</t>
  </si>
  <si>
    <t>FBA15LBF0CR1</t>
  </si>
  <si>
    <t>ICBU00000908102</t>
  </si>
  <si>
    <t>陈燚</t>
  </si>
  <si>
    <t>HYWW120-1</t>
  </si>
  <si>
    <t>ICBU00000913613</t>
  </si>
  <si>
    <t>1Z6982X16806273326</t>
  </si>
  <si>
    <t>220091117</t>
  </si>
  <si>
    <t>ICBU00000913297</t>
  </si>
  <si>
    <t>1ZG2C1210327952523</t>
  </si>
  <si>
    <t>HH260120-5SG-2</t>
  </si>
  <si>
    <t>ICBU00000913563</t>
  </si>
  <si>
    <t>888077084508</t>
  </si>
  <si>
    <t>HH260120-5SG-1</t>
  </si>
  <si>
    <t>ICBU00000913562</t>
  </si>
  <si>
    <t>888077153420</t>
  </si>
  <si>
    <t>XHX-0120-1</t>
  </si>
  <si>
    <t>ICBU00000913570</t>
  </si>
  <si>
    <t>1Z33W2606692767546</t>
  </si>
  <si>
    <t>XHX-0120-3</t>
  </si>
  <si>
    <t>ICBU00000913574</t>
  </si>
  <si>
    <t>1Z33W2606692805334</t>
  </si>
  <si>
    <t>XHX-0120-2</t>
  </si>
  <si>
    <t>ICBU00000913573</t>
  </si>
  <si>
    <t>1Z33W2606699004651</t>
  </si>
  <si>
    <t>JT0120-6</t>
  </si>
  <si>
    <t>ICBU00000913552</t>
  </si>
  <si>
    <t>1ZF4K3596803896175</t>
  </si>
  <si>
    <t>JSKJ-260120-1</t>
  </si>
  <si>
    <t>ICBU00000913490</t>
  </si>
  <si>
    <t>SKP24000759261</t>
  </si>
  <si>
    <t>6655999443</t>
  </si>
  <si>
    <t>ICBU00000913293</t>
  </si>
  <si>
    <t>SKP4534275477</t>
  </si>
  <si>
    <t>GHDZ120-25</t>
  </si>
  <si>
    <t>ICBU00000913276</t>
  </si>
  <si>
    <t>15505534590084</t>
  </si>
  <si>
    <t>英国海派自税（快递派）</t>
  </si>
  <si>
    <t>GHDZ120-1</t>
  </si>
  <si>
    <t>ICBU00000913410</t>
  </si>
  <si>
    <t>1Z6982X16803453342</t>
  </si>
  <si>
    <t>FBA15LBVG55L</t>
  </si>
  <si>
    <t>ICBU00000913439</t>
  </si>
  <si>
    <t>FBA15LBV5ZS3</t>
  </si>
  <si>
    <t>ICBU00000913443</t>
  </si>
  <si>
    <t>22EL88814L</t>
  </si>
  <si>
    <t>ICBU00000912858</t>
  </si>
  <si>
    <t>1Z33W2606798600597</t>
  </si>
  <si>
    <t>XKZXX012001</t>
  </si>
  <si>
    <t>ICBU00000913420</t>
  </si>
  <si>
    <t>84170000461866</t>
  </si>
  <si>
    <t>10003779021</t>
  </si>
  <si>
    <t>ICBU00000912517</t>
  </si>
  <si>
    <t>520299508488</t>
  </si>
  <si>
    <t>SF0257370045678</t>
  </si>
  <si>
    <t>ICBU00000912811</t>
  </si>
  <si>
    <t>888048296544</t>
  </si>
  <si>
    <t>ZX260119-US</t>
  </si>
  <si>
    <t>ICBU00000913398</t>
  </si>
  <si>
    <t>888116735440</t>
  </si>
  <si>
    <t>CYWJ20260119</t>
  </si>
  <si>
    <t>ICBU00000911813</t>
  </si>
  <si>
    <t>1ZHF05662012798410</t>
  </si>
  <si>
    <t>吴奕强</t>
  </si>
  <si>
    <t>SF-6300</t>
  </si>
  <si>
    <t>ICBU00000913348</t>
  </si>
  <si>
    <t>1Z4W260E0423977177</t>
  </si>
  <si>
    <t>GHDZ120-40</t>
  </si>
  <si>
    <t>ICBU00000913272</t>
  </si>
  <si>
    <t>15505534590035</t>
  </si>
  <si>
    <t>8F98M8</t>
  </si>
  <si>
    <t>ICBU00000912501</t>
  </si>
  <si>
    <t>1ZA06B016827155331</t>
  </si>
  <si>
    <t>8889966LU18-C</t>
  </si>
  <si>
    <t>ICBU00000913264</t>
  </si>
  <si>
    <t>1Z33W2600495701164</t>
  </si>
  <si>
    <t>8889966LU18-B</t>
  </si>
  <si>
    <t>ICBU00000913262</t>
  </si>
  <si>
    <t>1Z33W2600497561651</t>
  </si>
  <si>
    <t>8889966LU18</t>
  </si>
  <si>
    <t>ICBU00000913258</t>
  </si>
  <si>
    <t>1Z33W2600496533111</t>
  </si>
  <si>
    <t>8889966LU18-A</t>
  </si>
  <si>
    <t>ICBU00000913260</t>
  </si>
  <si>
    <t>1Z33W2600496349026</t>
  </si>
  <si>
    <t>RSQLSATQXD001</t>
  </si>
  <si>
    <t>ICBU00000813210</t>
  </si>
  <si>
    <t>6573011863</t>
  </si>
  <si>
    <t>XQ26119-1</t>
  </si>
  <si>
    <t>ICBU00000912326</t>
  </si>
  <si>
    <t>1Z74WF390423797455</t>
  </si>
  <si>
    <t>YDQ001WT-011903</t>
  </si>
  <si>
    <t>ICBU00000913150</t>
  </si>
  <si>
    <t>1ZJ443W10439594769</t>
  </si>
  <si>
    <t>YDQ001WT-011901</t>
  </si>
  <si>
    <t>ICBU00000913143</t>
  </si>
  <si>
    <t>1ZJ443W10427129454</t>
  </si>
  <si>
    <t>YDQ001WT-011902</t>
  </si>
  <si>
    <t>ICBU00000913145</t>
  </si>
  <si>
    <t>1ZJ443W10422330333</t>
  </si>
  <si>
    <t>YCS314L-011901</t>
  </si>
  <si>
    <t>ICBU00000913140</t>
  </si>
  <si>
    <t>1Z74WF390404205281</t>
  </si>
  <si>
    <t>YBZ097-011902</t>
  </si>
  <si>
    <t>ICBU00000912836</t>
  </si>
  <si>
    <t>1ZJ443W10428804507</t>
  </si>
  <si>
    <t>YBZ097-011901</t>
  </si>
  <si>
    <t>ICBU00000912835</t>
  </si>
  <si>
    <t>1ZJ443W10422984280</t>
  </si>
  <si>
    <t>ZY011901</t>
  </si>
  <si>
    <t>ICBU00000913131</t>
  </si>
  <si>
    <t>1Z4W260E0426453156</t>
  </si>
  <si>
    <t>PPKK59102</t>
  </si>
  <si>
    <t>ICBU00000912430</t>
  </si>
  <si>
    <t>397920698838</t>
  </si>
  <si>
    <t>WYYTX-0119</t>
  </si>
  <si>
    <t>ICBU00000912883</t>
  </si>
  <si>
    <t>15505534497952</t>
  </si>
  <si>
    <t>260119TS-5</t>
  </si>
  <si>
    <t>ICBU00000912887</t>
  </si>
  <si>
    <t>DQ2976196XX</t>
  </si>
  <si>
    <t>SYFS011901</t>
  </si>
  <si>
    <t>ICBU00000912476</t>
  </si>
  <si>
    <t>1Z03J6E20405731287</t>
  </si>
  <si>
    <t>XRP601172R</t>
  </si>
  <si>
    <t>ICBU00000912499</t>
  </si>
  <si>
    <t>397919290718</t>
  </si>
  <si>
    <t>SYFS0119</t>
  </si>
  <si>
    <t>ICBU00000912456</t>
  </si>
  <si>
    <t>00340434777235043569</t>
  </si>
  <si>
    <t>XRP601162R</t>
  </si>
  <si>
    <t>ICBU00000912510</t>
  </si>
  <si>
    <t>397920685389</t>
  </si>
  <si>
    <t>JLL260119B</t>
  </si>
  <si>
    <t>ICBU00000912249</t>
  </si>
  <si>
    <t>MKP4534276580</t>
  </si>
  <si>
    <t>JLL260119A</t>
  </si>
  <si>
    <t>ICBU00000912185</t>
  </si>
  <si>
    <t>JLL260119C</t>
  </si>
  <si>
    <t>ICBU00000912408</t>
  </si>
  <si>
    <t>SHXJ26011901</t>
  </si>
  <si>
    <t>ICBU00000912890</t>
  </si>
  <si>
    <t>1Z0R6D926817419225</t>
  </si>
  <si>
    <t>336399W1226</t>
  </si>
  <si>
    <t>ICBU00000913081</t>
  </si>
  <si>
    <t>888080749512</t>
  </si>
  <si>
    <t>美国专线-SP</t>
  </si>
  <si>
    <t xml:space="preserve">美国专线-SP </t>
  </si>
  <si>
    <t>TM260119-1FR1</t>
  </si>
  <si>
    <t>ICBU00000911611</t>
  </si>
  <si>
    <t>888046161305</t>
  </si>
  <si>
    <t>TM260119-1NL3</t>
  </si>
  <si>
    <t>ICBU00000911734</t>
  </si>
  <si>
    <t>888046351001</t>
  </si>
  <si>
    <t>YY-119A4A</t>
  </si>
  <si>
    <t>ICBU00000912192</t>
  </si>
  <si>
    <t>1ZJ443W10405355787</t>
  </si>
  <si>
    <t>YY-119BBB</t>
  </si>
  <si>
    <t>ICBU00000912524</t>
  </si>
  <si>
    <t>1ZJ443W10404784628</t>
  </si>
  <si>
    <t>LZF260104001-2</t>
  </si>
  <si>
    <t>ICBU00000912466</t>
  </si>
  <si>
    <t>1Z36859A0432838007</t>
  </si>
  <si>
    <t>TM260119-2NL2</t>
  </si>
  <si>
    <t>ICBU00000911733</t>
  </si>
  <si>
    <t>888040968737</t>
  </si>
  <si>
    <t>AL2263896</t>
  </si>
  <si>
    <t>ICBU00000912461</t>
  </si>
  <si>
    <t>397916516166</t>
  </si>
  <si>
    <t>119-002</t>
  </si>
  <si>
    <t>ICBU00000912602</t>
  </si>
  <si>
    <t>1Z9Y45380438953927</t>
  </si>
  <si>
    <t>119-003</t>
  </si>
  <si>
    <t>ICBU00000912618</t>
  </si>
  <si>
    <t>1Z9Y45380431023319</t>
  </si>
  <si>
    <t>8FTM99</t>
  </si>
  <si>
    <t>ICBU00000912922</t>
  </si>
  <si>
    <t>888042429647</t>
  </si>
  <si>
    <t>AR-398493</t>
  </si>
  <si>
    <t>ICBU00000912797</t>
  </si>
  <si>
    <t>1Z0E554G6607485079</t>
  </si>
  <si>
    <t>上海UPS特快-D价6000（不含油）</t>
  </si>
  <si>
    <t>TX26011901</t>
  </si>
  <si>
    <t>ICBU00000912550</t>
  </si>
  <si>
    <t>888042858666</t>
  </si>
  <si>
    <t>LSJ-20260119-LUVI</t>
  </si>
  <si>
    <t>ICBU00000912667</t>
  </si>
  <si>
    <t>1Z0E465J0402572084</t>
  </si>
  <si>
    <t>LY119SA-1</t>
  </si>
  <si>
    <t>ICBU00000912939</t>
  </si>
  <si>
    <t>MY4636</t>
  </si>
  <si>
    <t>PPKK578016</t>
  </si>
  <si>
    <t>ICBU00000912441</t>
  </si>
  <si>
    <t>397920801635</t>
  </si>
  <si>
    <t>698F13</t>
  </si>
  <si>
    <t>ICBU00000913009</t>
  </si>
  <si>
    <t>397921840190</t>
  </si>
  <si>
    <t>XFK26011901</t>
  </si>
  <si>
    <t>ICBU00000912167</t>
  </si>
  <si>
    <t>BKP4534274972</t>
  </si>
  <si>
    <t>DT2611901</t>
  </si>
  <si>
    <t>ICBU00000912082</t>
  </si>
  <si>
    <t>10272176095</t>
  </si>
  <si>
    <t>G8FM75</t>
  </si>
  <si>
    <t>ICBU00000912367</t>
  </si>
  <si>
    <t>888118515870</t>
  </si>
  <si>
    <t>PPKK592780</t>
  </si>
  <si>
    <t>ICBU00000912435</t>
  </si>
  <si>
    <t>397920890924</t>
  </si>
  <si>
    <t>TM0119-1AE</t>
  </si>
  <si>
    <t>ICBU00000913094</t>
  </si>
  <si>
    <t>TM01191AE</t>
  </si>
  <si>
    <t>119-001</t>
  </si>
  <si>
    <t>ICBU00000912593</t>
  </si>
  <si>
    <t>1Z9Y45380422553344</t>
  </si>
  <si>
    <t>288858446001028009</t>
  </si>
  <si>
    <t>ICBU00000912839</t>
  </si>
  <si>
    <t>1Z53F19R0494469290</t>
  </si>
  <si>
    <t>288702022001021430</t>
  </si>
  <si>
    <t>ICBU00000912898</t>
  </si>
  <si>
    <t>SKP4534275065</t>
  </si>
  <si>
    <t>289255778001026894</t>
  </si>
  <si>
    <t>ICBU00000912827</t>
  </si>
  <si>
    <t>1ZX1499Y0432258818</t>
  </si>
  <si>
    <t>288319875001023056</t>
  </si>
  <si>
    <t>ICBU00000912819</t>
  </si>
  <si>
    <t>IW673815011GB</t>
  </si>
  <si>
    <t>HX119AU-30</t>
  </si>
  <si>
    <t>ICBU00000912016</t>
  </si>
  <si>
    <t>BKP24000759255</t>
  </si>
  <si>
    <t>QKJJ-260116-7</t>
  </si>
  <si>
    <t>ICBU00000907608</t>
  </si>
  <si>
    <t>AE-WJ14119</t>
  </si>
  <si>
    <t>HX119AU-3</t>
  </si>
  <si>
    <t>ICBU00000912021</t>
  </si>
  <si>
    <t>8865981007171</t>
  </si>
  <si>
    <t>JMWJ-26-01-19-US</t>
  </si>
  <si>
    <t>ICBU00000912146</t>
  </si>
  <si>
    <t>397918134351</t>
  </si>
  <si>
    <t>FST260119US-B2</t>
  </si>
  <si>
    <t>ICBU00000912981</t>
  </si>
  <si>
    <t>1Z0E465J0425090990</t>
  </si>
  <si>
    <t>FST260119-US-A2</t>
  </si>
  <si>
    <t>ICBU00000912806</t>
  </si>
  <si>
    <t>1Z33W2600495317722</t>
  </si>
  <si>
    <t>98FM17</t>
  </si>
  <si>
    <t>ICBU00000913008</t>
  </si>
  <si>
    <t>888047956602</t>
  </si>
  <si>
    <t>FF236333122</t>
  </si>
  <si>
    <t>ICBU00000913156</t>
  </si>
  <si>
    <t>1ZB875D90427345912</t>
  </si>
  <si>
    <t>FF236333122-10119</t>
  </si>
  <si>
    <t>ICBU00000913157</t>
  </si>
  <si>
    <t>HL26119-6</t>
  </si>
  <si>
    <t>ICBU00000912304</t>
  </si>
  <si>
    <t>1Z6981A16822512630</t>
  </si>
  <si>
    <t>WXY20260119-95136</t>
  </si>
  <si>
    <t>ICBU00000913060</t>
  </si>
  <si>
    <t>1Z33W2600498861825</t>
  </si>
  <si>
    <t>CA2263399</t>
  </si>
  <si>
    <t>ICBU00000912492</t>
  </si>
  <si>
    <t>1ZB8C0932024488271</t>
  </si>
  <si>
    <t>99666GG</t>
  </si>
  <si>
    <t>ICBU00000912928</t>
  </si>
  <si>
    <t>397921843627</t>
  </si>
  <si>
    <t>555007739</t>
  </si>
  <si>
    <t>ICBU00000912500</t>
  </si>
  <si>
    <t>397917778111</t>
  </si>
  <si>
    <t>GM0119-1</t>
  </si>
  <si>
    <t>ICBU00000912036</t>
  </si>
  <si>
    <t>1Z4W260E0425495569</t>
  </si>
  <si>
    <t>GM0119-2</t>
  </si>
  <si>
    <t>ICBU00000912038</t>
  </si>
  <si>
    <t>1Z4W260E0437072145</t>
  </si>
  <si>
    <t>SHIWU0108-1</t>
  </si>
  <si>
    <t>ICBU00000912064</t>
  </si>
  <si>
    <t>1Z4W260E0421007352</t>
  </si>
  <si>
    <t>12025121988-1</t>
  </si>
  <si>
    <t>ICBU00000912368</t>
  </si>
  <si>
    <t>31684953495</t>
  </si>
  <si>
    <t>CINDY25119-33-90025</t>
  </si>
  <si>
    <t>ICBU00000912999</t>
  </si>
  <si>
    <t>1ZK5812C0321934652</t>
  </si>
  <si>
    <t>CINDY25119-33-33130</t>
  </si>
  <si>
    <t>ICBU00000913002</t>
  </si>
  <si>
    <t>1ZHF34110335120394</t>
  </si>
  <si>
    <t>CINDY25119-33-37209</t>
  </si>
  <si>
    <t>ICBU00000912985</t>
  </si>
  <si>
    <t>1ZK5812C0329095090</t>
  </si>
  <si>
    <t>CINDY25119-33-22312</t>
  </si>
  <si>
    <t>ICBU00000912980</t>
  </si>
  <si>
    <t>1ZG2C1210330065066</t>
  </si>
  <si>
    <t>CINDY25119-33-1A</t>
  </si>
  <si>
    <t>ICBU00000913004</t>
  </si>
  <si>
    <t>1ZG3325W0406424666</t>
  </si>
  <si>
    <t>CINDY25119-33-28078</t>
  </si>
  <si>
    <t>ICBU00000912987</t>
  </si>
  <si>
    <t>1ZG2C1210338966033</t>
  </si>
  <si>
    <t>CINDY25119-33-77429</t>
  </si>
  <si>
    <t>ICBU00000913113</t>
  </si>
  <si>
    <t>1ZHF34110330169762</t>
  </si>
  <si>
    <t>CINDY25119-33-75070</t>
  </si>
  <si>
    <t>ICBU00000912989</t>
  </si>
  <si>
    <t>1ZHF34110336266155</t>
  </si>
  <si>
    <t>CINDY25119-33-66103</t>
  </si>
  <si>
    <t>ICBU00000912993</t>
  </si>
  <si>
    <t>1ZG2C1210321321000</t>
  </si>
  <si>
    <t>DS2617888A</t>
  </si>
  <si>
    <t>ICBU00000910048</t>
  </si>
  <si>
    <t>1ZK351X06837771830</t>
  </si>
  <si>
    <t>CINDY25119-33-33647</t>
  </si>
  <si>
    <t>ICBU00000912975</t>
  </si>
  <si>
    <t>1ZK5812C0320505313</t>
  </si>
  <si>
    <t>CINDY25119-33-02135</t>
  </si>
  <si>
    <t>ICBU00000912906</t>
  </si>
  <si>
    <t>1ZG2C1210338346257</t>
  </si>
  <si>
    <t>CINDY25119-33-07730</t>
  </si>
  <si>
    <t>ICBU00000912894</t>
  </si>
  <si>
    <t>1ZG2C1210331441282</t>
  </si>
  <si>
    <t>CINDY25119-33-80004</t>
  </si>
  <si>
    <t>ICBU00000912841</t>
  </si>
  <si>
    <t>1ZG2C1210320250375</t>
  </si>
  <si>
    <t>CINDY25119-33-91786</t>
  </si>
  <si>
    <t>ICBU00000912971</t>
  </si>
  <si>
    <t>1ZK5812C0337135530</t>
  </si>
  <si>
    <t>CINDY25119-33-98005</t>
  </si>
  <si>
    <t>ICBU00000912967</t>
  </si>
  <si>
    <t>1ZG2C1210322681101</t>
  </si>
  <si>
    <t>CINDY25119-33-15146</t>
  </si>
  <si>
    <t>ICBU00000912964</t>
  </si>
  <si>
    <t>1ZG2C1210331350111</t>
  </si>
  <si>
    <t>CINDY25119-33-30318</t>
  </si>
  <si>
    <t>ICBU00000912855</t>
  </si>
  <si>
    <t>1ZG2C1210325025369</t>
  </si>
  <si>
    <t>CINDY25119-33-60614</t>
  </si>
  <si>
    <t>ICBU00000912821</t>
  </si>
  <si>
    <t>1ZG2C1210333465422</t>
  </si>
  <si>
    <t>CINDY25119-33-08002</t>
  </si>
  <si>
    <t>ICBU00000912960</t>
  </si>
  <si>
    <t>1ZG2C1210321425121</t>
  </si>
  <si>
    <t>CINDY25119-33-10701</t>
  </si>
  <si>
    <t>ICBU00000912951</t>
  </si>
  <si>
    <t>1ZG2C1210320193142</t>
  </si>
  <si>
    <t>CINDY25119-33-48116</t>
  </si>
  <si>
    <t>ICBU00000912888</t>
  </si>
  <si>
    <t>1ZK5812C0339707070</t>
  </si>
  <si>
    <t>CINDY25119-33-43212</t>
  </si>
  <si>
    <t>ICBU00000912956</t>
  </si>
  <si>
    <t>1ZG2C1210336506131</t>
  </si>
  <si>
    <t>CINDY25119-33-94510</t>
  </si>
  <si>
    <t>ICBU00000912948</t>
  </si>
  <si>
    <t>1ZG2C1210336086158</t>
  </si>
  <si>
    <t>NYW0261191646</t>
  </si>
  <si>
    <t>ICBU00000912820</t>
  </si>
  <si>
    <t>BKP24000759232</t>
  </si>
  <si>
    <t>10003778997</t>
  </si>
  <si>
    <t>ICBU00000912907</t>
  </si>
  <si>
    <t>1Z33W2606797995977</t>
  </si>
  <si>
    <t>QX260119-KR</t>
  </si>
  <si>
    <t>ICBU00000911962</t>
  </si>
  <si>
    <t>1Z0E793D0422335280</t>
  </si>
  <si>
    <t>BR260119-FR</t>
  </si>
  <si>
    <t>ICBU00000911925</t>
  </si>
  <si>
    <t>1Z0E793D6716057831</t>
  </si>
  <si>
    <t>QX260119-33334</t>
  </si>
  <si>
    <t>ICBU00000912621</t>
  </si>
  <si>
    <t>1Z33W2600499405816</t>
  </si>
  <si>
    <t>AMN0119-1</t>
  </si>
  <si>
    <t>ICBU00000912864</t>
  </si>
  <si>
    <t>397920778541</t>
  </si>
  <si>
    <t>DDH-4763578</t>
  </si>
  <si>
    <t>ICBU00000912557</t>
  </si>
  <si>
    <t>1Z33W2606795953551</t>
  </si>
  <si>
    <t>SXL-8114</t>
  </si>
  <si>
    <t>ICBU00000912094</t>
  </si>
  <si>
    <t>1Z0E620D0437449520</t>
  </si>
  <si>
    <t>SXL-0277</t>
  </si>
  <si>
    <t>ICBU00000912089</t>
  </si>
  <si>
    <t>10272171770</t>
  </si>
  <si>
    <t>CINDY25119-03401-19-2</t>
  </si>
  <si>
    <t>ICBU00000912799</t>
  </si>
  <si>
    <t>1Z33W2600494458359</t>
  </si>
  <si>
    <t>CINDY25119-03401-19-3</t>
  </si>
  <si>
    <t>ICBU00000912800</t>
  </si>
  <si>
    <t>1Z33W2600495437441</t>
  </si>
  <si>
    <t>CINDY25119-03401-19-1</t>
  </si>
  <si>
    <t>ICBU00000912798</t>
  </si>
  <si>
    <t>1Z33W2600495182912</t>
  </si>
  <si>
    <t>ADS-MDD1209-2</t>
  </si>
  <si>
    <t>ICBU00000912865</t>
  </si>
  <si>
    <t>SF5101605434600</t>
  </si>
  <si>
    <t>ADS-MDD1224-1</t>
  </si>
  <si>
    <t>ICBU00000912884</t>
  </si>
  <si>
    <t>SF5129536184544</t>
  </si>
  <si>
    <t>ADS-MDD1207-1</t>
  </si>
  <si>
    <t>ICBU00000912846</t>
  </si>
  <si>
    <t>SF5129140585551</t>
  </si>
  <si>
    <t>ADS-MDD1201-1</t>
  </si>
  <si>
    <t>ICBU00000912817</t>
  </si>
  <si>
    <t>888040144749</t>
  </si>
  <si>
    <t>ADS-MDD1211-2</t>
  </si>
  <si>
    <t>ICBU00000912881</t>
  </si>
  <si>
    <t>SF5101095765754</t>
  </si>
  <si>
    <t>ADS-MDD1208-2</t>
  </si>
  <si>
    <t>ICBU00000912853</t>
  </si>
  <si>
    <t>SF5101041168369</t>
  </si>
  <si>
    <t>TLLSA0119-1</t>
  </si>
  <si>
    <t>ICBU00000912786</t>
  </si>
  <si>
    <t>1Z33W2600495841987</t>
  </si>
  <si>
    <t>288344670001028925</t>
  </si>
  <si>
    <t>ICBU00000912706</t>
  </si>
  <si>
    <t>SKP24000759266</t>
  </si>
  <si>
    <t>RSQLSATQXD003</t>
  </si>
  <si>
    <t>ICBU00000813216</t>
  </si>
  <si>
    <t>YHBZ-8521</t>
  </si>
  <si>
    <t>ICBU00000911984</t>
  </si>
  <si>
    <t>1ZEC67010436108271</t>
  </si>
  <si>
    <t>TGW0119-KW</t>
  </si>
  <si>
    <t>ICBU00000912013</t>
  </si>
  <si>
    <t>397917807394</t>
  </si>
  <si>
    <t>FBBC007H46127Y-1</t>
  </si>
  <si>
    <t>ICBU00000892101</t>
  </si>
  <si>
    <t>1Z4W260E0431661064</t>
  </si>
  <si>
    <t>CINDY26119-320402-6</t>
  </si>
  <si>
    <t>ICBU00000912693</t>
  </si>
  <si>
    <t>1ZE37G439139679488</t>
  </si>
  <si>
    <t>DJ2026011901</t>
  </si>
  <si>
    <t>ICBU00000911471</t>
  </si>
  <si>
    <t>DJ2026011902</t>
  </si>
  <si>
    <t>ICBU00000911476</t>
  </si>
  <si>
    <t>1Z33W2600498764154</t>
  </si>
  <si>
    <t>MB260119-AU</t>
  </si>
  <si>
    <t>ICBU00000911868</t>
  </si>
  <si>
    <t>1Z0E620D0439343541</t>
  </si>
  <si>
    <t>RSQLSA0119-3</t>
  </si>
  <si>
    <t>ICBU00000912711</t>
  </si>
  <si>
    <t>1Z4W260E0424456282</t>
  </si>
  <si>
    <t>TX260119-YSLY04</t>
  </si>
  <si>
    <t>ICBU00000911968</t>
  </si>
  <si>
    <t>397916872565</t>
  </si>
  <si>
    <t>TX260119-YSLY03</t>
  </si>
  <si>
    <t>ICBU00000911967</t>
  </si>
  <si>
    <t>397916880379</t>
  </si>
  <si>
    <t>ZZ111</t>
  </si>
  <si>
    <t>ICBU00000912673</t>
  </si>
  <si>
    <t>15505534201079</t>
  </si>
  <si>
    <t>英国空派-带电-经济-含税-KY</t>
  </si>
  <si>
    <t>STELLA011911</t>
  </si>
  <si>
    <t>ICBU00000912715</t>
  </si>
  <si>
    <t>968M3</t>
  </si>
  <si>
    <t>ICBU00000912506</t>
  </si>
  <si>
    <t>888041279205</t>
  </si>
  <si>
    <t>ZBB0119-1</t>
  </si>
  <si>
    <t>ICBU00000912548</t>
  </si>
  <si>
    <t>888045898279</t>
  </si>
  <si>
    <t>PC260119-US</t>
  </si>
  <si>
    <t>ICBU00000912107</t>
  </si>
  <si>
    <t>888076429748</t>
  </si>
  <si>
    <t>PC260119-MX</t>
  </si>
  <si>
    <t>ICBU00000912245</t>
  </si>
  <si>
    <t>1Z0E465J0407600525</t>
  </si>
  <si>
    <t>1D-YXL-1592</t>
  </si>
  <si>
    <t>ICBU00000912664</t>
  </si>
  <si>
    <t>888041003249</t>
  </si>
  <si>
    <t>FHMY2026011904</t>
  </si>
  <si>
    <t>ICBU00000912372</t>
  </si>
  <si>
    <t>WJ0828780</t>
  </si>
  <si>
    <t>FBA196F3X8QC</t>
  </si>
  <si>
    <t>ICBU00000912591</t>
  </si>
  <si>
    <t>1ZHF34022022031856</t>
  </si>
  <si>
    <t>FBA196F5T67Y</t>
  </si>
  <si>
    <t>ICBU00000912599</t>
  </si>
  <si>
    <t>许锐</t>
  </si>
  <si>
    <t>HRHT01191606</t>
  </si>
  <si>
    <t>ICBU00000912482</t>
  </si>
  <si>
    <t>1ZHF05662037611298</t>
  </si>
  <si>
    <t>WC231</t>
  </si>
  <si>
    <t>ICBU00000912614</t>
  </si>
  <si>
    <t>1ZB875D90438440520</t>
  </si>
  <si>
    <t>3FGTG5</t>
  </si>
  <si>
    <t>ICBU00000912101</t>
  </si>
  <si>
    <t>1Z0R6D896826713904</t>
  </si>
  <si>
    <t>JSKJOK-260119-2-1</t>
  </si>
  <si>
    <t>ICBU00000912531</t>
  </si>
  <si>
    <t>1ZK5812C0337848234</t>
  </si>
  <si>
    <t>KELLY75034</t>
  </si>
  <si>
    <t>ICBU00000911450</t>
  </si>
  <si>
    <t>397920753250</t>
  </si>
  <si>
    <t>98M469</t>
  </si>
  <si>
    <t>ICBU00000911818</t>
  </si>
  <si>
    <t>1ZK004780417349559</t>
  </si>
  <si>
    <t>QY26-0119V01</t>
  </si>
  <si>
    <t>ICBU00000912434</t>
  </si>
  <si>
    <t>1ZB8C0932015478610</t>
  </si>
  <si>
    <t>WIJ-7855</t>
  </si>
  <si>
    <t>ICBU00000912571</t>
  </si>
  <si>
    <t>1ZJ443G10413821549</t>
  </si>
  <si>
    <t>QY26-0119V02</t>
  </si>
  <si>
    <t>ICBU00000912411</t>
  </si>
  <si>
    <t>TPL000132954</t>
  </si>
  <si>
    <t>UWH-4578</t>
  </si>
  <si>
    <t>ICBU00000912604</t>
  </si>
  <si>
    <t>SZP24000759244</t>
  </si>
  <si>
    <t>YH110</t>
  </si>
  <si>
    <t>ICBU00000912575</t>
  </si>
  <si>
    <t>DP2601100058560649303</t>
  </si>
  <si>
    <t>ICBU00000912519</t>
  </si>
  <si>
    <t>3861244516</t>
  </si>
  <si>
    <t>DP2601100058560649302</t>
  </si>
  <si>
    <t>ICBU00000912523</t>
  </si>
  <si>
    <t>1388333365</t>
  </si>
  <si>
    <t>LXM20260116002</t>
  </si>
  <si>
    <t>ICBU00000912463</t>
  </si>
  <si>
    <t>1129797045</t>
  </si>
  <si>
    <t>PK7001199</t>
  </si>
  <si>
    <t>ICBU00000907328</t>
  </si>
  <si>
    <t>772241993</t>
  </si>
  <si>
    <t>P661100033</t>
  </si>
  <si>
    <t>ICBU00000911659</t>
  </si>
  <si>
    <t>1ZHF38642028907768</t>
  </si>
  <si>
    <t>LGS-0499865</t>
  </si>
  <si>
    <t>ICBU00000912331</t>
  </si>
  <si>
    <t>888046139108</t>
  </si>
  <si>
    <t>8YGG53</t>
  </si>
  <si>
    <t>ICBU00000911453</t>
  </si>
  <si>
    <t>HXY25-172</t>
  </si>
  <si>
    <t>ICBU00000912377</t>
  </si>
  <si>
    <t>397916658989</t>
  </si>
  <si>
    <t>HXY25-170</t>
  </si>
  <si>
    <t>ICBU00000912389</t>
  </si>
  <si>
    <t>397917093384</t>
  </si>
  <si>
    <t>YQ-26-01-19</t>
  </si>
  <si>
    <t>ICBU00000912072</t>
  </si>
  <si>
    <t>520299508561</t>
  </si>
  <si>
    <t>33LL999WA</t>
  </si>
  <si>
    <t>ICBU00000912401</t>
  </si>
  <si>
    <t>1ZK5812C0326749906</t>
  </si>
  <si>
    <t>RX18906</t>
  </si>
  <si>
    <t>ICBU00000911344</t>
  </si>
  <si>
    <t>1Z0E465J0407523574</t>
  </si>
  <si>
    <t>RX18947</t>
  </si>
  <si>
    <t>ICBU00000911340</t>
  </si>
  <si>
    <t>1Z0E465J0418426837</t>
  </si>
  <si>
    <t>RX18939</t>
  </si>
  <si>
    <t>ICBU00000911341</t>
  </si>
  <si>
    <t>1Z0E465J0430370838</t>
  </si>
  <si>
    <t>RX18921-1-2-3</t>
  </si>
  <si>
    <t>ICBU00000911349</t>
  </si>
  <si>
    <t>1Z33W2600498345937</t>
  </si>
  <si>
    <t>RX18979</t>
  </si>
  <si>
    <t>ICBU00000911337</t>
  </si>
  <si>
    <t>1Z0E465J0418515777</t>
  </si>
  <si>
    <t>PH260119</t>
  </si>
  <si>
    <t>ICBU00000911350</t>
  </si>
  <si>
    <t>1Z0E793D0417978239</t>
  </si>
  <si>
    <t>RX18983</t>
  </si>
  <si>
    <t>ICBU00000911336</t>
  </si>
  <si>
    <t>500745550900</t>
  </si>
  <si>
    <t>RX18962</t>
  </si>
  <si>
    <t>ICBU00000911339</t>
  </si>
  <si>
    <t>1Z0E465J0421495908</t>
  </si>
  <si>
    <t>10003779009</t>
  </si>
  <si>
    <t>ICBU00000912338</t>
  </si>
  <si>
    <t>1Z0E793D0419259155</t>
  </si>
  <si>
    <t>JY2611901</t>
  </si>
  <si>
    <t>ICBU00000911908</t>
  </si>
  <si>
    <t>1Z0E554G6731709897</t>
  </si>
  <si>
    <t>RX18972</t>
  </si>
  <si>
    <t>ICBU00000911338</t>
  </si>
  <si>
    <t>1Z0E465J0424270930</t>
  </si>
  <si>
    <t>RX18932</t>
  </si>
  <si>
    <t>ICBU00000911342</t>
  </si>
  <si>
    <t>1Z4W260E0435129276</t>
  </si>
  <si>
    <t>YM-3661</t>
  </si>
  <si>
    <t>ICBU00000912334</t>
  </si>
  <si>
    <t>1Z74WF390432743398</t>
  </si>
  <si>
    <t>RT5993</t>
  </si>
  <si>
    <t>ICBU00000912322</t>
  </si>
  <si>
    <t>1ZHF38642029158790</t>
  </si>
  <si>
    <t>20260119MY-5</t>
  </si>
  <si>
    <t>ICBU00000911704</t>
  </si>
  <si>
    <t>1Z97X0196823200332</t>
  </si>
  <si>
    <t>WY119US-1</t>
  </si>
  <si>
    <t>ICBU00000912119</t>
  </si>
  <si>
    <t>1Z0E465J0427935869</t>
  </si>
  <si>
    <t>FBA15G5L9JQ3</t>
  </si>
  <si>
    <t>ICBU00000911815</t>
  </si>
  <si>
    <t>RCD24000759195</t>
  </si>
  <si>
    <t>YJR218-2</t>
  </si>
  <si>
    <t>ICBU00000912005</t>
  </si>
  <si>
    <t>RSC1901</t>
  </si>
  <si>
    <t>ICBU00000911829</t>
  </si>
  <si>
    <t>1ZK5812C0338570568</t>
  </si>
  <si>
    <t>RSC1902</t>
  </si>
  <si>
    <t>ICBU00000911833</t>
  </si>
  <si>
    <t>397916675466</t>
  </si>
  <si>
    <t>54654QQXX</t>
  </si>
  <si>
    <t>ICBU00000912269</t>
  </si>
  <si>
    <t>888077778063</t>
  </si>
  <si>
    <t>FBA196DDYGD6</t>
  </si>
  <si>
    <t>ICBU00000912241</t>
  </si>
  <si>
    <t>1Z4W260E0432233775</t>
  </si>
  <si>
    <t>TX260119-LY05</t>
  </si>
  <si>
    <t>ICBU00000912046</t>
  </si>
  <si>
    <t>1ZB798A82022216575</t>
  </si>
  <si>
    <t>RSQLSA0119-1</t>
  </si>
  <si>
    <t>ICBU00000912043</t>
  </si>
  <si>
    <t>1Z0E465J6720216549</t>
  </si>
  <si>
    <t>MILA042627</t>
  </si>
  <si>
    <t>ICBU00000912160</t>
  </si>
  <si>
    <t>1Z6982X16821110526</t>
  </si>
  <si>
    <t>GLZM-0032</t>
  </si>
  <si>
    <t>ICBU00000912145</t>
  </si>
  <si>
    <t>1Z0R6D896826916927</t>
  </si>
  <si>
    <t>KLDZ0119-1</t>
  </si>
  <si>
    <t>ICBU00000912078</t>
  </si>
  <si>
    <t>1Z0E793D0419261839</t>
  </si>
  <si>
    <t>260119YK-CAJP</t>
  </si>
  <si>
    <t>ICBU00000911702</t>
  </si>
  <si>
    <t>1Z0E793D0439091664</t>
  </si>
  <si>
    <t>WXY20260119-33325Q</t>
  </si>
  <si>
    <t>ICBU00000911594</t>
  </si>
  <si>
    <t>888034450552</t>
  </si>
  <si>
    <t>ACLSA0119-1</t>
  </si>
  <si>
    <t>ICBU00000911965</t>
  </si>
  <si>
    <t>397920810993</t>
  </si>
  <si>
    <t>HFF1425401</t>
  </si>
  <si>
    <t>ICBU00000911470</t>
  </si>
  <si>
    <t>1ZHF05572033997503</t>
  </si>
  <si>
    <t>SHZH20260119-1</t>
  </si>
  <si>
    <t>ICBU00000912051</t>
  </si>
  <si>
    <t>1Z0E793D6739866996</t>
  </si>
  <si>
    <t>FBA15LBK4Y5F</t>
  </si>
  <si>
    <t>ICBU00000911966</t>
  </si>
  <si>
    <t>00340434796121631963</t>
  </si>
  <si>
    <t>FBA15LBJZDGV</t>
  </si>
  <si>
    <t>ICBU00000911958</t>
  </si>
  <si>
    <t>15505534200622</t>
  </si>
  <si>
    <t>25GALRT</t>
  </si>
  <si>
    <t>ICBU00000893455</t>
  </si>
  <si>
    <t>1Z0R6D896815969936</t>
  </si>
  <si>
    <t>98FM29</t>
  </si>
  <si>
    <t>ICBU00000911736</t>
  </si>
  <si>
    <t>1Z6982X16810321784</t>
  </si>
  <si>
    <t>JSKY-260119-5</t>
  </si>
  <si>
    <t>ICBU00000911776</t>
  </si>
  <si>
    <t>1ZW3716B6837957540</t>
  </si>
  <si>
    <t>IWJ35494</t>
  </si>
  <si>
    <t>ICBU00000911932</t>
  </si>
  <si>
    <t>CR430663154D</t>
  </si>
  <si>
    <t>ALI26ALO0013</t>
  </si>
  <si>
    <t>ICBU00000911662</t>
  </si>
  <si>
    <t>1ZA06B016832270278</t>
  </si>
  <si>
    <t>CLL144021</t>
  </si>
  <si>
    <t>ICBU00000911460</t>
  </si>
  <si>
    <t>1ZHF34022003908785</t>
  </si>
  <si>
    <t>10003778961</t>
  </si>
  <si>
    <t>ICBU00000911942</t>
  </si>
  <si>
    <t>CR430616790DE</t>
  </si>
  <si>
    <t>FBA1969Q2CYQ</t>
  </si>
  <si>
    <t>ICBU00000911456</t>
  </si>
  <si>
    <t>1ZC223060413010621</t>
  </si>
  <si>
    <t>GG5222ES</t>
  </si>
  <si>
    <t>ICBU00000911527</t>
  </si>
  <si>
    <t>1ZF4K3596830393087</t>
  </si>
  <si>
    <t>TZL-ISA114</t>
  </si>
  <si>
    <t>ICBU00000911825</t>
  </si>
  <si>
    <t>ZT</t>
  </si>
  <si>
    <t>FBA196C9WFYJ</t>
  </si>
  <si>
    <t>ICBU00000910104</t>
  </si>
  <si>
    <t>1ZG2C1210332593545</t>
  </si>
  <si>
    <t>10003778973</t>
  </si>
  <si>
    <t>ICBU00000911585</t>
  </si>
  <si>
    <t>1Z0E793D0438147098</t>
  </si>
  <si>
    <t>10003778937</t>
  </si>
  <si>
    <t>ICBU00000911485</t>
  </si>
  <si>
    <t>397916930550</t>
  </si>
  <si>
    <t>YG2512128</t>
  </si>
  <si>
    <t>ICBU00000908927</t>
  </si>
  <si>
    <t>1ZA06B016800057078</t>
  </si>
  <si>
    <t>BRIAN-0119</t>
  </si>
  <si>
    <t>ICBU00000911518</t>
  </si>
  <si>
    <t>15505534514351</t>
  </si>
  <si>
    <t>CC011903CA</t>
  </si>
  <si>
    <t>ICBU00000911679</t>
  </si>
  <si>
    <t>1ZHF34022027440360</t>
  </si>
  <si>
    <t>RSQ19111</t>
  </si>
  <si>
    <t>ICBU00000911673</t>
  </si>
  <si>
    <t>1ZG2C1210333911074</t>
  </si>
  <si>
    <t>33300888LL</t>
  </si>
  <si>
    <t>ICBU00000911644</t>
  </si>
  <si>
    <t>1Z33W2600499653861</t>
  </si>
  <si>
    <t>2266EW991</t>
  </si>
  <si>
    <t>ICBU00000911641</t>
  </si>
  <si>
    <t>397916683887</t>
  </si>
  <si>
    <t>66K99227W</t>
  </si>
  <si>
    <t>ICBU00000911637</t>
  </si>
  <si>
    <t>1ZJ4492C6714861938</t>
  </si>
  <si>
    <t>B5A971-GB</t>
  </si>
  <si>
    <t>ICBU00000906081</t>
  </si>
  <si>
    <t>15505534500119</t>
  </si>
  <si>
    <t>JSKY-260119-1</t>
  </si>
  <si>
    <t>ICBU00000911612</t>
  </si>
  <si>
    <t>BKP4534274496</t>
  </si>
  <si>
    <t>MINA260100213</t>
  </si>
  <si>
    <t>ICBU00000906790</t>
  </si>
  <si>
    <t>7603778066</t>
  </si>
  <si>
    <t>SHXY119OM-2</t>
  </si>
  <si>
    <t>ICBU00000911540</t>
  </si>
  <si>
    <t>888113696083</t>
  </si>
  <si>
    <t>9FE33366XC</t>
  </si>
  <si>
    <t>ICBU00000911508</t>
  </si>
  <si>
    <t>500745550911</t>
  </si>
  <si>
    <t>2G2Y33</t>
  </si>
  <si>
    <t>ICBU00000908626</t>
  </si>
  <si>
    <t>1Z0E4C080438550946</t>
  </si>
  <si>
    <t>YFCA05</t>
  </si>
  <si>
    <t>ICBU00000911317</t>
  </si>
  <si>
    <t>1ZE37G439105501562</t>
  </si>
  <si>
    <t>GRT-6330</t>
  </si>
  <si>
    <t>ICBU00000911584</t>
  </si>
  <si>
    <t>2959602542</t>
  </si>
  <si>
    <t>JSKY-260119-4</t>
  </si>
  <si>
    <t>ICBU00000911578</t>
  </si>
  <si>
    <t>BKP4534274505</t>
  </si>
  <si>
    <t>H10-20260119</t>
  </si>
  <si>
    <t>ICBU00000911551</t>
  </si>
  <si>
    <t>15505534160971</t>
  </si>
  <si>
    <t>WANGKH01</t>
  </si>
  <si>
    <t>ICBU00000911549</t>
  </si>
  <si>
    <t>1441769114</t>
  </si>
  <si>
    <t>YZJH0119</t>
  </si>
  <si>
    <t>ICBU00000911462</t>
  </si>
  <si>
    <t>397916943686</t>
  </si>
  <si>
    <t>PN-0119-TH</t>
  </si>
  <si>
    <t>ICBU00000911482</t>
  </si>
  <si>
    <t>888043626753</t>
  </si>
  <si>
    <t>16341232501045972-13</t>
  </si>
  <si>
    <t>ICBU00000911480</t>
  </si>
  <si>
    <t>1ZW3716B6821843568</t>
  </si>
  <si>
    <t>54654QQ545</t>
  </si>
  <si>
    <t>ICBU00000911507</t>
  </si>
  <si>
    <t>XN-130</t>
  </si>
  <si>
    <t>ICBU00000911530</t>
  </si>
  <si>
    <t>1ZG3333D0421019387</t>
  </si>
  <si>
    <t>YN119TX2</t>
  </si>
  <si>
    <t>ICBU00000911459</t>
  </si>
  <si>
    <t>SKP4534274512</t>
  </si>
  <si>
    <t>向进</t>
  </si>
  <si>
    <t>HJKJ20260119-1</t>
  </si>
  <si>
    <t>ICBU00000911454</t>
  </si>
  <si>
    <t>1Z33W2606791264777</t>
  </si>
  <si>
    <t>XSD20260119-1</t>
  </si>
  <si>
    <t>ICBU00000911525</t>
  </si>
  <si>
    <t>SF5101003285036</t>
  </si>
  <si>
    <t>DCWJ20260119-1</t>
  </si>
  <si>
    <t>ICBU00000911494</t>
  </si>
  <si>
    <t>1ZA06B016803326405</t>
  </si>
  <si>
    <t>JB20260119-1</t>
  </si>
  <si>
    <t>ICBU00000911426</t>
  </si>
  <si>
    <t>SKP4534274513</t>
  </si>
  <si>
    <t>20260119A</t>
  </si>
  <si>
    <t>ICBU00000911528</t>
  </si>
  <si>
    <t>AMQ6864911</t>
  </si>
  <si>
    <t>ZJJ0117-1</t>
  </si>
  <si>
    <t>ICBU00000909523</t>
  </si>
  <si>
    <t>397921195511</t>
  </si>
  <si>
    <t>10003778889</t>
  </si>
  <si>
    <t>ICBU00000911437</t>
  </si>
  <si>
    <t>520297381052</t>
  </si>
  <si>
    <t>FBA15G5NLLW5</t>
  </si>
  <si>
    <t>ICBU00000911435</t>
  </si>
  <si>
    <t>RCD24000759157</t>
  </si>
  <si>
    <t>PNSK-0119-AU</t>
  </si>
  <si>
    <t>ICBU00000911457</t>
  </si>
  <si>
    <t>AMQ6863836</t>
  </si>
  <si>
    <t>J3I279-US</t>
  </si>
  <si>
    <t>ICBU00000907850</t>
  </si>
  <si>
    <t>1Z0E793D0436529401</t>
  </si>
  <si>
    <t>XMXJ20260117</t>
  </si>
  <si>
    <t>ICBU00000910471</t>
  </si>
  <si>
    <t>1Z6981A16820764078</t>
  </si>
  <si>
    <t>XN-B31</t>
  </si>
  <si>
    <t>ICBU00000911359</t>
  </si>
  <si>
    <t>397916696707</t>
  </si>
  <si>
    <t>LEE91902</t>
  </si>
  <si>
    <t>ICBU00000911415</t>
  </si>
  <si>
    <t>DH0119-DH</t>
  </si>
  <si>
    <t>ICBU00000911353</t>
  </si>
  <si>
    <t>1Z0E793D6714425277</t>
  </si>
  <si>
    <t>TW-26-01-17</t>
  </si>
  <si>
    <t>ICBU00000910091</t>
  </si>
  <si>
    <t>1Z0E465J0426216147</t>
  </si>
  <si>
    <t>WXY20260118-94089</t>
  </si>
  <si>
    <t>ICBU00000911320</t>
  </si>
  <si>
    <t>YY225633U66</t>
  </si>
  <si>
    <t>ICBU00000910633</t>
  </si>
  <si>
    <t>1Z0E465J0413547288</t>
  </si>
  <si>
    <t>RZZA26011801</t>
  </si>
  <si>
    <t>ICBU00000911228</t>
  </si>
  <si>
    <t>1ZG3333D0414218005</t>
  </si>
  <si>
    <t>FBA196B6H1X5</t>
  </si>
  <si>
    <t>ICBU00000911247</t>
  </si>
  <si>
    <t>1Z0E465J0418576621</t>
  </si>
  <si>
    <t>JBM114-6</t>
  </si>
  <si>
    <t>ICBU00000905219</t>
  </si>
  <si>
    <t>1Z0R6D896832662761</t>
  </si>
  <si>
    <t>XE-26-01-16</t>
  </si>
  <si>
    <t>ICBU00000907508</t>
  </si>
  <si>
    <t>397917785102</t>
  </si>
  <si>
    <t>ANNIEAN26117-KONG</t>
  </si>
  <si>
    <t>ICBU00000909997</t>
  </si>
  <si>
    <t>1Z33W2600495636440</t>
  </si>
  <si>
    <t>XHX-0118-02</t>
  </si>
  <si>
    <t>ICBU00000911209</t>
  </si>
  <si>
    <t>1Z33W2606690605536</t>
  </si>
  <si>
    <t>XHX-0118-04</t>
  </si>
  <si>
    <t>ICBU00000911213</t>
  </si>
  <si>
    <t>1Z33W2606693401125</t>
  </si>
  <si>
    <t>XHX-0118-01</t>
  </si>
  <si>
    <t>ICBU00000911208</t>
  </si>
  <si>
    <t>1Z33W2606696592227</t>
  </si>
  <si>
    <t>XHX-0118-03</t>
  </si>
  <si>
    <t>ICBU00000911210</t>
  </si>
  <si>
    <t>1Z33W2606694603745</t>
  </si>
  <si>
    <t>YG-8365</t>
  </si>
  <si>
    <t>ICBU00000907704</t>
  </si>
  <si>
    <t>881056341</t>
  </si>
  <si>
    <t>MKE0117-NL</t>
  </si>
  <si>
    <t>ICBU00000909778</t>
  </si>
  <si>
    <t>1ZW3716B6838945659</t>
  </si>
  <si>
    <t>Y2Z643-GB</t>
  </si>
  <si>
    <t>ICBU00000906116</t>
  </si>
  <si>
    <t>15505534594239</t>
  </si>
  <si>
    <t>FBA1969XCM44</t>
  </si>
  <si>
    <t>ICBU00000910009</t>
  </si>
  <si>
    <t>FBA15G5J8KVC</t>
  </si>
  <si>
    <t>ICBU00000904588</t>
  </si>
  <si>
    <t>RCD24000759167</t>
  </si>
  <si>
    <t>LL19111701</t>
  </si>
  <si>
    <t>ICBU00000910212</t>
  </si>
  <si>
    <t>1Z0R6D896834969703</t>
  </si>
  <si>
    <t>XC25653</t>
  </si>
  <si>
    <t>ICBU00000910636</t>
  </si>
  <si>
    <t>2390368654</t>
  </si>
  <si>
    <t>ALLA09877</t>
  </si>
  <si>
    <t>ICBU00000910866</t>
  </si>
  <si>
    <t>397874729437</t>
  </si>
  <si>
    <t>MYFS-AD239</t>
  </si>
  <si>
    <t>ICBU00000910781</t>
  </si>
  <si>
    <t>15505502984928</t>
  </si>
  <si>
    <t>F1E794-GB</t>
  </si>
  <si>
    <t>ICBU00000906974</t>
  </si>
  <si>
    <t>15502802999311</t>
  </si>
  <si>
    <t>GG26117-TEB9</t>
  </si>
  <si>
    <t>ICBU00000910744</t>
  </si>
  <si>
    <t>888006214478</t>
  </si>
  <si>
    <t>88YG5T3</t>
  </si>
  <si>
    <t>ICBU00000910717</t>
  </si>
  <si>
    <t>520297336973</t>
  </si>
  <si>
    <t>BR26TR-B</t>
  </si>
  <si>
    <t>ICBU00000910642</t>
  </si>
  <si>
    <t>500745536266</t>
  </si>
  <si>
    <t>BR26TR-A</t>
  </si>
  <si>
    <t>ICBU00000910655</t>
  </si>
  <si>
    <t>500745536270</t>
  </si>
  <si>
    <t>JLL260117B</t>
  </si>
  <si>
    <t>ICBU00000910167</t>
  </si>
  <si>
    <t>888005861988</t>
  </si>
  <si>
    <t>JLL260116B</t>
  </si>
  <si>
    <t>ICBU00000909515</t>
  </si>
  <si>
    <t>888005875355</t>
  </si>
  <si>
    <t>JLL260116A</t>
  </si>
  <si>
    <t>ICBU00000909489</t>
  </si>
  <si>
    <t>MKP4534274488</t>
  </si>
  <si>
    <t>51SN5B</t>
  </si>
  <si>
    <t>ICBU00000909942</t>
  </si>
  <si>
    <t>1ZK5812C0338341109</t>
  </si>
  <si>
    <t>JLL260117A</t>
  </si>
  <si>
    <t>ICBU00000910109</t>
  </si>
  <si>
    <t>WB1173421</t>
  </si>
  <si>
    <t>ICBU00000910225</t>
  </si>
  <si>
    <t>15505534490495</t>
  </si>
  <si>
    <t>260117TS-2</t>
  </si>
  <si>
    <t>ICBU00000910587</t>
  </si>
  <si>
    <t>TPL000132985</t>
  </si>
  <si>
    <t>287985163001023539</t>
  </si>
  <si>
    <t>ICBU00000910090</t>
  </si>
  <si>
    <t>1ZH0736G0415436627</t>
  </si>
  <si>
    <t>288807646501029649</t>
  </si>
  <si>
    <t>ICBU00000910604</t>
  </si>
  <si>
    <t>1ZHV24710410026418</t>
  </si>
  <si>
    <t>HY260105003</t>
  </si>
  <si>
    <t>ICBU00000910131</t>
  </si>
  <si>
    <t>888013808610</t>
  </si>
  <si>
    <t>KD0117-2</t>
  </si>
  <si>
    <t>ICBU00000910414</t>
  </si>
  <si>
    <t>397875597590</t>
  </si>
  <si>
    <t>7O185-PL</t>
  </si>
  <si>
    <t>ICBU00000910271</t>
  </si>
  <si>
    <t>1Z6982X16816863894</t>
  </si>
  <si>
    <t>ETF260112US-02</t>
  </si>
  <si>
    <t>ICBU00000910079</t>
  </si>
  <si>
    <t>397873834741</t>
  </si>
  <si>
    <t>WT260117-GR</t>
  </si>
  <si>
    <t>ICBU00000910632</t>
  </si>
  <si>
    <t>1Z6982X16818236657</t>
  </si>
  <si>
    <t>LZY2K23</t>
  </si>
  <si>
    <t>ICBU00000910631</t>
  </si>
  <si>
    <t>1ZJ443G10409494116</t>
  </si>
  <si>
    <t>YNN432DSP-011701</t>
  </si>
  <si>
    <t>ICBU00000910521</t>
  </si>
  <si>
    <t>1ZJ443W10411671923</t>
  </si>
  <si>
    <t>YNN432DSP-011702</t>
  </si>
  <si>
    <t>ICBU00000910523</t>
  </si>
  <si>
    <t>1ZJ443W10410611105</t>
  </si>
  <si>
    <t>ZG6G83</t>
  </si>
  <si>
    <t>ICBU00000910653</t>
  </si>
  <si>
    <t>1Z4W260E0428329617</t>
  </si>
  <si>
    <t>LY117CH-2</t>
  </si>
  <si>
    <t>ICBU00000909712</t>
  </si>
  <si>
    <t>1Z4W260E0402236275</t>
  </si>
  <si>
    <t>SD2601080816419641700</t>
  </si>
  <si>
    <t>ICBU00000907685</t>
  </si>
  <si>
    <t>1ZG3333D0429959062</t>
  </si>
  <si>
    <t>5229636Y2</t>
  </si>
  <si>
    <t>ICBU00000910623</t>
  </si>
  <si>
    <t>1Z0E793D0407366025</t>
  </si>
  <si>
    <t>XT-20260116-JULIE</t>
  </si>
  <si>
    <t>ICBU00000908771</t>
  </si>
  <si>
    <t>1Z4W260E0438888156</t>
  </si>
  <si>
    <t>YH20260117-2-1</t>
  </si>
  <si>
    <t>ICBU00000909694</t>
  </si>
  <si>
    <t>10272139091</t>
  </si>
  <si>
    <t>YH20260117-2-2</t>
  </si>
  <si>
    <t>ICBU00000909700</t>
  </si>
  <si>
    <t>10272138030</t>
  </si>
  <si>
    <t>LSJ-20260116-LUVI</t>
  </si>
  <si>
    <t>ICBU00000908834</t>
  </si>
  <si>
    <t>1Z4W260E0406460079</t>
  </si>
  <si>
    <t>NAT260112GB-01</t>
  </si>
  <si>
    <t>ICBU00000910065</t>
  </si>
  <si>
    <t>888003913633</t>
  </si>
  <si>
    <t>NAT260113US-01</t>
  </si>
  <si>
    <t>ICBU00000910078</t>
  </si>
  <si>
    <t>1Z0E793D0429024853</t>
  </si>
  <si>
    <t>上海FEDEX美波包税A价-IP</t>
  </si>
  <si>
    <t>YUAN-202617</t>
  </si>
  <si>
    <t>ICBU00000910380</t>
  </si>
  <si>
    <t>1Z4W260E0416981952</t>
  </si>
  <si>
    <t>HY317004</t>
  </si>
  <si>
    <t>ICBU00000907552</t>
  </si>
  <si>
    <t>MKP4534274314</t>
  </si>
  <si>
    <t>260117MY-1</t>
  </si>
  <si>
    <t>ICBU00000910595</t>
  </si>
  <si>
    <t>1ZG3333D0413608283</t>
  </si>
  <si>
    <t>XKDZ116-3</t>
  </si>
  <si>
    <t>ICBU00000910294</t>
  </si>
  <si>
    <t>15505502983961</t>
  </si>
  <si>
    <t>英国海运-快递-含税-KY</t>
  </si>
  <si>
    <t>R08F69</t>
  </si>
  <si>
    <t>ICBU00000910663</t>
  </si>
  <si>
    <t>1Z0E793D6716889764</t>
  </si>
  <si>
    <t>LZYKT22</t>
  </si>
  <si>
    <t>ICBU00000910228</t>
  </si>
  <si>
    <t>397876012295</t>
  </si>
  <si>
    <t>546G3Y</t>
  </si>
  <si>
    <t>ICBU00000910227</t>
  </si>
  <si>
    <t>1ZK5812C0315828716</t>
  </si>
  <si>
    <t>786663223</t>
  </si>
  <si>
    <t>ICBU00000910603</t>
  </si>
  <si>
    <t>397876019955</t>
  </si>
  <si>
    <t>TM260117-3DEKP</t>
  </si>
  <si>
    <t>ICBU00000910088</t>
  </si>
  <si>
    <t>1ZA06B016812238476</t>
  </si>
  <si>
    <t>TM260117-3NLKP</t>
  </si>
  <si>
    <t>ICBU00000910302</t>
  </si>
  <si>
    <t>1ZA06B016818265239</t>
  </si>
  <si>
    <t>PT-0117-PT</t>
  </si>
  <si>
    <t>ICBU00000910387</t>
  </si>
  <si>
    <t>1ZA06B016837148517</t>
  </si>
  <si>
    <t>Q275F3</t>
  </si>
  <si>
    <t>ICBU00000910635</t>
  </si>
  <si>
    <t>1ZB875D90430594683</t>
  </si>
  <si>
    <t>WXHT20251018-1</t>
  </si>
  <si>
    <t>ICBU00000910259</t>
  </si>
  <si>
    <t>MS260117-ES-3</t>
  </si>
  <si>
    <t>ICBU00000909806</t>
  </si>
  <si>
    <t>1ZF4K3596819581690</t>
  </si>
  <si>
    <t>N4M632-US</t>
  </si>
  <si>
    <t>ICBU00000909958</t>
  </si>
  <si>
    <t>397874049407</t>
  </si>
  <si>
    <t>YSC477BL-011702</t>
  </si>
  <si>
    <t>ICBU00000910437</t>
  </si>
  <si>
    <t>1Z74WF390413670074</t>
  </si>
  <si>
    <t>YSC477BL-011701</t>
  </si>
  <si>
    <t>ICBU00000910434</t>
  </si>
  <si>
    <t>1Z74WF390426269038</t>
  </si>
  <si>
    <t>ZY0117P-5</t>
  </si>
  <si>
    <t>ICBU00000909586</t>
  </si>
  <si>
    <t>1Z4W260E0410657733</t>
  </si>
  <si>
    <t>ZY0117P-4</t>
  </si>
  <si>
    <t>ICBU00000909585</t>
  </si>
  <si>
    <t>1Z4W260E0434755798</t>
  </si>
  <si>
    <t>26117AM</t>
  </si>
  <si>
    <t>ICBU00000909544</t>
  </si>
  <si>
    <t>1Z0E793D6717158202</t>
  </si>
  <si>
    <t>26117DV</t>
  </si>
  <si>
    <t>ICBU00000909906</t>
  </si>
  <si>
    <t>1Z0E793D6705734978</t>
  </si>
  <si>
    <t>FB26-0117T01</t>
  </si>
  <si>
    <t>ICBU00000910165</t>
  </si>
  <si>
    <t>888011116823</t>
  </si>
  <si>
    <t>PSBS-26-01-17</t>
  </si>
  <si>
    <t>ICBU00000910630</t>
  </si>
  <si>
    <t>397873970558</t>
  </si>
  <si>
    <t>JSKJ-260117-5</t>
  </si>
  <si>
    <t>ICBU00000910509</t>
  </si>
  <si>
    <t>ALI25FCO00499</t>
  </si>
  <si>
    <t>ICBU00000906434</t>
  </si>
  <si>
    <t>888008305354</t>
  </si>
  <si>
    <t>WC1100</t>
  </si>
  <si>
    <t>ICBU00000909731</t>
  </si>
  <si>
    <t>888003872033</t>
  </si>
  <si>
    <t>QY26-0117V01</t>
  </si>
  <si>
    <t>ICBU00000910291</t>
  </si>
  <si>
    <t>397874234123</t>
  </si>
  <si>
    <t>QY26-0117V02</t>
  </si>
  <si>
    <t>ICBU00000910293</t>
  </si>
  <si>
    <t>397874227143</t>
  </si>
  <si>
    <t>10003778949</t>
  </si>
  <si>
    <t>ICBU00000909559</t>
  </si>
  <si>
    <t>SKP24000759145</t>
  </si>
  <si>
    <t>QY26-0117V03</t>
  </si>
  <si>
    <t>ICBU00000910298</t>
  </si>
  <si>
    <t>888006123344</t>
  </si>
  <si>
    <t>YY2G635</t>
  </si>
  <si>
    <t>ICBU00000910268</t>
  </si>
  <si>
    <t>500745534203</t>
  </si>
  <si>
    <t>2025SUN0125</t>
  </si>
  <si>
    <t>ICBU00000909821</t>
  </si>
  <si>
    <t>1ZK351X06803588969</t>
  </si>
  <si>
    <t>L9K815-US</t>
  </si>
  <si>
    <t>ICBU00000909743</t>
  </si>
  <si>
    <t>1ZG3333D0404558032</t>
  </si>
  <si>
    <t>HH26011701ABQ2</t>
  </si>
  <si>
    <t>ICBU00000909972</t>
  </si>
  <si>
    <t>1Z036E5H0327534284</t>
  </si>
  <si>
    <t xml:space="preserve">美国空派-0CY  </t>
  </si>
  <si>
    <t>美国空派-0CY</t>
  </si>
  <si>
    <t>SZBC260117-PL</t>
  </si>
  <si>
    <t>ICBU00000910040</t>
  </si>
  <si>
    <t>1ZA06B016820286766</t>
  </si>
  <si>
    <t>LKK3032537</t>
  </si>
  <si>
    <t>ICBU00000910411</t>
  </si>
  <si>
    <t>888010474130</t>
  </si>
  <si>
    <t>JYH260117-KR</t>
  </si>
  <si>
    <t>ICBU00000909461</t>
  </si>
  <si>
    <t>1Z762E4V0421500591</t>
  </si>
  <si>
    <t>HC-6390</t>
  </si>
  <si>
    <t>ICBU00000910111</t>
  </si>
  <si>
    <t>397874341610</t>
  </si>
  <si>
    <t>17317076501041113</t>
  </si>
  <si>
    <t>ICBU00000910106</t>
  </si>
  <si>
    <t>1Z762E4V0426450716</t>
  </si>
  <si>
    <t>TL0117-CA</t>
  </si>
  <si>
    <t>ICBU00000910205</t>
  </si>
  <si>
    <t>1ZA6D3650414583900</t>
  </si>
  <si>
    <t>260117YK-CH2</t>
  </si>
  <si>
    <t>ICBU00000910141</t>
  </si>
  <si>
    <t>397874783630</t>
  </si>
  <si>
    <t>DW26117-12</t>
  </si>
  <si>
    <t>ICBU00000909775</t>
  </si>
  <si>
    <t>00340434796130430243</t>
  </si>
  <si>
    <t>FBBC007H45918Y-2</t>
  </si>
  <si>
    <t>ICBU00000910304</t>
  </si>
  <si>
    <t>397874212450</t>
  </si>
  <si>
    <t>NXLSA0117-1</t>
  </si>
  <si>
    <t>ICBU00000910185</t>
  </si>
  <si>
    <t>MKP24000759176</t>
  </si>
  <si>
    <t>FBA15LBNT8DR</t>
  </si>
  <si>
    <t>ICBU00000909614</t>
  </si>
  <si>
    <t>15505534565140</t>
  </si>
  <si>
    <t>英国卡航（不含税）</t>
  </si>
  <si>
    <t>24533241001035957</t>
  </si>
  <si>
    <t>ICBU00000910108</t>
  </si>
  <si>
    <t>SF3267836562026</t>
  </si>
  <si>
    <t>53GTG1G</t>
  </si>
  <si>
    <t>ICBU00000905719</t>
  </si>
  <si>
    <t>1ZA06B016825362754</t>
  </si>
  <si>
    <t>89GRTY8</t>
  </si>
  <si>
    <t>ICBU00000894422</t>
  </si>
  <si>
    <t>V0PZ10088661</t>
  </si>
  <si>
    <t>YLM220132017</t>
  </si>
  <si>
    <t>ICBU00000909844</t>
  </si>
  <si>
    <t>888008542891</t>
  </si>
  <si>
    <t>XL260117-AU</t>
  </si>
  <si>
    <t>ICBU00000909298</t>
  </si>
  <si>
    <t>500745536255</t>
  </si>
  <si>
    <t>6VDWHD</t>
  </si>
  <si>
    <t>ICBU00000909800</t>
  </si>
  <si>
    <t>888008254349</t>
  </si>
  <si>
    <t>MT-0117</t>
  </si>
  <si>
    <t>ICBU00000910003</t>
  </si>
  <si>
    <t>1Z0E793D0415883808</t>
  </si>
  <si>
    <t>AMY-26-01-17</t>
  </si>
  <si>
    <t>ICBU00000909996</t>
  </si>
  <si>
    <t>XAMY0261171404</t>
  </si>
  <si>
    <t>ICBU00000909625</t>
  </si>
  <si>
    <t>1Z9Y45380494185321</t>
  </si>
  <si>
    <t>XAMY0261171402</t>
  </si>
  <si>
    <t>ICBU00000909622</t>
  </si>
  <si>
    <t>1Z9Y45380491890421</t>
  </si>
  <si>
    <t>XAMY0261171403</t>
  </si>
  <si>
    <t>ICBU00000909624</t>
  </si>
  <si>
    <t>1Z9Y45380429900170</t>
  </si>
  <si>
    <t>XAMY0261171401</t>
  </si>
  <si>
    <t>ICBU00000909621</t>
  </si>
  <si>
    <t>1Z9Y45380494540375</t>
  </si>
  <si>
    <t>XAMY0261171415</t>
  </si>
  <si>
    <t>ICBU00000909640</t>
  </si>
  <si>
    <t>1Z33W2600491038817</t>
  </si>
  <si>
    <t>KA-NL-117-1</t>
  </si>
  <si>
    <t>ICBU00000909903</t>
  </si>
  <si>
    <t>1ZJ4492C6718279678</t>
  </si>
  <si>
    <t>CX-11701</t>
  </si>
  <si>
    <t>ICBU00000909959</t>
  </si>
  <si>
    <t>397875614872</t>
  </si>
  <si>
    <t>PT29FR</t>
  </si>
  <si>
    <t>ICBU00000909680</t>
  </si>
  <si>
    <t>887995752494</t>
  </si>
  <si>
    <t>YNN157DSP-011701</t>
  </si>
  <si>
    <t>ICBU00000909405</t>
  </si>
  <si>
    <t>1Z74WF390421215612</t>
  </si>
  <si>
    <t>WC1301</t>
  </si>
  <si>
    <t>ICBU00000909776</t>
  </si>
  <si>
    <t>887989568301</t>
  </si>
  <si>
    <t>2610136-A</t>
  </si>
  <si>
    <t>ICBU00000909835</t>
  </si>
  <si>
    <t>CR430525087DE</t>
  </si>
  <si>
    <t>FBA1962Q670L</t>
  </si>
  <si>
    <t>ICBU00000908428</t>
  </si>
  <si>
    <t>2511CCYP049</t>
  </si>
  <si>
    <t>ICBU00000909761</t>
  </si>
  <si>
    <t>888004373374</t>
  </si>
  <si>
    <t>8858GDBB</t>
  </si>
  <si>
    <t>ICBU00000909596</t>
  </si>
  <si>
    <t>1ZK5812C0331740075</t>
  </si>
  <si>
    <t>UWJ0-SK</t>
  </si>
  <si>
    <t>ICBU00000909570</t>
  </si>
  <si>
    <t>1ZA6D5820415639787</t>
  </si>
  <si>
    <t>WWNDU8555</t>
  </si>
  <si>
    <t>ICBU00000909581</t>
  </si>
  <si>
    <t>CR430525095DE</t>
  </si>
  <si>
    <t>CH20260117-22KP</t>
  </si>
  <si>
    <t>ICBU00000909768</t>
  </si>
  <si>
    <t>1ZA06B016803858984</t>
  </si>
  <si>
    <t>CH20260117-2HP</t>
  </si>
  <si>
    <t>ICBU00000909754</t>
  </si>
  <si>
    <t>1ZW3716B6826243877</t>
  </si>
  <si>
    <t>AYG220317</t>
  </si>
  <si>
    <t>ICBU00000909763</t>
  </si>
  <si>
    <t>1Z6982X16824728239</t>
  </si>
  <si>
    <t>260117YK-SA4</t>
  </si>
  <si>
    <t>ICBU00000909664</t>
  </si>
  <si>
    <t>8865980038257</t>
  </si>
  <si>
    <t>PT225563</t>
  </si>
  <si>
    <t>ICBU00000909752</t>
  </si>
  <si>
    <t>CR430526578DE</t>
  </si>
  <si>
    <t>10003778925</t>
  </si>
  <si>
    <t>ICBU00000909328</t>
  </si>
  <si>
    <t>887989827799</t>
  </si>
  <si>
    <t>JMWJ-26-01-17-IT</t>
  </si>
  <si>
    <t>ICBU00000909232</t>
  </si>
  <si>
    <t>1ZF4K3596807384676</t>
  </si>
  <si>
    <t>XNA-93</t>
  </si>
  <si>
    <t>ICBU00000909786</t>
  </si>
  <si>
    <t>1Z0E465J0438910418</t>
  </si>
  <si>
    <t>ER9963P711</t>
  </si>
  <si>
    <t>ICBU00000908233</t>
  </si>
  <si>
    <t>1Z0E620D0432542651</t>
  </si>
  <si>
    <t>JMWJ-26-01-17-US</t>
  </si>
  <si>
    <t>ICBU00000909235</t>
  </si>
  <si>
    <t>397921837816</t>
  </si>
  <si>
    <t>FBA15LBR08LY</t>
  </si>
  <si>
    <t>ICBU00000909273</t>
  </si>
  <si>
    <t>英国海卡BHX4/LBA4(自税按kg)</t>
  </si>
  <si>
    <t>邹权帅</t>
  </si>
  <si>
    <t>BELLA33204</t>
  </si>
  <si>
    <t>ICBU00000909374</t>
  </si>
  <si>
    <t>1ZHF05572024376754</t>
  </si>
  <si>
    <t>ERICK25117-1</t>
  </si>
  <si>
    <t>ICBU00000909737</t>
  </si>
  <si>
    <t>1Z74WF390423105497</t>
  </si>
  <si>
    <t>YM260117</t>
  </si>
  <si>
    <t>ICBU00000909629</t>
  </si>
  <si>
    <t>1Z33W2600499351295</t>
  </si>
  <si>
    <t>LY116FR-1</t>
  </si>
  <si>
    <t>ICBU00000908617</t>
  </si>
  <si>
    <t>888006180903</t>
  </si>
  <si>
    <t>TX260117-LY04</t>
  </si>
  <si>
    <t>ICBU00000909342</t>
  </si>
  <si>
    <t>1ZK5812C0330142204</t>
  </si>
  <si>
    <t>LY116AE-3</t>
  </si>
  <si>
    <t>ICBU00000908627</t>
  </si>
  <si>
    <t>WJ0828765</t>
  </si>
  <si>
    <t>366WUHH</t>
  </si>
  <si>
    <t>ICBU00000909683</t>
  </si>
  <si>
    <t>888011335099</t>
  </si>
  <si>
    <t>KSJ-785</t>
  </si>
  <si>
    <t>ICBU00000909572</t>
  </si>
  <si>
    <t>888005319042</t>
  </si>
  <si>
    <t>FBA19681WTL6</t>
  </si>
  <si>
    <t>ICBU00000907083</t>
  </si>
  <si>
    <t>FBA1969BSBH7</t>
  </si>
  <si>
    <t>ICBU00000907696</t>
  </si>
  <si>
    <t>FBA1969ZJVZG</t>
  </si>
  <si>
    <t>ICBU00000909128</t>
  </si>
  <si>
    <t>MKW-125-10</t>
  </si>
  <si>
    <t>ICBU00000907644</t>
  </si>
  <si>
    <t>1ZHF05572035390511</t>
  </si>
  <si>
    <t>ZJTX2025763</t>
  </si>
  <si>
    <t>ICBU00000907847</t>
  </si>
  <si>
    <t>1Z33W2606793825943</t>
  </si>
  <si>
    <t>JDJ0116-GB</t>
  </si>
  <si>
    <t>ICBU00000908161</t>
  </si>
  <si>
    <t>888010372535</t>
  </si>
  <si>
    <t>NW0117-A</t>
  </si>
  <si>
    <t>ICBU00000909529</t>
  </si>
  <si>
    <t>1Z33W2606792243994</t>
  </si>
  <si>
    <t>NW0117-B</t>
  </si>
  <si>
    <t>ICBU00000909535</t>
  </si>
  <si>
    <t>1Z33W2606795550790</t>
  </si>
  <si>
    <t>59GF4GH</t>
  </si>
  <si>
    <t>ICBU00000909459</t>
  </si>
  <si>
    <t>1ZG0709H0413993889</t>
  </si>
  <si>
    <t>ZY0117P-1</t>
  </si>
  <si>
    <t>ICBU00000909500</t>
  </si>
  <si>
    <t>1Z74WF390402745102</t>
  </si>
  <si>
    <t>FBA15LBNPGPQ</t>
  </si>
  <si>
    <t>ICBU00000909210</t>
  </si>
  <si>
    <t>FBA15LBN9RCH</t>
  </si>
  <si>
    <t>ICBU00000909211</t>
  </si>
  <si>
    <t>FBA15LBQVNDL</t>
  </si>
  <si>
    <t>ICBU00000909221</t>
  </si>
  <si>
    <t>ALF0447</t>
  </si>
  <si>
    <t>ICBU00000909460</t>
  </si>
  <si>
    <t>888045366957</t>
  </si>
  <si>
    <t>ZZ115-1-1US</t>
  </si>
  <si>
    <t>ICBU00000906368</t>
  </si>
  <si>
    <t>1Z0E465J0420770559</t>
  </si>
  <si>
    <t>ZZ116-2-1</t>
  </si>
  <si>
    <t>ICBU00000908309</t>
  </si>
  <si>
    <t>1Z4W260E0431538126</t>
  </si>
  <si>
    <t>ZZ115-1-1</t>
  </si>
  <si>
    <t>ICBU00000906111</t>
  </si>
  <si>
    <t>1Z4W260E0423826339</t>
  </si>
  <si>
    <t>XHX-0117-04</t>
  </si>
  <si>
    <t>ICBU00000909521</t>
  </si>
  <si>
    <t>1Z33W2606690910698</t>
  </si>
  <si>
    <t>XHX-0117-05</t>
  </si>
  <si>
    <t>ICBU00000909513</t>
  </si>
  <si>
    <t>1Z33W2606697784214</t>
  </si>
  <si>
    <t>XHX-0117-02</t>
  </si>
  <si>
    <t>ICBU00000909510</t>
  </si>
  <si>
    <t>1Z33W2606698392261</t>
  </si>
  <si>
    <t>XHX-0117-01</t>
  </si>
  <si>
    <t>ICBU00000909509</t>
  </si>
  <si>
    <t>1Z33W2606699653030</t>
  </si>
  <si>
    <t>XHX-0117-03</t>
  </si>
  <si>
    <t>ICBU00000909511</t>
  </si>
  <si>
    <t>1Z33W2606695504270</t>
  </si>
  <si>
    <t>ND015-1CA</t>
  </si>
  <si>
    <t>ICBU00000906570</t>
  </si>
  <si>
    <t>1Z0E465J0412218902</t>
  </si>
  <si>
    <t>YG-3056</t>
  </si>
  <si>
    <t>ICBU00000906548</t>
  </si>
  <si>
    <t>15505502984948</t>
  </si>
  <si>
    <t>ZL0116-KR</t>
  </si>
  <si>
    <t>ICBU00000907741</t>
  </si>
  <si>
    <t>1Z0E620D0424040824</t>
  </si>
  <si>
    <t>BLS34956501</t>
  </si>
  <si>
    <t>ICBU00000909182</t>
  </si>
  <si>
    <t>881054705</t>
  </si>
  <si>
    <t>WC1200</t>
  </si>
  <si>
    <t>ICBU00000909520</t>
  </si>
  <si>
    <t>397876128058</t>
  </si>
  <si>
    <t>BZL-0117-US</t>
  </si>
  <si>
    <t>ICBU00000909349</t>
  </si>
  <si>
    <t>887989047078</t>
  </si>
  <si>
    <t>FBA15LBCFS91</t>
  </si>
  <si>
    <t>ICBU00000909352</t>
  </si>
  <si>
    <t>00340434796121611477</t>
  </si>
  <si>
    <t>FBA15LBJCST2</t>
  </si>
  <si>
    <t>ICBU00000909348</t>
  </si>
  <si>
    <t>15505502984061</t>
  </si>
  <si>
    <t>FBA15LBCZYWC</t>
  </si>
  <si>
    <t>ICBU00000909344</t>
  </si>
  <si>
    <t>15505502984077</t>
  </si>
  <si>
    <t>227863QA</t>
  </si>
  <si>
    <t>ICBU00000909203</t>
  </si>
  <si>
    <t>888005189352</t>
  </si>
  <si>
    <t>SF0250009141539</t>
  </si>
  <si>
    <t>ICBU00000909213</t>
  </si>
  <si>
    <t>2726628273</t>
  </si>
  <si>
    <t>XKZXX011701</t>
  </si>
  <si>
    <t>ICBU00000909216</t>
  </si>
  <si>
    <t>1Z4W260E0421984369</t>
  </si>
  <si>
    <t>CM260117</t>
  </si>
  <si>
    <t>ICBU00000909191</t>
  </si>
  <si>
    <t>888005672773</t>
  </si>
  <si>
    <t>李洋</t>
  </si>
  <si>
    <t>SF0252809478510</t>
  </si>
  <si>
    <t>ICBU00000907948</t>
  </si>
  <si>
    <t>887988860817</t>
  </si>
  <si>
    <t>FBA15LBBH6GR</t>
  </si>
  <si>
    <t>ICBU00000905468</t>
  </si>
  <si>
    <t>SY0116-2</t>
  </si>
  <si>
    <t>ICBU00000908026</t>
  </si>
  <si>
    <t>1201905541</t>
  </si>
  <si>
    <t>JBL20260106001</t>
  </si>
  <si>
    <t>ICBU00000908273</t>
  </si>
  <si>
    <t>397876166184</t>
  </si>
  <si>
    <t>DH0115004-11717-1</t>
  </si>
  <si>
    <t>ICBU00000905687</t>
  </si>
  <si>
    <t>397916956252</t>
  </si>
  <si>
    <t>KLGYPTX-0117</t>
  </si>
  <si>
    <t>ICBU00000909163</t>
  </si>
  <si>
    <t>SA-WJ24550</t>
  </si>
  <si>
    <t>IJNY578</t>
  </si>
  <si>
    <t>ICBU00000907726</t>
  </si>
  <si>
    <t>520299510153</t>
  </si>
  <si>
    <t>CH0117-A450</t>
  </si>
  <si>
    <t>ICBU00000909169</t>
  </si>
  <si>
    <t>1Z0E554G0418412297</t>
  </si>
  <si>
    <t>XR-1-16-NZ</t>
  </si>
  <si>
    <t>ICBU00000909112</t>
  </si>
  <si>
    <t>SF5103880053696</t>
  </si>
  <si>
    <t>JYH260116-RO</t>
  </si>
  <si>
    <t>ICBU00000908710</t>
  </si>
  <si>
    <t>1511244523</t>
  </si>
  <si>
    <t>86H37ER</t>
  </si>
  <si>
    <t>ICBU00000909019</t>
  </si>
  <si>
    <t>887986794062</t>
  </si>
  <si>
    <t>WBW2-FBA1969NWZ09</t>
  </si>
  <si>
    <t>ICBU00000908130</t>
  </si>
  <si>
    <t>1Z33W2600494642471</t>
  </si>
  <si>
    <t>WBW2-FBA1969NWZ09-A</t>
  </si>
  <si>
    <t>ICBU00000908133</t>
  </si>
  <si>
    <t>1Z33W2600494933951</t>
  </si>
  <si>
    <t>PRT7730</t>
  </si>
  <si>
    <t>ICBU00000908228</t>
  </si>
  <si>
    <t>397853441269</t>
  </si>
  <si>
    <t>CN260116-US-93514</t>
  </si>
  <si>
    <t>ICBU00000908658</t>
  </si>
  <si>
    <t>397853106236</t>
  </si>
  <si>
    <t>CN260116-US-19145</t>
  </si>
  <si>
    <t>ICBU00000908662</t>
  </si>
  <si>
    <t>397853126640</t>
  </si>
  <si>
    <t>CN260116-US-72638</t>
  </si>
  <si>
    <t>ICBU00000908661</t>
  </si>
  <si>
    <t>397853165279</t>
  </si>
  <si>
    <t>CN260116-US-37167</t>
  </si>
  <si>
    <t>ICBU00000908654</t>
  </si>
  <si>
    <t>397853152496</t>
  </si>
  <si>
    <t>CN260116-US-74055</t>
  </si>
  <si>
    <t>ICBU00000908653</t>
  </si>
  <si>
    <t>397853134957</t>
  </si>
  <si>
    <t>CN260116-US-30816</t>
  </si>
  <si>
    <t>ICBU00000908651</t>
  </si>
  <si>
    <t>397853103650</t>
  </si>
  <si>
    <t>CN260116-US-84414</t>
  </si>
  <si>
    <t>ICBU00000908657</t>
  </si>
  <si>
    <t>397853151673</t>
  </si>
  <si>
    <t>CN260116-US-62014</t>
  </si>
  <si>
    <t>ICBU00000908663</t>
  </si>
  <si>
    <t>397853113503</t>
  </si>
  <si>
    <t>CN260116-US-77651</t>
  </si>
  <si>
    <t>ICBU00000908671</t>
  </si>
  <si>
    <t>1Z33W2600498567117</t>
  </si>
  <si>
    <t>CN260116-US-45324</t>
  </si>
  <si>
    <t>ICBU00000908656</t>
  </si>
  <si>
    <t>397853142072</t>
  </si>
  <si>
    <t>CN260116-US-91360</t>
  </si>
  <si>
    <t>ICBU00000908655</t>
  </si>
  <si>
    <t>397853080585</t>
  </si>
  <si>
    <t>CN260116-US-11946</t>
  </si>
  <si>
    <t>ICBU00000908659</t>
  </si>
  <si>
    <t>397853092681</t>
  </si>
  <si>
    <t>JPS20260116008</t>
  </si>
  <si>
    <t>ICBU00000908879</t>
  </si>
  <si>
    <t>1Z4W260E0411716364</t>
  </si>
  <si>
    <t>JPS20260116004</t>
  </si>
  <si>
    <t>ICBU00000908853</t>
  </si>
  <si>
    <t>1ZW3716B6805863308</t>
  </si>
  <si>
    <t>JPS20260116006</t>
  </si>
  <si>
    <t>ICBU00000908866</t>
  </si>
  <si>
    <t>1Z4W260E0404553142</t>
  </si>
  <si>
    <t>JPS20260116009</t>
  </si>
  <si>
    <t>ICBU00000908880</t>
  </si>
  <si>
    <t>1Z4W260E0410715170</t>
  </si>
  <si>
    <t>JPS20260116001</t>
  </si>
  <si>
    <t>ICBU00000908845</t>
  </si>
  <si>
    <t>CR430492389DE</t>
  </si>
  <si>
    <t>JPS20260116005</t>
  </si>
  <si>
    <t>ICBU00000908933</t>
  </si>
  <si>
    <t>1Z4W260E0407153640</t>
  </si>
  <si>
    <t>RG-116</t>
  </si>
  <si>
    <t>ICBU00000908837</t>
  </si>
  <si>
    <t>1ZHF34022005365144</t>
  </si>
  <si>
    <t>JPS20260116007</t>
  </si>
  <si>
    <t>ICBU00000908874</t>
  </si>
  <si>
    <t>CR430492035DE</t>
  </si>
  <si>
    <t>JPS20260116003</t>
  </si>
  <si>
    <t>ICBU00000908850</t>
  </si>
  <si>
    <t>1ZHV24710418345443</t>
  </si>
  <si>
    <t>JPS20260116002</t>
  </si>
  <si>
    <t>ICBU00000908849</t>
  </si>
  <si>
    <t>CR430492185DE</t>
  </si>
  <si>
    <t>CN260116-US-19462</t>
  </si>
  <si>
    <t>ICBU00000908660</t>
  </si>
  <si>
    <t>397853133983</t>
  </si>
  <si>
    <t>CN260116-US-16657</t>
  </si>
  <si>
    <t>ICBU00000908664</t>
  </si>
  <si>
    <t>397853099046</t>
  </si>
  <si>
    <t>CN260116-US-44460</t>
  </si>
  <si>
    <t>ICBU00000908650</t>
  </si>
  <si>
    <t>397853111420</t>
  </si>
  <si>
    <t>CN260116-US-31006</t>
  </si>
  <si>
    <t>ICBU00000908652</t>
  </si>
  <si>
    <t>397853132071</t>
  </si>
  <si>
    <t>I2FFCG3</t>
  </si>
  <si>
    <t>ICBU00000908753</t>
  </si>
  <si>
    <t>1ZG2C1210300979251</t>
  </si>
  <si>
    <t>PSC2-FBA1969PBH3K</t>
  </si>
  <si>
    <t>ICBU00000907927</t>
  </si>
  <si>
    <t>1Z4W260E0403915048</t>
  </si>
  <si>
    <t>75G6D8</t>
  </si>
  <si>
    <t>ICBU00000908925</t>
  </si>
  <si>
    <t>887988792305</t>
  </si>
  <si>
    <t>3GHALB</t>
  </si>
  <si>
    <t>ICBU00000908754</t>
  </si>
  <si>
    <t>397855057958</t>
  </si>
  <si>
    <t>YY261234</t>
  </si>
  <si>
    <t>ICBU00000908733</t>
  </si>
  <si>
    <t>397854969662</t>
  </si>
  <si>
    <t>LYG0116-US03</t>
  </si>
  <si>
    <t>ICBU00000908574</t>
  </si>
  <si>
    <t>887989369416</t>
  </si>
  <si>
    <t>6017527</t>
  </si>
  <si>
    <t>ICBU00000908751</t>
  </si>
  <si>
    <t>1Z0E793D0423091890</t>
  </si>
  <si>
    <t>8F5RJGT</t>
  </si>
  <si>
    <t>ICBU00000908744</t>
  </si>
  <si>
    <t>1Z0E793D0400032102</t>
  </si>
  <si>
    <t>ZJTX2025765</t>
  </si>
  <si>
    <t>ICBU00000908152</t>
  </si>
  <si>
    <t>887985417254</t>
  </si>
  <si>
    <t>TM260116-1NL3</t>
  </si>
  <si>
    <t>ICBU00000908791</t>
  </si>
  <si>
    <t>887986818203</t>
  </si>
  <si>
    <t>TM260116-4NLKH</t>
  </si>
  <si>
    <t>ICBU00000908209</t>
  </si>
  <si>
    <t>1ZW3716B6817871107</t>
  </si>
  <si>
    <t>TM260116-1BE2</t>
  </si>
  <si>
    <t>ICBU00000908323</t>
  </si>
  <si>
    <t>887985782280</t>
  </si>
  <si>
    <t>HP-0116-7</t>
  </si>
  <si>
    <t>ICBU00000908535</t>
  </si>
  <si>
    <t>15505502990525</t>
  </si>
  <si>
    <t>DLBB-26-01-16</t>
  </si>
  <si>
    <t>ICBU00000908934</t>
  </si>
  <si>
    <t>1Z0E620D0413298729</t>
  </si>
  <si>
    <t>YNN501-011602</t>
  </si>
  <si>
    <t>ICBU00000908127</t>
  </si>
  <si>
    <t>1Z74WF390429160514</t>
  </si>
  <si>
    <t>YNN501-011601</t>
  </si>
  <si>
    <t>ICBU00000908125</t>
  </si>
  <si>
    <t>1Z74WF390408212220</t>
  </si>
  <si>
    <t>XX2611601</t>
  </si>
  <si>
    <t>ICBU00000908590</t>
  </si>
  <si>
    <t>887988752286</t>
  </si>
  <si>
    <t>YHM1-FBA1969TV7FH</t>
  </si>
  <si>
    <t>ICBU00000908311</t>
  </si>
  <si>
    <t>DLBB-26-01-16-22380</t>
  </si>
  <si>
    <t>ICBU00000908946</t>
  </si>
  <si>
    <t>1Z0E793D0437333692</t>
  </si>
  <si>
    <t>4GGQTN</t>
  </si>
  <si>
    <t>ICBU00000908251</t>
  </si>
  <si>
    <t>V0PZ10088581</t>
  </si>
  <si>
    <t>FBA1969P4C7R</t>
  </si>
  <si>
    <t>ICBU00000908620</t>
  </si>
  <si>
    <t>887986333037</t>
  </si>
  <si>
    <t>JM0116-GR01</t>
  </si>
  <si>
    <t>ICBU00000908595</t>
  </si>
  <si>
    <t>1Z0E554G6712140250</t>
  </si>
  <si>
    <t>TS-XU-2026116</t>
  </si>
  <si>
    <t>ICBU00000908593</t>
  </si>
  <si>
    <t>1ZG3325W6701715117</t>
  </si>
  <si>
    <t>TS-XU-20261161</t>
  </si>
  <si>
    <t>ICBU00000908622</t>
  </si>
  <si>
    <t>1Z0E793D0410476221</t>
  </si>
  <si>
    <t>RDU4-FBA1969HT69P</t>
  </si>
  <si>
    <t>ICBU00000907860</t>
  </si>
  <si>
    <t>1Z33W2600492597177</t>
  </si>
  <si>
    <t>LAX9-FBA1969H7JLZ</t>
  </si>
  <si>
    <t>ICBU00000907830</t>
  </si>
  <si>
    <t>1ZG3333D0419801848</t>
  </si>
  <si>
    <t>VGT2-FBA1969M6GBW</t>
  </si>
  <si>
    <t>ICBU00000907842</t>
  </si>
  <si>
    <t>1Z33W2600491075349</t>
  </si>
  <si>
    <t>MEM1-FBA1969GPMRM</t>
  </si>
  <si>
    <t>ICBU00000907819</t>
  </si>
  <si>
    <t>1Z33W2600494999999</t>
  </si>
  <si>
    <t>SMF3-FBA1969K84S3</t>
  </si>
  <si>
    <t>ICBU00000907846</t>
  </si>
  <si>
    <t>1ZG3333D0410881251</t>
  </si>
  <si>
    <t>VGT2-FBA1968Z4QZ1</t>
  </si>
  <si>
    <t>ICBU00000907028</t>
  </si>
  <si>
    <t>1Z33W2600497549399</t>
  </si>
  <si>
    <t>TEB9-FBA1968X9M4K</t>
  </si>
  <si>
    <t>ICBU00000907023</t>
  </si>
  <si>
    <t>1Z33W2600491257527</t>
  </si>
  <si>
    <t>IND9-FBA1968X1V93</t>
  </si>
  <si>
    <t>ICBU00000907020</t>
  </si>
  <si>
    <t>1Z4W260E0404525404</t>
  </si>
  <si>
    <t>RZZA26011601</t>
  </si>
  <si>
    <t>ICBU00000907501</t>
  </si>
  <si>
    <t>397852849920</t>
  </si>
  <si>
    <t>IAH3-FBA1968WLG62</t>
  </si>
  <si>
    <t>ICBU00000907220</t>
  </si>
  <si>
    <t>1Z4W260E0419083766</t>
  </si>
  <si>
    <t>SMF3-FBA1968XYMVH</t>
  </si>
  <si>
    <t>ICBU00000907027</t>
  </si>
  <si>
    <t>1Z4W260E0416611824</t>
  </si>
  <si>
    <t>GG26116-GYR3</t>
  </si>
  <si>
    <t>ICBU00000908625</t>
  </si>
  <si>
    <t>1Z4W260E0416837537</t>
  </si>
  <si>
    <t>XY-20260115-PAM</t>
  </si>
  <si>
    <t>ICBU00000906772</t>
  </si>
  <si>
    <t>1Z33W2600491132027</t>
  </si>
  <si>
    <t>PS-26-04-16</t>
  </si>
  <si>
    <t>ICBU00000908930</t>
  </si>
  <si>
    <t>887986125353</t>
  </si>
  <si>
    <t>IWJ0NDN-475</t>
  </si>
  <si>
    <t>ICBU00000906547</t>
  </si>
  <si>
    <t>887986709971</t>
  </si>
  <si>
    <t>HZHF0029</t>
  </si>
  <si>
    <t>ICBU00000903497</t>
  </si>
  <si>
    <t>1ZHF34022017255679</t>
  </si>
  <si>
    <t>22026011604</t>
  </si>
  <si>
    <t>ICBU00000908183</t>
  </si>
  <si>
    <t>1Z33W2600493311197</t>
  </si>
  <si>
    <t>P88222699P</t>
  </si>
  <si>
    <t>ICBU00000908629</t>
  </si>
  <si>
    <t>15505502990774</t>
  </si>
  <si>
    <t>YF260116-33069</t>
  </si>
  <si>
    <t>ICBU00000908922</t>
  </si>
  <si>
    <t>1ZG2C1210318170868</t>
  </si>
  <si>
    <t>RYG72R</t>
  </si>
  <si>
    <t>ICBU00000908918</t>
  </si>
  <si>
    <t>397853442519</t>
  </si>
  <si>
    <t>95NBR8</t>
  </si>
  <si>
    <t>ICBU00000908919</t>
  </si>
  <si>
    <t>397877493090</t>
  </si>
  <si>
    <t>869R39</t>
  </si>
  <si>
    <t>ICBU00000908921</t>
  </si>
  <si>
    <t>397853117005</t>
  </si>
  <si>
    <t>6FGHG9</t>
  </si>
  <si>
    <t>ICBU00000908912</t>
  </si>
  <si>
    <t>397853434716</t>
  </si>
  <si>
    <t>58HYGQ</t>
  </si>
  <si>
    <t>ICBU00000908910</t>
  </si>
  <si>
    <t>397853118240</t>
  </si>
  <si>
    <t>ALIGG53</t>
  </si>
  <si>
    <t>ICBU00000908915</t>
  </si>
  <si>
    <t>397853119821</t>
  </si>
  <si>
    <t>YFF2GKD</t>
  </si>
  <si>
    <t>ICBU00000908909</t>
  </si>
  <si>
    <t>397853097672</t>
  </si>
  <si>
    <t>HY260116-30662</t>
  </si>
  <si>
    <t>ICBU00000908908</t>
  </si>
  <si>
    <t>397852853532</t>
  </si>
  <si>
    <t>89GGRN</t>
  </si>
  <si>
    <t>ICBU00000908916</t>
  </si>
  <si>
    <t>397853448447</t>
  </si>
  <si>
    <t>25228SL</t>
  </si>
  <si>
    <t>ICBU00000908914</t>
  </si>
  <si>
    <t>397853092670</t>
  </si>
  <si>
    <t>9T8G97</t>
  </si>
  <si>
    <t>ICBU00000908920</t>
  </si>
  <si>
    <t>397853085381</t>
  </si>
  <si>
    <t>QY26-0116K04</t>
  </si>
  <si>
    <t>ICBU00000908885</t>
  </si>
  <si>
    <t>1ZB8C0932013638147</t>
  </si>
  <si>
    <t>QY26-0116K03</t>
  </si>
  <si>
    <t>ICBU00000908800</t>
  </si>
  <si>
    <t>V0PZ10088306</t>
  </si>
  <si>
    <t>QY26-0116K02</t>
  </si>
  <si>
    <t>ICBU00000908792</t>
  </si>
  <si>
    <t>1Z33W2600492467656</t>
  </si>
  <si>
    <t>FBA1969M769H</t>
  </si>
  <si>
    <t>ICBU00000908014</t>
  </si>
  <si>
    <t>233JKL2326</t>
  </si>
  <si>
    <t>ICBU00000908624</t>
  </si>
  <si>
    <t>IW672993660GB</t>
  </si>
  <si>
    <t>5B869KK0S</t>
  </si>
  <si>
    <t>ICBU00000907600</t>
  </si>
  <si>
    <t>1Z0E793D6700639321</t>
  </si>
  <si>
    <t>QKJJ-260116-1</t>
  </si>
  <si>
    <t>ICBU00000907079</t>
  </si>
  <si>
    <t>887986314719</t>
  </si>
  <si>
    <t>FBA1969LCHRY</t>
  </si>
  <si>
    <t>ICBU00000907661</t>
  </si>
  <si>
    <t>FBA1969GFKT7</t>
  </si>
  <si>
    <t>ICBU00000907611</t>
  </si>
  <si>
    <t>CC011604</t>
  </si>
  <si>
    <t>ICBU00000908705</t>
  </si>
  <si>
    <t>1ZHF34022012258023</t>
  </si>
  <si>
    <t>52025111326</t>
  </si>
  <si>
    <t>ICBU00000907108</t>
  </si>
  <si>
    <t>1Z0R6D896800024975</t>
  </si>
  <si>
    <t>YKHLLSA0116-1</t>
  </si>
  <si>
    <t>ICBU00000908634</t>
  </si>
  <si>
    <t>1Z4W260E0431760313</t>
  </si>
  <si>
    <t>YC116</t>
  </si>
  <si>
    <t>ICBU00000908635</t>
  </si>
  <si>
    <t>于振康</t>
  </si>
  <si>
    <t>DS260116-90020</t>
  </si>
  <si>
    <t>ICBU00000907861</t>
  </si>
  <si>
    <t>1Z0E465J0405359023</t>
  </si>
  <si>
    <t>QY222</t>
  </si>
  <si>
    <t>ICBU00000908643</t>
  </si>
  <si>
    <t>887988839719</t>
  </si>
  <si>
    <t>260116YK-CA4</t>
  </si>
  <si>
    <t>ICBU00000908592</t>
  </si>
  <si>
    <t>888093919880</t>
  </si>
  <si>
    <t>HZWAN885522</t>
  </si>
  <si>
    <t>ICBU00000908302</t>
  </si>
  <si>
    <t>1ZW3716B6802417064</t>
  </si>
  <si>
    <t>HZWAN741251</t>
  </si>
  <si>
    <t>ICBU00000908284</t>
  </si>
  <si>
    <t>1ZW3716B6804876618</t>
  </si>
  <si>
    <t>CC011609</t>
  </si>
  <si>
    <t>ICBU00000908361</t>
  </si>
  <si>
    <t>1ZHF34022005899774</t>
  </si>
  <si>
    <t>SD2601140217179615700</t>
  </si>
  <si>
    <t>ICBU00000907505</t>
  </si>
  <si>
    <t>1ZW3716B6813288773</t>
  </si>
  <si>
    <t>DP2601080511350642200</t>
  </si>
  <si>
    <t>ICBU00000907510</t>
  </si>
  <si>
    <t>6359260180</t>
  </si>
  <si>
    <t>DP2601100058560649300</t>
  </si>
  <si>
    <t>ICBU00000907514</t>
  </si>
  <si>
    <t>1ZB87Y286706627863</t>
  </si>
  <si>
    <t>CX-11601</t>
  </si>
  <si>
    <t>ICBU00000908106</t>
  </si>
  <si>
    <t>887986839083</t>
  </si>
  <si>
    <t>YN26116-1</t>
  </si>
  <si>
    <t>ICBU00000908150</t>
  </si>
  <si>
    <t>1Z33W2600496749040</t>
  </si>
  <si>
    <t>HENRY-CY2601161</t>
  </si>
  <si>
    <t>ICBU00000907734</t>
  </si>
  <si>
    <t>397853319974</t>
  </si>
  <si>
    <t>ZM260116-1SG</t>
  </si>
  <si>
    <t>ICBU00000908210</t>
  </si>
  <si>
    <t>663511520</t>
  </si>
  <si>
    <t>ZD---24041</t>
  </si>
  <si>
    <t>ICBU00000908120</t>
  </si>
  <si>
    <t>1ZA06B016805880357</t>
  </si>
  <si>
    <t>ZD---2144</t>
  </si>
  <si>
    <t>ICBU00000908172</t>
  </si>
  <si>
    <t>SYD24000759066</t>
  </si>
  <si>
    <t>ZD---53111</t>
  </si>
  <si>
    <t>ICBU00000908154</t>
  </si>
  <si>
    <t>1Z0R6D896800549677</t>
  </si>
  <si>
    <t>AX165841-1</t>
  </si>
  <si>
    <t>ICBU00000908343</t>
  </si>
  <si>
    <t>1Z0E554G6703534048</t>
  </si>
  <si>
    <t>ZD---3029</t>
  </si>
  <si>
    <t>ICBU00000908188</t>
  </si>
  <si>
    <t>MZP24000759065</t>
  </si>
  <si>
    <t>PI2026008</t>
  </si>
  <si>
    <t>ICBU00000904903</t>
  </si>
  <si>
    <t>1Z97X0196801998504</t>
  </si>
  <si>
    <t>115-003</t>
  </si>
  <si>
    <t>ICBU00000907627</t>
  </si>
  <si>
    <t>1Z9Y45380491036907</t>
  </si>
  <si>
    <t>115-002</t>
  </si>
  <si>
    <t>ICBU00000907604</t>
  </si>
  <si>
    <t>1Z9Y45380439633422</t>
  </si>
  <si>
    <t>TXFF20260116ZZ</t>
  </si>
  <si>
    <t>ICBU00000908322</t>
  </si>
  <si>
    <t>1ZHF05662005948619</t>
  </si>
  <si>
    <t>7WNR8238E</t>
  </si>
  <si>
    <t>ICBU00000907487</t>
  </si>
  <si>
    <t>1ZF4K3596817234952</t>
  </si>
  <si>
    <t>TH5411621</t>
  </si>
  <si>
    <t>ICBU00000907578</t>
  </si>
  <si>
    <t>15505502866451</t>
  </si>
  <si>
    <t>7G85212E3</t>
  </si>
  <si>
    <t>ICBU00000906061</t>
  </si>
  <si>
    <t>1Z33W2606797949142</t>
  </si>
  <si>
    <t>10003778901</t>
  </si>
  <si>
    <t>ICBU00000907960</t>
  </si>
  <si>
    <t>1ZC80H586708925203</t>
  </si>
  <si>
    <t>XZZY0116-9IT</t>
  </si>
  <si>
    <t>ICBU00000907633</t>
  </si>
  <si>
    <t>WANG1232</t>
  </si>
  <si>
    <t>ICBU00000907599</t>
  </si>
  <si>
    <t>1Z6981A16806830906</t>
  </si>
  <si>
    <t>ZY-00600</t>
  </si>
  <si>
    <t>ICBU00000907918</t>
  </si>
  <si>
    <t>1ZHF34110305955905</t>
  </si>
  <si>
    <t>臧义东</t>
  </si>
  <si>
    <t>YAD116AE-1</t>
  </si>
  <si>
    <t>ICBU00000907903</t>
  </si>
  <si>
    <t>YAD116AE1</t>
  </si>
  <si>
    <t>HZBZ0113-LA1</t>
  </si>
  <si>
    <t>ICBU00000903726</t>
  </si>
  <si>
    <t>1Z0E319J0404410706</t>
  </si>
  <si>
    <t>FBA15LBCMBHR</t>
  </si>
  <si>
    <t>ICBU00000907781</t>
  </si>
  <si>
    <t>00340434796121599126</t>
  </si>
  <si>
    <t>FBA15LBC5VDG</t>
  </si>
  <si>
    <t>ICBU00000907801</t>
  </si>
  <si>
    <t>15505502855178</t>
  </si>
  <si>
    <t>ZB0116-HAMI</t>
  </si>
  <si>
    <t>ICBU00000907671</t>
  </si>
  <si>
    <t>1Z0E554G0433772030</t>
  </si>
  <si>
    <t>EBR-26-01-16</t>
  </si>
  <si>
    <t>ICBU00000906904</t>
  </si>
  <si>
    <t>888004667745</t>
  </si>
  <si>
    <t>BAILEY11463</t>
  </si>
  <si>
    <t>ICBU00000906532</t>
  </si>
  <si>
    <t>15505502685459</t>
  </si>
  <si>
    <t>YG2511115-15</t>
  </si>
  <si>
    <t>ICBU00000905567</t>
  </si>
  <si>
    <t>1ZK5812C0303396965</t>
  </si>
  <si>
    <t>LM0116-MM-129</t>
  </si>
  <si>
    <t>ICBU00000907699</t>
  </si>
  <si>
    <t>1ZG3333D0406918907</t>
  </si>
  <si>
    <t>LM0116-MM-1820</t>
  </si>
  <si>
    <t>ICBU00000907697</t>
  </si>
  <si>
    <t>1ZG3333D0429713504</t>
  </si>
  <si>
    <t>LM0116-MM-NO144</t>
  </si>
  <si>
    <t>ICBU00000907691</t>
  </si>
  <si>
    <t>1ZG3333D0435649279</t>
  </si>
  <si>
    <t>ZB0116-SARE</t>
  </si>
  <si>
    <t>ICBU00000907694</t>
  </si>
  <si>
    <t>1Z0E620D0408493625</t>
  </si>
  <si>
    <t>ACJX0116-1</t>
  </si>
  <si>
    <t>ICBU00000907105</t>
  </si>
  <si>
    <t>1ZF4K3596834736235</t>
  </si>
  <si>
    <t>260116YK-SA10</t>
  </si>
  <si>
    <t>ICBU00000907620</t>
  </si>
  <si>
    <t>1Z6982X16831846633</t>
  </si>
  <si>
    <t>355FE7499S</t>
  </si>
  <si>
    <t>ICBU00000906730</t>
  </si>
  <si>
    <t>1Z0E465J0405584744</t>
  </si>
  <si>
    <t>YR-SAH-81-001</t>
  </si>
  <si>
    <t>ICBU00000907486</t>
  </si>
  <si>
    <t>1ZHF38642005191002</t>
  </si>
  <si>
    <t>HY260113-61239</t>
  </si>
  <si>
    <t>ICBU00000907497</t>
  </si>
  <si>
    <t>397853650291</t>
  </si>
  <si>
    <t>KLSFSTX-0116</t>
  </si>
  <si>
    <t>ICBU00000907458</t>
  </si>
  <si>
    <t>397852877790</t>
  </si>
  <si>
    <t>YSJ-0116</t>
  </si>
  <si>
    <t>ICBU00000907567</t>
  </si>
  <si>
    <t>1Z33W2600498019932</t>
  </si>
  <si>
    <t>XRP601102R</t>
  </si>
  <si>
    <t>ICBU00000907530</t>
  </si>
  <si>
    <t>397853583393</t>
  </si>
  <si>
    <t>BR26-0116J01</t>
  </si>
  <si>
    <t>ICBU00000907566</t>
  </si>
  <si>
    <t>1ZF4K3596836890583</t>
  </si>
  <si>
    <t>NW0116-3</t>
  </si>
  <si>
    <t>ICBU00000907488</t>
  </si>
  <si>
    <t>1Z33W2606790186792</t>
  </si>
  <si>
    <t>ZJTX2025758</t>
  </si>
  <si>
    <t>ICBU00000906401</t>
  </si>
  <si>
    <t>1Z33W2606798030720</t>
  </si>
  <si>
    <t>ZJTX2025752</t>
  </si>
  <si>
    <t>ICBU00000905665</t>
  </si>
  <si>
    <t>397852893330</t>
  </si>
  <si>
    <t>XHX-0116-2</t>
  </si>
  <si>
    <t>ICBU00000907492</t>
  </si>
  <si>
    <t>1Z33W2606692615978</t>
  </si>
  <si>
    <t>XHX-0116-1</t>
  </si>
  <si>
    <t>ICBU00000907493</t>
  </si>
  <si>
    <t>1Z33W2606695348798</t>
  </si>
  <si>
    <t>XHX-0116-3</t>
  </si>
  <si>
    <t>ICBU00000907494</t>
  </si>
  <si>
    <t>1Z33W2606696819205</t>
  </si>
  <si>
    <t>HX116AU-1</t>
  </si>
  <si>
    <t>ICBU00000907513</t>
  </si>
  <si>
    <t>500745510016</t>
  </si>
  <si>
    <t>ZY-00500</t>
  </si>
  <si>
    <t>ICBU00000907397</t>
  </si>
  <si>
    <t>1Z33W2606791146172</t>
  </si>
  <si>
    <t>GB0115-Y4-PBI3</t>
  </si>
  <si>
    <t>ICBU00000906141</t>
  </si>
  <si>
    <t>397852884071</t>
  </si>
  <si>
    <t>GB0115-US01</t>
  </si>
  <si>
    <t>ICBU00000905969</t>
  </si>
  <si>
    <t>397852884060</t>
  </si>
  <si>
    <t>32026011502SP</t>
  </si>
  <si>
    <t>ICBU00000906218</t>
  </si>
  <si>
    <t>887985550716</t>
  </si>
  <si>
    <t>XXMY260101</t>
  </si>
  <si>
    <t>ICBU00000905234</t>
  </si>
  <si>
    <t>HX116AU-139</t>
  </si>
  <si>
    <t>ICBU00000906960</t>
  </si>
  <si>
    <t>BKP24000759053</t>
  </si>
  <si>
    <t>CINDY25116-03539-3</t>
  </si>
  <si>
    <t>ICBU00000907504</t>
  </si>
  <si>
    <t>1Z4W260E0427522749</t>
  </si>
  <si>
    <t>10003778877</t>
  </si>
  <si>
    <t>ICBU00000907322</t>
  </si>
  <si>
    <t>1Z4W260E0400797128</t>
  </si>
  <si>
    <t>12377440501026840-7</t>
  </si>
  <si>
    <t>ICBU00000907269</t>
  </si>
  <si>
    <t>1ZW3716B6802918791</t>
  </si>
  <si>
    <t>288510630001026092</t>
  </si>
  <si>
    <t>ICBU00000907127</t>
  </si>
  <si>
    <t>AMQ6862537</t>
  </si>
  <si>
    <t>ZY-00499</t>
  </si>
  <si>
    <t>ICBU00000907157</t>
  </si>
  <si>
    <t>887984870249</t>
  </si>
  <si>
    <t>QS0116-3</t>
  </si>
  <si>
    <t>ICBU00000907202</t>
  </si>
  <si>
    <t>887985962423</t>
  </si>
  <si>
    <t>QS0116-2</t>
  </si>
  <si>
    <t>ICBU00000907201</t>
  </si>
  <si>
    <t>887985945729</t>
  </si>
  <si>
    <t>QS0116-1</t>
  </si>
  <si>
    <t>ICBU00000907199</t>
  </si>
  <si>
    <t>887985926642</t>
  </si>
  <si>
    <t>QS0116</t>
  </si>
  <si>
    <t>ICBU00000907197</t>
  </si>
  <si>
    <t>887985937514</t>
  </si>
  <si>
    <t>2026011633P</t>
  </si>
  <si>
    <t>ICBU00000907195</t>
  </si>
  <si>
    <t>FBA15LBHMCLT</t>
  </si>
  <si>
    <t>ICBU00000905772</t>
  </si>
  <si>
    <t>20260115ANITA</t>
  </si>
  <si>
    <t>ICBU00000907122</t>
  </si>
  <si>
    <t>1ZR1C7022000698692</t>
  </si>
  <si>
    <t>加拿大FBA海派B价-YP</t>
  </si>
  <si>
    <t>LK-8271</t>
  </si>
  <si>
    <t>ICBU00000907124</t>
  </si>
  <si>
    <t>BKP4534274382</t>
  </si>
  <si>
    <t>YK-11401</t>
  </si>
  <si>
    <t>ICBU00000904657</t>
  </si>
  <si>
    <t>15505502572218</t>
  </si>
  <si>
    <t>YSTP-0116</t>
  </si>
  <si>
    <t>ICBU00000907017</t>
  </si>
  <si>
    <t>YSTP0116</t>
  </si>
  <si>
    <t>HX110</t>
  </si>
  <si>
    <t>ICBU00000906989</t>
  </si>
  <si>
    <t>CR430525382DE</t>
  </si>
  <si>
    <t>YWHY1-16</t>
  </si>
  <si>
    <t>ICBU00000907011</t>
  </si>
  <si>
    <t>1Z1X94R50495153986</t>
  </si>
  <si>
    <t>TX202610150004</t>
  </si>
  <si>
    <t>ICBU00000907022</t>
  </si>
  <si>
    <t>1Z4W260E0400252322</t>
  </si>
  <si>
    <t>NACY1356</t>
  </si>
  <si>
    <t>ICBU00000907019</t>
  </si>
  <si>
    <t>1Z0E319J0400727408</t>
  </si>
  <si>
    <t>AWJY26116-WU-16</t>
  </si>
  <si>
    <t>ICBU00000906915</t>
  </si>
  <si>
    <t>1ZHF05572038608727</t>
  </si>
  <si>
    <t>加拿大海派快线6000-UPS</t>
  </si>
  <si>
    <t>CY2601132</t>
  </si>
  <si>
    <t>ICBU00000904565</t>
  </si>
  <si>
    <t>1Z0R6D896805360156</t>
  </si>
  <si>
    <t>ZJJ0115-01</t>
  </si>
  <si>
    <t>ICBU00000906564</t>
  </si>
  <si>
    <t>AMQ6862534</t>
  </si>
  <si>
    <t>260116YK-LU1</t>
  </si>
  <si>
    <t>ICBU00000906985</t>
  </si>
  <si>
    <t>1ZA06B016805410800</t>
  </si>
  <si>
    <t>86F693</t>
  </si>
  <si>
    <t>ICBU00000904949</t>
  </si>
  <si>
    <t>397854988830</t>
  </si>
  <si>
    <t>LAMT-115</t>
  </si>
  <si>
    <t>ICBU00000906818</t>
  </si>
  <si>
    <t>397817479253</t>
  </si>
  <si>
    <t>马冰全</t>
  </si>
  <si>
    <t>TM0515-1NL</t>
  </si>
  <si>
    <t>ICBU00000906831</t>
  </si>
  <si>
    <t>887984567440</t>
  </si>
  <si>
    <t>XY-0115</t>
  </si>
  <si>
    <t>ICBU00000906611</t>
  </si>
  <si>
    <t>SKP4534273214</t>
  </si>
  <si>
    <t>260115YK-CA32</t>
  </si>
  <si>
    <t>ICBU00000906695</t>
  </si>
  <si>
    <t>1Z6982X16818682246</t>
  </si>
  <si>
    <t>YD1146307</t>
  </si>
  <si>
    <t>ICBU00000906716</t>
  </si>
  <si>
    <t>15505502568608</t>
  </si>
  <si>
    <t>BAILEY12604KP</t>
  </si>
  <si>
    <t>ICBU00000906528</t>
  </si>
  <si>
    <t>15505502839584</t>
  </si>
  <si>
    <t>10003778865</t>
  </si>
  <si>
    <t>ICBU00000906645</t>
  </si>
  <si>
    <t>XKDZ115-12</t>
  </si>
  <si>
    <t>ICBU00000906819</t>
  </si>
  <si>
    <t>1Z6982X16810901326</t>
  </si>
  <si>
    <t>XKDZ115-3</t>
  </si>
  <si>
    <t>ICBU00000906820</t>
  </si>
  <si>
    <t>1ZA06B016804888182</t>
  </si>
  <si>
    <t>ZYT115CA-11</t>
  </si>
  <si>
    <t>ICBU00000906691</t>
  </si>
  <si>
    <t>1ZHF05572011214916</t>
  </si>
  <si>
    <t>ZM115-3ZM</t>
  </si>
  <si>
    <t>ICBU00000906595</t>
  </si>
  <si>
    <t>1Z33W2606692165884</t>
  </si>
  <si>
    <t>DCSP-260115-1</t>
  </si>
  <si>
    <t>ICBU00000906764</t>
  </si>
  <si>
    <t>397820297128</t>
  </si>
  <si>
    <t>LKGYTX-0115</t>
  </si>
  <si>
    <t>ICBU00000906658</t>
  </si>
  <si>
    <t>1ZHF38642030557310</t>
  </si>
  <si>
    <t>6633Q226L</t>
  </si>
  <si>
    <t>ICBU00000906606</t>
  </si>
  <si>
    <t>881052546</t>
  </si>
  <si>
    <t>RDU2-FBA1967ZQNS2</t>
  </si>
  <si>
    <t>ICBU00000906576</t>
  </si>
  <si>
    <t>1Z33W2600492297661</t>
  </si>
  <si>
    <t>LGB8-FBA1967YHDLG</t>
  </si>
  <si>
    <t>ICBU00000906577</t>
  </si>
  <si>
    <t>1Z33W2600490189228</t>
  </si>
  <si>
    <t>IAH3-FBA19682TFYL</t>
  </si>
  <si>
    <t>ICBU00000906575</t>
  </si>
  <si>
    <t>1Z33W2600495100527</t>
  </si>
  <si>
    <t>ABE8-FBA1967ZK3Z8</t>
  </si>
  <si>
    <t>ICBU00000906571</t>
  </si>
  <si>
    <t>1Z33W2600493260957</t>
  </si>
  <si>
    <t>TEB9-FBA19685MR64</t>
  </si>
  <si>
    <t>ICBU00000906723</t>
  </si>
  <si>
    <t>1Z33W2600499628764</t>
  </si>
  <si>
    <t>LAX9-FBA196822K3F</t>
  </si>
  <si>
    <t>ICBU00000906721</t>
  </si>
  <si>
    <t>1Z33W2600499722009</t>
  </si>
  <si>
    <t>VGT2-FBA196839M60</t>
  </si>
  <si>
    <t>ICBU00000906763</t>
  </si>
  <si>
    <t>1Z33W2600496041385</t>
  </si>
  <si>
    <t>LGB8-FBA19683F67L</t>
  </si>
  <si>
    <t>ICBU00000906720</t>
  </si>
  <si>
    <t>1Z33W2600490526069</t>
  </si>
  <si>
    <t>MEM1-FBA19681RZ3Z</t>
  </si>
  <si>
    <t>ICBU00000906722</t>
  </si>
  <si>
    <t>1Z33W2600498245116</t>
  </si>
  <si>
    <t>HEA2-FBA1967XN3KN</t>
  </si>
  <si>
    <t>ICBU00000906312</t>
  </si>
  <si>
    <t>1Z33W2600496121637</t>
  </si>
  <si>
    <t>FWA4-FBA19680P510</t>
  </si>
  <si>
    <t>ICBU00000906574</t>
  </si>
  <si>
    <t>1Z33W2600492244173</t>
  </si>
  <si>
    <t>MCC1-FBA196873QQ3</t>
  </si>
  <si>
    <t>ICBU00000906752</t>
  </si>
  <si>
    <t>1Z33W2600493767133</t>
  </si>
  <si>
    <t>AVP1-FBA19684BH9M</t>
  </si>
  <si>
    <t>ICBU00000906754</t>
  </si>
  <si>
    <t>1Z33W2600498556816</t>
  </si>
  <si>
    <t>RDU2-FBA19684YJKP</t>
  </si>
  <si>
    <t>ICBU00000906757</t>
  </si>
  <si>
    <t>1Z33W2600493161859</t>
  </si>
  <si>
    <t>114-002</t>
  </si>
  <si>
    <t>ICBU00000906485</t>
  </si>
  <si>
    <t>1Z9Y45380490740291</t>
  </si>
  <si>
    <t>113-002</t>
  </si>
  <si>
    <t>ICBU00000906481</t>
  </si>
  <si>
    <t>1Z9Y45380490788080</t>
  </si>
  <si>
    <t>115-001</t>
  </si>
  <si>
    <t>ICBU00000906495</t>
  </si>
  <si>
    <t>1Z9Y45380420863496</t>
  </si>
  <si>
    <t>114-001</t>
  </si>
  <si>
    <t>ICBU00000906472</t>
  </si>
  <si>
    <t>1Z9Y45380491359676</t>
  </si>
  <si>
    <t>LAX9-FBA19684329Y</t>
  </si>
  <si>
    <t>ICBU00000906759</t>
  </si>
  <si>
    <t>1Z33W2600494251634</t>
  </si>
  <si>
    <t>FWA4-FBA19683HKMF</t>
  </si>
  <si>
    <t>ICBU00000906761</t>
  </si>
  <si>
    <t>1Z33W2600495833905</t>
  </si>
  <si>
    <t>RSC1501</t>
  </si>
  <si>
    <t>ICBU00000905937</t>
  </si>
  <si>
    <t>887988867903</t>
  </si>
  <si>
    <t>RSC1504</t>
  </si>
  <si>
    <t>ICBU00000905945</t>
  </si>
  <si>
    <t>887988826307</t>
  </si>
  <si>
    <t>RSC1502</t>
  </si>
  <si>
    <t>ICBU00000905939</t>
  </si>
  <si>
    <t>887988859798</t>
  </si>
  <si>
    <t>RSC1503</t>
  </si>
  <si>
    <t>ICBU00000905943</t>
  </si>
  <si>
    <t>887953785813</t>
  </si>
  <si>
    <t>RSC1507</t>
  </si>
  <si>
    <t>ICBU00000905970</t>
  </si>
  <si>
    <t>1Z0E465J0425087995</t>
  </si>
  <si>
    <t>RSC1505</t>
  </si>
  <si>
    <t>ICBU00000905950</t>
  </si>
  <si>
    <t>887988854785</t>
  </si>
  <si>
    <t>RSC1506</t>
  </si>
  <si>
    <t>ICBU00000905963</t>
  </si>
  <si>
    <t>397855435472</t>
  </si>
  <si>
    <t>TM0115-2NL</t>
  </si>
  <si>
    <t>ICBU00000906804</t>
  </si>
  <si>
    <t>887952886367</t>
  </si>
  <si>
    <t>1233556AL</t>
  </si>
  <si>
    <t>ICBU00000906614</t>
  </si>
  <si>
    <t>1Z0E793D0414255800</t>
  </si>
  <si>
    <t>TM0115-2US</t>
  </si>
  <si>
    <t>ICBU00000906797</t>
  </si>
  <si>
    <t>1Z33W2600493670817</t>
  </si>
  <si>
    <t>BR227A</t>
  </si>
  <si>
    <t>ICBU00000906785</t>
  </si>
  <si>
    <t>887985140806</t>
  </si>
  <si>
    <t>2610136</t>
  </si>
  <si>
    <t>ICBU00000906780</t>
  </si>
  <si>
    <t>95SFD2B</t>
  </si>
  <si>
    <t>ICBU00000906786</t>
  </si>
  <si>
    <t>887961115521</t>
  </si>
  <si>
    <t>JPS20260115003</t>
  </si>
  <si>
    <t>ICBU00000906568</t>
  </si>
  <si>
    <t>887962241296</t>
  </si>
  <si>
    <t>JPS20260115001</t>
  </si>
  <si>
    <t>ICBU00000906418</t>
  </si>
  <si>
    <t>CR430429032DE</t>
  </si>
  <si>
    <t>JPS20260115005</t>
  </si>
  <si>
    <t>ICBU00000906610</t>
  </si>
  <si>
    <t>1Z4W260E0424650991</t>
  </si>
  <si>
    <t>JPS20260115004</t>
  </si>
  <si>
    <t>ICBU00000906602</t>
  </si>
  <si>
    <t>1Z4W260E0420699974</t>
  </si>
  <si>
    <t>JPS20260115002</t>
  </si>
  <si>
    <t>ICBU00000906546</t>
  </si>
  <si>
    <t>IW672684133GB</t>
  </si>
  <si>
    <t>WJL115BE-10</t>
  </si>
  <si>
    <t>ICBU00000906706</t>
  </si>
  <si>
    <t>1Z6982X16824803291</t>
  </si>
  <si>
    <t>XY4578</t>
  </si>
  <si>
    <t>ICBU00000906550</t>
  </si>
  <si>
    <t>1ZB875D90406430903</t>
  </si>
  <si>
    <t>XYHUA587</t>
  </si>
  <si>
    <t>ICBU00000906560</t>
  </si>
  <si>
    <t>1Z065B110325664577</t>
  </si>
  <si>
    <t>JQ0115-1</t>
  </si>
  <si>
    <t>ICBU00000906405</t>
  </si>
  <si>
    <t>397816338666</t>
  </si>
  <si>
    <t>LLP251217062</t>
  </si>
  <si>
    <t>ICBU00000906349</t>
  </si>
  <si>
    <t>MKP24000758934</t>
  </si>
  <si>
    <t>LLP251217062-1</t>
  </si>
  <si>
    <t>ICBU00000906381</t>
  </si>
  <si>
    <t>SKP4534273153</t>
  </si>
  <si>
    <t>KLL260105006</t>
  </si>
  <si>
    <t>ICBU00000906279</t>
  </si>
  <si>
    <t>888015788088</t>
  </si>
  <si>
    <t>6AL0T02</t>
  </si>
  <si>
    <t>ICBU00000906250</t>
  </si>
  <si>
    <t>1Z4W260E0419130419</t>
  </si>
  <si>
    <t>MINA251209341</t>
  </si>
  <si>
    <t>ICBU00000906200</t>
  </si>
  <si>
    <t>887953521806</t>
  </si>
  <si>
    <t>STELLA260100112</t>
  </si>
  <si>
    <t>ICBU00000906801</t>
  </si>
  <si>
    <t>888004339313</t>
  </si>
  <si>
    <t>1MINA260100181</t>
  </si>
  <si>
    <t>ICBU00000906745</t>
  </si>
  <si>
    <t>887953345624</t>
  </si>
  <si>
    <t>ZJTX2025756</t>
  </si>
  <si>
    <t>ICBU00000906270</t>
  </si>
  <si>
    <t>1Z0R6D896802834266</t>
  </si>
  <si>
    <t>JLL260115A</t>
  </si>
  <si>
    <t>ICBU00000905667</t>
  </si>
  <si>
    <t>JLL260115B</t>
  </si>
  <si>
    <t>ICBU00000905679</t>
  </si>
  <si>
    <t>YSC342MX-011501</t>
  </si>
  <si>
    <t>ICBU00000906698</t>
  </si>
  <si>
    <t>1Z74WF390437036929</t>
  </si>
  <si>
    <t>YSC342MX-011506</t>
  </si>
  <si>
    <t>ICBU00000906705</t>
  </si>
  <si>
    <t>1Z74WF390421463103</t>
  </si>
  <si>
    <t>YSC342MX-011505</t>
  </si>
  <si>
    <t>ICBU00000906702</t>
  </si>
  <si>
    <t>1Z74WF390425649941</t>
  </si>
  <si>
    <t>YSC342MX-011509</t>
  </si>
  <si>
    <t>ICBU00000906709</t>
  </si>
  <si>
    <t>1Z74WF390413837199</t>
  </si>
  <si>
    <t>YSC342MX-011508</t>
  </si>
  <si>
    <t>ICBU00000906708</t>
  </si>
  <si>
    <t>1Z74WF390407791231</t>
  </si>
  <si>
    <t>YSC342MX-011502</t>
  </si>
  <si>
    <t>ICBU00000906699</t>
  </si>
  <si>
    <t>1Z74WF390433584568</t>
  </si>
  <si>
    <t>YSC342MX-011503</t>
  </si>
  <si>
    <t>ICBU00000906700</t>
  </si>
  <si>
    <t>1Z74WF390421140121</t>
  </si>
  <si>
    <t>YSC342MX-011507</t>
  </si>
  <si>
    <t>ICBU00000906707</t>
  </si>
  <si>
    <t>1Z74WF390402953815</t>
  </si>
  <si>
    <t>YSC342MX-011504</t>
  </si>
  <si>
    <t>ICBU00000906701</t>
  </si>
  <si>
    <t>1Z74WF390412221453</t>
  </si>
  <si>
    <t>YDQ102-011501</t>
  </si>
  <si>
    <t>ICBU00000906713</t>
  </si>
  <si>
    <t>1Z74WF390420327995</t>
  </si>
  <si>
    <t>26010501BHW-1</t>
  </si>
  <si>
    <t>ICBU00000906387</t>
  </si>
  <si>
    <t>1Z33W2600493566994</t>
  </si>
  <si>
    <t>ZY-00495</t>
  </si>
  <si>
    <t>ICBU00000906375</t>
  </si>
  <si>
    <t>1ZK5812C0316351354</t>
  </si>
  <si>
    <t>DDH-8945988</t>
  </si>
  <si>
    <t>ICBU00000906608</t>
  </si>
  <si>
    <t>1Z4W260E0413908457</t>
  </si>
  <si>
    <t>NW0114-2</t>
  </si>
  <si>
    <t>ICBU00000904767</t>
  </si>
  <si>
    <t>887954437967</t>
  </si>
  <si>
    <t>Q4R289-IT</t>
  </si>
  <si>
    <t>ICBU00000906728</t>
  </si>
  <si>
    <t>1Z6982X16807213764</t>
  </si>
  <si>
    <t>260115YK-CA3</t>
  </si>
  <si>
    <t>ICBU00000906697</t>
  </si>
  <si>
    <t>RSQLSATQXD004</t>
  </si>
  <si>
    <t>ICBU00000813217</t>
  </si>
  <si>
    <t>22026010503-1</t>
  </si>
  <si>
    <t>ICBU00000905817</t>
  </si>
  <si>
    <t>1ZF4K3596808712872</t>
  </si>
  <si>
    <t>H77447174XL</t>
  </si>
  <si>
    <t>ICBU00000906784</t>
  </si>
  <si>
    <t>1ZK6B4420318783160</t>
  </si>
  <si>
    <t>16341232501045972</t>
  </si>
  <si>
    <t>ICBU00000906726</t>
  </si>
  <si>
    <t>CP141713635DE</t>
  </si>
  <si>
    <t>BL0115-JP</t>
  </si>
  <si>
    <t>ICBU00000906249</t>
  </si>
  <si>
    <t>1Z0E620D0414522715</t>
  </si>
  <si>
    <t>ZAMY01151543</t>
  </si>
  <si>
    <t>ICBU00000906313</t>
  </si>
  <si>
    <t>397816360175</t>
  </si>
  <si>
    <t>FF26115-1</t>
  </si>
  <si>
    <t>ICBU00000905934</t>
  </si>
  <si>
    <t>CP141713627DE</t>
  </si>
  <si>
    <t>YH260037</t>
  </si>
  <si>
    <t>ICBU00000906779</t>
  </si>
  <si>
    <t>1ZW3716B6815700929</t>
  </si>
  <si>
    <t>D8C326-IL</t>
  </si>
  <si>
    <t>ICBU00000906796</t>
  </si>
  <si>
    <t>888117020206</t>
  </si>
  <si>
    <t>WLXB0115-3GB</t>
  </si>
  <si>
    <t>ICBU00000906240</t>
  </si>
  <si>
    <t>887956187885</t>
  </si>
  <si>
    <t>XY-01</t>
  </si>
  <si>
    <t>ICBU00000906750</t>
  </si>
  <si>
    <t>SKP4534273277</t>
  </si>
  <si>
    <t>LLL589633</t>
  </si>
  <si>
    <t>ICBU00000906304</t>
  </si>
  <si>
    <t>1ZB8C0932032052163</t>
  </si>
  <si>
    <t>XM-26-01-15</t>
  </si>
  <si>
    <t>ICBU00000906551</t>
  </si>
  <si>
    <t>1Z0E793D0419439148</t>
  </si>
  <si>
    <t>51F2F7BL</t>
  </si>
  <si>
    <t>ICBU00000906212</t>
  </si>
  <si>
    <t>1ZHV28776705963682</t>
  </si>
  <si>
    <t>XC-202615</t>
  </si>
  <si>
    <t>ICBU00000906139</t>
  </si>
  <si>
    <t>1ZHF34110336412728</t>
  </si>
  <si>
    <t>ZY-00491</t>
  </si>
  <si>
    <t>ICBU00000905743</t>
  </si>
  <si>
    <t>1ZA06B016835780686</t>
  </si>
  <si>
    <t>ZJTX2025757</t>
  </si>
  <si>
    <t>ICBU00000906379</t>
  </si>
  <si>
    <t>397816351468</t>
  </si>
  <si>
    <t>260115YK-LU7</t>
  </si>
  <si>
    <t>ICBU00000906364</t>
  </si>
  <si>
    <t>1ZA06B016822077096</t>
  </si>
  <si>
    <t>J695-AE</t>
  </si>
  <si>
    <t>ICBU00000901163</t>
  </si>
  <si>
    <t>AE582739441</t>
  </si>
  <si>
    <t>SM260115-7MYKP</t>
  </si>
  <si>
    <t>ICBU00000905795</t>
  </si>
  <si>
    <t>10272047800</t>
  </si>
  <si>
    <t>RSQLSATQXD002</t>
  </si>
  <si>
    <t>ICBU00000813211</t>
  </si>
  <si>
    <t>HCLSA0107-7</t>
  </si>
  <si>
    <t>ICBU00000893602</t>
  </si>
  <si>
    <t>397820476743</t>
  </si>
  <si>
    <t>RSQLSATQXD005</t>
  </si>
  <si>
    <t>ICBU00000813218</t>
  </si>
  <si>
    <t>JT0115-6</t>
  </si>
  <si>
    <t>ICBU00000906693</t>
  </si>
  <si>
    <t>1ZF4K3596824711646</t>
  </si>
  <si>
    <t>JRHT01151617</t>
  </si>
  <si>
    <t>ICBU00000906399</t>
  </si>
  <si>
    <t>1Z0E793D6717615888</t>
  </si>
  <si>
    <t>JX26115-19</t>
  </si>
  <si>
    <t>ICBU00000906366</t>
  </si>
  <si>
    <t>1ZW3716B6806715369</t>
  </si>
  <si>
    <t>10003778853</t>
  </si>
  <si>
    <t>ICBU00000906410</t>
  </si>
  <si>
    <t>1Z0R6D896826221276</t>
  </si>
  <si>
    <t>YR2611501</t>
  </si>
  <si>
    <t>ICBU00000906637</t>
  </si>
  <si>
    <t>1ZW3716B6836755359</t>
  </si>
  <si>
    <t>RX18877</t>
  </si>
  <si>
    <t>ICBU00000905879</t>
  </si>
  <si>
    <t>1Z0E465J0409222421</t>
  </si>
  <si>
    <t>RX18833</t>
  </si>
  <si>
    <t>ICBU00000905892</t>
  </si>
  <si>
    <t>1Z0E465J0410881412</t>
  </si>
  <si>
    <t>RX18787</t>
  </si>
  <si>
    <t>ICBU00000905872</t>
  </si>
  <si>
    <t>1Z0E465J0418692657</t>
  </si>
  <si>
    <t>RX18766</t>
  </si>
  <si>
    <t>ICBU00000905874</t>
  </si>
  <si>
    <t>1Z0E465J0431293287</t>
  </si>
  <si>
    <t>RX18846</t>
  </si>
  <si>
    <t>ICBU00000905889</t>
  </si>
  <si>
    <t>888049634500</t>
  </si>
  <si>
    <t>RX18834</t>
  </si>
  <si>
    <t>ICBU00000905891</t>
  </si>
  <si>
    <t>1Z0E465J0408073700</t>
  </si>
  <si>
    <t>RX18772</t>
  </si>
  <si>
    <t>ICBU00000905873</t>
  </si>
  <si>
    <t>1Z0E465J0429733261</t>
  </si>
  <si>
    <t>RX18857</t>
  </si>
  <si>
    <t>ICBU00000905883</t>
  </si>
  <si>
    <t>1Z0E465J0423008270</t>
  </si>
  <si>
    <t>RX18710</t>
  </si>
  <si>
    <t>ICBU00000905875</t>
  </si>
  <si>
    <t>1Z0E465J0406405515</t>
  </si>
  <si>
    <t>RX18854</t>
  </si>
  <si>
    <t>ICBU00000905885</t>
  </si>
  <si>
    <t>1Z0E465J0432893305</t>
  </si>
  <si>
    <t>RX18848</t>
  </si>
  <si>
    <t>ICBU00000905912</t>
  </si>
  <si>
    <t>1Z0E465J0415685474</t>
  </si>
  <si>
    <t>RX18694</t>
  </si>
  <si>
    <t>ICBU00000905913</t>
  </si>
  <si>
    <t>1Z0E465J0424588295</t>
  </si>
  <si>
    <t>RX18865</t>
  </si>
  <si>
    <t>ICBU00000905882</t>
  </si>
  <si>
    <t>1Z0E465J0434533324</t>
  </si>
  <si>
    <t>RX18799</t>
  </si>
  <si>
    <t>ICBU00000905925</t>
  </si>
  <si>
    <t>1ZG3325W0432328462</t>
  </si>
  <si>
    <t>RX18867</t>
  </si>
  <si>
    <t>ICBU00000905881</t>
  </si>
  <si>
    <t>1Z0E465J0402116737</t>
  </si>
  <si>
    <t>RX18836</t>
  </si>
  <si>
    <t>ICBU00000905890</t>
  </si>
  <si>
    <t>1Z0E465J0429568351</t>
  </si>
  <si>
    <t>RX18801</t>
  </si>
  <si>
    <t>ICBU00000905869</t>
  </si>
  <si>
    <t>1Z0E465J0406984042</t>
  </si>
  <si>
    <t>RX18894</t>
  </si>
  <si>
    <t>ICBU00000905877</t>
  </si>
  <si>
    <t>1Z0E465J0428213244</t>
  </si>
  <si>
    <t>RX18853</t>
  </si>
  <si>
    <t>ICBU00000905886</t>
  </si>
  <si>
    <t>1Z0E465J0403739090</t>
  </si>
  <si>
    <t>RX18880</t>
  </si>
  <si>
    <t>ICBU00000905878</t>
  </si>
  <si>
    <t>1Z0E465J0439693385</t>
  </si>
  <si>
    <t>RX18807</t>
  </si>
  <si>
    <t>ICBU00000905868</t>
  </si>
  <si>
    <t>1Z0E465J0421468250</t>
  </si>
  <si>
    <t>RX18826</t>
  </si>
  <si>
    <t>ICBU00000905893</t>
  </si>
  <si>
    <t>1Z0E465J0421493400</t>
  </si>
  <si>
    <t>RX18855</t>
  </si>
  <si>
    <t>ICBU00000905884</t>
  </si>
  <si>
    <t>1Z0E465J0411462560</t>
  </si>
  <si>
    <t>RX18847</t>
  </si>
  <si>
    <t>ICBU00000905888</t>
  </si>
  <si>
    <t>1Z0E465J0426208316</t>
  </si>
  <si>
    <t>RX18875</t>
  </si>
  <si>
    <t>ICBU00000905880</t>
  </si>
  <si>
    <t>1Z0E465J0404888632</t>
  </si>
  <si>
    <t>RX18838</t>
  </si>
  <si>
    <t>ICBU00000905876</t>
  </si>
  <si>
    <t>1Z78Y3540429737906</t>
  </si>
  <si>
    <t>RX18794</t>
  </si>
  <si>
    <t>ICBU00000905871</t>
  </si>
  <si>
    <t>1Z0E465J0402824141</t>
  </si>
  <si>
    <t>25122201LX</t>
  </si>
  <si>
    <t>ICBU00000906376</t>
  </si>
  <si>
    <t>1ZA06B016805225814</t>
  </si>
  <si>
    <t>TAINJU4577</t>
  </si>
  <si>
    <t>ICBU00000906694</t>
  </si>
  <si>
    <t>1Z0E64G86725320181</t>
  </si>
  <si>
    <t>LUCAS011511</t>
  </si>
  <si>
    <t>ICBU00000906522</t>
  </si>
  <si>
    <t>TPL000132540</t>
  </si>
  <si>
    <t>DGJ0115-MXAA06</t>
  </si>
  <si>
    <t>ICBU00000905946</t>
  </si>
  <si>
    <t>1Z33W2606790229512</t>
  </si>
  <si>
    <t>DGJ0115-MXBB07</t>
  </si>
  <si>
    <t>ICBU00000905947</t>
  </si>
  <si>
    <t>1Z33W2606798586845</t>
  </si>
  <si>
    <t>JHZWW903</t>
  </si>
  <si>
    <t>ICBU00000905931</t>
  </si>
  <si>
    <t>500745491794</t>
  </si>
  <si>
    <t>G14136E23</t>
  </si>
  <si>
    <t>ICBU00000906223</t>
  </si>
  <si>
    <t>1Z97X0196808969603</t>
  </si>
  <si>
    <t>FKS260115-GB</t>
  </si>
  <si>
    <t>ICBU00000906391</t>
  </si>
  <si>
    <t>1Z97X0196806991627</t>
  </si>
  <si>
    <t>ZFZXX011501</t>
  </si>
  <si>
    <t>ICBU00000905929</t>
  </si>
  <si>
    <t>887956133690</t>
  </si>
  <si>
    <t>GRT-6032</t>
  </si>
  <si>
    <t>ICBU00000906319</t>
  </si>
  <si>
    <t>397820130320</t>
  </si>
  <si>
    <t>GRT-6978</t>
  </si>
  <si>
    <t>ICBU00000906409</t>
  </si>
  <si>
    <t>1Z0E465J0406936353</t>
  </si>
  <si>
    <t>GRT-7850</t>
  </si>
  <si>
    <t>ICBU00000906393</t>
  </si>
  <si>
    <t>6972178511</t>
  </si>
  <si>
    <t>WHHY0115-2</t>
  </si>
  <si>
    <t>ICBU00000906561</t>
  </si>
  <si>
    <t>1ZHV25256732396552</t>
  </si>
  <si>
    <t>260115TSBLG-3</t>
  </si>
  <si>
    <t>ICBU00000906285</t>
  </si>
  <si>
    <t>887956132113</t>
  </si>
  <si>
    <t>31ATLRT</t>
  </si>
  <si>
    <t>ICBU00000905974</t>
  </si>
  <si>
    <t>15505534483254</t>
  </si>
  <si>
    <t>115AM-CO</t>
  </si>
  <si>
    <t>ICBU00000906048</t>
  </si>
  <si>
    <t>1Z70W0426736188565</t>
  </si>
  <si>
    <t>3FCTYG9-1</t>
  </si>
  <si>
    <t>ICBU00000906051</t>
  </si>
  <si>
    <t>1ZB87Y476739882650</t>
  </si>
  <si>
    <t>115FM-1</t>
  </si>
  <si>
    <t>ICBU00000906036</t>
  </si>
  <si>
    <t>1Z0E793D6725061318</t>
  </si>
  <si>
    <t>3FCTYG9-2</t>
  </si>
  <si>
    <t>ICBU00000906054</t>
  </si>
  <si>
    <t>1ZB87Y476730814267</t>
  </si>
  <si>
    <t>115FM-2</t>
  </si>
  <si>
    <t>ICBU00000906038</t>
  </si>
  <si>
    <t>1Z70W0426701244774</t>
  </si>
  <si>
    <t>RARR09</t>
  </si>
  <si>
    <t>ICBU00000905272</t>
  </si>
  <si>
    <t>1ZW3716B6810209989</t>
  </si>
  <si>
    <t>ZJTX2025759</t>
  </si>
  <si>
    <t>ICBU00000906414</t>
  </si>
  <si>
    <t>1Z0E465J0436909415</t>
  </si>
  <si>
    <t>997P2TK09</t>
  </si>
  <si>
    <t>ICBU00000906228</t>
  </si>
  <si>
    <t>1ZJ443G10405776168</t>
  </si>
  <si>
    <t>RC2611501</t>
  </si>
  <si>
    <t>ICBU00000906298</t>
  </si>
  <si>
    <t>1Z6981A16832927834</t>
  </si>
  <si>
    <t>L697FFK87</t>
  </si>
  <si>
    <t>ICBU00000906172</t>
  </si>
  <si>
    <t>500745491805</t>
  </si>
  <si>
    <t>20260115A</t>
  </si>
  <si>
    <t>ICBU00000906408</t>
  </si>
  <si>
    <t>1ZK5812C0301290402</t>
  </si>
  <si>
    <t>5D-HJY-097</t>
  </si>
  <si>
    <t>ICBU00000906412</t>
  </si>
  <si>
    <t>397820348464</t>
  </si>
  <si>
    <t>25120402LX</t>
  </si>
  <si>
    <t>ICBU00000906296</t>
  </si>
  <si>
    <t>1ZHF05572024934534</t>
  </si>
  <si>
    <t>ZY-00494</t>
  </si>
  <si>
    <t>ICBU00000906337</t>
  </si>
  <si>
    <t>887953438577</t>
  </si>
  <si>
    <t>ZJTX2025753</t>
  </si>
  <si>
    <t>ICBU00000905750</t>
  </si>
  <si>
    <t>1ZG3325W0400347895</t>
  </si>
  <si>
    <t>HS214101</t>
  </si>
  <si>
    <t>ICBU00000906158</t>
  </si>
  <si>
    <t>1Z0E620D0411254314</t>
  </si>
  <si>
    <t>FBA1965WNKD4-1</t>
  </si>
  <si>
    <t>ICBU00000906237</t>
  </si>
  <si>
    <t>1ZK5812C0300198194</t>
  </si>
  <si>
    <t>TG-260113</t>
  </si>
  <si>
    <t>ICBU00000904105</t>
  </si>
  <si>
    <t>4345617986</t>
  </si>
  <si>
    <t>WUN457-IUU</t>
  </si>
  <si>
    <t>ICBU00000905958</t>
  </si>
  <si>
    <t>1ZW3716B6803848463</t>
  </si>
  <si>
    <t>ALI25FCO00507</t>
  </si>
  <si>
    <t>ICBU00000905982</t>
  </si>
  <si>
    <t>15502802007112</t>
  </si>
  <si>
    <t>ALI25ALO0427</t>
  </si>
  <si>
    <t>ICBU00000903432</t>
  </si>
  <si>
    <t>1ZC51W136838814443</t>
  </si>
  <si>
    <t>DDDHL001</t>
  </si>
  <si>
    <t>ICBU00000906264</t>
  </si>
  <si>
    <t>WJ0828745</t>
  </si>
  <si>
    <t>ZD-0115</t>
  </si>
  <si>
    <t>ICBU00000906125</t>
  </si>
  <si>
    <t>772229953</t>
  </si>
  <si>
    <t>AU-4578</t>
  </si>
  <si>
    <t>ICBU00000905376</t>
  </si>
  <si>
    <t>1ZG2C1210317269442</t>
  </si>
  <si>
    <t>10003778841</t>
  </si>
  <si>
    <t>ICBU00000906241</t>
  </si>
  <si>
    <t>1ZF4K3596836399749</t>
  </si>
  <si>
    <t>7W478011E</t>
  </si>
  <si>
    <t>ICBU00000905976</t>
  </si>
  <si>
    <t>1ZK6B4420332644275</t>
  </si>
  <si>
    <t>89CTG3R</t>
  </si>
  <si>
    <t>ICBU00000905821</t>
  </si>
  <si>
    <t>36QJ70069861</t>
  </si>
  <si>
    <t>YWY0115-6</t>
  </si>
  <si>
    <t>ICBU00000905740</t>
  </si>
  <si>
    <t>887989593140</t>
  </si>
  <si>
    <t>YWY0115-5</t>
  </si>
  <si>
    <t>ICBU00000905739</t>
  </si>
  <si>
    <t>887987945868</t>
  </si>
  <si>
    <t>YWY0115-4</t>
  </si>
  <si>
    <t>ICBU00000905738</t>
  </si>
  <si>
    <t>887953897990</t>
  </si>
  <si>
    <t>YWY0115-3</t>
  </si>
  <si>
    <t>ICBU00000905737</t>
  </si>
  <si>
    <t>887953882346</t>
  </si>
  <si>
    <t>YWY0115-1</t>
  </si>
  <si>
    <t>ICBU00000905735</t>
  </si>
  <si>
    <t>887953842581</t>
  </si>
  <si>
    <t>YWY0115-2</t>
  </si>
  <si>
    <t>ICBU00000905736</t>
  </si>
  <si>
    <t>887953865300</t>
  </si>
  <si>
    <t>HHM5896</t>
  </si>
  <si>
    <t>ICBU00000905689</t>
  </si>
  <si>
    <t>1Z97X0196805846072</t>
  </si>
  <si>
    <t>ZY-00493</t>
  </si>
  <si>
    <t>ICBU00000906113</t>
  </si>
  <si>
    <t>1ZHF34022030379145</t>
  </si>
  <si>
    <t>XHX-0115-02</t>
  </si>
  <si>
    <t>ICBU00000905951</t>
  </si>
  <si>
    <t>1Z33W2606693436848</t>
  </si>
  <si>
    <t>XHX-0115-01</t>
  </si>
  <si>
    <t>ICBU00000905949</t>
  </si>
  <si>
    <t>1Z33W2606692225612</t>
  </si>
  <si>
    <t>XHX-0115-03</t>
  </si>
  <si>
    <t>ICBU00000905954</t>
  </si>
  <si>
    <t>1Z33W2606692838228</t>
  </si>
  <si>
    <t>XHX-0115-05</t>
  </si>
  <si>
    <t>ICBU00000905955</t>
  </si>
  <si>
    <t>1Z33W2606697963360</t>
  </si>
  <si>
    <t>XHX-0115-04</t>
  </si>
  <si>
    <t>ICBU00000905957</t>
  </si>
  <si>
    <t>1Z33W2606693720638</t>
  </si>
  <si>
    <t>YWDL260115</t>
  </si>
  <si>
    <t>ICBU00000906026</t>
  </si>
  <si>
    <t>1Z33W2606798901217</t>
  </si>
  <si>
    <t>邹彬</t>
  </si>
  <si>
    <t>ANNIEAN26115-2</t>
  </si>
  <si>
    <t>ICBU00000905756</t>
  </si>
  <si>
    <t>1ZK5812C0320233992</t>
  </si>
  <si>
    <t>SF-9527</t>
  </si>
  <si>
    <t>ICBU00000905906</t>
  </si>
  <si>
    <t>397816844210</t>
  </si>
  <si>
    <t>WT0115</t>
  </si>
  <si>
    <t>ICBU00000905897</t>
  </si>
  <si>
    <t>397816496179</t>
  </si>
  <si>
    <t>7044660D7</t>
  </si>
  <si>
    <t>ICBU00000905778</t>
  </si>
  <si>
    <t>1Z0E465J0438668459</t>
  </si>
  <si>
    <t>G5130223E</t>
  </si>
  <si>
    <t>ICBU00000905774</t>
  </si>
  <si>
    <t>397816296449</t>
  </si>
  <si>
    <t>MB260115</t>
  </si>
  <si>
    <t>ICBU00000905944</t>
  </si>
  <si>
    <t>887955591080</t>
  </si>
  <si>
    <t>AYG120101HB</t>
  </si>
  <si>
    <t>ICBU00000905987</t>
  </si>
  <si>
    <t>15502802996247</t>
  </si>
  <si>
    <t>39671FD9</t>
  </si>
  <si>
    <t>ICBU00000905961</t>
  </si>
  <si>
    <t>1ZW3716C6811162383</t>
  </si>
  <si>
    <t>YM-2527</t>
  </si>
  <si>
    <t>ICBU00000905938</t>
  </si>
  <si>
    <t>1ZG2C1210303780290</t>
  </si>
  <si>
    <t>52026010410</t>
  </si>
  <si>
    <t>ICBU00000905340</t>
  </si>
  <si>
    <t>15505502542622</t>
  </si>
  <si>
    <t>FBA1964C49F4</t>
  </si>
  <si>
    <t>ICBU00000905816</t>
  </si>
  <si>
    <t>1Z4W260E0431109134</t>
  </si>
  <si>
    <t>SMWJ260112-20DE</t>
  </si>
  <si>
    <t>ICBU00000903269</t>
  </si>
  <si>
    <t>1Z0R6D896838508882</t>
  </si>
  <si>
    <t>MA260115</t>
  </si>
  <si>
    <t>ICBU00000905788</t>
  </si>
  <si>
    <t>MKP4534272802</t>
  </si>
  <si>
    <t>LK-3368</t>
  </si>
  <si>
    <t>ICBU00000905780</t>
  </si>
  <si>
    <t>SKP4534272744</t>
  </si>
  <si>
    <t>587OJ-SJH</t>
  </si>
  <si>
    <t>ICBU00000905959</t>
  </si>
  <si>
    <t>1Z33W2600497587599</t>
  </si>
  <si>
    <t>NBWC202601070001</t>
  </si>
  <si>
    <t>ICBU00000902739</t>
  </si>
  <si>
    <t>YG202161310</t>
  </si>
  <si>
    <t>ICBU00000903836</t>
  </si>
  <si>
    <t>1ZA06B016831016287</t>
  </si>
  <si>
    <t>ZZ0112-4-3</t>
  </si>
  <si>
    <t>ICBU00000902178</t>
  </si>
  <si>
    <t>1ZHF05572022118134</t>
  </si>
  <si>
    <t>KK113</t>
  </si>
  <si>
    <t>ICBU00000903476</t>
  </si>
  <si>
    <t>1ZW3716C6805811371</t>
  </si>
  <si>
    <t>4657802</t>
  </si>
  <si>
    <t>ICBU00000904466</t>
  </si>
  <si>
    <t>887953474163</t>
  </si>
  <si>
    <t>WQD-26-01-12</t>
  </si>
  <si>
    <t>ICBU00000902038</t>
  </si>
  <si>
    <t>ATR029517</t>
  </si>
  <si>
    <t>澳洲空派-包税(大陆飞)</t>
  </si>
  <si>
    <t>HP-1-14-21</t>
  </si>
  <si>
    <t>ICBU00000905732</t>
  </si>
  <si>
    <t>WANGT715</t>
  </si>
  <si>
    <t>ICBU00000905822</t>
  </si>
  <si>
    <t>500745491901</t>
  </si>
  <si>
    <t>MK26115-4</t>
  </si>
  <si>
    <t>ICBU00000905718</t>
  </si>
  <si>
    <t>1ZW3716C6804659413</t>
  </si>
  <si>
    <t>ZB0115-1</t>
  </si>
  <si>
    <t>ICBU00000905768</t>
  </si>
  <si>
    <t>1Z0E554G0435406548</t>
  </si>
  <si>
    <t>LLEE13588</t>
  </si>
  <si>
    <t>ICBU00000905790</t>
  </si>
  <si>
    <t>397819703580</t>
  </si>
  <si>
    <t>FM-2050</t>
  </si>
  <si>
    <t>ICBU00000905746</t>
  </si>
  <si>
    <t>1Z0E620D0412184540</t>
  </si>
  <si>
    <t>Q84138888</t>
  </si>
  <si>
    <t>ICBU00000905751</t>
  </si>
  <si>
    <t>1Z6982X16821881444</t>
  </si>
  <si>
    <t>SF0258438384509</t>
  </si>
  <si>
    <t>ICBU00000905114</t>
  </si>
  <si>
    <t>887925541359</t>
  </si>
  <si>
    <t>AP0115-1</t>
  </si>
  <si>
    <t>ICBU00000905741</t>
  </si>
  <si>
    <t>1ZG3333D0421700827</t>
  </si>
  <si>
    <t>WHHY0115-1</t>
  </si>
  <si>
    <t>ICBU00000905706</t>
  </si>
  <si>
    <t>CP141698448DE</t>
  </si>
  <si>
    <t>YZTBD-260114-6</t>
  </si>
  <si>
    <t>ICBU00000904638</t>
  </si>
  <si>
    <t>1ZA06B016804654602</t>
  </si>
  <si>
    <t>H10-20260114</t>
  </si>
  <si>
    <t>ICBU00000905170</t>
  </si>
  <si>
    <t>15505502150173</t>
  </si>
  <si>
    <t>XE-26-01-14</t>
  </si>
  <si>
    <t>ICBU00000904853</t>
  </si>
  <si>
    <t>7393523093</t>
  </si>
  <si>
    <t>AIUW-8847</t>
  </si>
  <si>
    <t>ICBU00000905028</t>
  </si>
  <si>
    <t>1ZB8C0932017205053</t>
  </si>
  <si>
    <t>YDD20250114-12</t>
  </si>
  <si>
    <t>ICBU00000905368</t>
  </si>
  <si>
    <t>15505502150148</t>
  </si>
  <si>
    <t>张乐乐</t>
  </si>
  <si>
    <t>SGZXX011301</t>
  </si>
  <si>
    <t>ICBU00000903296</t>
  </si>
  <si>
    <t>1ZG3333D0406839734</t>
  </si>
  <si>
    <t>SGZXX011002</t>
  </si>
  <si>
    <t>ICBU00000898825</t>
  </si>
  <si>
    <t>397779616330</t>
  </si>
  <si>
    <t>SGZXX011001</t>
  </si>
  <si>
    <t>ICBU00000898822</t>
  </si>
  <si>
    <t>397779624030</t>
  </si>
  <si>
    <t>JKX0114-FR03</t>
  </si>
  <si>
    <t>ICBU00000905245</t>
  </si>
  <si>
    <t>1ZA06B016833022776</t>
  </si>
  <si>
    <t>XX2611401</t>
  </si>
  <si>
    <t>ICBU00000905122</t>
  </si>
  <si>
    <t>887923233474</t>
  </si>
  <si>
    <t>HZHF0028</t>
  </si>
  <si>
    <t>ICBU00000901749</t>
  </si>
  <si>
    <t>1ZHF34022011909367</t>
  </si>
  <si>
    <t>EEE229661</t>
  </si>
  <si>
    <t>ICBU00000904847</t>
  </si>
  <si>
    <t>IW672457975GB</t>
  </si>
  <si>
    <t>JT0114-1</t>
  </si>
  <si>
    <t>ICBU00000905477</t>
  </si>
  <si>
    <t>3710068460</t>
  </si>
  <si>
    <t>112025010618-2</t>
  </si>
  <si>
    <t>ICBU00000904826</t>
  </si>
  <si>
    <t>1Z78Y3540435520084</t>
  </si>
  <si>
    <t>112025010618-3</t>
  </si>
  <si>
    <t>ICBU00000904834</t>
  </si>
  <si>
    <t>1Z78Y3540436700146</t>
  </si>
  <si>
    <t>92025121611</t>
  </si>
  <si>
    <t>ICBU00000904987</t>
  </si>
  <si>
    <t>887923400099</t>
  </si>
  <si>
    <t>LXMY-26012408</t>
  </si>
  <si>
    <t>ICBU00000905150</t>
  </si>
  <si>
    <t>3710073426</t>
  </si>
  <si>
    <t>CINDY260100247</t>
  </si>
  <si>
    <t>ICBU00000905516</t>
  </si>
  <si>
    <t>1Z0E554G0411944734</t>
  </si>
  <si>
    <t>STELLA260100231</t>
  </si>
  <si>
    <t>ICBU00000905492</t>
  </si>
  <si>
    <t>1Z33W2600492400502</t>
  </si>
  <si>
    <t>CHRIS251209670</t>
  </si>
  <si>
    <t>ICBU00000905353</t>
  </si>
  <si>
    <t>1ZC80H580404564111</t>
  </si>
  <si>
    <t>92026010718</t>
  </si>
  <si>
    <t>ICBU00000905254</t>
  </si>
  <si>
    <t>887924297997</t>
  </si>
  <si>
    <t>112025010618-1</t>
  </si>
  <si>
    <t>ICBU00000904821</t>
  </si>
  <si>
    <t>1Z78Y3540434873311</t>
  </si>
  <si>
    <t>112026011410</t>
  </si>
  <si>
    <t>ICBU00000904671</t>
  </si>
  <si>
    <t>1Z1X93660430784437</t>
  </si>
  <si>
    <t>韩国UPS红单欧美南美小货价5000</t>
  </si>
  <si>
    <t>IAH3-FBA1966DYQVB</t>
  </si>
  <si>
    <t>ICBU00000905530</t>
  </si>
  <si>
    <t>1Z33W2600494001770</t>
  </si>
  <si>
    <t>PBI3-FBA19667LLBJ-A</t>
  </si>
  <si>
    <t>ICBU00000905257</t>
  </si>
  <si>
    <t>1Z4W260E0423068426</t>
  </si>
  <si>
    <t>TEB9-FBA1966CR8P6</t>
  </si>
  <si>
    <t>ICBU00000905532</t>
  </si>
  <si>
    <t>1Z33W2600492235969</t>
  </si>
  <si>
    <t>PBI3-FBA19667LLBJ</t>
  </si>
  <si>
    <t>ICBU00000905094</t>
  </si>
  <si>
    <t>1Z33W2600499721868</t>
  </si>
  <si>
    <t>WB971506</t>
  </si>
  <si>
    <t>ICBU00000905437</t>
  </si>
  <si>
    <t>WJ0828736</t>
  </si>
  <si>
    <t>WJJ251230024</t>
  </si>
  <si>
    <t>ICBU00000904852</t>
  </si>
  <si>
    <t>AMQ6861429</t>
  </si>
  <si>
    <t>CLT2-FBA1966BX722</t>
  </si>
  <si>
    <t>ICBU00000905419</t>
  </si>
  <si>
    <t>1Z33W2600499766534</t>
  </si>
  <si>
    <t>765GH69</t>
  </si>
  <si>
    <t>ICBU00000905636</t>
  </si>
  <si>
    <t>887922184811</t>
  </si>
  <si>
    <t>RFD2-FBA1966CQV64</t>
  </si>
  <si>
    <t>ICBU00000905531</t>
  </si>
  <si>
    <t>1Z33W2600490520341</t>
  </si>
  <si>
    <t>LGB8-FBA1966CQKW2</t>
  </si>
  <si>
    <t>ICBU00000905421</t>
  </si>
  <si>
    <t>1Z33W2600492058142</t>
  </si>
  <si>
    <t>HY251229028</t>
  </si>
  <si>
    <t>ICBU00000905348</t>
  </si>
  <si>
    <t>1Z1X94R50493641596</t>
  </si>
  <si>
    <t>288398638001023011</t>
  </si>
  <si>
    <t>ICBU00000905608</t>
  </si>
  <si>
    <t>1Z4W260E0429839930</t>
  </si>
  <si>
    <t>288033690501028009</t>
  </si>
  <si>
    <t>ICBU00000905614</t>
  </si>
  <si>
    <t>1Z53F19R0495664648</t>
  </si>
  <si>
    <t>ZJTX2025751</t>
  </si>
  <si>
    <t>ICBU00000905401</t>
  </si>
  <si>
    <t>1Z0E465J0433087596</t>
  </si>
  <si>
    <t>CY2601143</t>
  </si>
  <si>
    <t>ICBU00000905215</t>
  </si>
  <si>
    <t>1Z33W2606795725600</t>
  </si>
  <si>
    <t>MKV-59-76-77</t>
  </si>
  <si>
    <t>ICBU00000905371</t>
  </si>
  <si>
    <t>1ZG2C1210307405689</t>
  </si>
  <si>
    <t>WTT-W758</t>
  </si>
  <si>
    <t>ICBU00000905026</t>
  </si>
  <si>
    <t>SKP24000758865</t>
  </si>
  <si>
    <t>IWJ-8758</t>
  </si>
  <si>
    <t>ICBU00000905022</t>
  </si>
  <si>
    <t>00340434777234681991</t>
  </si>
  <si>
    <t>YWSB-26-01-14</t>
  </si>
  <si>
    <t>ICBU00000905622</t>
  </si>
  <si>
    <t>1893563814</t>
  </si>
  <si>
    <t>GB0114-GM-RFD2</t>
  </si>
  <si>
    <t>ICBU00000904636</t>
  </si>
  <si>
    <t>397778579428</t>
  </si>
  <si>
    <t>GB0114-GM-SMF3</t>
  </si>
  <si>
    <t>ICBU00000904633</t>
  </si>
  <si>
    <t>397778587621</t>
  </si>
  <si>
    <t>GB0114-GM-LAX9</t>
  </si>
  <si>
    <t>ICBU00000904630</t>
  </si>
  <si>
    <t>397778607086</t>
  </si>
  <si>
    <t>GB0114-GM-RDU2</t>
  </si>
  <si>
    <t>ICBU00000904627</t>
  </si>
  <si>
    <t>397778615614</t>
  </si>
  <si>
    <t>GB0114-GM-RMN3</t>
  </si>
  <si>
    <t>ICBU00000904632</t>
  </si>
  <si>
    <t>397778596729</t>
  </si>
  <si>
    <t>L88888K</t>
  </si>
  <si>
    <t>ICBU00000905628</t>
  </si>
  <si>
    <t>887922212610</t>
  </si>
  <si>
    <t>GLZM-0222</t>
  </si>
  <si>
    <t>ICBU00000905256</t>
  </si>
  <si>
    <t>7006677720</t>
  </si>
  <si>
    <t>XY3G347</t>
  </si>
  <si>
    <t>ICBU00000905415</t>
  </si>
  <si>
    <t>887956754640</t>
  </si>
  <si>
    <t>SH114GB-16</t>
  </si>
  <si>
    <t>ICBU00000905543</t>
  </si>
  <si>
    <t>15505502192762</t>
  </si>
  <si>
    <t>YX20260114002</t>
  </si>
  <si>
    <t>ICBU00000905617</t>
  </si>
  <si>
    <t>00340434796130415950</t>
  </si>
  <si>
    <t>AUGVIROUO301301</t>
  </si>
  <si>
    <t>ICBU00000904971</t>
  </si>
  <si>
    <t>1Z0E620D0423580510</t>
  </si>
  <si>
    <t>AAA6369</t>
  </si>
  <si>
    <t>ICBU00000905416</t>
  </si>
  <si>
    <t>IW672461096GB</t>
  </si>
  <si>
    <t>ZY-00490</t>
  </si>
  <si>
    <t>ICBU00000905539</t>
  </si>
  <si>
    <t>1ZC80H586717361911</t>
  </si>
  <si>
    <t>76FF3YK</t>
  </si>
  <si>
    <t>ICBU00000905616</t>
  </si>
  <si>
    <t>887923265539</t>
  </si>
  <si>
    <t>YX20260114001</t>
  </si>
  <si>
    <t>ICBU00000905615</t>
  </si>
  <si>
    <t>1Z6981A16830214063</t>
  </si>
  <si>
    <t>260114YK-SA3</t>
  </si>
  <si>
    <t>ICBU00000905599</t>
  </si>
  <si>
    <t>1Z6982X16836197255</t>
  </si>
  <si>
    <t>JQ0114-5</t>
  </si>
  <si>
    <t>ICBU00000904864</t>
  </si>
  <si>
    <t>SKP24000758864</t>
  </si>
  <si>
    <t>QY26-0114H02</t>
  </si>
  <si>
    <t>ICBU00000905470</t>
  </si>
  <si>
    <t>1ZEC67010404998772</t>
  </si>
  <si>
    <t>SQ2611401</t>
  </si>
  <si>
    <t>ICBU00000905520</t>
  </si>
  <si>
    <t>1Z0E793D0407689007</t>
  </si>
  <si>
    <t>TM260114-1RO2</t>
  </si>
  <si>
    <t>ICBU00000905011</t>
  </si>
  <si>
    <t>887923684693</t>
  </si>
  <si>
    <t>SH114GB-6</t>
  </si>
  <si>
    <t>ICBU00000905547</t>
  </si>
  <si>
    <t>15505502544948</t>
  </si>
  <si>
    <t>2377440501026840</t>
  </si>
  <si>
    <t>ICBU00000905413</t>
  </si>
  <si>
    <t>772227805</t>
  </si>
  <si>
    <t>BL26-0114K02</t>
  </si>
  <si>
    <t>ICBU00000905431</t>
  </si>
  <si>
    <t>1Z97X0196805629299</t>
  </si>
  <si>
    <t>QZYY2601140-75230</t>
  </si>
  <si>
    <t>ICBU00000905528</t>
  </si>
  <si>
    <t>397782202969</t>
  </si>
  <si>
    <t>FBA196291CHK</t>
  </si>
  <si>
    <t>ICBU00000904210</t>
  </si>
  <si>
    <t>1ZHF34022013076932</t>
  </si>
  <si>
    <t>X6W273-FR</t>
  </si>
  <si>
    <t>ICBU00000893964</t>
  </si>
  <si>
    <t>1Z6982X16837099047</t>
  </si>
  <si>
    <t>SU-IIW78</t>
  </si>
  <si>
    <t>ICBU00000905509</t>
  </si>
  <si>
    <t>1ZB875D90414305944</t>
  </si>
  <si>
    <t>QY26-0114H01</t>
  </si>
  <si>
    <t>ICBU00000905464</t>
  </si>
  <si>
    <t>1Z97X0196800272478</t>
  </si>
  <si>
    <t>QY26-0114H03</t>
  </si>
  <si>
    <t>ICBU00000905542</t>
  </si>
  <si>
    <t>1Z0E554G6708615568</t>
  </si>
  <si>
    <t>SNR20260114001</t>
  </si>
  <si>
    <t>ICBU00000905529</t>
  </si>
  <si>
    <t>1Z33W2606795137773</t>
  </si>
  <si>
    <t>9Y161VY</t>
  </si>
  <si>
    <t>ICBU00000893994</t>
  </si>
  <si>
    <t>520292759682</t>
  </si>
  <si>
    <t>ERICK26114-1</t>
  </si>
  <si>
    <t>ICBU00000905527</t>
  </si>
  <si>
    <t>397778570188</t>
  </si>
  <si>
    <t>TX260114-LY03</t>
  </si>
  <si>
    <t>ICBU00000905359</t>
  </si>
  <si>
    <t>397778807894</t>
  </si>
  <si>
    <t>Z4Y915-CA</t>
  </si>
  <si>
    <t>ICBU00000894018</t>
  </si>
  <si>
    <t>520292757579</t>
  </si>
  <si>
    <t>TS-XU-2016142</t>
  </si>
  <si>
    <t>ICBU00000905271</t>
  </si>
  <si>
    <t>887954454180</t>
  </si>
  <si>
    <t>TS-XU-202614</t>
  </si>
  <si>
    <t>ICBU00000905247</t>
  </si>
  <si>
    <t>887920252117</t>
  </si>
  <si>
    <t>RB20260113-222</t>
  </si>
  <si>
    <t>ICBU00000905458</t>
  </si>
  <si>
    <t>887924449556</t>
  </si>
  <si>
    <t>XRP601131R</t>
  </si>
  <si>
    <t>ICBU00000905399</t>
  </si>
  <si>
    <t>1Z0E620D0436388580</t>
  </si>
  <si>
    <t>26010902ZLV</t>
  </si>
  <si>
    <t>ICBU00000905418</t>
  </si>
  <si>
    <t>887919500938</t>
  </si>
  <si>
    <t>RB20260113-1US</t>
  </si>
  <si>
    <t>ICBU00000905453</t>
  </si>
  <si>
    <t>1Z0E793D0413432147</t>
  </si>
  <si>
    <t>260114YK-CA4</t>
  </si>
  <si>
    <t>ICBU00000905417</t>
  </si>
  <si>
    <t>1Z33W2600493884668</t>
  </si>
  <si>
    <t>CLY04802830</t>
  </si>
  <si>
    <t>ICBU00000904811</t>
  </si>
  <si>
    <t>31684934396</t>
  </si>
  <si>
    <t>ZJTX2025749</t>
  </si>
  <si>
    <t>ICBU00000904784</t>
  </si>
  <si>
    <t>1Z0E793D0404616822</t>
  </si>
  <si>
    <t>WW2236633</t>
  </si>
  <si>
    <t>ICBU00000903359</t>
  </si>
  <si>
    <t>887923540647</t>
  </si>
  <si>
    <t>TM260114-2FR1</t>
  </si>
  <si>
    <t>ICBU00000904855</t>
  </si>
  <si>
    <t>887919075494</t>
  </si>
  <si>
    <t>YUAN260114-US</t>
  </si>
  <si>
    <t>ICBU00000905400</t>
  </si>
  <si>
    <t>1Z0E465J0417344785</t>
  </si>
  <si>
    <t>CLY0502901</t>
  </si>
  <si>
    <t>ICBU00000904777</t>
  </si>
  <si>
    <t>1Z0E793D0406097550</t>
  </si>
  <si>
    <t>LL0114-AU</t>
  </si>
  <si>
    <t>ICBU00000905283</t>
  </si>
  <si>
    <t>1Z0E620D0417780306</t>
  </si>
  <si>
    <t>YN26114-1</t>
  </si>
  <si>
    <t>ICBU00000904894</t>
  </si>
  <si>
    <t>397782234162</t>
  </si>
  <si>
    <t>69FM316-3</t>
  </si>
  <si>
    <t>ICBU00000905156</t>
  </si>
  <si>
    <t>1ZB87Y476727846597</t>
  </si>
  <si>
    <t>69FM316-2</t>
  </si>
  <si>
    <t>ICBU00000905154</t>
  </si>
  <si>
    <t>1Z0E793D6711505472</t>
  </si>
  <si>
    <t>260114YK-LU7</t>
  </si>
  <si>
    <t>ICBU00000904641</t>
  </si>
  <si>
    <t>WJ0828737</t>
  </si>
  <si>
    <t>WL120</t>
  </si>
  <si>
    <t>ICBU00000905332</t>
  </si>
  <si>
    <t>887922290809</t>
  </si>
  <si>
    <t>WL110</t>
  </si>
  <si>
    <t>ICBU00000905318</t>
  </si>
  <si>
    <t>887922294892</t>
  </si>
  <si>
    <t>WL130</t>
  </si>
  <si>
    <t>ICBU00000905341</t>
  </si>
  <si>
    <t>887922298924</t>
  </si>
  <si>
    <t>WL140</t>
  </si>
  <si>
    <t>ICBU00000905347</t>
  </si>
  <si>
    <t>887922832673</t>
  </si>
  <si>
    <t>288165135001028224</t>
  </si>
  <si>
    <t>ICBU00000905258</t>
  </si>
  <si>
    <t>1Z0E620D0404465912</t>
  </si>
  <si>
    <t>69FM316</t>
  </si>
  <si>
    <t>ICBU00000905152</t>
  </si>
  <si>
    <t>1ZB87Y476708719019</t>
  </si>
  <si>
    <t>WT260114-ES</t>
  </si>
  <si>
    <t>ICBU00000905089</t>
  </si>
  <si>
    <t>1Z6982X16829736891</t>
  </si>
  <si>
    <t>6919E3G91</t>
  </si>
  <si>
    <t>ICBU00000905159</t>
  </si>
  <si>
    <t>1ZK5812C0300818399</t>
  </si>
  <si>
    <t>LY260114-30814</t>
  </si>
  <si>
    <t>ICBU00000905253</t>
  </si>
  <si>
    <t>1Z0E319J6735291464</t>
  </si>
  <si>
    <t>YS26114-1</t>
  </si>
  <si>
    <t>ICBU00000905079</t>
  </si>
  <si>
    <t>887926754008</t>
  </si>
  <si>
    <t>XRSP0114-US1</t>
  </si>
  <si>
    <t>ICBU00000904655</t>
  </si>
  <si>
    <t>887928330193</t>
  </si>
  <si>
    <t>YG-3994</t>
  </si>
  <si>
    <t>ICBU00000904873</t>
  </si>
  <si>
    <t>1Z70W0420410502756</t>
  </si>
  <si>
    <t>YG-3685</t>
  </si>
  <si>
    <t>ICBU00000904832</t>
  </si>
  <si>
    <t>397781953995</t>
  </si>
  <si>
    <t>FBA15L9XDNNY</t>
  </si>
  <si>
    <t>ICBU00000904600</t>
  </si>
  <si>
    <t>15505502638964</t>
  </si>
  <si>
    <t>BL26-0114K01</t>
  </si>
  <si>
    <t>ICBU00000905049</t>
  </si>
  <si>
    <t>15505502088123</t>
  </si>
  <si>
    <t>ZZ999</t>
  </si>
  <si>
    <t>ICBU00000905101</t>
  </si>
  <si>
    <t>15505502582844</t>
  </si>
  <si>
    <t>DH26-0114K01</t>
  </si>
  <si>
    <t>ICBU00000904977</t>
  </si>
  <si>
    <t>TX260114-YDD02</t>
  </si>
  <si>
    <t>ICBU00000905107</t>
  </si>
  <si>
    <t>887896062813</t>
  </si>
  <si>
    <t>FY12021601-123</t>
  </si>
  <si>
    <t>ICBU00000905055</t>
  </si>
  <si>
    <t>1ZB875D90432929817</t>
  </si>
  <si>
    <t>FY12021601</t>
  </si>
  <si>
    <t>ICBU00000905051</t>
  </si>
  <si>
    <t>1ZB875D90436790423</t>
  </si>
  <si>
    <t>9KW63771233</t>
  </si>
  <si>
    <t>ICBU00000905027</t>
  </si>
  <si>
    <t>887922102796</t>
  </si>
  <si>
    <t>QQ12BB5852</t>
  </si>
  <si>
    <t>ICBU00000905041</t>
  </si>
  <si>
    <t>1Z0E620D0405113193</t>
  </si>
  <si>
    <t>9YG395</t>
  </si>
  <si>
    <t>ICBU00000904606</t>
  </si>
  <si>
    <t>IW672400168GB</t>
  </si>
  <si>
    <t>Y6M446</t>
  </si>
  <si>
    <t>ICBU00000904601</t>
  </si>
  <si>
    <t>CR430331449DE</t>
  </si>
  <si>
    <t>WJKK-98</t>
  </si>
  <si>
    <t>ICBU00000904192</t>
  </si>
  <si>
    <t>887925329959</t>
  </si>
  <si>
    <t>DH20260114003</t>
  </si>
  <si>
    <t>ICBU00000905025</t>
  </si>
  <si>
    <t>123456</t>
  </si>
  <si>
    <t>HF-WERNER-PT-114</t>
  </si>
  <si>
    <t>ICBU00000904884</t>
  </si>
  <si>
    <t>1ZW3716C6839602275</t>
  </si>
  <si>
    <t>69M3343</t>
  </si>
  <si>
    <t>ICBU00000904805</t>
  </si>
  <si>
    <t>IW672398257GB</t>
  </si>
  <si>
    <t>ALAM0114</t>
  </si>
  <si>
    <t>ICBU00000904433</t>
  </si>
  <si>
    <t>1ZC80H586619005189</t>
  </si>
  <si>
    <t>上海UPS特快-X价6000（不含油）</t>
  </si>
  <si>
    <t>2508HY013-1</t>
  </si>
  <si>
    <t>ICBU00000904892</t>
  </si>
  <si>
    <t>397778948213</t>
  </si>
  <si>
    <t>JMWJ-26-01-14</t>
  </si>
  <si>
    <t>ICBU00000904544</t>
  </si>
  <si>
    <t>1Z0E793D0421769340</t>
  </si>
  <si>
    <t>BWU2-FBA15G5JRZ7</t>
  </si>
  <si>
    <t>ICBU00000904868</t>
  </si>
  <si>
    <t>RCD24000758830</t>
  </si>
  <si>
    <t>SHIRLEY0112</t>
  </si>
  <si>
    <t>ICBU00000902683</t>
  </si>
  <si>
    <t>1Z0E793D0410007102</t>
  </si>
  <si>
    <t>ZZ0113-4-1</t>
  </si>
  <si>
    <t>ICBU00000903655</t>
  </si>
  <si>
    <t>1Z4W260E0432891126</t>
  </si>
  <si>
    <t>DOKI9355</t>
  </si>
  <si>
    <t>ICBU00000904631</t>
  </si>
  <si>
    <t>AMQ6861461</t>
  </si>
  <si>
    <t>K6L327-SA</t>
  </si>
  <si>
    <t>ICBU00000902183</t>
  </si>
  <si>
    <t>MY4604</t>
  </si>
  <si>
    <t>AGY22563</t>
  </si>
  <si>
    <t>ICBU00000904726</t>
  </si>
  <si>
    <t>7006680962</t>
  </si>
  <si>
    <t>XHX-0114-2</t>
  </si>
  <si>
    <t>ICBU00000904730</t>
  </si>
  <si>
    <t>1Z33W2606694673581</t>
  </si>
  <si>
    <t>XHX-0114-3</t>
  </si>
  <si>
    <t>ICBU00000904731</t>
  </si>
  <si>
    <t>1Z33W2606699101331</t>
  </si>
  <si>
    <t>XHX-0114-5</t>
  </si>
  <si>
    <t>ICBU00000904733</t>
  </si>
  <si>
    <t>1Z33W2606697344510</t>
  </si>
  <si>
    <t>260113GT-SU1</t>
  </si>
  <si>
    <t>ICBU00000903363</t>
  </si>
  <si>
    <t>520291052840</t>
  </si>
  <si>
    <t>XHX-0114-1</t>
  </si>
  <si>
    <t>ICBU00000904729</t>
  </si>
  <si>
    <t>1Z33W2606699861305</t>
  </si>
  <si>
    <t>XHX-0114-6</t>
  </si>
  <si>
    <t>ICBU00000904735</t>
  </si>
  <si>
    <t>1Z33W2606698336527</t>
  </si>
  <si>
    <t>XHX-0114-4</t>
  </si>
  <si>
    <t>ICBU00000904732</t>
  </si>
  <si>
    <t>1Z33W2606690920794</t>
  </si>
  <si>
    <t>LEILA0114123</t>
  </si>
  <si>
    <t>ICBU00000904828</t>
  </si>
  <si>
    <t>8865980038199</t>
  </si>
  <si>
    <t>JZ22632026</t>
  </si>
  <si>
    <t>ICBU00000904736</t>
  </si>
  <si>
    <t>500745481773</t>
  </si>
  <si>
    <t>963312232</t>
  </si>
  <si>
    <t>ICBU00000904850</t>
  </si>
  <si>
    <t>887923664886</t>
  </si>
  <si>
    <t>FBA15L9W5377</t>
  </si>
  <si>
    <t>ICBU00000904598</t>
  </si>
  <si>
    <t>15505471766549</t>
  </si>
  <si>
    <t>FCO0522</t>
  </si>
  <si>
    <t>ICBU00000902877</t>
  </si>
  <si>
    <t>1ZF4K3596823200664</t>
  </si>
  <si>
    <t>M2N941-CA</t>
  </si>
  <si>
    <t>ICBU00000902452</t>
  </si>
  <si>
    <t>520292762124</t>
  </si>
  <si>
    <t>260114YK-SA16</t>
  </si>
  <si>
    <t>ICBU00000904661</t>
  </si>
  <si>
    <t>SKP24000758842</t>
  </si>
  <si>
    <t>AFK-260114</t>
  </si>
  <si>
    <t>ICBU00000904479</t>
  </si>
  <si>
    <t>15505502839528</t>
  </si>
  <si>
    <t>DK-114</t>
  </si>
  <si>
    <t>ICBU00000904570</t>
  </si>
  <si>
    <t>1ZC51W136830840830</t>
  </si>
  <si>
    <t>59663G23</t>
  </si>
  <si>
    <t>ICBU00000904599</t>
  </si>
  <si>
    <t>1Z14V4W16891122522</t>
  </si>
  <si>
    <t>HH22633313</t>
  </si>
  <si>
    <t>ICBU00000903351</t>
  </si>
  <si>
    <t>SZP24000758836</t>
  </si>
  <si>
    <t>FBA1965MG2S1</t>
  </si>
  <si>
    <t>ICBU00000904567</t>
  </si>
  <si>
    <t>YG226101412FAITH</t>
  </si>
  <si>
    <t>ICBU00000902329</t>
  </si>
  <si>
    <t>4843554096</t>
  </si>
  <si>
    <t>FBA1965HH3ZW</t>
  </si>
  <si>
    <t>ICBU00000904547</t>
  </si>
  <si>
    <t>5456511111</t>
  </si>
  <si>
    <t>ICBU00000904604</t>
  </si>
  <si>
    <t>1Z0E554G6736329155</t>
  </si>
  <si>
    <t>FBA195SQLVQ4-9</t>
  </si>
  <si>
    <t>ICBU00000899088</t>
  </si>
  <si>
    <t>LBN26114-5</t>
  </si>
  <si>
    <t>ICBU00000903558</t>
  </si>
  <si>
    <t>1ZA06B016811277006</t>
  </si>
  <si>
    <t>BB-26-01-14</t>
  </si>
  <si>
    <t>ICBU00000904536</t>
  </si>
  <si>
    <t>1Z0E793D0403175560</t>
  </si>
  <si>
    <t>LY26114-1</t>
  </si>
  <si>
    <t>ICBU00000904530</t>
  </si>
  <si>
    <t>SF5129667579400</t>
  </si>
  <si>
    <t>FBA195STJNYD-9</t>
  </si>
  <si>
    <t>ICBU00000899086</t>
  </si>
  <si>
    <t>FBA195SSFLDH</t>
  </si>
  <si>
    <t>ICBU00000899101</t>
  </si>
  <si>
    <t>YK-10901</t>
  </si>
  <si>
    <t>ICBU00000895562</t>
  </si>
  <si>
    <t>15505471712533</t>
  </si>
  <si>
    <t>FBA195SSFLDH-TJ2601101309</t>
  </si>
  <si>
    <t>ICBU00000897886</t>
  </si>
  <si>
    <t>美转加快提卡派（COSCO)</t>
  </si>
  <si>
    <t>TM26011-5NLKP</t>
  </si>
  <si>
    <t>ICBU00000903693</t>
  </si>
  <si>
    <t>1ZA06B016800090620</t>
  </si>
  <si>
    <t>JLL260113B</t>
  </si>
  <si>
    <t>ICBU00000903911</t>
  </si>
  <si>
    <t>1ZJ449000410199655</t>
  </si>
  <si>
    <t>XP260112-JP</t>
  </si>
  <si>
    <t>ICBU00000903880</t>
  </si>
  <si>
    <t>DQ2975788XX</t>
  </si>
  <si>
    <t>TM260113-1NO</t>
  </si>
  <si>
    <t>ICBU00000903326</t>
  </si>
  <si>
    <t>1Z33W2606799279112</t>
  </si>
  <si>
    <t>CY113CL-1</t>
  </si>
  <si>
    <t>ICBU00000904024</t>
  </si>
  <si>
    <t>887885473413</t>
  </si>
  <si>
    <t>CY2601131</t>
  </si>
  <si>
    <t>ICBU00000903353</t>
  </si>
  <si>
    <t>397741733023</t>
  </si>
  <si>
    <t>LSJ-20260113-VAL</t>
  </si>
  <si>
    <t>ICBU00000904244</t>
  </si>
  <si>
    <t>1Z33W2600498513255</t>
  </si>
  <si>
    <t>AX165841</t>
  </si>
  <si>
    <t>ICBU00000904205</t>
  </si>
  <si>
    <t>1Z0E554G6739402542</t>
  </si>
  <si>
    <t>MSJX26113-1</t>
  </si>
  <si>
    <t>ICBU00000903634</t>
  </si>
  <si>
    <t>1ZG0709H0422946958</t>
  </si>
  <si>
    <t>CY2601133</t>
  </si>
  <si>
    <t>ICBU00000904195</t>
  </si>
  <si>
    <t>1Z0E465J0436331922</t>
  </si>
  <si>
    <t>TM26011-2BEKP3</t>
  </si>
  <si>
    <t>ICBU00000903707</t>
  </si>
  <si>
    <t>1ZA06B016804224826</t>
  </si>
  <si>
    <t>JPS20260113001</t>
  </si>
  <si>
    <t>ICBU00000904307</t>
  </si>
  <si>
    <t>1Z4W260E0424521853</t>
  </si>
  <si>
    <t>JPS20260113002</t>
  </si>
  <si>
    <t>ICBU00000904310</t>
  </si>
  <si>
    <t>287812987001028009</t>
  </si>
  <si>
    <t>ICBU00000904305</t>
  </si>
  <si>
    <t>1Z4W260E0411875844</t>
  </si>
  <si>
    <t>288014370001025092</t>
  </si>
  <si>
    <t>ICBU00000904335</t>
  </si>
  <si>
    <t>IW672102368GB</t>
  </si>
  <si>
    <t>CY2601083-1</t>
  </si>
  <si>
    <t>ICBU00000904202</t>
  </si>
  <si>
    <t>397743675203</t>
  </si>
  <si>
    <t>287475059501026587</t>
  </si>
  <si>
    <t>ICBU00000904296</t>
  </si>
  <si>
    <t>1ZHV24710436115345</t>
  </si>
  <si>
    <t>XL260113-SG</t>
  </si>
  <si>
    <t>ICBU00000904162</t>
  </si>
  <si>
    <t>SF5103472716554</t>
  </si>
  <si>
    <t>SS20260113-40</t>
  </si>
  <si>
    <t>ICBU00000903798</t>
  </si>
  <si>
    <t>1ZW3716C6812430359</t>
  </si>
  <si>
    <t>HC0113-IT</t>
  </si>
  <si>
    <t>ICBU00000904121</t>
  </si>
  <si>
    <t>1Z0E793D6730301647</t>
  </si>
  <si>
    <t>SC601025T</t>
  </si>
  <si>
    <t>ICBU00000904101</t>
  </si>
  <si>
    <t>1Z0E620D0437275904</t>
  </si>
  <si>
    <t>TMB8-FBA1964547XW-A</t>
  </si>
  <si>
    <t>ICBU00000903547</t>
  </si>
  <si>
    <t>1Z4W260E0438710980</t>
  </si>
  <si>
    <t>LAX9-FBA1964KW7H5</t>
  </si>
  <si>
    <t>ICBU00000904150</t>
  </si>
  <si>
    <t>1Z33W2600497281285</t>
  </si>
  <si>
    <t>TMB8-FBA1964547XW</t>
  </si>
  <si>
    <t>ICBU00000903541</t>
  </si>
  <si>
    <t>1Z4W260E0420316056</t>
  </si>
  <si>
    <t>RDU2-FBA1964M0D55</t>
  </si>
  <si>
    <t>ICBU00000904128</t>
  </si>
  <si>
    <t>1Z33W2600495492462</t>
  </si>
  <si>
    <t>RFD2-FBA1964LMMTB</t>
  </si>
  <si>
    <t>ICBU00000904143</t>
  </si>
  <si>
    <t>1Z33W2600499421263</t>
  </si>
  <si>
    <t>ABE8-FBA1964LZTJ2</t>
  </si>
  <si>
    <t>ICBU00000904147</t>
  </si>
  <si>
    <t>1Z33W2600495860475</t>
  </si>
  <si>
    <t>M3348</t>
  </si>
  <si>
    <t>ICBU00000904322</t>
  </si>
  <si>
    <t>887923754833</t>
  </si>
  <si>
    <t>31HGALT</t>
  </si>
  <si>
    <t>ICBU00000903637</t>
  </si>
  <si>
    <t>397743581684</t>
  </si>
  <si>
    <t>XP260112-DE</t>
  </si>
  <si>
    <t>ICBU00000903870</t>
  </si>
  <si>
    <t>1ZK351X06822467474</t>
  </si>
  <si>
    <t>QX260113-AU</t>
  </si>
  <si>
    <t>ICBU00000903349</t>
  </si>
  <si>
    <t>PKP24000758799</t>
  </si>
  <si>
    <t>LY113IE-4</t>
  </si>
  <si>
    <t>ICBU00000904117</t>
  </si>
  <si>
    <t>1Z6981A16825721613</t>
  </si>
  <si>
    <t>ZYT113IT-1</t>
  </si>
  <si>
    <t>ICBU00000904076</t>
  </si>
  <si>
    <t>1Z0E554G0403201211</t>
  </si>
  <si>
    <t>NAS251217DE-03</t>
  </si>
  <si>
    <t>ICBU00000903345</t>
  </si>
  <si>
    <t>00340434796130411990</t>
  </si>
  <si>
    <t>NAM260107US-02</t>
  </si>
  <si>
    <t>ICBU00000902448</t>
  </si>
  <si>
    <t>397740136144</t>
  </si>
  <si>
    <t>NAE260113US-01</t>
  </si>
  <si>
    <t>ICBU00000903418</t>
  </si>
  <si>
    <t>397740004396</t>
  </si>
  <si>
    <t>ETF260112PO-01</t>
  </si>
  <si>
    <t>ICBU00000902491</t>
  </si>
  <si>
    <t>887886105462</t>
  </si>
  <si>
    <t>ETF260108US-01</t>
  </si>
  <si>
    <t>ICBU00000902475</t>
  </si>
  <si>
    <t>397740092965</t>
  </si>
  <si>
    <t>FQ2611301</t>
  </si>
  <si>
    <t>ICBU00000903809</t>
  </si>
  <si>
    <t>1Z0E554G6719764583</t>
  </si>
  <si>
    <t>XX2611301</t>
  </si>
  <si>
    <t>ICBU00000904249</t>
  </si>
  <si>
    <t>887923731980</t>
  </si>
  <si>
    <t>ETF260109US-01</t>
  </si>
  <si>
    <t>ICBU00000902509</t>
  </si>
  <si>
    <t>397740066133</t>
  </si>
  <si>
    <t>ETF260106ES-01</t>
  </si>
  <si>
    <t>ICBU00000902497</t>
  </si>
  <si>
    <t>887886090135</t>
  </si>
  <si>
    <t>NAT260108US-01</t>
  </si>
  <si>
    <t>ICBU00000902468</t>
  </si>
  <si>
    <t>397740125180</t>
  </si>
  <si>
    <t>ETF260112US-01</t>
  </si>
  <si>
    <t>ICBU00000902471</t>
  </si>
  <si>
    <t>397740119601</t>
  </si>
  <si>
    <t>NAF260109US-01</t>
  </si>
  <si>
    <t>ICBU00000902481</t>
  </si>
  <si>
    <t>1ZG3333D0423590005</t>
  </si>
  <si>
    <t>ZJJ0113-3</t>
  </si>
  <si>
    <t>ICBU00000904384</t>
  </si>
  <si>
    <t>1ZHV25256717436466</t>
  </si>
  <si>
    <t>ZM260113-10NL</t>
  </si>
  <si>
    <t>ICBU00000904326</t>
  </si>
  <si>
    <t>1ZF4K3596827342209</t>
  </si>
  <si>
    <t>25AGFLR</t>
  </si>
  <si>
    <t>ICBU00000903957</t>
  </si>
  <si>
    <t>1ZHF05572027238808</t>
  </si>
  <si>
    <t>YPL654-011301</t>
  </si>
  <si>
    <t>ICBU00000904181</t>
  </si>
  <si>
    <t>1Z74WF390435773163</t>
  </si>
  <si>
    <t>QTDZ-MQ-112-2</t>
  </si>
  <si>
    <t>ICBU00000902105</t>
  </si>
  <si>
    <t>887886529883</t>
  </si>
  <si>
    <t>XFKJ2611301</t>
  </si>
  <si>
    <t>ICBU00000904356</t>
  </si>
  <si>
    <t>BKP24000758802</t>
  </si>
  <si>
    <t>SC512246J</t>
  </si>
  <si>
    <t>ICBU00000903804</t>
  </si>
  <si>
    <t>1ZA06B016820397360</t>
  </si>
  <si>
    <t>GB0113-MY-CLT2</t>
  </si>
  <si>
    <t>ICBU00000903277</t>
  </si>
  <si>
    <t>397740034572</t>
  </si>
  <si>
    <t>GB0113-MY-SCK4</t>
  </si>
  <si>
    <t>ICBU00000903237</t>
  </si>
  <si>
    <t>397740058617</t>
  </si>
  <si>
    <t>GB0113-Y6-PBI3</t>
  </si>
  <si>
    <t>ICBU00000903657</t>
  </si>
  <si>
    <t>397739980653</t>
  </si>
  <si>
    <t>ELENA251109057</t>
  </si>
  <si>
    <t>ICBU00000903892</t>
  </si>
  <si>
    <t>397818911029</t>
  </si>
  <si>
    <t>ZJTX2025747</t>
  </si>
  <si>
    <t>ICBU00000903339</t>
  </si>
  <si>
    <t>1Z0E465J0434585297</t>
  </si>
  <si>
    <t>GB0113-Y7-WBW2</t>
  </si>
  <si>
    <t>ICBU00000903656</t>
  </si>
  <si>
    <t>397739992234</t>
  </si>
  <si>
    <t>GB0113-MY-SWF2</t>
  </si>
  <si>
    <t>ICBU00000903276</t>
  </si>
  <si>
    <t>397740045525</t>
  </si>
  <si>
    <t>GB0113-MY-PSP3</t>
  </si>
  <si>
    <t>ICBU00000903238</t>
  </si>
  <si>
    <t>397740051862</t>
  </si>
  <si>
    <t>GB0113-MY-ORF2</t>
  </si>
  <si>
    <t>ICBU00000903278</t>
  </si>
  <si>
    <t>397740015923</t>
  </si>
  <si>
    <t>JLL260113A</t>
  </si>
  <si>
    <t>ICBU00000903222</t>
  </si>
  <si>
    <t>MKP4534272226</t>
  </si>
  <si>
    <t>92026010608</t>
  </si>
  <si>
    <t>ICBU00000903275</t>
  </si>
  <si>
    <t>IW672226376GB</t>
  </si>
  <si>
    <t>12025121787</t>
  </si>
  <si>
    <t>ICBU00000904114</t>
  </si>
  <si>
    <t>1Z33W2600497380972</t>
  </si>
  <si>
    <t>91688J9TF</t>
  </si>
  <si>
    <t>ICBU00000903977</t>
  </si>
  <si>
    <t>MZP24000758803</t>
  </si>
  <si>
    <t>YR2611301</t>
  </si>
  <si>
    <t>ICBU00000904378</t>
  </si>
  <si>
    <t>AMQ6860487</t>
  </si>
  <si>
    <t>59F3H6</t>
  </si>
  <si>
    <t>ICBU00000902283</t>
  </si>
  <si>
    <t>397739891750</t>
  </si>
  <si>
    <t>AL51F24U</t>
  </si>
  <si>
    <t>ICBU00000904176</t>
  </si>
  <si>
    <t>1ZW3716C6831055434</t>
  </si>
  <si>
    <t>FBA195STPV7F</t>
  </si>
  <si>
    <t>ICBU00000899087</t>
  </si>
  <si>
    <t>FBA195WFPYMK</t>
  </si>
  <si>
    <t>ICBU00000899102</t>
  </si>
  <si>
    <t>LY113US-3</t>
  </si>
  <si>
    <t>ICBU00000903529</t>
  </si>
  <si>
    <t>1Z33W2600495318123</t>
  </si>
  <si>
    <t>CY113</t>
  </si>
  <si>
    <t>ICBU00000904263</t>
  </si>
  <si>
    <t>1ZC0E5310325553410</t>
  </si>
  <si>
    <t>MYFS-AD232</t>
  </si>
  <si>
    <t>ICBU00000903702</t>
  </si>
  <si>
    <t>1ZC0E5310326623324</t>
  </si>
  <si>
    <t>865G6T-B</t>
  </si>
  <si>
    <t>ICBU00000904252</t>
  </si>
  <si>
    <t>1Z0E793D6719518284</t>
  </si>
  <si>
    <t>865G6T-A</t>
  </si>
  <si>
    <t>ICBU00000904251</t>
  </si>
  <si>
    <t>1Z0E793D6711822245</t>
  </si>
  <si>
    <t>GA30534-011301</t>
  </si>
  <si>
    <t>ICBU00000904256</t>
  </si>
  <si>
    <t>1Z74WF390439094541</t>
  </si>
  <si>
    <t>WD66EE096</t>
  </si>
  <si>
    <t>ICBU00000904180</t>
  </si>
  <si>
    <t>1ZF4K3596826449641</t>
  </si>
  <si>
    <t>286941699001028910</t>
  </si>
  <si>
    <t>ICBU00000904215</t>
  </si>
  <si>
    <t>1Z6981A16819941594</t>
  </si>
  <si>
    <t>YH-389284</t>
  </si>
  <si>
    <t>ICBU00000904113</t>
  </si>
  <si>
    <t>1Z0E793D0421605409</t>
  </si>
  <si>
    <t>ZY-00487</t>
  </si>
  <si>
    <t>ICBU00000903887</t>
  </si>
  <si>
    <t>888039994557</t>
  </si>
  <si>
    <t>ZY-00488</t>
  </si>
  <si>
    <t>ICBU00000903939</t>
  </si>
  <si>
    <t>397739961647</t>
  </si>
  <si>
    <t>NBYT-0369</t>
  </si>
  <si>
    <t>ICBU00000903086</t>
  </si>
  <si>
    <t>397743656388</t>
  </si>
  <si>
    <t>YM-5857-28</t>
  </si>
  <si>
    <t>ICBU00000904265</t>
  </si>
  <si>
    <t>1ZK5812C0339680410</t>
  </si>
  <si>
    <t>YN113TX1</t>
  </si>
  <si>
    <t>ICBU00000904080</t>
  </si>
  <si>
    <t>AE582738402</t>
  </si>
  <si>
    <t>FBA196227HJ3</t>
  </si>
  <si>
    <t>ICBU00000902191</t>
  </si>
  <si>
    <t>LUCAS011308</t>
  </si>
  <si>
    <t>ICBU00000904166</t>
  </si>
  <si>
    <t>8865980038201</t>
  </si>
  <si>
    <t>LMW0113-7</t>
  </si>
  <si>
    <t>ICBU00000903517</t>
  </si>
  <si>
    <t>SKP4534274132</t>
  </si>
  <si>
    <t>UW-D4758</t>
  </si>
  <si>
    <t>ICBU00000903378</t>
  </si>
  <si>
    <t>1ZG3333D0430738664</t>
  </si>
  <si>
    <t>ZJDD-260113-25</t>
  </si>
  <si>
    <t>ICBU00000903734</t>
  </si>
  <si>
    <t>1ZYK64690335945145</t>
  </si>
  <si>
    <t>BR260113-60487</t>
  </si>
  <si>
    <t>ICBU00000903322</t>
  </si>
  <si>
    <t>397739919437</t>
  </si>
  <si>
    <t>ZQ26169</t>
  </si>
  <si>
    <t>ICBU00000903859</t>
  </si>
  <si>
    <t>887887989901</t>
  </si>
  <si>
    <t>TANG1305</t>
  </si>
  <si>
    <t>ICBU00000903582</t>
  </si>
  <si>
    <t>887888936775</t>
  </si>
  <si>
    <t>11ZXDEW2</t>
  </si>
  <si>
    <t>ICBU00000903736</t>
  </si>
  <si>
    <t>500745468661</t>
  </si>
  <si>
    <t>XM-26-01-13</t>
  </si>
  <si>
    <t>ICBU00000903764</t>
  </si>
  <si>
    <t>1Z0E793D0430345870</t>
  </si>
  <si>
    <t>MPN260113-4NL</t>
  </si>
  <si>
    <t>ICBU00000903112</t>
  </si>
  <si>
    <t>1ZW3716C6810115766</t>
  </si>
  <si>
    <t>QY0113N01</t>
  </si>
  <si>
    <t>ICBU00000903820</t>
  </si>
  <si>
    <t>1Z0E793D0420551326</t>
  </si>
  <si>
    <t>FF26113-USA</t>
  </si>
  <si>
    <t>ICBU00000903815</t>
  </si>
  <si>
    <t>397739968891</t>
  </si>
  <si>
    <t>JYH260113-RO</t>
  </si>
  <si>
    <t>ICBU00000903352</t>
  </si>
  <si>
    <t>1ZF4K3596837383601</t>
  </si>
  <si>
    <t>SSSP01131</t>
  </si>
  <si>
    <t>ICBU00000903285</t>
  </si>
  <si>
    <t>397743388216</t>
  </si>
  <si>
    <t>LKN260113-IL</t>
  </si>
  <si>
    <t>ICBU00000903268</t>
  </si>
  <si>
    <t>887885569939</t>
  </si>
  <si>
    <t>10003778793</t>
  </si>
  <si>
    <t>ICBU00000903598</t>
  </si>
  <si>
    <t>8865980038260</t>
  </si>
  <si>
    <t>HCLSA0107-6</t>
  </si>
  <si>
    <t>ICBU00000893601</t>
  </si>
  <si>
    <t>IWW784-HW</t>
  </si>
  <si>
    <t>ICBU00000902031</t>
  </si>
  <si>
    <t>1ZJ449000408831224</t>
  </si>
  <si>
    <t>KK2296631201</t>
  </si>
  <si>
    <t>ICBU00000903559</t>
  </si>
  <si>
    <t>1Z762E4V0438580821</t>
  </si>
  <si>
    <t>ZY0108-3</t>
  </si>
  <si>
    <t>ICBU00000903773</t>
  </si>
  <si>
    <t>MY4595</t>
  </si>
  <si>
    <t>ZY0108-1</t>
  </si>
  <si>
    <t>ICBU00000903775</t>
  </si>
  <si>
    <t>888113689449</t>
  </si>
  <si>
    <t>HCLSA0107-5</t>
  </si>
  <si>
    <t>ICBU00000893600</t>
  </si>
  <si>
    <t>1Z33W2606799898051</t>
  </si>
  <si>
    <t>DP2512292221230660402</t>
  </si>
  <si>
    <t>ICBU00000903610</t>
  </si>
  <si>
    <t>1ZHV25256737875696</t>
  </si>
  <si>
    <t>10003778757</t>
  </si>
  <si>
    <t>ICBU00000903608</t>
  </si>
  <si>
    <t>1Z4W260E0419515647</t>
  </si>
  <si>
    <t>WLL260106SG</t>
  </si>
  <si>
    <t>ICBU00000903214</t>
  </si>
  <si>
    <t>881049654</t>
  </si>
  <si>
    <t>TL0113-AU</t>
  </si>
  <si>
    <t>ICBU00000903624</t>
  </si>
  <si>
    <t>1Z0E620D0427083505</t>
  </si>
  <si>
    <t>ZJTX2025741</t>
  </si>
  <si>
    <t>ICBU00000902397</t>
  </si>
  <si>
    <t>JGHJ26011301</t>
  </si>
  <si>
    <t>ICBU00000903355</t>
  </si>
  <si>
    <t>1Z762E4V0420645795</t>
  </si>
  <si>
    <t>HY260111-CA</t>
  </si>
  <si>
    <t>ICBU00000901273</t>
  </si>
  <si>
    <t>520290904124</t>
  </si>
  <si>
    <t>HHLSA0113-1</t>
  </si>
  <si>
    <t>ICBU00000903579</t>
  </si>
  <si>
    <t>1Z33W2606790983902</t>
  </si>
  <si>
    <t>WUH-SJ4758</t>
  </si>
  <si>
    <t>ICBU00000903504</t>
  </si>
  <si>
    <t>1Z6981A16820913693</t>
  </si>
  <si>
    <t>ZQ260113-CA</t>
  </si>
  <si>
    <t>ICBU00000903358</t>
  </si>
  <si>
    <t>1ZB8C0932017488258</t>
  </si>
  <si>
    <t>8FF4GGT</t>
  </si>
  <si>
    <t>ICBU00000903437</t>
  </si>
  <si>
    <t>1Z0E793D0430091699</t>
  </si>
  <si>
    <t>10003778769</t>
  </si>
  <si>
    <t>ICBU00000903328</t>
  </si>
  <si>
    <t>9668229126</t>
  </si>
  <si>
    <t>YQJCK0113-US1</t>
  </si>
  <si>
    <t>ICBU00000903575</t>
  </si>
  <si>
    <t>1ZG3333D0422455396</t>
  </si>
  <si>
    <t>FBA15G5B8D1K</t>
  </si>
  <si>
    <t>ICBU00000903570</t>
  </si>
  <si>
    <t>RCD24000758772</t>
  </si>
  <si>
    <t>DOKIFF33</t>
  </si>
  <si>
    <t>ICBU00000903518</t>
  </si>
  <si>
    <t>1ZA06B016829230899</t>
  </si>
  <si>
    <t>FALF486</t>
  </si>
  <si>
    <t>ICBU00000903323</t>
  </si>
  <si>
    <t>1Z4W260E0419766215</t>
  </si>
  <si>
    <t>XO260113-1JP</t>
  </si>
  <si>
    <t>ICBU00000903502</t>
  </si>
  <si>
    <t>1Z0E793D0429100912</t>
  </si>
  <si>
    <t>AY-4857</t>
  </si>
  <si>
    <t>ICBU00000903425</t>
  </si>
  <si>
    <t>1Z6982X16833585500</t>
  </si>
  <si>
    <t>JY2026011307430</t>
  </si>
  <si>
    <t>ICBU00000903273</t>
  </si>
  <si>
    <t>TPL000132142</t>
  </si>
  <si>
    <t>BD26113-2</t>
  </si>
  <si>
    <t>ICBU00000903354</t>
  </si>
  <si>
    <t>1ZG2C1210332019924</t>
  </si>
  <si>
    <t>ORF2-FBA1963R3BYK</t>
  </si>
  <si>
    <t>ICBU00000903103</t>
  </si>
  <si>
    <t>1Z4W260E0410118173</t>
  </si>
  <si>
    <t>LAX9-FBA1963Q9KGZ</t>
  </si>
  <si>
    <t>ICBU00000903107</t>
  </si>
  <si>
    <t>1Z4W260E0437110808</t>
  </si>
  <si>
    <t>SCK4-FBA1963PYRR6</t>
  </si>
  <si>
    <t>ICBU00000903105</t>
  </si>
  <si>
    <t>1Z33W2600499442106</t>
  </si>
  <si>
    <t>RFD2-FBA1963PW1F0</t>
  </si>
  <si>
    <t>ICBU00000903106</t>
  </si>
  <si>
    <t>1Z4W260E0433200763</t>
  </si>
  <si>
    <t>IND9-FBA1963MT4J8</t>
  </si>
  <si>
    <t>ICBU00000903104</t>
  </si>
  <si>
    <t>1Z4W260E0421188952</t>
  </si>
  <si>
    <t>XHX-0113-03</t>
  </si>
  <si>
    <t>ICBU00000903331</t>
  </si>
  <si>
    <t>1Z33W2606698578098</t>
  </si>
  <si>
    <t>XHX-0113-02</t>
  </si>
  <si>
    <t>ICBU00000903330</t>
  </si>
  <si>
    <t>1Z33W2606696224482</t>
  </si>
  <si>
    <t>XHX-0113-01</t>
  </si>
  <si>
    <t>ICBU00000903329</t>
  </si>
  <si>
    <t>1Z33W2606696987677</t>
  </si>
  <si>
    <t>XHX-0113-06</t>
  </si>
  <si>
    <t>ICBU00000903334</t>
  </si>
  <si>
    <t>1Z33W2606699848455</t>
  </si>
  <si>
    <t>XHX-0113-05</t>
  </si>
  <si>
    <t>ICBU00000903333</t>
  </si>
  <si>
    <t>1Z33W2606698552507</t>
  </si>
  <si>
    <t>YR2261301</t>
  </si>
  <si>
    <t>ICBU00000903241</t>
  </si>
  <si>
    <t>10271927831</t>
  </si>
  <si>
    <t>YR2261302</t>
  </si>
  <si>
    <t>ICBU00000903244</t>
  </si>
  <si>
    <t>397739907617</t>
  </si>
  <si>
    <t>XHX-0113-04</t>
  </si>
  <si>
    <t>ICBU00000903332</t>
  </si>
  <si>
    <t>1Z33W2606695883665</t>
  </si>
  <si>
    <t>FBA195ZF75X3</t>
  </si>
  <si>
    <t>ICBU00000903062</t>
  </si>
  <si>
    <t>520289167741</t>
  </si>
  <si>
    <t>FBA195RVKFXY</t>
  </si>
  <si>
    <t>ICBU00000903067</t>
  </si>
  <si>
    <t>520289167188</t>
  </si>
  <si>
    <t>JMWJ-26-01-13</t>
  </si>
  <si>
    <t>ICBU00000903066</t>
  </si>
  <si>
    <t>1Z0E793D6720876671</t>
  </si>
  <si>
    <t>SL113CA-1</t>
  </si>
  <si>
    <t>ICBU00000903147</t>
  </si>
  <si>
    <t>1ZHF38642002104478</t>
  </si>
  <si>
    <t>AL260113</t>
  </si>
  <si>
    <t>ICBU00000903274</t>
  </si>
  <si>
    <t>888084928673</t>
  </si>
  <si>
    <t>WY113NZ-1</t>
  </si>
  <si>
    <t>ICBU00000903108</t>
  </si>
  <si>
    <t>500745465334</t>
  </si>
  <si>
    <t>5458717</t>
  </si>
  <si>
    <t>ICBU00000903199</t>
  </si>
  <si>
    <t>1ZHF05572025449218</t>
  </si>
  <si>
    <t>FF26113-1</t>
  </si>
  <si>
    <t>ICBU00000903280</t>
  </si>
  <si>
    <t>500745466174</t>
  </si>
  <si>
    <t>SQZB260115</t>
  </si>
  <si>
    <t>ICBU00000903166</t>
  </si>
  <si>
    <t>SKP24000758771</t>
  </si>
  <si>
    <t>江一新</t>
  </si>
  <si>
    <t>DFLY-260112-1</t>
  </si>
  <si>
    <t>ICBU00000902466</t>
  </si>
  <si>
    <t>SZP24000758780</t>
  </si>
  <si>
    <t>2G522SL</t>
  </si>
  <si>
    <t>ICBU00000902927</t>
  </si>
  <si>
    <t>887886558375</t>
  </si>
  <si>
    <t>ST20260113-1</t>
  </si>
  <si>
    <t>ICBU00000903089</t>
  </si>
  <si>
    <t>15505749070972</t>
  </si>
  <si>
    <t>ST20260113-2</t>
  </si>
  <si>
    <t>ICBU00000903093</t>
  </si>
  <si>
    <t>15505471806603</t>
  </si>
  <si>
    <t>TCU002DB</t>
  </si>
  <si>
    <t>ICBU00000891873</t>
  </si>
  <si>
    <t>YFS074-011201</t>
  </si>
  <si>
    <t>ICBU00000903009</t>
  </si>
  <si>
    <t>1Z74WF390430834203</t>
  </si>
  <si>
    <t>YSC479-011201</t>
  </si>
  <si>
    <t>ICBU00000903010</t>
  </si>
  <si>
    <t>1Z74WF390427989044</t>
  </si>
  <si>
    <t>YSC479-011202</t>
  </si>
  <si>
    <t>ICBU00000903011</t>
  </si>
  <si>
    <t>1Z74WF390427715222</t>
  </si>
  <si>
    <t>ZY0112-1</t>
  </si>
  <si>
    <t>ICBU00000901602</t>
  </si>
  <si>
    <t>1Z0E793D6700286515</t>
  </si>
  <si>
    <t>269H96</t>
  </si>
  <si>
    <t>ICBU00000903005</t>
  </si>
  <si>
    <t>1Z74WF390423879483</t>
  </si>
  <si>
    <t>865G6T</t>
  </si>
  <si>
    <t>ICBU00000902995</t>
  </si>
  <si>
    <t>595G69</t>
  </si>
  <si>
    <t>ICBU00000903004</t>
  </si>
  <si>
    <t>1Z0E793D6707656077</t>
  </si>
  <si>
    <t>LY2601012-10022</t>
  </si>
  <si>
    <t>ICBU00000902715</t>
  </si>
  <si>
    <t>1ZG2C1210324569122</t>
  </si>
  <si>
    <t>LBE1-FBA1962H8CR6</t>
  </si>
  <si>
    <t>ICBU00000902184</t>
  </si>
  <si>
    <t>1Z33W2600491001285</t>
  </si>
  <si>
    <t>IAH3-FBA1962W4LGZ</t>
  </si>
  <si>
    <t>ICBU00000902772</t>
  </si>
  <si>
    <t>1Z33W2600493066659</t>
  </si>
  <si>
    <t>GYR2-FBA1962WLBPW</t>
  </si>
  <si>
    <t>ICBU00000902728</t>
  </si>
  <si>
    <t>1Z33W2600492746774</t>
  </si>
  <si>
    <t>PSP3-FBA1962X74F1-A</t>
  </si>
  <si>
    <t>ICBU00000902725</t>
  </si>
  <si>
    <t>1Z33W2600498359039</t>
  </si>
  <si>
    <t>LAX9-FBA1962V8Z09</t>
  </si>
  <si>
    <t>ICBU00000902727</t>
  </si>
  <si>
    <t>1Z33W2600490078991</t>
  </si>
  <si>
    <t>GYR3-FBA1962W1861</t>
  </si>
  <si>
    <t>ICBU00000902726</t>
  </si>
  <si>
    <t>1Z33W2600497330212</t>
  </si>
  <si>
    <t>PSP3-FBA1962X74F1</t>
  </si>
  <si>
    <t>ICBU00000902724</t>
  </si>
  <si>
    <t>1Z33W2600493547540</t>
  </si>
  <si>
    <t>YC3981895</t>
  </si>
  <si>
    <t>ICBU00000902479</t>
  </si>
  <si>
    <t>1ZA06B016834713732</t>
  </si>
  <si>
    <t>ZY260112-2NL</t>
  </si>
  <si>
    <t>ICBU00000902163</t>
  </si>
  <si>
    <t>1Z6982X16830185822</t>
  </si>
  <si>
    <t>ZQ260112-GB</t>
  </si>
  <si>
    <t>ICBU00000901701</t>
  </si>
  <si>
    <t>15505471282582</t>
  </si>
  <si>
    <t>YWSB-26-01-12-79110</t>
  </si>
  <si>
    <t>ICBU00000902716</t>
  </si>
  <si>
    <t>1Z0E465J0423128962</t>
  </si>
  <si>
    <t>YWSB-26-01-12-ZA</t>
  </si>
  <si>
    <t>ICBU00000902709</t>
  </si>
  <si>
    <t>31684928262</t>
  </si>
  <si>
    <t>ZZ12366</t>
  </si>
  <si>
    <t>ICBU00000902499</t>
  </si>
  <si>
    <t>9021308833</t>
  </si>
  <si>
    <t>YY26173</t>
  </si>
  <si>
    <t>ICBU00000902429</t>
  </si>
  <si>
    <t>YY26173AAA</t>
  </si>
  <si>
    <t>HEA2-FBA1962ZJJMQ</t>
  </si>
  <si>
    <t>ICBU00000902864</t>
  </si>
  <si>
    <t>1Z33W2600498982481</t>
  </si>
  <si>
    <t>LBE1-FBA1962H8CR6-A</t>
  </si>
  <si>
    <t>ICBU00000902185</t>
  </si>
  <si>
    <t>1Z33W2600491805596</t>
  </si>
  <si>
    <t>GYR3-FBA1962P1CF7</t>
  </si>
  <si>
    <t>ICBU00000902525</t>
  </si>
  <si>
    <t>1Z4W260E0428535411</t>
  </si>
  <si>
    <t>GYR2-FBA1962NT7DM</t>
  </si>
  <si>
    <t>ICBU00000902484</t>
  </si>
  <si>
    <t>1Z4W260E0424807509</t>
  </si>
  <si>
    <t>LAX9-FBA1962LDWNJ</t>
  </si>
  <si>
    <t>ICBU00000902383</t>
  </si>
  <si>
    <t>1ZG3333D0423019445</t>
  </si>
  <si>
    <t>HGR6-FBA1962WDNP3</t>
  </si>
  <si>
    <t>ICBU00000902869</t>
  </si>
  <si>
    <t>1Z33W2600493066766</t>
  </si>
  <si>
    <t>GYR2-FBA1962MJ26Z</t>
  </si>
  <si>
    <t>ICBU00000902263</t>
  </si>
  <si>
    <t>1ZG3333D0428700056</t>
  </si>
  <si>
    <t>IAH3-FBA1962K8GM5</t>
  </si>
  <si>
    <t>ICBU00000902386</t>
  </si>
  <si>
    <t>1ZG3333D0430140871</t>
  </si>
  <si>
    <t>HEA2-FBA1962ZJJMQ-A</t>
  </si>
  <si>
    <t>ICBU00000902865</t>
  </si>
  <si>
    <t>1Z33W2600496121413</t>
  </si>
  <si>
    <t>ADS-MDD1188-2</t>
  </si>
  <si>
    <t>ICBU00000902293</t>
  </si>
  <si>
    <t>SF5129940523953</t>
  </si>
  <si>
    <t>ADS-MDD1178-1</t>
  </si>
  <si>
    <t>ICBU00000902260</t>
  </si>
  <si>
    <t>SF3265443720792</t>
  </si>
  <si>
    <t>YNWJ0112-1</t>
  </si>
  <si>
    <t>ICBU00000902315</t>
  </si>
  <si>
    <t>1Z33W2606792580156</t>
  </si>
  <si>
    <t>FTW1-FBA1962QXX14</t>
  </si>
  <si>
    <t>ICBU00000902490</t>
  </si>
  <si>
    <t>1Z4W260E0436164600</t>
  </si>
  <si>
    <t>PSP3-FBA1962RPV30</t>
  </si>
  <si>
    <t>ICBU00000902494</t>
  </si>
  <si>
    <t>1Z33W2600496542987</t>
  </si>
  <si>
    <t>LAX9-FBA1962Q2ZG5</t>
  </si>
  <si>
    <t>ICBU00000902529</t>
  </si>
  <si>
    <t>1Z4W260E0439743283</t>
  </si>
  <si>
    <t>PSP3-FBA1962KNPPS</t>
  </si>
  <si>
    <t>ICBU00000902378</t>
  </si>
  <si>
    <t>1ZG3333D0439760033</t>
  </si>
  <si>
    <t>MCC1-FBA1962KP7LN</t>
  </si>
  <si>
    <t>ICBU00000902381</t>
  </si>
  <si>
    <t>1ZG3333D0432785869</t>
  </si>
  <si>
    <t>WC120</t>
  </si>
  <si>
    <t>ICBU00000902822</t>
  </si>
  <si>
    <t>1Z33W2600497393619</t>
  </si>
  <si>
    <t>ZYT112CA-1</t>
  </si>
  <si>
    <t>ICBU00000902717</t>
  </si>
  <si>
    <t>1Z0E554G0423700895</t>
  </si>
  <si>
    <t>WC119</t>
  </si>
  <si>
    <t>ICBU00000902811</t>
  </si>
  <si>
    <t>1Z33W2600491769108</t>
  </si>
  <si>
    <t>112-001</t>
  </si>
  <si>
    <t>ICBU00000902722</t>
  </si>
  <si>
    <t>1Z33W2606697415729</t>
  </si>
  <si>
    <t>112-002</t>
  </si>
  <si>
    <t>ICBU00000902730</t>
  </si>
  <si>
    <t>1Z33W2606696428502</t>
  </si>
  <si>
    <t>112-003</t>
  </si>
  <si>
    <t>ICBU00000902760</t>
  </si>
  <si>
    <t>1Z33W2606696574096</t>
  </si>
  <si>
    <t>287759647001027000</t>
  </si>
  <si>
    <t>ICBU00000901995</t>
  </si>
  <si>
    <t>887852835720</t>
  </si>
  <si>
    <t>288160874501027626</t>
  </si>
  <si>
    <t>ICBU00000902893</t>
  </si>
  <si>
    <t>1Z4W260E0419951176</t>
  </si>
  <si>
    <t>16481436501046651</t>
  </si>
  <si>
    <t>ICBU00000902917</t>
  </si>
  <si>
    <t>1ZW3716C6834908338</t>
  </si>
  <si>
    <t>288622890001020254</t>
  </si>
  <si>
    <t>ICBU00000902862</t>
  </si>
  <si>
    <t>IW671847997GB</t>
  </si>
  <si>
    <t>287445239001021254</t>
  </si>
  <si>
    <t>ICBU00000902882</t>
  </si>
  <si>
    <t>1Z53F19R0496382398</t>
  </si>
  <si>
    <t>287427194501028009</t>
  </si>
  <si>
    <t>ICBU00000902913</t>
  </si>
  <si>
    <t>1Z4W260E0434978333</t>
  </si>
  <si>
    <t>YE260112</t>
  </si>
  <si>
    <t>ICBU00000902548</t>
  </si>
  <si>
    <t>1Z33W2600495903651</t>
  </si>
  <si>
    <t>JB01012-5KR</t>
  </si>
  <si>
    <t>ICBU00000902064</t>
  </si>
  <si>
    <t>868000059894</t>
  </si>
  <si>
    <t>SXL-8051</t>
  </si>
  <si>
    <t>ICBU00000901755</t>
  </si>
  <si>
    <t>10271917983</t>
  </si>
  <si>
    <t>TS-XU-MX-202612</t>
  </si>
  <si>
    <t>ICBU00000902413</t>
  </si>
  <si>
    <t>887851094158</t>
  </si>
  <si>
    <t>JT26003</t>
  </si>
  <si>
    <t>ICBU00000902248</t>
  </si>
  <si>
    <t>TPL000132015</t>
  </si>
  <si>
    <t>675129</t>
  </si>
  <si>
    <t>ICBU00000902328</t>
  </si>
  <si>
    <t>1ZC80H580436935455</t>
  </si>
  <si>
    <t>GYTGG13</t>
  </si>
  <si>
    <t>ICBU00000902657</t>
  </si>
  <si>
    <t>1Z33W2600498678855</t>
  </si>
  <si>
    <t>89YRGTY</t>
  </si>
  <si>
    <t>ICBU00000902640</t>
  </si>
  <si>
    <t>868000059219</t>
  </si>
  <si>
    <t>95N90Z</t>
  </si>
  <si>
    <t>ICBU00000902117</t>
  </si>
  <si>
    <t>397701818180</t>
  </si>
  <si>
    <t>8DF9RFN</t>
  </si>
  <si>
    <t>ICBU00000902034</t>
  </si>
  <si>
    <t>8DF9RFNAAA</t>
  </si>
  <si>
    <t>ZY-00485</t>
  </si>
  <si>
    <t>ICBU00000902859</t>
  </si>
  <si>
    <t>ZY00485</t>
  </si>
  <si>
    <t>10003778721</t>
  </si>
  <si>
    <t>ICBU00000902839</t>
  </si>
  <si>
    <t>1Z97X0196822312839</t>
  </si>
  <si>
    <t>YSDZ261201</t>
  </si>
  <si>
    <t>ICBU00000902935</t>
  </si>
  <si>
    <t>MEL24000758812</t>
  </si>
  <si>
    <t>MINA251209727</t>
  </si>
  <si>
    <t>ICBU00000901994</t>
  </si>
  <si>
    <t>887850028378</t>
  </si>
  <si>
    <t>WXY20260110-95136</t>
  </si>
  <si>
    <t>ICBU00000902948</t>
  </si>
  <si>
    <t>1Z0E465J0409799603</t>
  </si>
  <si>
    <t>10003778685</t>
  </si>
  <si>
    <t>ICBU00000902686</t>
  </si>
  <si>
    <t>887924205518</t>
  </si>
  <si>
    <t>YH260112-33069</t>
  </si>
  <si>
    <t>ICBU00000902931</t>
  </si>
  <si>
    <t>1Z33W2600492183864</t>
  </si>
  <si>
    <t>YH260112-07503</t>
  </si>
  <si>
    <t>ICBU00000902930</t>
  </si>
  <si>
    <t>1ZG2C1210336529161</t>
  </si>
  <si>
    <t>52026011011</t>
  </si>
  <si>
    <t>ICBU00000902454</t>
  </si>
  <si>
    <t>887850619233</t>
  </si>
  <si>
    <t>22026010504</t>
  </si>
  <si>
    <t>ICBU00000902424</t>
  </si>
  <si>
    <t>1ZF4K3596816489653</t>
  </si>
  <si>
    <t>ZJSP260112-75150</t>
  </si>
  <si>
    <t>ICBU00000902871</t>
  </si>
  <si>
    <t>397702064195</t>
  </si>
  <si>
    <t>YC261210201</t>
  </si>
  <si>
    <t>ICBU00000902899</t>
  </si>
  <si>
    <t>1Z33W2606796888719</t>
  </si>
  <si>
    <t>GB0112-GQH-TEB9</t>
  </si>
  <si>
    <t>ICBU00000901656</t>
  </si>
  <si>
    <t>397698547248</t>
  </si>
  <si>
    <t>GB0112-GQH-LAN2</t>
  </si>
  <si>
    <t>ICBU00000901654</t>
  </si>
  <si>
    <t>397698556595</t>
  </si>
  <si>
    <t>GB0112-GQH-GYR2</t>
  </si>
  <si>
    <t>ICBU00000901652</t>
  </si>
  <si>
    <t>397698565876</t>
  </si>
  <si>
    <t>GB0112-GQH-AVP1</t>
  </si>
  <si>
    <t>ICBU00000901659</t>
  </si>
  <si>
    <t>397698516786</t>
  </si>
  <si>
    <t>GB0112-GQH-FWA4</t>
  </si>
  <si>
    <t>ICBU00000901657</t>
  </si>
  <si>
    <t>397698538688</t>
  </si>
  <si>
    <t>23633212LU</t>
  </si>
  <si>
    <t>ICBU00000902721</t>
  </si>
  <si>
    <t>397697808253</t>
  </si>
  <si>
    <t>KIK202261012</t>
  </si>
  <si>
    <t>ICBU00000902308</t>
  </si>
  <si>
    <t>1Z33W2600491152381</t>
  </si>
  <si>
    <t>LLP251230073</t>
  </si>
  <si>
    <t>ICBU00000902196</t>
  </si>
  <si>
    <t>10003778733</t>
  </si>
  <si>
    <t>ICBU00000902611</t>
  </si>
  <si>
    <t>1Z4W260E0407895563</t>
  </si>
  <si>
    <t>CN260112-US-77954</t>
  </si>
  <si>
    <t>ICBU00000902277</t>
  </si>
  <si>
    <t>397698031738</t>
  </si>
  <si>
    <t>CN260112-US-38256</t>
  </si>
  <si>
    <t>ICBU00000902278</t>
  </si>
  <si>
    <t>397698017561</t>
  </si>
  <si>
    <t>CN260112-US-77493</t>
  </si>
  <si>
    <t>ICBU00000902271</t>
  </si>
  <si>
    <t>397698201877</t>
  </si>
  <si>
    <t>CN260112-US-37748</t>
  </si>
  <si>
    <t>ICBU00000902265</t>
  </si>
  <si>
    <t>397698082750</t>
  </si>
  <si>
    <t>CN260112-US-37876</t>
  </si>
  <si>
    <t>ICBU00000902270</t>
  </si>
  <si>
    <t>397698011060</t>
  </si>
  <si>
    <t>CN260112-US-91791</t>
  </si>
  <si>
    <t>ICBU00000902276</t>
  </si>
  <si>
    <t>397698163195</t>
  </si>
  <si>
    <t>CN260112-US-76108</t>
  </si>
  <si>
    <t>ICBU00000902280</t>
  </si>
  <si>
    <t>397698169263</t>
  </si>
  <si>
    <t>CN260112-US-57702</t>
  </si>
  <si>
    <t>ICBU00000902275</t>
  </si>
  <si>
    <t>397698107232</t>
  </si>
  <si>
    <t>CN260112-US-81504</t>
  </si>
  <si>
    <t>ICBU00000902272</t>
  </si>
  <si>
    <t>397698154488</t>
  </si>
  <si>
    <t>CN260112-US-53129</t>
  </si>
  <si>
    <t>ICBU00000902273</t>
  </si>
  <si>
    <t>397698025114</t>
  </si>
  <si>
    <t>CN260112-US-78041</t>
  </si>
  <si>
    <t>ICBU00000902267</t>
  </si>
  <si>
    <t>397698090211</t>
  </si>
  <si>
    <t>CN260112-US-18657</t>
  </si>
  <si>
    <t>ICBU00000902269</t>
  </si>
  <si>
    <t>397698116730</t>
  </si>
  <si>
    <t>CN260112-US-70592</t>
  </si>
  <si>
    <t>ICBU00000902266</t>
  </si>
  <si>
    <t>397698177088</t>
  </si>
  <si>
    <t>CN260112-US-91773</t>
  </si>
  <si>
    <t>ICBU00000902274</t>
  </si>
  <si>
    <t>397698189791</t>
  </si>
  <si>
    <t>CN260112-US-63347</t>
  </si>
  <si>
    <t>ICBU00000902264</t>
  </si>
  <si>
    <t>397698125448</t>
  </si>
  <si>
    <t>CN260112-US-32541</t>
  </si>
  <si>
    <t>ICBU00000902268</t>
  </si>
  <si>
    <t>397698143610</t>
  </si>
  <si>
    <t>CN260112-US-20678</t>
  </si>
  <si>
    <t>ICBU00000902279</t>
  </si>
  <si>
    <t>397698073241</t>
  </si>
  <si>
    <t>QY26-0112G04</t>
  </si>
  <si>
    <t>ICBU00000902815</t>
  </si>
  <si>
    <t>1ZJ449000426372973</t>
  </si>
  <si>
    <t>FBA195T08S8P</t>
  </si>
  <si>
    <t>ICBU00000902063</t>
  </si>
  <si>
    <t>NS0112</t>
  </si>
  <si>
    <t>ICBU00000902608</t>
  </si>
  <si>
    <t>887851152761</t>
  </si>
  <si>
    <t>10003778673</t>
  </si>
  <si>
    <t>ICBU00000902606</t>
  </si>
  <si>
    <t>1Z4W260E0420323235</t>
  </si>
  <si>
    <t>CC011222ZB</t>
  </si>
  <si>
    <t>ICBU00000902711</t>
  </si>
  <si>
    <t>1ZHF34022026345224</t>
  </si>
  <si>
    <t>10003778745</t>
  </si>
  <si>
    <t>ICBU00000902623</t>
  </si>
  <si>
    <t>1ZEC67010424262797</t>
  </si>
  <si>
    <t>10003778709</t>
  </si>
  <si>
    <t>ICBU00000902625</t>
  </si>
  <si>
    <t>1Z0E465J6722363832</t>
  </si>
  <si>
    <t>ZAMY061121723</t>
  </si>
  <si>
    <t>ICBU00000902603</t>
  </si>
  <si>
    <t>1Z33W2600495606188</t>
  </si>
  <si>
    <t>10003778661</t>
  </si>
  <si>
    <t>ICBU00000902596</t>
  </si>
  <si>
    <t>1Z97X0196829623482</t>
  </si>
  <si>
    <t>TZBLE2026010901S</t>
  </si>
  <si>
    <t>ICBU00000895908</t>
  </si>
  <si>
    <t>15505502070408</t>
  </si>
  <si>
    <t>余泽祥</t>
  </si>
  <si>
    <t>260112YK-SA12</t>
  </si>
  <si>
    <t>ICBU00000902322</t>
  </si>
  <si>
    <t>1Z6982X16830072284</t>
  </si>
  <si>
    <t>ZFZXX011201</t>
  </si>
  <si>
    <t>ICBU00000901822</t>
  </si>
  <si>
    <t>397698506970</t>
  </si>
  <si>
    <t>QY26-0112G03</t>
  </si>
  <si>
    <t>ICBU00000902419</t>
  </si>
  <si>
    <t>1Z33W2600499631009</t>
  </si>
  <si>
    <t>RX18705</t>
  </si>
  <si>
    <t>ICBU00000901735</t>
  </si>
  <si>
    <t>1Z0E465J0423689384</t>
  </si>
  <si>
    <t>RX18721</t>
  </si>
  <si>
    <t>ICBU00000901730</t>
  </si>
  <si>
    <t>1Z78Y3540425928494</t>
  </si>
  <si>
    <t>RX18750</t>
  </si>
  <si>
    <t>ICBU00000901737</t>
  </si>
  <si>
    <t>1Z0E465J0429929363</t>
  </si>
  <si>
    <t>RX18749</t>
  </si>
  <si>
    <t>ICBU00000901732</t>
  </si>
  <si>
    <t>1Z0E465J0424584299</t>
  </si>
  <si>
    <t>RX18729</t>
  </si>
  <si>
    <t>ICBU00000901731</t>
  </si>
  <si>
    <t>1Z0E465J0433084393</t>
  </si>
  <si>
    <t>RX18774</t>
  </si>
  <si>
    <t>ICBU00000901738</t>
  </si>
  <si>
    <t>1Z0E465J0428889300</t>
  </si>
  <si>
    <t>RX18764</t>
  </si>
  <si>
    <t>ICBU00000901739</t>
  </si>
  <si>
    <t>1Z0E465J0431864339</t>
  </si>
  <si>
    <t>RX18719</t>
  </si>
  <si>
    <t>ICBU00000901733</t>
  </si>
  <si>
    <t>1Z0E465J0438204315</t>
  </si>
  <si>
    <t>RX18759</t>
  </si>
  <si>
    <t>ICBU00000901736</t>
  </si>
  <si>
    <t>1Z0E465J0436209341</t>
  </si>
  <si>
    <t>RX18761</t>
  </si>
  <si>
    <t>ICBU00000901729</t>
  </si>
  <si>
    <t>1Z0E465J0435289285</t>
  </si>
  <si>
    <t>QY26-0112G02</t>
  </si>
  <si>
    <t>ICBU00000902412</t>
  </si>
  <si>
    <t>1Z0E554G6724200841</t>
  </si>
  <si>
    <t>TS-CAI-AU-202612</t>
  </si>
  <si>
    <t>ICBU00000901440</t>
  </si>
  <si>
    <t>500745450586</t>
  </si>
  <si>
    <t>RX18797</t>
  </si>
  <si>
    <t>ICBU00000901734</t>
  </si>
  <si>
    <t>1Z0E465J0422529325</t>
  </si>
  <si>
    <t>RYFT73R</t>
  </si>
  <si>
    <t>ICBU00000901767</t>
  </si>
  <si>
    <t>00340434777234524939</t>
  </si>
  <si>
    <t>260112TS-2LP</t>
  </si>
  <si>
    <t>ICBU00000902290</t>
  </si>
  <si>
    <t>1Z6982X16834121928</t>
  </si>
  <si>
    <t>LJL260112</t>
  </si>
  <si>
    <t>ICBU00000902388</t>
  </si>
  <si>
    <t>QY26-0112G01</t>
  </si>
  <si>
    <t>ICBU00000902402</t>
  </si>
  <si>
    <t>1ZC80H586700882210</t>
  </si>
  <si>
    <t>BB-26-01-12</t>
  </si>
  <si>
    <t>ICBU00000902347</t>
  </si>
  <si>
    <t>1Z0E793D0422461670</t>
  </si>
  <si>
    <t>FB26-0112V1</t>
  </si>
  <si>
    <t>ICBU00000902004</t>
  </si>
  <si>
    <t>397702089383</t>
  </si>
  <si>
    <t>WH20260112-1</t>
  </si>
  <si>
    <t>ICBU00000901971</t>
  </si>
  <si>
    <t>SKP4534271721</t>
  </si>
  <si>
    <t>HJHW578</t>
  </si>
  <si>
    <t>ICBU00000902176</t>
  </si>
  <si>
    <t>1ZH0736G0439485762</t>
  </si>
  <si>
    <t>YAM-8011</t>
  </si>
  <si>
    <t>ICBU00000902235</t>
  </si>
  <si>
    <t>2321402392</t>
  </si>
  <si>
    <t>WC110</t>
  </si>
  <si>
    <t>ICBU00000902166</t>
  </si>
  <si>
    <t>887857665903</t>
  </si>
  <si>
    <t>YQJCK0112-FL3</t>
  </si>
  <si>
    <t>ICBU00000901713</t>
  </si>
  <si>
    <t>1ZC80H580422008072</t>
  </si>
  <si>
    <t>CLM0112-7</t>
  </si>
  <si>
    <t>ICBU00000901795</t>
  </si>
  <si>
    <t>1ZA06B016805261267</t>
  </si>
  <si>
    <t>UW-WU7848</t>
  </si>
  <si>
    <t>ICBU00000902006</t>
  </si>
  <si>
    <t>SA780162320</t>
  </si>
  <si>
    <t>LS260112-CA-T0C</t>
  </si>
  <si>
    <t>ICBU00000901966</t>
  </si>
  <si>
    <t>1Z33W2606797333557</t>
  </si>
  <si>
    <t>LCKJ-7059</t>
  </si>
  <si>
    <t>ICBU00000902043</t>
  </si>
  <si>
    <t>7577779145</t>
  </si>
  <si>
    <t>LGS-112099</t>
  </si>
  <si>
    <t>ICBU00000901934</t>
  </si>
  <si>
    <t>887855326960</t>
  </si>
  <si>
    <t>LGS-398594</t>
  </si>
  <si>
    <t>ICBU00000901947</t>
  </si>
  <si>
    <t>887852631009</t>
  </si>
  <si>
    <t>1212112</t>
  </si>
  <si>
    <t>ICBU00000902020</t>
  </si>
  <si>
    <t>ST-Q162026010801</t>
  </si>
  <si>
    <t>ICBU00000901841</t>
  </si>
  <si>
    <t>1ZHF34022019833513</t>
  </si>
  <si>
    <t>JM0110-AE05</t>
  </si>
  <si>
    <t>ICBU00000900211</t>
  </si>
  <si>
    <t>JM0110AE05</t>
  </si>
  <si>
    <t>HCLSA0107-8</t>
  </si>
  <si>
    <t>ICBU00000893603</t>
  </si>
  <si>
    <t>1Z33W2600494530645</t>
  </si>
  <si>
    <t>YQJCK0112-NY1</t>
  </si>
  <si>
    <t>ICBU00000901937</t>
  </si>
  <si>
    <t>1Z0E465J0418595315</t>
  </si>
  <si>
    <t>WI47854620</t>
  </si>
  <si>
    <t>ICBU00000899606</t>
  </si>
  <si>
    <t>15505471274379</t>
  </si>
  <si>
    <t>XL260112-JP</t>
  </si>
  <si>
    <t>ICBU00000901703</t>
  </si>
  <si>
    <t>1Z0E793D0428519268</t>
  </si>
  <si>
    <t>HHLSA0112-1</t>
  </si>
  <si>
    <t>ICBU00000901786</t>
  </si>
  <si>
    <t>1ZHF05662034585886</t>
  </si>
  <si>
    <t>ZY-00484</t>
  </si>
  <si>
    <t>ICBU00000901756</t>
  </si>
  <si>
    <t>887850285760</t>
  </si>
  <si>
    <t>27FGLRT</t>
  </si>
  <si>
    <t>ICBU00000901805</t>
  </si>
  <si>
    <t>1Z33W2600491363706</t>
  </si>
  <si>
    <t>YFQD108</t>
  </si>
  <si>
    <t>ICBU00000901482</t>
  </si>
  <si>
    <t>1ZR1C7022000195636</t>
  </si>
  <si>
    <t>加拿大限时达KD-YP</t>
  </si>
  <si>
    <t>6FFGHG</t>
  </si>
  <si>
    <t>ICBU00000901670</t>
  </si>
  <si>
    <t>00340434777234564058</t>
  </si>
  <si>
    <t>8228089DEK</t>
  </si>
  <si>
    <t>ICBU00000901280</t>
  </si>
  <si>
    <t>500745447532</t>
  </si>
  <si>
    <t>QZYY260112</t>
  </si>
  <si>
    <t>ICBU00000901762</t>
  </si>
  <si>
    <t>1ZB600R56708981559</t>
  </si>
  <si>
    <t>ZY-00483</t>
  </si>
  <si>
    <t>ICBU00000901745</t>
  </si>
  <si>
    <t>1ZG3325W6713805506</t>
  </si>
  <si>
    <t>WC777A</t>
  </si>
  <si>
    <t>ICBU00000901681</t>
  </si>
  <si>
    <t>IW671550930GB</t>
  </si>
  <si>
    <t>TXFF20260112QQ</t>
  </si>
  <si>
    <t>ICBU00000901666</t>
  </si>
  <si>
    <t>1Z0R6D926816186283</t>
  </si>
  <si>
    <t>ZNJ0112HY</t>
  </si>
  <si>
    <t>ICBU00000901559</t>
  </si>
  <si>
    <t>SKP4534271716</t>
  </si>
  <si>
    <t>TX260112-YDD01</t>
  </si>
  <si>
    <t>ICBU00000901692</t>
  </si>
  <si>
    <t>1191368695</t>
  </si>
  <si>
    <t>SXJCK25112-47</t>
  </si>
  <si>
    <t>ICBU00000901279</t>
  </si>
  <si>
    <t>1ZC0E5310326139321</t>
  </si>
  <si>
    <t>WC991</t>
  </si>
  <si>
    <t>ICBU00000901572</t>
  </si>
  <si>
    <t>397698457511</t>
  </si>
  <si>
    <t>36G968</t>
  </si>
  <si>
    <t>ICBU00000901277</t>
  </si>
  <si>
    <t>1ZC80H586734299074</t>
  </si>
  <si>
    <t>JLL260110A</t>
  </si>
  <si>
    <t>ICBU00000899948</t>
  </si>
  <si>
    <t>MKP4534271126</t>
  </si>
  <si>
    <t>JLL260111A</t>
  </si>
  <si>
    <t>ICBU00000901228</t>
  </si>
  <si>
    <t>JLL260111B</t>
  </si>
  <si>
    <t>ICBU00000901233</t>
  </si>
  <si>
    <t>887849136342</t>
  </si>
  <si>
    <t>XMXJ20260112</t>
  </si>
  <si>
    <t>ICBU00000901424</t>
  </si>
  <si>
    <t>1ZHF38642034263844</t>
  </si>
  <si>
    <t>BR22508</t>
  </si>
  <si>
    <t>ICBU00000900156</t>
  </si>
  <si>
    <t>1ZK351X06823713946</t>
  </si>
  <si>
    <t>FL33068-507</t>
  </si>
  <si>
    <t>ICBU00000901552</t>
  </si>
  <si>
    <t>1Z33W2606697845774</t>
  </si>
  <si>
    <t>FL33068-506</t>
  </si>
  <si>
    <t>ICBU00000901546</t>
  </si>
  <si>
    <t>1Z33W2606695749613</t>
  </si>
  <si>
    <t>FL33068-505</t>
  </si>
  <si>
    <t>ICBU00000901563</t>
  </si>
  <si>
    <t>1Z33W2606699765464</t>
  </si>
  <si>
    <t>FL33068-504</t>
  </si>
  <si>
    <t>ICBU00000901539</t>
  </si>
  <si>
    <t>1Z33W2606698634286</t>
  </si>
  <si>
    <t>FL33068-503</t>
  </si>
  <si>
    <t>ICBU00000901532</t>
  </si>
  <si>
    <t>1Z33W2606696562456</t>
  </si>
  <si>
    <t>FL33068-502</t>
  </si>
  <si>
    <t>ICBU00000901542</t>
  </si>
  <si>
    <t>1Z33W2606699970330</t>
  </si>
  <si>
    <t>FL33068-501</t>
  </si>
  <si>
    <t>ICBU00000901526</t>
  </si>
  <si>
    <t>1Z33W2606697290551</t>
  </si>
  <si>
    <t>TX78628-405</t>
  </si>
  <si>
    <t>ICBU00000901518</t>
  </si>
  <si>
    <t>1Z33W2606696378405</t>
  </si>
  <si>
    <t>TX78628-404</t>
  </si>
  <si>
    <t>ICBU00000901515</t>
  </si>
  <si>
    <t>1Z33W2606698485527</t>
  </si>
  <si>
    <t>TX78628-403</t>
  </si>
  <si>
    <t>ICBU00000901511</t>
  </si>
  <si>
    <t>1Z33W2606699213765</t>
  </si>
  <si>
    <t>TX78628-402</t>
  </si>
  <si>
    <t>ICBU00000901492</t>
  </si>
  <si>
    <t>1Z33W2606697212199</t>
  </si>
  <si>
    <t>QD0109-01</t>
  </si>
  <si>
    <t>ICBU00000900646</t>
  </si>
  <si>
    <t>1Z01Y3X70427361034</t>
  </si>
  <si>
    <t>XN-102</t>
  </si>
  <si>
    <t>ICBU00000901194</t>
  </si>
  <si>
    <t>1Z0E319J6626526087</t>
  </si>
  <si>
    <t>TX78628-401</t>
  </si>
  <si>
    <t>ICBU00000901488</t>
  </si>
  <si>
    <t>1Z33W2606697141819</t>
  </si>
  <si>
    <t>FBA15L9TJ5MG</t>
  </si>
  <si>
    <t>ICBU00000897798</t>
  </si>
  <si>
    <t>DF3120056501712431</t>
  </si>
  <si>
    <t>260112GT-BO1</t>
  </si>
  <si>
    <t>ICBU00000901513</t>
  </si>
  <si>
    <t>1Z0E793D0421689650</t>
  </si>
  <si>
    <t>260112GT-KS1</t>
  </si>
  <si>
    <t>ICBU00000901485</t>
  </si>
  <si>
    <t>1ZB57B606828775057</t>
  </si>
  <si>
    <t>FBA1960MXJ8S</t>
  </si>
  <si>
    <t>ICBU00000900349</t>
  </si>
  <si>
    <t>1ZG071A60437688862</t>
  </si>
  <si>
    <t>张路路</t>
  </si>
  <si>
    <t>G5H138-GB</t>
  </si>
  <si>
    <t>ICBU00000899154</t>
  </si>
  <si>
    <t>15505471274953</t>
  </si>
  <si>
    <t>JHDZ-1121</t>
  </si>
  <si>
    <t>ICBU00000901397</t>
  </si>
  <si>
    <t>1ZA06B016804934407</t>
  </si>
  <si>
    <t>DPK211947422756</t>
  </si>
  <si>
    <t>ICBU00000901429</t>
  </si>
  <si>
    <t>1ZG3325W0419842912</t>
  </si>
  <si>
    <t>ALITGG5</t>
  </si>
  <si>
    <t>ICBU00000895928</t>
  </si>
  <si>
    <t>887853442143</t>
  </si>
  <si>
    <t>CINDY26112-03473-1</t>
  </si>
  <si>
    <t>ICBU00000901411</t>
  </si>
  <si>
    <t>1Z0E465J0414102836</t>
  </si>
  <si>
    <t>CINDY26112-322660-67</t>
  </si>
  <si>
    <t>ICBU00000901327</t>
  </si>
  <si>
    <t>1ZHF05572018436316</t>
  </si>
  <si>
    <t>2100FR186</t>
  </si>
  <si>
    <t>ICBU00000901443</t>
  </si>
  <si>
    <t>CR430206551DE</t>
  </si>
  <si>
    <t>ASJ-260110</t>
  </si>
  <si>
    <t>ICBU00000899313</t>
  </si>
  <si>
    <t>1ZA06B016834708051</t>
  </si>
  <si>
    <t>BR260112-PL</t>
  </si>
  <si>
    <t>ICBU00000901445</t>
  </si>
  <si>
    <t>CR430265206DE</t>
  </si>
  <si>
    <t>FBA15L9VLRXG</t>
  </si>
  <si>
    <t>ICBU00000901232</t>
  </si>
  <si>
    <t>FBA15L9XBR44</t>
  </si>
  <si>
    <t>ICBU00000901347</t>
  </si>
  <si>
    <t>1ZA06B016829949079</t>
  </si>
  <si>
    <t>FBA15L9VZK4D</t>
  </si>
  <si>
    <t>ICBU00000901338</t>
  </si>
  <si>
    <t>15505471387940</t>
  </si>
  <si>
    <t>FBA15L9XM1LF</t>
  </si>
  <si>
    <t>ICBU00000901354</t>
  </si>
  <si>
    <t>15505420918562</t>
  </si>
  <si>
    <t>FBA15L9VLPKK</t>
  </si>
  <si>
    <t>ICBU00000901366</t>
  </si>
  <si>
    <t>00340434796121534943</t>
  </si>
  <si>
    <t>YM-5028</t>
  </si>
  <si>
    <t>ICBU00000901316</t>
  </si>
  <si>
    <t>1Z4W260E0422412144</t>
  </si>
  <si>
    <t>YM-5857</t>
  </si>
  <si>
    <t>ICBU00000901322</t>
  </si>
  <si>
    <t>1ZG2C1210325552576</t>
  </si>
  <si>
    <t>10003778637</t>
  </si>
  <si>
    <t>ICBU00000900244</t>
  </si>
  <si>
    <t>1ZH93A812002518283</t>
  </si>
  <si>
    <t>10003778649</t>
  </si>
  <si>
    <t>ICBU00000900250</t>
  </si>
  <si>
    <t>1ZH93A812018673371</t>
  </si>
  <si>
    <t>YAO-1126-202612</t>
  </si>
  <si>
    <t>ICBU00000901341</t>
  </si>
  <si>
    <t>1Z4W260E0417443077</t>
  </si>
  <si>
    <t>YFG2GKD</t>
  </si>
  <si>
    <t>ICBU00000900148</t>
  </si>
  <si>
    <t>1ZA06B016806607472</t>
  </si>
  <si>
    <t>YG669658133</t>
  </si>
  <si>
    <t>ICBU00000898219</t>
  </si>
  <si>
    <t>887819001695</t>
  </si>
  <si>
    <t>ZY-00481</t>
  </si>
  <si>
    <t>ICBU00000901265</t>
  </si>
  <si>
    <t>868000059148</t>
  </si>
  <si>
    <t>OLJ260112-1US</t>
  </si>
  <si>
    <t>ICBU00000901260</t>
  </si>
  <si>
    <t>397701801575</t>
  </si>
  <si>
    <t>YLM12693310</t>
  </si>
  <si>
    <t>ICBU00000900474</t>
  </si>
  <si>
    <t>1Z14V4W16890514691</t>
  </si>
  <si>
    <t>CINDY26112-320158-101</t>
  </si>
  <si>
    <t>ICBU00000901209</t>
  </si>
  <si>
    <t>1ZE37G439146385219</t>
  </si>
  <si>
    <t>JRHT01120915</t>
  </si>
  <si>
    <t>ICBU00000901210</t>
  </si>
  <si>
    <t>1Z0E793D6737285091</t>
  </si>
  <si>
    <t>W-US-TX-20251208-30-6</t>
  </si>
  <si>
    <t>ICBU00000901214</t>
  </si>
  <si>
    <t>887811313620</t>
  </si>
  <si>
    <t>W-US-TX-20251208-30-7</t>
  </si>
  <si>
    <t>ICBU00000901215</t>
  </si>
  <si>
    <t>887811310790</t>
  </si>
  <si>
    <t>W-US-TX-20251208-30-8</t>
  </si>
  <si>
    <t>ICBU00000901216</t>
  </si>
  <si>
    <t>887811302276</t>
  </si>
  <si>
    <t>W-US-TX-20251208-30-9</t>
  </si>
  <si>
    <t>ICBU00000901217</t>
  </si>
  <si>
    <t>887811290511</t>
  </si>
  <si>
    <t>W-US-TX-20251208-30-10</t>
  </si>
  <si>
    <t>ICBU00000901218</t>
  </si>
  <si>
    <t>887811283829</t>
  </si>
  <si>
    <t>YK26112-1</t>
  </si>
  <si>
    <t>ICBU00000901181</t>
  </si>
  <si>
    <t>1Z0E620D0430421928</t>
  </si>
  <si>
    <t>FBA15L9SLD8W</t>
  </si>
  <si>
    <t>ICBU00000895961</t>
  </si>
  <si>
    <t>15505471413063</t>
  </si>
  <si>
    <t>英国海运-快递-递延-KY</t>
  </si>
  <si>
    <t>XMXJ20260111</t>
  </si>
  <si>
    <t>ICBU00000900995</t>
  </si>
  <si>
    <t>1Z0R6D926804836352</t>
  </si>
  <si>
    <t>REMR03256</t>
  </si>
  <si>
    <t>ICBU00000898451</t>
  </si>
  <si>
    <t>868000059106</t>
  </si>
  <si>
    <t>JM-SP3-2</t>
  </si>
  <si>
    <t>ICBU00000900454</t>
  </si>
  <si>
    <t>397701792029</t>
  </si>
  <si>
    <t>JM-SP5-1</t>
  </si>
  <si>
    <t>ICBU00000900440</t>
  </si>
  <si>
    <t>1Z33W2600495401032</t>
  </si>
  <si>
    <t>ADS-MDD1128-1134-2</t>
  </si>
  <si>
    <t>ICBU00000900462</t>
  </si>
  <si>
    <t>397701832493</t>
  </si>
  <si>
    <t>XHX-111-4</t>
  </si>
  <si>
    <t>ICBU00000901010</t>
  </si>
  <si>
    <t>1Z33W2606699251723</t>
  </si>
  <si>
    <t>XHX-111-5</t>
  </si>
  <si>
    <t>ICBU00000901011</t>
  </si>
  <si>
    <t>1Z33W2606695608588</t>
  </si>
  <si>
    <t>XHX-111-6</t>
  </si>
  <si>
    <t>ICBU00000901012</t>
  </si>
  <si>
    <t>1Z33W2606699664635</t>
  </si>
  <si>
    <t>XHX-111-7</t>
  </si>
  <si>
    <t>ICBU00000901013</t>
  </si>
  <si>
    <t>1Z33W2606696330143</t>
  </si>
  <si>
    <t>XHX-111-1</t>
  </si>
  <si>
    <t>ICBU00000901007</t>
  </si>
  <si>
    <t>1Z33W2606696472535</t>
  </si>
  <si>
    <t>XHX-111-3</t>
  </si>
  <si>
    <t>ICBU00000901009</t>
  </si>
  <si>
    <t>1Z33W2606698928558</t>
  </si>
  <si>
    <t>XHX-111-2</t>
  </si>
  <si>
    <t>ICBU00000901008</t>
  </si>
  <si>
    <t>1Z33W2606699610193</t>
  </si>
  <si>
    <t>ZJTX2025736</t>
  </si>
  <si>
    <t>ICBU00000898802</t>
  </si>
  <si>
    <t>1Z0E465J0403037197</t>
  </si>
  <si>
    <t>DHS-101</t>
  </si>
  <si>
    <t>ICBU00000900987</t>
  </si>
  <si>
    <t>1Z9Y45380435403946</t>
  </si>
  <si>
    <t>FBA1960922XG</t>
  </si>
  <si>
    <t>ICBU00000900394</t>
  </si>
  <si>
    <t>E9F472-GB</t>
  </si>
  <si>
    <t>ICBU00000897187</t>
  </si>
  <si>
    <t>15502583398773</t>
  </si>
  <si>
    <t>PPKK9102</t>
  </si>
  <si>
    <t>ICBU00000899927</t>
  </si>
  <si>
    <t>1Z0E465J0432583499</t>
  </si>
  <si>
    <t>STELLA260100018</t>
  </si>
  <si>
    <t>ICBU00000899545</t>
  </si>
  <si>
    <t>1ZG074680433851198</t>
  </si>
  <si>
    <t>YYG275</t>
  </si>
  <si>
    <t>ICBU00000899938</t>
  </si>
  <si>
    <t>887809758236</t>
  </si>
  <si>
    <t>JP2296381</t>
  </si>
  <si>
    <t>ICBU00000900465</t>
  </si>
  <si>
    <t>1Z0E793D0436386753</t>
  </si>
  <si>
    <t>BLMY0110-1</t>
  </si>
  <si>
    <t>ICBU00000900412</t>
  </si>
  <si>
    <t>2016101J233</t>
  </si>
  <si>
    <t>ICBU00000899042</t>
  </si>
  <si>
    <t>BKP24000758673</t>
  </si>
  <si>
    <t>GLW0110-1</t>
  </si>
  <si>
    <t>ICBU00000900154</t>
  </si>
  <si>
    <t>887809345165</t>
  </si>
  <si>
    <t>ZJ260110-ES</t>
  </si>
  <si>
    <t>ICBU00000899648</t>
  </si>
  <si>
    <t>1Z0E554G0426662789</t>
  </si>
  <si>
    <t>ZJ260110-39157</t>
  </si>
  <si>
    <t>ICBU00000899643</t>
  </si>
  <si>
    <t>1Z33W2600497227370</t>
  </si>
  <si>
    <t>DCSP-260110-1</t>
  </si>
  <si>
    <t>ICBU00000900033</t>
  </si>
  <si>
    <t>397646926677</t>
  </si>
  <si>
    <t>8GFTY9</t>
  </si>
  <si>
    <t>ICBU00000899752</t>
  </si>
  <si>
    <t>1Z74WF390427915159</t>
  </si>
  <si>
    <t>GLW0110-01</t>
  </si>
  <si>
    <t>ICBU00000900157</t>
  </si>
  <si>
    <t>887809333128</t>
  </si>
  <si>
    <t>LZY-KT-203-GB</t>
  </si>
  <si>
    <t>ICBU00000900369</t>
  </si>
  <si>
    <t>15503498078704</t>
  </si>
  <si>
    <t>LZY-KT-200</t>
  </si>
  <si>
    <t>ICBU00000900366</t>
  </si>
  <si>
    <t>1ZF4K3596810794628</t>
  </si>
  <si>
    <t>TM250110-1FR3</t>
  </si>
  <si>
    <t>ICBU00000900140</t>
  </si>
  <si>
    <t>887812016682</t>
  </si>
  <si>
    <t>RMN3-FBA1960JMY6H</t>
  </si>
  <si>
    <t>ICBU00000900067</t>
  </si>
  <si>
    <t>1Z33W2600499292724</t>
  </si>
  <si>
    <t>GLZM-0714</t>
  </si>
  <si>
    <t>ICBU00000900358</t>
  </si>
  <si>
    <t>1Z33W2606799729046</t>
  </si>
  <si>
    <t>QGDZ-0110-FR</t>
  </si>
  <si>
    <t>ICBU00000900221</t>
  </si>
  <si>
    <t>1Z6982X16813702563</t>
  </si>
  <si>
    <t>285792814001028738</t>
  </si>
  <si>
    <t>ICBU00000900104</t>
  </si>
  <si>
    <t>CR430159281DE</t>
  </si>
  <si>
    <t>287184523501023539</t>
  </si>
  <si>
    <t>ICBU00000899947</t>
  </si>
  <si>
    <t>1Z4W260E0423033454</t>
  </si>
  <si>
    <t>QKJJ-260110-1</t>
  </si>
  <si>
    <t>ICBU00000899662</t>
  </si>
  <si>
    <t>397651108436</t>
  </si>
  <si>
    <t>2D67EKF1H</t>
  </si>
  <si>
    <t>ICBU00000899888</t>
  </si>
  <si>
    <t>887809601820</t>
  </si>
  <si>
    <t>ZY-00480</t>
  </si>
  <si>
    <t>ICBU00000900166</t>
  </si>
  <si>
    <t>31684922894</t>
  </si>
  <si>
    <t>ZY-00477</t>
  </si>
  <si>
    <t>ICBU00000900170</t>
  </si>
  <si>
    <t>1Z0E554G0404901794</t>
  </si>
  <si>
    <t>ZY-00479</t>
  </si>
  <si>
    <t>ICBU00000900165</t>
  </si>
  <si>
    <t>397646974841</t>
  </si>
  <si>
    <t>SWF2-FBA1960K8HX7</t>
  </si>
  <si>
    <t>ICBU00000900015</t>
  </si>
  <si>
    <t>1Z33W2600498009836</t>
  </si>
  <si>
    <t>LAS1-FBA1960K17VG</t>
  </si>
  <si>
    <t>ICBU00000900010</t>
  </si>
  <si>
    <t>1Z33W2600496609558</t>
  </si>
  <si>
    <t>RMN3-FBA1960K7ZHV</t>
  </si>
  <si>
    <t>ICBU00000900019</t>
  </si>
  <si>
    <t>1Z33W2600497571346</t>
  </si>
  <si>
    <t>ABE8-FBA1960J2HRY</t>
  </si>
  <si>
    <t>ICBU00000900008</t>
  </si>
  <si>
    <t>1Z33W2600498280186</t>
  </si>
  <si>
    <t>ORF2-FBA1960JKXS0</t>
  </si>
  <si>
    <t>ICBU00000900017</t>
  </si>
  <si>
    <t>1Z33W2600498529800</t>
  </si>
  <si>
    <t>ORF2-FBA1960FX9WX</t>
  </si>
  <si>
    <t>ICBU00000899913</t>
  </si>
  <si>
    <t>1Z4W260E0421728207</t>
  </si>
  <si>
    <t>RDU4-FBA1960GD6MG</t>
  </si>
  <si>
    <t>ICBU00000899931</t>
  </si>
  <si>
    <t>1Z4W260E0434234574</t>
  </si>
  <si>
    <t>IAH3-FBA1960JG474</t>
  </si>
  <si>
    <t>ICBU00000899993</t>
  </si>
  <si>
    <t>1Z4W260E0428325059</t>
  </si>
  <si>
    <t>LAN2-FBA1960GNQRV</t>
  </si>
  <si>
    <t>ICBU00000899923</t>
  </si>
  <si>
    <t>1Z4W260E0425995019</t>
  </si>
  <si>
    <t>ABE8-FBA1960CVN8Z</t>
  </si>
  <si>
    <t>ICBU00000899925</t>
  </si>
  <si>
    <t>1Z4W260E0430315261</t>
  </si>
  <si>
    <t>RDU4-FBA1960JT8B6</t>
  </si>
  <si>
    <t>ICBU00000900076</t>
  </si>
  <si>
    <t>1Z4W260E0437185649</t>
  </si>
  <si>
    <t>FTW1-FBA1960K66Y7</t>
  </si>
  <si>
    <t>ICBU00000900050</t>
  </si>
  <si>
    <t>1Z4W260E0437884689</t>
  </si>
  <si>
    <t>AVP1-FBA1960JLF3H</t>
  </si>
  <si>
    <t>ICBU00000900006</t>
  </si>
  <si>
    <t>1Z4W260E0435842094</t>
  </si>
  <si>
    <t>RMN3-FBA1960H22JN</t>
  </si>
  <si>
    <t>ICBU00000900002</t>
  </si>
  <si>
    <t>1Z33W2600498821065</t>
  </si>
  <si>
    <t>GYR3-FBA1960H0MCN</t>
  </si>
  <si>
    <t>ICBU00000899999</t>
  </si>
  <si>
    <t>1Z4W260E0430694825</t>
  </si>
  <si>
    <t>PSP3-FBA1960JKFT4</t>
  </si>
  <si>
    <t>ICBU00000900056</t>
  </si>
  <si>
    <t>1Z33W2600495843467</t>
  </si>
  <si>
    <t>RMN3-FBA1960D5H1Q</t>
  </si>
  <si>
    <t>ICBU00000899926</t>
  </si>
  <si>
    <t>1Z33W2600495809745</t>
  </si>
  <si>
    <t>ABE8-FBA1960GJW4G</t>
  </si>
  <si>
    <t>ICBU00000899995</t>
  </si>
  <si>
    <t>1Z4W260E0422439072</t>
  </si>
  <si>
    <t>TM250110-5FRKP</t>
  </si>
  <si>
    <t>ICBU00000900004</t>
  </si>
  <si>
    <t>1ZA06B016813348300</t>
  </si>
  <si>
    <t>ZY-00478</t>
  </si>
  <si>
    <t>ICBU00000900164</t>
  </si>
  <si>
    <t>887857394030</t>
  </si>
  <si>
    <t>109-001</t>
  </si>
  <si>
    <t>ICBU00000899716</t>
  </si>
  <si>
    <t>1Z33W2606695703251</t>
  </si>
  <si>
    <t>110-001</t>
  </si>
  <si>
    <t>ICBU00000899949</t>
  </si>
  <si>
    <t>1Z33W2606695882460</t>
  </si>
  <si>
    <t>TM250110-1FR2</t>
  </si>
  <si>
    <t>ICBU00000900125</t>
  </si>
  <si>
    <t>887812024154</t>
  </si>
  <si>
    <t>IT225663</t>
  </si>
  <si>
    <t>ICBU00000899525</t>
  </si>
  <si>
    <t>1ZEC67010404860679</t>
  </si>
  <si>
    <t>WI4578-HD</t>
  </si>
  <si>
    <t>ICBU00000899400</t>
  </si>
  <si>
    <t>520289042399</t>
  </si>
  <si>
    <t>59HYGQ</t>
  </si>
  <si>
    <t>ICBU00000900350</t>
  </si>
  <si>
    <t>887815056490</t>
  </si>
  <si>
    <t>PO8294PO8300</t>
  </si>
  <si>
    <t>ICBU00000900284</t>
  </si>
  <si>
    <t>1ZHF34022002424442</t>
  </si>
  <si>
    <t>TS-CAI-AU-110</t>
  </si>
  <si>
    <t>ICBU00000899370</t>
  </si>
  <si>
    <t>887808793621</t>
  </si>
  <si>
    <t>ZY0110P-1</t>
  </si>
  <si>
    <t>ICBU00000900401</t>
  </si>
  <si>
    <t>1ZHR15110422453302</t>
  </si>
  <si>
    <t>20260110YK-CA5</t>
  </si>
  <si>
    <t>ICBU00000900262</t>
  </si>
  <si>
    <t>1Z33W2606796999411</t>
  </si>
  <si>
    <t>ZZ0110-1-1</t>
  </si>
  <si>
    <t>ICBU00000900189</t>
  </si>
  <si>
    <t>397651073493</t>
  </si>
  <si>
    <t>WOWMY104</t>
  </si>
  <si>
    <t>ICBU00000898850</t>
  </si>
  <si>
    <t>772215194</t>
  </si>
  <si>
    <t>WOWAU905</t>
  </si>
  <si>
    <t>ICBU00000896927</t>
  </si>
  <si>
    <t>TPL600030325</t>
  </si>
  <si>
    <t>GLZM-3588</t>
  </si>
  <si>
    <t>ICBU00000900357</t>
  </si>
  <si>
    <t>1Z33W2600492824233</t>
  </si>
  <si>
    <t>W-US-TX-20251208-30-5</t>
  </si>
  <si>
    <t>ICBU00000899724</t>
  </si>
  <si>
    <t>887811277981</t>
  </si>
  <si>
    <t>W-US-TX-20251208-30-4</t>
  </si>
  <si>
    <t>ICBU00000899723</t>
  </si>
  <si>
    <t>887811280083</t>
  </si>
  <si>
    <t>W-US-TX-20251208-30-3</t>
  </si>
  <si>
    <t>ICBU00000899722</t>
  </si>
  <si>
    <t>887811287103</t>
  </si>
  <si>
    <t>W-US-TX-20251208-30-2</t>
  </si>
  <si>
    <t>ICBU00000899721</t>
  </si>
  <si>
    <t>887811296050</t>
  </si>
  <si>
    <t>W-US-TX-20251208-30-1</t>
  </si>
  <si>
    <t>ICBU00000899719</t>
  </si>
  <si>
    <t>887811303375</t>
  </si>
  <si>
    <t>287500511001024805</t>
  </si>
  <si>
    <t>ICBU00000900229</t>
  </si>
  <si>
    <t>397646968629</t>
  </si>
  <si>
    <t>SP260107271</t>
  </si>
  <si>
    <t>ICBU00000900044</t>
  </si>
  <si>
    <t>SP251231115</t>
  </si>
  <si>
    <t>ICBU00000900011</t>
  </si>
  <si>
    <t>SP251231109</t>
  </si>
  <si>
    <t>ICBU00000900003</t>
  </si>
  <si>
    <t>SP251230210</t>
  </si>
  <si>
    <t>ICBU00000900068</t>
  </si>
  <si>
    <t>SP251230058</t>
  </si>
  <si>
    <t>ICBU00000900084</t>
  </si>
  <si>
    <t>SP251230057</t>
  </si>
  <si>
    <t>ICBU00000900080</t>
  </si>
  <si>
    <t>SP251230056</t>
  </si>
  <si>
    <t>ICBU00000900111</t>
  </si>
  <si>
    <t>SP251230055</t>
  </si>
  <si>
    <t>ICBU00000900086</t>
  </si>
  <si>
    <t>SP251230017</t>
  </si>
  <si>
    <t>ICBU00000900089</t>
  </si>
  <si>
    <t>CY2601092</t>
  </si>
  <si>
    <t>ICBU00000899180</t>
  </si>
  <si>
    <t>2895823416</t>
  </si>
  <si>
    <t>2G2G34</t>
  </si>
  <si>
    <t>ICBU00000899664</t>
  </si>
  <si>
    <t>397646912615</t>
  </si>
  <si>
    <t>M8800792</t>
  </si>
  <si>
    <t>ICBU00000876865</t>
  </si>
  <si>
    <t>MZP24000758671</t>
  </si>
  <si>
    <t>GRT-9954</t>
  </si>
  <si>
    <t>ICBU00000900106</t>
  </si>
  <si>
    <t>1ZG3325W0430690716</t>
  </si>
  <si>
    <t>HL26110-2-BRAZIL</t>
  </si>
  <si>
    <t>ICBU00000899202</t>
  </si>
  <si>
    <t>887809776820</t>
  </si>
  <si>
    <t>C3D816-US</t>
  </si>
  <si>
    <t>ICBU00000899237</t>
  </si>
  <si>
    <t>887811250106</t>
  </si>
  <si>
    <t>LHZ0107-1US</t>
  </si>
  <si>
    <t>ICBU00000893730</t>
  </si>
  <si>
    <t>397647848962</t>
  </si>
  <si>
    <t>QY0110K02</t>
  </si>
  <si>
    <t>ICBU00000900141</t>
  </si>
  <si>
    <t>887808713966</t>
  </si>
  <si>
    <t>CY2601091</t>
  </si>
  <si>
    <t>ICBU00000899179</t>
  </si>
  <si>
    <t>1Z0R6D896832437086</t>
  </si>
  <si>
    <t>CY2601082</t>
  </si>
  <si>
    <t>ICBU00000899371</t>
  </si>
  <si>
    <t>397648081922</t>
  </si>
  <si>
    <t>GRT-2059</t>
  </si>
  <si>
    <t>ICBU00000900038</t>
  </si>
  <si>
    <t>1Z0E620D0437291333</t>
  </si>
  <si>
    <t>YYDD7980</t>
  </si>
  <si>
    <t>ICBU00000899984</t>
  </si>
  <si>
    <t>1Z4W260E0438808812</t>
  </si>
  <si>
    <t>ZD-0110</t>
  </si>
  <si>
    <t>ICBU00000899550</t>
  </si>
  <si>
    <t>1Z74WF390420050499</t>
  </si>
  <si>
    <t>XC260110-1AUKP</t>
  </si>
  <si>
    <t>ICBU00000899663</t>
  </si>
  <si>
    <t>AMQ6859009</t>
  </si>
  <si>
    <t>260110TS-1</t>
  </si>
  <si>
    <t>ICBU00000899686</t>
  </si>
  <si>
    <t>887811255185</t>
  </si>
  <si>
    <t>Z265803</t>
  </si>
  <si>
    <t>ICBU00000899986</t>
  </si>
  <si>
    <t>1Z33W2600494427945</t>
  </si>
  <si>
    <t>FBA1960JC6LG</t>
  </si>
  <si>
    <t>ICBU00000899928</t>
  </si>
  <si>
    <t>DP2601030306100666603</t>
  </si>
  <si>
    <t>ICBU00000899171</t>
  </si>
  <si>
    <t>1902852873</t>
  </si>
  <si>
    <t>PT260110-CZ</t>
  </si>
  <si>
    <t>ICBU00000899049</t>
  </si>
  <si>
    <t>7216784282</t>
  </si>
  <si>
    <t>ADHS-93</t>
  </si>
  <si>
    <t>ICBU00000899872</t>
  </si>
  <si>
    <t>1Z0E465J0429563356</t>
  </si>
  <si>
    <t>RZZA26011001</t>
  </si>
  <si>
    <t>ICBU00000899399</t>
  </si>
  <si>
    <t>1ZC80H586703162653</t>
  </si>
  <si>
    <t>ZJTX2025738</t>
  </si>
  <si>
    <t>ICBU00000899410</t>
  </si>
  <si>
    <t>397646982324</t>
  </si>
  <si>
    <t>LGS-540905</t>
  </si>
  <si>
    <t>ICBU00000899503</t>
  </si>
  <si>
    <t>887811067860</t>
  </si>
  <si>
    <t>GM2601101</t>
  </si>
  <si>
    <t>ICBU00000899274</t>
  </si>
  <si>
    <t>1Z97X0196835490300</t>
  </si>
  <si>
    <t>PDZS0108-4</t>
  </si>
  <si>
    <t>ICBU00000894908</t>
  </si>
  <si>
    <t>1ZF4K3596805854484</t>
  </si>
  <si>
    <t>QZ260110-FR</t>
  </si>
  <si>
    <t>ICBU00000899152</t>
  </si>
  <si>
    <t>1ZB57B606830302240</t>
  </si>
  <si>
    <t>ANNA1800601</t>
  </si>
  <si>
    <t>ICBU00000898319</t>
  </si>
  <si>
    <t>1Z0E620D0424485523</t>
  </si>
  <si>
    <t>25110604BHWS</t>
  </si>
  <si>
    <t>ICBU00000899624</t>
  </si>
  <si>
    <t>1Z0R6D896802414728</t>
  </si>
  <si>
    <t>2512CCYP060</t>
  </si>
  <si>
    <t>ICBU00000899702</t>
  </si>
  <si>
    <t>2553366933</t>
  </si>
  <si>
    <t>25110604BHWA</t>
  </si>
  <si>
    <t>ICBU00000899577</t>
  </si>
  <si>
    <t>1ZA06B016839532839</t>
  </si>
  <si>
    <t>25120901LQ2</t>
  </si>
  <si>
    <t>ICBU00000899541</t>
  </si>
  <si>
    <t>1ZA06B016837884525</t>
  </si>
  <si>
    <t>BR260110-GB</t>
  </si>
  <si>
    <t>ICBU00000899530</t>
  </si>
  <si>
    <t>1Z97X0196809416341</t>
  </si>
  <si>
    <t>BR260110-NY</t>
  </si>
  <si>
    <t>ICBU00000899527</t>
  </si>
  <si>
    <t>1ZB600R56725765108</t>
  </si>
  <si>
    <t>YS-260110-7</t>
  </si>
  <si>
    <t>ICBU00000899665</t>
  </si>
  <si>
    <t>WJ0828700</t>
  </si>
  <si>
    <t>CKD2026010811495</t>
  </si>
  <si>
    <t>ICBU00000899534</t>
  </si>
  <si>
    <t>1Z0R6D926830845516</t>
  </si>
  <si>
    <t>M-KSCY0110-94490</t>
  </si>
  <si>
    <t>ICBU00000899519</t>
  </si>
  <si>
    <t>XHX-110-3</t>
  </si>
  <si>
    <t>ICBU00000899599</t>
  </si>
  <si>
    <t>1Z33W2606698859678</t>
  </si>
  <si>
    <t>XHX-110-4</t>
  </si>
  <si>
    <t>ICBU00000899611</t>
  </si>
  <si>
    <t>1Z33W2606697304509</t>
  </si>
  <si>
    <t>XHX-110-6</t>
  </si>
  <si>
    <t>ICBU00000899604</t>
  </si>
  <si>
    <t>1Z33W2606699256488</t>
  </si>
  <si>
    <t>XHX-110-01</t>
  </si>
  <si>
    <t>ICBU00000899584</t>
  </si>
  <si>
    <t>1Z33W2606697083712</t>
  </si>
  <si>
    <t>XHX-110-2</t>
  </si>
  <si>
    <t>ICBU00000899596</t>
  </si>
  <si>
    <t>1Z33W2606695648080</t>
  </si>
  <si>
    <t>XHX-110-5</t>
  </si>
  <si>
    <t>ICBU00000899602</t>
  </si>
  <si>
    <t>1Z33W2606690377293</t>
  </si>
  <si>
    <t>XHX-110-1</t>
  </si>
  <si>
    <t>ICBU00000899595</t>
  </si>
  <si>
    <t>1Z33W2606697395662</t>
  </si>
  <si>
    <t>XHX-110-7</t>
  </si>
  <si>
    <t>ICBU00000899608</t>
  </si>
  <si>
    <t>1Z33W2606697570098</t>
  </si>
  <si>
    <t>XHX-110-03</t>
  </si>
  <si>
    <t>ICBU00000899588</t>
  </si>
  <si>
    <t>1Z33W2606697603212</t>
  </si>
  <si>
    <t>XHX-110-02</t>
  </si>
  <si>
    <t>ICBU00000899589</t>
  </si>
  <si>
    <t>1Z33W2606699243278</t>
  </si>
  <si>
    <t>LE202506</t>
  </si>
  <si>
    <t>ICBU00000899502</t>
  </si>
  <si>
    <t>1Z97X0196816574121</t>
  </si>
  <si>
    <t>78963Y153</t>
  </si>
  <si>
    <t>ICBU00000898969</t>
  </si>
  <si>
    <t>1ZB8C0932018579461</t>
  </si>
  <si>
    <t>HLH26110-21</t>
  </si>
  <si>
    <t>ICBU00000899272</t>
  </si>
  <si>
    <t>15505420644046</t>
  </si>
  <si>
    <t>5NB089</t>
  </si>
  <si>
    <t>ICBU00000898854</t>
  </si>
  <si>
    <t>1ZB875D90410884031</t>
  </si>
  <si>
    <t>FBA15L9FZ8R5</t>
  </si>
  <si>
    <t>ICBU00000899257</t>
  </si>
  <si>
    <t>00340434796121523121</t>
  </si>
  <si>
    <t>2830889US</t>
  </si>
  <si>
    <t>ICBU00000899344</t>
  </si>
  <si>
    <t>397646949391</t>
  </si>
  <si>
    <t>20260101GY</t>
  </si>
  <si>
    <t>ICBU00000899053</t>
  </si>
  <si>
    <t>1ZB798A82027209234</t>
  </si>
  <si>
    <t>FBA007H1187X-95</t>
  </si>
  <si>
    <t>ICBU00000898000</t>
  </si>
  <si>
    <t>IW670945732GB</t>
  </si>
  <si>
    <t>FKS260110-DE-A</t>
  </si>
  <si>
    <t>ICBU00000899331</t>
  </si>
  <si>
    <t>1287516156</t>
  </si>
  <si>
    <t>5484XQ54Q</t>
  </si>
  <si>
    <t>ICBU00000899215</t>
  </si>
  <si>
    <t>1Z53F19R0490626359</t>
  </si>
  <si>
    <t>ZZ889</t>
  </si>
  <si>
    <t>ICBU00000899355</t>
  </si>
  <si>
    <t>15505420934982</t>
  </si>
  <si>
    <t>WJH0110</t>
  </si>
  <si>
    <t>ICBU00000899366</t>
  </si>
  <si>
    <t>1Z762E4V0424212389</t>
  </si>
  <si>
    <t>FST260109-PH-1</t>
  </si>
  <si>
    <t>ICBU00000895962</t>
  </si>
  <si>
    <t>1Z0E620D0437444696</t>
  </si>
  <si>
    <t>BLT26101</t>
  </si>
  <si>
    <t>ICBU00000899297</t>
  </si>
  <si>
    <t>CR430073815DE</t>
  </si>
  <si>
    <t>HR26101</t>
  </si>
  <si>
    <t>ICBU00000899224</t>
  </si>
  <si>
    <t>397647826887</t>
  </si>
  <si>
    <t>WXYH-26-01-10</t>
  </si>
  <si>
    <t>ICBU00000899369</t>
  </si>
  <si>
    <t>1Z1X93660402170787</t>
  </si>
  <si>
    <t>KX260109-DE-5</t>
  </si>
  <si>
    <t>ICBU00000897971</t>
  </si>
  <si>
    <t>1ZK351X06808394605</t>
  </si>
  <si>
    <t>112025122310</t>
  </si>
  <si>
    <t>ICBU00000899337</t>
  </si>
  <si>
    <t>全球空运服务</t>
  </si>
  <si>
    <t>DEQ22699</t>
  </si>
  <si>
    <t>ICBU00000898736</t>
  </si>
  <si>
    <t>CR430095538DE</t>
  </si>
  <si>
    <t>RSQ1010</t>
  </si>
  <si>
    <t>ICBU00000899228</t>
  </si>
  <si>
    <t>CR430073824DE</t>
  </si>
  <si>
    <t>KKH8922</t>
  </si>
  <si>
    <t>ICBU00000895634</t>
  </si>
  <si>
    <t>CR430176316DE</t>
  </si>
  <si>
    <t>1952007KT</t>
  </si>
  <si>
    <t>ICBU00000899212</t>
  </si>
  <si>
    <t>1ZJ4492C6714476140</t>
  </si>
  <si>
    <t>A7B259-GB</t>
  </si>
  <si>
    <t>ICBU00000894256</t>
  </si>
  <si>
    <t>15502583398763</t>
  </si>
  <si>
    <t>9Y1C2V</t>
  </si>
  <si>
    <t>ICBU00000899047</t>
  </si>
  <si>
    <t>887808715741</t>
  </si>
  <si>
    <t>260109GRW-1P</t>
  </si>
  <si>
    <t>ICBU00000897241</t>
  </si>
  <si>
    <t>1ZK5812C0328234271</t>
  </si>
  <si>
    <t>WJJ251215010</t>
  </si>
  <si>
    <t>ICBU00000897005</t>
  </si>
  <si>
    <t>1Z0E793D0438275146</t>
  </si>
  <si>
    <t>YF-2027</t>
  </si>
  <si>
    <t>ICBU00000899058</t>
  </si>
  <si>
    <t>397650914595</t>
  </si>
  <si>
    <t>260109YK-SN3</t>
  </si>
  <si>
    <t>ICBU00000898765</t>
  </si>
  <si>
    <t>1ZA06B016809991088</t>
  </si>
  <si>
    <t>YYW0109-3</t>
  </si>
  <si>
    <t>ICBU00000895759</t>
  </si>
  <si>
    <t>887793763390</t>
  </si>
  <si>
    <t>ZZ0108-1-1</t>
  </si>
  <si>
    <t>ICBU00000894861</t>
  </si>
  <si>
    <t>1Z4W260E0421619807</t>
  </si>
  <si>
    <t>HAWX-107</t>
  </si>
  <si>
    <t>ICBU00000898928</t>
  </si>
  <si>
    <t>1Z33W2600495596912</t>
  </si>
  <si>
    <t>SF-2052</t>
  </si>
  <si>
    <t>ICBU00000898933</t>
  </si>
  <si>
    <t>1Z4W260E0423494224</t>
  </si>
  <si>
    <t>HGMJ20260110010</t>
  </si>
  <si>
    <t>ICBU00000898905</t>
  </si>
  <si>
    <t>868000059210</t>
  </si>
  <si>
    <t>PL23369666</t>
  </si>
  <si>
    <t>ICBU00000897176</t>
  </si>
  <si>
    <t>1Z4W260E0428078120</t>
  </si>
  <si>
    <t>LAJR260101</t>
  </si>
  <si>
    <t>ICBU00000895877</t>
  </si>
  <si>
    <t>1Z4W260E0428309782</t>
  </si>
  <si>
    <t>WKKJ100150</t>
  </si>
  <si>
    <t>ICBU00000895975</t>
  </si>
  <si>
    <t>1Z0E620D0433490107</t>
  </si>
  <si>
    <t>TX20260110SS</t>
  </si>
  <si>
    <t>ICBU00000898840</t>
  </si>
  <si>
    <t>887793729535</t>
  </si>
  <si>
    <t>HLBZ0109-8</t>
  </si>
  <si>
    <t>ICBU00000898742</t>
  </si>
  <si>
    <t>1ZF4K3596803518305</t>
  </si>
  <si>
    <t>26GLRT</t>
  </si>
  <si>
    <t>ICBU00000897255</t>
  </si>
  <si>
    <t>XMA0109-1</t>
  </si>
  <si>
    <t>ICBU00000895919</t>
  </si>
  <si>
    <t>1ZHV25256728627659</t>
  </si>
  <si>
    <t>ALO0446</t>
  </si>
  <si>
    <t>ICBU00000894420</t>
  </si>
  <si>
    <t>SF5103703723119</t>
  </si>
  <si>
    <t>FBA195YJC334</t>
  </si>
  <si>
    <t>ICBU00000897019</t>
  </si>
  <si>
    <t>PPKK7619</t>
  </si>
  <si>
    <t>ICBU00000898298</t>
  </si>
  <si>
    <t>1ZG3325W0419042161</t>
  </si>
  <si>
    <t>IND9-FBA195ZC9NVB</t>
  </si>
  <si>
    <t>ICBU00000898545</t>
  </si>
  <si>
    <t>1Z4W260E0419453544</t>
  </si>
  <si>
    <t>VGT2-FBA195Z9T985</t>
  </si>
  <si>
    <t>ICBU00000898539</t>
  </si>
  <si>
    <t>1Z4W260E0405826382</t>
  </si>
  <si>
    <t>ORF2-FBA195ZC4380</t>
  </si>
  <si>
    <t>ICBU00000898537</t>
  </si>
  <si>
    <t>1Z4W260E0421529075</t>
  </si>
  <si>
    <t>GYR2-FBA195ZD1VGR</t>
  </si>
  <si>
    <t>ICBU00000898541</t>
  </si>
  <si>
    <t>1Z4W260E0414863771</t>
  </si>
  <si>
    <t>PBI3-FBA195YSDNCN</t>
  </si>
  <si>
    <t>ICBU00000895922</t>
  </si>
  <si>
    <t>1Z4W260E0429974267</t>
  </si>
  <si>
    <t>IND9-FBA195ZBHNSW</t>
  </si>
  <si>
    <t>ICBU00000898529</t>
  </si>
  <si>
    <t>1Z33W2600494686862</t>
  </si>
  <si>
    <t>ORF2-FBA195ZB01CG</t>
  </si>
  <si>
    <t>ICBU00000898530</t>
  </si>
  <si>
    <t>1Z33W2600490910303</t>
  </si>
  <si>
    <t>FBA195Z415RF</t>
  </si>
  <si>
    <t>ICBU00000898160</t>
  </si>
  <si>
    <t>ABE8-FBA195ZCXYLN</t>
  </si>
  <si>
    <t>ICBU00000898549</t>
  </si>
  <si>
    <t>1Z33W2600496477683</t>
  </si>
  <si>
    <t>MCC1-FBA195ZFM4SJ</t>
  </si>
  <si>
    <t>ICBU00000898558</t>
  </si>
  <si>
    <t>1Z33W2600498429605</t>
  </si>
  <si>
    <t>MCC1-FBA195ZC3H98</t>
  </si>
  <si>
    <t>ICBU00000898533</t>
  </si>
  <si>
    <t>1Z33W2600494681205</t>
  </si>
  <si>
    <t>PSP3-FBA195Z9D096</t>
  </si>
  <si>
    <t>ICBU00000898532</t>
  </si>
  <si>
    <t>1Z33W2600491739524</t>
  </si>
  <si>
    <t>MDW2-FBA195Z8J7P4</t>
  </si>
  <si>
    <t>ICBU00000898528</t>
  </si>
  <si>
    <t>1Z33W2600498336812</t>
  </si>
  <si>
    <t>HGR6-FBA195ZC7FJY</t>
  </si>
  <si>
    <t>ICBU00000898548</t>
  </si>
  <si>
    <t>1Z4W260E0437266847</t>
  </si>
  <si>
    <t>SWF2-FBA195ZGF6QP</t>
  </si>
  <si>
    <t>ICBU00000898554</t>
  </si>
  <si>
    <t>1Z33W2600490461067</t>
  </si>
  <si>
    <t>FTW1-FBA195ZC3GHR</t>
  </si>
  <si>
    <t>ICBU00000898551</t>
  </si>
  <si>
    <t>1Z33W2600490718165</t>
  </si>
  <si>
    <t>PBI3-FBA195Z1BLJ1</t>
  </si>
  <si>
    <t>ICBU00000896945</t>
  </si>
  <si>
    <t>1Z4W260E0420688066</t>
  </si>
  <si>
    <t>FG128SL</t>
  </si>
  <si>
    <t>ICBU00000895917</t>
  </si>
  <si>
    <t>1ZG3333D0415563907</t>
  </si>
  <si>
    <t>RYGGT72</t>
  </si>
  <si>
    <t>ICBU00000896937</t>
  </si>
  <si>
    <t>1Z33W2600492824984</t>
  </si>
  <si>
    <t>795K68</t>
  </si>
  <si>
    <t>ICBU00000898566</t>
  </si>
  <si>
    <t>1ZG3333D0420314514</t>
  </si>
  <si>
    <t>79K763</t>
  </si>
  <si>
    <t>ICBU00000898569</t>
  </si>
  <si>
    <t>1Z4W260E0420133833</t>
  </si>
  <si>
    <t>YWSB-26-01-09</t>
  </si>
  <si>
    <t>ICBU00000898466</t>
  </si>
  <si>
    <t>1Z0E465J0437081790</t>
  </si>
  <si>
    <t>QGDZ-0109-MY</t>
  </si>
  <si>
    <t>ICBU00000898356</t>
  </si>
  <si>
    <t>SF5127550455359</t>
  </si>
  <si>
    <t>YE-0352</t>
  </si>
  <si>
    <t>ICBU00000897848</t>
  </si>
  <si>
    <t>887792974537</t>
  </si>
  <si>
    <t>LSJ-20260109-REBECCA</t>
  </si>
  <si>
    <t>ICBU00000898500</t>
  </si>
  <si>
    <t>1Z4W260E0408041134</t>
  </si>
  <si>
    <t>MPN0109-2AE</t>
  </si>
  <si>
    <t>ICBU00000897082</t>
  </si>
  <si>
    <t>WJ0828697</t>
  </si>
  <si>
    <t>DS0109-GB01</t>
  </si>
  <si>
    <t>ICBU00000898284</t>
  </si>
  <si>
    <t>887790220774</t>
  </si>
  <si>
    <t>RSC0109</t>
  </si>
  <si>
    <t>ICBU00000898280</t>
  </si>
  <si>
    <t>397625435305</t>
  </si>
  <si>
    <t>LY109SE-1</t>
  </si>
  <si>
    <t>ICBU00000898419</t>
  </si>
  <si>
    <t>887790858513</t>
  </si>
  <si>
    <t>WJL109US-1</t>
  </si>
  <si>
    <t>ICBU00000897926</t>
  </si>
  <si>
    <t>397625582564</t>
  </si>
  <si>
    <t>WJL109GB-1</t>
  </si>
  <si>
    <t>ICBU00000897941</t>
  </si>
  <si>
    <t>887791759351</t>
  </si>
  <si>
    <t>NAE260108AT-01</t>
  </si>
  <si>
    <t>ICBU00000897864</t>
  </si>
  <si>
    <t>887787859855</t>
  </si>
  <si>
    <t>NAK260107PO-01</t>
  </si>
  <si>
    <t>ICBU00000897860</t>
  </si>
  <si>
    <t>887787872896</t>
  </si>
  <si>
    <t>NAF260104ES-01</t>
  </si>
  <si>
    <t>ICBU00000897861</t>
  </si>
  <si>
    <t>887787883540</t>
  </si>
  <si>
    <t>NAE260107US-01</t>
  </si>
  <si>
    <t>ICBU00000897855</t>
  </si>
  <si>
    <t>397625586971</t>
  </si>
  <si>
    <t>FBA195X97MRZ</t>
  </si>
  <si>
    <t>ICBU00000895686</t>
  </si>
  <si>
    <t>1Z4W260E0402268893</t>
  </si>
  <si>
    <t>92026010608-B2</t>
  </si>
  <si>
    <t>ICBU00000897992</t>
  </si>
  <si>
    <t>IW670910937GB</t>
  </si>
  <si>
    <t>92026010608-A1</t>
  </si>
  <si>
    <t>ICBU00000897990</t>
  </si>
  <si>
    <t>IW670922263GB</t>
  </si>
  <si>
    <t>SYFS0109</t>
  </si>
  <si>
    <t>ICBU00000898215</t>
  </si>
  <si>
    <t>IW670948402GB</t>
  </si>
  <si>
    <t>RAINE010901</t>
  </si>
  <si>
    <t>ICBU00000897785</t>
  </si>
  <si>
    <t>1136852522</t>
  </si>
  <si>
    <t>SYFS010901</t>
  </si>
  <si>
    <t>ICBU00000898371</t>
  </si>
  <si>
    <t>1ZHF34022003741160</t>
  </si>
  <si>
    <t>YC260109-PH-2</t>
  </si>
  <si>
    <t>ICBU00000897923</t>
  </si>
  <si>
    <t>1ZA6D4270421495437</t>
  </si>
  <si>
    <t>753M53</t>
  </si>
  <si>
    <t>ICBU00000898412</t>
  </si>
  <si>
    <t>1Z0E793D6723217261</t>
  </si>
  <si>
    <t>5E863H</t>
  </si>
  <si>
    <t>ICBU00000898375</t>
  </si>
  <si>
    <t>5E863HAAA</t>
  </si>
  <si>
    <t>LY109IE-6</t>
  </si>
  <si>
    <t>ICBU00000898216</t>
  </si>
  <si>
    <t>1Z6981A16811997674</t>
  </si>
  <si>
    <t>LSC109US-1</t>
  </si>
  <si>
    <t>ICBU00000897159</t>
  </si>
  <si>
    <t>1ZG3333D0435487524</t>
  </si>
  <si>
    <t>ZJTX2025732</t>
  </si>
  <si>
    <t>ICBU00000898012</t>
  </si>
  <si>
    <t>887790153692</t>
  </si>
  <si>
    <t>TW109US-1</t>
  </si>
  <si>
    <t>ICBU00000897986</t>
  </si>
  <si>
    <t>397625574989</t>
  </si>
  <si>
    <t>SARA260100121</t>
  </si>
  <si>
    <t>ICBU00000898364</t>
  </si>
  <si>
    <t>888048744389</t>
  </si>
  <si>
    <t>793D78</t>
  </si>
  <si>
    <t>ICBU00000898013</t>
  </si>
  <si>
    <t>887792317843</t>
  </si>
  <si>
    <t>JM19-CA01</t>
  </si>
  <si>
    <t>ICBU00000898276</t>
  </si>
  <si>
    <t>1ZHF05662020687739</t>
  </si>
  <si>
    <t>ZX-TX260112</t>
  </si>
  <si>
    <t>ICBU00000893272</t>
  </si>
  <si>
    <t>1ZE37G439126186883</t>
  </si>
  <si>
    <t>YUESHANG-202619</t>
  </si>
  <si>
    <t>ICBU00000898115</t>
  </si>
  <si>
    <t>1ZG3325W0432357261</t>
  </si>
  <si>
    <t>CAI-202619</t>
  </si>
  <si>
    <t>ICBU00000898154</t>
  </si>
  <si>
    <t>397625974821</t>
  </si>
  <si>
    <t>260109YK-YU5</t>
  </si>
  <si>
    <t>ICBU00000897789</t>
  </si>
  <si>
    <t>1ZA06B016830800841</t>
  </si>
  <si>
    <t>260109YK-CA5</t>
  </si>
  <si>
    <t>ICBU00000898488</t>
  </si>
  <si>
    <t>663484883</t>
  </si>
  <si>
    <t>260109YK-YU1</t>
  </si>
  <si>
    <t>ICBU00000898468</t>
  </si>
  <si>
    <t>1Z0E793D6739593870</t>
  </si>
  <si>
    <t>XE-26-01-08</t>
  </si>
  <si>
    <t>ICBU00000894175</t>
  </si>
  <si>
    <t>1Z0E465J0420527161</t>
  </si>
  <si>
    <t>YHLSA0109-1</t>
  </si>
  <si>
    <t>ICBU00000898178</t>
  </si>
  <si>
    <t>1Z6981A16830638098</t>
  </si>
  <si>
    <t>10003778601</t>
  </si>
  <si>
    <t>ICBU00000898462</t>
  </si>
  <si>
    <t>1ZHR15110420020158</t>
  </si>
  <si>
    <t>P002287R</t>
  </si>
  <si>
    <t>ICBU00000876813</t>
  </si>
  <si>
    <t>1ZB8C0932031089331</t>
  </si>
  <si>
    <t>WC88888</t>
  </si>
  <si>
    <t>ICBU00000898287</t>
  </si>
  <si>
    <t>1Z33W2600495640775</t>
  </si>
  <si>
    <t>AU556982</t>
  </si>
  <si>
    <t>ICBU00000896957</t>
  </si>
  <si>
    <t>ADE24000758629</t>
  </si>
  <si>
    <t>WIU-SHG47</t>
  </si>
  <si>
    <t>ICBU00000896930</t>
  </si>
  <si>
    <t>1Z6982X16807190879</t>
  </si>
  <si>
    <t>AU3668795</t>
  </si>
  <si>
    <t>ICBU00000897807</t>
  </si>
  <si>
    <t>500745411924</t>
  </si>
  <si>
    <t>YIERYI1017</t>
  </si>
  <si>
    <t>ICBU00000895862</t>
  </si>
  <si>
    <t>1Z0E465J0435487409</t>
  </si>
  <si>
    <t>260109TS-5</t>
  </si>
  <si>
    <t>ICBU00000898261</t>
  </si>
  <si>
    <t>1Z0E793D6729776781</t>
  </si>
  <si>
    <t>10003778589</t>
  </si>
  <si>
    <t>ICBU00000898460</t>
  </si>
  <si>
    <t>1Z4W260E0401855929</t>
  </si>
  <si>
    <t>ZY-00473</t>
  </si>
  <si>
    <t>ICBU00000898306</t>
  </si>
  <si>
    <t>500745411670</t>
  </si>
  <si>
    <t>QY26-0109NV05</t>
  </si>
  <si>
    <t>ICBU00000898438</t>
  </si>
  <si>
    <t>1ZC80H580409553481</t>
  </si>
  <si>
    <t>865KT</t>
  </si>
  <si>
    <t>ICBU00000898327</t>
  </si>
  <si>
    <t>1Z4W260E0434301161</t>
  </si>
  <si>
    <t>FBA15L98582J</t>
  </si>
  <si>
    <t>ICBU00000891706</t>
  </si>
  <si>
    <t>DF2526154401718901</t>
  </si>
  <si>
    <t>JLL260109A</t>
  </si>
  <si>
    <t>ICBU00000897227</t>
  </si>
  <si>
    <t>887788796603</t>
  </si>
  <si>
    <t>ZY0108-4</t>
  </si>
  <si>
    <t>ICBU00000894717</t>
  </si>
  <si>
    <t>MY4555</t>
  </si>
  <si>
    <t>CINDY22619-03500-3</t>
  </si>
  <si>
    <t>ICBU00000898231</t>
  </si>
  <si>
    <t>1Z4W260E0401626408</t>
  </si>
  <si>
    <t>KFRY0263</t>
  </si>
  <si>
    <t>ICBU00000896830</t>
  </si>
  <si>
    <t>15505420934313</t>
  </si>
  <si>
    <t>FBA195V2YXZC</t>
  </si>
  <si>
    <t>ICBU00000897021</t>
  </si>
  <si>
    <t>WC9988</t>
  </si>
  <si>
    <t>ICBU00000898126</t>
  </si>
  <si>
    <t>887791011233</t>
  </si>
  <si>
    <t>QY26-0109NV02</t>
  </si>
  <si>
    <t>ICBU00000898057</t>
  </si>
  <si>
    <t>887788103665</t>
  </si>
  <si>
    <t>58GHYGQ</t>
  </si>
  <si>
    <t>ICBU00000897180</t>
  </si>
  <si>
    <t>887792310080</t>
  </si>
  <si>
    <t>YZJH0109</t>
  </si>
  <si>
    <t>ICBU00000897973</t>
  </si>
  <si>
    <t>397627580440</t>
  </si>
  <si>
    <t>PT20260109-2-2</t>
  </si>
  <si>
    <t>ICBU00000898005</t>
  </si>
  <si>
    <t>1Z4W260E0420547208</t>
  </si>
  <si>
    <t>PT20260109-2-3</t>
  </si>
  <si>
    <t>ICBU00000898006</t>
  </si>
  <si>
    <t>1Z4W260E0401357039</t>
  </si>
  <si>
    <t>PT20260109-2</t>
  </si>
  <si>
    <t>ICBU00000897959</t>
  </si>
  <si>
    <t>1Z4W260E0434678989</t>
  </si>
  <si>
    <t>PT20260109-2-4</t>
  </si>
  <si>
    <t>ICBU00000898007</t>
  </si>
  <si>
    <t>1Z4W260E0412493148</t>
  </si>
  <si>
    <t>ZJTX2025729</t>
  </si>
  <si>
    <t>ICBU00000894855</t>
  </si>
  <si>
    <t>397625591385</t>
  </si>
  <si>
    <t>FBA017A179693X-12</t>
  </si>
  <si>
    <t>ICBU00000897989</t>
  </si>
  <si>
    <t>WJ0828699</t>
  </si>
  <si>
    <t>JMWJ-26-01-09</t>
  </si>
  <si>
    <t>ICBU00000897212</t>
  </si>
  <si>
    <t>1ZHF05602019748285</t>
  </si>
  <si>
    <t>TR-26-01-09-CR</t>
  </si>
  <si>
    <t>ICBU00000895888</t>
  </si>
  <si>
    <t>1Z0E793D6739979712</t>
  </si>
  <si>
    <t>ZY-00472</t>
  </si>
  <si>
    <t>ICBU00000895642</t>
  </si>
  <si>
    <t>1Z6982X16829586991</t>
  </si>
  <si>
    <t>108-002</t>
  </si>
  <si>
    <t>ICBU00000897257</t>
  </si>
  <si>
    <t>1Z33W2606698125899</t>
  </si>
  <si>
    <t>FBA195SS52MQ</t>
  </si>
  <si>
    <t>ICBU00000892570</t>
  </si>
  <si>
    <t>FBA195SRPBXN</t>
  </si>
  <si>
    <t>ICBU00000892572</t>
  </si>
  <si>
    <t>25112801ZLV</t>
  </si>
  <si>
    <t>ICBU00000897267</t>
  </si>
  <si>
    <t>15505420632763</t>
  </si>
  <si>
    <t>ZJTX2025727</t>
  </si>
  <si>
    <t>ICBU00000893933</t>
  </si>
  <si>
    <t>397625598254</t>
  </si>
  <si>
    <t>25120501ZLV</t>
  </si>
  <si>
    <t>ICBU00000897320</t>
  </si>
  <si>
    <t>15505420632761</t>
  </si>
  <si>
    <t>QY666</t>
  </si>
  <si>
    <t>ICBU00000897279</t>
  </si>
  <si>
    <t>1Z33W2600495200713</t>
  </si>
  <si>
    <t>2509HY014-1</t>
  </si>
  <si>
    <t>ICBU00000897250</t>
  </si>
  <si>
    <t>397625681332</t>
  </si>
  <si>
    <t>SW260109</t>
  </si>
  <si>
    <t>ICBU00000896823</t>
  </si>
  <si>
    <t>1Z33W2600493652551</t>
  </si>
  <si>
    <t>723644KKRF</t>
  </si>
  <si>
    <t>ICBU00000895920</t>
  </si>
  <si>
    <t>397625340974</t>
  </si>
  <si>
    <t>260108GT-B05</t>
  </si>
  <si>
    <t>ICBU00000894401</t>
  </si>
  <si>
    <t>520294317844</t>
  </si>
  <si>
    <t>SJ-WH8457</t>
  </si>
  <si>
    <t>ICBU00000895890</t>
  </si>
  <si>
    <t>1ZB875D90413313553</t>
  </si>
  <si>
    <t>HH-WHG1458</t>
  </si>
  <si>
    <t>ICBU00000895800</t>
  </si>
  <si>
    <t>887762757834</t>
  </si>
  <si>
    <t>9K8406T1</t>
  </si>
  <si>
    <t>ICBU00000895923</t>
  </si>
  <si>
    <t>397627505904</t>
  </si>
  <si>
    <t>FBA15L9DBPC5</t>
  </si>
  <si>
    <t>ICBU00000896814</t>
  </si>
  <si>
    <t>1Z0R6D896807958561</t>
  </si>
  <si>
    <t>FBA15L9CC95F</t>
  </si>
  <si>
    <t>ICBU00000895955</t>
  </si>
  <si>
    <t>1ZA06B016807918125</t>
  </si>
  <si>
    <t>6669EE99S</t>
  </si>
  <si>
    <t>ICBU00000877321</t>
  </si>
  <si>
    <t>772211123</t>
  </si>
  <si>
    <t>PI2026004</t>
  </si>
  <si>
    <t>ICBU00000896921</t>
  </si>
  <si>
    <t>15505420318938</t>
  </si>
  <si>
    <t>89GG1RF-3</t>
  </si>
  <si>
    <t>ICBU00000896844</t>
  </si>
  <si>
    <t>1Z0E793D6706014851</t>
  </si>
  <si>
    <t>89GG1RF-4</t>
  </si>
  <si>
    <t>ICBU00000896857</t>
  </si>
  <si>
    <t>1Z0E793D6720642459</t>
  </si>
  <si>
    <t>89GG1RF-2</t>
  </si>
  <si>
    <t>ICBU00000896828</t>
  </si>
  <si>
    <t>1Z0E793D6703852862</t>
  </si>
  <si>
    <t>89GG1RF-1</t>
  </si>
  <si>
    <t>ICBU00000896826</t>
  </si>
  <si>
    <t>1Z0E793D6709574830</t>
  </si>
  <si>
    <t>FBA195KY1ZVF</t>
  </si>
  <si>
    <t>ICBU00000896827</t>
  </si>
  <si>
    <t>HCLSA0109-1</t>
  </si>
  <si>
    <t>ICBU00000896395</t>
  </si>
  <si>
    <t>887809020829</t>
  </si>
  <si>
    <t>ZZ0108-4-1</t>
  </si>
  <si>
    <t>ICBU00000894619</t>
  </si>
  <si>
    <t>1Z4W260E0439239766</t>
  </si>
  <si>
    <t>HCLSA0108-1</t>
  </si>
  <si>
    <t>ICBU00000895392</t>
  </si>
  <si>
    <t>1Z33W2606795330045</t>
  </si>
  <si>
    <t>FST260109-US</t>
  </si>
  <si>
    <t>ICBU00000895569</t>
  </si>
  <si>
    <t>1Z0E465J0401470212</t>
  </si>
  <si>
    <t>FBA15L82BJ9F</t>
  </si>
  <si>
    <t>ICBU00000876720</t>
  </si>
  <si>
    <t>00340434796121497125</t>
  </si>
  <si>
    <t>DAVIDH19</t>
  </si>
  <si>
    <t>ICBU00000895926</t>
  </si>
  <si>
    <t>1136873975</t>
  </si>
  <si>
    <t>HYBZ-0109-1</t>
  </si>
  <si>
    <t>ICBU00000895801</t>
  </si>
  <si>
    <t>397627616639</t>
  </si>
  <si>
    <t>WH-OS457</t>
  </si>
  <si>
    <t>ICBU00000895074</t>
  </si>
  <si>
    <t>881044894</t>
  </si>
  <si>
    <t>FBA195XDX008</t>
  </si>
  <si>
    <t>ICBU00000895886</t>
  </si>
  <si>
    <t>PI2025307-2</t>
  </si>
  <si>
    <t>ICBU00000895719</t>
  </si>
  <si>
    <t>31684916896</t>
  </si>
  <si>
    <t>10003778529</t>
  </si>
  <si>
    <t>ICBU00000895756</t>
  </si>
  <si>
    <t>CR430029882DE</t>
  </si>
  <si>
    <t>N9777433655</t>
  </si>
  <si>
    <t>ICBU00000895747</t>
  </si>
  <si>
    <t>397625431803</t>
  </si>
  <si>
    <t>FBA194VV9PGC</t>
  </si>
  <si>
    <t>ICBU00000895867</t>
  </si>
  <si>
    <t>58565355</t>
  </si>
  <si>
    <t>ICBU00000895870</t>
  </si>
  <si>
    <t>1Z33W2600493993988</t>
  </si>
  <si>
    <t>HYGJ260101</t>
  </si>
  <si>
    <t>ICBU00000894132</t>
  </si>
  <si>
    <t>15505420408465</t>
  </si>
  <si>
    <t>王超</t>
  </si>
  <si>
    <t>MYFS-AD12701</t>
  </si>
  <si>
    <t>ICBU00000894682</t>
  </si>
  <si>
    <t>1ZHF05572025153395</t>
  </si>
  <si>
    <t>FBA15L9P75VN</t>
  </si>
  <si>
    <t>ICBU00000895000</t>
  </si>
  <si>
    <t>FBA15L9P4VMY</t>
  </si>
  <si>
    <t>ICBU00000894993</t>
  </si>
  <si>
    <t>10003778577</t>
  </si>
  <si>
    <t>ICBU00000895738</t>
  </si>
  <si>
    <t>1Z0E793D0439184966</t>
  </si>
  <si>
    <t>YGY478-EYG</t>
  </si>
  <si>
    <t>ICBU00000894739</t>
  </si>
  <si>
    <t>CR430064442DE</t>
  </si>
  <si>
    <t>TR-26-01-09</t>
  </si>
  <si>
    <t>ICBU00000895685</t>
  </si>
  <si>
    <t>887761353647</t>
  </si>
  <si>
    <t>3066747771945777</t>
  </si>
  <si>
    <t>ICBU00000893057</t>
  </si>
  <si>
    <t>1136852555</t>
  </si>
  <si>
    <t>WYY260109</t>
  </si>
  <si>
    <t>ICBU00000895672</t>
  </si>
  <si>
    <t>1ZF4K3596822796658</t>
  </si>
  <si>
    <t>QY26-0109NV01</t>
  </si>
  <si>
    <t>ICBU00000895572</t>
  </si>
  <si>
    <t>1ZB8C0932037392751</t>
  </si>
  <si>
    <t>YG2663FR23</t>
  </si>
  <si>
    <t>ICBU00000893305</t>
  </si>
  <si>
    <t>CR430029834DE</t>
  </si>
  <si>
    <t>YG2021617</t>
  </si>
  <si>
    <t>ICBU00000893301</t>
  </si>
  <si>
    <t>500745411692</t>
  </si>
  <si>
    <t>RT5858</t>
  </si>
  <si>
    <t>ICBU00000895625</t>
  </si>
  <si>
    <t>TPL000131753</t>
  </si>
  <si>
    <t>ZJTX2025730</t>
  </si>
  <si>
    <t>ICBU00000895658</t>
  </si>
  <si>
    <t>5868273471</t>
  </si>
  <si>
    <t>BA260109-ES</t>
  </si>
  <si>
    <t>ICBU00000895605</t>
  </si>
  <si>
    <t>887790003310</t>
  </si>
  <si>
    <t>XNA135</t>
  </si>
  <si>
    <t>ICBU00000895615</t>
  </si>
  <si>
    <t>397625413723</t>
  </si>
  <si>
    <t>EBB-SF4758</t>
  </si>
  <si>
    <t>ICBU00000895570</t>
  </si>
  <si>
    <t>MKP24000758925</t>
  </si>
  <si>
    <t>84761QQ94</t>
  </si>
  <si>
    <t>ICBU00000895560</t>
  </si>
  <si>
    <t>CP141454335DE</t>
  </si>
  <si>
    <t>DP2510230144480669400</t>
  </si>
  <si>
    <t>ICBU00000894801</t>
  </si>
  <si>
    <t>1365992445</t>
  </si>
  <si>
    <t>KHAI8438DA</t>
  </si>
  <si>
    <t>ICBU00000894874</t>
  </si>
  <si>
    <t>397590352248</t>
  </si>
  <si>
    <t>108-001</t>
  </si>
  <si>
    <t>ICBU00000895080</t>
  </si>
  <si>
    <t>1Z33W2606698326734</t>
  </si>
  <si>
    <t>JPS20260108001</t>
  </si>
  <si>
    <t>ICBU00000894762</t>
  </si>
  <si>
    <t>1ZHV24710403566992</t>
  </si>
  <si>
    <t>JPS20260108002</t>
  </si>
  <si>
    <t>ICBU00000895098</t>
  </si>
  <si>
    <t>00340434777234223153</t>
  </si>
  <si>
    <t>ZY-0047115</t>
  </si>
  <si>
    <t>ICBU00000895504</t>
  </si>
  <si>
    <t>1ZG7982X0426500844</t>
  </si>
  <si>
    <t>JM0108-MAKENA02</t>
  </si>
  <si>
    <t>ICBU00000895195</t>
  </si>
  <si>
    <t>1ZC80H580419105348</t>
  </si>
  <si>
    <t>FTW1-FBA195XBK6F2</t>
  </si>
  <si>
    <t>ICBU00000895258</t>
  </si>
  <si>
    <t>1Z33W2600491075125</t>
  </si>
  <si>
    <t>BNA6-FBA195XCJHGD</t>
  </si>
  <si>
    <t>ICBU00000895262</t>
  </si>
  <si>
    <t>1Z33W2600493636453</t>
  </si>
  <si>
    <t>SBD1-FBA195XC9JWT</t>
  </si>
  <si>
    <t>ICBU00000895273</t>
  </si>
  <si>
    <t>1Z33W2600491959215</t>
  </si>
  <si>
    <t>FWA4-FBA195XC2SWG</t>
  </si>
  <si>
    <t>ICBU00000895249</t>
  </si>
  <si>
    <t>1Z33W2600495848980</t>
  </si>
  <si>
    <t>HEA2-FBA195XFFXGB</t>
  </si>
  <si>
    <t>ICBU00000895296</t>
  </si>
  <si>
    <t>1Z33W2600497697005</t>
  </si>
  <si>
    <t>RMN3-FBA195XB0Y63</t>
  </si>
  <si>
    <t>ICBU00000895252</t>
  </si>
  <si>
    <t>1Z33W2600491190232</t>
  </si>
  <si>
    <t>SMF3-FBA195XG2RF6</t>
  </si>
  <si>
    <t>ICBU00000895478</t>
  </si>
  <si>
    <t>1ZG3333D0425937600</t>
  </si>
  <si>
    <t>ABE8-FBA195XF8WTT</t>
  </si>
  <si>
    <t>ICBU00000895365</t>
  </si>
  <si>
    <t>1Z4W260E0430840783</t>
  </si>
  <si>
    <t>PSP3-FBA195XHKJDL</t>
  </si>
  <si>
    <t>ICBU00000895476</t>
  </si>
  <si>
    <t>1ZG3333D0417048158</t>
  </si>
  <si>
    <t>SWF2-FBA195XF00BT</t>
  </si>
  <si>
    <t>ICBU00000895366</t>
  </si>
  <si>
    <t>1Z33W2600493734776</t>
  </si>
  <si>
    <t>MEM1-FBA195XFJFF3</t>
  </si>
  <si>
    <t>ICBU00000895475</t>
  </si>
  <si>
    <t>1ZG3333D0417002161</t>
  </si>
  <si>
    <t>HEA2-FBA195XDHW3C</t>
  </si>
  <si>
    <t>ICBU00000895281</t>
  </si>
  <si>
    <t>1Z4W260E0421709424</t>
  </si>
  <si>
    <t>TM260108-10AU</t>
  </si>
  <si>
    <t>ICBU00000895469</t>
  </si>
  <si>
    <t>MKP24000758551</t>
  </si>
  <si>
    <t>CINDY2618-300-1</t>
  </si>
  <si>
    <t>ICBU00000895268</t>
  </si>
  <si>
    <t>887758440908</t>
  </si>
  <si>
    <t>CINDY2618-300-2</t>
  </si>
  <si>
    <t>ICBU00000895269</t>
  </si>
  <si>
    <t>887758276557</t>
  </si>
  <si>
    <t>CINDY2618-300-3</t>
  </si>
  <si>
    <t>ICBU00000895271</t>
  </si>
  <si>
    <t>887758295092</t>
  </si>
  <si>
    <t>CINDY2618-300-4</t>
  </si>
  <si>
    <t>ICBU00000895272</t>
  </si>
  <si>
    <t>887758306314</t>
  </si>
  <si>
    <t>CINDY2618-300-5</t>
  </si>
  <si>
    <t>ICBU00000895274</t>
  </si>
  <si>
    <t>887758318877</t>
  </si>
  <si>
    <t>CINDY2618-300-6</t>
  </si>
  <si>
    <t>ICBU00000895276</t>
  </si>
  <si>
    <t>1Z33W2600497800991</t>
  </si>
  <si>
    <t>CINDY2618-300-7</t>
  </si>
  <si>
    <t>ICBU00000895277</t>
  </si>
  <si>
    <t>1Z33W2600496401192</t>
  </si>
  <si>
    <t>CINDY2618-300-8</t>
  </si>
  <si>
    <t>ICBU00000895279</t>
  </si>
  <si>
    <t>1Z33W2600491543762</t>
  </si>
  <si>
    <t>CINDY2618-300-9</t>
  </si>
  <si>
    <t>ICBU00000895280</t>
  </si>
  <si>
    <t>1Z33W2600495321397</t>
  </si>
  <si>
    <t>CINDY2618-300-10</t>
  </si>
  <si>
    <t>ICBU00000895282</t>
  </si>
  <si>
    <t>1Z33W2600490557964</t>
  </si>
  <si>
    <t>CINDY2618-300-11</t>
  </si>
  <si>
    <t>ICBU00000895283</t>
  </si>
  <si>
    <t>1Z33W2600491892162</t>
  </si>
  <si>
    <t>CINDY2618-300-12</t>
  </si>
  <si>
    <t>ICBU00000895284</t>
  </si>
  <si>
    <t>1Z33W2600496561591</t>
  </si>
  <si>
    <t>CINDY2618-300-13</t>
  </si>
  <si>
    <t>ICBU00000895285</t>
  </si>
  <si>
    <t>1Z33W2600499560309</t>
  </si>
  <si>
    <t>CINDY2618-300-14</t>
  </si>
  <si>
    <t>ICBU00000895286</t>
  </si>
  <si>
    <t>1Z33W2600494859023</t>
  </si>
  <si>
    <t>CINDY2618-300-15</t>
  </si>
  <si>
    <t>ICBU00000895287</t>
  </si>
  <si>
    <t>1Z33W2600493169226</t>
  </si>
  <si>
    <t>RSC0108</t>
  </si>
  <si>
    <t>ICBU00000894915</t>
  </si>
  <si>
    <t>1ZG2C1210322558370</t>
  </si>
  <si>
    <t>CCBZ0108-1VN</t>
  </si>
  <si>
    <t>ICBU00000894596</t>
  </si>
  <si>
    <t>887756138907</t>
  </si>
  <si>
    <t>NYS2618-6</t>
  </si>
  <si>
    <t>ICBU00000894765</t>
  </si>
  <si>
    <t>8865980038080</t>
  </si>
  <si>
    <t>ANNA261702</t>
  </si>
  <si>
    <t>ICBU00000893119</t>
  </si>
  <si>
    <t>15505420277948</t>
  </si>
  <si>
    <t>YF2G6KD</t>
  </si>
  <si>
    <t>ICBU00000895315</t>
  </si>
  <si>
    <t>1Z4W260E0421219507</t>
  </si>
  <si>
    <t>108FM-10</t>
  </si>
  <si>
    <t>ICBU00000895173</t>
  </si>
  <si>
    <t>1Z0E793D6719408410</t>
  </si>
  <si>
    <t>108FM-12</t>
  </si>
  <si>
    <t>ICBU00000895181</t>
  </si>
  <si>
    <t>1Z0E793D6700880257</t>
  </si>
  <si>
    <t>108FM-8</t>
  </si>
  <si>
    <t>ICBU00000895165</t>
  </si>
  <si>
    <t>1Z0E793D6732687755</t>
  </si>
  <si>
    <t>108FM-9</t>
  </si>
  <si>
    <t>ICBU00000895170</t>
  </si>
  <si>
    <t>1Z0E793D6730743536</t>
  </si>
  <si>
    <t>108FM-11</t>
  </si>
  <si>
    <t>ICBU00000895177</t>
  </si>
  <si>
    <t>1Z0E793D6723257503</t>
  </si>
  <si>
    <t>108FM-6</t>
  </si>
  <si>
    <t>ICBU00000895161</t>
  </si>
  <si>
    <t>1Z0E793D6706910409</t>
  </si>
  <si>
    <t>108FM-4</t>
  </si>
  <si>
    <t>ICBU00000895136</t>
  </si>
  <si>
    <t>1Z0E793D6734876510</t>
  </si>
  <si>
    <t>108FM-5</t>
  </si>
  <si>
    <t>ICBU00000895155</t>
  </si>
  <si>
    <t>1ZG3325W6713328193</t>
  </si>
  <si>
    <t>108FM-1</t>
  </si>
  <si>
    <t>ICBU00000895115</t>
  </si>
  <si>
    <t>1ZG3325W0420165231</t>
  </si>
  <si>
    <t>108FM-2</t>
  </si>
  <si>
    <t>ICBU00000895131</t>
  </si>
  <si>
    <t>1ZG3325W0429397644</t>
  </si>
  <si>
    <t>108FM-7</t>
  </si>
  <si>
    <t>ICBU00000895163</t>
  </si>
  <si>
    <t>1ZG3325W0424131457</t>
  </si>
  <si>
    <t>108FM-3</t>
  </si>
  <si>
    <t>ICBU00000895132</t>
  </si>
  <si>
    <t>1ZG3325W0435122660</t>
  </si>
  <si>
    <t>YY2G634</t>
  </si>
  <si>
    <t>ICBU00000895255</t>
  </si>
  <si>
    <t>887756085303</t>
  </si>
  <si>
    <t>RX18683</t>
  </si>
  <si>
    <t>ICBU00000895486</t>
  </si>
  <si>
    <t>1Z0E465J0410059945</t>
  </si>
  <si>
    <t>RX18631</t>
  </si>
  <si>
    <t>ICBU00000895490</t>
  </si>
  <si>
    <t>1Z0E465J0410013172</t>
  </si>
  <si>
    <t>RX18671</t>
  </si>
  <si>
    <t>ICBU00000895488</t>
  </si>
  <si>
    <t>1Z0E465J0414642324</t>
  </si>
  <si>
    <t>RX18635</t>
  </si>
  <si>
    <t>ICBU00000895489</t>
  </si>
  <si>
    <t>1Z0E465J0400784457</t>
  </si>
  <si>
    <t>RX18630</t>
  </si>
  <si>
    <t>ICBU00000895491</t>
  </si>
  <si>
    <t>1Z0E465J0416869381</t>
  </si>
  <si>
    <t>LZYKT-201</t>
  </si>
  <si>
    <t>ICBU00000895387</t>
  </si>
  <si>
    <t>15505420273678</t>
  </si>
  <si>
    <t>LZY260108-KT-202</t>
  </si>
  <si>
    <t>ICBU00000895385</t>
  </si>
  <si>
    <t>IW670625248GB</t>
  </si>
  <si>
    <t>JQ202608-1</t>
  </si>
  <si>
    <t>ICBU00000895376</t>
  </si>
  <si>
    <t>9404804710</t>
  </si>
  <si>
    <t>DCWJ20260108-1</t>
  </si>
  <si>
    <t>ICBU00000895159</t>
  </si>
  <si>
    <t>BKP4534270084</t>
  </si>
  <si>
    <t>BR2G257</t>
  </si>
  <si>
    <t>ICBU00000895468</t>
  </si>
  <si>
    <t>887759454164</t>
  </si>
  <si>
    <t>ZG61282</t>
  </si>
  <si>
    <t>ICBU00000895300</t>
  </si>
  <si>
    <t>772210040</t>
  </si>
  <si>
    <t>MINA251209518</t>
  </si>
  <si>
    <t>ICBU00000894472</t>
  </si>
  <si>
    <t>887757559659</t>
  </si>
  <si>
    <t>JLL260107B</t>
  </si>
  <si>
    <t>ICBU00000893916</t>
  </si>
  <si>
    <t>MKP4534271478</t>
  </si>
  <si>
    <t>JLL260107A</t>
  </si>
  <si>
    <t>ICBU00000893870</t>
  </si>
  <si>
    <t>MKP4534269959</t>
  </si>
  <si>
    <t>BR260108-TR</t>
  </si>
  <si>
    <t>ICBU00000895483</t>
  </si>
  <si>
    <t>1Z4W260E0433829326</t>
  </si>
  <si>
    <t>BR22506</t>
  </si>
  <si>
    <t>ICBU00000893059</t>
  </si>
  <si>
    <t>00340434777234240693</t>
  </si>
  <si>
    <t>WJLSA0108-1</t>
  </si>
  <si>
    <t>ICBU00000895378</t>
  </si>
  <si>
    <t>MKP4534269836</t>
  </si>
  <si>
    <t>9190518E5</t>
  </si>
  <si>
    <t>ICBU00000895403</t>
  </si>
  <si>
    <t>1Z97X0196819256737</t>
  </si>
  <si>
    <t>XR260108-1SK2</t>
  </si>
  <si>
    <t>ICBU00000895263</t>
  </si>
  <si>
    <t>887756289646</t>
  </si>
  <si>
    <t>SM260108-1MYKP</t>
  </si>
  <si>
    <t>ICBU00000894402</t>
  </si>
  <si>
    <t>10271808971</t>
  </si>
  <si>
    <t>JB-0108-2DE</t>
  </si>
  <si>
    <t>ICBU00000894827</t>
  </si>
  <si>
    <t>1Z0R6D896816205259</t>
  </si>
  <si>
    <t>JB-0108-1FR</t>
  </si>
  <si>
    <t>ICBU00000894805</t>
  </si>
  <si>
    <t>887755948465</t>
  </si>
  <si>
    <t>RC2601801A</t>
  </si>
  <si>
    <t>ICBU00000894895</t>
  </si>
  <si>
    <t>9560609004</t>
  </si>
  <si>
    <t>QY26-0108M1</t>
  </si>
  <si>
    <t>ICBU00000895326</t>
  </si>
  <si>
    <t>887758513127</t>
  </si>
  <si>
    <t>QY26-0108M2</t>
  </si>
  <si>
    <t>ICBU00000895329</t>
  </si>
  <si>
    <t>887758500789</t>
  </si>
  <si>
    <t>20260108GE-AL1</t>
  </si>
  <si>
    <t>ICBU00000894440</t>
  </si>
  <si>
    <t>887759408408</t>
  </si>
  <si>
    <t>V1U694-US</t>
  </si>
  <si>
    <t>ICBU00000895125</t>
  </si>
  <si>
    <t>887763077400</t>
  </si>
  <si>
    <t>AWJY2518-YIWEN-5</t>
  </si>
  <si>
    <t>ICBU00000895205</t>
  </si>
  <si>
    <t>1Z0R6D896831508537</t>
  </si>
  <si>
    <t>QZ275F12</t>
  </si>
  <si>
    <t>ICBU00000894449</t>
  </si>
  <si>
    <t>500745396642</t>
  </si>
  <si>
    <t>SHIWU1216</t>
  </si>
  <si>
    <t>ICBU00000894552</t>
  </si>
  <si>
    <t>1ZC51W136821801443</t>
  </si>
  <si>
    <t>BL26-0108V01</t>
  </si>
  <si>
    <t>ICBU00000894612</t>
  </si>
  <si>
    <t>1Z0E793D0406490115</t>
  </si>
  <si>
    <t>RC2601802</t>
  </si>
  <si>
    <t>ICBU00000894901</t>
  </si>
  <si>
    <t>887764178346</t>
  </si>
  <si>
    <t>99966300DE</t>
  </si>
  <si>
    <t>ICBU00000878365</t>
  </si>
  <si>
    <t>881045082</t>
  </si>
  <si>
    <t>JSKY-260108-4</t>
  </si>
  <si>
    <t>ICBU00000894926</t>
  </si>
  <si>
    <t>1ZHF34022009164916</t>
  </si>
  <si>
    <t>XS2618-7</t>
  </si>
  <si>
    <t>ICBU00000894770</t>
  </si>
  <si>
    <t>1ZK5812C0335526415</t>
  </si>
  <si>
    <t>FBA195PNFL59</t>
  </si>
  <si>
    <t>ICBU00000894779</t>
  </si>
  <si>
    <t>1ZHF34110317626462</t>
  </si>
  <si>
    <t>W775663EKM</t>
  </si>
  <si>
    <t>ICBU00000895013</t>
  </si>
  <si>
    <t>397589933749</t>
  </si>
  <si>
    <t>WC090</t>
  </si>
  <si>
    <t>ICBU00000895076</t>
  </si>
  <si>
    <t>397588752282</t>
  </si>
  <si>
    <t>FBBC008H355163Y-1</t>
  </si>
  <si>
    <t>ICBU00000893505</t>
  </si>
  <si>
    <t>397588210889</t>
  </si>
  <si>
    <t>ZM0108-2-01</t>
  </si>
  <si>
    <t>ICBU00000894967</t>
  </si>
  <si>
    <t>1Z33W2600498188161</t>
  </si>
  <si>
    <t>ZM0108-2-02</t>
  </si>
  <si>
    <t>ICBU00000894964</t>
  </si>
  <si>
    <t>1Z33W2600498602695</t>
  </si>
  <si>
    <t>ZB0108-DE</t>
  </si>
  <si>
    <t>ICBU00000894892</t>
  </si>
  <si>
    <t>887757225891</t>
  </si>
  <si>
    <t>546GH2Y</t>
  </si>
  <si>
    <t>ICBU00000894482</t>
  </si>
  <si>
    <t>1ZK5812C0308153593</t>
  </si>
  <si>
    <t>ZH108DE-1</t>
  </si>
  <si>
    <t>ICBU00000893950</t>
  </si>
  <si>
    <t>887755973503</t>
  </si>
  <si>
    <t>FBA195X7QZNY</t>
  </si>
  <si>
    <t>ICBU00000894987</t>
  </si>
  <si>
    <t>1Z762E4V0420902579</t>
  </si>
  <si>
    <t>FBA195X8T8JP</t>
  </si>
  <si>
    <t>ICBU00000894998</t>
  </si>
  <si>
    <t>1Z762E4V0436588961</t>
  </si>
  <si>
    <t>903394KT1</t>
  </si>
  <si>
    <t>ICBU00000894556</t>
  </si>
  <si>
    <t>1Z4W260E0426043778</t>
  </si>
  <si>
    <t>P23DE6K19</t>
  </si>
  <si>
    <t>ICBU00000894579</t>
  </si>
  <si>
    <t>1Z0E793D0428262642</t>
  </si>
  <si>
    <t>CX-10806</t>
  </si>
  <si>
    <t>ICBU00000894676</t>
  </si>
  <si>
    <t>887759383992</t>
  </si>
  <si>
    <t>FBA15L94ZRDN</t>
  </si>
  <si>
    <t>ICBU00000894813</t>
  </si>
  <si>
    <t>844CCPP</t>
  </si>
  <si>
    <t>ICBU00000894870</t>
  </si>
  <si>
    <t>1ZG3325W6708840451</t>
  </si>
  <si>
    <t>FBA15G5B7XBF</t>
  </si>
  <si>
    <t>ICBU00000894722</t>
  </si>
  <si>
    <t>RCD24000758552</t>
  </si>
  <si>
    <t>JHZW714</t>
  </si>
  <si>
    <t>ICBU00000893042</t>
  </si>
  <si>
    <t>MKP4534271479</t>
  </si>
  <si>
    <t>GLZM-3998</t>
  </si>
  <si>
    <t>ICBU00000894601</t>
  </si>
  <si>
    <t>1Z0E465J0415780049</t>
  </si>
  <si>
    <t>HY-0108-1</t>
  </si>
  <si>
    <t>ICBU00000894754</t>
  </si>
  <si>
    <t>1Z0E793D0431962700</t>
  </si>
  <si>
    <t>JWW-457S</t>
  </si>
  <si>
    <t>ICBU00000894458</t>
  </si>
  <si>
    <t>500745396631</t>
  </si>
  <si>
    <t>QKJJ-260108-1</t>
  </si>
  <si>
    <t>ICBU00000893965</t>
  </si>
  <si>
    <t>1ZG3325W0425004173</t>
  </si>
  <si>
    <t>ZY-00468</t>
  </si>
  <si>
    <t>ICBU00000894489</t>
  </si>
  <si>
    <t>1Z0E793D0409370678</t>
  </si>
  <si>
    <t>GLZM-3368</t>
  </si>
  <si>
    <t>ICBU00000894595</t>
  </si>
  <si>
    <t>1ZEC67010423300470</t>
  </si>
  <si>
    <t>22026010503-20</t>
  </si>
  <si>
    <t>ICBU00000894429</t>
  </si>
  <si>
    <t>1ZF4K3596838126977</t>
  </si>
  <si>
    <t>UND457-EU</t>
  </si>
  <si>
    <t>ICBU00000894456</t>
  </si>
  <si>
    <t>1Z0E64G86739704035</t>
  </si>
  <si>
    <t>ZY-00470</t>
  </si>
  <si>
    <t>ICBU00000894683</t>
  </si>
  <si>
    <t>1ZK5812C0306019518</t>
  </si>
  <si>
    <t>QING-1121-202618</t>
  </si>
  <si>
    <t>ICBU00000894587</t>
  </si>
  <si>
    <t>1Z33W2600490311399</t>
  </si>
  <si>
    <t>PUGJ0108-2DE</t>
  </si>
  <si>
    <t>ICBU00000894414</t>
  </si>
  <si>
    <t>1884865942</t>
  </si>
  <si>
    <t>PT260108-FR</t>
  </si>
  <si>
    <t>ICBU00000894412</t>
  </si>
  <si>
    <t>1Z57208V0425299408</t>
  </si>
  <si>
    <t>PNSK-0108-AR</t>
  </si>
  <si>
    <t>ICBU00000894681</t>
  </si>
  <si>
    <t>887756943779</t>
  </si>
  <si>
    <t>QY3333</t>
  </si>
  <si>
    <t>ICBU00000894644</t>
  </si>
  <si>
    <t>1ZK5812C0307416882</t>
  </si>
  <si>
    <t>JYLY-0108-GU</t>
  </si>
  <si>
    <t>ICBU00000894648</t>
  </si>
  <si>
    <t>887759206340</t>
  </si>
  <si>
    <t>10003778553</t>
  </si>
  <si>
    <t>ICBU00000894118</t>
  </si>
  <si>
    <t>887756093209</t>
  </si>
  <si>
    <t>ZJJ0108-5</t>
  </si>
  <si>
    <t>ICBU00000894590</t>
  </si>
  <si>
    <t>1ZA06B016811196684</t>
  </si>
  <si>
    <t>HWB78-HSH</t>
  </si>
  <si>
    <t>ICBU00000894622</t>
  </si>
  <si>
    <t>1ZC80H580432123848</t>
  </si>
  <si>
    <t>MA-26-01-08</t>
  </si>
  <si>
    <t>ICBU00000894645</t>
  </si>
  <si>
    <t>887788385307</t>
  </si>
  <si>
    <t>ZXXYZ010801</t>
  </si>
  <si>
    <t>ICBU00000894560</t>
  </si>
  <si>
    <t>SKP4534270381</t>
  </si>
  <si>
    <t>WB421703</t>
  </si>
  <si>
    <t>ICBU00000894604</t>
  </si>
  <si>
    <t>BKP4534269828</t>
  </si>
  <si>
    <t>YM-7057</t>
  </si>
  <si>
    <t>ICBU00000894007</t>
  </si>
  <si>
    <t>1Z4W260E0405475789</t>
  </si>
  <si>
    <t>QKJJ-260108-30</t>
  </si>
  <si>
    <t>ICBU00000893997</t>
  </si>
  <si>
    <t>1ZC51W136832773972</t>
  </si>
  <si>
    <t>7008EWB34</t>
  </si>
  <si>
    <t>ICBU00000894426</t>
  </si>
  <si>
    <t>MKP24000758509</t>
  </si>
  <si>
    <t>260108MX-FER1</t>
  </si>
  <si>
    <t>ICBU00000894428</t>
  </si>
  <si>
    <t>1ZJ4492C0422859071</t>
  </si>
  <si>
    <t>MS260108-GB</t>
  </si>
  <si>
    <t>ICBU00000894471</t>
  </si>
  <si>
    <t>887757905112</t>
  </si>
  <si>
    <t>ZY-00466</t>
  </si>
  <si>
    <t>ICBU00000894406</t>
  </si>
  <si>
    <t>887764808051</t>
  </si>
  <si>
    <t>ZY-00467</t>
  </si>
  <si>
    <t>ICBU00000894411</t>
  </si>
  <si>
    <t>1ZK5812C0337919685</t>
  </si>
  <si>
    <t>XHX-108-01</t>
  </si>
  <si>
    <t>ICBU00000894464</t>
  </si>
  <si>
    <t>1Z33W2606694291038</t>
  </si>
  <si>
    <t>XHX-108-06</t>
  </si>
  <si>
    <t>ICBU00000894469</t>
  </si>
  <si>
    <t>1Z33W2606698920396</t>
  </si>
  <si>
    <t>JXMY20250107-1</t>
  </si>
  <si>
    <t>ICBU00000894497</t>
  </si>
  <si>
    <t>397590766820</t>
  </si>
  <si>
    <t>XHX-108-07</t>
  </si>
  <si>
    <t>ICBU00000894460</t>
  </si>
  <si>
    <t>1Z33W2606697038806</t>
  </si>
  <si>
    <t>XHX-108-03</t>
  </si>
  <si>
    <t>ICBU00000894457</t>
  </si>
  <si>
    <t>1Z33W2606691679241</t>
  </si>
  <si>
    <t>XHX-108-02</t>
  </si>
  <si>
    <t>ICBU00000894465</t>
  </si>
  <si>
    <t>1Z33W2606692896620</t>
  </si>
  <si>
    <t>XHX-108-05</t>
  </si>
  <si>
    <t>ICBU00000894467</t>
  </si>
  <si>
    <t>1Z33W2606694093065</t>
  </si>
  <si>
    <t>XHX-108-04</t>
  </si>
  <si>
    <t>ICBU00000894466</t>
  </si>
  <si>
    <t>1Z33W2606693945253</t>
  </si>
  <si>
    <t>RC2601801</t>
  </si>
  <si>
    <t>ICBU00000894184</t>
  </si>
  <si>
    <t>15505420306335</t>
  </si>
  <si>
    <t>TX260108-SGR01</t>
  </si>
  <si>
    <t>ICBU00000894453</t>
  </si>
  <si>
    <t>33EVH0337399</t>
  </si>
  <si>
    <t>59G3GH</t>
  </si>
  <si>
    <t>ICBU00000894421</t>
  </si>
  <si>
    <t>1ZB600R56708223494</t>
  </si>
  <si>
    <t>RSQ1802</t>
  </si>
  <si>
    <t>ICBU00000894379</t>
  </si>
  <si>
    <t>500745396885</t>
  </si>
  <si>
    <t>AP0108-CA</t>
  </si>
  <si>
    <t>ICBU00000894425</t>
  </si>
  <si>
    <t>1ZHF05572039303465</t>
  </si>
  <si>
    <t>2026MY-3</t>
  </si>
  <si>
    <t>ICBU00000894120</t>
  </si>
  <si>
    <t>1ZA06B016836321643</t>
  </si>
  <si>
    <t>GRT-2587</t>
  </si>
  <si>
    <t>ICBU00000894396</t>
  </si>
  <si>
    <t>2503809475</t>
  </si>
  <si>
    <t>JY25122702</t>
  </si>
  <si>
    <t>ICBU00000894320</t>
  </si>
  <si>
    <t>1Z01Y3X70404527541</t>
  </si>
  <si>
    <t>JB-0108-2</t>
  </si>
  <si>
    <t>ICBU00000894039</t>
  </si>
  <si>
    <t>1ZK5812C0323937262</t>
  </si>
  <si>
    <t>QX0108-1</t>
  </si>
  <si>
    <t>ICBU00000894128</t>
  </si>
  <si>
    <t>SF3265174747282</t>
  </si>
  <si>
    <t>FBA195PCTSK8</t>
  </si>
  <si>
    <t>ICBU00000894141</t>
  </si>
  <si>
    <t>YG222016</t>
  </si>
  <si>
    <t>ICBU00000891939</t>
  </si>
  <si>
    <t>1ZK5812C0317573103</t>
  </si>
  <si>
    <t>QW-26-01-08</t>
  </si>
  <si>
    <t>ICBU00000894167</t>
  </si>
  <si>
    <t>1ZG7982X0412014048</t>
  </si>
  <si>
    <t>FBA15G5BGJ8Z</t>
  </si>
  <si>
    <t>ICBU00000894033</t>
  </si>
  <si>
    <t>英国专线</t>
  </si>
  <si>
    <t>YDB0108-SK</t>
  </si>
  <si>
    <t>ICBU00000893941</t>
  </si>
  <si>
    <t>887759193851</t>
  </si>
  <si>
    <t>SD260108-1US</t>
  </si>
  <si>
    <t>ICBU00000893960</t>
  </si>
  <si>
    <t>397588321503</t>
  </si>
  <si>
    <t>WD0108-1</t>
  </si>
  <si>
    <t>ICBU00000893903</t>
  </si>
  <si>
    <t>ZY-00465</t>
  </si>
  <si>
    <t>ICBU00000893919</t>
  </si>
  <si>
    <t>887757538694</t>
  </si>
  <si>
    <t>CINDY2617-ZIXAING-2</t>
  </si>
  <si>
    <t>ICBU00000893778</t>
  </si>
  <si>
    <t>1Z33W2600496557346</t>
  </si>
  <si>
    <t>CINDY2615-250-1</t>
  </si>
  <si>
    <t>ICBU00000893750</t>
  </si>
  <si>
    <t>1Z33W2600493858991</t>
  </si>
  <si>
    <t>CINDY2615-250-2</t>
  </si>
  <si>
    <t>ICBU00000893751</t>
  </si>
  <si>
    <t>1Z33W2600490981193</t>
  </si>
  <si>
    <t>CINDY2615-250-3</t>
  </si>
  <si>
    <t>ICBU00000893752</t>
  </si>
  <si>
    <t>1Z33W2600499457609</t>
  </si>
  <si>
    <t>CINDY2615-250-4</t>
  </si>
  <si>
    <t>ICBU00000893753</t>
  </si>
  <si>
    <t>1Z33W2600492223392</t>
  </si>
  <si>
    <t>CINDY2615-250-5</t>
  </si>
  <si>
    <t>ICBU00000893754</t>
  </si>
  <si>
    <t>1Z33W2600494585597</t>
  </si>
  <si>
    <t>CINDY2615-250-6</t>
  </si>
  <si>
    <t>ICBU00000893755</t>
  </si>
  <si>
    <t>1Z33W2600490669996</t>
  </si>
  <si>
    <t>CINDY2615-250-7</t>
  </si>
  <si>
    <t>ICBU00000893756</t>
  </si>
  <si>
    <t>1Z33W2600493392190</t>
  </si>
  <si>
    <t>CINDY2615-250-8</t>
  </si>
  <si>
    <t>ICBU00000893757</t>
  </si>
  <si>
    <t>1Z33W2600499977851</t>
  </si>
  <si>
    <t>CINDY2615-250-9</t>
  </si>
  <si>
    <t>ICBU00000893758</t>
  </si>
  <si>
    <t>1Z33W2600490873238</t>
  </si>
  <si>
    <t>CINDY2615-250-10</t>
  </si>
  <si>
    <t>ICBU00000893759</t>
  </si>
  <si>
    <t>1Z33W2600495069278</t>
  </si>
  <si>
    <t>89G0RFN</t>
  </si>
  <si>
    <t>ICBU00000893508</t>
  </si>
  <si>
    <t>1Z4W260E0421780696</t>
  </si>
  <si>
    <t>HEA2-FBA195VLRNMB-A</t>
  </si>
  <si>
    <t>ICBU00000893764</t>
  </si>
  <si>
    <t>1Z4W260E0438146822</t>
  </si>
  <si>
    <t>SCK4-FBA195VHYMXY</t>
  </si>
  <si>
    <t>ICBU00000893738</t>
  </si>
  <si>
    <t>1Z33W2600490297718</t>
  </si>
  <si>
    <t>9T8G96</t>
  </si>
  <si>
    <t>ICBU00000893847</t>
  </si>
  <si>
    <t>1ZC80H580423761434</t>
  </si>
  <si>
    <t>BNA6-FBA195VHL2HZ</t>
  </si>
  <si>
    <t>ICBU00000893740</t>
  </si>
  <si>
    <t>1Z33W2600493967346</t>
  </si>
  <si>
    <t>HEA2-FBA195VLRNMB</t>
  </si>
  <si>
    <t>ICBU00000893749</t>
  </si>
  <si>
    <t>1Z4W260E0435108431</t>
  </si>
  <si>
    <t>FTW1-FBA195VJ18KX</t>
  </si>
  <si>
    <t>ICBU00000893741</t>
  </si>
  <si>
    <t>1Z33W2600494207503</t>
  </si>
  <si>
    <t>AVP1-FBA195VJ5WYF</t>
  </si>
  <si>
    <t>ICBU00000893684</t>
  </si>
  <si>
    <t>1Z33W2600493098035</t>
  </si>
  <si>
    <t>SWF2-FBA195VHTVZ4</t>
  </si>
  <si>
    <t>ICBU00000893685</t>
  </si>
  <si>
    <t>1Z33W2600498286564</t>
  </si>
  <si>
    <t>ABE8-FBA195VLS7WS</t>
  </si>
  <si>
    <t>ICBU00000893743</t>
  </si>
  <si>
    <t>1Z4W260E0427666835</t>
  </si>
  <si>
    <t>RDU2-FBA195VKH28L</t>
  </si>
  <si>
    <t>ICBU00000893745</t>
  </si>
  <si>
    <t>1Z4W260E0423631807</t>
  </si>
  <si>
    <t>MDW2-FBA195VLYMXV</t>
  </si>
  <si>
    <t>ICBU00000893746</t>
  </si>
  <si>
    <t>1Z4W260E0423686571</t>
  </si>
  <si>
    <t>AVP1-FBA195VLV2L6</t>
  </si>
  <si>
    <t>ICBU00000893767</t>
  </si>
  <si>
    <t>1Z4W260E0434609955</t>
  </si>
  <si>
    <t>FTW1-FBA195VLPJH0</t>
  </si>
  <si>
    <t>ICBU00000893748</t>
  </si>
  <si>
    <t>1Z4W260E0406511595</t>
  </si>
  <si>
    <t>GYR2-FBA195VLZQ7R</t>
  </si>
  <si>
    <t>ICBU00000893774</t>
  </si>
  <si>
    <t>1Z4W260E0435127018</t>
  </si>
  <si>
    <t>SWF2-FBA195VLDF61</t>
  </si>
  <si>
    <t>ICBU00000893775</t>
  </si>
  <si>
    <t>1Z33W2600498686926</t>
  </si>
  <si>
    <t>CLT2-FBA195VLVMQT</t>
  </si>
  <si>
    <t>ICBU00000893766</t>
  </si>
  <si>
    <t>1Z4W260E0404686777</t>
  </si>
  <si>
    <t>SWF2-FBA195VLDF61-A</t>
  </si>
  <si>
    <t>ICBU00000893776</t>
  </si>
  <si>
    <t>1Z33W2600491245398</t>
  </si>
  <si>
    <t>SBD1-FBA195VNF18L</t>
  </si>
  <si>
    <t>ICBU00000893772</t>
  </si>
  <si>
    <t>1Z4W260E0416393301</t>
  </si>
  <si>
    <t>ONT8-FBA195VMXWD4</t>
  </si>
  <si>
    <t>ICBU00000893742</t>
  </si>
  <si>
    <t>1Z4W260E0424379848</t>
  </si>
  <si>
    <t>ABE8-FBA195VLS7WS-A</t>
  </si>
  <si>
    <t>ICBU00000893744</t>
  </si>
  <si>
    <t>1Z4W260E0413207722</t>
  </si>
  <si>
    <t>MDW2-FBA195VLYMXV-A</t>
  </si>
  <si>
    <t>ICBU00000893747</t>
  </si>
  <si>
    <t>1Z4W260E0410396355</t>
  </si>
  <si>
    <t>AVP1-FBA195VLV2L6-A</t>
  </si>
  <si>
    <t>ICBU00000893770</t>
  </si>
  <si>
    <t>1Z4W260E0437789596</t>
  </si>
  <si>
    <t>JPS20260106001</t>
  </si>
  <si>
    <t>ICBU00000893765</t>
  </si>
  <si>
    <t>1Z4W260E0418878810</t>
  </si>
  <si>
    <t>107-001</t>
  </si>
  <si>
    <t>ICBU00000893425</t>
  </si>
  <si>
    <t>1Z33W2606698657538</t>
  </si>
  <si>
    <t>107-002</t>
  </si>
  <si>
    <t>ICBU00000893428</t>
  </si>
  <si>
    <t>1Z33W2606698636720</t>
  </si>
  <si>
    <t>106-001</t>
  </si>
  <si>
    <t>ICBU00000893423</t>
  </si>
  <si>
    <t>1Z33W2606697668715</t>
  </si>
  <si>
    <t>XM-26-01-07</t>
  </si>
  <si>
    <t>ICBU00000893322</t>
  </si>
  <si>
    <t>1Z0E793D0411881371</t>
  </si>
  <si>
    <t>869R36</t>
  </si>
  <si>
    <t>ICBU00000893812</t>
  </si>
  <si>
    <t>15505390944780</t>
  </si>
  <si>
    <t>ZJTX2025726</t>
  </si>
  <si>
    <t>ICBU00000893040</t>
  </si>
  <si>
    <t>1Z0E793D0411475239</t>
  </si>
  <si>
    <t>ZFZXX0107001</t>
  </si>
  <si>
    <t>ICBU00000893160</t>
  </si>
  <si>
    <t>397549078025</t>
  </si>
  <si>
    <t>LYG0107-US002</t>
  </si>
  <si>
    <t>ICBU00000893599</t>
  </si>
  <si>
    <t>1ZC80H580402965352</t>
  </si>
  <si>
    <t>RSC0107</t>
  </si>
  <si>
    <t>ICBU00000893562</t>
  </si>
  <si>
    <t>397549046270</t>
  </si>
  <si>
    <t>RSC010702</t>
  </si>
  <si>
    <t>ICBU00000893587</t>
  </si>
  <si>
    <t>1ZK5812C0304111797</t>
  </si>
  <si>
    <t>RSC010701</t>
  </si>
  <si>
    <t>ICBU00000893568</t>
  </si>
  <si>
    <t>397548781311</t>
  </si>
  <si>
    <t>YNLSA0107-1</t>
  </si>
  <si>
    <t>ICBU00000893731</t>
  </si>
  <si>
    <t>1ZG7982X0425840765</t>
  </si>
  <si>
    <t>RYGT71R</t>
  </si>
  <si>
    <t>ICBU00000893453</t>
  </si>
  <si>
    <t>887723379201</t>
  </si>
  <si>
    <t>57HYGGQ</t>
  </si>
  <si>
    <t>ICBU00000893110</t>
  </si>
  <si>
    <t>1Z0E554G6718398294</t>
  </si>
  <si>
    <t>251227SL</t>
  </si>
  <si>
    <t>ICBU00000893147</t>
  </si>
  <si>
    <t>1Z0E793D0415832863</t>
  </si>
  <si>
    <t>6FGHG8</t>
  </si>
  <si>
    <t>ICBU00000893112</t>
  </si>
  <si>
    <t>500745382340</t>
  </si>
  <si>
    <t>LY107IE-2</t>
  </si>
  <si>
    <t>ICBU00000893563</t>
  </si>
  <si>
    <t>1Z6981A16825219701</t>
  </si>
  <si>
    <t>WJL107JP-3</t>
  </si>
  <si>
    <t>ICBU00000893464</t>
  </si>
  <si>
    <t>1Z33W2606798675089</t>
  </si>
  <si>
    <t>ZYT107CA-1</t>
  </si>
  <si>
    <t>ICBU00000893156</t>
  </si>
  <si>
    <t>1ZC80H586728976559</t>
  </si>
  <si>
    <t>SY260107-US</t>
  </si>
  <si>
    <t>ICBU00000893817</t>
  </si>
  <si>
    <t>887724843120</t>
  </si>
  <si>
    <t>YM-0566</t>
  </si>
  <si>
    <t>ICBU00000893539</t>
  </si>
  <si>
    <t>1Z4W260E0421773800</t>
  </si>
  <si>
    <t>ZZ-493085</t>
  </si>
  <si>
    <t>ICBU00000893471</t>
  </si>
  <si>
    <t>887722464915</t>
  </si>
  <si>
    <t>ZJTX2025725</t>
  </si>
  <si>
    <t>ICBU00000892826</t>
  </si>
  <si>
    <t>397549086674</t>
  </si>
  <si>
    <t>JB2617-1</t>
  </si>
  <si>
    <t>ICBU00000893721</t>
  </si>
  <si>
    <t>887729891936</t>
  </si>
  <si>
    <t>MINA251209142</t>
  </si>
  <si>
    <t>ICBU00000893594</t>
  </si>
  <si>
    <t>887723366657</t>
  </si>
  <si>
    <t>7596D7</t>
  </si>
  <si>
    <t>ICBU00000893811</t>
  </si>
  <si>
    <t>7023839325</t>
  </si>
  <si>
    <t>YGH0104-102-2</t>
  </si>
  <si>
    <t>ICBU00000893711</t>
  </si>
  <si>
    <t>1Z6982X16836056960</t>
  </si>
  <si>
    <t>YGH0104-102-1</t>
  </si>
  <si>
    <t>ICBU00000893710</t>
  </si>
  <si>
    <t>1Z6982X16806957776</t>
  </si>
  <si>
    <t>SARA251209706</t>
  </si>
  <si>
    <t>ICBU00000893448</t>
  </si>
  <si>
    <t>1ZG7982X0429031686</t>
  </si>
  <si>
    <t>SARA251008021</t>
  </si>
  <si>
    <t>ICBU00000893458</t>
  </si>
  <si>
    <t>397549736624</t>
  </si>
  <si>
    <t>52026010712</t>
  </si>
  <si>
    <t>ICBU00000893716</t>
  </si>
  <si>
    <t>1Z0E793D0425050617</t>
  </si>
  <si>
    <t>HCLSA0107-3</t>
  </si>
  <si>
    <t>ICBU00000893578</t>
  </si>
  <si>
    <t>6069148260</t>
  </si>
  <si>
    <t>NAK260106US-01</t>
  </si>
  <si>
    <t>ICBU00000893337</t>
  </si>
  <si>
    <t>397549012801</t>
  </si>
  <si>
    <t>NKB260104US-01</t>
  </si>
  <si>
    <t>ICBU00000893349</t>
  </si>
  <si>
    <t>397548935844</t>
  </si>
  <si>
    <t>NAS260104FR-01</t>
  </si>
  <si>
    <t>ICBU00000893368</t>
  </si>
  <si>
    <t>887720959023</t>
  </si>
  <si>
    <t>ETF260106UK-01</t>
  </si>
  <si>
    <t>ICBU00000893365</t>
  </si>
  <si>
    <t>887720977478</t>
  </si>
  <si>
    <t>GLZM-0598</t>
  </si>
  <si>
    <t>ICBU00000893737</t>
  </si>
  <si>
    <t>AMQ6856751</t>
  </si>
  <si>
    <t>XRSP0107-US1</t>
  </si>
  <si>
    <t>ICBU00000893346</t>
  </si>
  <si>
    <t>397548952310</t>
  </si>
  <si>
    <t>122026107YT</t>
  </si>
  <si>
    <t>ICBU00000893522</t>
  </si>
  <si>
    <t>397551447152</t>
  </si>
  <si>
    <t>WNN-748WG</t>
  </si>
  <si>
    <t>ICBU00000893520</t>
  </si>
  <si>
    <t>1Z0E793D0421776538</t>
  </si>
  <si>
    <t>NKB260105US-01</t>
  </si>
  <si>
    <t>ICBU00000893353</t>
  </si>
  <si>
    <t>397548927478</t>
  </si>
  <si>
    <t>NAM260107US-03</t>
  </si>
  <si>
    <t>ICBU00000893333</t>
  </si>
  <si>
    <t>397549036040</t>
  </si>
  <si>
    <t>NKB260106US-01</t>
  </si>
  <si>
    <t>ICBU00000893361</t>
  </si>
  <si>
    <t>GLZM-8596</t>
  </si>
  <si>
    <t>ICBU00000893203</t>
  </si>
  <si>
    <t>397550025735</t>
  </si>
  <si>
    <t>CY2601071</t>
  </si>
  <si>
    <t>ICBU00000892958</t>
  </si>
  <si>
    <t>887729946123</t>
  </si>
  <si>
    <t>69P86</t>
  </si>
  <si>
    <t>ICBU00000893815</t>
  </si>
  <si>
    <t>5880082666</t>
  </si>
  <si>
    <t>YC3982159</t>
  </si>
  <si>
    <t>ICBU00000893546</t>
  </si>
  <si>
    <t>1Z33W2600496411387</t>
  </si>
  <si>
    <t>YPL651-26010701</t>
  </si>
  <si>
    <t>ICBU00000893736</t>
  </si>
  <si>
    <t>1Z74WF390417221579</t>
  </si>
  <si>
    <t>YPL651-260107</t>
  </si>
  <si>
    <t>ICBU00000893732</t>
  </si>
  <si>
    <t>1Z74WF390436812690</t>
  </si>
  <si>
    <t>10003778541</t>
  </si>
  <si>
    <t>ICBU00000893781</t>
  </si>
  <si>
    <t>1Z0E793D0419923712</t>
  </si>
  <si>
    <t>22026010503-3</t>
  </si>
  <si>
    <t>ICBU00000893281</t>
  </si>
  <si>
    <t>1ZEC61586732407830</t>
  </si>
  <si>
    <t>12025121988</t>
  </si>
  <si>
    <t>ICBU00000893707</t>
  </si>
  <si>
    <t>31684907671</t>
  </si>
  <si>
    <t>WC77</t>
  </si>
  <si>
    <t>ICBU00000893790</t>
  </si>
  <si>
    <t>887724156598</t>
  </si>
  <si>
    <t>WC22233</t>
  </si>
  <si>
    <t>ICBU00000893788</t>
  </si>
  <si>
    <t>1Z33W2600497182070</t>
  </si>
  <si>
    <t>ALIGG52</t>
  </si>
  <si>
    <t>ICBU00000893296</t>
  </si>
  <si>
    <t>IW670339914GB</t>
  </si>
  <si>
    <t>RDU4-FBA195TV440W</t>
  </si>
  <si>
    <t>ICBU00000892822</t>
  </si>
  <si>
    <t>1Z33W2600495350463</t>
  </si>
  <si>
    <t>SCK4-FBA195TT9PKY</t>
  </si>
  <si>
    <t>ICBU00000892830</t>
  </si>
  <si>
    <t>1Z33W2600493380201</t>
  </si>
  <si>
    <t>CLT2-FBA195TTSWF2</t>
  </si>
  <si>
    <t>ICBU00000892836</t>
  </si>
  <si>
    <t>1Z33W2600496155333</t>
  </si>
  <si>
    <t>FTW1-FBA195TV6RL8</t>
  </si>
  <si>
    <t>ICBU00000892834</t>
  </si>
  <si>
    <t>1Z33W2600492738578</t>
  </si>
  <si>
    <t>FWA4-FBA195TV17QH</t>
  </si>
  <si>
    <t>ICBU00000892823</t>
  </si>
  <si>
    <t>1Z33W2600492418922</t>
  </si>
  <si>
    <t>ZY0107-3</t>
  </si>
  <si>
    <t>ICBU00000893237</t>
  </si>
  <si>
    <t>397551146022</t>
  </si>
  <si>
    <t>ZY0107-1</t>
  </si>
  <si>
    <t>ICBU00000893219</t>
  </si>
  <si>
    <t>1Z0E793D6708624091</t>
  </si>
  <si>
    <t>FH20260107-1</t>
  </si>
  <si>
    <t>ICBU00000893514</t>
  </si>
  <si>
    <t>10271773606</t>
  </si>
  <si>
    <t>ZY0107-5</t>
  </si>
  <si>
    <t>ICBU00000893498</t>
  </si>
  <si>
    <t>1ZG3325W0433205753</t>
  </si>
  <si>
    <t>ZY0107-2A</t>
  </si>
  <si>
    <t>ICBU00000893235</t>
  </si>
  <si>
    <t>397550032586</t>
  </si>
  <si>
    <t>HCLSA0107-1</t>
  </si>
  <si>
    <t>ICBU00000893541</t>
  </si>
  <si>
    <t>1Z33W2600499895627</t>
  </si>
  <si>
    <t>HCLSA0107-4</t>
  </si>
  <si>
    <t>ICBU00000893590</t>
  </si>
  <si>
    <t>1ZG7982X0401275993</t>
  </si>
  <si>
    <t>ZY-317DD</t>
  </si>
  <si>
    <t>ICBU00000893357</t>
  </si>
  <si>
    <t>1Z33W2600495023076</t>
  </si>
  <si>
    <t>ZY-317EE</t>
  </si>
  <si>
    <t>ICBU00000893358</t>
  </si>
  <si>
    <t>1Z33W2600492843285</t>
  </si>
  <si>
    <t>ZY-317CC</t>
  </si>
  <si>
    <t>ICBU00000893355</t>
  </si>
  <si>
    <t>1Z33W2600492963477</t>
  </si>
  <si>
    <t>ZY-317FF</t>
  </si>
  <si>
    <t>ICBU00000893359</t>
  </si>
  <si>
    <t>1Z33W2600491228773</t>
  </si>
  <si>
    <t>ZY-317GG</t>
  </si>
  <si>
    <t>ICBU00000893360</t>
  </si>
  <si>
    <t>1Z33W2600499116790</t>
  </si>
  <si>
    <t>ZY-317BB</t>
  </si>
  <si>
    <t>ICBU00000893352</t>
  </si>
  <si>
    <t>1Z33W2600495071210</t>
  </si>
  <si>
    <t>ZY-317AA</t>
  </si>
  <si>
    <t>ICBU00000893351</t>
  </si>
  <si>
    <t>1Z33W2600494233154</t>
  </si>
  <si>
    <t>ZY-317HH</t>
  </si>
  <si>
    <t>ICBU00000893362</t>
  </si>
  <si>
    <t>1Z33W2600497996996</t>
  </si>
  <si>
    <t>20KKP447</t>
  </si>
  <si>
    <t>ICBU00000878366</t>
  </si>
  <si>
    <t>1ZW3716C6839440977</t>
  </si>
  <si>
    <t>ZY0107-4</t>
  </si>
  <si>
    <t>ICBU00000893485</t>
  </si>
  <si>
    <t>1Z33W2606797932507</t>
  </si>
  <si>
    <t>YGH0107-DAN-5</t>
  </si>
  <si>
    <t>ICBU00000893437</t>
  </si>
  <si>
    <t>15505420611137</t>
  </si>
  <si>
    <t>YGH0107-DAN</t>
  </si>
  <si>
    <t>ICBU00000893429</t>
  </si>
  <si>
    <t>15505420644937</t>
  </si>
  <si>
    <t>WW-478SS</t>
  </si>
  <si>
    <t>ICBU00000893654</t>
  </si>
  <si>
    <t>520281889680</t>
  </si>
  <si>
    <t>260107DL-2PT</t>
  </si>
  <si>
    <t>ICBU00000893493</t>
  </si>
  <si>
    <t>TPL000131317</t>
  </si>
  <si>
    <t>JSKJ-260107-122</t>
  </si>
  <si>
    <t>ICBU00000893134</t>
  </si>
  <si>
    <t>BKP24000758476</t>
  </si>
  <si>
    <t>FBA195RGCPC6</t>
  </si>
  <si>
    <t>ICBU00000893315</t>
  </si>
  <si>
    <t>LUCAS010706</t>
  </si>
  <si>
    <t>ICBU00000893470</t>
  </si>
  <si>
    <t>TPL000131345</t>
  </si>
  <si>
    <t>HNMY20260106001</t>
  </si>
  <si>
    <t>ICBU00000891901</t>
  </si>
  <si>
    <t>1ZG3325W0416071288</t>
  </si>
  <si>
    <t>KAYLA0107KP</t>
  </si>
  <si>
    <t>ICBU00000893444</t>
  </si>
  <si>
    <t>8865980038061</t>
  </si>
  <si>
    <t>KAYLA010702HP</t>
  </si>
  <si>
    <t>ICBU00000893447</t>
  </si>
  <si>
    <t>8865980038060</t>
  </si>
  <si>
    <t>DP2512220406280650002</t>
  </si>
  <si>
    <t>ICBU00000893211</t>
  </si>
  <si>
    <t>TPL000131307</t>
  </si>
  <si>
    <t>WC522</t>
  </si>
  <si>
    <t>ICBU00000893430</t>
  </si>
  <si>
    <t>CJ149908417DE</t>
  </si>
  <si>
    <t>DP2601030306100666601</t>
  </si>
  <si>
    <t>ICBU00000893214</t>
  </si>
  <si>
    <t>1ZB87Y470426731115</t>
  </si>
  <si>
    <t>ZY-00464</t>
  </si>
  <si>
    <t>ICBU00000893261</t>
  </si>
  <si>
    <t>397549045549</t>
  </si>
  <si>
    <t>JY251220701</t>
  </si>
  <si>
    <t>ICBU00000893260</t>
  </si>
  <si>
    <t>1ZK004780416811167</t>
  </si>
  <si>
    <t>MXMY-260107-3</t>
  </si>
  <si>
    <t>ICBU00000893081</t>
  </si>
  <si>
    <t>1ZHF38642039498949</t>
  </si>
  <si>
    <t>RD260107-BH-1</t>
  </si>
  <si>
    <t>ICBU00000893262</t>
  </si>
  <si>
    <t>887855521380</t>
  </si>
  <si>
    <t>ZFZXX0106002</t>
  </si>
  <si>
    <t>ICBU00000893189</t>
  </si>
  <si>
    <t>397549056638</t>
  </si>
  <si>
    <t>ZFZXX0106001</t>
  </si>
  <si>
    <t>ICBU00000893187</t>
  </si>
  <si>
    <t>397549068506</t>
  </si>
  <si>
    <t>ZFZXX0106003</t>
  </si>
  <si>
    <t>ICBU00000893198</t>
  </si>
  <si>
    <t>397549025639</t>
  </si>
  <si>
    <t>3GQRGTN</t>
  </si>
  <si>
    <t>ICBU00000892365</t>
  </si>
  <si>
    <t>1Z0E793D6730010372</t>
  </si>
  <si>
    <t>69KGTYE</t>
  </si>
  <si>
    <t>ICBU00000892366</t>
  </si>
  <si>
    <t>1Z0E793D6728879609</t>
  </si>
  <si>
    <t>SX0107-1-NL</t>
  </si>
  <si>
    <t>ICBU00000893114</t>
  </si>
  <si>
    <t>887720997388</t>
  </si>
  <si>
    <t>AUGVIROUO9402</t>
  </si>
  <si>
    <t>ICBU00000891985</t>
  </si>
  <si>
    <t>1ZG3325W6705828293</t>
  </si>
  <si>
    <t>TX260107-RDE01</t>
  </si>
  <si>
    <t>ICBU00000893032</t>
  </si>
  <si>
    <t>31684909966</t>
  </si>
  <si>
    <t>84RJTGT</t>
  </si>
  <si>
    <t>ICBU00000892601</t>
  </si>
  <si>
    <t>1ZC80H586734026242</t>
  </si>
  <si>
    <t>YWCX03212</t>
  </si>
  <si>
    <t>ICBU00000892657</t>
  </si>
  <si>
    <t>1Z0E465J0414272313</t>
  </si>
  <si>
    <t>CX-2610708</t>
  </si>
  <si>
    <t>ICBU00000893206</t>
  </si>
  <si>
    <t>397549255177</t>
  </si>
  <si>
    <t>CX-2610706</t>
  </si>
  <si>
    <t>ICBU00000893196</t>
  </si>
  <si>
    <t>887723860880</t>
  </si>
  <si>
    <t>CC260107-1AE</t>
  </si>
  <si>
    <t>ICBU00000892847</t>
  </si>
  <si>
    <t>CC2601071AE</t>
  </si>
  <si>
    <t>LGS-10709</t>
  </si>
  <si>
    <t>ICBU00000893229</t>
  </si>
  <si>
    <t>1Z4W260E0410728059</t>
  </si>
  <si>
    <t>XYKD0107-3</t>
  </si>
  <si>
    <t>ICBU00000893158</t>
  </si>
  <si>
    <t>1Z33W2600492290453</t>
  </si>
  <si>
    <t>XYKD0107-2</t>
  </si>
  <si>
    <t>ICBU00000893155</t>
  </si>
  <si>
    <t>1Z33W2600499214871</t>
  </si>
  <si>
    <t>XYKD0107-1</t>
  </si>
  <si>
    <t>ICBU00000893154</t>
  </si>
  <si>
    <t>1Z33W2600497403232</t>
  </si>
  <si>
    <t>RSQLSA0107-1</t>
  </si>
  <si>
    <t>ICBU00000893179</t>
  </si>
  <si>
    <t>1Z33W2606797341628</t>
  </si>
  <si>
    <t>JBR260107</t>
  </si>
  <si>
    <t>ICBU00000893208</t>
  </si>
  <si>
    <t>8986793443</t>
  </si>
  <si>
    <t>P2O486-MV</t>
  </si>
  <si>
    <t>ICBU00000888810</t>
  </si>
  <si>
    <t>1ZA6D5586705245989</t>
  </si>
  <si>
    <t>TX20260107QQ</t>
  </si>
  <si>
    <t>ICBU00000893098</t>
  </si>
  <si>
    <t>1ZHR15110424385463</t>
  </si>
  <si>
    <t>AL-20</t>
  </si>
  <si>
    <t>ICBU00000891740</t>
  </si>
  <si>
    <t>1Z4W260E0437822129</t>
  </si>
  <si>
    <t>WC11</t>
  </si>
  <si>
    <t>ICBU00000893140</t>
  </si>
  <si>
    <t>887729499899</t>
  </si>
  <si>
    <t>FSDZ260101</t>
  </si>
  <si>
    <t>ICBU00000892141</t>
  </si>
  <si>
    <t>1ZC51W136806603776</t>
  </si>
  <si>
    <t>I2FCGG42</t>
  </si>
  <si>
    <t>ICBU00000891994</t>
  </si>
  <si>
    <t>1Z97X0196809861904</t>
  </si>
  <si>
    <t>4666TE172</t>
  </si>
  <si>
    <t>ICBU00000891795</t>
  </si>
  <si>
    <t>4123545576</t>
  </si>
  <si>
    <t>HD12315344</t>
  </si>
  <si>
    <t>ICBU00000892974</t>
  </si>
  <si>
    <t>1Z33W2600495864079</t>
  </si>
  <si>
    <t>97KWDE80K</t>
  </si>
  <si>
    <t>ICBU00000892963</t>
  </si>
  <si>
    <t>BZP24000758443</t>
  </si>
  <si>
    <t>FK525130</t>
  </si>
  <si>
    <t>ICBU00000892946</t>
  </si>
  <si>
    <t>1ZC51W136803966381</t>
  </si>
  <si>
    <t>2512JTYP062</t>
  </si>
  <si>
    <t>ICBU00000892971</t>
  </si>
  <si>
    <t>1ZG3325W0425835534</t>
  </si>
  <si>
    <t>ZY-00463</t>
  </si>
  <si>
    <t>ICBU00000892977</t>
  </si>
  <si>
    <t>887721602879</t>
  </si>
  <si>
    <t>ZY-00462</t>
  </si>
  <si>
    <t>ICBU00000892739</t>
  </si>
  <si>
    <t>1Z0E554G0426399234</t>
  </si>
  <si>
    <t>DQFZ-0107-DE</t>
  </si>
  <si>
    <t>ICBU00000892992</t>
  </si>
  <si>
    <t>1Z6982X16830161071</t>
  </si>
  <si>
    <t>DXB5-0105-AE</t>
  </si>
  <si>
    <t>ICBU00000891004</t>
  </si>
  <si>
    <t>WJ0828685</t>
  </si>
  <si>
    <t>2509HY014</t>
  </si>
  <si>
    <t>ICBU00000892952</t>
  </si>
  <si>
    <t>397549038558</t>
  </si>
  <si>
    <t>107-XHX-1</t>
  </si>
  <si>
    <t>ICBU00000892868</t>
  </si>
  <si>
    <t>1Z33W2606697873056</t>
  </si>
  <si>
    <t>107-XHX-3</t>
  </si>
  <si>
    <t>ICBU00000892881</t>
  </si>
  <si>
    <t>1Z33W2606692235441</t>
  </si>
  <si>
    <t>107-XHX-5</t>
  </si>
  <si>
    <t>ICBU00000892883</t>
  </si>
  <si>
    <t>1Z33W2606690150287</t>
  </si>
  <si>
    <t>107-XHX-6</t>
  </si>
  <si>
    <t>ICBU00000892875</t>
  </si>
  <si>
    <t>1Z33W2606695396263</t>
  </si>
  <si>
    <t>107-XHX-2</t>
  </si>
  <si>
    <t>ICBU00000892871</t>
  </si>
  <si>
    <t>1Z33W2606694617454</t>
  </si>
  <si>
    <t>107-XHX-7</t>
  </si>
  <si>
    <t>ICBU00000892884</t>
  </si>
  <si>
    <t>1Z33W2606692203494</t>
  </si>
  <si>
    <t>107-XHX-4</t>
  </si>
  <si>
    <t>ICBU00000892882</t>
  </si>
  <si>
    <t>1Z33W2606690761260</t>
  </si>
  <si>
    <t>89435CPHH252</t>
  </si>
  <si>
    <t>ICBU00000892387</t>
  </si>
  <si>
    <t>1Z97X0196837581851</t>
  </si>
  <si>
    <t>FBA195TXYRFX</t>
  </si>
  <si>
    <t>ICBU00000892853</t>
  </si>
  <si>
    <t>1Z762E4V0426726973</t>
  </si>
  <si>
    <t>FBA195TZBZK4</t>
  </si>
  <si>
    <t>ICBU00000892862</t>
  </si>
  <si>
    <t>1Z762E4V0405483828</t>
  </si>
  <si>
    <t>FBA195TX4H9H</t>
  </si>
  <si>
    <t>ICBU00000892869</t>
  </si>
  <si>
    <t>1Z762E4V0439356269</t>
  </si>
  <si>
    <t>FBA195V0VK4R</t>
  </si>
  <si>
    <t>ICBU00000892877</t>
  </si>
  <si>
    <t>1Z762E4V0431784927</t>
  </si>
  <si>
    <t>XQ260104-10GB</t>
  </si>
  <si>
    <t>ICBU00000888838</t>
  </si>
  <si>
    <t>15505390604842</t>
  </si>
  <si>
    <t>LUCAS0107</t>
  </si>
  <si>
    <t>ICBU00000892701</t>
  </si>
  <si>
    <t>TPL600030232</t>
  </si>
  <si>
    <t>7DE85KET1X</t>
  </si>
  <si>
    <t>ICBU00000892584</t>
  </si>
  <si>
    <t>1Z0E465J0415881323</t>
  </si>
  <si>
    <t>HY-SGH-1-7-4</t>
  </si>
  <si>
    <t>ICBU00000892615</t>
  </si>
  <si>
    <t>772203040</t>
  </si>
  <si>
    <t>YYY2266335</t>
  </si>
  <si>
    <t>ICBU00000892602</t>
  </si>
  <si>
    <t>15502802991270</t>
  </si>
  <si>
    <t>FBA195TPGDK7</t>
  </si>
  <si>
    <t>ICBU00000892639</t>
  </si>
  <si>
    <t>1Z762E4V0416394449</t>
  </si>
  <si>
    <t>ERICK2617-1</t>
  </si>
  <si>
    <t>ICBU00000892681</t>
  </si>
  <si>
    <t>1Z0E465J0430660453</t>
  </si>
  <si>
    <t>ZY-00458</t>
  </si>
  <si>
    <t>ICBU00000892636</t>
  </si>
  <si>
    <t>772202572</t>
  </si>
  <si>
    <t>602565633LL</t>
  </si>
  <si>
    <t>ICBU00000892559</t>
  </si>
  <si>
    <t>AE582728543</t>
  </si>
  <si>
    <t>FBA195T16QND</t>
  </si>
  <si>
    <t>ICBU00000892566</t>
  </si>
  <si>
    <t>1Z762E4V0428397996</t>
  </si>
  <si>
    <t>FBA195T2FWJF</t>
  </si>
  <si>
    <t>ICBU00000892568</t>
  </si>
  <si>
    <t>1Z762E4V0430411232</t>
  </si>
  <si>
    <t>FBA195SZNHNW</t>
  </si>
  <si>
    <t>ICBU00000892573</t>
  </si>
  <si>
    <t>1Z762E4V0400873675</t>
  </si>
  <si>
    <t>XM-1-04</t>
  </si>
  <si>
    <t>ICBU00000888892</t>
  </si>
  <si>
    <t>1ZG7982X0431811016</t>
  </si>
  <si>
    <t>ZXXXK10003-1</t>
  </si>
  <si>
    <t>ICBU00000892521</t>
  </si>
  <si>
    <t>1Z0E554G6706319605</t>
  </si>
  <si>
    <t>30GHALB</t>
  </si>
  <si>
    <t>ICBU00000892185</t>
  </si>
  <si>
    <t>887689179696</t>
  </si>
  <si>
    <t>WXHT20251016</t>
  </si>
  <si>
    <t>ICBU00000892400</t>
  </si>
  <si>
    <t>BKP24000758435</t>
  </si>
  <si>
    <t>105-001</t>
  </si>
  <si>
    <t>ICBU00000892072</t>
  </si>
  <si>
    <t>1Z33W2606690453254</t>
  </si>
  <si>
    <t>ZQR260106-11735</t>
  </si>
  <si>
    <t>ICBU00000891872</t>
  </si>
  <si>
    <t>1Z4W260E0426176116</t>
  </si>
  <si>
    <t>287390035001020022</t>
  </si>
  <si>
    <t>ICBU00000892253</t>
  </si>
  <si>
    <t>1Z4W260E0400237385</t>
  </si>
  <si>
    <t>TMB8-FBA195SR4XZ7</t>
  </si>
  <si>
    <t>ICBU00000892205</t>
  </si>
  <si>
    <t>1Z4W260E0430914051</t>
  </si>
  <si>
    <t>RMN3-FBA195SHK36P</t>
  </si>
  <si>
    <t>ICBU00000892204</t>
  </si>
  <si>
    <t>1Z33W2600495545468</t>
  </si>
  <si>
    <t>TMB8-FBA195SR4XZ7-A</t>
  </si>
  <si>
    <t>ICBU00000892206</t>
  </si>
  <si>
    <t>1Z4W260E0417053284</t>
  </si>
  <si>
    <t>GYR3-FBA195SFS3KT</t>
  </si>
  <si>
    <t>ICBU00000892187</t>
  </si>
  <si>
    <t>1Z4W260E0400342118</t>
  </si>
  <si>
    <t>FWA4-FBA195SDX8LV-A</t>
  </si>
  <si>
    <t>ICBU00000892202</t>
  </si>
  <si>
    <t>1Z4W260E0418678910</t>
  </si>
  <si>
    <t>FWA4-FBA195SDX8LV</t>
  </si>
  <si>
    <t>ICBU00000892196</t>
  </si>
  <si>
    <t>1Z4W260E0430890854</t>
  </si>
  <si>
    <t>LGB8-FBA195SDW003</t>
  </si>
  <si>
    <t>ICBU00000892182</t>
  </si>
  <si>
    <t>1Z4W260E0438129145</t>
  </si>
  <si>
    <t>IND9-FBA195SG4XGD</t>
  </si>
  <si>
    <t>ICBU00000892476</t>
  </si>
  <si>
    <t>1Z4W260E0405699592</t>
  </si>
  <si>
    <t>MDW2-FBA195SV2FP0</t>
  </si>
  <si>
    <t>ICBU00000892384</t>
  </si>
  <si>
    <t>1Z4W260E0424603836</t>
  </si>
  <si>
    <t>FTW1-FBA195SX0TBY</t>
  </si>
  <si>
    <t>ICBU00000892388</t>
  </si>
  <si>
    <t>1Z4W260E0420777942</t>
  </si>
  <si>
    <t>RMN3-FBA195SVP8TD</t>
  </si>
  <si>
    <t>ICBU00000892385</t>
  </si>
  <si>
    <t>1Z33W2600495694351</t>
  </si>
  <si>
    <t>SWF2-FBA195SS1FTY</t>
  </si>
  <si>
    <t>ICBU00000892377</t>
  </si>
  <si>
    <t>1Z33W2600493442715</t>
  </si>
  <si>
    <t>IAH3-FBA195SVYZ5Q</t>
  </si>
  <si>
    <t>ICBU00000892370</t>
  </si>
  <si>
    <t>1Z4W260E0407696233</t>
  </si>
  <si>
    <t>RDU4-FBA195SSX3KB</t>
  </si>
  <si>
    <t>ICBU00000892368</t>
  </si>
  <si>
    <t>1Z4W260E0422479047</t>
  </si>
  <si>
    <t>IND9-FBA195SRV83Q</t>
  </si>
  <si>
    <t>ICBU00000892372</t>
  </si>
  <si>
    <t>1Z4W260E0421024235</t>
  </si>
  <si>
    <t>SMF3-FBA195SSGDTW</t>
  </si>
  <si>
    <t>ICBU00000892374</t>
  </si>
  <si>
    <t>1Z4W260E0438515496</t>
  </si>
  <si>
    <t>RDU2-FBA195ST360X</t>
  </si>
  <si>
    <t>ICBU00000892391</t>
  </si>
  <si>
    <t>1Z4W260E0400485581</t>
  </si>
  <si>
    <t>ONT8-FBA195SVN0YW</t>
  </si>
  <si>
    <t>ICBU00000892479</t>
  </si>
  <si>
    <t>1Z4W260E0412195229</t>
  </si>
  <si>
    <t>STELLA260100013</t>
  </si>
  <si>
    <t>ICBU00000889876</t>
  </si>
  <si>
    <t>1Z4W260E0407611654</t>
  </si>
  <si>
    <t>MINA260100017</t>
  </si>
  <si>
    <t>ICBU00000892394</t>
  </si>
  <si>
    <t>887688282769</t>
  </si>
  <si>
    <t>MINA251209699</t>
  </si>
  <si>
    <t>ICBU00000892201</t>
  </si>
  <si>
    <t>887687477173</t>
  </si>
  <si>
    <t>1MINA251209684</t>
  </si>
  <si>
    <t>ICBU00000891213</t>
  </si>
  <si>
    <t>1Z4W260E0410914777</t>
  </si>
  <si>
    <t>XP25045</t>
  </si>
  <si>
    <t>ICBU00000891799</t>
  </si>
  <si>
    <t>1ZHF34022021054011</t>
  </si>
  <si>
    <t>FG251231016</t>
  </si>
  <si>
    <t>ICBU00000892023</t>
  </si>
  <si>
    <t>397506950414</t>
  </si>
  <si>
    <t>QZ260106-21215</t>
  </si>
  <si>
    <t>ICBU00000892496</t>
  </si>
  <si>
    <t>397506929544</t>
  </si>
  <si>
    <t>ZJJ0106-04</t>
  </si>
  <si>
    <t>ICBU00000892495</t>
  </si>
  <si>
    <t>1ZG3325W0438545298</t>
  </si>
  <si>
    <t>ZJJ0106-4</t>
  </si>
  <si>
    <t>ICBU00000892494</t>
  </si>
  <si>
    <t>1ZG3325W0428138989</t>
  </si>
  <si>
    <t>ZJJ0106-5</t>
  </si>
  <si>
    <t>ICBU00000892491</t>
  </si>
  <si>
    <t>1ZG3325W0438612938</t>
  </si>
  <si>
    <t>LYG0106-US02</t>
  </si>
  <si>
    <t>ICBU00000892225</t>
  </si>
  <si>
    <t>1Z0E793D0401979722</t>
  </si>
  <si>
    <t>XY-20260106-ASHLEY</t>
  </si>
  <si>
    <t>ICBU00000892263</t>
  </si>
  <si>
    <t>1Z4W260E0439424476</t>
  </si>
  <si>
    <t>CY2601061</t>
  </si>
  <si>
    <t>ICBU00000892050</t>
  </si>
  <si>
    <t>397507344831</t>
  </si>
  <si>
    <t>JY-DAVID-250106</t>
  </si>
  <si>
    <t>ICBU00000892074</t>
  </si>
  <si>
    <t>15502583397801</t>
  </si>
  <si>
    <t>BR2526A</t>
  </si>
  <si>
    <t>ICBU00000892484</t>
  </si>
  <si>
    <t>1Z0E554G0417145613</t>
  </si>
  <si>
    <t>WXY260106-94089</t>
  </si>
  <si>
    <t>ICBU00000892489</t>
  </si>
  <si>
    <t>AWJY2616-SHI-25</t>
  </si>
  <si>
    <t>ICBU00000892477</t>
  </si>
  <si>
    <t>1Z4W260E0437447268</t>
  </si>
  <si>
    <t>JT26002</t>
  </si>
  <si>
    <t>ICBU00000892107</t>
  </si>
  <si>
    <t>1ZA06B016811268650</t>
  </si>
  <si>
    <t>JT250106</t>
  </si>
  <si>
    <t>ICBU00000892005</t>
  </si>
  <si>
    <t>8865982009585</t>
  </si>
  <si>
    <t>GB0106-Y5-SCK4</t>
  </si>
  <si>
    <t>ICBU00000891926</t>
  </si>
  <si>
    <t>397506724250</t>
  </si>
  <si>
    <t>GB0106-Y5-RDU2</t>
  </si>
  <si>
    <t>ICBU00000891929</t>
  </si>
  <si>
    <t>397506715266</t>
  </si>
  <si>
    <t>GB0106-US01</t>
  </si>
  <si>
    <t>ICBU00000891938</t>
  </si>
  <si>
    <t>397506681919</t>
  </si>
  <si>
    <t>GB0106-Y5-RDU4</t>
  </si>
  <si>
    <t>ICBU00000891933</t>
  </si>
  <si>
    <t>397506695444</t>
  </si>
  <si>
    <t>GB0106-Y5-MDW2</t>
  </si>
  <si>
    <t>ICBU00000891931</t>
  </si>
  <si>
    <t>397506704041</t>
  </si>
  <si>
    <t>GB0106-Y6-LAS1</t>
  </si>
  <si>
    <t>ICBU00000891367</t>
  </si>
  <si>
    <t>397506773692</t>
  </si>
  <si>
    <t>GB0106-Y6-IND9</t>
  </si>
  <si>
    <t>ICBU00000891365</t>
  </si>
  <si>
    <t>397506780363</t>
  </si>
  <si>
    <t>GB0106-Y6-MQJ1</t>
  </si>
  <si>
    <t>ICBU00000891371</t>
  </si>
  <si>
    <t>397506742925</t>
  </si>
  <si>
    <t>GB0106-Y5-FTW1</t>
  </si>
  <si>
    <t>ICBU00000891925</t>
  </si>
  <si>
    <t>397506733130</t>
  </si>
  <si>
    <t>GB0106-Y6-LGB8</t>
  </si>
  <si>
    <t>ICBU00000891368</t>
  </si>
  <si>
    <t>397506763603</t>
  </si>
  <si>
    <t>GB0106-Y6-PSP3</t>
  </si>
  <si>
    <t>ICBU00000891369</t>
  </si>
  <si>
    <t>397506751518</t>
  </si>
  <si>
    <t>FB01011A1820M-1</t>
  </si>
  <si>
    <t>ICBU00000892104</t>
  </si>
  <si>
    <t>397506920444</t>
  </si>
  <si>
    <t>JLL260106B</t>
  </si>
  <si>
    <t>ICBU00000890889</t>
  </si>
  <si>
    <t>MKP4534268918</t>
  </si>
  <si>
    <t>JLL260106A</t>
  </si>
  <si>
    <t>ICBU00000890614</t>
  </si>
  <si>
    <t>250104MARCIANO</t>
  </si>
  <si>
    <t>ICBU00000889819</t>
  </si>
  <si>
    <t>888644981894</t>
  </si>
  <si>
    <t>754841126</t>
  </si>
  <si>
    <t>ICBU00000892481</t>
  </si>
  <si>
    <t>1Z0E554G6723277851</t>
  </si>
  <si>
    <t>GMSJJ-260106-9</t>
  </si>
  <si>
    <t>ICBU00000892468</t>
  </si>
  <si>
    <t>SKP24000758538</t>
  </si>
  <si>
    <t>SKA85542361</t>
  </si>
  <si>
    <t>ICBU00000892305</t>
  </si>
  <si>
    <t>397506656322</t>
  </si>
  <si>
    <t>YHM1-FBA195S0MPRY</t>
  </si>
  <si>
    <t>ICBU00000891295</t>
  </si>
  <si>
    <t>YINHAI88865</t>
  </si>
  <si>
    <t>ICBU00000891851</t>
  </si>
  <si>
    <t>SH880162021</t>
  </si>
  <si>
    <t>CINDY2616-462-1</t>
  </si>
  <si>
    <t>ICBU00000892399</t>
  </si>
  <si>
    <t>887689425216</t>
  </si>
  <si>
    <t>CINDY2616-462-2</t>
  </si>
  <si>
    <t>ICBU00000892401</t>
  </si>
  <si>
    <t>887689462563</t>
  </si>
  <si>
    <t>CINDY2616-462-3</t>
  </si>
  <si>
    <t>ICBU00000892402</t>
  </si>
  <si>
    <t>887689503924</t>
  </si>
  <si>
    <t>CINDY2616-462-4</t>
  </si>
  <si>
    <t>ICBU00000892403</t>
  </si>
  <si>
    <t>887689530480</t>
  </si>
  <si>
    <t>CINDY2616-462-5</t>
  </si>
  <si>
    <t>ICBU00000892404</t>
  </si>
  <si>
    <t>887689566366</t>
  </si>
  <si>
    <t>CINDY2616-462-6</t>
  </si>
  <si>
    <t>ICBU00000892405</t>
  </si>
  <si>
    <t>1Z33W2600490329719</t>
  </si>
  <si>
    <t>CINDY2616-462-7</t>
  </si>
  <si>
    <t>ICBU00000892406</t>
  </si>
  <si>
    <t>1Z33W2600495187999</t>
  </si>
  <si>
    <t>CINDY2616-462-8</t>
  </si>
  <si>
    <t>ICBU00000892407</t>
  </si>
  <si>
    <t>1Z33W2600497988192</t>
  </si>
  <si>
    <t>CINDY2616-462-9</t>
  </si>
  <si>
    <t>ICBU00000892423</t>
  </si>
  <si>
    <t>1Z33W2600496108394</t>
  </si>
  <si>
    <t>CINDY2616-462-10</t>
  </si>
  <si>
    <t>ICBU00000892424</t>
  </si>
  <si>
    <t>1Z33W2600496548598</t>
  </si>
  <si>
    <t>CINDY2616-462-11</t>
  </si>
  <si>
    <t>ICBU00000892425</t>
  </si>
  <si>
    <t>1Z33W2600492963913</t>
  </si>
  <si>
    <t>CINDY2616-462-12</t>
  </si>
  <si>
    <t>ICBU00000892426</t>
  </si>
  <si>
    <t>1Z33W2600496308794</t>
  </si>
  <si>
    <t>CINDY2616-462-13</t>
  </si>
  <si>
    <t>ICBU00000892427</t>
  </si>
  <si>
    <t>1Z33W2600497388992</t>
  </si>
  <si>
    <t>CINDY2616-462-14</t>
  </si>
  <si>
    <t>ICBU00000892428</t>
  </si>
  <si>
    <t>1Z33W2600494918110</t>
  </si>
  <si>
    <t>CINDY2616-462-15</t>
  </si>
  <si>
    <t>ICBU00000892429</t>
  </si>
  <si>
    <t>1Z33W2600490141555</t>
  </si>
  <si>
    <t>CINDY2616-462-16</t>
  </si>
  <si>
    <t>ICBU00000892430</t>
  </si>
  <si>
    <t>1Z33W2600496789195</t>
  </si>
  <si>
    <t>CINDY2616-462-17</t>
  </si>
  <si>
    <t>ICBU00000892431</t>
  </si>
  <si>
    <t>1Z33W2600496509399</t>
  </si>
  <si>
    <t>CINDY2616-462-18</t>
  </si>
  <si>
    <t>ICBU00000892432</t>
  </si>
  <si>
    <t>1Z33W2600491639758</t>
  </si>
  <si>
    <t>CINDY2616-462-19</t>
  </si>
  <si>
    <t>ICBU00000892433</t>
  </si>
  <si>
    <t>1Z33W2600491857950</t>
  </si>
  <si>
    <t>CINDY2616-462-20</t>
  </si>
  <si>
    <t>ICBU00000892434</t>
  </si>
  <si>
    <t>1Z33W2600498549593</t>
  </si>
  <si>
    <t>CINDY2616-462-21</t>
  </si>
  <si>
    <t>ICBU00000892435</t>
  </si>
  <si>
    <t>1Z33W2600492796158</t>
  </si>
  <si>
    <t>CINDY2616-462-22</t>
  </si>
  <si>
    <t>ICBU00000892437</t>
  </si>
  <si>
    <t>1Z33W2600499909791</t>
  </si>
  <si>
    <t>YH260106-33069</t>
  </si>
  <si>
    <t>ICBU00000891828</t>
  </si>
  <si>
    <t>1Z0E793D0436442558</t>
  </si>
  <si>
    <t>CINDY2616-462-23</t>
  </si>
  <si>
    <t>ICBU00000892439</t>
  </si>
  <si>
    <t>1Z33W2600490520430</t>
  </si>
  <si>
    <t>CINDY2616-300-1</t>
  </si>
  <si>
    <t>ICBU00000892343</t>
  </si>
  <si>
    <t>1Z33W2600497589999</t>
  </si>
  <si>
    <t>CINDY2616-300-2</t>
  </si>
  <si>
    <t>ICBU00000892344</t>
  </si>
  <si>
    <t>1Z33W2600492481407</t>
  </si>
  <si>
    <t>CINDY2616-300-3</t>
  </si>
  <si>
    <t>ICBU00000892345</t>
  </si>
  <si>
    <t>1Z33W2600498244635</t>
  </si>
  <si>
    <t>CINDY2616-300-4</t>
  </si>
  <si>
    <t>ICBU00000892346</t>
  </si>
  <si>
    <t>1Z33W2600496668833</t>
  </si>
  <si>
    <t>CINDY2616-300-5</t>
  </si>
  <si>
    <t>ICBU00000892347</t>
  </si>
  <si>
    <t>1Z33W2600494847027</t>
  </si>
  <si>
    <t>CINDY2616-300-6</t>
  </si>
  <si>
    <t>ICBU00000892348</t>
  </si>
  <si>
    <t>1Z33W2600491995846</t>
  </si>
  <si>
    <t>CINDY2616-300-7</t>
  </si>
  <si>
    <t>ICBU00000892351</t>
  </si>
  <si>
    <t>1Z33W2600499405138</t>
  </si>
  <si>
    <t>CINDY2616-300-8</t>
  </si>
  <si>
    <t>ICBU00000892353</t>
  </si>
  <si>
    <t>1Z33W2600494976852</t>
  </si>
  <si>
    <t>CINDY2616-300-9</t>
  </si>
  <si>
    <t>ICBU00000892355</t>
  </si>
  <si>
    <t>1Z33W2600494355059</t>
  </si>
  <si>
    <t>CINDY2616-300-10</t>
  </si>
  <si>
    <t>ICBU00000892356</t>
  </si>
  <si>
    <t>1Z33W2600498707395</t>
  </si>
  <si>
    <t>YUAN260106-US-2A</t>
  </si>
  <si>
    <t>ICBU00000892184</t>
  </si>
  <si>
    <t>1Z33W2600494785746</t>
  </si>
  <si>
    <t>CINDY2616-300-11</t>
  </si>
  <si>
    <t>ICBU00000892358</t>
  </si>
  <si>
    <t>1Z33W2600492041061</t>
  </si>
  <si>
    <t>YUAN260106-US</t>
  </si>
  <si>
    <t>ICBU00000892181</t>
  </si>
  <si>
    <t>1Z33W2600493636588</t>
  </si>
  <si>
    <t>CINDY2616-300-12</t>
  </si>
  <si>
    <t>ICBU00000892359</t>
  </si>
  <si>
    <t>1Z33W2600494135260</t>
  </si>
  <si>
    <t>CINDY2616-300-13</t>
  </si>
  <si>
    <t>ICBU00000892360</t>
  </si>
  <si>
    <t>1Z33W2600495707793</t>
  </si>
  <si>
    <t>CINDY2616-300-14</t>
  </si>
  <si>
    <t>ICBU00000892362</t>
  </si>
  <si>
    <t>1Z33W2600497547597</t>
  </si>
  <si>
    <t>MS14401601</t>
  </si>
  <si>
    <t>ICBU00000891751</t>
  </si>
  <si>
    <t>31684902454</t>
  </si>
  <si>
    <t>CINDY2616-300-15</t>
  </si>
  <si>
    <t>ICBU00000892363</t>
  </si>
  <si>
    <t>1Z33W2600490015512</t>
  </si>
  <si>
    <t>QY26-0106GF01-B</t>
  </si>
  <si>
    <t>ICBU00000892452</t>
  </si>
  <si>
    <t>1Z33W2600491748194</t>
  </si>
  <si>
    <t>QY26-0106GF01-A</t>
  </si>
  <si>
    <t>ICBU00000892450</t>
  </si>
  <si>
    <t>1Z33W2600491750145</t>
  </si>
  <si>
    <t>FBA195M86HSG</t>
  </si>
  <si>
    <t>ICBU00000887474</t>
  </si>
  <si>
    <t>FBA195SFD25B</t>
  </si>
  <si>
    <t>ICBU00000891864</t>
  </si>
  <si>
    <t>887689452210</t>
  </si>
  <si>
    <t>QY26-0106GF01</t>
  </si>
  <si>
    <t>ICBU00000892283</t>
  </si>
  <si>
    <t>RC2601601</t>
  </si>
  <si>
    <t>ICBU00000892064</t>
  </si>
  <si>
    <t>887688471150</t>
  </si>
  <si>
    <t>TX260106-WJ02</t>
  </si>
  <si>
    <t>ICBU00000892203</t>
  </si>
  <si>
    <t>1ZK351X06804664660</t>
  </si>
  <si>
    <t>Y555003391</t>
  </si>
  <si>
    <t>ICBU00000876860</t>
  </si>
  <si>
    <t>1Z0R6D896802653961</t>
  </si>
  <si>
    <t>WW2026105-32824A</t>
  </si>
  <si>
    <t>ICBU00000892014</t>
  </si>
  <si>
    <t>887721191432</t>
  </si>
  <si>
    <t>KN0106-PH</t>
  </si>
  <si>
    <t>ICBU00000891760</t>
  </si>
  <si>
    <t>887688411912</t>
  </si>
  <si>
    <t>30ATGLRT</t>
  </si>
  <si>
    <t>ICBU00000891709</t>
  </si>
  <si>
    <t>QY26-0106GF02</t>
  </si>
  <si>
    <t>ICBU00000892287</t>
  </si>
  <si>
    <t>397506935642</t>
  </si>
  <si>
    <t>CQH106-73</t>
  </si>
  <si>
    <t>ICBU00000891995</t>
  </si>
  <si>
    <t>FBA15L89J50B</t>
  </si>
  <si>
    <t>ICBU00000892117</t>
  </si>
  <si>
    <t>15505390545751</t>
  </si>
  <si>
    <t>FN-10601</t>
  </si>
  <si>
    <t>ICBU00000891525</t>
  </si>
  <si>
    <t>1ZA06B016807045729</t>
  </si>
  <si>
    <t>ZJTX2025722</t>
  </si>
  <si>
    <t>ICBU00000891922</t>
  </si>
  <si>
    <t>1ZF4K3596825417070</t>
  </si>
  <si>
    <t>FST260106</t>
  </si>
  <si>
    <t>ICBU00000892209</t>
  </si>
  <si>
    <t>1Z33W2600497726134</t>
  </si>
  <si>
    <t>WH457-SHH</t>
  </si>
  <si>
    <t>ICBU00000891823</t>
  </si>
  <si>
    <t>WJ0828681</t>
  </si>
  <si>
    <t>DP2512242234080652500</t>
  </si>
  <si>
    <t>ICBU00000891666</t>
  </si>
  <si>
    <t>2594577856</t>
  </si>
  <si>
    <t>1D-YXL-1541-1542-2</t>
  </si>
  <si>
    <t>ICBU00000892129</t>
  </si>
  <si>
    <t>1ZC80H586727367478</t>
  </si>
  <si>
    <t>WJBZ106AU-2</t>
  </si>
  <si>
    <t>ICBU00000891804</t>
  </si>
  <si>
    <t>887689822045</t>
  </si>
  <si>
    <t>YX0106-1</t>
  </si>
  <si>
    <t>ICBU00000892063</t>
  </si>
  <si>
    <t>31684904904</t>
  </si>
  <si>
    <t>20260106AM-1</t>
  </si>
  <si>
    <t>ICBU00000891770</t>
  </si>
  <si>
    <t>1Z0E793D6719068378</t>
  </si>
  <si>
    <t>20260106AM-3</t>
  </si>
  <si>
    <t>ICBU00000891788</t>
  </si>
  <si>
    <t>1Z0E793D6734339716</t>
  </si>
  <si>
    <t>20260106AM-2</t>
  </si>
  <si>
    <t>ICBU00000891771</t>
  </si>
  <si>
    <t>1Z0E793D6738941727</t>
  </si>
  <si>
    <t>D2512RAHZ-0001</t>
  </si>
  <si>
    <t>ICBU00000891511</t>
  </si>
  <si>
    <t>1Z33W2600491207947</t>
  </si>
  <si>
    <t>ZY-216CCC</t>
  </si>
  <si>
    <t>ICBU00000891893</t>
  </si>
  <si>
    <t>1Z33W2600495161426</t>
  </si>
  <si>
    <t>ZY-216FFF</t>
  </si>
  <si>
    <t>ICBU00000892096</t>
  </si>
  <si>
    <t>1Z33W2600491098271</t>
  </si>
  <si>
    <t>ZY-216AAA</t>
  </si>
  <si>
    <t>ICBU00000891888</t>
  </si>
  <si>
    <t>1Z33W2600494340850</t>
  </si>
  <si>
    <t>ZY-216EEE</t>
  </si>
  <si>
    <t>ICBU00000892092</t>
  </si>
  <si>
    <t>1Z33W2600490934896</t>
  </si>
  <si>
    <t>ZY-216BBB</t>
  </si>
  <si>
    <t>ICBU00000891890</t>
  </si>
  <si>
    <t>1Z33W2600493133326</t>
  </si>
  <si>
    <t>ZY-216DDD</t>
  </si>
  <si>
    <t>ICBU00000891894</t>
  </si>
  <si>
    <t>1Z33W2600493223792</t>
  </si>
  <si>
    <t>5122F6BL</t>
  </si>
  <si>
    <t>ICBU00000891455</t>
  </si>
  <si>
    <t>1ZK5812C0309181784</t>
  </si>
  <si>
    <t>YWCX65222</t>
  </si>
  <si>
    <t>ICBU00000891316</t>
  </si>
  <si>
    <t>1Z0E465J0416320669</t>
  </si>
  <si>
    <t>JB-0105-2-FR</t>
  </si>
  <si>
    <t>ICBU00000890933</t>
  </si>
  <si>
    <t>1ZA06B016822820719</t>
  </si>
  <si>
    <t>260106YK-CA4</t>
  </si>
  <si>
    <t>ICBU00000891895</t>
  </si>
  <si>
    <t>881041523</t>
  </si>
  <si>
    <t>GRT-9363</t>
  </si>
  <si>
    <t>ICBU00000892065</t>
  </si>
  <si>
    <t>2594603686</t>
  </si>
  <si>
    <t>2025SUN121</t>
  </si>
  <si>
    <t>ICBU00000891540</t>
  </si>
  <si>
    <t>1ZA06B016836321330</t>
  </si>
  <si>
    <t>MPN260106-4US-2</t>
  </si>
  <si>
    <t>ICBU00000891778</t>
  </si>
  <si>
    <t>1Z4W260E0407376552</t>
  </si>
  <si>
    <t>MPN260106-4US-1</t>
  </si>
  <si>
    <t>ICBU00000891776</t>
  </si>
  <si>
    <t>1Z4W260E0427980227</t>
  </si>
  <si>
    <t>SM260106-1MYKP</t>
  </si>
  <si>
    <t>ICBU00000891849</t>
  </si>
  <si>
    <t>10271721132</t>
  </si>
  <si>
    <t>25120501CRD2</t>
  </si>
  <si>
    <t>ICBU00000891978</t>
  </si>
  <si>
    <t>1ZHF05572036218858</t>
  </si>
  <si>
    <t>89CGG2R</t>
  </si>
  <si>
    <t>ICBU00000891806</t>
  </si>
  <si>
    <t>31684909421</t>
  </si>
  <si>
    <t>3FCOGG8</t>
  </si>
  <si>
    <t>ICBU00000891451</t>
  </si>
  <si>
    <t>1Z0E793D0421215858</t>
  </si>
  <si>
    <t>TX260106-YSLY02</t>
  </si>
  <si>
    <t>ICBU00000891936</t>
  </si>
  <si>
    <t>397507368894</t>
  </si>
  <si>
    <t>RX18611</t>
  </si>
  <si>
    <t>ICBU00000891390</t>
  </si>
  <si>
    <t>1Z0E465J0426204141</t>
  </si>
  <si>
    <t>RX18571</t>
  </si>
  <si>
    <t>ICBU00000891396</t>
  </si>
  <si>
    <t>1Z0E465J0436284206</t>
  </si>
  <si>
    <t>RX18555</t>
  </si>
  <si>
    <t>ICBU00000891400</t>
  </si>
  <si>
    <t>1Z0E465J0432884182</t>
  </si>
  <si>
    <t>RX18514-1-2</t>
  </si>
  <si>
    <t>ICBU00000891388</t>
  </si>
  <si>
    <t>1Z33W2600493833767</t>
  </si>
  <si>
    <t>RX18547</t>
  </si>
  <si>
    <t>ICBU00000891401</t>
  </si>
  <si>
    <t>1Z0E465J0429524166</t>
  </si>
  <si>
    <t>RX18604</t>
  </si>
  <si>
    <t>ICBU00000891391</t>
  </si>
  <si>
    <t>1Z78Y3540402947542</t>
  </si>
  <si>
    <t>RX18557</t>
  </si>
  <si>
    <t>ICBU00000891399</t>
  </si>
  <si>
    <t>1Z0E465J0423204245</t>
  </si>
  <si>
    <t>DS260106-US</t>
  </si>
  <si>
    <t>ICBU00000891915</t>
  </si>
  <si>
    <t>1ZG3333D0414243620</t>
  </si>
  <si>
    <t>RX18452</t>
  </si>
  <si>
    <t>ICBU00000891389</t>
  </si>
  <si>
    <t>1Z78Y3540433556326</t>
  </si>
  <si>
    <t>RX18564</t>
  </si>
  <si>
    <t>ICBU00000891398</t>
  </si>
  <si>
    <t>1Z0E465J0430999277</t>
  </si>
  <si>
    <t>RX260106B</t>
  </si>
  <si>
    <t>ICBU00000891418</t>
  </si>
  <si>
    <t>1ZG7982X0439594676</t>
  </si>
  <si>
    <t>RX18570</t>
  </si>
  <si>
    <t>ICBU00000891397</t>
  </si>
  <si>
    <t>1Z0E465J0421204347</t>
  </si>
  <si>
    <t>RX18574</t>
  </si>
  <si>
    <t>ICBU00000891395</t>
  </si>
  <si>
    <t>1Z0E465J0420499219</t>
  </si>
  <si>
    <t>RX18595</t>
  </si>
  <si>
    <t>ICBU00000891393</t>
  </si>
  <si>
    <t>1Z0E465J0439684108</t>
  </si>
  <si>
    <t>RX18601</t>
  </si>
  <si>
    <t>ICBU00000891392</t>
  </si>
  <si>
    <t>1Z0E465J0433699176</t>
  </si>
  <si>
    <t>RX260106A</t>
  </si>
  <si>
    <t>ICBU00000891417</t>
  </si>
  <si>
    <t>1ZG7982X0403148206</t>
  </si>
  <si>
    <t>RX18519</t>
  </si>
  <si>
    <t>ICBU00000891387</t>
  </si>
  <si>
    <t>1Z0E465J0422924120</t>
  </si>
  <si>
    <t>RX18591</t>
  </si>
  <si>
    <t>ICBU00000891394</t>
  </si>
  <si>
    <t>1Z80F20X0438838833</t>
  </si>
  <si>
    <t>ALI26ALO0001</t>
  </si>
  <si>
    <t>ICBU00000891462</t>
  </si>
  <si>
    <t>397507663136</t>
  </si>
  <si>
    <t>SW260106B</t>
  </si>
  <si>
    <t>ICBU00000891754</t>
  </si>
  <si>
    <t>887689272937</t>
  </si>
  <si>
    <t>ZY-00457</t>
  </si>
  <si>
    <t>ICBU00000891949</t>
  </si>
  <si>
    <t>1ZC80H586707512599</t>
  </si>
  <si>
    <t>QY-260106-1-JO</t>
  </si>
  <si>
    <t>ICBU00000891761</t>
  </si>
  <si>
    <t>887689458192</t>
  </si>
  <si>
    <t>ZZ88</t>
  </si>
  <si>
    <t>ICBU00000891673</t>
  </si>
  <si>
    <t>15505390937591</t>
  </si>
  <si>
    <t>ZJTX2025716</t>
  </si>
  <si>
    <t>ICBU00000890004</t>
  </si>
  <si>
    <t>397506821150</t>
  </si>
  <si>
    <t>ZY-00456</t>
  </si>
  <si>
    <t>ICBU00000891741</t>
  </si>
  <si>
    <t>MEL24000758401</t>
  </si>
  <si>
    <t>ZY-00455</t>
  </si>
  <si>
    <t>ICBU00000891720</t>
  </si>
  <si>
    <t>7023815514</t>
  </si>
  <si>
    <t>LGS-10602</t>
  </si>
  <si>
    <t>ICBU00000891542</t>
  </si>
  <si>
    <t>1ZG7982X0422672630</t>
  </si>
  <si>
    <t>260106TK-CH1</t>
  </si>
  <si>
    <t>ICBU00000891784</t>
  </si>
  <si>
    <t>1ZG7982X0424906277</t>
  </si>
  <si>
    <t>ZG202516</t>
  </si>
  <si>
    <t>ICBU00000891835</t>
  </si>
  <si>
    <t>1ZEC61586733598865</t>
  </si>
  <si>
    <t>裴钢健</t>
  </si>
  <si>
    <t>DAVID506</t>
  </si>
  <si>
    <t>ICBU00000891829</t>
  </si>
  <si>
    <t>1Z33W2606792882722</t>
  </si>
  <si>
    <t>SZCC-GB-106-3</t>
  </si>
  <si>
    <t>ICBU00000891523</t>
  </si>
  <si>
    <t>15505390158245</t>
  </si>
  <si>
    <t>106-XHX-02</t>
  </si>
  <si>
    <t>ICBU00000891696</t>
  </si>
  <si>
    <t>1Z33W2606692899305</t>
  </si>
  <si>
    <t>WU255-WJUH</t>
  </si>
  <si>
    <t>ICBU00000891825</t>
  </si>
  <si>
    <t>1ZA06B016839598911</t>
  </si>
  <si>
    <t>106-XHX-01</t>
  </si>
  <si>
    <t>ICBU00000891687</t>
  </si>
  <si>
    <t>1Z33W2606696355813</t>
  </si>
  <si>
    <t>106-XHX-04</t>
  </si>
  <si>
    <t>ICBU00000891689</t>
  </si>
  <si>
    <t>1Z33W2606696336683</t>
  </si>
  <si>
    <t>106-XHX-05</t>
  </si>
  <si>
    <t>ICBU00000891690</t>
  </si>
  <si>
    <t>1Z33W2606698728603</t>
  </si>
  <si>
    <t>106-XHX-07</t>
  </si>
  <si>
    <t>ICBU00000891693</t>
  </si>
  <si>
    <t>1Z33W2606690651138</t>
  </si>
  <si>
    <t>24144493001030306</t>
  </si>
  <si>
    <t>ICBU00000891749</t>
  </si>
  <si>
    <t>1ZB600R70426834851</t>
  </si>
  <si>
    <t>106-XHX-03</t>
  </si>
  <si>
    <t>ICBU00000891697</t>
  </si>
  <si>
    <t>1Z33W2606694776112</t>
  </si>
  <si>
    <t>106-XHX-06</t>
  </si>
  <si>
    <t>ICBU00000891691</t>
  </si>
  <si>
    <t>1Z33W2606694478720</t>
  </si>
  <si>
    <t>3DE0K9225</t>
  </si>
  <si>
    <t>ICBU00000891663</t>
  </si>
  <si>
    <t>397506931030</t>
  </si>
  <si>
    <t>WUH77-SNH</t>
  </si>
  <si>
    <t>ICBU00000891700</t>
  </si>
  <si>
    <t>15505390546370</t>
  </si>
  <si>
    <t>FZP-0105-6</t>
  </si>
  <si>
    <t>ICBU00000890091</t>
  </si>
  <si>
    <t>1ZR1C7022014485761</t>
  </si>
  <si>
    <t>CY2601051</t>
  </si>
  <si>
    <t>ICBU00000890067</t>
  </si>
  <si>
    <t>887688274680</t>
  </si>
  <si>
    <t>UWJ-WJ478</t>
  </si>
  <si>
    <t>ICBU00000891708</t>
  </si>
  <si>
    <t>1ZK5812C0311418103</t>
  </si>
  <si>
    <t>BB-29-01-06-CA</t>
  </si>
  <si>
    <t>ICBU00000891279</t>
  </si>
  <si>
    <t>887691566907</t>
  </si>
  <si>
    <t>DL260106</t>
  </si>
  <si>
    <t>ICBU00000891591</t>
  </si>
  <si>
    <t>1ZHF38642031044818</t>
  </si>
  <si>
    <t>FKS260106-GB</t>
  </si>
  <si>
    <t>ICBU00000891650</t>
  </si>
  <si>
    <t>887686730898</t>
  </si>
  <si>
    <t>ALI26ALO0003</t>
  </si>
  <si>
    <t>ICBU00000891472</t>
  </si>
  <si>
    <t>IW669924987GB</t>
  </si>
  <si>
    <t>YM260106</t>
  </si>
  <si>
    <t>ICBU00000891714</t>
  </si>
  <si>
    <t>1Z33W2600490827538</t>
  </si>
  <si>
    <t>260105TS-5</t>
  </si>
  <si>
    <t>ICBU00000890870</t>
  </si>
  <si>
    <t>DQ2975215XX</t>
  </si>
  <si>
    <t>AL-8</t>
  </si>
  <si>
    <t>ICBU00000890629</t>
  </si>
  <si>
    <t>1Z144AW70437263012</t>
  </si>
  <si>
    <t>ZG2601601</t>
  </si>
  <si>
    <t>ICBU00000891568</t>
  </si>
  <si>
    <t>397506860960</t>
  </si>
  <si>
    <t>JN67277</t>
  </si>
  <si>
    <t>ICBU00000888773</t>
  </si>
  <si>
    <t>1Z6981A16828718078</t>
  </si>
  <si>
    <t>XFL-26-01-06</t>
  </si>
  <si>
    <t>ICBU00000891212</t>
  </si>
  <si>
    <t>SA-WJ24486</t>
  </si>
  <si>
    <t>53GTG9G</t>
  </si>
  <si>
    <t>ICBU00000890638</t>
  </si>
  <si>
    <t>1Z0E554G0436893798</t>
  </si>
  <si>
    <t>10003778457</t>
  </si>
  <si>
    <t>ICBU00000891513</t>
  </si>
  <si>
    <t>1Z0E465J6724759554</t>
  </si>
  <si>
    <t>10003778469</t>
  </si>
  <si>
    <t>ICBU00000891515</t>
  </si>
  <si>
    <t>1ZG3325W0415723254</t>
  </si>
  <si>
    <t>3336E112W</t>
  </si>
  <si>
    <t>ICBU00000891453</t>
  </si>
  <si>
    <t>10003778505</t>
  </si>
  <si>
    <t>ICBU00000891461</t>
  </si>
  <si>
    <t>1Z0E793D0414148677</t>
  </si>
  <si>
    <t>ZY-00454</t>
  </si>
  <si>
    <t>ICBU00000891169</t>
  </si>
  <si>
    <t>1ZK5812C0325977868</t>
  </si>
  <si>
    <t>CINDY2516-03195-7</t>
  </si>
  <si>
    <t>ICBU00000891459</t>
  </si>
  <si>
    <t>1Z33W2600496195013</t>
  </si>
  <si>
    <t>ZZ104-1-34</t>
  </si>
  <si>
    <t>ICBU00000888355</t>
  </si>
  <si>
    <t>1Z0R6D896811392440</t>
  </si>
  <si>
    <t>LJ0106-28</t>
  </si>
  <si>
    <t>ICBU00000891410</t>
  </si>
  <si>
    <t>1ZF4K3596820183591</t>
  </si>
  <si>
    <t>BSKJ0106-1</t>
  </si>
  <si>
    <t>ICBU00000891310</t>
  </si>
  <si>
    <t>1Z0E554G0420797752</t>
  </si>
  <si>
    <t>10003778493</t>
  </si>
  <si>
    <t>ICBU00000891375</t>
  </si>
  <si>
    <t>SF5127814892210</t>
  </si>
  <si>
    <t>10003778481</t>
  </si>
  <si>
    <t>ICBU00000891373</t>
  </si>
  <si>
    <t>397508143663</t>
  </si>
  <si>
    <t>FBA15L92CNDG</t>
  </si>
  <si>
    <t>ICBU00000891281</t>
  </si>
  <si>
    <t>15503498073121</t>
  </si>
  <si>
    <t>LYFS20260106001</t>
  </si>
  <si>
    <t>ICBU00000891226</t>
  </si>
  <si>
    <t>1774949606</t>
  </si>
  <si>
    <t>DS-26-01-05</t>
  </si>
  <si>
    <t>ICBU00000891181</t>
  </si>
  <si>
    <t>1ZH073820439996602</t>
  </si>
  <si>
    <t>KCXZS-260106-1</t>
  </si>
  <si>
    <t>ICBU00000891186</t>
  </si>
  <si>
    <t>1Z80F20X0437165419</t>
  </si>
  <si>
    <t>SZKJ0105-4</t>
  </si>
  <si>
    <t>ICBU00000889961</t>
  </si>
  <si>
    <t>1ZB870R50434357613</t>
  </si>
  <si>
    <t>IND9-FBA195R2GNRG</t>
  </si>
  <si>
    <t>ICBU00000890836</t>
  </si>
  <si>
    <t>1Z4W260E0429532145</t>
  </si>
  <si>
    <t>RDU2-FBA195RB7Y8M</t>
  </si>
  <si>
    <t>ICBU00000891080</t>
  </si>
  <si>
    <t>1Z4W260E0438166435</t>
  </si>
  <si>
    <t>LGB8-FBA195R4VC4L</t>
  </si>
  <si>
    <t>ICBU00000890840</t>
  </si>
  <si>
    <t>1Z4W260E0422451334</t>
  </si>
  <si>
    <t>LAS1-FBA195R4BHZS</t>
  </si>
  <si>
    <t>ICBU00000890831</t>
  </si>
  <si>
    <t>1Z0E793D0419045288</t>
  </si>
  <si>
    <t>MQJ1-FBA195R4XJRQ</t>
  </si>
  <si>
    <t>ICBU00000890640</t>
  </si>
  <si>
    <t>1Z4W260E0429634348</t>
  </si>
  <si>
    <t>286511099501021089</t>
  </si>
  <si>
    <t>ICBU00000890723</t>
  </si>
  <si>
    <t>1Z4W260E0424246740</t>
  </si>
  <si>
    <t>287179942501026894</t>
  </si>
  <si>
    <t>ICBU00000890730</t>
  </si>
  <si>
    <t>1ZHV24710425661687</t>
  </si>
  <si>
    <t>286447167501029835</t>
  </si>
  <si>
    <t>ICBU00000890728</t>
  </si>
  <si>
    <t>397462835978</t>
  </si>
  <si>
    <t>SWF2-FBA195R96756</t>
  </si>
  <si>
    <t>ICBU00000891083</t>
  </si>
  <si>
    <t>1Z0E793D0406583579</t>
  </si>
  <si>
    <t>AVP1-FBA195RCPZK4</t>
  </si>
  <si>
    <t>ICBU00000891074</t>
  </si>
  <si>
    <t>1Z0E793D0437480265</t>
  </si>
  <si>
    <t>LAX9-FBA195R927JY</t>
  </si>
  <si>
    <t>ICBU00000891076</t>
  </si>
  <si>
    <t>1Z0E793D0415455235</t>
  </si>
  <si>
    <t>PSP3-FBA195R3HW1K-A</t>
  </si>
  <si>
    <t>ICBU00000890822</t>
  </si>
  <si>
    <t>1Z0E793D0438305952</t>
  </si>
  <si>
    <t>LGB8-FBA195R4VC4L-A</t>
  </si>
  <si>
    <t>ICBU00000890844</t>
  </si>
  <si>
    <t>1Z4W260E0426954614</t>
  </si>
  <si>
    <t>PSP3-FBA195R3HW1K</t>
  </si>
  <si>
    <t>ICBU00000890819</t>
  </si>
  <si>
    <t>1Z0E793D0439723605</t>
  </si>
  <si>
    <t>IND9-FBA195R2GNRG-B</t>
  </si>
  <si>
    <t>ICBU00000890854</t>
  </si>
  <si>
    <t>1Z4W260E0438490174</t>
  </si>
  <si>
    <t>MQJ1-FBA195R4XJRQ-A</t>
  </si>
  <si>
    <t>ICBU00000890643</t>
  </si>
  <si>
    <t>1Z4W260E0420791800</t>
  </si>
  <si>
    <t>AALL2656315</t>
  </si>
  <si>
    <t>ICBU00000890981</t>
  </si>
  <si>
    <t>1Z0E793D0439624454</t>
  </si>
  <si>
    <t>MQJ1-FBA195R4XJRQ-B</t>
  </si>
  <si>
    <t>ICBU00000890644</t>
  </si>
  <si>
    <t>1Z4W260E0432851580</t>
  </si>
  <si>
    <t>LAS1-FBA195R4BHZS-A</t>
  </si>
  <si>
    <t>ICBU00000890833</t>
  </si>
  <si>
    <t>1Z0E793D0429560729</t>
  </si>
  <si>
    <t>PSP3-FBA195R3HW1K-B</t>
  </si>
  <si>
    <t>ICBU00000890826</t>
  </si>
  <si>
    <t>1Z0E793D0400854528</t>
  </si>
  <si>
    <t>AVP1-FBA195R9WKGV</t>
  </si>
  <si>
    <t>ICBU00000891064</t>
  </si>
  <si>
    <t>1Z4W260E0404623432</t>
  </si>
  <si>
    <t>ONT8-FBA195RB7GQN</t>
  </si>
  <si>
    <t>ICBU00000891072</t>
  </si>
  <si>
    <t>1Z0E793D0433826336</t>
  </si>
  <si>
    <t>LAX9-FBA195R9YJMB</t>
  </si>
  <si>
    <t>ICBU00000891071</t>
  </si>
  <si>
    <t>1Z0E793D0425479110</t>
  </si>
  <si>
    <t>MQJ1-FBA195R4XJRQ-C</t>
  </si>
  <si>
    <t>ICBU00000890676</t>
  </si>
  <si>
    <t>1Z4W260E0421985199</t>
  </si>
  <si>
    <t>MQJ1-FBA195R8H8T7</t>
  </si>
  <si>
    <t>ICBU00000890940</t>
  </si>
  <si>
    <t>1Z4W260E0405505817</t>
  </si>
  <si>
    <t>RDU2-FBA195RD81DZ</t>
  </si>
  <si>
    <t>ICBU00000891063</t>
  </si>
  <si>
    <t>1Z0E793D0403703211</t>
  </si>
  <si>
    <t>SWF2-FBA195R9Y906</t>
  </si>
  <si>
    <t>ICBU00000891070</t>
  </si>
  <si>
    <t>1Z0E793D0415371683</t>
  </si>
  <si>
    <t>PBI3-FBA195R0YM23</t>
  </si>
  <si>
    <t>ICBU00000890403</t>
  </si>
  <si>
    <t>1Z33W2600496513062</t>
  </si>
  <si>
    <t>PBI3-FBA195QXV7R0</t>
  </si>
  <si>
    <t>ICBU00000890662</t>
  </si>
  <si>
    <t>1Z0E793D0433960397</t>
  </si>
  <si>
    <t>ONT8-FBA195RCF3RF</t>
  </si>
  <si>
    <t>ICBU00000891082</t>
  </si>
  <si>
    <t>1ZG3333D0404556329</t>
  </si>
  <si>
    <t>IND9-FBA195RBH72M</t>
  </si>
  <si>
    <t>ICBU00000890931</t>
  </si>
  <si>
    <t>1ZG3333D0439733483</t>
  </si>
  <si>
    <t>LAS1-FBA195R997FT</t>
  </si>
  <si>
    <t>ICBU00000890925</t>
  </si>
  <si>
    <t>1ZG3333D0408497341</t>
  </si>
  <si>
    <t>LGB8-FBA195R8HZTT</t>
  </si>
  <si>
    <t>ICBU00000890935</t>
  </si>
  <si>
    <t>1ZG3333D0408072531</t>
  </si>
  <si>
    <t>PBI3-FBA195QXV7R0-A</t>
  </si>
  <si>
    <t>ICBU00000890654</t>
  </si>
  <si>
    <t>1Z0E793D0422313731</t>
  </si>
  <si>
    <t>PBI3-FBA195R6327T</t>
  </si>
  <si>
    <t>ICBU00000890872</t>
  </si>
  <si>
    <t>1Z4W260E0421367937</t>
  </si>
  <si>
    <t>PSP3-FBA195R6BX6F</t>
  </si>
  <si>
    <t>ICBU00000890928</t>
  </si>
  <si>
    <t>1ZG3333D0428917279</t>
  </si>
  <si>
    <t>PBI3-FBA195RBW14C</t>
  </si>
  <si>
    <t>ICBU00000891062</t>
  </si>
  <si>
    <t>1Z4W260E0429441761</t>
  </si>
  <si>
    <t>LAS1-FBA195R4BHZS-B</t>
  </si>
  <si>
    <t>ICBU00000890835</t>
  </si>
  <si>
    <t>1Z0E793D0428396703</t>
  </si>
  <si>
    <t>PBI3-FBA195QXV7R0-B</t>
  </si>
  <si>
    <t>ICBU00000890658</t>
  </si>
  <si>
    <t>1Z0E793D0415615553</t>
  </si>
  <si>
    <t>PBI3-FBA195R6327T-A</t>
  </si>
  <si>
    <t>ICBU00000891084</t>
  </si>
  <si>
    <t>1Z4W260E0430826692</t>
  </si>
  <si>
    <t>PBI3-FBA195R6327T-B</t>
  </si>
  <si>
    <t>ICBU00000890875</t>
  </si>
  <si>
    <t>CY2601052</t>
  </si>
  <si>
    <t>ICBU00000890747</t>
  </si>
  <si>
    <t>1Z33W2606799479352</t>
  </si>
  <si>
    <t>CY2601052-8</t>
  </si>
  <si>
    <t>ICBU00000890751</t>
  </si>
  <si>
    <t>1ZF4K3596821596054</t>
  </si>
  <si>
    <t>HC0105-GR</t>
  </si>
  <si>
    <t>ICBU00000891022</t>
  </si>
  <si>
    <t>1ZEC67010429258293</t>
  </si>
  <si>
    <t>104-001</t>
  </si>
  <si>
    <t>ICBU00000890977</t>
  </si>
  <si>
    <t>1Z4W260E0436259044</t>
  </si>
  <si>
    <t>KBRY9855</t>
  </si>
  <si>
    <t>ICBU00000890296</t>
  </si>
  <si>
    <t>500745359100</t>
  </si>
  <si>
    <t>WUSHI1218</t>
  </si>
  <si>
    <t>ICBU00000889930</t>
  </si>
  <si>
    <t>1Z33W2606797386170</t>
  </si>
  <si>
    <t>GB0105-HD-IND9</t>
  </si>
  <si>
    <t>ICBU00000889644</t>
  </si>
  <si>
    <t>397464776717</t>
  </si>
  <si>
    <t>GB0105-Y3-LAS1</t>
  </si>
  <si>
    <t>ICBU00000889890</t>
  </si>
  <si>
    <t>397464657914</t>
  </si>
  <si>
    <t>GB0105-HD-MQJ1</t>
  </si>
  <si>
    <t>ICBU00000889640</t>
  </si>
  <si>
    <t>397464723437</t>
  </si>
  <si>
    <t>GB0105-HD-LAS1</t>
  </si>
  <si>
    <t>ICBU00000889643</t>
  </si>
  <si>
    <t>397464788607</t>
  </si>
  <si>
    <t>GB0105-HD-PSP3</t>
  </si>
  <si>
    <t>ICBU00000889642</t>
  </si>
  <si>
    <t>397464740852</t>
  </si>
  <si>
    <t>GB0105-Y3-IND9</t>
  </si>
  <si>
    <t>ICBU00000889889</t>
  </si>
  <si>
    <t>397464667915</t>
  </si>
  <si>
    <t>GB0105-Y3-PSP3</t>
  </si>
  <si>
    <t>ICBU00000889893</t>
  </si>
  <si>
    <t>397464637886</t>
  </si>
  <si>
    <t>GB0105-Y3-MQJ1</t>
  </si>
  <si>
    <t>ICBU00000889895</t>
  </si>
  <si>
    <t>397464628848</t>
  </si>
  <si>
    <t>GB0105-HD-SBD1</t>
  </si>
  <si>
    <t>ICBU00000889641</t>
  </si>
  <si>
    <t>397464732270</t>
  </si>
  <si>
    <t>GB0105-Y3-LGB8</t>
  </si>
  <si>
    <t>ICBU00000889891</t>
  </si>
  <si>
    <t>397464646766</t>
  </si>
  <si>
    <t>AD2615-90</t>
  </si>
  <si>
    <t>ICBU00000890106</t>
  </si>
  <si>
    <t>887652738916</t>
  </si>
  <si>
    <t>BTE0105-US09</t>
  </si>
  <si>
    <t>ICBU00000890446</t>
  </si>
  <si>
    <t>258-HSHB</t>
  </si>
  <si>
    <t>ICBU00000889947</t>
  </si>
  <si>
    <t>CJ149764488DE</t>
  </si>
  <si>
    <t>MLSP2615-21ZJ</t>
  </si>
  <si>
    <t>ICBU00000890420</t>
  </si>
  <si>
    <t>1Z6982X16827579074</t>
  </si>
  <si>
    <t>NAM260105US-01</t>
  </si>
  <si>
    <t>ICBU00000890550</t>
  </si>
  <si>
    <t>397464603101</t>
  </si>
  <si>
    <t>ETF260104US-01</t>
  </si>
  <si>
    <t>ICBU00000890590</t>
  </si>
  <si>
    <t>397464531565</t>
  </si>
  <si>
    <t>NAK260104US-01</t>
  </si>
  <si>
    <t>ICBU00000890554</t>
  </si>
  <si>
    <t>397464586160</t>
  </si>
  <si>
    <t>NAE260104FR-01</t>
  </si>
  <si>
    <t>ICBU00000890540</t>
  </si>
  <si>
    <t>887650556126</t>
  </si>
  <si>
    <t>GLZM-4166</t>
  </si>
  <si>
    <t>ICBU00000890581</t>
  </si>
  <si>
    <t>1ZG7982X0416889418</t>
  </si>
  <si>
    <t>ETF260104IT-01</t>
  </si>
  <si>
    <t>ICBU00000890532</t>
  </si>
  <si>
    <t>887650585144</t>
  </si>
  <si>
    <t>NAT260104US-01</t>
  </si>
  <si>
    <t>ICBU00000890560</t>
  </si>
  <si>
    <t>397464571889</t>
  </si>
  <si>
    <t>ETF251230US-01</t>
  </si>
  <si>
    <t>ICBU00000890585</t>
  </si>
  <si>
    <t>397464545035</t>
  </si>
  <si>
    <t>NAQ260104US-01</t>
  </si>
  <si>
    <t>ICBU00000890558</t>
  </si>
  <si>
    <t>397464580130</t>
  </si>
  <si>
    <t>ETF251231US-01</t>
  </si>
  <si>
    <t>ICBU00000890571</t>
  </si>
  <si>
    <t>397464559189</t>
  </si>
  <si>
    <t>762YKM</t>
  </si>
  <si>
    <t>ICBU00000891059</t>
  </si>
  <si>
    <t>1ZC0E5310310277363</t>
  </si>
  <si>
    <t>ZQ260105-CA</t>
  </si>
  <si>
    <t>ICBU00000890609</t>
  </si>
  <si>
    <t>520277607716</t>
  </si>
  <si>
    <t>XQ2615-MICHEAL</t>
  </si>
  <si>
    <t>ICBU00000890415</t>
  </si>
  <si>
    <t>1ZJ4441J0423215412</t>
  </si>
  <si>
    <t>83GRJGT</t>
  </si>
  <si>
    <t>ICBU00000889973</t>
  </si>
  <si>
    <t>868000059239</t>
  </si>
  <si>
    <t>JQ0105-1</t>
  </si>
  <si>
    <t>ICBU00000890184</t>
  </si>
  <si>
    <t>397464610217</t>
  </si>
  <si>
    <t>25AGLRT3</t>
  </si>
  <si>
    <t>ICBU00000890259</t>
  </si>
  <si>
    <t>ZY-00446</t>
  </si>
  <si>
    <t>ICBU00000891034</t>
  </si>
  <si>
    <t>31684897941</t>
  </si>
  <si>
    <t>ZY-00447</t>
  </si>
  <si>
    <t>ICBU00000891035</t>
  </si>
  <si>
    <t>1Z33W2606798590198</t>
  </si>
  <si>
    <t>ZY-00453</t>
  </si>
  <si>
    <t>ICBU00000891041</t>
  </si>
  <si>
    <t>1ZG7982X0410867194</t>
  </si>
  <si>
    <t>ZY-00448</t>
  </si>
  <si>
    <t>ICBU00000891036</t>
  </si>
  <si>
    <t>1Z0E793D0423979182</t>
  </si>
  <si>
    <t>ZY-00451</t>
  </si>
  <si>
    <t>ICBU00000891039</t>
  </si>
  <si>
    <t>500745359030</t>
  </si>
  <si>
    <t>ZY-00452</t>
  </si>
  <si>
    <t>ICBU00000891042</t>
  </si>
  <si>
    <t>1Z0E465J0433857656</t>
  </si>
  <si>
    <t>OB26010501</t>
  </si>
  <si>
    <t>ICBU00000890402</t>
  </si>
  <si>
    <t>887688118437</t>
  </si>
  <si>
    <t>WQMY260101</t>
  </si>
  <si>
    <t>ICBU00000890463</t>
  </si>
  <si>
    <t>15505390546751</t>
  </si>
  <si>
    <t>22026010503</t>
  </si>
  <si>
    <t>ICBU00000890902</t>
  </si>
  <si>
    <t>1Z33W2606798912296</t>
  </si>
  <si>
    <t>MINA251209684</t>
  </si>
  <si>
    <t>ICBU00000890350</t>
  </si>
  <si>
    <t>1Z4W260E0430108502</t>
  </si>
  <si>
    <t>YY-15B4B</t>
  </si>
  <si>
    <t>ICBU00000890693</t>
  </si>
  <si>
    <t>1Z74WF390439302520</t>
  </si>
  <si>
    <t>YY-15A3A</t>
  </si>
  <si>
    <t>ICBU00000890665</t>
  </si>
  <si>
    <t>1Z74WF390433135294</t>
  </si>
  <si>
    <t>HX105AU-40</t>
  </si>
  <si>
    <t>ICBU00000889942</t>
  </si>
  <si>
    <t>BKP24000758346</t>
  </si>
  <si>
    <t>260105YK-FE1A</t>
  </si>
  <si>
    <t>ICBU00000889656</t>
  </si>
  <si>
    <t>1Z33W2600496898540</t>
  </si>
  <si>
    <t>260105YK-FERB</t>
  </si>
  <si>
    <t>ICBU00000889655</t>
  </si>
  <si>
    <t>1Z33W2600499724169</t>
  </si>
  <si>
    <t>30HGGALT</t>
  </si>
  <si>
    <t>ICBU00000890311</t>
  </si>
  <si>
    <t>887656064677</t>
  </si>
  <si>
    <t>10003778373</t>
  </si>
  <si>
    <t>ICBU00000890707</t>
  </si>
  <si>
    <t>1Z0E793D0437412221</t>
  </si>
  <si>
    <t>YQJCK0105-US5</t>
  </si>
  <si>
    <t>ICBU00000890996</t>
  </si>
  <si>
    <t>1ZC80H580426090752</t>
  </si>
  <si>
    <t>SH78-WH</t>
  </si>
  <si>
    <t>ICBU00000889813</t>
  </si>
  <si>
    <t>V0PZ10086013</t>
  </si>
  <si>
    <t>5456152HXL</t>
  </si>
  <si>
    <t>ICBU00000890930</t>
  </si>
  <si>
    <t>1Z0E465J6738123964</t>
  </si>
  <si>
    <t>MB250105-HR</t>
  </si>
  <si>
    <t>ICBU00000890173</t>
  </si>
  <si>
    <t>1241226980</t>
  </si>
  <si>
    <t>D1144DE80K</t>
  </si>
  <si>
    <t>ICBU00000890944</t>
  </si>
  <si>
    <t>1Z0E465J0410177746</t>
  </si>
  <si>
    <t>HYFZ-0105-2</t>
  </si>
  <si>
    <t>ICBU00000891003</t>
  </si>
  <si>
    <t>1Z4W260E0426557946</t>
  </si>
  <si>
    <t>MIA-141</t>
  </si>
  <si>
    <t>ICBU00000890884</t>
  </si>
  <si>
    <t>1Z33W2600499376705</t>
  </si>
  <si>
    <t>10003778445</t>
  </si>
  <si>
    <t>ICBU00000890718</t>
  </si>
  <si>
    <t>1Z4W260E0434135010</t>
  </si>
  <si>
    <t>FBA195DJHK1H</t>
  </si>
  <si>
    <t>ICBU00000889974</t>
  </si>
  <si>
    <t>US03633900</t>
  </si>
  <si>
    <t>ICBU00000890699</t>
  </si>
  <si>
    <t>1Z0E554G0434335680</t>
  </si>
  <si>
    <t>SHZ25-187</t>
  </si>
  <si>
    <t>ICBU00000890008</t>
  </si>
  <si>
    <t>SHZ25187</t>
  </si>
  <si>
    <t>LLHH1915</t>
  </si>
  <si>
    <t>ICBU00000890586</t>
  </si>
  <si>
    <t>TPL000131056</t>
  </si>
  <si>
    <t>MMLSA0105-1</t>
  </si>
  <si>
    <t>ICBU00000890670</t>
  </si>
  <si>
    <t>1ZG3325W0428825085</t>
  </si>
  <si>
    <t>ZY-115AA</t>
  </si>
  <si>
    <t>ICBU00000890299</t>
  </si>
  <si>
    <t>1Z33W2600492237690</t>
  </si>
  <si>
    <t>ZY-115DD</t>
  </si>
  <si>
    <t>ICBU00000890304</t>
  </si>
  <si>
    <t>1Z33W2600499904152</t>
  </si>
  <si>
    <t>ZY-115GG</t>
  </si>
  <si>
    <t>ICBU00000890309</t>
  </si>
  <si>
    <t>1Z33W2600497179477</t>
  </si>
  <si>
    <t>ZY-115HH</t>
  </si>
  <si>
    <t>ICBU00000890313</t>
  </si>
  <si>
    <t>1Z33W2600497535304</t>
  </si>
  <si>
    <t>ZY-115FF</t>
  </si>
  <si>
    <t>ICBU00000890308</t>
  </si>
  <si>
    <t>1Z33W2600499232137</t>
  </si>
  <si>
    <t>ZY-115EE</t>
  </si>
  <si>
    <t>ICBU00000890306</t>
  </si>
  <si>
    <t>1Z33W2600498176085</t>
  </si>
  <si>
    <t>ZY-115JJ</t>
  </si>
  <si>
    <t>ICBU00000890320</t>
  </si>
  <si>
    <t>1Z33W2600499183440</t>
  </si>
  <si>
    <t>ZY-115BB</t>
  </si>
  <si>
    <t>ICBU00000890301</t>
  </si>
  <si>
    <t>1Z33W2600498187420</t>
  </si>
  <si>
    <t>ZY-115CC</t>
  </si>
  <si>
    <t>ICBU00000890302</t>
  </si>
  <si>
    <t>1Z33W2600497888200</t>
  </si>
  <si>
    <t>ZY-115II</t>
  </si>
  <si>
    <t>ICBU00000890318</t>
  </si>
  <si>
    <t>1Z33W2600498515379</t>
  </si>
  <si>
    <t>2200087F6</t>
  </si>
  <si>
    <t>ICBU00000875607</t>
  </si>
  <si>
    <t>1Z0E793D6724917217</t>
  </si>
  <si>
    <t>SW260105</t>
  </si>
  <si>
    <t>ICBU00000890536</t>
  </si>
  <si>
    <t>1Z33W2600498249078</t>
  </si>
  <si>
    <t>QY26-0105LK02</t>
  </si>
  <si>
    <t>ICBU00000890235</t>
  </si>
  <si>
    <t>1Z036E5H0338626833</t>
  </si>
  <si>
    <t>TX260105-PG01</t>
  </si>
  <si>
    <t>ICBU00000890538</t>
  </si>
  <si>
    <t>887657245560</t>
  </si>
  <si>
    <t>10003778409</t>
  </si>
  <si>
    <t>ICBU00000890120</t>
  </si>
  <si>
    <t>BKP24000758416</t>
  </si>
  <si>
    <t>QY26-0105LK01</t>
  </si>
  <si>
    <t>ICBU00000890219</t>
  </si>
  <si>
    <t>397462975459</t>
  </si>
  <si>
    <t>RSC0105</t>
  </si>
  <si>
    <t>ICBU00000890447</t>
  </si>
  <si>
    <t>1Z0E465J0412632599</t>
  </si>
  <si>
    <t>53TGNB6</t>
  </si>
  <si>
    <t>ICBU00000890291</t>
  </si>
  <si>
    <t>CP141314845DE</t>
  </si>
  <si>
    <t>ALAM0105</t>
  </si>
  <si>
    <t>ICBU00000890032</t>
  </si>
  <si>
    <t>1Z0E793D0430107814</t>
  </si>
  <si>
    <t>XM33989915</t>
  </si>
  <si>
    <t>ICBU00000889562</t>
  </si>
  <si>
    <t>1ZG7982X0429697619</t>
  </si>
  <si>
    <t>JXMY20260105-1</t>
  </si>
  <si>
    <t>ICBU00000890319</t>
  </si>
  <si>
    <t>1Z0E465J0406258845</t>
  </si>
  <si>
    <t>WJ47-WBB</t>
  </si>
  <si>
    <t>ICBU00000890251</t>
  </si>
  <si>
    <t>SYD24000758364</t>
  </si>
  <si>
    <t>BONDS0105</t>
  </si>
  <si>
    <t>ICBU00000889770</t>
  </si>
  <si>
    <t>1Z0E793D0424237712</t>
  </si>
  <si>
    <t>YC260105-US</t>
  </si>
  <si>
    <t>ICBU00000889834</t>
  </si>
  <si>
    <t>1Z693V0R0439061598</t>
  </si>
  <si>
    <t>260105YK-XU3</t>
  </si>
  <si>
    <t>ICBU00000889511</t>
  </si>
  <si>
    <t>887652278331</t>
  </si>
  <si>
    <t>FBA195NGDLQZ</t>
  </si>
  <si>
    <t>ICBU00000887207</t>
  </si>
  <si>
    <t>1Z33W2600498983248</t>
  </si>
  <si>
    <t>RB20260106-1</t>
  </si>
  <si>
    <t>ICBU00000890168</t>
  </si>
  <si>
    <t>887688298518</t>
  </si>
  <si>
    <t>ZB0105-1</t>
  </si>
  <si>
    <t>ICBU00000890086</t>
  </si>
  <si>
    <t>1Z0E554G0422891691</t>
  </si>
  <si>
    <t>QY77</t>
  </si>
  <si>
    <t>ICBU00000890169</t>
  </si>
  <si>
    <t>IW669482153GB</t>
  </si>
  <si>
    <t>CC260105-1AU</t>
  </si>
  <si>
    <t>ICBU00000889989</t>
  </si>
  <si>
    <t>36QJ70068061</t>
  </si>
  <si>
    <t>IBR5765849641426260230</t>
  </si>
  <si>
    <t>ICBU00000889550</t>
  </si>
  <si>
    <t>1Z27E83E0437212300</t>
  </si>
  <si>
    <t>AQ2615-4</t>
  </si>
  <si>
    <t>ICBU00000890053</t>
  </si>
  <si>
    <t>1ZB600R76728955368</t>
  </si>
  <si>
    <t>HCLSA0105-3</t>
  </si>
  <si>
    <t>ICBU00000890093</t>
  </si>
  <si>
    <t>397464456246</t>
  </si>
  <si>
    <t>SDFFD0105</t>
  </si>
  <si>
    <t>ICBU00000890022</t>
  </si>
  <si>
    <t>MKP24000758507</t>
  </si>
  <si>
    <t>8ZA322EE8</t>
  </si>
  <si>
    <t>ICBU00000890016</t>
  </si>
  <si>
    <t>868000033383</t>
  </si>
  <si>
    <t>WLXB0105-3GB-2</t>
  </si>
  <si>
    <t>ICBU00000889541</t>
  </si>
  <si>
    <t>887689504221</t>
  </si>
  <si>
    <t>WLXB0105-3GB-1</t>
  </si>
  <si>
    <t>ICBU00000889521</t>
  </si>
  <si>
    <t>887689485049</t>
  </si>
  <si>
    <t>WLXB0105-3GB-5</t>
  </si>
  <si>
    <t>ICBU00000889682</t>
  </si>
  <si>
    <t>887689453293</t>
  </si>
  <si>
    <t>WLXB0105-3GB-6</t>
  </si>
  <si>
    <t>ICBU00000889684</t>
  </si>
  <si>
    <t>887689431601</t>
  </si>
  <si>
    <t>WLXB0105-3GB-7</t>
  </si>
  <si>
    <t>ICBU00000889685</t>
  </si>
  <si>
    <t>887686759132</t>
  </si>
  <si>
    <t>WLXB0105-3GB-3</t>
  </si>
  <si>
    <t>ICBU00000889542</t>
  </si>
  <si>
    <t>887689470470</t>
  </si>
  <si>
    <t>HCLSA0105-2</t>
  </si>
  <si>
    <t>ICBU00000890069</t>
  </si>
  <si>
    <t>1241227002</t>
  </si>
  <si>
    <t>ZD-0105</t>
  </si>
  <si>
    <t>ICBU00000889921</t>
  </si>
  <si>
    <t>1ZHF05572034336019</t>
  </si>
  <si>
    <t>ZAMMY02610595</t>
  </si>
  <si>
    <t>ICBU00000889872</t>
  </si>
  <si>
    <t>397465915224</t>
  </si>
  <si>
    <t>FBA15L8S2V7C</t>
  </si>
  <si>
    <t>ICBU00000889892</t>
  </si>
  <si>
    <t>15503498066675</t>
  </si>
  <si>
    <t>FBA15L8T6405</t>
  </si>
  <si>
    <t>ICBU00000889476</t>
  </si>
  <si>
    <t>1Z6981A16804818577</t>
  </si>
  <si>
    <t>FBA15L8STJF2</t>
  </si>
  <si>
    <t>ICBU00000889879</t>
  </si>
  <si>
    <t>15505390031449</t>
  </si>
  <si>
    <t>FBA15L8X384W</t>
  </si>
  <si>
    <t>ICBU00000889904</t>
  </si>
  <si>
    <t>15503498071762</t>
  </si>
  <si>
    <t>FBA15L8V4028</t>
  </si>
  <si>
    <t>ICBU00000889910</t>
  </si>
  <si>
    <t>1Z6981A16831043497</t>
  </si>
  <si>
    <t>FBA15L8T6X01</t>
  </si>
  <si>
    <t>ICBU00000889458</t>
  </si>
  <si>
    <t>15503498066960</t>
  </si>
  <si>
    <t>JSKJ-260105-8</t>
  </si>
  <si>
    <t>ICBU00000889837</t>
  </si>
  <si>
    <t>AKP24000758296</t>
  </si>
  <si>
    <t>H10-20250105</t>
  </si>
  <si>
    <t>ICBU00000889570</t>
  </si>
  <si>
    <t>15505390093800</t>
  </si>
  <si>
    <t>DS0105-GB01</t>
  </si>
  <si>
    <t>ICBU00000889920</t>
  </si>
  <si>
    <t>887651274009</t>
  </si>
  <si>
    <t>TM260105-1AE</t>
  </si>
  <si>
    <t>ICBU00000889421</t>
  </si>
  <si>
    <t>1969605525</t>
  </si>
  <si>
    <t>TM260105-1FR2</t>
  </si>
  <si>
    <t>ICBU00000889437</t>
  </si>
  <si>
    <t>887656431334</t>
  </si>
  <si>
    <t>CC260105-2DEHP</t>
  </si>
  <si>
    <t>ICBU00000889650</t>
  </si>
  <si>
    <t>1Z6981A16831091113</t>
  </si>
  <si>
    <t>DCWJ20260105-1</t>
  </si>
  <si>
    <t>ICBU00000889838</t>
  </si>
  <si>
    <t>887652163380</t>
  </si>
  <si>
    <t>WC66</t>
  </si>
  <si>
    <t>ICBU00000889911</t>
  </si>
  <si>
    <t>1ZA882340499656397</t>
  </si>
  <si>
    <t>WC44</t>
  </si>
  <si>
    <t>ICBU00000889898</t>
  </si>
  <si>
    <t>887759342065</t>
  </si>
  <si>
    <t>RF-2533</t>
  </si>
  <si>
    <t>ICBU00000889831</t>
  </si>
  <si>
    <t>1Z028C1Y0328284216</t>
  </si>
  <si>
    <t>WTKJ9988</t>
  </si>
  <si>
    <t>ICBU00000889815</t>
  </si>
  <si>
    <t>1ZG3325W6725104205</t>
  </si>
  <si>
    <t>YH20260105-1</t>
  </si>
  <si>
    <t>ICBU00000889402</t>
  </si>
  <si>
    <t>BKP4534268496</t>
  </si>
  <si>
    <t>CINDY2615-500-1</t>
  </si>
  <si>
    <t>ICBU00000889588</t>
  </si>
  <si>
    <t>887654005815</t>
  </si>
  <si>
    <t>CINDY2615-500-2</t>
  </si>
  <si>
    <t>ICBU00000889590</t>
  </si>
  <si>
    <t>887653978598</t>
  </si>
  <si>
    <t>CINDY2615-500-3</t>
  </si>
  <si>
    <t>ICBU00000889592</t>
  </si>
  <si>
    <t>887653937039</t>
  </si>
  <si>
    <t>CINDY2615-500-4</t>
  </si>
  <si>
    <t>ICBU00000889593</t>
  </si>
  <si>
    <t>887653873480</t>
  </si>
  <si>
    <t>CINDY2615-500-5</t>
  </si>
  <si>
    <t>ICBU00000889594</t>
  </si>
  <si>
    <t>887653828031</t>
  </si>
  <si>
    <t>CINDY2615-500-6</t>
  </si>
  <si>
    <t>ICBU00000889595</t>
  </si>
  <si>
    <t>887653779566</t>
  </si>
  <si>
    <t>CINDY2615-500-7</t>
  </si>
  <si>
    <t>ICBU00000889596</t>
  </si>
  <si>
    <t>887653728543</t>
  </si>
  <si>
    <t>CINDY2615-500-8</t>
  </si>
  <si>
    <t>ICBU00000889597</t>
  </si>
  <si>
    <t>1Z33W2600499182512</t>
  </si>
  <si>
    <t>CINDY2615-500-9</t>
  </si>
  <si>
    <t>ICBU00000889598</t>
  </si>
  <si>
    <t>1Z33W2600496205912</t>
  </si>
  <si>
    <t>CINDY2615-500-10</t>
  </si>
  <si>
    <t>ICBU00000889599</t>
  </si>
  <si>
    <t>1Z33W2600499071927</t>
  </si>
  <si>
    <t>CINDY2615-500-11</t>
  </si>
  <si>
    <t>ICBU00000889600</t>
  </si>
  <si>
    <t>1Z33W2600497678115</t>
  </si>
  <si>
    <t>CINDY2615-500-12</t>
  </si>
  <si>
    <t>ICBU00000889601</t>
  </si>
  <si>
    <t>1Z33W2600498214711</t>
  </si>
  <si>
    <t>CINDY2615-500-13</t>
  </si>
  <si>
    <t>ICBU00000889602</t>
  </si>
  <si>
    <t>1Z33W2600497839110</t>
  </si>
  <si>
    <t>CINDY2615-500-14</t>
  </si>
  <si>
    <t>ICBU00000889603</t>
  </si>
  <si>
    <t>1Z33W2600497540094</t>
  </si>
  <si>
    <t>CINDY2615-500-15</t>
  </si>
  <si>
    <t>ICBU00000889604</t>
  </si>
  <si>
    <t>1Z33W2600497469065</t>
  </si>
  <si>
    <t>CINDY2615-500-16</t>
  </si>
  <si>
    <t>ICBU00000889605</t>
  </si>
  <si>
    <t>1Z33W2600498766910</t>
  </si>
  <si>
    <t>CINDY2615-500-17</t>
  </si>
  <si>
    <t>ICBU00000889606</t>
  </si>
  <si>
    <t>1Z33W2600496160121</t>
  </si>
  <si>
    <t>CINDY2615-500-18</t>
  </si>
  <si>
    <t>ICBU00000889607</t>
  </si>
  <si>
    <t>1Z33W2600497431318</t>
  </si>
  <si>
    <t>CINDY2615-500-19</t>
  </si>
  <si>
    <t>ICBU00000889608</t>
  </si>
  <si>
    <t>1Z33W2600496175713</t>
  </si>
  <si>
    <t>CINDY2615-500-20</t>
  </si>
  <si>
    <t>ICBU00000889609</t>
  </si>
  <si>
    <t>1Z33W2600499543515</t>
  </si>
  <si>
    <t>CINDY2615-500-21</t>
  </si>
  <si>
    <t>ICBU00000889612</t>
  </si>
  <si>
    <t>1Z33W2600497476860</t>
  </si>
  <si>
    <t>CINDY2615-500-22</t>
  </si>
  <si>
    <t>ICBU00000889613</t>
  </si>
  <si>
    <t>1Z33W2600499670315</t>
  </si>
  <si>
    <t>CINDY2615-500-23</t>
  </si>
  <si>
    <t>ICBU00000889614</t>
  </si>
  <si>
    <t>1Z33W2600499981266</t>
  </si>
  <si>
    <t>CINDY2615-500-24</t>
  </si>
  <si>
    <t>ICBU00000889615</t>
  </si>
  <si>
    <t>1Z33W2600495696528</t>
  </si>
  <si>
    <t>CINDY2615-500-25</t>
  </si>
  <si>
    <t>ICBU00000889616</t>
  </si>
  <si>
    <t>1Z33W2600496609432</t>
  </si>
  <si>
    <t>356G5GM</t>
  </si>
  <si>
    <t>ICBU00000888592</t>
  </si>
  <si>
    <t>1Z0E465J0433283785</t>
  </si>
  <si>
    <t>2615-XHX-10</t>
  </si>
  <si>
    <t>ICBU00000889752</t>
  </si>
  <si>
    <t>1Z33W2606690133500</t>
  </si>
  <si>
    <t>2615-XHX-9</t>
  </si>
  <si>
    <t>ICBU00000889751</t>
  </si>
  <si>
    <t>1Z33W2606691795544</t>
  </si>
  <si>
    <t>2615-XHX-8</t>
  </si>
  <si>
    <t>ICBU00000889744</t>
  </si>
  <si>
    <t>1Z33W2606694104927</t>
  </si>
  <si>
    <t>2615-XHX-7</t>
  </si>
  <si>
    <t>ICBU00000889742</t>
  </si>
  <si>
    <t>1Z33W2606696974449</t>
  </si>
  <si>
    <t>2615-XHX-6</t>
  </si>
  <si>
    <t>ICBU00000889740</t>
  </si>
  <si>
    <t>1Z33W2606694166316</t>
  </si>
  <si>
    <t>2615-XHX-5</t>
  </si>
  <si>
    <t>ICBU00000889738</t>
  </si>
  <si>
    <t>1Z33W2606694995555</t>
  </si>
  <si>
    <t>2615-XHX-4</t>
  </si>
  <si>
    <t>ICBU00000889737</t>
  </si>
  <si>
    <t>1Z33W2606692993337</t>
  </si>
  <si>
    <t>2615-XHX-3</t>
  </si>
  <si>
    <t>ICBU00000889736</t>
  </si>
  <si>
    <t>1Z33W2606693229876</t>
  </si>
  <si>
    <t>2615-XHX-2</t>
  </si>
  <si>
    <t>ICBU00000889735</t>
  </si>
  <si>
    <t>1Z33W2606699276859</t>
  </si>
  <si>
    <t>2615-XHX-1</t>
  </si>
  <si>
    <t>ICBU00000889734</t>
  </si>
  <si>
    <t>1Z33W2606699336016</t>
  </si>
  <si>
    <t>ZY-00445</t>
  </si>
  <si>
    <t>ICBU00000889683</t>
  </si>
  <si>
    <t>SKP24000758317</t>
  </si>
  <si>
    <t>BYC-26-01-05</t>
  </si>
  <si>
    <t>ICBU00000889725</t>
  </si>
  <si>
    <t>1ZF4K3596823422746</t>
  </si>
  <si>
    <t>K5544110E</t>
  </si>
  <si>
    <t>ICBU00000876859</t>
  </si>
  <si>
    <t>1Z33W2606792086593</t>
  </si>
  <si>
    <t>665J25D1</t>
  </si>
  <si>
    <t>ICBU00000876858</t>
  </si>
  <si>
    <t>663462413</t>
  </si>
  <si>
    <t>AA123939</t>
  </si>
  <si>
    <t>ICBU00000889745</t>
  </si>
  <si>
    <t>1ZA6D4270436468331</t>
  </si>
  <si>
    <t>FBA15G4ZHK89</t>
  </si>
  <si>
    <t>ICBU00000889572</t>
  </si>
  <si>
    <t>RCD24000758329</t>
  </si>
  <si>
    <t>LC-6398</t>
  </si>
  <si>
    <t>ICBU00000889579</t>
  </si>
  <si>
    <t>1608390615</t>
  </si>
  <si>
    <t>SF-8256</t>
  </si>
  <si>
    <t>ICBU00000889658</t>
  </si>
  <si>
    <t>1ZEC67010439867802</t>
  </si>
  <si>
    <t>YLZXX010501</t>
  </si>
  <si>
    <t>ICBU00000889611</t>
  </si>
  <si>
    <t>1ZHF05572036473331</t>
  </si>
  <si>
    <t>CINDY2615-03476-8</t>
  </si>
  <si>
    <t>ICBU00000889494</t>
  </si>
  <si>
    <t>1Z028C1Y0326788935</t>
  </si>
  <si>
    <t>YOLANDA0105</t>
  </si>
  <si>
    <t>ICBU00000889637</t>
  </si>
  <si>
    <t>1ZG3325W6732985394</t>
  </si>
  <si>
    <t>ZX1105FR-1</t>
  </si>
  <si>
    <t>ICBU00000889417</t>
  </si>
  <si>
    <t>887688456723</t>
  </si>
  <si>
    <t>BRADLEY2615-1</t>
  </si>
  <si>
    <t>ICBU00000889489</t>
  </si>
  <si>
    <t>397464182304</t>
  </si>
  <si>
    <t>RL260105-4US-2</t>
  </si>
  <si>
    <t>ICBU00000889557</t>
  </si>
  <si>
    <t>1Z4W260E0433112779</t>
  </si>
  <si>
    <t>RL260105-4US-1</t>
  </si>
  <si>
    <t>ICBU00000889556</t>
  </si>
  <si>
    <t>1Z4W260E0428455267</t>
  </si>
  <si>
    <t>LG-0105</t>
  </si>
  <si>
    <t>ICBU00000889558</t>
  </si>
  <si>
    <t>1Z0E465J0430482584</t>
  </si>
  <si>
    <t>DQYX20260105001</t>
  </si>
  <si>
    <t>ICBU00000889565</t>
  </si>
  <si>
    <t>CP141314911DE</t>
  </si>
  <si>
    <t>ERICK2615-1</t>
  </si>
  <si>
    <t>ICBU00000889548</t>
  </si>
  <si>
    <t>1ZB875D90430196498</t>
  </si>
  <si>
    <t>SR105FR-3</t>
  </si>
  <si>
    <t>ICBU00000889392</t>
  </si>
  <si>
    <t>888644986635</t>
  </si>
  <si>
    <t>ZY-00442</t>
  </si>
  <si>
    <t>ICBU00000889294</t>
  </si>
  <si>
    <t>1Z4W260E0438645300</t>
  </si>
  <si>
    <t>CINDY2615-306938-2</t>
  </si>
  <si>
    <t>ICBU00000889443</t>
  </si>
  <si>
    <t>1Z33W2600497784198</t>
  </si>
  <si>
    <t>ZY-00444</t>
  </si>
  <si>
    <t>ICBU00000889430</t>
  </si>
  <si>
    <t>1ZEC61580415801223</t>
  </si>
  <si>
    <t>PI2025343</t>
  </si>
  <si>
    <t>ICBU00000889426</t>
  </si>
  <si>
    <t>887687807189</t>
  </si>
  <si>
    <t>FBA15G53VDKB</t>
  </si>
  <si>
    <t>ICBU00000889199</t>
  </si>
  <si>
    <t>RCD24000758344</t>
  </si>
  <si>
    <t>LLEE13015</t>
  </si>
  <si>
    <t>ICBU00000889363</t>
  </si>
  <si>
    <t>1Z0E793D6728379408</t>
  </si>
  <si>
    <t>PPKK1214</t>
  </si>
  <si>
    <t>ICBU00000888528</t>
  </si>
  <si>
    <t>397410959606</t>
  </si>
  <si>
    <t>CARLOS2614</t>
  </si>
  <si>
    <t>ICBU00000888853</t>
  </si>
  <si>
    <t>1ZB875D90433316594</t>
  </si>
  <si>
    <t>HGR6-FBA195PW8HFD</t>
  </si>
  <si>
    <t>ICBU00000889078</t>
  </si>
  <si>
    <t>1Z4W260E0435357350</t>
  </si>
  <si>
    <t>HGR6-FBA195PW8HFD-A</t>
  </si>
  <si>
    <t>ICBU00000889080</t>
  </si>
  <si>
    <t>1Z4W260E0416250867</t>
  </si>
  <si>
    <t>HGR6-FBA195PW8HFD-B</t>
  </si>
  <si>
    <t>ICBU00000889081</t>
  </si>
  <si>
    <t>1Z4W260E0429718847</t>
  </si>
  <si>
    <t>GYTG12</t>
  </si>
  <si>
    <t>ICBU00000888847</t>
  </si>
  <si>
    <t>1Z0E793D0429931122</t>
  </si>
  <si>
    <t>84GGGH</t>
  </si>
  <si>
    <t>ICBU00000888835</t>
  </si>
  <si>
    <t>397409860820</t>
  </si>
  <si>
    <t>687GGHR</t>
  </si>
  <si>
    <t>ICBU00000888736</t>
  </si>
  <si>
    <t>IW669086603GB</t>
  </si>
  <si>
    <t>67GKYER</t>
  </si>
  <si>
    <t>ICBU00000888846</t>
  </si>
  <si>
    <t>SF5103630707943</t>
  </si>
  <si>
    <t>54F654Y</t>
  </si>
  <si>
    <t>ICBU00000888898</t>
  </si>
  <si>
    <t>397409837237</t>
  </si>
  <si>
    <t>JLL260104A</t>
  </si>
  <si>
    <t>ICBU00000888843</t>
  </si>
  <si>
    <t>MKP4534267638</t>
  </si>
  <si>
    <t>UWH78-AH</t>
  </si>
  <si>
    <t>ICBU00000888607</t>
  </si>
  <si>
    <t>1Z2995YW9141807265</t>
  </si>
  <si>
    <t>UW78-UE</t>
  </si>
  <si>
    <t>ICBU00000888617</t>
  </si>
  <si>
    <t>AMQ6854930</t>
  </si>
  <si>
    <t>YWH25887</t>
  </si>
  <si>
    <t>ICBU00000888603</t>
  </si>
  <si>
    <t>1ZB600R76712706157</t>
  </si>
  <si>
    <t>MIH2548</t>
  </si>
  <si>
    <t>ICBU00000888549</t>
  </si>
  <si>
    <t>CJ149755680DE</t>
  </si>
  <si>
    <t>JLL260104B</t>
  </si>
  <si>
    <t>ICBU00000888850</t>
  </si>
  <si>
    <t>BYTX-104</t>
  </si>
  <si>
    <t>ICBU00000888997</t>
  </si>
  <si>
    <t>1Z4W260E0415046303</t>
  </si>
  <si>
    <t>260104-34787</t>
  </si>
  <si>
    <t>ICBU00000888874</t>
  </si>
  <si>
    <t>397409846779</t>
  </si>
  <si>
    <t>260104-92173</t>
  </si>
  <si>
    <t>ICBU00000888871</t>
  </si>
  <si>
    <t>1Z4W260E0431743976</t>
  </si>
  <si>
    <t>260104001-95128</t>
  </si>
  <si>
    <t>ICBU00000888854</t>
  </si>
  <si>
    <t>397409851870</t>
  </si>
  <si>
    <t>260104002-84043</t>
  </si>
  <si>
    <t>ICBU00000888865</t>
  </si>
  <si>
    <t>1Z4W260E0422934885</t>
  </si>
  <si>
    <t>ZQ260104-AU</t>
  </si>
  <si>
    <t>ICBU00000888568</t>
  </si>
  <si>
    <t>AMQ6854958</t>
  </si>
  <si>
    <t>UWH578-HHD</t>
  </si>
  <si>
    <t>ICBU00000888623</t>
  </si>
  <si>
    <t>887618539587</t>
  </si>
  <si>
    <t>HSY758-WHGG</t>
  </si>
  <si>
    <t>ICBU00000888624</t>
  </si>
  <si>
    <t>887618555241</t>
  </si>
  <si>
    <t>JY-TERRY-260104</t>
  </si>
  <si>
    <t>ICBU00000888745</t>
  </si>
  <si>
    <t>1Z0E465J0427156951</t>
  </si>
  <si>
    <t>YGH0104-102</t>
  </si>
  <si>
    <t>ICBU00000888973</t>
  </si>
  <si>
    <t>1Z6982X16838369584</t>
  </si>
  <si>
    <t>ALI25FCO00521</t>
  </si>
  <si>
    <t>ICBU00000889011</t>
  </si>
  <si>
    <t>1ZK5812C0302805854</t>
  </si>
  <si>
    <t>1232141133</t>
  </si>
  <si>
    <t>ICBU00000888758</t>
  </si>
  <si>
    <t>1Z0E554G0417235105</t>
  </si>
  <si>
    <t>ZXXYZ260103</t>
  </si>
  <si>
    <t>ICBU00000888075</t>
  </si>
  <si>
    <t>RSQLSA111-1</t>
  </si>
  <si>
    <t>ICBU00000889073</t>
  </si>
  <si>
    <t>1Z0E465J0433297378</t>
  </si>
  <si>
    <t>ZXXXK010001</t>
  </si>
  <si>
    <t>ICBU00000889122</t>
  </si>
  <si>
    <t>1Z0E554G6720746573</t>
  </si>
  <si>
    <t>XL260104-72116</t>
  </si>
  <si>
    <t>ICBU00000889049</t>
  </si>
  <si>
    <t>397409991476</t>
  </si>
  <si>
    <t>89GGTY7</t>
  </si>
  <si>
    <t>ICBU00000888562</t>
  </si>
  <si>
    <t>1Z0E4C080400431387</t>
  </si>
  <si>
    <t>XYM334-1</t>
  </si>
  <si>
    <t>ICBU00000888620</t>
  </si>
  <si>
    <t>1Z27E83E0433673507</t>
  </si>
  <si>
    <t>XYM334-2</t>
  </si>
  <si>
    <t>ICBU00000888637</t>
  </si>
  <si>
    <t>1Z27E83E0411661721</t>
  </si>
  <si>
    <t>XYM334-3</t>
  </si>
  <si>
    <t>ICBU00000888650</t>
  </si>
  <si>
    <t>1Z27E83E0402421551</t>
  </si>
  <si>
    <t>XYM334-4</t>
  </si>
  <si>
    <t>ICBU00000888659</t>
  </si>
  <si>
    <t>1ZG071A60428353178</t>
  </si>
  <si>
    <t>XYM334-5</t>
  </si>
  <si>
    <t>ICBU00000888661</t>
  </si>
  <si>
    <t>1ZG071A60437229447</t>
  </si>
  <si>
    <t>XYM334-6</t>
  </si>
  <si>
    <t>ICBU00000888667</t>
  </si>
  <si>
    <t>1Z27E83E0410468675</t>
  </si>
  <si>
    <t>XYM334-7</t>
  </si>
  <si>
    <t>ICBU00000888670</t>
  </si>
  <si>
    <t>1Z27E83E0423384535</t>
  </si>
  <si>
    <t>XYM334-8</t>
  </si>
  <si>
    <t>ICBU00000888675</t>
  </si>
  <si>
    <t>1Z27E83E0403173505</t>
  </si>
  <si>
    <t>XYM334-9</t>
  </si>
  <si>
    <t>ICBU00000888679</t>
  </si>
  <si>
    <t>1Z762E4V0439974832</t>
  </si>
  <si>
    <t>TX260104-XH01</t>
  </si>
  <si>
    <t>ICBU00000888783</t>
  </si>
  <si>
    <t>1Z0E793D6737786595</t>
  </si>
  <si>
    <t>3D-WYY-047</t>
  </si>
  <si>
    <t>ICBU00000888976</t>
  </si>
  <si>
    <t>520277592934</t>
  </si>
  <si>
    <t>633999KW</t>
  </si>
  <si>
    <t>ICBU00000888051</t>
  </si>
  <si>
    <t>887613522649</t>
  </si>
  <si>
    <t>JY-US-0103</t>
  </si>
  <si>
    <t>ICBU00000888595</t>
  </si>
  <si>
    <t>397410966814</t>
  </si>
  <si>
    <t>8208130128378972</t>
  </si>
  <si>
    <t>ICBU00000888336</t>
  </si>
  <si>
    <t>397409219080</t>
  </si>
  <si>
    <t>62984571</t>
  </si>
  <si>
    <t>ICBU00000888828</t>
  </si>
  <si>
    <t>1ZHV25256702786802</t>
  </si>
  <si>
    <t>JQX0104</t>
  </si>
  <si>
    <t>ICBU00000888801</t>
  </si>
  <si>
    <t>BZP24000758264</t>
  </si>
  <si>
    <t>FBC013HB6552X-20-21</t>
  </si>
  <si>
    <t>ICBU00000887090</t>
  </si>
  <si>
    <t>1ZA06B016800184707</t>
  </si>
  <si>
    <t>SZBC260104-IT</t>
  </si>
  <si>
    <t>ICBU00000888576</t>
  </si>
  <si>
    <t>1Z14V4W16896214950</t>
  </si>
  <si>
    <t>JYLY-1121</t>
  </si>
  <si>
    <t>ICBU00000888730</t>
  </si>
  <si>
    <t>1ZJ443W10418587137</t>
  </si>
  <si>
    <t>XN-A97</t>
  </si>
  <si>
    <t>ICBU00000888754</t>
  </si>
  <si>
    <t>1ZG3333D0437861508</t>
  </si>
  <si>
    <t>PI2025336</t>
  </si>
  <si>
    <t>ICBU00000888655</t>
  </si>
  <si>
    <t>1Z33W2606792620951</t>
  </si>
  <si>
    <t>FKS260104-US</t>
  </si>
  <si>
    <t>ICBU00000888621</t>
  </si>
  <si>
    <t>1Z0E793D0425278659</t>
  </si>
  <si>
    <t>BZL-0104</t>
  </si>
  <si>
    <t>ICBU00000888560</t>
  </si>
  <si>
    <t>1ZC0E5310304093886</t>
  </si>
  <si>
    <t>FBA15L9245DV</t>
  </si>
  <si>
    <t>ICBU00000887833</t>
  </si>
  <si>
    <t>FBA15L92G29D</t>
  </si>
  <si>
    <t>ICBU00000887827</t>
  </si>
  <si>
    <t>DJZXX010301</t>
  </si>
  <si>
    <t>ICBU00000888026</t>
  </si>
  <si>
    <t>1Z0E793D0403366809</t>
  </si>
  <si>
    <t>DJZXX010303</t>
  </si>
  <si>
    <t>ICBU00000888029</t>
  </si>
  <si>
    <t>1Z0E793D0402150543</t>
  </si>
  <si>
    <t>DJZXX010302</t>
  </si>
  <si>
    <t>ICBU00000888028</t>
  </si>
  <si>
    <t>1Z0E793D0433929967</t>
  </si>
  <si>
    <t>DJZXX010304</t>
  </si>
  <si>
    <t>ICBU00000888031</t>
  </si>
  <si>
    <t>1Z0E793D0433801595</t>
  </si>
  <si>
    <t>DJZXX010305</t>
  </si>
  <si>
    <t>ICBU00000888032</t>
  </si>
  <si>
    <t>1Z0E793D0428835238</t>
  </si>
  <si>
    <t>SW251205C</t>
  </si>
  <si>
    <t>ICBU00000888496</t>
  </si>
  <si>
    <t>1Z33W2600492527135</t>
  </si>
  <si>
    <t>SW251205A</t>
  </si>
  <si>
    <t>ICBU00000888488</t>
  </si>
  <si>
    <t>1Z0E793D0402732174</t>
  </si>
  <si>
    <t>YQJCK0105-GB1</t>
  </si>
  <si>
    <t>ICBU00000888450</t>
  </si>
  <si>
    <t>LIKL-8521</t>
  </si>
  <si>
    <t>ICBU00000888440</t>
  </si>
  <si>
    <t>1ZG7982X0405141450</t>
  </si>
  <si>
    <t>QY029</t>
  </si>
  <si>
    <t>ICBU00000888418</t>
  </si>
  <si>
    <t>397508134670</t>
  </si>
  <si>
    <t>NBWC202512290001</t>
  </si>
  <si>
    <t>ICBU00000882746</t>
  </si>
  <si>
    <t>NBWC202512290002</t>
  </si>
  <si>
    <t>ICBU00000882743</t>
  </si>
  <si>
    <t>XR260101</t>
  </si>
  <si>
    <t>ICBU00000888377</t>
  </si>
  <si>
    <t>251231GRW-1</t>
  </si>
  <si>
    <t>ICBU00000885983</t>
  </si>
  <si>
    <t>887618573858</t>
  </si>
  <si>
    <t>YZTBD-260103-2</t>
  </si>
  <si>
    <t>ICBU00000887636</t>
  </si>
  <si>
    <t>1Z33W2600490816451</t>
  </si>
  <si>
    <t>2614-XHX-10</t>
  </si>
  <si>
    <t>ICBU00000888305</t>
  </si>
  <si>
    <t>1Z33W2606699119957</t>
  </si>
  <si>
    <t>2614-XHX-9</t>
  </si>
  <si>
    <t>ICBU00000888304</t>
  </si>
  <si>
    <t>1Z33W2606697489543</t>
  </si>
  <si>
    <t>2614-XHX-8</t>
  </si>
  <si>
    <t>ICBU00000888303</t>
  </si>
  <si>
    <t>1Z33W2606695027125</t>
  </si>
  <si>
    <t>2614-XHX-7</t>
  </si>
  <si>
    <t>ICBU00000888302</t>
  </si>
  <si>
    <t>1Z33W2606693834257</t>
  </si>
  <si>
    <t>2614-XHX-6</t>
  </si>
  <si>
    <t>ICBU00000888301</t>
  </si>
  <si>
    <t>1Z33W2606699759935</t>
  </si>
  <si>
    <t>2614-XHX-5</t>
  </si>
  <si>
    <t>ICBU00000888299</t>
  </si>
  <si>
    <t>1Z33W2606693342207</t>
  </si>
  <si>
    <t>2614-XHX-4</t>
  </si>
  <si>
    <t>ICBU00000888298</t>
  </si>
  <si>
    <t>1Z33W2606694325626</t>
  </si>
  <si>
    <t>2614-XHX-3</t>
  </si>
  <si>
    <t>ICBU00000888297</t>
  </si>
  <si>
    <t>1Z33W2606694941013</t>
  </si>
  <si>
    <t>2614-XHX-2</t>
  </si>
  <si>
    <t>ICBU00000888296</t>
  </si>
  <si>
    <t>1Z33W2606692940036</t>
  </si>
  <si>
    <t>2614-XHX-1</t>
  </si>
  <si>
    <t>ICBU00000888293</t>
  </si>
  <si>
    <t>1Z33W2606692148241</t>
  </si>
  <si>
    <t>AFLO0G44</t>
  </si>
  <si>
    <t>ICBU00000888076</t>
  </si>
  <si>
    <t>1Z33W2606798943922</t>
  </si>
  <si>
    <t>ZY0102-1</t>
  </si>
  <si>
    <t>ICBU00000887171</t>
  </si>
  <si>
    <t>1Z0E465J6715239829</t>
  </si>
  <si>
    <t>959H95-A</t>
  </si>
  <si>
    <t>ICBU00000888079</t>
  </si>
  <si>
    <t>1Z0E793D6701338145</t>
  </si>
  <si>
    <t>CO-26-01-03</t>
  </si>
  <si>
    <t>ICBU00000887849</t>
  </si>
  <si>
    <t>887620913831</t>
  </si>
  <si>
    <t>NY-9</t>
  </si>
  <si>
    <t>ICBU00000888084</t>
  </si>
  <si>
    <t>AFLO6G5</t>
  </si>
  <si>
    <t>ICBU00000888080</t>
  </si>
  <si>
    <t>887648532151</t>
  </si>
  <si>
    <t>NY-34</t>
  </si>
  <si>
    <t>ICBU00000888085</t>
  </si>
  <si>
    <t>CN260103-US-48356</t>
  </si>
  <si>
    <t>ICBU00000887774</t>
  </si>
  <si>
    <t>397399142611</t>
  </si>
  <si>
    <t>CN260103-US-36535</t>
  </si>
  <si>
    <t>ICBU00000887776</t>
  </si>
  <si>
    <t>397397325747</t>
  </si>
  <si>
    <t>CN260103-US-28601</t>
  </si>
  <si>
    <t>ICBU00000887778</t>
  </si>
  <si>
    <t>397397332050</t>
  </si>
  <si>
    <t>CN260103-US-58501</t>
  </si>
  <si>
    <t>ICBU00000887772</t>
  </si>
  <si>
    <t>397397337203</t>
  </si>
  <si>
    <t>CN260103-US-26416</t>
  </si>
  <si>
    <t>ICBU00000887771</t>
  </si>
  <si>
    <t>397397387642</t>
  </si>
  <si>
    <t>CN260103-US-30016</t>
  </si>
  <si>
    <t>ICBU00000887775</t>
  </si>
  <si>
    <t>397397328850</t>
  </si>
  <si>
    <t>CN260103-US-99328</t>
  </si>
  <si>
    <t>ICBU00000887777</t>
  </si>
  <si>
    <t>397397321568</t>
  </si>
  <si>
    <t>CN260103-US-91201</t>
  </si>
  <si>
    <t>ICBU00000887779</t>
  </si>
  <si>
    <t>397397404980</t>
  </si>
  <si>
    <t>CN260103-US-10023</t>
  </si>
  <si>
    <t>ICBU00000887773</t>
  </si>
  <si>
    <t>397397399749</t>
  </si>
  <si>
    <t>ZJTX2025715</t>
  </si>
  <si>
    <t>ICBU00000887492</t>
  </si>
  <si>
    <t>1</t>
  </si>
  <si>
    <t>PBI3-FBA195NRF677</t>
  </si>
  <si>
    <t>ICBU00000887926</t>
  </si>
  <si>
    <t>1Z4W260E0405517993</t>
  </si>
  <si>
    <t>ZH103MX-1</t>
  </si>
  <si>
    <t>ICBU00000887762</t>
  </si>
  <si>
    <t>1ZG3325W6719849388</t>
  </si>
  <si>
    <t>ZX-26-01-03</t>
  </si>
  <si>
    <t>ICBU00000887993</t>
  </si>
  <si>
    <t>1Z33W2606794390652</t>
  </si>
  <si>
    <t>QISHIER1222</t>
  </si>
  <si>
    <t>ICBU00000886890</t>
  </si>
  <si>
    <t>1Z0R6D896827353882</t>
  </si>
  <si>
    <t>GB0103-WH-IND9</t>
  </si>
  <si>
    <t>ICBU00000887278</t>
  </si>
  <si>
    <t>397397776006</t>
  </si>
  <si>
    <t>GB0103-SY-MQJ1</t>
  </si>
  <si>
    <t>ICBU00000887347</t>
  </si>
  <si>
    <t>397397767940</t>
  </si>
  <si>
    <t>GB0103-WH-MQJ1</t>
  </si>
  <si>
    <t>ICBU00000887280</t>
  </si>
  <si>
    <t>397397734926</t>
  </si>
  <si>
    <t>GB0103-WH-LAS1</t>
  </si>
  <si>
    <t>ICBU00000887279</t>
  </si>
  <si>
    <t>397397714188</t>
  </si>
  <si>
    <t>GB0103-SY-PSP3</t>
  </si>
  <si>
    <t>ICBU00000887345</t>
  </si>
  <si>
    <t>397397739940</t>
  </si>
  <si>
    <t>KY0103-KY</t>
  </si>
  <si>
    <t>ICBU00000887521</t>
  </si>
  <si>
    <t>397397613822</t>
  </si>
  <si>
    <t>KY0103-90012</t>
  </si>
  <si>
    <t>ICBU00000887528</t>
  </si>
  <si>
    <t>397397599229</t>
  </si>
  <si>
    <t>GB0103-SY-SCK4</t>
  </si>
  <si>
    <t>ICBU00000887343</t>
  </si>
  <si>
    <t>397397760670</t>
  </si>
  <si>
    <t>GB0103-SY-IND9</t>
  </si>
  <si>
    <t>ICBU00000887344</t>
  </si>
  <si>
    <t>397397783225</t>
  </si>
  <si>
    <t>GB0103-WH-SCK4</t>
  </si>
  <si>
    <t>ICBU00000887275</t>
  </si>
  <si>
    <t>397397719856</t>
  </si>
  <si>
    <t>GB0103-SY-LAS1</t>
  </si>
  <si>
    <t>ICBU00000887346</t>
  </si>
  <si>
    <t>397397749609</t>
  </si>
  <si>
    <t>GB0103-WH-PSP3</t>
  </si>
  <si>
    <t>ICBU00000887276</t>
  </si>
  <si>
    <t>397397728747</t>
  </si>
  <si>
    <t>ZY-00441</t>
  </si>
  <si>
    <t>ICBU00000887635</t>
  </si>
  <si>
    <t>397397792068</t>
  </si>
  <si>
    <t>CY103US-1</t>
  </si>
  <si>
    <t>ICBU00000888025</t>
  </si>
  <si>
    <t>397397788113</t>
  </si>
  <si>
    <t>CY103CL-1</t>
  </si>
  <si>
    <t>ICBU00000888011</t>
  </si>
  <si>
    <t>1ZG3325W6717384866</t>
  </si>
  <si>
    <t>AXU5622</t>
  </si>
  <si>
    <t>ICBU00000887975</t>
  </si>
  <si>
    <t>1ZG7982X0412147566</t>
  </si>
  <si>
    <t>CY103CA-1</t>
  </si>
  <si>
    <t>ICBU00000888021</t>
  </si>
  <si>
    <t>1Z0E554G6719038948</t>
  </si>
  <si>
    <t>CY2601032</t>
  </si>
  <si>
    <t>ICBU00000887987</t>
  </si>
  <si>
    <t>1ZG7982X0419807296</t>
  </si>
  <si>
    <t>KA-GB-103-2</t>
  </si>
  <si>
    <t>ICBU00000887659</t>
  </si>
  <si>
    <t>15505390065636</t>
  </si>
  <si>
    <t>MINA251209285</t>
  </si>
  <si>
    <t>ICBU00000886697</t>
  </si>
  <si>
    <t>887612182408</t>
  </si>
  <si>
    <t>25ALRGT</t>
  </si>
  <si>
    <t>ICBU00000887260</t>
  </si>
  <si>
    <t>887598145830</t>
  </si>
  <si>
    <t>MINA251209609</t>
  </si>
  <si>
    <t>ICBU00000887978</t>
  </si>
  <si>
    <t>1Z0E793D6711566764</t>
  </si>
  <si>
    <t>ZY-00440</t>
  </si>
  <si>
    <t>ICBU00000887559</t>
  </si>
  <si>
    <t>1ZG3333D0405755488</t>
  </si>
  <si>
    <t>9YG9VY</t>
  </si>
  <si>
    <t>ICBU00000881758</t>
  </si>
  <si>
    <t>500745334681</t>
  </si>
  <si>
    <t>FBA195NR2HGQ</t>
  </si>
  <si>
    <t>ICBU00000887927</t>
  </si>
  <si>
    <t>1Z762E4V0416358372</t>
  </si>
  <si>
    <t>FBA195NS3Y46</t>
  </si>
  <si>
    <t>ICBU00000887931</t>
  </si>
  <si>
    <t>1Z762E4V0435168845</t>
  </si>
  <si>
    <t>YM-7155</t>
  </si>
  <si>
    <t>ICBU00000887607</t>
  </si>
  <si>
    <t>1Z4W260E0400904387</t>
  </si>
  <si>
    <t>LZY260103-KT-196</t>
  </si>
  <si>
    <t>ICBU00000887537</t>
  </si>
  <si>
    <t>1ZK351X06827421290</t>
  </si>
  <si>
    <t>25SR488M1</t>
  </si>
  <si>
    <t>ICBU00000887979</t>
  </si>
  <si>
    <t>1ZG3325W0435063402</t>
  </si>
  <si>
    <t>JXMY20250103-1</t>
  </si>
  <si>
    <t>ICBU00000887956</t>
  </si>
  <si>
    <t>1ZB798A82016890401</t>
  </si>
  <si>
    <t>SP251222149</t>
  </si>
  <si>
    <t>ICBU00000887697</t>
  </si>
  <si>
    <t>SP251222155</t>
  </si>
  <si>
    <t>ICBU00000887700</t>
  </si>
  <si>
    <t>NY13-13</t>
  </si>
  <si>
    <t>ICBU00000887702</t>
  </si>
  <si>
    <t>YY-20260103-US</t>
  </si>
  <si>
    <t>ICBU00000887876</t>
  </si>
  <si>
    <t>397398329223</t>
  </si>
  <si>
    <t>RX18503</t>
  </si>
  <si>
    <t>ICBU00000887336</t>
  </si>
  <si>
    <t>1Z0E465J0418218302</t>
  </si>
  <si>
    <t>RX18453</t>
  </si>
  <si>
    <t>ICBU00000887339</t>
  </si>
  <si>
    <t>1Z0E465J0417647127</t>
  </si>
  <si>
    <t>RX18351</t>
  </si>
  <si>
    <t>ICBU00000887324</t>
  </si>
  <si>
    <t>1Z78Y3540437235380</t>
  </si>
  <si>
    <t>RX18501</t>
  </si>
  <si>
    <t>ICBU00000887329</t>
  </si>
  <si>
    <t>1Z0E465J0411294073</t>
  </si>
  <si>
    <t>RX18505</t>
  </si>
  <si>
    <t>ICBU00000887326</t>
  </si>
  <si>
    <t>1Z33W2600490590025</t>
  </si>
  <si>
    <t>RX18470</t>
  </si>
  <si>
    <t>ICBU00000887333</t>
  </si>
  <si>
    <t>1Z0E465J0431681385</t>
  </si>
  <si>
    <t>RX18445</t>
  </si>
  <si>
    <t>ICBU00000887341</t>
  </si>
  <si>
    <t>1Z0E465J0421081480</t>
  </si>
  <si>
    <t>RX18451</t>
  </si>
  <si>
    <t>ICBU00000887340</t>
  </si>
  <si>
    <t>1Z0E465J0410551797</t>
  </si>
  <si>
    <t>RX18468</t>
  </si>
  <si>
    <t>ICBU00000887337</t>
  </si>
  <si>
    <t>1Z0E465J0418231592</t>
  </si>
  <si>
    <t>RX18424</t>
  </si>
  <si>
    <t>ICBU00000887320</t>
  </si>
  <si>
    <t>500745334692</t>
  </si>
  <si>
    <t>RX18504</t>
  </si>
  <si>
    <t>ICBU00000887327</t>
  </si>
  <si>
    <t>1Z0E465J0427921623</t>
  </si>
  <si>
    <t>RX18423</t>
  </si>
  <si>
    <t>ICBU00000887321</t>
  </si>
  <si>
    <t>1Z0E465J0429556631</t>
  </si>
  <si>
    <t>RX18497</t>
  </si>
  <si>
    <t>ICBU00000887331</t>
  </si>
  <si>
    <t>1Z78Y3540413735607</t>
  </si>
  <si>
    <t>RX18489</t>
  </si>
  <si>
    <t>ICBU00000887332</t>
  </si>
  <si>
    <t>1Z0E465J0426201644</t>
  </si>
  <si>
    <t>RX18508</t>
  </si>
  <si>
    <t>ICBU00000887325</t>
  </si>
  <si>
    <t>1Z0E465J0417490402</t>
  </si>
  <si>
    <t>RX18387</t>
  </si>
  <si>
    <t>ICBU00000887323</t>
  </si>
  <si>
    <t>1Z0E465J6737075796</t>
  </si>
  <si>
    <t>RX18396</t>
  </si>
  <si>
    <t>ICBU00000887322</t>
  </si>
  <si>
    <t>1Z0E465J0427856650</t>
  </si>
  <si>
    <t>RX18454</t>
  </si>
  <si>
    <t>ICBU00000887338</t>
  </si>
  <si>
    <t>1Z0E465J0424521669</t>
  </si>
  <si>
    <t>RX18498</t>
  </si>
  <si>
    <t>ICBU00000887330</t>
  </si>
  <si>
    <t>1Z0E465J0426196679</t>
  </si>
  <si>
    <t>QY26-0103MH01</t>
  </si>
  <si>
    <t>ICBU00000887754</t>
  </si>
  <si>
    <t>887598737390</t>
  </si>
  <si>
    <t>AY-5024</t>
  </si>
  <si>
    <t>ICBU00000887824</t>
  </si>
  <si>
    <t>1Z6982X16800109514</t>
  </si>
  <si>
    <t>YY20260103FR</t>
  </si>
  <si>
    <t>ICBU00000887544</t>
  </si>
  <si>
    <t>1ZF4K3596817396439</t>
  </si>
  <si>
    <t>22213AU</t>
  </si>
  <si>
    <t>ICBU00000887549</t>
  </si>
  <si>
    <t>MZP24000758294</t>
  </si>
  <si>
    <t>8294Z</t>
  </si>
  <si>
    <t>ICBU00000887705</t>
  </si>
  <si>
    <t>1ZHF34022011254029</t>
  </si>
  <si>
    <t>260103TS-FR1</t>
  </si>
  <si>
    <t>ICBU00000887761</t>
  </si>
  <si>
    <t>1Z6982X16826739394</t>
  </si>
  <si>
    <t>558822369</t>
  </si>
  <si>
    <t>ICBU00000887588</t>
  </si>
  <si>
    <t>888044425747</t>
  </si>
  <si>
    <t>RSC0103-1</t>
  </si>
  <si>
    <t>ICBU00000887457</t>
  </si>
  <si>
    <t>397397518052</t>
  </si>
  <si>
    <t>16144456501041519</t>
  </si>
  <si>
    <t>ICBU00000887605</t>
  </si>
  <si>
    <t>888644983279</t>
  </si>
  <si>
    <t>J7I945-US</t>
  </si>
  <si>
    <t>ICBU00000887488</t>
  </si>
  <si>
    <t>1ZG3333D0419877295</t>
  </si>
  <si>
    <t>TJB251203</t>
  </si>
  <si>
    <t>ICBU00000865514</t>
  </si>
  <si>
    <t>260103XLT-NL3</t>
  </si>
  <si>
    <t>ICBU00000887516</t>
  </si>
  <si>
    <t>1Z33W2606799223814</t>
  </si>
  <si>
    <t>RSC0103</t>
  </si>
  <si>
    <t>ICBU00000887449</t>
  </si>
  <si>
    <t>397397524106</t>
  </si>
  <si>
    <t>NS0103-3</t>
  </si>
  <si>
    <t>ICBU00000887312</t>
  </si>
  <si>
    <t>887599229567</t>
  </si>
  <si>
    <t>NS0103-1</t>
  </si>
  <si>
    <t>ICBU00000887309</t>
  </si>
  <si>
    <t>887599236981</t>
  </si>
  <si>
    <t>NS0103-2</t>
  </si>
  <si>
    <t>ICBU00000887311</t>
  </si>
  <si>
    <t>887599244410</t>
  </si>
  <si>
    <t>10003778337</t>
  </si>
  <si>
    <t>ICBU00000887078</t>
  </si>
  <si>
    <t>1ZB875D90400129938</t>
  </si>
  <si>
    <t>DL0103</t>
  </si>
  <si>
    <t>ICBU00000887353</t>
  </si>
  <si>
    <t>887598917338</t>
  </si>
  <si>
    <t>YX0103-1</t>
  </si>
  <si>
    <t>ICBU00000887297</t>
  </si>
  <si>
    <t>887598892948</t>
  </si>
  <si>
    <t>LKGYPTX0103</t>
  </si>
  <si>
    <t>ICBU00000887198</t>
  </si>
  <si>
    <t>SA-WJ24461</t>
  </si>
  <si>
    <t>74871-74872</t>
  </si>
  <si>
    <t>ICBU00000887254</t>
  </si>
  <si>
    <t>1ZHV25256722087315</t>
  </si>
  <si>
    <t>74930-74878</t>
  </si>
  <si>
    <t>ICBU00000887255</t>
  </si>
  <si>
    <t>1ZB87Y280419614989</t>
  </si>
  <si>
    <t>74873-74874</t>
  </si>
  <si>
    <t>ICBU00000887251</t>
  </si>
  <si>
    <t>1ZHV25256728258405</t>
  </si>
  <si>
    <t>74730</t>
  </si>
  <si>
    <t>ICBU00000887249</t>
  </si>
  <si>
    <t>1ZHV25256738538209</t>
  </si>
  <si>
    <t>74875-74876</t>
  </si>
  <si>
    <t>ICBU00000887250</t>
  </si>
  <si>
    <t>1ZHV25256721467219</t>
  </si>
  <si>
    <t>ZJTX2025712</t>
  </si>
  <si>
    <t>ICBU00000887237</t>
  </si>
  <si>
    <t>397397827489</t>
  </si>
  <si>
    <t>57HYGG8</t>
  </si>
  <si>
    <t>ICBU00000886148</t>
  </si>
  <si>
    <t>1ZG3333D0407297925</t>
  </si>
  <si>
    <t>FBA195LC4F28</t>
  </si>
  <si>
    <t>ICBU00000886256</t>
  </si>
  <si>
    <t>1Z762E4V0426461035</t>
  </si>
  <si>
    <t>FBA195L8K9X6</t>
  </si>
  <si>
    <t>ICBU00000886255</t>
  </si>
  <si>
    <t>1Z762E4V0439817216</t>
  </si>
  <si>
    <t>ZY-00439</t>
  </si>
  <si>
    <t>ICBU00000887201</t>
  </si>
  <si>
    <t>887598865896</t>
  </si>
  <si>
    <t>QW-26-01-02</t>
  </si>
  <si>
    <t>ICBU00000887097</t>
  </si>
  <si>
    <t>1Z33W2606799372118</t>
  </si>
  <si>
    <t>GO-20260102-F10-F</t>
  </si>
  <si>
    <t>ICBU00000886993</t>
  </si>
  <si>
    <t>1ZG2C1210325267189</t>
  </si>
  <si>
    <t>GO-20260102-F7-A</t>
  </si>
  <si>
    <t>ICBU00000886996</t>
  </si>
  <si>
    <t>1ZG2C1210311495691</t>
  </si>
  <si>
    <t>RYTR7R</t>
  </si>
  <si>
    <t>ICBU00000887172</t>
  </si>
  <si>
    <t>1ZK6B4410324078029</t>
  </si>
  <si>
    <t>DZJY-专线</t>
  </si>
  <si>
    <t>GO-20260102-F12-D</t>
  </si>
  <si>
    <t>ICBU00000886962</t>
  </si>
  <si>
    <t>1ZG2C1210336131429</t>
  </si>
  <si>
    <t>XP260102-JP</t>
  </si>
  <si>
    <t>ICBU00000887095</t>
  </si>
  <si>
    <t>DQ2975047XX</t>
  </si>
  <si>
    <t>GO-20260102-F4-E</t>
  </si>
  <si>
    <t>ICBU00000886964</t>
  </si>
  <si>
    <t>1ZG2C1210301144598</t>
  </si>
  <si>
    <t>GO-20260102-F3-C</t>
  </si>
  <si>
    <t>ICBU00000887006</t>
  </si>
  <si>
    <t>1ZC0E5310314507204</t>
  </si>
  <si>
    <t>GO-20260102-F5-B</t>
  </si>
  <si>
    <t>ICBU00000887002</t>
  </si>
  <si>
    <t>1ZG2C1210335056316</t>
  </si>
  <si>
    <t>HL26102-2-JAPAN</t>
  </si>
  <si>
    <t>ICBU00000886879</t>
  </si>
  <si>
    <t>1Z762E4V0404236212</t>
  </si>
  <si>
    <t>HL2612-2</t>
  </si>
  <si>
    <t>ICBU00000886652</t>
  </si>
  <si>
    <t>84170000460264</t>
  </si>
  <si>
    <t>WC0111</t>
  </si>
  <si>
    <t>ICBU00000887130</t>
  </si>
  <si>
    <t>1Z33W2600496125026</t>
  </si>
  <si>
    <t>WC0222</t>
  </si>
  <si>
    <t>ICBU00000887135</t>
  </si>
  <si>
    <t>1Z33W2600497665754</t>
  </si>
  <si>
    <t>WC0333</t>
  </si>
  <si>
    <t>ICBU00000887141</t>
  </si>
  <si>
    <t>1Z33W2600492472328</t>
  </si>
  <si>
    <t>6696333EW</t>
  </si>
  <si>
    <t>ICBU00000886866</t>
  </si>
  <si>
    <t>15509753421001</t>
  </si>
  <si>
    <t>SD2512250557079648400</t>
  </si>
  <si>
    <t>ICBU00000886814</t>
  </si>
  <si>
    <t>9947974794</t>
  </si>
  <si>
    <t>WC551</t>
  </si>
  <si>
    <t>ICBU00000887052</t>
  </si>
  <si>
    <t>1ZA6D5820427263259</t>
  </si>
  <si>
    <t>FBA195D366DK</t>
  </si>
  <si>
    <t>ICBU00000887024</t>
  </si>
  <si>
    <t>ALIG2G53</t>
  </si>
  <si>
    <t>ICBU00000886827</t>
  </si>
  <si>
    <t>1Z0E64G86737045779</t>
  </si>
  <si>
    <t>ZG260102-35064</t>
  </si>
  <si>
    <t>ICBU00000886887</t>
  </si>
  <si>
    <t>1ZG3333D0401870137</t>
  </si>
  <si>
    <t>WXY223312KP</t>
  </si>
  <si>
    <t>ICBU00000887067</t>
  </si>
  <si>
    <t>JT1231-9</t>
  </si>
  <si>
    <t>ICBU00000885935</t>
  </si>
  <si>
    <t>1ZF4K3596809101084</t>
  </si>
  <si>
    <t>XQ26102-1</t>
  </si>
  <si>
    <t>ICBU00000886813</t>
  </si>
  <si>
    <t>1Z1X94R50491830055</t>
  </si>
  <si>
    <t>RGGS4012</t>
  </si>
  <si>
    <t>ICBU00000886838</t>
  </si>
  <si>
    <t>1Z0E793D0425841450</t>
  </si>
  <si>
    <t>FM-3322</t>
  </si>
  <si>
    <t>ICBU00000886946</t>
  </si>
  <si>
    <t>1Z0E465J0430482404</t>
  </si>
  <si>
    <t>LYFS20260102001</t>
  </si>
  <si>
    <t>ICBU00000886759</t>
  </si>
  <si>
    <t>6696145256</t>
  </si>
  <si>
    <t>HFB260102</t>
  </si>
  <si>
    <t>ICBU00000886943</t>
  </si>
  <si>
    <t>1ZHR15110432208424</t>
  </si>
  <si>
    <t>FBA195JW4LH6</t>
  </si>
  <si>
    <t>ICBU00000886939</t>
  </si>
  <si>
    <t>1Z0E465J0410655069</t>
  </si>
  <si>
    <t>NING78588</t>
  </si>
  <si>
    <t>ICBU00000886954</t>
  </si>
  <si>
    <t>993999296</t>
  </si>
  <si>
    <t>YC2601201</t>
  </si>
  <si>
    <t>ICBU00000886932</t>
  </si>
  <si>
    <t>520271820257</t>
  </si>
  <si>
    <t>SC512306J-1</t>
  </si>
  <si>
    <t>ICBU00000886919</t>
  </si>
  <si>
    <t>397397591765</t>
  </si>
  <si>
    <t>SC512238J</t>
  </si>
  <si>
    <t>ICBU00000886925</t>
  </si>
  <si>
    <t>397397545766</t>
  </si>
  <si>
    <t>PI2025332</t>
  </si>
  <si>
    <t>ICBU00000886820</t>
  </si>
  <si>
    <t>1Z0E793D0413954851</t>
  </si>
  <si>
    <t>SM260102-19MYKPGB</t>
  </si>
  <si>
    <t>ICBU00000886740</t>
  </si>
  <si>
    <t>10271570175</t>
  </si>
  <si>
    <t>DS0102-GB01</t>
  </si>
  <si>
    <t>ICBU00000886868</t>
  </si>
  <si>
    <t>887611547076</t>
  </si>
  <si>
    <t>BAILEY12321601</t>
  </si>
  <si>
    <t>ICBU00000886897</t>
  </si>
  <si>
    <t>1Z33W2606799955668</t>
  </si>
  <si>
    <t>QZ260102-DE</t>
  </si>
  <si>
    <t>ICBU00000886821</t>
  </si>
  <si>
    <t>00340434777234138341</t>
  </si>
  <si>
    <t>ALI25FCO00517</t>
  </si>
  <si>
    <t>ICBU00000882379</t>
  </si>
  <si>
    <t>1ZB798A82038590757</t>
  </si>
  <si>
    <t>HY260102-AE</t>
  </si>
  <si>
    <t>ICBU00000886751</t>
  </si>
  <si>
    <t>HY260102AE</t>
  </si>
  <si>
    <t>GRT-8224</t>
  </si>
  <si>
    <t>ICBU00000886816</t>
  </si>
  <si>
    <t>1ZEC67010425216353</t>
  </si>
  <si>
    <t>YK251231-1-GREENLAND</t>
  </si>
  <si>
    <t>ICBU00000885386</t>
  </si>
  <si>
    <t>1774943925</t>
  </si>
  <si>
    <t>SH0102-CA06</t>
  </si>
  <si>
    <t>ICBU00000886830</t>
  </si>
  <si>
    <t>1ZHF38642000301713</t>
  </si>
  <si>
    <t>IWJ45784</t>
  </si>
  <si>
    <t>ICBU00000886823</t>
  </si>
  <si>
    <t>MZP24000758295</t>
  </si>
  <si>
    <t>SK124584</t>
  </si>
  <si>
    <t>ICBU00000886822</t>
  </si>
  <si>
    <t>1Z14V4W16899441977</t>
  </si>
  <si>
    <t>TG-251169</t>
  </si>
  <si>
    <t>ICBU00000886072</t>
  </si>
  <si>
    <t>9859022305</t>
  </si>
  <si>
    <t>YG-9385</t>
  </si>
  <si>
    <t>ICBU00000885403</t>
  </si>
  <si>
    <t>TPL000130951</t>
  </si>
  <si>
    <t>888996K3T1</t>
  </si>
  <si>
    <t>ICBU00000885136</t>
  </si>
  <si>
    <t>15502802989633</t>
  </si>
  <si>
    <t>XYM-12JNDHP</t>
  </si>
  <si>
    <t>ICBU00000886811</t>
  </si>
  <si>
    <t>1ZHF34022037552391</t>
  </si>
  <si>
    <t>6FCGGH7</t>
  </si>
  <si>
    <t>ICBU00000886158</t>
  </si>
  <si>
    <t>1ZK004780413642051</t>
  </si>
  <si>
    <t>251230001</t>
  </si>
  <si>
    <t>ICBU00000884245</t>
  </si>
  <si>
    <t>ZY-00437JM</t>
  </si>
  <si>
    <t>ICBU00000886762</t>
  </si>
  <si>
    <t>1Z0E793D0415708668</t>
  </si>
  <si>
    <t>ZY-00436MJ</t>
  </si>
  <si>
    <t>ICBU00000886757</t>
  </si>
  <si>
    <t>15509753038085</t>
  </si>
  <si>
    <t>KYJCK889</t>
  </si>
  <si>
    <t>ICBU00000883144</t>
  </si>
  <si>
    <t>1ZHF34022024436380</t>
  </si>
  <si>
    <t>769YL63</t>
  </si>
  <si>
    <t>ICBU00000886475</t>
  </si>
  <si>
    <t>887608302116</t>
  </si>
  <si>
    <t>ZB2026-1</t>
  </si>
  <si>
    <t>ICBU00000886755</t>
  </si>
  <si>
    <t>887598925818</t>
  </si>
  <si>
    <t>BR251G22</t>
  </si>
  <si>
    <t>ICBU00000885793</t>
  </si>
  <si>
    <t>397397317290</t>
  </si>
  <si>
    <t>YG226631231</t>
  </si>
  <si>
    <t>ICBU00000885681</t>
  </si>
  <si>
    <t>500745331962</t>
  </si>
  <si>
    <t>10003778313</t>
  </si>
  <si>
    <t>ICBU00000886741</t>
  </si>
  <si>
    <t>1Z14V4W16895819791</t>
  </si>
  <si>
    <t>FBA1958W4SXT</t>
  </si>
  <si>
    <t>ICBU00000885758</t>
  </si>
  <si>
    <t>汪辉</t>
  </si>
  <si>
    <t>ZZ021231-5</t>
  </si>
  <si>
    <t>ICBU00000886048</t>
  </si>
  <si>
    <t>1ZHF34022001169417</t>
  </si>
  <si>
    <t>FBA1957JCV8X</t>
  </si>
  <si>
    <t>ICBU00000885753</t>
  </si>
  <si>
    <t>FBA1957JK51N</t>
  </si>
  <si>
    <t>ICBU00000885750</t>
  </si>
  <si>
    <t>FBA195M5YD10</t>
  </si>
  <si>
    <t>ICBU00000886668</t>
  </si>
  <si>
    <t>HULI2612-1</t>
  </si>
  <si>
    <t>ICBU00000886698</t>
  </si>
  <si>
    <t>888644983132</t>
  </si>
  <si>
    <t>FF2612-2</t>
  </si>
  <si>
    <t>ICBU00000886681</t>
  </si>
  <si>
    <t>10271566185</t>
  </si>
  <si>
    <t>DH1231004-02809-1</t>
  </si>
  <si>
    <t>ICBU00000886009</t>
  </si>
  <si>
    <t>397397872492</t>
  </si>
  <si>
    <t>AYW04</t>
  </si>
  <si>
    <t>ICBU00000886641</t>
  </si>
  <si>
    <t>1Z0E793D0412550664</t>
  </si>
  <si>
    <t>HZZY-251227-1</t>
  </si>
  <si>
    <t>ICBU00000879101</t>
  </si>
  <si>
    <t>1ZG3325W0426181319</t>
  </si>
  <si>
    <t>ANNA206706</t>
  </si>
  <si>
    <t>ICBU00000885953</t>
  </si>
  <si>
    <t>SKP4534268633</t>
  </si>
  <si>
    <t>ANNA123102</t>
  </si>
  <si>
    <t>ICBU00000885379</t>
  </si>
  <si>
    <t>1ZHF34022010722506</t>
  </si>
  <si>
    <t>ZJTX2025711</t>
  </si>
  <si>
    <t>ICBU00000885008</t>
  </si>
  <si>
    <t>AMQ6855035</t>
  </si>
  <si>
    <t>XXMY251202</t>
  </si>
  <si>
    <t>ICBU00000882453</t>
  </si>
  <si>
    <t>82RJGYGT</t>
  </si>
  <si>
    <t>ICBU00000883489</t>
  </si>
  <si>
    <t>SA-WJ099249</t>
  </si>
  <si>
    <t>LAJR251203</t>
  </si>
  <si>
    <t>ICBU00000885183</t>
  </si>
  <si>
    <t>1ZG3333D0414370715</t>
  </si>
  <si>
    <t>期间</t>
  </si>
  <si>
    <t>渠道客服</t>
  </si>
  <si>
    <t>大货小货</t>
  </si>
  <si>
    <t>计算提成数据</t>
  </si>
  <si>
    <t>提成系数</t>
  </si>
  <si>
    <t>提成金额</t>
  </si>
  <si>
    <t>是否计算提成</t>
  </si>
  <si>
    <t>客户单号</t>
  </si>
  <si>
    <t>应收运费单价</t>
  </si>
  <si>
    <t>结算员</t>
  </si>
  <si>
    <t>目的国家</t>
  </si>
  <si>
    <t>邮编</t>
  </si>
  <si>
    <r>
      <rPr>
        <sz val="10"/>
        <rFont val="Arial"/>
        <charset val="0"/>
      </rPr>
      <t>FBA</t>
    </r>
    <r>
      <rPr>
        <sz val="10"/>
        <rFont val="宋体"/>
        <charset val="0"/>
      </rPr>
      <t>仓库代码</t>
    </r>
  </si>
  <si>
    <t>客户</t>
  </si>
  <si>
    <t>客户类型</t>
  </si>
  <si>
    <t>业务员</t>
  </si>
  <si>
    <t>业务员部门</t>
  </si>
  <si>
    <t>前线客服</t>
  </si>
  <si>
    <t>申报总价值</t>
  </si>
  <si>
    <t>货物类型</t>
  </si>
  <si>
    <t>操作状态</t>
  </si>
  <si>
    <t>中转状态</t>
  </si>
  <si>
    <t>退件状态</t>
  </si>
  <si>
    <t>件数</t>
  </si>
  <si>
    <t>收货实重</t>
  </si>
  <si>
    <t>收货计费重</t>
  </si>
  <si>
    <t>收货比重</t>
  </si>
  <si>
    <t>应收</t>
  </si>
  <si>
    <t>实收</t>
  </si>
  <si>
    <t>应收单价</t>
  </si>
  <si>
    <t>应付</t>
  </si>
  <si>
    <t>实付</t>
  </si>
  <si>
    <t>毛利</t>
  </si>
  <si>
    <t>业务员成本</t>
  </si>
  <si>
    <t>业务员成本单价</t>
  </si>
  <si>
    <t>业务员毛利</t>
  </si>
  <si>
    <t>产品部毛利</t>
  </si>
  <si>
    <t>核销时间</t>
  </si>
  <si>
    <t>应收是否锁定</t>
  </si>
  <si>
    <t>应付是否锁定</t>
  </si>
  <si>
    <t>结算服务商</t>
  </si>
  <si>
    <t>业务服务商</t>
  </si>
  <si>
    <t>收货机构</t>
  </si>
  <si>
    <t>到货时间</t>
  </si>
  <si>
    <t>到货总单</t>
  </si>
  <si>
    <t>出货时间</t>
  </si>
  <si>
    <t>出货总单</t>
  </si>
  <si>
    <t>附加服务</t>
  </si>
  <si>
    <t>航空主单号</t>
  </si>
  <si>
    <t>中文品名</t>
  </si>
  <si>
    <t>自定义备注</t>
  </si>
  <si>
    <t>营销五部</t>
  </si>
  <si>
    <t>正常走货</t>
  </si>
  <si>
    <t>2026-01-31 22:46:57</t>
  </si>
  <si>
    <t>2026-01-31 22:46:36</t>
  </si>
  <si>
    <t>营销二部</t>
  </si>
  <si>
    <t>2026-01-31 22:45:45</t>
  </si>
  <si>
    <t>2026-01-31 22:45:28</t>
  </si>
  <si>
    <t>欧洲海卡包税-MM</t>
  </si>
  <si>
    <t>营销一部</t>
  </si>
  <si>
    <t>2026-01-31 22:43:03</t>
  </si>
  <si>
    <t>2026-01-31 22:42:39</t>
  </si>
  <si>
    <t>2026-01-31 22:42:32</t>
  </si>
  <si>
    <t>2026-01-31 22:40:53</t>
  </si>
  <si>
    <t>2026-01-31 22:39:00</t>
  </si>
  <si>
    <t>2026-01-31 22:37:31</t>
  </si>
  <si>
    <t>2026-01-31 22:37:02</t>
  </si>
  <si>
    <t>2026-01-31 22:36:32</t>
  </si>
  <si>
    <t>2026-01-31 22:31:06</t>
  </si>
  <si>
    <t>2026-01-31 22:26:23</t>
  </si>
  <si>
    <t>2026-01-31 22:24:58</t>
  </si>
  <si>
    <t>2026-01-31 22:24:21</t>
  </si>
  <si>
    <t>2026-01-31 22:24:04</t>
  </si>
  <si>
    <t>2026-01-31 22:20:47</t>
  </si>
  <si>
    <t>2026-01-31 22:18:11</t>
  </si>
  <si>
    <t>2026-01-31 22:17:08</t>
  </si>
  <si>
    <t>2026-01-31 22:12:25</t>
  </si>
  <si>
    <t>2026-01-31 22:08:59</t>
  </si>
  <si>
    <t>2026-01-31 22:01:04</t>
  </si>
  <si>
    <t>2026-01-31 21:13:41</t>
  </si>
  <si>
    <t>营销三部</t>
  </si>
  <si>
    <t>2026-01-31 21:02:14</t>
  </si>
  <si>
    <t>2026-01-31 21:00:55</t>
  </si>
  <si>
    <t>营销四部</t>
  </si>
  <si>
    <t>2026-01-31 20:59:02</t>
  </si>
  <si>
    <t>2026-01-31 20:56:27</t>
  </si>
  <si>
    <t>2026-01-31 20:56:22</t>
  </si>
  <si>
    <t>2026-01-31 20:56:04</t>
  </si>
  <si>
    <t>2026-01-31 20:55:58</t>
  </si>
  <si>
    <t>2026-01-31 20:53:03</t>
  </si>
  <si>
    <t>2026-01-31 20:46:55</t>
  </si>
  <si>
    <t>2026-01-31 20:43:24</t>
  </si>
  <si>
    <t>四部KA客服</t>
  </si>
  <si>
    <t>2026-01-31 20:41:12</t>
  </si>
  <si>
    <t>2026-01-31 20:41:04</t>
  </si>
  <si>
    <t>2026-01-31 20:40:50</t>
  </si>
  <si>
    <t>2026-01-31 20:40:36</t>
  </si>
  <si>
    <t>2026-01-31 20:40:27</t>
  </si>
  <si>
    <t>2026-01-31 20:38:36</t>
  </si>
  <si>
    <t>2026-01-31 20:34:44</t>
  </si>
  <si>
    <t>2026-01-31 20:33:07</t>
  </si>
  <si>
    <t>2026-01-31 20:32:11</t>
  </si>
  <si>
    <t>2026-01-31 20:32:00</t>
  </si>
  <si>
    <t>2026-01-31 20:31:53</t>
  </si>
  <si>
    <t>2026-01-31 20:31:43</t>
  </si>
  <si>
    <t>2026-01-31 20:27:10</t>
  </si>
  <si>
    <t>2026-01-31 20:26:38</t>
  </si>
  <si>
    <t>已退件</t>
  </si>
  <si>
    <t>2026-01-31 20:17:55</t>
  </si>
  <si>
    <t>2026-01-31 20:11:57</t>
  </si>
  <si>
    <t>2026-01-31 20:06:50</t>
  </si>
  <si>
    <t>2026-01-31 20:02:23</t>
  </si>
  <si>
    <t>北苑总经办</t>
  </si>
  <si>
    <t>2026-01-31 19:55:43</t>
  </si>
  <si>
    <t>2026-01-31 19:55:35</t>
  </si>
  <si>
    <t>2026-01-31 19:55:30</t>
  </si>
  <si>
    <t>2026-01-31 19:54:51</t>
  </si>
  <si>
    <t>2026-01-31 19:47:27</t>
  </si>
  <si>
    <t>2026-01-31 19:47:08</t>
  </si>
  <si>
    <t>2026-01-31 19:46:55</t>
  </si>
  <si>
    <t>2026-01-31 19:43:27</t>
  </si>
  <si>
    <t>2026-01-31 19:40:56</t>
  </si>
  <si>
    <t>2026-01-31 19:40:40</t>
  </si>
  <si>
    <t>2026-01-31 19:35:57</t>
  </si>
  <si>
    <t>2026-01-31 19:35:50</t>
  </si>
  <si>
    <t>2026-01-31 19:35:07</t>
  </si>
  <si>
    <t>2026-01-31 19:19:03</t>
  </si>
  <si>
    <t>2026-01-31 19:18:48</t>
  </si>
  <si>
    <t>2026-01-31 19:09:21</t>
  </si>
  <si>
    <t>2026-01-31 19:07:00</t>
  </si>
  <si>
    <t>2026-01-31 18:58:07</t>
  </si>
  <si>
    <t>2026-01-31 18:58:00</t>
  </si>
  <si>
    <t>2026-01-31 18:56:29</t>
  </si>
  <si>
    <t>2026-01-31 18:55:33</t>
  </si>
  <si>
    <t>2026-01-31 18:53:47</t>
  </si>
  <si>
    <t>2026-01-31 18:50:50</t>
  </si>
  <si>
    <t>2026-01-31 18:47:43</t>
  </si>
  <si>
    <t>2026-01-31 18:47:39</t>
  </si>
  <si>
    <t>2026-01-31 18:46:26</t>
  </si>
  <si>
    <t>2026-01-31 18:46:17</t>
  </si>
  <si>
    <t>2026-01-31 18:45:28</t>
  </si>
  <si>
    <t>2026-01-31 18:45:16</t>
  </si>
  <si>
    <t>2026-01-31 18:44:54</t>
  </si>
  <si>
    <t>2026-01-31 18:41:59</t>
  </si>
  <si>
    <t>2026-01-31 18:36:12</t>
  </si>
  <si>
    <t>2026-01-31 18:33:44</t>
  </si>
  <si>
    <t>宁波销售一部</t>
  </si>
  <si>
    <t>2026-01-31 18:27:13</t>
  </si>
  <si>
    <t>2026-01-31 18:24:31</t>
  </si>
  <si>
    <t>2026-01-31 18:22:36</t>
  </si>
  <si>
    <t>2026-01-31 18:17:30</t>
  </si>
  <si>
    <t>2026-01-31 18:17:22</t>
  </si>
  <si>
    <t>2026-01-31 18:17:16</t>
  </si>
  <si>
    <t>2026-01-31 18:16:44</t>
  </si>
  <si>
    <t>2026-01-31 18:16:27</t>
  </si>
  <si>
    <t>2026-01-31 18:16:03</t>
  </si>
  <si>
    <t>2026-01-31 18:14:49</t>
  </si>
  <si>
    <t>2026-01-31 18:09:43</t>
  </si>
  <si>
    <t>2026-01-31 18:05:23</t>
  </si>
  <si>
    <t>2026-01-31 17:59:41</t>
  </si>
  <si>
    <t>2026-01-31 17:59:29</t>
  </si>
  <si>
    <t>2026-01-31 17:59:12</t>
  </si>
  <si>
    <t>2026-01-31 17:47:15</t>
  </si>
  <si>
    <t>2026-01-31 17:46:22</t>
  </si>
  <si>
    <t>2026-01-31 17:32:20</t>
  </si>
  <si>
    <t>2026-01-31 17:26:12</t>
  </si>
  <si>
    <t>2026-01-31 17:21:35</t>
  </si>
  <si>
    <t>2026-01-31 17:20:39</t>
  </si>
  <si>
    <t>2026-01-31 17:17:08</t>
  </si>
  <si>
    <t>2026-01-31 17:12:00</t>
  </si>
  <si>
    <t>2026-01-31 17:07:19</t>
  </si>
  <si>
    <t>2026-01-31 17:06:41</t>
  </si>
  <si>
    <t>2026-01-31 16:55:52</t>
  </si>
  <si>
    <t>2026-01-31 16:55:46</t>
  </si>
  <si>
    <t>2026-01-31 16:55:40</t>
  </si>
  <si>
    <t>2026-01-31 16:55:24</t>
  </si>
  <si>
    <t>2026-01-31 16:54:57</t>
  </si>
  <si>
    <t>2026-01-31 16:53:00</t>
  </si>
  <si>
    <t>2026-01-31 16:51:26</t>
  </si>
  <si>
    <t>2026-01-31 16:47:46</t>
  </si>
  <si>
    <t>2026-01-31 16:46:22</t>
  </si>
  <si>
    <t>2026-01-31 16:43:29</t>
  </si>
  <si>
    <t>2026-01-31 16:42:07</t>
  </si>
  <si>
    <t>2026-01-31 16:37:12</t>
  </si>
  <si>
    <t>2026-01-31 16:34:06</t>
  </si>
  <si>
    <t>2026-01-31 16:32:23</t>
  </si>
  <si>
    <t>2026-01-31 16:31:06</t>
  </si>
  <si>
    <t>2026-01-31 16:30:52</t>
  </si>
  <si>
    <t>2026-01-31 16:30:47</t>
  </si>
  <si>
    <t>2026-01-31 16:25:09</t>
  </si>
  <si>
    <t>2026-01-31 16:15:10</t>
  </si>
  <si>
    <t>2026-01-31 16:06:49</t>
  </si>
  <si>
    <t>2026-01-31 16:06:40</t>
  </si>
  <si>
    <t>2026-01-31 16:06:34</t>
  </si>
  <si>
    <t>2026-01-31 16:06:26</t>
  </si>
  <si>
    <t>2026-01-31 16:06:02</t>
  </si>
  <si>
    <t>2026-01-31 16:05:56</t>
  </si>
  <si>
    <t>2026-01-31 16:05:51</t>
  </si>
  <si>
    <t>2026-01-31 16:05:45</t>
  </si>
  <si>
    <t>2026-01-31 16:05:39</t>
  </si>
  <si>
    <t>2026-01-31 15:58:23</t>
  </si>
  <si>
    <t>2026-01-31 15:58:17</t>
  </si>
  <si>
    <t>2026-01-31 15:58:11</t>
  </si>
  <si>
    <t>2026-01-31 15:58:05</t>
  </si>
  <si>
    <t>2026-01-31 15:57:55</t>
  </si>
  <si>
    <t>2026-01-31 15:57:49</t>
  </si>
  <si>
    <t>2026-01-31 15:57:44</t>
  </si>
  <si>
    <t>2026-01-31 15:57:38</t>
  </si>
  <si>
    <t>2026-01-31 15:57:31</t>
  </si>
  <si>
    <t>2026-01-31 15:57:01</t>
  </si>
  <si>
    <t>2026-01-31 15:56:47</t>
  </si>
  <si>
    <t>2026-01-31 15:51:56</t>
  </si>
  <si>
    <t>2026-01-31 15:51:19</t>
  </si>
  <si>
    <t>2026-01-31 15:33:30</t>
  </si>
  <si>
    <t>2026-01-31 15:33:10</t>
  </si>
  <si>
    <t>2026-01-31 15:33:00</t>
  </si>
  <si>
    <t>2026-01-31 15:32:33</t>
  </si>
  <si>
    <t>2026-01-31 15:21:50</t>
  </si>
  <si>
    <t>2026-01-31 15:13:43</t>
  </si>
  <si>
    <t>2026-01-31 15:09:39</t>
  </si>
  <si>
    <t>2026-01-31 14:59:26</t>
  </si>
  <si>
    <t>2026-01-31 14:57:58</t>
  </si>
  <si>
    <t>2026-01-31 14:54:05</t>
  </si>
  <si>
    <t>2026-01-31 14:52:51</t>
  </si>
  <si>
    <t>2026-01-31 14:51:55</t>
  </si>
  <si>
    <t>2026-01-31 14:51:01</t>
  </si>
  <si>
    <t>2026-01-31 14:50:48</t>
  </si>
  <si>
    <t>2026-01-31 14:50:06</t>
  </si>
  <si>
    <t>2026-01-31 14:33:59</t>
  </si>
  <si>
    <t>2026-01-31 14:06:27</t>
  </si>
  <si>
    <t>2026-01-31 14:05:56</t>
  </si>
  <si>
    <t>2026-01-31 14:05:14</t>
  </si>
  <si>
    <t>2026-01-31 14:05:08</t>
  </si>
  <si>
    <t>2026-01-31 14:04:44</t>
  </si>
  <si>
    <t>2026-01-31 13:59:17</t>
  </si>
  <si>
    <t>2026-01-31 13:50:56</t>
  </si>
  <si>
    <t>2026-01-31 13:43:59</t>
  </si>
  <si>
    <t>2026-01-31 13:22:13</t>
  </si>
  <si>
    <t>2026-01-31 13:22:02</t>
  </si>
  <si>
    <t>2026-01-31 13:21:53</t>
  </si>
  <si>
    <t>2026-01-31 13:20:19</t>
  </si>
  <si>
    <t>2026-01-31 13:19:18</t>
  </si>
  <si>
    <t>2026-01-31 13:18:20</t>
  </si>
  <si>
    <t>2026-01-31 13:15:34</t>
  </si>
  <si>
    <t>2026-01-31 12:42:58</t>
  </si>
  <si>
    <t>2026-01-31 11:24:06</t>
  </si>
  <si>
    <t>2026-01-31 11:22:47</t>
  </si>
  <si>
    <t>2026-01-31 11:22:10</t>
  </si>
  <si>
    <t>2026-01-31 11:22:04</t>
  </si>
  <si>
    <t>2026-01-31 11:13:49</t>
  </si>
  <si>
    <t>2026-01-31 11:00:38</t>
  </si>
  <si>
    <t>营销七部</t>
  </si>
  <si>
    <t>2026-01-31 10:58:50</t>
  </si>
  <si>
    <t>2026-01-31 10:58:13</t>
  </si>
  <si>
    <t>2026-01-31 10:38:49</t>
  </si>
  <si>
    <t>2026-01-31 10:33:53</t>
  </si>
  <si>
    <t>2026-01-31 10:24:55</t>
  </si>
  <si>
    <t>2026-01-31 10:24:42</t>
  </si>
  <si>
    <t>2026-01-31 10:24:35</t>
  </si>
  <si>
    <t>2026-01-31 10:24:28</t>
  </si>
  <si>
    <t>2026-01-30 22:02:57</t>
  </si>
  <si>
    <t>2026-01-30 22:02:44</t>
  </si>
  <si>
    <t>2026-01-30 22:02:34</t>
  </si>
  <si>
    <t>2026-01-30 22:02:09</t>
  </si>
  <si>
    <t>2026-01-30 22:01:56</t>
  </si>
  <si>
    <t>2026-01-30 22:01:49</t>
  </si>
  <si>
    <t>2026-01-30 22:00:23</t>
  </si>
  <si>
    <t>2026-01-30 22:00:11</t>
  </si>
  <si>
    <t>2026-01-30 22:00:01</t>
  </si>
  <si>
    <t>2026-01-30 21:59:35</t>
  </si>
  <si>
    <t>2026-01-30 21:29:40</t>
  </si>
  <si>
    <t>2026-01-30 21:29:01</t>
  </si>
  <si>
    <t>2026-01-30 21:23:12</t>
  </si>
  <si>
    <t>2026-01-30 21:23:04</t>
  </si>
  <si>
    <t>2026-01-30 21:21:52</t>
  </si>
  <si>
    <t>2026-01-30 21:21:46</t>
  </si>
  <si>
    <t>2026-01-30 21:21:39</t>
  </si>
  <si>
    <t>2026-01-30 21:21:33</t>
  </si>
  <si>
    <t>2026-01-30 21:21:18</t>
  </si>
  <si>
    <t>2026-01-30 21:18:32</t>
  </si>
  <si>
    <t>2026-01-30 21:18:23</t>
  </si>
  <si>
    <t>2026-01-30 21:17:53</t>
  </si>
  <si>
    <t>2026-01-30 21:17:45</t>
  </si>
  <si>
    <t>2026-01-30 21:17:37</t>
  </si>
  <si>
    <t>2026-01-30 21:17:27</t>
  </si>
  <si>
    <t>2026-01-30 21:17:18</t>
  </si>
  <si>
    <t>2026-01-30 21:17:05</t>
  </si>
  <si>
    <t>2026-01-30 21:16:38</t>
  </si>
  <si>
    <t>2026-01-30 21:16:08</t>
  </si>
  <si>
    <t>2026-01-30 21:15:49</t>
  </si>
  <si>
    <t>2026-01-30 21:15:42</t>
  </si>
  <si>
    <t>2026-01-30 21:15:34</t>
  </si>
  <si>
    <t>2026-01-30 21:15:25</t>
  </si>
  <si>
    <t>2026-01-30 21:15:03</t>
  </si>
  <si>
    <t>2026-01-30 21:14:08</t>
  </si>
  <si>
    <t>2026-01-30 21:13:27</t>
  </si>
  <si>
    <t>2026-01-30 21:13:12</t>
  </si>
  <si>
    <t>2026-01-30 21:09:10</t>
  </si>
  <si>
    <t>2026-01-30 21:00:20</t>
  </si>
  <si>
    <t>2026-01-30 20:58:14</t>
  </si>
  <si>
    <t>2026-01-30 20:57:30</t>
  </si>
  <si>
    <t>2026-01-30 20:56:58</t>
  </si>
  <si>
    <t>2026-01-30 20:56:20</t>
  </si>
  <si>
    <t>2026-01-30 20:55:31</t>
  </si>
  <si>
    <t>2026-01-30 20:55:18</t>
  </si>
  <si>
    <t>2026-01-30 20:55:10</t>
  </si>
  <si>
    <t>2026-01-30 20:55:03</t>
  </si>
  <si>
    <t>2026-01-30 20:54:57</t>
  </si>
  <si>
    <t>2026-01-30 20:54:49</t>
  </si>
  <si>
    <t>2026-01-30 20:54:34</t>
  </si>
  <si>
    <t>2026-01-30 20:54:27</t>
  </si>
  <si>
    <t>2026-01-30 20:54:00</t>
  </si>
  <si>
    <t>2026-01-30 20:53:45</t>
  </si>
  <si>
    <t>2026-01-30 20:53:27</t>
  </si>
  <si>
    <t>2026-01-30 20:53:05</t>
  </si>
  <si>
    <t>2026-01-30 20:52:55</t>
  </si>
  <si>
    <t>2026-01-30 20:52:13</t>
  </si>
  <si>
    <t>2026-01-30 20:48:56</t>
  </si>
  <si>
    <t>2026-01-30 20:48:18</t>
  </si>
  <si>
    <t>2026-01-30 20:47:02</t>
  </si>
  <si>
    <t>2026-01-30 20:45:34</t>
  </si>
  <si>
    <t>2026-01-30 20:45:17</t>
  </si>
  <si>
    <t>2026-01-30 19:34:24</t>
  </si>
  <si>
    <t>2026-01-30 19:34:17</t>
  </si>
  <si>
    <t>2026-01-30 19:31:52</t>
  </si>
  <si>
    <t>2026-01-30 19:17:08</t>
  </si>
  <si>
    <t>2026-01-30 19:13:52</t>
  </si>
  <si>
    <t>2026-01-30 19:12:45</t>
  </si>
  <si>
    <t>2026-01-30 19:11:34</t>
  </si>
  <si>
    <t>2026-01-30 19:10:28</t>
  </si>
  <si>
    <t>2026-01-30 19:10:25</t>
  </si>
  <si>
    <t>2026-01-30 19:09:21</t>
  </si>
  <si>
    <t>2026-01-30 19:09:05</t>
  </si>
  <si>
    <t>2026-01-30 19:08:58</t>
  </si>
  <si>
    <t>2026-01-30 19:07:12</t>
  </si>
  <si>
    <t>2026-01-30 19:06:14</t>
  </si>
  <si>
    <t>2026-01-30 19:03:46</t>
  </si>
  <si>
    <t>2026-01-30 19:01:39</t>
  </si>
  <si>
    <t>2026-01-30 18:59:35</t>
  </si>
  <si>
    <t>2026-01-30 18:57:56</t>
  </si>
  <si>
    <t>2026-01-30 18:55:21</t>
  </si>
  <si>
    <t>2026-01-30 18:54:50</t>
  </si>
  <si>
    <t>广州销售一部</t>
  </si>
  <si>
    <t>2026-01-30 18:47:17</t>
  </si>
  <si>
    <t>2026-01-30 18:40:49</t>
  </si>
  <si>
    <t>2026-01-30 18:40:12</t>
  </si>
  <si>
    <t>2026-01-30 18:38:32</t>
  </si>
  <si>
    <t>2026-01-30 18:37:28</t>
  </si>
  <si>
    <t>2026-01-30 18:37:24</t>
  </si>
  <si>
    <t>2026-01-30 18:30:21</t>
  </si>
  <si>
    <t>2026-01-30 18:30:06</t>
  </si>
  <si>
    <t>2026-01-30 18:20:31</t>
  </si>
  <si>
    <t>2026-01-30 18:18:43</t>
  </si>
  <si>
    <t>2026-01-30 18:15:56</t>
  </si>
  <si>
    <t>2026-01-30 18:10:03</t>
  </si>
  <si>
    <t>2026-01-30 18:07:26</t>
  </si>
  <si>
    <t>2026-01-30 18:01:39</t>
  </si>
  <si>
    <t>2026-01-30 17:59:48</t>
  </si>
  <si>
    <t>2026-01-30 17:52:38</t>
  </si>
  <si>
    <t>2026-01-30 17:39:33</t>
  </si>
  <si>
    <t>2026-01-30 17:34:09</t>
  </si>
  <si>
    <t>2026-01-30 17:33:55</t>
  </si>
  <si>
    <t>2026-01-30 17:33:46</t>
  </si>
  <si>
    <t>2026-01-30 17:29:55</t>
  </si>
  <si>
    <t>2026-01-30 17:28:05</t>
  </si>
  <si>
    <t>2026-01-30 17:19:56</t>
  </si>
  <si>
    <t>2026-01-30 17:19:38</t>
  </si>
  <si>
    <t>2026-01-30 17:17:31</t>
  </si>
  <si>
    <t>2026-01-30 17:11:34</t>
  </si>
  <si>
    <t>2026-01-30 17:08:59</t>
  </si>
  <si>
    <t>2026-01-30 16:56:13</t>
  </si>
  <si>
    <t>2026-01-30 16:55:40</t>
  </si>
  <si>
    <t>2026-01-30 16:54:55</t>
  </si>
  <si>
    <t>2026-01-30 16:54:49</t>
  </si>
  <si>
    <t>2026-01-30 16:54:44</t>
  </si>
  <si>
    <t>2026-01-30 16:54:38</t>
  </si>
  <si>
    <t>2026-01-30 16:54:30</t>
  </si>
  <si>
    <t>2026-01-30 16:53:43</t>
  </si>
  <si>
    <t>2026-01-30 16:52:45</t>
  </si>
  <si>
    <t>2026-01-30 16:51:47</t>
  </si>
  <si>
    <t>2026-01-30 16:47:35</t>
  </si>
  <si>
    <t>2026-01-30 16:41:44</t>
  </si>
  <si>
    <t>2026-01-30 16:38:13</t>
  </si>
  <si>
    <t>2026-01-30 16:37:55</t>
  </si>
  <si>
    <t>2026-01-30 16:37:40</t>
  </si>
  <si>
    <t>2026-01-30 16:37:05</t>
  </si>
  <si>
    <t>2026-01-30 16:36:29</t>
  </si>
  <si>
    <t>2026-01-30 16:36:08</t>
  </si>
  <si>
    <t>2026-01-30 16:33:59</t>
  </si>
  <si>
    <t>2026-01-30 16:33:54</t>
  </si>
  <si>
    <t>2026-01-30 16:28:50</t>
  </si>
  <si>
    <t>2026-01-30 16:24:54</t>
  </si>
  <si>
    <t>2026-01-30 16:24:46</t>
  </si>
  <si>
    <t>2026-01-30 16:19:33</t>
  </si>
  <si>
    <t>2026-01-30 16:18:35</t>
  </si>
  <si>
    <t>2026-01-30 16:16:00</t>
  </si>
  <si>
    <t>2026-01-30 16:09:21</t>
  </si>
  <si>
    <t>2026-01-30 15:50:12</t>
  </si>
  <si>
    <t>2026-01-30 15:40:45</t>
  </si>
  <si>
    <t>2026-01-30 15:40:27</t>
  </si>
  <si>
    <t>2026-01-30 15:36:52</t>
  </si>
  <si>
    <t>2026-01-30 15:36:45</t>
  </si>
  <si>
    <t>2026-01-30 15:36:36</t>
  </si>
  <si>
    <t>2026-01-30 15:29:55</t>
  </si>
  <si>
    <t>2026-01-30 15:28:23</t>
  </si>
  <si>
    <t>2026-01-30 15:23:21</t>
  </si>
  <si>
    <t>2026-01-30 15:23:05</t>
  </si>
  <si>
    <t>2026-01-30 15:22:42</t>
  </si>
  <si>
    <t>2026-01-30 15:17:55</t>
  </si>
  <si>
    <t>2026-01-30 15:08:46</t>
  </si>
  <si>
    <t>2026-01-30 14:57:03</t>
  </si>
  <si>
    <t>2026-01-30 14:51:53</t>
  </si>
  <si>
    <t>2026-01-30 14:44:16</t>
  </si>
  <si>
    <t>2026-01-30 14:44:07</t>
  </si>
  <si>
    <t>2026-01-30 14:35:04</t>
  </si>
  <si>
    <t>福永销售九部</t>
  </si>
  <si>
    <t>2026-01-30 14:34:47</t>
  </si>
  <si>
    <t>2026-01-30 14:33:53</t>
  </si>
  <si>
    <t>2026-01-30 14:33:23</t>
  </si>
  <si>
    <t>2026-01-30 14:33:17</t>
  </si>
  <si>
    <t>2026-01-30 14:04:35</t>
  </si>
  <si>
    <t>2026-01-30 14:04:11</t>
  </si>
  <si>
    <t>2026-01-30 14:03:15</t>
  </si>
  <si>
    <t>2026-01-30 14:01:23</t>
  </si>
  <si>
    <t>2026-01-30 13:29:05</t>
  </si>
  <si>
    <t>2026-01-30 13:25:02</t>
  </si>
  <si>
    <t>2026-01-30 13:24:12</t>
  </si>
  <si>
    <t>2026-01-30 13:18:09</t>
  </si>
  <si>
    <t>2026-01-30 13:17:42</t>
  </si>
  <si>
    <t>2026-01-30 13:15:02</t>
  </si>
  <si>
    <t>2026-01-30 13:02:31</t>
  </si>
  <si>
    <t>2026-01-30 13:01:09</t>
  </si>
  <si>
    <t>2026-01-30 11:54:23</t>
  </si>
  <si>
    <t>2026-01-30 11:46:57</t>
  </si>
  <si>
    <t>2026-01-30 11:37:25</t>
  </si>
  <si>
    <t>2026-01-30 11:24:02</t>
  </si>
  <si>
    <t>2026-01-30 11:22:17</t>
  </si>
  <si>
    <t>2026-01-30 11:04:58</t>
  </si>
  <si>
    <t>2026-01-30 11:00:56</t>
  </si>
  <si>
    <t>2026-01-30 11:00:50</t>
  </si>
  <si>
    <t>2026-01-30 10:52:19</t>
  </si>
  <si>
    <t>2026-01-30 10:51:59</t>
  </si>
  <si>
    <t>2026-01-30 10:24:03</t>
  </si>
  <si>
    <t>2026-01-30 10:20:42</t>
  </si>
  <si>
    <t>2026-01-30 10:20:18</t>
  </si>
  <si>
    <t>2026-01-30 10:18:40</t>
  </si>
  <si>
    <t>2026-01-30 10:18:12</t>
  </si>
  <si>
    <t>2026-01-30 10:18:06</t>
  </si>
  <si>
    <t>2026-01-29 23:26:35</t>
  </si>
  <si>
    <t>2026-01-29 23:16:52</t>
  </si>
  <si>
    <t>2026-01-29 23:04:17</t>
  </si>
  <si>
    <t>2026-01-29 22:37:57</t>
  </si>
  <si>
    <t>2026-01-29 22:27:30</t>
  </si>
  <si>
    <t>2026-01-29 22:25:15</t>
  </si>
  <si>
    <t>2026-01-29 22:24:35</t>
  </si>
  <si>
    <t>2026-01-29 22:22:59</t>
  </si>
  <si>
    <t>2026-01-29 22:22:34</t>
  </si>
  <si>
    <t>2026-01-29 22:20:31</t>
  </si>
  <si>
    <t>2026-01-29 22:20:16</t>
  </si>
  <si>
    <t>2026-01-29 22:19:45</t>
  </si>
  <si>
    <t>2026-01-29 22:19:28</t>
  </si>
  <si>
    <t>2026-01-29 22:19:16</t>
  </si>
  <si>
    <t>2026-01-29 22:19:02</t>
  </si>
  <si>
    <t>2026-01-29 22:18:42</t>
  </si>
  <si>
    <t>2026-01-29 22:18:25</t>
  </si>
  <si>
    <t>2026-01-29 22:18:15</t>
  </si>
  <si>
    <t>2026-01-29 22:17:09</t>
  </si>
  <si>
    <t>2026-01-29 22:13:34</t>
  </si>
  <si>
    <t>2026-01-29 22:13:13</t>
  </si>
  <si>
    <t>2026-01-29 21:32:05</t>
  </si>
  <si>
    <t>2026-01-29 21:31:55</t>
  </si>
  <si>
    <t>2026-01-29 21:31:47</t>
  </si>
  <si>
    <t>2026-01-29 21:31:38</t>
  </si>
  <si>
    <t>2026-01-29 21:31:32</t>
  </si>
  <si>
    <t>2026-01-29 21:31:24</t>
  </si>
  <si>
    <t>2026-01-29 21:31:13</t>
  </si>
  <si>
    <t>2026-01-29 21:31:04</t>
  </si>
  <si>
    <t>2026-01-29 21:30:55</t>
  </si>
  <si>
    <t>2026-01-29 21:30:47</t>
  </si>
  <si>
    <t>2026-01-29 21:30:40</t>
  </si>
  <si>
    <t>2026-01-29 21:30:30</t>
  </si>
  <si>
    <t>2026-01-29 21:29:01</t>
  </si>
  <si>
    <t>2026-01-29 21:28:00</t>
  </si>
  <si>
    <t>2026-01-29 21:27:36</t>
  </si>
  <si>
    <t>2026-01-29 21:25:24</t>
  </si>
  <si>
    <t>2026-01-29 21:23:44</t>
  </si>
  <si>
    <t>2026-01-29 21:20:16</t>
  </si>
  <si>
    <t>2026-01-29 21:19:17</t>
  </si>
  <si>
    <t>2026-01-29 21:19:10</t>
  </si>
  <si>
    <t>2026-01-29 21:19:04</t>
  </si>
  <si>
    <t>2026-01-29 21:18:57</t>
  </si>
  <si>
    <t>2026-01-29 21:17:27</t>
  </si>
  <si>
    <t>2026-01-29 21:17:14</t>
  </si>
  <si>
    <t>2026-01-29 21:17:07</t>
  </si>
  <si>
    <t>2026-01-29 21:15:54</t>
  </si>
  <si>
    <t>2026-01-29 21:15:37</t>
  </si>
  <si>
    <t>2026-01-29 21:12:50</t>
  </si>
  <si>
    <t>2026-01-29 21:11:33</t>
  </si>
  <si>
    <t>2026-01-29 21:02:08</t>
  </si>
  <si>
    <t>2026-01-29 21:01:14</t>
  </si>
  <si>
    <t>2026-01-29 21:00:37</t>
  </si>
  <si>
    <t>2026-01-29 20:59:42</t>
  </si>
  <si>
    <t>2026-01-29 20:56:35</t>
  </si>
  <si>
    <t>2026-01-29 20:56:13</t>
  </si>
  <si>
    <t>2026-01-29 20:54:35</t>
  </si>
  <si>
    <t>2026-01-29 20:54:24</t>
  </si>
  <si>
    <t>2026-01-29 20:50:04</t>
  </si>
  <si>
    <t>2026-01-29 20:49:49</t>
  </si>
  <si>
    <t>2026-01-29 20:47:21</t>
  </si>
  <si>
    <t>2026-01-29 20:47:07</t>
  </si>
  <si>
    <t>2026-01-29 20:45:12</t>
  </si>
  <si>
    <t>2026-01-29 20:42:57</t>
  </si>
  <si>
    <t>2026-01-29 20:41:45</t>
  </si>
  <si>
    <t>2026-01-29 20:34:21</t>
  </si>
  <si>
    <t>2026-01-29 20:33:02</t>
  </si>
  <si>
    <t>2026-01-29 20:31:31</t>
  </si>
  <si>
    <t>2026-01-29 20:31:20</t>
  </si>
  <si>
    <t>2026-01-29 20:31:11</t>
  </si>
  <si>
    <t>2026-01-29 20:31:02</t>
  </si>
  <si>
    <t>2026-01-29 20:30:53</t>
  </si>
  <si>
    <t>2026-01-29 20:30:30</t>
  </si>
  <si>
    <t>2026-01-29 20:30:19</t>
  </si>
  <si>
    <t>2026-01-29 20:29:35</t>
  </si>
  <si>
    <t>2026-01-29 20:29:27</t>
  </si>
  <si>
    <t>2026-01-29 20:29:04</t>
  </si>
  <si>
    <t>2026-01-29 20:18:17</t>
  </si>
  <si>
    <t>2026-01-29 20:17:54</t>
  </si>
  <si>
    <t>2026-01-29 20:04:59</t>
  </si>
  <si>
    <t>2026-01-29 20:04:47</t>
  </si>
  <si>
    <t>2026-01-29 20:00:02</t>
  </si>
  <si>
    <t>2026-01-29 19:54:00</t>
  </si>
  <si>
    <t>2026-01-29 19:47:19</t>
  </si>
  <si>
    <t>2026-01-29 19:44:10</t>
  </si>
  <si>
    <t>2026-01-29 19:42:27</t>
  </si>
  <si>
    <t>2026-01-29 19:41:24</t>
  </si>
  <si>
    <t>2026-01-29 19:41:18</t>
  </si>
  <si>
    <t>2026-01-29 19:41:12</t>
  </si>
  <si>
    <t>2026-01-29 19:40:56</t>
  </si>
  <si>
    <t>2026-01-29 19:39:05</t>
  </si>
  <si>
    <t>2026-01-29 19:38:48</t>
  </si>
  <si>
    <t>2026-01-29 19:37:33</t>
  </si>
  <si>
    <t>2026-01-29 19:34:44</t>
  </si>
  <si>
    <t>2026-01-29 19:29:35</t>
  </si>
  <si>
    <t>2026-01-29 19:28:44</t>
  </si>
  <si>
    <t>2026-01-29 19:27:58</t>
  </si>
  <si>
    <t>2026-01-29 19:26:39</t>
  </si>
  <si>
    <t>2026-01-29 19:26:17</t>
  </si>
  <si>
    <t>2026-01-29 19:23:40</t>
  </si>
  <si>
    <t>2026-01-29 19:23:22</t>
  </si>
  <si>
    <t>2026-01-29 19:23:10</t>
  </si>
  <si>
    <t>2026-01-29 19:22:18</t>
  </si>
  <si>
    <t>2026-01-29 19:21:41</t>
  </si>
  <si>
    <t>2026-01-29 19:21:36</t>
  </si>
  <si>
    <t>2026-01-29 19:21:31</t>
  </si>
  <si>
    <t>2026-01-29 19:21:15</t>
  </si>
  <si>
    <t>2026-01-29 19:18:11</t>
  </si>
  <si>
    <t>2026-01-29 19:14:49</t>
  </si>
  <si>
    <t>2026-01-29 19:12:31</t>
  </si>
  <si>
    <t>2026-01-29 19:11:46</t>
  </si>
  <si>
    <t>2026-01-29 19:11:40</t>
  </si>
  <si>
    <t>2026-01-29 19:05:02</t>
  </si>
  <si>
    <t>2026-01-29 19:02:40</t>
  </si>
  <si>
    <t>2026-01-29 18:59:03</t>
  </si>
  <si>
    <t>2026-01-29 18:58:48</t>
  </si>
  <si>
    <t>2026-01-29 18:51:19</t>
  </si>
  <si>
    <t>2026-01-29 18:46:31</t>
  </si>
  <si>
    <t>2026-01-29 18:43:29</t>
  </si>
  <si>
    <t>2026-01-29 18:40:32</t>
  </si>
  <si>
    <t>2026-01-29 18:39:24</t>
  </si>
  <si>
    <t>2026-01-29 18:31:43</t>
  </si>
  <si>
    <t>2026-01-29 18:20:40</t>
  </si>
  <si>
    <t>2026-01-29 18:15:15</t>
  </si>
  <si>
    <t>2026-01-29 18:05:38</t>
  </si>
  <si>
    <t>2026-01-29 18:05:30</t>
  </si>
  <si>
    <t>2026-01-29 18:05:23</t>
  </si>
  <si>
    <t>2026-01-29 18:05:03</t>
  </si>
  <si>
    <t>2026-01-29 18:01:49</t>
  </si>
  <si>
    <t>2026-01-29 18:01:44</t>
  </si>
  <si>
    <t>2026-01-29 18:01:39</t>
  </si>
  <si>
    <t>2026-01-29 18:01:28</t>
  </si>
  <si>
    <t>2026-01-29 18:01:23</t>
  </si>
  <si>
    <t>2026-01-29 18:01:17</t>
  </si>
  <si>
    <t>2026-01-29 17:51:58</t>
  </si>
  <si>
    <t>2026-01-29 17:50:57</t>
  </si>
  <si>
    <t>2026-01-29 17:50:52</t>
  </si>
  <si>
    <t>2026-01-29 17:35:08</t>
  </si>
  <si>
    <t>2026-01-29 17:35:01</t>
  </si>
  <si>
    <t>2026-01-29 17:16:00</t>
  </si>
  <si>
    <t>2026-01-29 17:12:39</t>
  </si>
  <si>
    <t>2026-01-29 17:12:31</t>
  </si>
  <si>
    <t>2026-01-29 17:07:29</t>
  </si>
  <si>
    <t>2026-01-29 17:06:45</t>
  </si>
  <si>
    <t>2026-01-29 17:06:24</t>
  </si>
  <si>
    <t>2026-01-29 17:06:03</t>
  </si>
  <si>
    <t>2026-01-29 16:24:34</t>
  </si>
  <si>
    <t>2026-01-29 16:23:28</t>
  </si>
  <si>
    <t>2026-01-29 16:15:06</t>
  </si>
  <si>
    <t>2026-01-29 16:02:46</t>
  </si>
  <si>
    <t>2026-01-29 15:55:02</t>
  </si>
  <si>
    <t>2026-01-29 15:42:28</t>
  </si>
  <si>
    <t>2026-01-29 15:36:04</t>
  </si>
  <si>
    <t>2026-01-29 15:31:01</t>
  </si>
  <si>
    <t>2026-01-29 15:30:46</t>
  </si>
  <si>
    <t>2026-01-29 15:30:38</t>
  </si>
  <si>
    <t>2026-01-29 15:30:21</t>
  </si>
  <si>
    <t>2026-01-29 15:19:28</t>
  </si>
  <si>
    <t>2026-01-29 15:15:43</t>
  </si>
  <si>
    <t>2026-01-29 15:10:16</t>
  </si>
  <si>
    <t>2026-01-29 15:00:44</t>
  </si>
  <si>
    <t>2026-01-29 14:44:28</t>
  </si>
  <si>
    <t>2026-01-29 14:43:13</t>
  </si>
  <si>
    <t>2026-01-29 14:42:09</t>
  </si>
  <si>
    <t>2026-01-29 14:38:55</t>
  </si>
  <si>
    <t>2026-01-29 14:36:39</t>
  </si>
  <si>
    <t>2026-01-29 14:35:22</t>
  </si>
  <si>
    <t>2026-01-29 14:34:21</t>
  </si>
  <si>
    <t>2026-01-29 14:30:24</t>
  </si>
  <si>
    <t>2026-01-29 14:20:21</t>
  </si>
  <si>
    <t>2026-01-29 14:18:03</t>
  </si>
  <si>
    <t>2026-01-29 14:13:41</t>
  </si>
  <si>
    <t>2026-01-29 14:05:50</t>
  </si>
  <si>
    <t>2026-01-29 14:02:22</t>
  </si>
  <si>
    <t>2026-01-29 13:58:48</t>
  </si>
  <si>
    <t>2026-01-29 13:58:42</t>
  </si>
  <si>
    <t>2026-01-29 13:50:40</t>
  </si>
  <si>
    <t>2026-01-29 13:50:34</t>
  </si>
  <si>
    <t>2026-01-29 13:50:19</t>
  </si>
  <si>
    <t>2026-01-29 13:50:13</t>
  </si>
  <si>
    <t>2026-01-29 13:50:08</t>
  </si>
  <si>
    <t>2026-01-29 13:50:02</t>
  </si>
  <si>
    <t>2026-01-29 13:49:54</t>
  </si>
  <si>
    <t>2026-01-29 13:25:08</t>
  </si>
  <si>
    <t>2026-01-29 13:22:08</t>
  </si>
  <si>
    <t>2026-01-29 13:21:56</t>
  </si>
  <si>
    <t>2026-01-29 13:21:44</t>
  </si>
  <si>
    <t>2026-01-29 13:21:31</t>
  </si>
  <si>
    <t>2026-01-29 13:15:25</t>
  </si>
  <si>
    <t>2026-01-29 13:14:05</t>
  </si>
  <si>
    <t>2026-01-29 13:13:39</t>
  </si>
  <si>
    <t>2026-01-29 12:21:44</t>
  </si>
  <si>
    <t>2026-01-29 11:23:15</t>
  </si>
  <si>
    <t>2026-01-29 11:22:57</t>
  </si>
  <si>
    <t>2026-01-29 11:22:48</t>
  </si>
  <si>
    <t>2026-01-29 11:09:54</t>
  </si>
  <si>
    <t>2026-01-29 11:09:38</t>
  </si>
  <si>
    <t>2026-01-29 10:48:21</t>
  </si>
  <si>
    <t>2026-01-29 10:46:02</t>
  </si>
  <si>
    <t>2026-01-29 10:45:55</t>
  </si>
  <si>
    <t>2026-01-29 10:45:47</t>
  </si>
  <si>
    <t>2026-01-29 10:45:35</t>
  </si>
  <si>
    <t>2026-01-29 10:45:29</t>
  </si>
  <si>
    <t>2026-01-29 10:35:02</t>
  </si>
  <si>
    <t>2026-01-29 10:07:31</t>
  </si>
  <si>
    <t>2026-01-29 09:52:00</t>
  </si>
  <si>
    <t>2026-01-29 09:35:48</t>
  </si>
  <si>
    <t>2026-01-29 09:20:07</t>
  </si>
  <si>
    <t>2026-01-29 09:18:43</t>
  </si>
  <si>
    <t>2026-01-29 09:16:31</t>
  </si>
  <si>
    <t>2026-01-28 21:55:09</t>
  </si>
  <si>
    <t>2026-01-28 21:54:42</t>
  </si>
  <si>
    <t>2026-01-28 21:17:57</t>
  </si>
  <si>
    <t>2026-01-28 21:17:48</t>
  </si>
  <si>
    <t>2026-01-28 21:17:40</t>
  </si>
  <si>
    <t>2026-01-28 21:17:30</t>
  </si>
  <si>
    <t>2026-01-28 21:17:24</t>
  </si>
  <si>
    <t>2026-01-28 21:09:25</t>
  </si>
  <si>
    <t>2026-01-28 21:09:20</t>
  </si>
  <si>
    <t>2026-01-28 21:07:57</t>
  </si>
  <si>
    <t>2026-01-28 21:07:47</t>
  </si>
  <si>
    <t>2026-01-28 21:06:13</t>
  </si>
  <si>
    <t>2026-01-28 21:05:58</t>
  </si>
  <si>
    <t>2026-01-28 21:05:52</t>
  </si>
  <si>
    <t>2026-01-28 21:02:34</t>
  </si>
  <si>
    <t>2026-01-28 20:56:23</t>
  </si>
  <si>
    <t>2026-01-28 20:56:09</t>
  </si>
  <si>
    <t>2026-01-28 20:55:52</t>
  </si>
  <si>
    <t>2026-01-28 20:53:11</t>
  </si>
  <si>
    <t>2026-01-28 20:52:57</t>
  </si>
  <si>
    <t>2026-01-28 20:52:44</t>
  </si>
  <si>
    <t>2026-01-28 20:52:27</t>
  </si>
  <si>
    <t>2026-01-28 20:51:20</t>
  </si>
  <si>
    <t>2026-01-28 20:51:12</t>
  </si>
  <si>
    <t>2026-01-28 20:51:03</t>
  </si>
  <si>
    <t>2026-01-28 20:50:50</t>
  </si>
  <si>
    <t>2026-01-28 20:49:26</t>
  </si>
  <si>
    <t>2026-01-28 20:48:29</t>
  </si>
  <si>
    <t>2026-01-28 20:48:20</t>
  </si>
  <si>
    <t>2026-01-28 20:48:07</t>
  </si>
  <si>
    <t>2026-01-28 20:46:28</t>
  </si>
  <si>
    <t>2026-01-28 20:33:42</t>
  </si>
  <si>
    <t>2026-01-28 20:33:36</t>
  </si>
  <si>
    <t>2026-01-28 20:33:29</t>
  </si>
  <si>
    <t>2026-01-28 20:33:19</t>
  </si>
  <si>
    <t>2026-01-28 20:33:11</t>
  </si>
  <si>
    <t>2026-01-28 20:32:12</t>
  </si>
  <si>
    <t>2026-01-28 20:30:30</t>
  </si>
  <si>
    <t>2026-01-28 20:30:21</t>
  </si>
  <si>
    <t>2026-01-28 20:30:13</t>
  </si>
  <si>
    <t>2026-01-28 20:13:05</t>
  </si>
  <si>
    <t>2026-01-28 20:12:43</t>
  </si>
  <si>
    <t>2026-01-28 20:10:50</t>
  </si>
  <si>
    <t>2026-01-28 20:05:53</t>
  </si>
  <si>
    <t>2026-01-28 20:05:29</t>
  </si>
  <si>
    <t>2026-01-28 20:05:10</t>
  </si>
  <si>
    <t>2026-01-28 20:01:27</t>
  </si>
  <si>
    <t>2026-01-28 20:00:59</t>
  </si>
  <si>
    <t>2026-01-28 19:50:01</t>
  </si>
  <si>
    <t>2026-01-28 19:49:46</t>
  </si>
  <si>
    <t>2026-01-28 19:49:37</t>
  </si>
  <si>
    <t>2026-01-28 19:49:32</t>
  </si>
  <si>
    <t>2026-01-28 19:49:26</t>
  </si>
  <si>
    <t>2026-01-28 19:48:15</t>
  </si>
  <si>
    <t>2026-01-28 19:48:08</t>
  </si>
  <si>
    <t>2026-01-28 19:48:01</t>
  </si>
  <si>
    <t>2026-01-28 19:47:38</t>
  </si>
  <si>
    <t>2026-01-28 19:47:33</t>
  </si>
  <si>
    <t>2026-01-28 19:47:27</t>
  </si>
  <si>
    <t>2026-01-28 19:47:22</t>
  </si>
  <si>
    <t>2026-01-28 19:38:33</t>
  </si>
  <si>
    <t>2026-01-28 19:32:47</t>
  </si>
  <si>
    <t>2026-01-28 19:32:23</t>
  </si>
  <si>
    <t>2026-01-28 19:22:53</t>
  </si>
  <si>
    <t>2026-01-28 19:17:36</t>
  </si>
  <si>
    <t>2026-01-28 19:08:14</t>
  </si>
  <si>
    <t>2026-01-28 19:07:44</t>
  </si>
  <si>
    <t>2026-01-28 19:06:20</t>
  </si>
  <si>
    <t>2026-01-28 19:05:40</t>
  </si>
  <si>
    <t>2026-01-28 19:02:00</t>
  </si>
  <si>
    <t>2026-01-28 18:53:02</t>
  </si>
  <si>
    <t>2026-01-28 18:50:39</t>
  </si>
  <si>
    <t>2026-01-28 18:42:40</t>
  </si>
  <si>
    <t>2026-01-28 18:42:32</t>
  </si>
  <si>
    <t>2026-01-28 18:42:27</t>
  </si>
  <si>
    <t>2026-01-28 18:42:20</t>
  </si>
  <si>
    <t>2026-01-28 18:41:53</t>
  </si>
  <si>
    <t>2026-01-28 18:41:28</t>
  </si>
  <si>
    <t>2026-01-28 18:41:21</t>
  </si>
  <si>
    <t>2026-01-28 18:40:10</t>
  </si>
  <si>
    <t>2026-01-28 18:38:58</t>
  </si>
  <si>
    <t>2026-01-28 18:37:22</t>
  </si>
  <si>
    <t>2026-01-28 18:34:49</t>
  </si>
  <si>
    <t>2026-01-28 18:18:46</t>
  </si>
  <si>
    <t>2026-01-28 18:11:45</t>
  </si>
  <si>
    <t>2026-01-28 18:10:48</t>
  </si>
  <si>
    <t>2026-01-28 18:06:43</t>
  </si>
  <si>
    <t>2026-01-28 18:02:24</t>
  </si>
  <si>
    <t>2026-01-28 18:02:10</t>
  </si>
  <si>
    <t>2026-01-28 17:58:11</t>
  </si>
  <si>
    <t>2026-01-28 17:46:47</t>
  </si>
  <si>
    <t>2026-01-28 17:43:32</t>
  </si>
  <si>
    <t>2026-01-28 17:39:01</t>
  </si>
  <si>
    <t>2026-01-28 17:32:03</t>
  </si>
  <si>
    <t>2026-01-28 17:31:24</t>
  </si>
  <si>
    <t>2026-01-28 17:31:07</t>
  </si>
  <si>
    <t>2026-01-28 17:30:59</t>
  </si>
  <si>
    <t>2026-01-28 17:30:50</t>
  </si>
  <si>
    <t>2026-01-28 17:08:58</t>
  </si>
  <si>
    <t>2026-01-28 17:08:12</t>
  </si>
  <si>
    <t>2026-01-28 17:07:44</t>
  </si>
  <si>
    <t>2026-01-28 17:03:34</t>
  </si>
  <si>
    <t>2026-01-28 16:27:03</t>
  </si>
  <si>
    <t>2026-01-28 16:21:49</t>
  </si>
  <si>
    <t>2026-01-28 16:21:34</t>
  </si>
  <si>
    <t>2026-01-28 16:20:52</t>
  </si>
  <si>
    <t>2026-01-28 16:08:30</t>
  </si>
  <si>
    <t>2026-01-28 16:08:24</t>
  </si>
  <si>
    <t>2026-01-28 16:00:39</t>
  </si>
  <si>
    <t>2026-01-28 15:55:57</t>
  </si>
  <si>
    <t>2026-01-28 15:55:31</t>
  </si>
  <si>
    <t>2026-01-28 15:55:22</t>
  </si>
  <si>
    <t>2026-01-28 15:55:15</t>
  </si>
  <si>
    <t>2026-01-28 15:15:15</t>
  </si>
  <si>
    <t>2026-01-28 15:10:38</t>
  </si>
  <si>
    <t>2026-01-28 14:54:07</t>
  </si>
  <si>
    <t>2026-01-28 14:49:40</t>
  </si>
  <si>
    <t>2026-01-28 14:49:34</t>
  </si>
  <si>
    <t>2026-01-28 14:49:29</t>
  </si>
  <si>
    <t>2026-01-28 14:49:24</t>
  </si>
  <si>
    <t>2026-01-28 14:49:19</t>
  </si>
  <si>
    <t>2026-01-28 14:49:13</t>
  </si>
  <si>
    <t>2026-01-28 14:48:45</t>
  </si>
  <si>
    <t>2026-01-28 14:48:38</t>
  </si>
  <si>
    <t>2026-01-28 14:48:32</t>
  </si>
  <si>
    <t>2026-01-28 14:48:27</t>
  </si>
  <si>
    <t>2026-01-28 14:46:44</t>
  </si>
  <si>
    <t>2026-01-28 14:36:43</t>
  </si>
  <si>
    <t>2026-01-28 14:28:23</t>
  </si>
  <si>
    <t>2026-01-28 14:28:12</t>
  </si>
  <si>
    <t>2026-01-28 14:28:06</t>
  </si>
  <si>
    <t>2026-01-28 14:23:49</t>
  </si>
  <si>
    <t>2026-01-28 14:21:13</t>
  </si>
  <si>
    <t>2026-01-28 14:12:24</t>
  </si>
  <si>
    <t>2026-01-28 14:05:35</t>
  </si>
  <si>
    <t>2026-01-28 13:57:29</t>
  </si>
  <si>
    <t>2026-01-28 13:48:56</t>
  </si>
  <si>
    <t>2026-01-28 13:45:32</t>
  </si>
  <si>
    <t>2026-01-28 13:42:13</t>
  </si>
  <si>
    <t>2026-01-28 13:41:34</t>
  </si>
  <si>
    <t>2026-01-28 13:40:00</t>
  </si>
  <si>
    <t>2026-01-28 13:36:18</t>
  </si>
  <si>
    <t>2026-01-28 13:31:54</t>
  </si>
  <si>
    <t>2026-01-28 13:20:35</t>
  </si>
  <si>
    <t>2026-01-28 13:18:47</t>
  </si>
  <si>
    <t>2026-01-28 13:18:34</t>
  </si>
  <si>
    <t>2026-01-28 13:16:40</t>
  </si>
  <si>
    <t>2026-01-28 13:15:39</t>
  </si>
  <si>
    <t>2026-01-28 13:08:28</t>
  </si>
  <si>
    <t>2026-01-28 11:34:11</t>
  </si>
  <si>
    <t>2026-01-28 11:22:48</t>
  </si>
  <si>
    <t>2026-01-28 11:22:41</t>
  </si>
  <si>
    <t>2026-01-28 11:19:47</t>
  </si>
  <si>
    <t>2026-01-28 11:19:22</t>
  </si>
  <si>
    <t>2026-01-28 11:08:30</t>
  </si>
  <si>
    <t>2026-01-28 11:04:07</t>
  </si>
  <si>
    <t>2026-01-28 10:41:06</t>
  </si>
  <si>
    <t>2026-01-28 10:40:24</t>
  </si>
  <si>
    <t>2026-01-28 10:39:58</t>
  </si>
  <si>
    <t>2026-01-28 10:36:31</t>
  </si>
  <si>
    <t>2026-01-28 10:11:12</t>
  </si>
  <si>
    <t>2026-01-27 23:05:22</t>
  </si>
  <si>
    <t>2026-01-27 23:05:17</t>
  </si>
  <si>
    <t>2026-01-27 22:36:47</t>
  </si>
  <si>
    <t>2026-01-27 22:09:05</t>
  </si>
  <si>
    <t>2026-01-27 22:03:49</t>
  </si>
  <si>
    <t>2026-01-27 21:53:12</t>
  </si>
  <si>
    <t>2026-01-27 21:53:04</t>
  </si>
  <si>
    <t>2026-01-27 21:52:02</t>
  </si>
  <si>
    <t>2026-01-27 21:51:52</t>
  </si>
  <si>
    <t>2026-01-27 21:46:24</t>
  </si>
  <si>
    <t>2026-01-27 21:45:53</t>
  </si>
  <si>
    <t>2026-01-27 21:45:48</t>
  </si>
  <si>
    <t>2026-01-27 21:38:51</t>
  </si>
  <si>
    <t>2026-01-27 21:34:20</t>
  </si>
  <si>
    <t>2026-01-27 21:25:37</t>
  </si>
  <si>
    <t>2026-01-27 21:25:17</t>
  </si>
  <si>
    <t>2026-01-27 21:20:34</t>
  </si>
  <si>
    <t>2026-01-27 21:20:16</t>
  </si>
  <si>
    <t>2026-01-27 21:19:41</t>
  </si>
  <si>
    <t>2026-01-27 21:19:28</t>
  </si>
  <si>
    <t>2026-01-27 21:17:16</t>
  </si>
  <si>
    <t>2026-01-27 21:16:54</t>
  </si>
  <si>
    <t>2026-01-27 21:16:39</t>
  </si>
  <si>
    <t>2026-01-27 21:16:27</t>
  </si>
  <si>
    <t>2026-01-27 21:16:19</t>
  </si>
  <si>
    <t>2026-01-27 21:15:54</t>
  </si>
  <si>
    <t>2026-01-27 21:15:45</t>
  </si>
  <si>
    <t>2026-01-27 21:15:34</t>
  </si>
  <si>
    <t>2026-01-27 21:14:54</t>
  </si>
  <si>
    <t>2026-01-27 21:14:20</t>
  </si>
  <si>
    <t>2026-01-27 21:12:12</t>
  </si>
  <si>
    <t>2026-01-27 21:11:58</t>
  </si>
  <si>
    <t>2026-01-27 21:11:52</t>
  </si>
  <si>
    <t>2026-01-27 21:11:42</t>
  </si>
  <si>
    <t>2026-01-27 21:11:31</t>
  </si>
  <si>
    <t>2026-01-27 21:11:02</t>
  </si>
  <si>
    <t>2026-01-27 21:10:23</t>
  </si>
  <si>
    <t>2026-01-27 21:09:00</t>
  </si>
  <si>
    <t>2026-01-27 21:06:42</t>
  </si>
  <si>
    <t>2026-01-27 21:00:21</t>
  </si>
  <si>
    <t>2026-01-27 21:00:15</t>
  </si>
  <si>
    <t>2026-01-27 21:00:03</t>
  </si>
  <si>
    <t>2026-01-27 20:58:57</t>
  </si>
  <si>
    <t>2026-01-27 20:51:08</t>
  </si>
  <si>
    <t>2026-01-27 20:50:59</t>
  </si>
  <si>
    <t>2026-01-27 20:47:43</t>
  </si>
  <si>
    <t>2026-01-27 20:46:43</t>
  </si>
  <si>
    <t>2026-01-27 20:45:53</t>
  </si>
  <si>
    <t>2026-01-27 20:41:45</t>
  </si>
  <si>
    <t>2026-01-27 20:36:22</t>
  </si>
  <si>
    <t>2026-01-27 20:35:39</t>
  </si>
  <si>
    <t>2026-01-27 20:35:22</t>
  </si>
  <si>
    <t>2026-01-27 20:29:42</t>
  </si>
  <si>
    <t>2026-01-27 20:29:22</t>
  </si>
  <si>
    <t>2026-01-27 20:29:07</t>
  </si>
  <si>
    <t>2026-01-27 20:29:00</t>
  </si>
  <si>
    <t>2026-01-27 20:28:55</t>
  </si>
  <si>
    <t>2026-01-27 20:28:44</t>
  </si>
  <si>
    <t>2026-01-27 20:22:14</t>
  </si>
  <si>
    <t>2026-01-27 20:22:04</t>
  </si>
  <si>
    <t>2026-01-27 20:21:42</t>
  </si>
  <si>
    <t>2026-01-27 20:21:37</t>
  </si>
  <si>
    <t>2026-01-27 20:21:31</t>
  </si>
  <si>
    <t>2026-01-27 20:21:25</t>
  </si>
  <si>
    <t>2026-01-27 20:21:03</t>
  </si>
  <si>
    <t>2026-01-27 20:20:57</t>
  </si>
  <si>
    <t>2026-01-27 20:20:52</t>
  </si>
  <si>
    <t>2026-01-27 20:20:47</t>
  </si>
  <si>
    <t>2026-01-27 20:13:37</t>
  </si>
  <si>
    <t>2026-01-27 20:13:09</t>
  </si>
  <si>
    <t>2026-01-27 20:13:04</t>
  </si>
  <si>
    <t>2026-01-27 20:07:33</t>
  </si>
  <si>
    <t>2026-01-27 20:06:29</t>
  </si>
  <si>
    <t>2026-01-27 20:05:58</t>
  </si>
  <si>
    <t>2026-01-27 19:56:39</t>
  </si>
  <si>
    <t>2026-01-27 19:47:07</t>
  </si>
  <si>
    <t>2026-01-27 19:41:43</t>
  </si>
  <si>
    <t>2026-01-27 19:35:09</t>
  </si>
  <si>
    <t>2026-01-27 19:34:06</t>
  </si>
  <si>
    <t>2026-01-27 19:29:46</t>
  </si>
  <si>
    <t>2026-01-27 19:27:22</t>
  </si>
  <si>
    <t>2026-01-27 19:14:23</t>
  </si>
  <si>
    <t>2026-01-27 19:05:11</t>
  </si>
  <si>
    <t>2026-01-27 19:05:08</t>
  </si>
  <si>
    <t>2026-01-27 18:50:04</t>
  </si>
  <si>
    <t>2026-01-27 18:49:48</t>
  </si>
  <si>
    <t>2026-01-27 18:44:59</t>
  </si>
  <si>
    <t>2026-01-27 18:43:38</t>
  </si>
  <si>
    <t>2026-01-27 18:43:09</t>
  </si>
  <si>
    <t>2026-01-27 18:42:59</t>
  </si>
  <si>
    <t>2026-01-27 18:42:42</t>
  </si>
  <si>
    <t>2026-01-27 18:41:13</t>
  </si>
  <si>
    <t>2026-01-27 18:39:12</t>
  </si>
  <si>
    <t>2026-01-27 18:39:06</t>
  </si>
  <si>
    <t>2026-01-27 18:38:40</t>
  </si>
  <si>
    <t>2026-01-27 18:38:35</t>
  </si>
  <si>
    <t>2026-01-27 18:38:18</t>
  </si>
  <si>
    <t>2026-01-27 18:37:35</t>
  </si>
  <si>
    <t>2026-01-27 18:32:21</t>
  </si>
  <si>
    <t>2026-01-27 18:15:56</t>
  </si>
  <si>
    <t>2026-01-27 18:15:53</t>
  </si>
  <si>
    <t>2026-01-27 18:01:16</t>
  </si>
  <si>
    <t>2026-01-27 17:58:43</t>
  </si>
  <si>
    <t>2026-01-27 17:57:33</t>
  </si>
  <si>
    <t>2026-01-27 17:46:28</t>
  </si>
  <si>
    <t>2026-01-27 17:43:50</t>
  </si>
  <si>
    <t>2026-01-27 17:40:12</t>
  </si>
  <si>
    <t>2026-01-27 17:37:24</t>
  </si>
  <si>
    <t>2026-01-27 17:37:06</t>
  </si>
  <si>
    <t>2026-01-27 17:26:15</t>
  </si>
  <si>
    <t>2026-01-27 17:21:50</t>
  </si>
  <si>
    <t>2026-01-27 17:17:52</t>
  </si>
  <si>
    <t>2026-01-27 17:12:16</t>
  </si>
  <si>
    <t>2026-01-27 17:08:58</t>
  </si>
  <si>
    <t>2026-01-27 16:59:02</t>
  </si>
  <si>
    <t>2026-01-27 16:53:25</t>
  </si>
  <si>
    <t>2026-01-27 16:49:55</t>
  </si>
  <si>
    <t>2026-01-27 16:42:20</t>
  </si>
  <si>
    <t>2026-01-27 16:40:50</t>
  </si>
  <si>
    <t>2026-01-27 16:40:35</t>
  </si>
  <si>
    <t>2026-01-27 16:38:14</t>
  </si>
  <si>
    <t>2026-01-27 16:33:49</t>
  </si>
  <si>
    <t>2026-01-27 16:16:58</t>
  </si>
  <si>
    <t>2026-01-27 15:59:27</t>
  </si>
  <si>
    <t>2026-01-27 15:54:57</t>
  </si>
  <si>
    <t>2026-01-27 15:52:29</t>
  </si>
  <si>
    <t>2026-01-27 15:46:37</t>
  </si>
  <si>
    <t>2026-01-27 15:45:50</t>
  </si>
  <si>
    <t>2026-01-27 15:31:52</t>
  </si>
  <si>
    <t>2026-01-27 15:31:12</t>
  </si>
  <si>
    <t>2026-01-27 15:23:38</t>
  </si>
  <si>
    <t>2026-01-27 15:19:35</t>
  </si>
  <si>
    <t>2026-01-27 15:13:02</t>
  </si>
  <si>
    <t>2026-01-27 15:04:52</t>
  </si>
  <si>
    <t>2026-01-27 14:58:36</t>
  </si>
  <si>
    <t>2026-01-27 14:47:47</t>
  </si>
  <si>
    <t>2026-01-27 14:46:40</t>
  </si>
  <si>
    <t>2026-01-27 14:42:33</t>
  </si>
  <si>
    <t>2026-01-27 14:42:14</t>
  </si>
  <si>
    <t>2026-01-27 14:35:59</t>
  </si>
  <si>
    <t>2026-01-27 14:30:59</t>
  </si>
  <si>
    <t>2026-01-27 14:30:29</t>
  </si>
  <si>
    <t>2026-01-27 14:28:38</t>
  </si>
  <si>
    <t>2026-01-27 14:28:31</t>
  </si>
  <si>
    <t>2026-01-27 14:28:17</t>
  </si>
  <si>
    <t>2026-01-27 14:28:08</t>
  </si>
  <si>
    <t>2026-01-27 14:25:25</t>
  </si>
  <si>
    <t>2026-01-27 14:18:04</t>
  </si>
  <si>
    <t>2026-01-27 14:11:39</t>
  </si>
  <si>
    <t>2026-01-27 14:04:04</t>
  </si>
  <si>
    <t>2026-01-27 14:01:04</t>
  </si>
  <si>
    <t>2026-01-27 13:56:55</t>
  </si>
  <si>
    <t>2026-01-27 13:56:29</t>
  </si>
  <si>
    <t>2026-01-27 13:56:26</t>
  </si>
  <si>
    <t>2026-01-27 13:43:44</t>
  </si>
  <si>
    <t>2026-01-27 13:28:52</t>
  </si>
  <si>
    <t>2026-01-27 13:28:41</t>
  </si>
  <si>
    <t>2026-01-27 13:28:12</t>
  </si>
  <si>
    <t>2026-01-27 13:27:19</t>
  </si>
  <si>
    <t>2026-01-27 13:27:14</t>
  </si>
  <si>
    <t>2026-01-27 13:26:53</t>
  </si>
  <si>
    <t>2026-01-27 13:14:37</t>
  </si>
  <si>
    <t>2026-01-27 13:10:52</t>
  </si>
  <si>
    <t>2026-01-27 13:09:40</t>
  </si>
  <si>
    <t>2026-01-27 12:04:31</t>
  </si>
  <si>
    <t>2026-01-27 11:27:54</t>
  </si>
  <si>
    <t>2026-01-27 11:18:26</t>
  </si>
  <si>
    <t>2026-01-27 11:13:27</t>
  </si>
  <si>
    <t>2026-01-27 10:53:30</t>
  </si>
  <si>
    <t>2026-01-27 10:50:08</t>
  </si>
  <si>
    <t>2026-01-27 10:46:46</t>
  </si>
  <si>
    <t>2026-01-27 10:46:13</t>
  </si>
  <si>
    <t>2026-01-27 10:45:56</t>
  </si>
  <si>
    <t>2026-01-27 10:45:47</t>
  </si>
  <si>
    <t>2026-01-27 10:45:39</t>
  </si>
  <si>
    <t>2026-01-27 10:28:02</t>
  </si>
  <si>
    <t>2026-01-27 10:25:51</t>
  </si>
  <si>
    <t>2026-01-27 10:25:17</t>
  </si>
  <si>
    <t>2026-01-27 10:01:54</t>
  </si>
  <si>
    <t>2026-01-27 09:58:05</t>
  </si>
  <si>
    <t>2026-01-27 09:44:18</t>
  </si>
  <si>
    <t>2026-01-27 09:44:08</t>
  </si>
  <si>
    <t>2026-01-26 22:40:00</t>
  </si>
  <si>
    <t>2026-01-26 22:28:21</t>
  </si>
  <si>
    <t>2026-01-26 22:22:56</t>
  </si>
  <si>
    <t>2026-01-26 22:22:47</t>
  </si>
  <si>
    <t>2026-01-26 22:22:15</t>
  </si>
  <si>
    <t>2026-01-26 22:22:09</t>
  </si>
  <si>
    <t>2026-01-26 22:14:55</t>
  </si>
  <si>
    <t>2026-01-26 22:05:48</t>
  </si>
  <si>
    <t>2026-01-26 22:04:48</t>
  </si>
  <si>
    <t>2026-01-26 21:51:43</t>
  </si>
  <si>
    <t>2026-01-26 21:51:36</t>
  </si>
  <si>
    <t>2026-01-26 21:50:59</t>
  </si>
  <si>
    <t>2026-01-26 21:49:50</t>
  </si>
  <si>
    <t>2026-01-26 21:45:25</t>
  </si>
  <si>
    <t>2026-01-26 21:44:47</t>
  </si>
  <si>
    <t>2026-01-26 21:43:29</t>
  </si>
  <si>
    <t>2026-01-26 21:43:02</t>
  </si>
  <si>
    <t>2026-01-26 21:42:16</t>
  </si>
  <si>
    <t>2026-01-26 21:40:21</t>
  </si>
  <si>
    <t>2026-01-26 21:39:54</t>
  </si>
  <si>
    <t>2026-01-26 21:39:45</t>
  </si>
  <si>
    <t>2026-01-26 21:39:31</t>
  </si>
  <si>
    <t>2026-01-26 21:39:04</t>
  </si>
  <si>
    <t>2026-01-26 21:38:40</t>
  </si>
  <si>
    <t>2026-01-26 21:38:16</t>
  </si>
  <si>
    <t>2026-01-26 21:37:20</t>
  </si>
  <si>
    <t>2026-01-26 21:36:19</t>
  </si>
  <si>
    <t>2026-01-26 21:36:12</t>
  </si>
  <si>
    <t>2026-01-26 21:35:29</t>
  </si>
  <si>
    <t>2026-01-26 21:35:11</t>
  </si>
  <si>
    <t>2026-01-26 21:34:16</t>
  </si>
  <si>
    <t>2026-01-26 21:34:01</t>
  </si>
  <si>
    <t>2026-01-26 21:33:39</t>
  </si>
  <si>
    <t>2026-01-26 21:30:44</t>
  </si>
  <si>
    <t>2026-01-26 21:15:40</t>
  </si>
  <si>
    <t>2026-01-26 21:15:31</t>
  </si>
  <si>
    <t>2026-01-26 21:09:17</t>
  </si>
  <si>
    <t>2026-01-26 21:08:56</t>
  </si>
  <si>
    <t>2026-01-26 21:08:43</t>
  </si>
  <si>
    <t>2026-01-26 21:06:53</t>
  </si>
  <si>
    <t>2026-01-26 21:01:53</t>
  </si>
  <si>
    <t>2026-01-26 20:59:18</t>
  </si>
  <si>
    <t>2026-01-26 20:55:34</t>
  </si>
  <si>
    <t>2026-01-26 20:55:29</t>
  </si>
  <si>
    <t>2026-01-26 20:55:22</t>
  </si>
  <si>
    <t>2026-01-26 20:55:16</t>
  </si>
  <si>
    <t>2026-01-26 20:55:09</t>
  </si>
  <si>
    <t>2026-01-26 20:55:03</t>
  </si>
  <si>
    <t>2026-01-26 20:54:54</t>
  </si>
  <si>
    <t>2026-01-26 20:54:46</t>
  </si>
  <si>
    <t>2026-01-26 20:54:40</t>
  </si>
  <si>
    <t>2026-01-26 20:54:35</t>
  </si>
  <si>
    <t>2026-01-26 20:54:27</t>
  </si>
  <si>
    <t>2026-01-26 20:54:05</t>
  </si>
  <si>
    <t>2026-01-26 20:53:50</t>
  </si>
  <si>
    <t>2026-01-26 20:53:20</t>
  </si>
  <si>
    <t>2026-01-26 20:53:10</t>
  </si>
  <si>
    <t>2026-01-26 20:48:32</t>
  </si>
  <si>
    <t>2026-01-26 20:48:20</t>
  </si>
  <si>
    <t>2026-01-26 20:48:14</t>
  </si>
  <si>
    <t>2026-01-26 20:48:06</t>
  </si>
  <si>
    <t>2026-01-26 20:47:54</t>
  </si>
  <si>
    <t>2026-01-26 20:47:27</t>
  </si>
  <si>
    <t>2026-01-26 20:47:17</t>
  </si>
  <si>
    <t>2026-01-26 20:46:45</t>
  </si>
  <si>
    <t>2026-01-26 20:46:28</t>
  </si>
  <si>
    <t>2026-01-26 20:46:16</t>
  </si>
  <si>
    <t>2026-01-26 20:45:54</t>
  </si>
  <si>
    <t>2026-01-26 20:45:46</t>
  </si>
  <si>
    <t>2026-01-26 20:45:36</t>
  </si>
  <si>
    <t>2026-01-26 20:42:00</t>
  </si>
  <si>
    <t>2026-01-26 20:40:37</t>
  </si>
  <si>
    <t>2026-01-26 20:31:03</t>
  </si>
  <si>
    <t>2026-01-26 20:29:49</t>
  </si>
  <si>
    <t>2026-01-26 20:29:09</t>
  </si>
  <si>
    <t>2026-01-26 20:29:03</t>
  </si>
  <si>
    <t>2026-01-26 20:17:31</t>
  </si>
  <si>
    <t>2026-01-26 20:15:38</t>
  </si>
  <si>
    <t>2026-01-26 20:10:09</t>
  </si>
  <si>
    <t>2026-01-26 19:44:24</t>
  </si>
  <si>
    <t>2026-01-26 19:41:49</t>
  </si>
  <si>
    <t>2026-01-26 19:33:08</t>
  </si>
  <si>
    <t>潍坊销售一部</t>
  </si>
  <si>
    <t>2026-01-26 19:27:28</t>
  </si>
  <si>
    <t>2026-01-26 19:23:54</t>
  </si>
  <si>
    <t>2026-01-26 19:22:01</t>
  </si>
  <si>
    <t>2026-01-26 19:20:44</t>
  </si>
  <si>
    <t>2026-01-26 19:19:05</t>
  </si>
  <si>
    <t>2026-01-26 19:18:09</t>
  </si>
  <si>
    <t>2026-01-26 19:18:01</t>
  </si>
  <si>
    <t>2026-01-26 19:17:37</t>
  </si>
  <si>
    <t>2026-01-26 19:14:18</t>
  </si>
  <si>
    <t>2026-01-26 19:11:03</t>
  </si>
  <si>
    <t>2026-01-26 19:08:44</t>
  </si>
  <si>
    <t>2026-01-26 19:07:40</t>
  </si>
  <si>
    <t>2026-01-26 19:07:35</t>
  </si>
  <si>
    <t>2026-01-26 19:05:23</t>
  </si>
  <si>
    <t>2026-01-26 19:02:51</t>
  </si>
  <si>
    <t>2026-01-26 19:01:00</t>
  </si>
  <si>
    <t>2026-01-26 19:00:48</t>
  </si>
  <si>
    <t>2026-01-26 19:00:29</t>
  </si>
  <si>
    <t>2026-01-26 19:00:02</t>
  </si>
  <si>
    <t>2026-01-26 18:59:43</t>
  </si>
  <si>
    <t>2026-01-26 18:59:23</t>
  </si>
  <si>
    <t>2026-01-26 18:52:18</t>
  </si>
  <si>
    <t>2026-01-26 18:52:10</t>
  </si>
  <si>
    <t>2026-01-26 18:50:34</t>
  </si>
  <si>
    <t>2026-01-26 18:48:45</t>
  </si>
  <si>
    <t>2026-01-26 18:44:03</t>
  </si>
  <si>
    <t>2026-01-26 18:43:55</t>
  </si>
  <si>
    <t>2026-01-26 18:43:36</t>
  </si>
  <si>
    <t>2026-01-26 18:43:31</t>
  </si>
  <si>
    <t>2026-01-26 18:43:26</t>
  </si>
  <si>
    <t>2026-01-26 18:43:21</t>
  </si>
  <si>
    <t>2026-01-26 18:43:09</t>
  </si>
  <si>
    <t>2026-01-26 18:42:42</t>
  </si>
  <si>
    <t>2026-01-26 18:37:49</t>
  </si>
  <si>
    <t>2026-01-26 18:36:30</t>
  </si>
  <si>
    <t>2026-01-26 18:33:37</t>
  </si>
  <si>
    <t>2026-01-26 18:27:56</t>
  </si>
  <si>
    <t>2026-01-26 18:27:25</t>
  </si>
  <si>
    <t>2026-01-26 18:27:17</t>
  </si>
  <si>
    <t>2026-01-26 18:22:14</t>
  </si>
  <si>
    <t>2026-01-26 18:16:33</t>
  </si>
  <si>
    <t>2026-01-26 18:14:27</t>
  </si>
  <si>
    <t>2026-01-26 18:12:02</t>
  </si>
  <si>
    <t>2026-01-26 18:10:56</t>
  </si>
  <si>
    <t>2026-01-26 18:01:23</t>
  </si>
  <si>
    <t>2026-01-26 17:57:25</t>
  </si>
  <si>
    <t>2026-01-26 17:57:01</t>
  </si>
  <si>
    <t>2026-01-26 17:56:41</t>
  </si>
  <si>
    <t>2026-01-26 17:55:52</t>
  </si>
  <si>
    <t>2026-01-26 17:55:16</t>
  </si>
  <si>
    <t>2026-01-26 17:54:10</t>
  </si>
  <si>
    <t>2026-01-26 17:53:50</t>
  </si>
  <si>
    <t>2026-01-26 17:53:11</t>
  </si>
  <si>
    <t>2026-01-26 17:53:06</t>
  </si>
  <si>
    <t>2026-01-26 17:52:56</t>
  </si>
  <si>
    <t>2026-01-26 17:52:49</t>
  </si>
  <si>
    <t>2026-01-26 17:46:05</t>
  </si>
  <si>
    <t>2026-01-26 17:32:32</t>
  </si>
  <si>
    <t>2026-01-26 17:29:15</t>
  </si>
  <si>
    <t>2026-01-26 17:19:09</t>
  </si>
  <si>
    <t>2026-01-26 17:16:10</t>
  </si>
  <si>
    <t>2026-01-26 16:55:51</t>
  </si>
  <si>
    <t>2026-01-26 16:54:31</t>
  </si>
  <si>
    <t>2026-01-26 16:48:40</t>
  </si>
  <si>
    <t>2026-01-26 16:47:58</t>
  </si>
  <si>
    <t>2026-01-26 16:47:41</t>
  </si>
  <si>
    <t>2026-01-26 16:47:13</t>
  </si>
  <si>
    <t>2026-01-26 16:41:08</t>
  </si>
  <si>
    <t>2026-01-26 16:32:02</t>
  </si>
  <si>
    <t>2026-01-26 16:26:42</t>
  </si>
  <si>
    <t>2026-01-26 16:26:37</t>
  </si>
  <si>
    <t>2026-01-26 16:23:51</t>
  </si>
  <si>
    <t>2026-01-26 16:23:35</t>
  </si>
  <si>
    <t>2026-01-26 16:23:13</t>
  </si>
  <si>
    <t>2026-01-26 16:22:57</t>
  </si>
  <si>
    <t>2026-01-26 16:22:15</t>
  </si>
  <si>
    <t>2026-01-26 16:21:53</t>
  </si>
  <si>
    <t>2026-01-26 16:17:33</t>
  </si>
  <si>
    <t>2026-01-26 16:17:23</t>
  </si>
  <si>
    <t>2026-01-26 16:16:58</t>
  </si>
  <si>
    <t>2026-01-26 16:12:24</t>
  </si>
  <si>
    <t>2026-01-26 16:11:10</t>
  </si>
  <si>
    <t>2026-01-26 16:03:59</t>
  </si>
  <si>
    <t>2026-01-26 16:03:46</t>
  </si>
  <si>
    <t>2026-01-26 16:03:45</t>
  </si>
  <si>
    <t>2026-01-26 16:02:57</t>
  </si>
  <si>
    <t>2026-01-26 16:02:36</t>
  </si>
  <si>
    <t>2026-01-26 15:59:18</t>
  </si>
  <si>
    <t>2026-01-26 15:58:50</t>
  </si>
  <si>
    <t>2026-01-26 15:56:11</t>
  </si>
  <si>
    <t>2026-01-26 15:54:05</t>
  </si>
  <si>
    <t>2026-01-26 15:53:39</t>
  </si>
  <si>
    <t>2026-01-26 15:47:11</t>
  </si>
  <si>
    <t>2026-01-26 15:46:24</t>
  </si>
  <si>
    <t>2026-01-26 15:40:08</t>
  </si>
  <si>
    <t>2026-01-26 15:39:56</t>
  </si>
  <si>
    <t>2026-01-26 15:26:28</t>
  </si>
  <si>
    <t>2026-01-26 15:12:53</t>
  </si>
  <si>
    <t>2026-01-26 15:00:19</t>
  </si>
  <si>
    <t>2026-01-26 15:00:11</t>
  </si>
  <si>
    <t>2026-01-26 15:00:06</t>
  </si>
  <si>
    <t>2026-01-26 14:58:53</t>
  </si>
  <si>
    <t>2026-01-26 14:56:00</t>
  </si>
  <si>
    <t>2026-01-26 14:52:10</t>
  </si>
  <si>
    <t>2026-01-26 14:46:51</t>
  </si>
  <si>
    <t>2026-01-26 14:45:01</t>
  </si>
  <si>
    <t>2026-01-26 14:39:51</t>
  </si>
  <si>
    <t>2026-01-26 14:36:09</t>
  </si>
  <si>
    <t>2026-01-26 14:35:55</t>
  </si>
  <si>
    <t>2026-01-26 14:32:03</t>
  </si>
  <si>
    <t>2026-01-26 14:30:21</t>
  </si>
  <si>
    <t>2026-01-26 14:25:44</t>
  </si>
  <si>
    <t>2026-01-26 14:16:52</t>
  </si>
  <si>
    <t>2026-01-26 14:16:41</t>
  </si>
  <si>
    <t>2026-01-26 14:15:12</t>
  </si>
  <si>
    <t>2026-01-26 14:13:45</t>
  </si>
  <si>
    <t>2026-01-26 14:13:22</t>
  </si>
  <si>
    <t>2026-01-26 14:08:24</t>
  </si>
  <si>
    <t>2026-01-26 14:07:39</t>
  </si>
  <si>
    <t>2026-01-26 14:06:48</t>
  </si>
  <si>
    <t>2026-01-26 14:06:21</t>
  </si>
  <si>
    <t>2026-01-26 14:03:43</t>
  </si>
  <si>
    <t>2026-01-26 13:58:12</t>
  </si>
  <si>
    <t>2026-01-26 13:56:49</t>
  </si>
  <si>
    <t>2026-01-26 13:51:26</t>
  </si>
  <si>
    <t>2026-01-26 13:39:09</t>
  </si>
  <si>
    <t>2026-01-26 13:38:21</t>
  </si>
  <si>
    <t>2026-01-26 13:11:22</t>
  </si>
  <si>
    <t>2026-01-26 13:11:13</t>
  </si>
  <si>
    <t>2026-01-26 13:02:46</t>
  </si>
  <si>
    <t>2026-01-26 12:59:45</t>
  </si>
  <si>
    <t>2026-01-26 12:59:22</t>
  </si>
  <si>
    <t>2026-01-26 12:48:20</t>
  </si>
  <si>
    <t>2026-01-26 12:47:29</t>
  </si>
  <si>
    <t>2026-01-26 12:47:04</t>
  </si>
  <si>
    <t>2026-01-26 12:35:29</t>
  </si>
  <si>
    <t>2026-01-26 12:21:59</t>
  </si>
  <si>
    <t>2026-01-26 12:21:23</t>
  </si>
  <si>
    <t>2026-01-26 12:21:01</t>
  </si>
  <si>
    <t>2026-01-26 12:13:19</t>
  </si>
  <si>
    <t>2026-01-26 12:09:24</t>
  </si>
  <si>
    <t>2026-01-26 12:08:29</t>
  </si>
  <si>
    <t>2026-01-26 11:49:14</t>
  </si>
  <si>
    <t>2026-01-26 11:42:53</t>
  </si>
  <si>
    <t>2026-01-26 11:34:49</t>
  </si>
  <si>
    <t>2026-01-26 11:24:07</t>
  </si>
  <si>
    <t>2026-01-26 11:07:25</t>
  </si>
  <si>
    <t>2026-01-26 11:04:59</t>
  </si>
  <si>
    <t>2026-01-26 11:04:05</t>
  </si>
  <si>
    <t>2026-01-26 10:53:06</t>
  </si>
  <si>
    <t>2026-01-26 10:49:01</t>
  </si>
  <si>
    <t>2026-01-26 10:41:38</t>
  </si>
  <si>
    <t>2026-01-26 10:41:26</t>
  </si>
  <si>
    <t>2026-01-26 10:41:18</t>
  </si>
  <si>
    <t>2026-01-26 10:40:18</t>
  </si>
  <si>
    <t>2026-01-26 10:38:07</t>
  </si>
  <si>
    <t>2026-01-26 10:34:12</t>
  </si>
  <si>
    <t>2026-01-26 10:34:06</t>
  </si>
  <si>
    <t>2026-01-26 10:33:59</t>
  </si>
  <si>
    <t>2026-01-26 10:33:52</t>
  </si>
  <si>
    <t>2026-01-26 10:12:45</t>
  </si>
  <si>
    <t>2026-01-26 10:12:20</t>
  </si>
  <si>
    <t>2026-01-26 10:02:55</t>
  </si>
  <si>
    <t>2026-01-26 10:02:44</t>
  </si>
  <si>
    <t>杭州销售一部</t>
  </si>
  <si>
    <t>2026-01-26 09:51:26</t>
  </si>
  <si>
    <t>2026-01-26 09:33:45</t>
  </si>
  <si>
    <t>2026-01-25 18:58:22</t>
  </si>
  <si>
    <t>2026-01-25 18:11:39</t>
  </si>
  <si>
    <t>2026-01-25 18:05:42</t>
  </si>
  <si>
    <t>2026-01-25 17:33:08</t>
  </si>
  <si>
    <t>2026-01-25 17:25:49</t>
  </si>
  <si>
    <t>2026-01-25 17:25:41</t>
  </si>
  <si>
    <t>2026-01-25 17:25:35</t>
  </si>
  <si>
    <t>2026-01-25 17:19:27</t>
  </si>
  <si>
    <t>2026-01-25 17:15:39</t>
  </si>
  <si>
    <t>2026-01-25 15:26:52</t>
  </si>
  <si>
    <t>2026-01-25 15:26:43</t>
  </si>
  <si>
    <t>2026-01-25 15:26:37</t>
  </si>
  <si>
    <t>2026-01-25 15:26:29</t>
  </si>
  <si>
    <t>2026-01-25 15:22:49</t>
  </si>
  <si>
    <t>2026-01-25 15:22:38</t>
  </si>
  <si>
    <t>2026-01-25 15:22:31</t>
  </si>
  <si>
    <t>2026-01-25 15:21:18</t>
  </si>
  <si>
    <t>2026-01-25 14:09:31</t>
  </si>
  <si>
    <t>2026-01-25 11:05:45</t>
  </si>
  <si>
    <t>2026-01-25 01:31:30</t>
  </si>
  <si>
    <t>2026-01-24 21:36:05</t>
  </si>
  <si>
    <t>2026-01-24 21:35:08</t>
  </si>
  <si>
    <t>2026-01-24 21:33:58</t>
  </si>
  <si>
    <t>2026-01-24 21:33:53</t>
  </si>
  <si>
    <t>2026-01-24 21:33:33</t>
  </si>
  <si>
    <t>2026-01-24 21:33:27</t>
  </si>
  <si>
    <t>2026-01-24 21:33:22</t>
  </si>
  <si>
    <t>2026-01-24 21:33:08</t>
  </si>
  <si>
    <t>2026-01-24 21:33:04</t>
  </si>
  <si>
    <t>2026-01-24 21:32:59</t>
  </si>
  <si>
    <t>2026-01-24 21:32:06</t>
  </si>
  <si>
    <t>2026-01-24 21:32:01</t>
  </si>
  <si>
    <t>2026-01-24 21:31:55</t>
  </si>
  <si>
    <t>2026-01-24 21:31:50</t>
  </si>
  <si>
    <t>2026-01-24 21:31:45</t>
  </si>
  <si>
    <t>2026-01-24 21:31:39</t>
  </si>
  <si>
    <t>2026-01-24 21:31:34</t>
  </si>
  <si>
    <t>2026-01-24 21:31:28</t>
  </si>
  <si>
    <t>2026-01-24 21:31:23</t>
  </si>
  <si>
    <t>2026-01-24 21:31:18</t>
  </si>
  <si>
    <t>2026-01-24 21:31:14</t>
  </si>
  <si>
    <t>2026-01-24 21:31:09</t>
  </si>
  <si>
    <t>2026-01-24 20:57:09</t>
  </si>
  <si>
    <t>2026-01-24 20:54:31</t>
  </si>
  <si>
    <t>2026-01-24 20:47:44</t>
  </si>
  <si>
    <t>2026-01-24 20:47:25</t>
  </si>
  <si>
    <t>2026-01-24 20:47:16</t>
  </si>
  <si>
    <t>2026-01-24 20:46:19</t>
  </si>
  <si>
    <t>2026-01-24 20:43:49</t>
  </si>
  <si>
    <t>2026-01-24 20:43:35</t>
  </si>
  <si>
    <t>2026-01-24 20:43:11</t>
  </si>
  <si>
    <t>2026-01-24 20:43:05</t>
  </si>
  <si>
    <t>2026-01-24 20:42:41</t>
  </si>
  <si>
    <t>2026-01-24 20:42:14</t>
  </si>
  <si>
    <t>2026-01-24 20:41:28</t>
  </si>
  <si>
    <t>2026-01-24 20:41:23</t>
  </si>
  <si>
    <t>2026-01-24 20:40:51</t>
  </si>
  <si>
    <t>2026-01-24 20:39:36</t>
  </si>
  <si>
    <t>2026-01-24 20:31:29</t>
  </si>
  <si>
    <t>2026-01-24 20:25:43</t>
  </si>
  <si>
    <t>2026-01-24 20:23:27</t>
  </si>
  <si>
    <t>2026-01-24 20:23:01</t>
  </si>
  <si>
    <t>2026-01-24 20:21:48</t>
  </si>
  <si>
    <t>2026-01-24 20:21:39</t>
  </si>
  <si>
    <t>2026-01-24 20:21:24</t>
  </si>
  <si>
    <t>2026-01-24 20:20:08</t>
  </si>
  <si>
    <t>2026-01-24 20:18:57</t>
  </si>
  <si>
    <t>2026-01-24 20:16:28</t>
  </si>
  <si>
    <t>2026-01-24 20:16:21</t>
  </si>
  <si>
    <t>2026-01-24 20:11:44</t>
  </si>
  <si>
    <t>2026-01-24 20:11:18</t>
  </si>
  <si>
    <t>2026-01-24 20:10:04</t>
  </si>
  <si>
    <t>2026-01-24 20:09:58</t>
  </si>
  <si>
    <t>2026-01-24 20:09:52</t>
  </si>
  <si>
    <t>2026-01-24 20:09:46</t>
  </si>
  <si>
    <t>2026-01-24 20:09:41</t>
  </si>
  <si>
    <t>2026-01-24 20:09:13</t>
  </si>
  <si>
    <t>2026-01-24 20:09:04</t>
  </si>
  <si>
    <t>2026-01-24 20:08:58</t>
  </si>
  <si>
    <t>2026-01-24 20:08:52</t>
  </si>
  <si>
    <t>2026-01-24 20:08:46</t>
  </si>
  <si>
    <t>2026-01-24 20:03:50</t>
  </si>
  <si>
    <t>2026-01-24 19:47:37</t>
  </si>
  <si>
    <t>2026-01-24 19:47:22</t>
  </si>
  <si>
    <t>2026-01-24 19:47:07</t>
  </si>
  <si>
    <t>2026-01-24 19:46:40</t>
  </si>
  <si>
    <t>2026-01-24 19:34:55</t>
  </si>
  <si>
    <t>2026-01-24 19:33:43</t>
  </si>
  <si>
    <t>2026-01-24 19:28:51</t>
  </si>
  <si>
    <t>2026-01-24 19:27:55</t>
  </si>
  <si>
    <t>2026-01-24 19:24:52</t>
  </si>
  <si>
    <t>2026-01-24 19:21:10</t>
  </si>
  <si>
    <t>2026-01-24 19:14:26</t>
  </si>
  <si>
    <t>2026-01-24 19:14:23</t>
  </si>
  <si>
    <t>2026-01-24 19:13:53</t>
  </si>
  <si>
    <t>2026-01-24 19:12:07</t>
  </si>
  <si>
    <t>2026-01-24 19:10:16</t>
  </si>
  <si>
    <t>2026-01-24 19:10:11</t>
  </si>
  <si>
    <t>2026-01-24 19:09:50</t>
  </si>
  <si>
    <t>2026-01-24 19:09:29</t>
  </si>
  <si>
    <t>2026-01-24 18:58:32</t>
  </si>
  <si>
    <t>2026-01-24 18:52:39</t>
  </si>
  <si>
    <t>2026-01-24 18:52:12</t>
  </si>
  <si>
    <t>2026-01-24 18:49:21</t>
  </si>
  <si>
    <t>2026-01-24 18:30:57</t>
  </si>
  <si>
    <t>2026-01-24 18:30:18</t>
  </si>
  <si>
    <t>2026-01-24 18:28:13</t>
  </si>
  <si>
    <t>2026-01-24 18:23:02</t>
  </si>
  <si>
    <t>2026-01-24 18:20:40</t>
  </si>
  <si>
    <t>2026-01-24 18:02:41</t>
  </si>
  <si>
    <t>2026-01-24 18:02:35</t>
  </si>
  <si>
    <t>2026-01-24 18:02:28</t>
  </si>
  <si>
    <t>2026-01-24 17:55:53</t>
  </si>
  <si>
    <t>2026-01-24 17:37:45</t>
  </si>
  <si>
    <t>2026-01-24 17:34:58</t>
  </si>
  <si>
    <t>2026-01-24 17:34:10</t>
  </si>
  <si>
    <t>2026-01-24 17:18:43</t>
  </si>
  <si>
    <t>2026-01-24 17:17:23</t>
  </si>
  <si>
    <t>2026-01-24 16:59:45</t>
  </si>
  <si>
    <t>2026-01-24 16:59:23</t>
  </si>
  <si>
    <t>2026-01-24 16:55:01</t>
  </si>
  <si>
    <t>2026-01-24 16:54:53</t>
  </si>
  <si>
    <t>2026-01-24 16:36:24</t>
  </si>
  <si>
    <t>2026-01-24 16:30:28</t>
  </si>
  <si>
    <t>2026-01-24 16:28:46</t>
  </si>
  <si>
    <t>2026-01-24 16:27:49</t>
  </si>
  <si>
    <t>2026-01-24 16:23:13</t>
  </si>
  <si>
    <t>2026-01-24 15:55:24</t>
  </si>
  <si>
    <t>2026-01-24 15:44:23</t>
  </si>
  <si>
    <t>2026-01-24 15:39:39</t>
  </si>
  <si>
    <t>2026-01-24 15:36:50</t>
  </si>
  <si>
    <t>2026-01-24 15:23:05</t>
  </si>
  <si>
    <t>2026-01-24 15:22:50</t>
  </si>
  <si>
    <t>2026-01-24 15:18:45</t>
  </si>
  <si>
    <t>2026-01-24 15:15:10</t>
  </si>
  <si>
    <t>2026-01-24 15:11:14</t>
  </si>
  <si>
    <t>2026-01-24 15:04:45</t>
  </si>
  <si>
    <t>2026-01-24 15:04:36</t>
  </si>
  <si>
    <t>2026-01-24 15:03:31</t>
  </si>
  <si>
    <t>2026-01-24 14:54:26</t>
  </si>
  <si>
    <t>2026-01-24 14:54:06</t>
  </si>
  <si>
    <t>2026-01-24 14:53:50</t>
  </si>
  <si>
    <t>2026-01-24 14:53:19</t>
  </si>
  <si>
    <t>2026-01-24 14:47:17</t>
  </si>
  <si>
    <t>2026-01-24 14:44:45</t>
  </si>
  <si>
    <t>2026-01-24 14:24:17</t>
  </si>
  <si>
    <t>2026-01-24 14:09:48</t>
  </si>
  <si>
    <t>2026-01-24 14:01:46</t>
  </si>
  <si>
    <t>2026-01-24 14:01:32</t>
  </si>
  <si>
    <t>2026-01-24 13:46:22</t>
  </si>
  <si>
    <t>2026-01-24 13:46:07</t>
  </si>
  <si>
    <t>2026-01-24 13:45:54</t>
  </si>
  <si>
    <t>2026-01-24 13:44:16</t>
  </si>
  <si>
    <t>2026-01-24 13:43:56</t>
  </si>
  <si>
    <t>2026-01-24 13:42:46</t>
  </si>
  <si>
    <t>2026-01-24 13:38:52</t>
  </si>
  <si>
    <t>2026-01-24 13:38:42</t>
  </si>
  <si>
    <t>2026-01-24 13:38:26</t>
  </si>
  <si>
    <t>2026-01-24 13:37:18</t>
  </si>
  <si>
    <t>2026-01-24 13:36:07</t>
  </si>
  <si>
    <t>2026-01-24 13:34:15</t>
  </si>
  <si>
    <t>2026-01-24 13:20:56</t>
  </si>
  <si>
    <t>2026-01-24 13:15:50</t>
  </si>
  <si>
    <t>2026-01-24 13:08:54</t>
  </si>
  <si>
    <t>2026-01-24 11:26:01</t>
  </si>
  <si>
    <t>2026-01-24 11:18:38</t>
  </si>
  <si>
    <t>2026-01-24 10:41:25</t>
  </si>
  <si>
    <t>2026-01-24 10:41:19</t>
  </si>
  <si>
    <t>2026-01-24 10:41:00</t>
  </si>
  <si>
    <t>2026-01-24 10:39:41</t>
  </si>
  <si>
    <t>2026-01-24 10:39:33</t>
  </si>
  <si>
    <t>2026-01-24 10:37:38</t>
  </si>
  <si>
    <t>2026-01-24 10:37:25</t>
  </si>
  <si>
    <t>2026-01-24 10:36:52</t>
  </si>
  <si>
    <t>2026-01-24 10:36:25</t>
  </si>
  <si>
    <t>2026-01-24 10:36:02</t>
  </si>
  <si>
    <t>2026-01-24 10:34:02</t>
  </si>
  <si>
    <t>2026-01-24 10:15:55</t>
  </si>
  <si>
    <t>2026-01-24 10:09:22</t>
  </si>
  <si>
    <t>2026-01-24 09:56:07</t>
  </si>
  <si>
    <t>2026-01-24 09:45:54</t>
  </si>
  <si>
    <t>2026-01-24 09:33:20</t>
  </si>
  <si>
    <t>2026-01-24 09:33:06</t>
  </si>
  <si>
    <t>2026-01-24 09:30:18</t>
  </si>
  <si>
    <t>2026-01-24 09:29:50</t>
  </si>
  <si>
    <t>2026-01-23 22:00:54</t>
  </si>
  <si>
    <t>2026-01-23 21:57:51</t>
  </si>
  <si>
    <t>2026-01-23 21:40:58</t>
  </si>
  <si>
    <t>2026-01-23 21:40:02</t>
  </si>
  <si>
    <t>2026-01-23 21:39:53</t>
  </si>
  <si>
    <t>2026-01-23 21:34:49</t>
  </si>
  <si>
    <t>2026-01-23 21:33:21</t>
  </si>
  <si>
    <t>2026-01-23 21:33:11</t>
  </si>
  <si>
    <t>2026-01-23 21:32:40</t>
  </si>
  <si>
    <t>2026-01-23 21:32:23</t>
  </si>
  <si>
    <t>2026-01-23 21:32:15</t>
  </si>
  <si>
    <t>2026-01-23 21:23:41</t>
  </si>
  <si>
    <t>2026-01-23 21:23:29</t>
  </si>
  <si>
    <t>2026-01-23 21:23:15</t>
  </si>
  <si>
    <t>2026-01-23 21:21:51</t>
  </si>
  <si>
    <t>2026-01-23 21:15:11</t>
  </si>
  <si>
    <t>2026-01-23 21:14:49</t>
  </si>
  <si>
    <t>2026-01-23 21:14:03</t>
  </si>
  <si>
    <t>2026-01-23 21:12:49</t>
  </si>
  <si>
    <t>2026-01-23 21:10:29</t>
  </si>
  <si>
    <t>2026-01-23 21:09:45</t>
  </si>
  <si>
    <t>2026-01-23 21:06:45</t>
  </si>
  <si>
    <t>2026-01-23 20:53:36</t>
  </si>
  <si>
    <t>2026-01-23 20:52:26</t>
  </si>
  <si>
    <t>2026-01-23 20:42:54</t>
  </si>
  <si>
    <t>2026-01-23 20:40:38</t>
  </si>
  <si>
    <t>2026-01-23 20:38:45</t>
  </si>
  <si>
    <t>2026-01-23 20:37:59</t>
  </si>
  <si>
    <t>2026-01-23 20:34:43</t>
  </si>
  <si>
    <t>2026-01-23 20:34:32</t>
  </si>
  <si>
    <t>2026-01-23 20:34:12</t>
  </si>
  <si>
    <t>2026-01-23 20:27:15</t>
  </si>
  <si>
    <t>2026-01-23 20:09:30</t>
  </si>
  <si>
    <t>2026-01-23 19:28:29</t>
  </si>
  <si>
    <t>2026-01-23 19:23:24</t>
  </si>
  <si>
    <t>2026-01-23 19:21:51</t>
  </si>
  <si>
    <t>2026-01-23 19:20:05</t>
  </si>
  <si>
    <t>2026-01-23 19:19:56</t>
  </si>
  <si>
    <t>2026-01-23 19:11:35</t>
  </si>
  <si>
    <t>2026-01-23 19:10:55</t>
  </si>
  <si>
    <t>2026-01-23 19:09:56</t>
  </si>
  <si>
    <t>2026-01-23 19:09:50</t>
  </si>
  <si>
    <t>2026-01-23 19:05:45</t>
  </si>
  <si>
    <t>2026-01-23 19:05:19</t>
  </si>
  <si>
    <t>2026-01-23 19:05:11</t>
  </si>
  <si>
    <t>2026-01-23 19:03:38</t>
  </si>
  <si>
    <t>2026-01-23 19:01:48</t>
  </si>
  <si>
    <t>2026-01-23 19:01:41</t>
  </si>
  <si>
    <t>2026-01-23 18:55:46</t>
  </si>
  <si>
    <t>2026-01-23 18:55:23</t>
  </si>
  <si>
    <t>2026-01-23 18:55:11</t>
  </si>
  <si>
    <t>2026-01-23 18:54:58</t>
  </si>
  <si>
    <t>2026-01-23 18:54:50</t>
  </si>
  <si>
    <t>2026-01-23 18:51:03</t>
  </si>
  <si>
    <t>2026-01-23 18:50:52</t>
  </si>
  <si>
    <t>2026-01-23 18:50:42</t>
  </si>
  <si>
    <t>2026-01-23 18:50:38</t>
  </si>
  <si>
    <t>2026-01-23 18:49:58</t>
  </si>
  <si>
    <t>2026-01-23 18:49:51</t>
  </si>
  <si>
    <t>2026-01-23 18:49:29</t>
  </si>
  <si>
    <t>2026-01-23 18:48:31</t>
  </si>
  <si>
    <t>2026-01-23 18:48:01</t>
  </si>
  <si>
    <t>2026-01-23 18:47:57</t>
  </si>
  <si>
    <t>2026-01-23 18:47:20</t>
  </si>
  <si>
    <t>2026-01-23 18:41:28</t>
  </si>
  <si>
    <t>2026-01-23 18:39:29</t>
  </si>
  <si>
    <t>2026-01-23 18:39:08</t>
  </si>
  <si>
    <t>2026-01-23 18:38:55</t>
  </si>
  <si>
    <t>2026-01-23 18:27:48</t>
  </si>
  <si>
    <t>2026-01-23 18:22:06</t>
  </si>
  <si>
    <t>2026-01-23 18:07:45</t>
  </si>
  <si>
    <t>2026-01-23 17:54:25</t>
  </si>
  <si>
    <t>2026-01-23 17:53:25</t>
  </si>
  <si>
    <t>2026-01-23 17:48:30</t>
  </si>
  <si>
    <t>2026-01-23 17:43:37</t>
  </si>
  <si>
    <t>2026-01-23 17:41:01</t>
  </si>
  <si>
    <t>2026-01-23 17:38:21</t>
  </si>
  <si>
    <t>2026-01-23 17:33:15</t>
  </si>
  <si>
    <t>2026-01-23 17:28:37</t>
  </si>
  <si>
    <t>2026-01-23 17:23:51</t>
  </si>
  <si>
    <t>2026-01-23 17:23:25</t>
  </si>
  <si>
    <t>2026-01-23 17:23:08</t>
  </si>
  <si>
    <t>2026-01-23 17:17:39</t>
  </si>
  <si>
    <t>2026-01-23 17:15:23</t>
  </si>
  <si>
    <t>2026-01-23 17:15:04</t>
  </si>
  <si>
    <t>2026-01-23 17:14:56</t>
  </si>
  <si>
    <t>2026-01-23 17:13:47</t>
  </si>
  <si>
    <t>2026-01-23 17:13:44</t>
  </si>
  <si>
    <t>2026-01-23 17:05:07</t>
  </si>
  <si>
    <t>2026-01-23 17:03:49</t>
  </si>
  <si>
    <t>2026-01-23 17:03:31</t>
  </si>
  <si>
    <t>2026-01-23 17:00:59</t>
  </si>
  <si>
    <t>2026-01-23 17:00:54</t>
  </si>
  <si>
    <t>2026-01-23 16:56:39</t>
  </si>
  <si>
    <t>2026-01-23 16:55:22</t>
  </si>
  <si>
    <t>2026-01-23 16:55:02</t>
  </si>
  <si>
    <t>2026-01-23 16:54:57</t>
  </si>
  <si>
    <t>2026-01-23 16:52:07</t>
  </si>
  <si>
    <t>2026-01-23 16:42:43</t>
  </si>
  <si>
    <t>2026-01-23 16:39:19</t>
  </si>
  <si>
    <t>2026-01-23 16:38:38</t>
  </si>
  <si>
    <t>2026-01-23 16:36:19</t>
  </si>
  <si>
    <t>2026-01-23 16:27:38</t>
  </si>
  <si>
    <t>2026-01-23 16:27:32</t>
  </si>
  <si>
    <t>2026-01-23 16:27:25</t>
  </si>
  <si>
    <t>2026-01-23 16:27:19</t>
  </si>
  <si>
    <t>2026-01-23 16:27:14</t>
  </si>
  <si>
    <t>2026-01-23 16:27:09</t>
  </si>
  <si>
    <t>2026-01-23 16:27:04</t>
  </si>
  <si>
    <t>2026-01-23 16:26:58</t>
  </si>
  <si>
    <t>2026-01-23 16:26:52</t>
  </si>
  <si>
    <t>2026-01-23 16:23:59</t>
  </si>
  <si>
    <t>2026-01-23 16:21:49</t>
  </si>
  <si>
    <t>2026-01-23 16:21:35</t>
  </si>
  <si>
    <t>2026-01-23 16:21:27</t>
  </si>
  <si>
    <t>2026-01-23 16:18:07</t>
  </si>
  <si>
    <t>2026-01-23 16:05:32</t>
  </si>
  <si>
    <t>2026-01-23 16:05:17</t>
  </si>
  <si>
    <t>2026-01-23 16:05:12</t>
  </si>
  <si>
    <t>2026-01-23 16:03:40</t>
  </si>
  <si>
    <t>2026-01-23 15:51:40</t>
  </si>
  <si>
    <t>2026-01-23 15:48:11</t>
  </si>
  <si>
    <t>2026-01-23 15:43:09</t>
  </si>
  <si>
    <t>2026-01-23 15:26:47</t>
  </si>
  <si>
    <t>2026-01-23 15:26:38</t>
  </si>
  <si>
    <t>2026-01-23 15:20:16</t>
  </si>
  <si>
    <t>2026-01-23 15:09:47</t>
  </si>
  <si>
    <t>2026-01-23 15:05:18</t>
  </si>
  <si>
    <t>2026-01-23 15:02:52</t>
  </si>
  <si>
    <t>2026-01-23 15:00:20</t>
  </si>
  <si>
    <t>2026-01-23 14:56:17</t>
  </si>
  <si>
    <t>2026-01-23 14:51:29</t>
  </si>
  <si>
    <t>2026-01-23 14:45:51</t>
  </si>
  <si>
    <t>2026-01-23 14:43:02</t>
  </si>
  <si>
    <t>2026-01-23 14:42:45</t>
  </si>
  <si>
    <t>2026-01-23 14:40:24</t>
  </si>
  <si>
    <t>2026-01-23 14:40:11</t>
  </si>
  <si>
    <t>2026-01-23 14:37:28</t>
  </si>
  <si>
    <t>2026-01-23 14:29:52</t>
  </si>
  <si>
    <t>2026-01-23 14:29:32</t>
  </si>
  <si>
    <t>2026-01-23 14:19:43</t>
  </si>
  <si>
    <t>2026-01-23 14:17:02</t>
  </si>
  <si>
    <t>2026-01-23 14:16:50</t>
  </si>
  <si>
    <t>2026-01-23 14:11:58</t>
  </si>
  <si>
    <t>2026-01-23 14:11:50</t>
  </si>
  <si>
    <t>2026-01-23 13:48:47</t>
  </si>
  <si>
    <t>2026-01-23 13:47:55</t>
  </si>
  <si>
    <t>2026-01-23 13:38:53</t>
  </si>
  <si>
    <t>2026-01-23 13:36:50</t>
  </si>
  <si>
    <t>2026-01-23 13:18:04</t>
  </si>
  <si>
    <t>2026-01-23 13:17:54</t>
  </si>
  <si>
    <t>2026-01-23 13:17:47</t>
  </si>
  <si>
    <t>2026-01-23 13:17:18</t>
  </si>
  <si>
    <t>2026-01-23 12:59:18</t>
  </si>
  <si>
    <t>2026-01-23 11:36:53</t>
  </si>
  <si>
    <t>2026-01-23 11:34:09</t>
  </si>
  <si>
    <t>2026-01-23 11:30:52</t>
  </si>
  <si>
    <t>2026-01-23 11:27:43</t>
  </si>
  <si>
    <t>2026-01-23 11:13:36</t>
  </si>
  <si>
    <t>2026-01-23 11:07:59</t>
  </si>
  <si>
    <t>2026-01-23 10:59:52</t>
  </si>
  <si>
    <t>2026-01-23 10:59:36</t>
  </si>
  <si>
    <t>2026-01-23 10:58:45</t>
  </si>
  <si>
    <t>2026-01-23 10:41:08</t>
  </si>
  <si>
    <t>2026-01-23 10:37:44</t>
  </si>
  <si>
    <t>2026-01-23 10:37:42</t>
  </si>
  <si>
    <t>2026-01-23 10:37:25</t>
  </si>
  <si>
    <t>2026-01-23 10:22:53</t>
  </si>
  <si>
    <t>2026-01-23 10:21:46</t>
  </si>
  <si>
    <t>2026-01-23 10:16:56</t>
  </si>
  <si>
    <t>2026-01-23 10:16:38</t>
  </si>
  <si>
    <t>2026-01-23 10:15:19</t>
  </si>
  <si>
    <t>2026-01-23 10:14:54</t>
  </si>
  <si>
    <t>2026-01-23 09:39:28</t>
  </si>
  <si>
    <t>2026-01-22 21:51:53</t>
  </si>
  <si>
    <t>2026-01-22 21:32:14</t>
  </si>
  <si>
    <t>2026-01-22 21:31:25</t>
  </si>
  <si>
    <t>2026-01-22 21:24:04</t>
  </si>
  <si>
    <t>2026-01-22 21:23:39</t>
  </si>
  <si>
    <t>2026-01-22 21:23:19</t>
  </si>
  <si>
    <t>2026-01-22 21:22:02</t>
  </si>
  <si>
    <t>2026-01-22 21:19:07</t>
  </si>
  <si>
    <t>2026-01-22 21:18:53</t>
  </si>
  <si>
    <t>2026-01-22 21:18:34</t>
  </si>
  <si>
    <t>2026-01-22 21:16:21</t>
  </si>
  <si>
    <t>2026-01-22 21:15:58</t>
  </si>
  <si>
    <t>2026-01-22 21:14:34</t>
  </si>
  <si>
    <t>2026-01-22 21:05:26</t>
  </si>
  <si>
    <t>2026-01-22 21:05:17</t>
  </si>
  <si>
    <t>2026-01-22 21:03:43</t>
  </si>
  <si>
    <t>2026-01-22 21:03:31</t>
  </si>
  <si>
    <t>2026-01-22 21:02:38</t>
  </si>
  <si>
    <t>2026-01-22 21:02:26</t>
  </si>
  <si>
    <t>2026-01-22 21:01:48</t>
  </si>
  <si>
    <t>2026-01-22 21:01:39</t>
  </si>
  <si>
    <t>2026-01-22 20:57:52</t>
  </si>
  <si>
    <t>2026-01-22 20:56:52</t>
  </si>
  <si>
    <t>2026-01-22 20:34:21</t>
  </si>
  <si>
    <t>2026-01-22 20:33:50</t>
  </si>
  <si>
    <t>2026-01-22 20:25:31</t>
  </si>
  <si>
    <t>2026-01-22 20:25:24</t>
  </si>
  <si>
    <t>2026-01-22 20:25:18</t>
  </si>
  <si>
    <t>2026-01-22 20:25:13</t>
  </si>
  <si>
    <t>2026-01-22 20:25:07</t>
  </si>
  <si>
    <t>2026-01-22 20:24:37</t>
  </si>
  <si>
    <t>2026-01-22 20:24:31</t>
  </si>
  <si>
    <t>2026-01-22 20:24:25</t>
  </si>
  <si>
    <t>2026-01-22 20:20:33</t>
  </si>
  <si>
    <t>2026-01-22 20:20:01</t>
  </si>
  <si>
    <t>2026-01-22 20:19:47</t>
  </si>
  <si>
    <t>2026-01-22 20:19:14</t>
  </si>
  <si>
    <t>2026-01-22 20:18:48</t>
  </si>
  <si>
    <t>2026-01-22 20:18:42</t>
  </si>
  <si>
    <t>2026-01-22 20:15:22</t>
  </si>
  <si>
    <t>2026-01-22 20:14:55</t>
  </si>
  <si>
    <t>2026-01-22 20:14:14</t>
  </si>
  <si>
    <t>2026-01-22 20:14:05</t>
  </si>
  <si>
    <t>2026-01-22 20:13:53</t>
  </si>
  <si>
    <t>2026-01-22 20:13:39</t>
  </si>
  <si>
    <t>2026-01-22 20:13:32</t>
  </si>
  <si>
    <t>2026-01-22 20:12:52</t>
  </si>
  <si>
    <t>2026-01-22 20:12:36</t>
  </si>
  <si>
    <t>2026-01-22 20:07:41</t>
  </si>
  <si>
    <t>2026-01-22 20:07:18</t>
  </si>
  <si>
    <t>2026-01-22 20:02:03</t>
  </si>
  <si>
    <t>2026-01-22 20:01:44</t>
  </si>
  <si>
    <t>2026-01-22 19:57:21</t>
  </si>
  <si>
    <t>2026-01-22 19:56:49</t>
  </si>
  <si>
    <t>2026-01-22 19:53:23</t>
  </si>
  <si>
    <t>2026-01-22 19:46:15</t>
  </si>
  <si>
    <t>2026-01-22 19:45:53</t>
  </si>
  <si>
    <t>2026-01-22 19:45:34</t>
  </si>
  <si>
    <t>2026-01-22 19:39:36</t>
  </si>
  <si>
    <t>2026-01-22 19:38:32</t>
  </si>
  <si>
    <t>2026-01-22 19:14:14</t>
  </si>
  <si>
    <t>2026-01-22 19:06:10</t>
  </si>
  <si>
    <t>2026-01-22 18:55:57</t>
  </si>
  <si>
    <t>2026-01-22 18:55:48</t>
  </si>
  <si>
    <t>2026-01-22 18:52:35</t>
  </si>
  <si>
    <t>2026-01-22 18:52:28</t>
  </si>
  <si>
    <t>2026-01-22 18:52:16</t>
  </si>
  <si>
    <t>2026-01-22 18:37:28</t>
  </si>
  <si>
    <t>2026-01-22 18:32:01</t>
  </si>
  <si>
    <t>2026-01-22 18:30:22</t>
  </si>
  <si>
    <t>2026-01-22 18:30:16</t>
  </si>
  <si>
    <t>2026-01-22 18:09:14</t>
  </si>
  <si>
    <t>2026-01-22 18:07:29</t>
  </si>
  <si>
    <t>2026-01-22 18:06:20</t>
  </si>
  <si>
    <t>2026-01-22 18:01:48</t>
  </si>
  <si>
    <t>2026-01-22 17:57:23</t>
  </si>
  <si>
    <t>2026-01-22 17:55:08</t>
  </si>
  <si>
    <t>2026-01-22 17:54:22</t>
  </si>
  <si>
    <t>2026-01-22 17:53:32</t>
  </si>
  <si>
    <t>2026-01-22 17:51:52</t>
  </si>
  <si>
    <t>2026-01-22 17:49:39</t>
  </si>
  <si>
    <t>2026-01-22 17:48:36</t>
  </si>
  <si>
    <t>2026-01-22 17:44:41</t>
  </si>
  <si>
    <t>2026-01-22 17:34:13</t>
  </si>
  <si>
    <t>2026-01-22 17:27:15</t>
  </si>
  <si>
    <t>2026-01-22 17:26:32</t>
  </si>
  <si>
    <t>2026-01-22 17:24:57</t>
  </si>
  <si>
    <t>2026-01-22 17:24:13</t>
  </si>
  <si>
    <t>2026-01-22 17:23:51</t>
  </si>
  <si>
    <t>2026-01-22 17:23:02</t>
  </si>
  <si>
    <t>2026-01-22 17:18:35</t>
  </si>
  <si>
    <t>2026-01-22 17:18:23</t>
  </si>
  <si>
    <t>2026-01-22 17:17:57</t>
  </si>
  <si>
    <t>2026-01-22 17:17:08</t>
  </si>
  <si>
    <t>2026-01-22 17:05:07</t>
  </si>
  <si>
    <t>2026-01-22 16:58:50</t>
  </si>
  <si>
    <t>2026-01-22 16:57:03</t>
  </si>
  <si>
    <t>2026-01-22 16:55:42</t>
  </si>
  <si>
    <t>2026-01-22 16:55:31</t>
  </si>
  <si>
    <t>2026-01-22 16:55:23</t>
  </si>
  <si>
    <t>2026-01-22 16:55:17</t>
  </si>
  <si>
    <t>2026-01-22 16:48:36</t>
  </si>
  <si>
    <t>2026-01-22 16:47:54</t>
  </si>
  <si>
    <t>2026-01-22 16:47:08</t>
  </si>
  <si>
    <t>2026-01-22 16:46:59</t>
  </si>
  <si>
    <t>2026-01-22 16:46:48</t>
  </si>
  <si>
    <t>2026-01-22 16:46:41</t>
  </si>
  <si>
    <t>2026-01-22 16:46:35</t>
  </si>
  <si>
    <t>2026-01-22 16:46:25</t>
  </si>
  <si>
    <t>2026-01-22 16:45:33</t>
  </si>
  <si>
    <t>2026-01-22 16:44:13</t>
  </si>
  <si>
    <t>2026-01-22 16:34:51</t>
  </si>
  <si>
    <t>2026-01-22 16:32:27</t>
  </si>
  <si>
    <t>2026-01-22 16:31:08</t>
  </si>
  <si>
    <t>2026-01-22 16:30:59</t>
  </si>
  <si>
    <t>2026-01-22 16:27:36</t>
  </si>
  <si>
    <t>2026-01-22 16:26:25</t>
  </si>
  <si>
    <t>2026-01-22 16:26:13</t>
  </si>
  <si>
    <t>2026-01-22 16:26:03</t>
  </si>
  <si>
    <t>2026-01-22 16:19:27</t>
  </si>
  <si>
    <t>2026-01-22 16:09:31</t>
  </si>
  <si>
    <t>2026-01-22 16:06:03</t>
  </si>
  <si>
    <t>2026-01-22 15:59:43</t>
  </si>
  <si>
    <t>2026-01-22 15:55:18</t>
  </si>
  <si>
    <t>2026-01-22 15:32:24</t>
  </si>
  <si>
    <t>2026-01-22 15:32:13</t>
  </si>
  <si>
    <t>2026-01-22 15:32:01</t>
  </si>
  <si>
    <t>2026-01-22 15:29:03</t>
  </si>
  <si>
    <t>2026-01-22 15:26:35</t>
  </si>
  <si>
    <t>2026-01-22 15:26:09</t>
  </si>
  <si>
    <t>2026-01-22 15:22:04</t>
  </si>
  <si>
    <t>2026-01-22 15:08:42</t>
  </si>
  <si>
    <t>2026-01-22 15:04:33</t>
  </si>
  <si>
    <t>2026-01-22 14:51:40</t>
  </si>
  <si>
    <t>2026-01-22 14:51:21</t>
  </si>
  <si>
    <t>2026-01-22 14:51:04</t>
  </si>
  <si>
    <t>2026-01-22 14:34:34</t>
  </si>
  <si>
    <t>2026-01-22 14:33:07</t>
  </si>
  <si>
    <t>2026-01-22 14:28:02</t>
  </si>
  <si>
    <t>2026-01-22 14:24:44</t>
  </si>
  <si>
    <t>2026-01-22 14:23:53</t>
  </si>
  <si>
    <t>2026-01-22 14:16:04</t>
  </si>
  <si>
    <t>2026-01-22 14:04:14</t>
  </si>
  <si>
    <t>2026-01-22 13:59:12</t>
  </si>
  <si>
    <t>2026-01-22 13:55:10</t>
  </si>
  <si>
    <t>2026-01-22 13:51:21</t>
  </si>
  <si>
    <t>2026-01-22 13:49:53</t>
  </si>
  <si>
    <t>2026-01-22 13:45:05</t>
  </si>
  <si>
    <t>2026-01-22 13:44:54</t>
  </si>
  <si>
    <t>2026-01-22 13:39:21</t>
  </si>
  <si>
    <t>2026-01-22 13:34:55</t>
  </si>
  <si>
    <t>2026-01-22 13:22:24</t>
  </si>
  <si>
    <t>2026-01-22 13:19:17</t>
  </si>
  <si>
    <t>2026-01-22 13:18:54</t>
  </si>
  <si>
    <t>2026-01-22 13:18:53</t>
  </si>
  <si>
    <t>2026-01-22 13:12:37</t>
  </si>
  <si>
    <t>2026-01-22 13:03:14</t>
  </si>
  <si>
    <t>厦门销售一部</t>
  </si>
  <si>
    <t>2026-01-22 12:57:50</t>
  </si>
  <si>
    <t>2026-01-22 12:16:39</t>
  </si>
  <si>
    <t>2026-01-22 12:07:29</t>
  </si>
  <si>
    <t>2026-01-22 12:06:44</t>
  </si>
  <si>
    <t>2026-01-22 12:06:08</t>
  </si>
  <si>
    <t>2026-01-22 11:07:20</t>
  </si>
  <si>
    <t>2026-01-22 10:37:05</t>
  </si>
  <si>
    <t>2026-01-22 10:36:49</t>
  </si>
  <si>
    <t>2026-01-22 10:36:26</t>
  </si>
  <si>
    <t>2026-01-22 10:24:12</t>
  </si>
  <si>
    <t>2026-01-22 10:14:18</t>
  </si>
  <si>
    <t>2026-01-22 09:43:24</t>
  </si>
  <si>
    <t>2026-01-21 21:40:55</t>
  </si>
  <si>
    <t>2026-01-21 20:26:50</t>
  </si>
  <si>
    <t>2026-01-21 20:26:05</t>
  </si>
  <si>
    <t>2026-01-21 20:26:00</t>
  </si>
  <si>
    <t>2026-01-21 20:25:54</t>
  </si>
  <si>
    <t>2026-01-21 20:25:14</t>
  </si>
  <si>
    <t>2026-01-21 20:24:55</t>
  </si>
  <si>
    <t>2026-01-21 20:24:50</t>
  </si>
  <si>
    <t>2026-01-21 20:24:44</t>
  </si>
  <si>
    <t>2026-01-21 20:24:34</t>
  </si>
  <si>
    <t>2026-01-21 20:24:28</t>
  </si>
  <si>
    <t>2026-01-21 20:23:08</t>
  </si>
  <si>
    <t>2026-01-21 20:22:06</t>
  </si>
  <si>
    <t>2026-01-21 20:21:58</t>
  </si>
  <si>
    <t>2026-01-21 20:21:36</t>
  </si>
  <si>
    <t>2026-01-21 20:20:01</t>
  </si>
  <si>
    <t>2026-01-21 20:19:11</t>
  </si>
  <si>
    <t>2026-01-21 20:18:28</t>
  </si>
  <si>
    <t>2026-01-21 20:17:04</t>
  </si>
  <si>
    <t>2026-01-21 20:16:56</t>
  </si>
  <si>
    <t>2026-01-21 20:16:49</t>
  </si>
  <si>
    <t>2026-01-21 20:16:42</t>
  </si>
  <si>
    <t>2026-01-21 20:16:21</t>
  </si>
  <si>
    <t>2026-01-21 20:15:53</t>
  </si>
  <si>
    <t>2026-01-21 20:15:28</t>
  </si>
  <si>
    <t>2026-01-21 20:15:08</t>
  </si>
  <si>
    <t>2026-01-21 20:14:51</t>
  </si>
  <si>
    <t>2026-01-21 20:14:25</t>
  </si>
  <si>
    <t>2026-01-21 20:14:11</t>
  </si>
  <si>
    <t>2026-01-21 20:14:06</t>
  </si>
  <si>
    <t>2026-01-21 20:14:00</t>
  </si>
  <si>
    <t>2026-01-21 20:13:53</t>
  </si>
  <si>
    <t>2026-01-21 20:00:48</t>
  </si>
  <si>
    <t>2026-01-21 19:59:26</t>
  </si>
  <si>
    <t>2026-01-21 19:59:18</t>
  </si>
  <si>
    <t>2026-01-21 19:55:22</t>
  </si>
  <si>
    <t>2026-01-21 19:53:49</t>
  </si>
  <si>
    <t>2026-01-21 19:53:43</t>
  </si>
  <si>
    <t>2026-01-21 19:52:34</t>
  </si>
  <si>
    <t>2026-01-21 19:50:01</t>
  </si>
  <si>
    <t>2026-01-21 19:49:43</t>
  </si>
  <si>
    <t>2026-01-21 19:49:34</t>
  </si>
  <si>
    <t>2026-01-21 19:49:27</t>
  </si>
  <si>
    <t>2026-01-21 19:49:21</t>
  </si>
  <si>
    <t>2026-01-21 19:49:16</t>
  </si>
  <si>
    <t>2026-01-21 19:49:11</t>
  </si>
  <si>
    <t>2026-01-21 19:49:06</t>
  </si>
  <si>
    <t>2026-01-21 19:49:01</t>
  </si>
  <si>
    <t>2026-01-21 19:48:55</t>
  </si>
  <si>
    <t>2026-01-21 19:48:50</t>
  </si>
  <si>
    <t>2026-01-21 19:48:44</t>
  </si>
  <si>
    <t>2026-01-21 19:48:39</t>
  </si>
  <si>
    <t>2026-01-21 19:48:33</t>
  </si>
  <si>
    <t>2026-01-21 19:48:28</t>
  </si>
  <si>
    <t>2026-01-21 19:47:21</t>
  </si>
  <si>
    <t>2026-01-21 19:44:48</t>
  </si>
  <si>
    <t>2026-01-21 19:43:36</t>
  </si>
  <si>
    <t>2026-01-21 19:43:26</t>
  </si>
  <si>
    <t>2026-01-21 19:25:47</t>
  </si>
  <si>
    <t>2026-01-21 19:25:35</t>
  </si>
  <si>
    <t>2026-01-21 19:25:04</t>
  </si>
  <si>
    <t>2026-01-21 19:23:21</t>
  </si>
  <si>
    <t>2026-01-21 19:23:15</t>
  </si>
  <si>
    <t>2026-01-21 19:22:33</t>
  </si>
  <si>
    <t>2026-01-21 19:21:41</t>
  </si>
  <si>
    <t>2026-01-21 19:21:34</t>
  </si>
  <si>
    <t>2026-01-21 19:21:18</t>
  </si>
  <si>
    <t>2026-01-21 19:21:06</t>
  </si>
  <si>
    <t>2026-01-21 19:13:07</t>
  </si>
  <si>
    <t>2026-01-21 19:05:44</t>
  </si>
  <si>
    <t>2026-01-21 19:04:56</t>
  </si>
  <si>
    <t>2026-01-21 18:58:19</t>
  </si>
  <si>
    <t>2026-01-21 18:58:08</t>
  </si>
  <si>
    <t>2026-01-21 18:57:51</t>
  </si>
  <si>
    <t>2026-01-21 18:54:25</t>
  </si>
  <si>
    <t>2026-01-21 18:54:18</t>
  </si>
  <si>
    <t>2026-01-21 18:54:10</t>
  </si>
  <si>
    <t>2026-01-21 18:53:32</t>
  </si>
  <si>
    <t>2026-01-21 18:53:09</t>
  </si>
  <si>
    <t>2026-01-21 18:52:21</t>
  </si>
  <si>
    <t>2026-01-21 18:52:08</t>
  </si>
  <si>
    <t>2026-01-21 18:50:58</t>
  </si>
  <si>
    <t>2026-01-21 18:47:27</t>
  </si>
  <si>
    <t>2026-01-21 18:45:33</t>
  </si>
  <si>
    <t>2026-01-21 18:45:00</t>
  </si>
  <si>
    <t>2026-01-21 18:44:53</t>
  </si>
  <si>
    <t>2026-01-21 18:44:03</t>
  </si>
  <si>
    <t>2026-01-21 18:37:55</t>
  </si>
  <si>
    <t>2026-01-21 18:37:53</t>
  </si>
  <si>
    <t>2026-01-21 18:37:30</t>
  </si>
  <si>
    <t>2026-01-21 18:18:54</t>
  </si>
  <si>
    <t>2026-01-21 18:12:33</t>
  </si>
  <si>
    <t>2026-01-21 18:11:40</t>
  </si>
  <si>
    <t>2026-01-21 17:58:46</t>
  </si>
  <si>
    <t>2026-01-21 17:58:05</t>
  </si>
  <si>
    <t>2026-01-21 17:56:15</t>
  </si>
  <si>
    <t>2026-01-21 17:56:10</t>
  </si>
  <si>
    <t>2026-01-21 17:56:05</t>
  </si>
  <si>
    <t>2026-01-21 17:55:59</t>
  </si>
  <si>
    <t>2026-01-21 17:55:15</t>
  </si>
  <si>
    <t>2026-01-21 17:55:09</t>
  </si>
  <si>
    <t>2026-01-21 17:54:58</t>
  </si>
  <si>
    <t>2026-01-21 17:45:15</t>
  </si>
  <si>
    <t>2026-01-21 17:41:16</t>
  </si>
  <si>
    <t>2026-01-21 17:37:11</t>
  </si>
  <si>
    <t>2026-01-21 17:36:27</t>
  </si>
  <si>
    <t>2026-01-21 17:34:34</t>
  </si>
  <si>
    <t>2026-01-21 17:18:13</t>
  </si>
  <si>
    <t>2026-01-21 17:13:06</t>
  </si>
  <si>
    <t>2026-01-21 17:05:22</t>
  </si>
  <si>
    <t>2026-01-21 17:02:22</t>
  </si>
  <si>
    <t>2026-01-21 16:57:51</t>
  </si>
  <si>
    <t>2026-01-21 16:44:32</t>
  </si>
  <si>
    <t>2026-01-21 16:43:54</t>
  </si>
  <si>
    <t>2026-01-21 16:43:47</t>
  </si>
  <si>
    <t>2026-01-21 16:43:41</t>
  </si>
  <si>
    <t>2026-01-21 16:42:45</t>
  </si>
  <si>
    <t>2026-01-21 16:42:18</t>
  </si>
  <si>
    <t>2026-01-21 16:42:16</t>
  </si>
  <si>
    <t>2026-01-21 16:41:16</t>
  </si>
  <si>
    <t>2026-01-21 16:40:03</t>
  </si>
  <si>
    <t>2026-01-21 16:38:27</t>
  </si>
  <si>
    <t>2026-01-21 16:35:50</t>
  </si>
  <si>
    <t>2026-01-21 16:33:55</t>
  </si>
  <si>
    <t>2026-01-21 16:30:15</t>
  </si>
  <si>
    <t>2026-01-21 16:25:02</t>
  </si>
  <si>
    <t>2026-01-21 16:18:53</t>
  </si>
  <si>
    <t>2026-01-21 16:11:30</t>
  </si>
  <si>
    <t>2026-01-21 16:05:39</t>
  </si>
  <si>
    <t>2026-01-21 16:05:36</t>
  </si>
  <si>
    <t>2026-01-21 16:05:12</t>
  </si>
  <si>
    <t>2026-01-21 15:52:53</t>
  </si>
  <si>
    <t>2026-01-21 15:52:00</t>
  </si>
  <si>
    <t>2026-01-21 15:48:13</t>
  </si>
  <si>
    <t>2026-01-21 15:46:26</t>
  </si>
  <si>
    <t>2026-01-21 15:35:23</t>
  </si>
  <si>
    <t>2026-01-21 15:24:14</t>
  </si>
  <si>
    <t>2026-01-21 15:00:18</t>
  </si>
  <si>
    <t>2026-01-21 15:00:07</t>
  </si>
  <si>
    <t>2026-01-21 14:56:55</t>
  </si>
  <si>
    <t>2026-01-21 14:52:16</t>
  </si>
  <si>
    <t>2026-01-21 14:42:04</t>
  </si>
  <si>
    <t>2026-01-21 14:41:39</t>
  </si>
  <si>
    <t>2026-01-21 14:19:17</t>
  </si>
  <si>
    <t>2026-01-21 14:12:56</t>
  </si>
  <si>
    <t>2026-01-21 14:12:47</t>
  </si>
  <si>
    <t>2026-01-21 14:11:27</t>
  </si>
  <si>
    <t>2026-01-21 14:11:10</t>
  </si>
  <si>
    <t>2026-01-21 14:10:16</t>
  </si>
  <si>
    <t>2026-01-21 14:00:05</t>
  </si>
  <si>
    <t>2026-01-21 13:59:59</t>
  </si>
  <si>
    <t>2026-01-21 13:56:53</t>
  </si>
  <si>
    <t>2026-01-21 13:47:50</t>
  </si>
  <si>
    <t>2026-01-21 13:42:48</t>
  </si>
  <si>
    <t>2026-01-21 13:36:51</t>
  </si>
  <si>
    <t>2026-01-21 12:11:23</t>
  </si>
  <si>
    <t>2026-01-21 11:46:11</t>
  </si>
  <si>
    <t>2026-01-21 11:41:56</t>
  </si>
  <si>
    <t>2026-01-21 11:38:26</t>
  </si>
  <si>
    <t>2026-01-21 11:38:02</t>
  </si>
  <si>
    <t>2026-01-21 11:36:30</t>
  </si>
  <si>
    <t>2026-01-21 11:28:01</t>
  </si>
  <si>
    <t>2026-01-21 11:25:14</t>
  </si>
  <si>
    <t>2026-01-21 11:22:54</t>
  </si>
  <si>
    <t>2026-01-21 11:22:17</t>
  </si>
  <si>
    <t>2026-01-21 11:21:42</t>
  </si>
  <si>
    <t>2026-01-21 11:21:03</t>
  </si>
  <si>
    <t>2026-01-21 11:20:25</t>
  </si>
  <si>
    <t>2026-01-21 11:19:46</t>
  </si>
  <si>
    <t>2026-01-21 11:19:03</t>
  </si>
  <si>
    <t>2026-01-21 11:18:20</t>
  </si>
  <si>
    <t>2026-01-21 11:01:00</t>
  </si>
  <si>
    <t>2026-01-21 10:47:29</t>
  </si>
  <si>
    <t>2026-01-21 10:26:31</t>
  </si>
  <si>
    <t>2026-01-20 22:00:46</t>
  </si>
  <si>
    <t>2026-01-20 22:00:31</t>
  </si>
  <si>
    <t>2026-01-20 22:00:24</t>
  </si>
  <si>
    <t>2026-01-20 21:45:11</t>
  </si>
  <si>
    <t>2026-01-20 21:35:27</t>
  </si>
  <si>
    <t>2026-01-20 21:35:11</t>
  </si>
  <si>
    <t>2026-01-20 21:29:51</t>
  </si>
  <si>
    <t>2026-01-20 21:12:04</t>
  </si>
  <si>
    <t>2026-01-20 21:10:00</t>
  </si>
  <si>
    <t>2026-01-20 21:05:05</t>
  </si>
  <si>
    <t>2026-01-20 21:04:37</t>
  </si>
  <si>
    <t>2026-01-20 21:03:38</t>
  </si>
  <si>
    <t>2026-01-20 21:01:57</t>
  </si>
  <si>
    <t>2026-01-20 21:01:51</t>
  </si>
  <si>
    <t>2026-01-20 21:01:19</t>
  </si>
  <si>
    <t>2026-01-20 21:00:49</t>
  </si>
  <si>
    <t>2026-01-20 21:00:34</t>
  </si>
  <si>
    <t>2026-01-20 20:59:21</t>
  </si>
  <si>
    <t>2026-01-20 20:59:13</t>
  </si>
  <si>
    <t>2026-01-20 20:56:40</t>
  </si>
  <si>
    <t>2026-01-20 20:49:38</t>
  </si>
  <si>
    <t>2026-01-20 20:49:32</t>
  </si>
  <si>
    <t>2026-01-20 20:48:14</t>
  </si>
  <si>
    <t>2026-01-20 20:47:50</t>
  </si>
  <si>
    <t>2026-01-20 20:47:43</t>
  </si>
  <si>
    <t>2026-01-20 20:47:25</t>
  </si>
  <si>
    <t>2026-01-20 20:47:17</t>
  </si>
  <si>
    <t>2026-01-20 20:47:06</t>
  </si>
  <si>
    <t>2026-01-20 20:46:58</t>
  </si>
  <si>
    <t>2026-01-20 20:46:49</t>
  </si>
  <si>
    <t>2026-01-20 20:46:42</t>
  </si>
  <si>
    <t>2026-01-20 20:46:36</t>
  </si>
  <si>
    <t>2026-01-20 20:35:34</t>
  </si>
  <si>
    <t>2026-01-20 20:30:47</t>
  </si>
  <si>
    <t>2026-01-20 20:30:17</t>
  </si>
  <si>
    <t>2026-01-20 20:30:05</t>
  </si>
  <si>
    <t>2026-01-20 20:29:59</t>
  </si>
  <si>
    <t>2026-01-20 20:29:53</t>
  </si>
  <si>
    <t>2026-01-20 20:29:17</t>
  </si>
  <si>
    <t>2026-01-20 20:29:10</t>
  </si>
  <si>
    <t>2026-01-20 20:29:01</t>
  </si>
  <si>
    <t>2026-01-20 20:28:56</t>
  </si>
  <si>
    <t>2026-01-20 20:28:50</t>
  </si>
  <si>
    <t>2026-01-20 20:28:43</t>
  </si>
  <si>
    <t>2026-01-20 20:28:36</t>
  </si>
  <si>
    <t>2026-01-20 20:25:45</t>
  </si>
  <si>
    <t>2026-01-20 20:25:06</t>
  </si>
  <si>
    <t>2026-01-20 20:13:03</t>
  </si>
  <si>
    <t>2026-01-20 19:57:38</t>
  </si>
  <si>
    <t>2026-01-20 19:57:20</t>
  </si>
  <si>
    <t>2026-01-20 19:57:06</t>
  </si>
  <si>
    <t>2026-01-20 19:56:58</t>
  </si>
  <si>
    <t>2026-01-20 19:56:31</t>
  </si>
  <si>
    <t>2026-01-20 19:55:10</t>
  </si>
  <si>
    <t>2026-01-20 19:51:50</t>
  </si>
  <si>
    <t>2026-01-20 19:51:44</t>
  </si>
  <si>
    <t>2026-01-20 19:51:03</t>
  </si>
  <si>
    <t>2026-01-20 19:50:42</t>
  </si>
  <si>
    <t>2026-01-20 19:36:11</t>
  </si>
  <si>
    <t>2026-01-20 19:32:57</t>
  </si>
  <si>
    <t>2026-01-20 19:32:33</t>
  </si>
  <si>
    <t>2026-01-20 19:28:30</t>
  </si>
  <si>
    <t>2026-01-20 19:27:33</t>
  </si>
  <si>
    <t>2026-01-20 19:19:42</t>
  </si>
  <si>
    <t>2026-01-20 19:17:41</t>
  </si>
  <si>
    <t>2026-01-20 19:11:33</t>
  </si>
  <si>
    <t>2026-01-20 18:50:42</t>
  </si>
  <si>
    <t>2026-01-20 18:46:21</t>
  </si>
  <si>
    <t>2026-01-20 18:40:07</t>
  </si>
  <si>
    <t>2026-01-20 18:40:03</t>
  </si>
  <si>
    <t>2026-01-20 18:38:22</t>
  </si>
  <si>
    <t>2026-01-20 18:38:16</t>
  </si>
  <si>
    <t>2026-01-20 18:38:14</t>
  </si>
  <si>
    <t>2026-01-20 18:38:04</t>
  </si>
  <si>
    <t>2026-01-20 18:30:56</t>
  </si>
  <si>
    <t>2026-01-20 18:19:11</t>
  </si>
  <si>
    <t>2026-01-20 18:19:01</t>
  </si>
  <si>
    <t>2026-01-20 18:17:52</t>
  </si>
  <si>
    <t>2026-01-20 18:15:17</t>
  </si>
  <si>
    <t>2026-01-20 17:42:13</t>
  </si>
  <si>
    <t>2026-01-20 17:40:27</t>
  </si>
  <si>
    <t>2026-01-20 17:01:09</t>
  </si>
  <si>
    <t>2026-01-20 17:01:01</t>
  </si>
  <si>
    <t>2026-01-20 17:00:50</t>
  </si>
  <si>
    <t>2026-01-20 16:49:29</t>
  </si>
  <si>
    <t>2026-01-20 16:49:21</t>
  </si>
  <si>
    <t>2026-01-20 16:41:44</t>
  </si>
  <si>
    <t>2026-01-20 16:40:31</t>
  </si>
  <si>
    <t>2026-01-20 16:37:59</t>
  </si>
  <si>
    <t>2026-01-20 16:35:43</t>
  </si>
  <si>
    <t>2026-01-20 16:35:31</t>
  </si>
  <si>
    <t>2026-01-20 16:34:34</t>
  </si>
  <si>
    <t>2026-01-20 16:28:21</t>
  </si>
  <si>
    <t>2026-01-20 16:28:01</t>
  </si>
  <si>
    <t>2026-01-20 16:27:40</t>
  </si>
  <si>
    <t>2026-01-20 16:23:18</t>
  </si>
  <si>
    <t>2026-01-20 16:21:05</t>
  </si>
  <si>
    <t>2026-01-20 16:20:05</t>
  </si>
  <si>
    <t>2026-01-20 16:19:58</t>
  </si>
  <si>
    <t>2026-01-20 16:19:53</t>
  </si>
  <si>
    <t>2026-01-20 16:19:42</t>
  </si>
  <si>
    <t>2026-01-20 16:15:12</t>
  </si>
  <si>
    <t>2026-01-20 16:12:32</t>
  </si>
  <si>
    <t>2026-01-20 16:12:23</t>
  </si>
  <si>
    <t>2026-01-20 16:02:27</t>
  </si>
  <si>
    <t>2026-01-20 16:02:06</t>
  </si>
  <si>
    <t>2026-01-20 16:02:02</t>
  </si>
  <si>
    <t>2026-01-20 16:01:58</t>
  </si>
  <si>
    <t>2026-01-20 15:56:07</t>
  </si>
  <si>
    <t>2026-01-20 15:55:09</t>
  </si>
  <si>
    <t>2026-01-20 15:29:21</t>
  </si>
  <si>
    <t>2026-01-20 15:20:49</t>
  </si>
  <si>
    <t>台州销售一部</t>
  </si>
  <si>
    <t>2026-01-20 15:06:12</t>
  </si>
  <si>
    <t>2026-01-20 15:05:01</t>
  </si>
  <si>
    <t>2026-01-20 15:00:07</t>
  </si>
  <si>
    <t>2026-01-20 14:58:09</t>
  </si>
  <si>
    <t>2026-01-20 14:55:28</t>
  </si>
  <si>
    <t>2026-01-20 14:44:24</t>
  </si>
  <si>
    <t>2026-01-20 14:42:29</t>
  </si>
  <si>
    <t>2026-01-20 14:42:26</t>
  </si>
  <si>
    <t>2026-01-20 14:42:23</t>
  </si>
  <si>
    <t>2026-01-20 14:34:13</t>
  </si>
  <si>
    <t>2026-01-20 14:29:11</t>
  </si>
  <si>
    <t>2026-01-20 14:13:02</t>
  </si>
  <si>
    <t>2026-01-20 13:54:52</t>
  </si>
  <si>
    <t>2026-01-20 13:47:52</t>
  </si>
  <si>
    <t>2026-01-20 13:44:33</t>
  </si>
  <si>
    <t>2026-01-20 13:44:16</t>
  </si>
  <si>
    <t>2026-01-20 13:42:34</t>
  </si>
  <si>
    <t>2026-01-20 13:42:22</t>
  </si>
  <si>
    <t>2026-01-20 13:42:14</t>
  </si>
  <si>
    <t>2026-01-20 13:34:06</t>
  </si>
  <si>
    <t>2026-01-20 13:21:32</t>
  </si>
  <si>
    <t>2026-01-20 13:05:59</t>
  </si>
  <si>
    <t>2026-01-20 13:05:38</t>
  </si>
  <si>
    <t>2026-01-20 13:01:34</t>
  </si>
  <si>
    <t>2026-01-20 11:54:56</t>
  </si>
  <si>
    <t>2026-01-20 11:54:28</t>
  </si>
  <si>
    <t>2026-01-20 11:47:44</t>
  </si>
  <si>
    <t>2026-01-20 11:44:48</t>
  </si>
  <si>
    <t>2026-01-20 11:44:42</t>
  </si>
  <si>
    <t>2026-01-20 10:52:57</t>
  </si>
  <si>
    <t>2026-01-20 10:39:59</t>
  </si>
  <si>
    <t>2026-01-20 10:30:07</t>
  </si>
  <si>
    <t>2026-01-20 10:25:54</t>
  </si>
  <si>
    <t>2026-01-20 10:08:02</t>
  </si>
  <si>
    <t>2026-01-20 10:01:39</t>
  </si>
  <si>
    <t>2026-01-19 22:34:21</t>
  </si>
  <si>
    <t>2026-01-19 22:34:12</t>
  </si>
  <si>
    <t>2026-01-19 22:33:48</t>
  </si>
  <si>
    <t>2026-01-19 22:33:36</t>
  </si>
  <si>
    <t>2026-01-19 22:24:55</t>
  </si>
  <si>
    <t>2026-01-19 22:15:12</t>
  </si>
  <si>
    <t>2026-01-19 22:08:42</t>
  </si>
  <si>
    <t>2026-01-19 22:07:19</t>
  </si>
  <si>
    <t>2026-01-19 22:06:14</t>
  </si>
  <si>
    <t>2026-01-19 22:05:55</t>
  </si>
  <si>
    <t>2026-01-19 22:05:42</t>
  </si>
  <si>
    <t>2026-01-19 22:02:09</t>
  </si>
  <si>
    <t>2026-01-19 22:01:54</t>
  </si>
  <si>
    <t>2026-01-19 22:01:49</t>
  </si>
  <si>
    <t>2026-01-19 22:01:12</t>
  </si>
  <si>
    <t>2026-01-19 21:58:59</t>
  </si>
  <si>
    <t>2026-01-19 21:55:14</t>
  </si>
  <si>
    <t>2026-01-19 21:55:07</t>
  </si>
  <si>
    <t>2026-01-19 21:54:55</t>
  </si>
  <si>
    <t>2026-01-19 21:54:44</t>
  </si>
  <si>
    <t>2026-01-19 21:52:21</t>
  </si>
  <si>
    <t>2026-01-19 21:51:49</t>
  </si>
  <si>
    <t>2026-01-19 21:51:30</t>
  </si>
  <si>
    <t>2026-01-19 21:22:46</t>
  </si>
  <si>
    <t>2026-01-19 20:48:44</t>
  </si>
  <si>
    <t>2026-01-19 20:45:40</t>
  </si>
  <si>
    <t>2026-01-19 20:45:33</t>
  </si>
  <si>
    <t>2026-01-19 20:43:14</t>
  </si>
  <si>
    <t>2026-01-19 20:43:02</t>
  </si>
  <si>
    <t>2026-01-19 20:42:02</t>
  </si>
  <si>
    <t>2026-01-19 20:41:27</t>
  </si>
  <si>
    <t>2026-01-19 20:40:45</t>
  </si>
  <si>
    <t>2026-01-19 20:40:36</t>
  </si>
  <si>
    <t>2026-01-19 20:40:04</t>
  </si>
  <si>
    <t>2026-01-19 20:39:52</t>
  </si>
  <si>
    <t>2026-01-19 20:39:44</t>
  </si>
  <si>
    <t>2026-01-19 20:39:33</t>
  </si>
  <si>
    <t>2026-01-19 20:39:12</t>
  </si>
  <si>
    <t>2026-01-19 20:39:05</t>
  </si>
  <si>
    <t>2026-01-19 20:38:21</t>
  </si>
  <si>
    <t>2026-01-19 20:38:13</t>
  </si>
  <si>
    <t>2026-01-19 20:37:53</t>
  </si>
  <si>
    <t>2026-01-19 20:37:47</t>
  </si>
  <si>
    <t>2026-01-19 20:37:41</t>
  </si>
  <si>
    <t>2026-01-19 20:37:28</t>
  </si>
  <si>
    <t>2026-01-19 20:37:21</t>
  </si>
  <si>
    <t>2026-01-19 20:37:15</t>
  </si>
  <si>
    <t>2026-01-19 20:34:40</t>
  </si>
  <si>
    <t>2026-01-19 20:34:35</t>
  </si>
  <si>
    <t>2026-01-19 20:34:29</t>
  </si>
  <si>
    <t>2026-01-19 20:33:57</t>
  </si>
  <si>
    <t>2026-01-19 20:33:03</t>
  </si>
  <si>
    <t>2026-01-19 20:18:41</t>
  </si>
  <si>
    <t>2026-01-19 20:13:22</t>
  </si>
  <si>
    <t>2026-01-19 20:12:22</t>
  </si>
  <si>
    <t>2026-01-19 20:11:48</t>
  </si>
  <si>
    <t>2026-01-19 20:07:21</t>
  </si>
  <si>
    <t>2026-01-19 20:02:59</t>
  </si>
  <si>
    <t>2026-01-19 20:02:19</t>
  </si>
  <si>
    <t>2026-01-19 20:02:12</t>
  </si>
  <si>
    <t>2026-01-19 19:59:44</t>
  </si>
  <si>
    <t>2026-01-19 19:58:49</t>
  </si>
  <si>
    <t>2026-01-19 19:58:29</t>
  </si>
  <si>
    <t>2026-01-19 19:58:13</t>
  </si>
  <si>
    <t>2026-01-19 19:58:00</t>
  </si>
  <si>
    <t>2026-01-19 19:56:09</t>
  </si>
  <si>
    <t>2026-01-19 19:55:43</t>
  </si>
  <si>
    <t>2026-01-19 19:55:32</t>
  </si>
  <si>
    <t>2026-01-19 19:55:15</t>
  </si>
  <si>
    <t>2026-01-19 19:54:56</t>
  </si>
  <si>
    <t>2026-01-19 19:54:43</t>
  </si>
  <si>
    <t>2026-01-19 19:54:29</t>
  </si>
  <si>
    <t>2026-01-19 19:53:53</t>
  </si>
  <si>
    <t>2026-01-19 19:53:42</t>
  </si>
  <si>
    <t>2026-01-19 19:53:17</t>
  </si>
  <si>
    <t>2026-01-19 19:53:05</t>
  </si>
  <si>
    <t>2026-01-19 19:52:43</t>
  </si>
  <si>
    <t>2026-01-19 19:52:32</t>
  </si>
  <si>
    <t>2026-01-19 19:52:26</t>
  </si>
  <si>
    <t>2026-01-19 19:52:03</t>
  </si>
  <si>
    <t>2026-01-19 19:51:52</t>
  </si>
  <si>
    <t>2026-01-19 19:51:41</t>
  </si>
  <si>
    <t>2026-01-19 19:51:32</t>
  </si>
  <si>
    <t>2026-01-19 19:51:11</t>
  </si>
  <si>
    <t>2026-01-19 19:50:55</t>
  </si>
  <si>
    <t>2026-01-19 19:50:35</t>
  </si>
  <si>
    <t>2026-01-19 19:50:24</t>
  </si>
  <si>
    <t>2026-01-19 19:50:16</t>
  </si>
  <si>
    <t>2026-01-19 19:50:07</t>
  </si>
  <si>
    <t>2026-01-19 19:49:58</t>
  </si>
  <si>
    <t>2026-01-19 19:49:48</t>
  </si>
  <si>
    <t>2026-01-19 19:49:40</t>
  </si>
  <si>
    <t>2026-01-19 19:49:26</t>
  </si>
  <si>
    <t>2026-01-19 19:47:22</t>
  </si>
  <si>
    <t>2026-01-19 19:31:30</t>
  </si>
  <si>
    <t>2026-01-19 19:12:18</t>
  </si>
  <si>
    <t>2026-01-19 19:00:17</t>
  </si>
  <si>
    <t>2026-01-19 18:58:58</t>
  </si>
  <si>
    <t>2026-01-19 18:55:14</t>
  </si>
  <si>
    <t>2026-01-19 18:54:45</t>
  </si>
  <si>
    <t>2026-01-19 18:50:09</t>
  </si>
  <si>
    <t>2026-01-19 18:49:58</t>
  </si>
  <si>
    <t>2026-01-19 18:49:08</t>
  </si>
  <si>
    <t>2026-01-19 18:49:00</t>
  </si>
  <si>
    <t>2026-01-19 18:48:22</t>
  </si>
  <si>
    <t>2026-01-19 18:44:46</t>
  </si>
  <si>
    <t>2026-01-19 18:44:39</t>
  </si>
  <si>
    <t>2026-01-19 18:44:28</t>
  </si>
  <si>
    <t>2026-01-19 18:44:20</t>
  </si>
  <si>
    <t>2026-01-19 18:43:55</t>
  </si>
  <si>
    <t>2026-01-19 18:43:43</t>
  </si>
  <si>
    <t>2026-01-19 18:43:20</t>
  </si>
  <si>
    <t>2026-01-19 18:42:47</t>
  </si>
  <si>
    <t>2026-01-19 18:36:42</t>
  </si>
  <si>
    <t>2026-01-19 18:36:08</t>
  </si>
  <si>
    <t>2026-01-19 18:32:54</t>
  </si>
  <si>
    <t>2026-01-19 18:19:16</t>
  </si>
  <si>
    <t>2026-01-19 17:51:31</t>
  </si>
  <si>
    <t>2026-01-19 17:49:33</t>
  </si>
  <si>
    <t>2026-01-19 17:49:05</t>
  </si>
  <si>
    <t>2026-01-19 17:42:24</t>
  </si>
  <si>
    <t>2026-01-19 17:41:31</t>
  </si>
  <si>
    <t>2026-01-19 17:37:40</t>
  </si>
  <si>
    <t>2026-01-19 17:37:37</t>
  </si>
  <si>
    <t>2026-01-19 17:32:51</t>
  </si>
  <si>
    <t>2026-01-19 17:30:27</t>
  </si>
  <si>
    <t>2026-01-19 17:26:54</t>
  </si>
  <si>
    <t>2026-01-19 17:25:42</t>
  </si>
  <si>
    <t>2026-01-19 17:25:08</t>
  </si>
  <si>
    <t>2026-01-19 17:21:52</t>
  </si>
  <si>
    <t>2026-01-19 17:21:47</t>
  </si>
  <si>
    <t>2026-01-19 17:20:35</t>
  </si>
  <si>
    <t>2026-01-19 17:19:56</t>
  </si>
  <si>
    <t>2026-01-19 17:18:07</t>
  </si>
  <si>
    <t>2026-01-19 17:13:04</t>
  </si>
  <si>
    <t>2026-01-19 17:11:46</t>
  </si>
  <si>
    <t>2026-01-19 17:10:16</t>
  </si>
  <si>
    <t>2026-01-19 17:07:22</t>
  </si>
  <si>
    <t>2026-01-19 17:07:04</t>
  </si>
  <si>
    <t>2026-01-19 17:06:52</t>
  </si>
  <si>
    <t>2026-01-19 17:06:43</t>
  </si>
  <si>
    <t>2026-01-19 17:06:15</t>
  </si>
  <si>
    <t>2026-01-19 17:05:43</t>
  </si>
  <si>
    <t>2026-01-19 17:01:37</t>
  </si>
  <si>
    <t>2026-01-19 16:53:12</t>
  </si>
  <si>
    <t>2026-01-19 16:41:24</t>
  </si>
  <si>
    <t>2026-01-19 16:40:45</t>
  </si>
  <si>
    <t>2026-01-19 16:35:39</t>
  </si>
  <si>
    <t>2026-01-19 16:30:42</t>
  </si>
  <si>
    <t>2026-01-19 16:28:29</t>
  </si>
  <si>
    <t>2026-01-19 16:23:39</t>
  </si>
  <si>
    <t>2026-01-19 16:23:32</t>
  </si>
  <si>
    <t>2026-01-19 16:21:34</t>
  </si>
  <si>
    <t>2026-01-19 16:21:28</t>
  </si>
  <si>
    <t>2026-01-19 16:21:00</t>
  </si>
  <si>
    <t>2026-01-19 16:18:16</t>
  </si>
  <si>
    <t>2026-01-19 16:09:21</t>
  </si>
  <si>
    <t>2026-01-19 16:09:08</t>
  </si>
  <si>
    <t>2026-01-19 16:09:02</t>
  </si>
  <si>
    <t>2026-01-19 16:08:56</t>
  </si>
  <si>
    <t>2026-01-19 16:08:46</t>
  </si>
  <si>
    <t>2026-01-19 16:08:38</t>
  </si>
  <si>
    <t>2026-01-19 16:08:30</t>
  </si>
  <si>
    <t>2026-01-19 16:08:22</t>
  </si>
  <si>
    <t>2026-01-19 16:06:13</t>
  </si>
  <si>
    <t>2026-01-19 16:03:43</t>
  </si>
  <si>
    <t>2026-01-19 15:56:19</t>
  </si>
  <si>
    <t>2026-01-19 15:55:32</t>
  </si>
  <si>
    <t>2026-01-19 15:47:45</t>
  </si>
  <si>
    <t>2026-01-19 15:47:02</t>
  </si>
  <si>
    <t>2026-01-19 15:43:04</t>
  </si>
  <si>
    <t>2026-01-19 15:42:49</t>
  </si>
  <si>
    <t>2026-01-19 15:41:57</t>
  </si>
  <si>
    <t>2026-01-19 15:36:00</t>
  </si>
  <si>
    <t>2026-01-19 15:35:39</t>
  </si>
  <si>
    <t>2026-01-19 15:35:26</t>
  </si>
  <si>
    <t>2026-01-19 15:33:33</t>
  </si>
  <si>
    <t>2026-01-19 15:23:59</t>
  </si>
  <si>
    <t>2026-01-19 15:20:08</t>
  </si>
  <si>
    <t>2026-01-19 15:19:44</t>
  </si>
  <si>
    <t>2026-01-19 15:16:23</t>
  </si>
  <si>
    <t>2026-01-19 15:02:19</t>
  </si>
  <si>
    <t>2026-01-19 15:02:00</t>
  </si>
  <si>
    <t>2026-01-19 15:01:52</t>
  </si>
  <si>
    <t>2026-01-19 14:40:44</t>
  </si>
  <si>
    <t>2026-01-19 14:37:30</t>
  </si>
  <si>
    <t>2026-01-19 14:37:23</t>
  </si>
  <si>
    <t>2026-01-19 14:35:23</t>
  </si>
  <si>
    <t>2026-01-19 14:31:40</t>
  </si>
  <si>
    <t>2026-01-19 14:31:34</t>
  </si>
  <si>
    <t>2026-01-19 14:29:07</t>
  </si>
  <si>
    <t>2026-01-19 14:27:18</t>
  </si>
  <si>
    <t>2026-01-19 14:26:15</t>
  </si>
  <si>
    <t>2026-01-19 14:24:56</t>
  </si>
  <si>
    <t>2026-01-19 14:24:50</t>
  </si>
  <si>
    <t>2026-01-19 14:24:14</t>
  </si>
  <si>
    <t>2026-01-19 14:11:49</t>
  </si>
  <si>
    <t>2026-01-19 14:10:57</t>
  </si>
  <si>
    <t>2026-01-19 14:09:03</t>
  </si>
  <si>
    <t>2026-01-19 14:00:54</t>
  </si>
  <si>
    <t>2026-01-19 13:50:57</t>
  </si>
  <si>
    <t>2026-01-19 13:42:24</t>
  </si>
  <si>
    <t>2026-01-19 13:30:37</t>
  </si>
  <si>
    <t>2026-01-19 13:11:40</t>
  </si>
  <si>
    <t>2026-01-19 13:10:58</t>
  </si>
  <si>
    <t>2026-01-19 13:04:46</t>
  </si>
  <si>
    <t>2026-01-19 12:53:27</t>
  </si>
  <si>
    <t>2026-01-19 12:39:51</t>
  </si>
  <si>
    <t>2026-01-19 12:39:42</t>
  </si>
  <si>
    <t>2026-01-19 12:39:33</t>
  </si>
  <si>
    <t>2026-01-19 12:32:29</t>
  </si>
  <si>
    <t>2026-01-19 12:13:40</t>
  </si>
  <si>
    <t>2026-01-19 12:13:31</t>
  </si>
  <si>
    <t>2026-01-19 12:12:31</t>
  </si>
  <si>
    <t>2026-01-19 11:53:09</t>
  </si>
  <si>
    <t>2026-01-19 11:47:33</t>
  </si>
  <si>
    <t>2026-01-19 11:30:19</t>
  </si>
  <si>
    <t>2026-01-19 11:28:43</t>
  </si>
  <si>
    <t>2026-01-19 11:17:46</t>
  </si>
  <si>
    <t>2026-01-19 11:04:22</t>
  </si>
  <si>
    <t>2026-01-19 11:00:48</t>
  </si>
  <si>
    <t>2026-01-19 10:59:48</t>
  </si>
  <si>
    <t>2026-01-19 10:59:42</t>
  </si>
  <si>
    <t>2026-01-19 10:57:51</t>
  </si>
  <si>
    <t>2026-01-19 10:54:14</t>
  </si>
  <si>
    <t>2026-01-19 10:48:19</t>
  </si>
  <si>
    <t>2026-01-19 10:48:00</t>
  </si>
  <si>
    <t>2026-01-19 10:47:19</t>
  </si>
  <si>
    <t>2026-01-19 10:47:14</t>
  </si>
  <si>
    <t>2026-01-19 10:45:31</t>
  </si>
  <si>
    <t>2026-01-19 10:43:55</t>
  </si>
  <si>
    <t>2026-01-19 10:40:13</t>
  </si>
  <si>
    <t>2026-01-19 10:30:30</t>
  </si>
  <si>
    <t>2026-01-19 10:25:15</t>
  </si>
  <si>
    <t>2026-01-19 10:21:21</t>
  </si>
  <si>
    <t>2026-01-19 10:11:13</t>
  </si>
  <si>
    <t>2026-01-19 10:11:04</t>
  </si>
  <si>
    <t>2026-01-19 10:08:02</t>
  </si>
  <si>
    <t>2026-01-19 09:53:39</t>
  </si>
  <si>
    <t>2026-01-19 09:45:02</t>
  </si>
  <si>
    <t>2026-01-19 09:44:46</t>
  </si>
  <si>
    <t>2026-01-19 09:20:02</t>
  </si>
  <si>
    <t>2026-01-18 22:00:11</t>
  </si>
  <si>
    <t>2026-01-18 21:03:13</t>
  </si>
  <si>
    <t>2026-01-18 17:48:40</t>
  </si>
  <si>
    <t>2026-01-18 16:50:29</t>
  </si>
  <si>
    <t>2026-01-18 16:19:02</t>
  </si>
  <si>
    <t>2026-01-18 16:18:22</t>
  </si>
  <si>
    <t>2026-01-18 15:18:50</t>
  </si>
  <si>
    <t>2026-01-18 15:18:27</t>
  </si>
  <si>
    <t>2026-01-18 15:18:12</t>
  </si>
  <si>
    <t>2026-01-18 15:18:00</t>
  </si>
  <si>
    <t>2026-01-18 15:17:49</t>
  </si>
  <si>
    <t>2026-01-18 15:11:06</t>
  </si>
  <si>
    <t>2026-01-18 14:08:24</t>
  </si>
  <si>
    <t>2026-01-18 14:07:32</t>
  </si>
  <si>
    <t>2026-01-18 12:51:58</t>
  </si>
  <si>
    <t>2026-01-18 12:21:10</t>
  </si>
  <si>
    <t>2026-01-18 11:37:09</t>
  </si>
  <si>
    <t>2026-01-18 09:48:14</t>
  </si>
  <si>
    <t>2026-01-18 09:48:10</t>
  </si>
  <si>
    <t>2026-01-18 09:48:05</t>
  </si>
  <si>
    <t>2026-01-18 09:45:35</t>
  </si>
  <si>
    <t>2026-01-17 21:48:00</t>
  </si>
  <si>
    <t>2026-01-17 21:23:29</t>
  </si>
  <si>
    <t>2026-01-17 21:14:45</t>
  </si>
  <si>
    <t>2026-01-17 21:14:18</t>
  </si>
  <si>
    <t>2026-01-17 21:13:55</t>
  </si>
  <si>
    <t>2026-01-17 21:13:47</t>
  </si>
  <si>
    <t>2026-01-17 21:10:12</t>
  </si>
  <si>
    <t>2026-01-17 21:09:48</t>
  </si>
  <si>
    <t>2026-01-17 21:09:26</t>
  </si>
  <si>
    <t>2026-01-17 21:03:57</t>
  </si>
  <si>
    <t>2026-01-17 21:03:00</t>
  </si>
  <si>
    <t>2026-01-17 21:01:00</t>
  </si>
  <si>
    <t>2026-01-17 21:00:55</t>
  </si>
  <si>
    <t>2026-01-17 20:58:18</t>
  </si>
  <si>
    <t>2026-01-17 20:56:56</t>
  </si>
  <si>
    <t>2026-01-17 20:48:39</t>
  </si>
  <si>
    <t>2026-01-17 20:30:11</t>
  </si>
  <si>
    <t>2026-01-17 20:29:19</t>
  </si>
  <si>
    <t>2026-01-17 20:28:44</t>
  </si>
  <si>
    <t>2026-01-17 20:28:21</t>
  </si>
  <si>
    <t>2026-01-17 20:28:05</t>
  </si>
  <si>
    <t>2026-01-17 20:27:50</t>
  </si>
  <si>
    <t>2026-01-17 20:27:21</t>
  </si>
  <si>
    <t>2026-01-17 20:27:02</t>
  </si>
  <si>
    <t>2026-01-17 20:26:54</t>
  </si>
  <si>
    <t>2026-01-17 20:26:36</t>
  </si>
  <si>
    <t>2026-01-17 20:26:26</t>
  </si>
  <si>
    <t>2026-01-17 20:26:20</t>
  </si>
  <si>
    <t>2026-01-17 20:26:12</t>
  </si>
  <si>
    <t>2026-01-17 20:26:05</t>
  </si>
  <si>
    <t>2026-01-17 20:25:55</t>
  </si>
  <si>
    <t>2026-01-17 20:25:50</t>
  </si>
  <si>
    <t>2026-01-17 20:13:36</t>
  </si>
  <si>
    <t>2026-01-17 20:07:51</t>
  </si>
  <si>
    <t>2026-01-17 20:07:42</t>
  </si>
  <si>
    <t>2026-01-17 20:06:25</t>
  </si>
  <si>
    <t>2026-01-17 20:05:14</t>
  </si>
  <si>
    <t>2026-01-17 20:05:08</t>
  </si>
  <si>
    <t>2026-01-17 20:00:06</t>
  </si>
  <si>
    <t>2026-01-17 19:59:55</t>
  </si>
  <si>
    <t>2026-01-17 19:59:30</t>
  </si>
  <si>
    <t>2026-01-17 19:40:44</t>
  </si>
  <si>
    <t>2026-01-17 19:32:56</t>
  </si>
  <si>
    <t>2026-01-17 19:32:35</t>
  </si>
  <si>
    <t>2026-01-17 19:23:13</t>
  </si>
  <si>
    <t>2026-01-17 19:19:19</t>
  </si>
  <si>
    <t>2026-01-17 19:18:38</t>
  </si>
  <si>
    <t>2026-01-17 19:18:31</t>
  </si>
  <si>
    <t>2026-01-17 19:17:59</t>
  </si>
  <si>
    <t>2026-01-17 19:17:29</t>
  </si>
  <si>
    <t>2026-01-17 19:13:39</t>
  </si>
  <si>
    <t>2026-01-17 19:13:31</t>
  </si>
  <si>
    <t>2026-01-17 19:12:02</t>
  </si>
  <si>
    <t>2026-01-17 19:11:37</t>
  </si>
  <si>
    <t>2026-01-17 19:08:42</t>
  </si>
  <si>
    <t>2026-01-17 19:01:35</t>
  </si>
  <si>
    <t>2026-01-17 18:58:42</t>
  </si>
  <si>
    <t>2026-01-17 18:56:23</t>
  </si>
  <si>
    <t>2026-01-17 18:55:48</t>
  </si>
  <si>
    <t>2026-01-17 18:55:37</t>
  </si>
  <si>
    <t>2026-01-17 18:55:19</t>
  </si>
  <si>
    <t>2026-01-17 18:51:35</t>
  </si>
  <si>
    <t>2026-01-17 18:44:07</t>
  </si>
  <si>
    <t>2026-01-17 18:40:30</t>
  </si>
  <si>
    <t>2026-01-17 18:40:06</t>
  </si>
  <si>
    <t>2026-01-17 18:37:37</t>
  </si>
  <si>
    <t>2026-01-17 18:37:18</t>
  </si>
  <si>
    <t>2026-01-17 18:33:29</t>
  </si>
  <si>
    <t>2026-01-17 18:33:24</t>
  </si>
  <si>
    <t>2026-01-17 18:33:11</t>
  </si>
  <si>
    <t>2026-01-17 18:33:02</t>
  </si>
  <si>
    <t>2026-01-17 18:32:51</t>
  </si>
  <si>
    <t>2026-01-17 18:22:30</t>
  </si>
  <si>
    <t>2026-01-17 17:54:54</t>
  </si>
  <si>
    <t>2026-01-17 17:43:46</t>
  </si>
  <si>
    <t>2026-01-17 17:27:30</t>
  </si>
  <si>
    <t>2026-01-17 17:09:33</t>
  </si>
  <si>
    <t>2026-01-17 16:37:55</t>
  </si>
  <si>
    <t>2026-01-17 16:27:35</t>
  </si>
  <si>
    <t>2026-01-17 16:19:31</t>
  </si>
  <si>
    <t>2026-01-17 16:18:54</t>
  </si>
  <si>
    <t>2026-01-17 16:18:31</t>
  </si>
  <si>
    <t>2026-01-17 16:18:11</t>
  </si>
  <si>
    <t>2026-01-17 16:18:08</t>
  </si>
  <si>
    <t>2026-01-17 16:04:28</t>
  </si>
  <si>
    <t>2026-01-17 16:04:13</t>
  </si>
  <si>
    <t>2026-01-17 16:03:52</t>
  </si>
  <si>
    <t>2026-01-17 16:02:07</t>
  </si>
  <si>
    <t>2026-01-17 15:57:14</t>
  </si>
  <si>
    <t>2026-01-17 15:54:52</t>
  </si>
  <si>
    <t>2026-01-17 15:52:35</t>
  </si>
  <si>
    <t>2026-01-17 15:48:40</t>
  </si>
  <si>
    <t>2026-01-17 15:34:19</t>
  </si>
  <si>
    <t>2026-01-17 15:26:27</t>
  </si>
  <si>
    <t>2026-01-17 15:21:13</t>
  </si>
  <si>
    <t>2026-01-17 15:19:46</t>
  </si>
  <si>
    <t>2026-01-17 15:16:13</t>
  </si>
  <si>
    <t>2026-01-17 15:16:00</t>
  </si>
  <si>
    <t>2026-01-17 15:15:54</t>
  </si>
  <si>
    <t>2026-01-17 15:15:50</t>
  </si>
  <si>
    <t>2026-01-17 15:15:24</t>
  </si>
  <si>
    <t>2026-01-17 15:15:17</t>
  </si>
  <si>
    <t>2026-01-17 15:14:06</t>
  </si>
  <si>
    <t>2026-01-17 15:13:55</t>
  </si>
  <si>
    <t>2026-01-17 15:13:19</t>
  </si>
  <si>
    <t>2026-01-17 15:12:41</t>
  </si>
  <si>
    <t>2026-01-17 15:10:54</t>
  </si>
  <si>
    <t>2026-01-17 15:10:44</t>
  </si>
  <si>
    <t>2026-01-17 15:04:57</t>
  </si>
  <si>
    <t>2026-01-17 15:04:17</t>
  </si>
  <si>
    <t>2026-01-17 15:01:48</t>
  </si>
  <si>
    <t>2026-01-17 14:59:14</t>
  </si>
  <si>
    <t>2026-01-17 14:54:20</t>
  </si>
  <si>
    <t>2026-01-17 14:46:33</t>
  </si>
  <si>
    <t>2026-01-17 14:46:09</t>
  </si>
  <si>
    <t>2026-01-17 14:40:03</t>
  </si>
  <si>
    <t>2026-01-17 14:39:11</t>
  </si>
  <si>
    <t>2026-01-17 14:35:27</t>
  </si>
  <si>
    <t>2026-01-17 14:33:55</t>
  </si>
  <si>
    <t>2026-01-17 14:25:00</t>
  </si>
  <si>
    <t>2026-01-17 14:24:33</t>
  </si>
  <si>
    <t>2026-01-17 14:24:13</t>
  </si>
  <si>
    <t>2026-01-17 14:20:15</t>
  </si>
  <si>
    <t>2026-01-17 14:04:46</t>
  </si>
  <si>
    <t>2026-01-17 14:04:29</t>
  </si>
  <si>
    <t>2026-01-17 13:58:26</t>
  </si>
  <si>
    <t>2026-01-17 13:58:18</t>
  </si>
  <si>
    <t>2026-01-17 13:49:05</t>
  </si>
  <si>
    <t>2026-01-17 13:44:30</t>
  </si>
  <si>
    <t>2026-01-17 13:39:10</t>
  </si>
  <si>
    <t>2026-01-17 13:38:49</t>
  </si>
  <si>
    <t>2026-01-17 13:38:15</t>
  </si>
  <si>
    <t>2026-01-17 13:37:34</t>
  </si>
  <si>
    <t>2026-01-17 13:31:14</t>
  </si>
  <si>
    <t>2026-01-17 13:31:02</t>
  </si>
  <si>
    <t>2026-01-17 13:30:57</t>
  </si>
  <si>
    <t>2026-01-17 13:28:30</t>
  </si>
  <si>
    <t>2026-01-17 13:28:21</t>
  </si>
  <si>
    <t>2026-01-17 13:28:15</t>
  </si>
  <si>
    <t>2026-01-17 13:28:02</t>
  </si>
  <si>
    <t>2026-01-17 13:27:55</t>
  </si>
  <si>
    <t>2026-01-17 13:24:58</t>
  </si>
  <si>
    <t>2026-01-17 13:23:07</t>
  </si>
  <si>
    <t>2026-01-17 13:22:07</t>
  </si>
  <si>
    <t>2026-01-17 13:19:13</t>
  </si>
  <si>
    <t>2026-01-17 13:17:57</t>
  </si>
  <si>
    <t>2026-01-17 11:37:30</t>
  </si>
  <si>
    <t>2026-01-17 11:19:55</t>
  </si>
  <si>
    <t>2026-01-17 11:19:45</t>
  </si>
  <si>
    <t>2026-01-17 11:14:25</t>
  </si>
  <si>
    <t>2026-01-17 11:10:40</t>
  </si>
  <si>
    <t>2026-01-17 11:06:32</t>
  </si>
  <si>
    <t>2026-01-17 11:06:24</t>
  </si>
  <si>
    <t>2026-01-17 10:40:19</t>
  </si>
  <si>
    <t>2026-01-17 10:29:14</t>
  </si>
  <si>
    <t>2026-01-17 10:19:22</t>
  </si>
  <si>
    <t>2026-01-17 10:18:57</t>
  </si>
  <si>
    <t>2026-01-17 10:04:39</t>
  </si>
  <si>
    <t>2026-01-17 10:01:01</t>
  </si>
  <si>
    <t>2026-01-17 09:51:32</t>
  </si>
  <si>
    <t>2026-01-17 09:38:33</t>
  </si>
  <si>
    <t>2026-01-17 09:36:55</t>
  </si>
  <si>
    <t>2026-01-17 09:31:20</t>
  </si>
  <si>
    <t>2026-01-16 21:30:29</t>
  </si>
  <si>
    <t>2026-01-16 21:18:35</t>
  </si>
  <si>
    <t>2026-01-16 21:08:36</t>
  </si>
  <si>
    <t>2026-01-16 21:08:23</t>
  </si>
  <si>
    <t>2026-01-16 21:06:24</t>
  </si>
  <si>
    <t>2026-01-16 21:03:48</t>
  </si>
  <si>
    <t>2026-01-16 21:03:35</t>
  </si>
  <si>
    <t>2026-01-16 21:03:24</t>
  </si>
  <si>
    <t>2026-01-16 21:03:18</t>
  </si>
  <si>
    <t>2026-01-16 21:03:08</t>
  </si>
  <si>
    <t>2026-01-16 21:03:01</t>
  </si>
  <si>
    <t>2026-01-16 21:02:55</t>
  </si>
  <si>
    <t>2026-01-16 21:02:48</t>
  </si>
  <si>
    <t>2026-01-16 21:02:43</t>
  </si>
  <si>
    <t>2026-01-16 21:02:36</t>
  </si>
  <si>
    <t>2026-01-16 21:02:31</t>
  </si>
  <si>
    <t>2026-01-16 21:02:24</t>
  </si>
  <si>
    <t>2026-01-16 21:02:18</t>
  </si>
  <si>
    <t>2026-01-16 21:02:09</t>
  </si>
  <si>
    <t>2026-01-16 21:02:00</t>
  </si>
  <si>
    <t>2026-01-16 21:01:52</t>
  </si>
  <si>
    <t>2026-01-16 21:01:35</t>
  </si>
  <si>
    <t>2026-01-16 21:01:27</t>
  </si>
  <si>
    <t>2026-01-16 21:00:25</t>
  </si>
  <si>
    <t>2026-01-16 20:59:29</t>
  </si>
  <si>
    <t>2026-01-16 20:59:03</t>
  </si>
  <si>
    <t>2026-01-16 20:58:10</t>
  </si>
  <si>
    <t>2026-01-16 20:57:55</t>
  </si>
  <si>
    <t>2026-01-16 20:57:49</t>
  </si>
  <si>
    <t>2026-01-16 20:57:44</t>
  </si>
  <si>
    <t>2026-01-16 20:57:38</t>
  </si>
  <si>
    <t>2026-01-16 20:52:24</t>
  </si>
  <si>
    <t>2026-01-16 20:52:08</t>
  </si>
  <si>
    <t>2026-01-16 20:51:49</t>
  </si>
  <si>
    <t>2026-01-16 20:50:06</t>
  </si>
  <si>
    <t>2026-01-16 20:50:00</t>
  </si>
  <si>
    <t>2026-01-16 20:49:54</t>
  </si>
  <si>
    <t>2026-01-16 20:48:51</t>
  </si>
  <si>
    <t>2026-01-16 20:48:45</t>
  </si>
  <si>
    <t>2026-01-16 20:44:40</t>
  </si>
  <si>
    <t>2026-01-16 20:44:34</t>
  </si>
  <si>
    <t>2026-01-16 20:44:00</t>
  </si>
  <si>
    <t>2026-01-16 20:43:50</t>
  </si>
  <si>
    <t>2026-01-16 20:30:48</t>
  </si>
  <si>
    <t>2026-01-16 20:20:51</t>
  </si>
  <si>
    <t>2026-01-16 20:20:37</t>
  </si>
  <si>
    <t>2026-01-16 20:20:27</t>
  </si>
  <si>
    <t>2026-01-16 20:16:02</t>
  </si>
  <si>
    <t>2026-01-16 20:08:00</t>
  </si>
  <si>
    <t>2026-01-16 20:07:41</t>
  </si>
  <si>
    <t>2026-01-16 20:05:23</t>
  </si>
  <si>
    <t>2026-01-16 20:05:09</t>
  </si>
  <si>
    <t>2026-01-16 20:04:51</t>
  </si>
  <si>
    <t>2026-01-16 20:04:45</t>
  </si>
  <si>
    <t>2026-01-16 20:04:40</t>
  </si>
  <si>
    <t>2026-01-16 19:51:01</t>
  </si>
  <si>
    <t>2026-01-16 19:50:53</t>
  </si>
  <si>
    <t>2026-01-16 19:50:46</t>
  </si>
  <si>
    <t>2026-01-16 19:50:27</t>
  </si>
  <si>
    <t>2026-01-16 19:50:22</t>
  </si>
  <si>
    <t>2026-01-16 19:50:15</t>
  </si>
  <si>
    <t>2026-01-16 19:49:59</t>
  </si>
  <si>
    <t>2026-01-16 19:49:53</t>
  </si>
  <si>
    <t>2026-01-16 19:49:45</t>
  </si>
  <si>
    <t>2026-01-16 19:49:27</t>
  </si>
  <si>
    <t>2026-01-16 19:49:17</t>
  </si>
  <si>
    <t>2026-01-16 19:47:59</t>
  </si>
  <si>
    <t>2026-01-16 19:42:36</t>
  </si>
  <si>
    <t>2026-01-16 19:39:30</t>
  </si>
  <si>
    <t>2026-01-16 19:36:16</t>
  </si>
  <si>
    <t>2026-01-16 19:36:11</t>
  </si>
  <si>
    <t>2026-01-16 19:35:28</t>
  </si>
  <si>
    <t>2026-01-16 19:35:16</t>
  </si>
  <si>
    <t>2026-01-16 19:33:26</t>
  </si>
  <si>
    <t>2026-01-16 19:27:52</t>
  </si>
  <si>
    <t>2026-01-16 19:27:30</t>
  </si>
  <si>
    <t>2026-01-16 19:27:08</t>
  </si>
  <si>
    <t>2026-01-16 19:26:44</t>
  </si>
  <si>
    <t>2026-01-16 19:25:59</t>
  </si>
  <si>
    <t>2026-01-16 19:25:35</t>
  </si>
  <si>
    <t>2026-01-16 19:25:11</t>
  </si>
  <si>
    <t>2026-01-16 19:24:44</t>
  </si>
  <si>
    <t>2026-01-16 19:24:18</t>
  </si>
  <si>
    <t>2026-01-16 19:23:13</t>
  </si>
  <si>
    <t>2026-01-16 19:22:50</t>
  </si>
  <si>
    <t>2026-01-16 19:18:40</t>
  </si>
  <si>
    <t>2026-01-16 19:15:11</t>
  </si>
  <si>
    <t>2026-01-16 19:15:06</t>
  </si>
  <si>
    <t>2026-01-16 18:58:29</t>
  </si>
  <si>
    <t>2026-01-16 18:56:46</t>
  </si>
  <si>
    <t>2026-01-16 18:50:34</t>
  </si>
  <si>
    <t>2026-01-16 18:42:58</t>
  </si>
  <si>
    <t>2026-01-16 18:41:24</t>
  </si>
  <si>
    <t>2026-01-16 18:37:15</t>
  </si>
  <si>
    <t>2026-01-16 18:36:01</t>
  </si>
  <si>
    <t>2026-01-16 18:34:55</t>
  </si>
  <si>
    <t>2026-01-16 18:27:26</t>
  </si>
  <si>
    <t>2026-01-16 18:26:18</t>
  </si>
  <si>
    <t>2026-01-16 18:19:51</t>
  </si>
  <si>
    <t>2026-01-16 17:59:40</t>
  </si>
  <si>
    <t>2026-01-16 17:51:36</t>
  </si>
  <si>
    <t>2026-01-16 17:45:11</t>
  </si>
  <si>
    <t>2026-01-16 17:44:47</t>
  </si>
  <si>
    <t>2026-01-16 17:40:04</t>
  </si>
  <si>
    <t>2026-01-16 17:38:05</t>
  </si>
  <si>
    <t>2026-01-16 17:37:47</t>
  </si>
  <si>
    <t>2026-01-16 17:37:07</t>
  </si>
  <si>
    <t>2026-01-16 17:28:56</t>
  </si>
  <si>
    <t>2026-01-16 17:19:44</t>
  </si>
  <si>
    <t>2026-01-16 17:18:59</t>
  </si>
  <si>
    <t>2026-01-16 17:17:01</t>
  </si>
  <si>
    <t>2026-01-16 17:09:40</t>
  </si>
  <si>
    <t>2026-01-16 17:08:34</t>
  </si>
  <si>
    <t>2026-01-16 17:08:23</t>
  </si>
  <si>
    <t>2026-01-16 17:08:00</t>
  </si>
  <si>
    <t>2026-01-16 17:07:55</t>
  </si>
  <si>
    <t>2026-01-16 17:03:02</t>
  </si>
  <si>
    <t>2026-01-16 17:02:38</t>
  </si>
  <si>
    <t>2026-01-16 17:02:21</t>
  </si>
  <si>
    <t>2026-01-16 16:59:43</t>
  </si>
  <si>
    <t>2026-01-16 16:53:45</t>
  </si>
  <si>
    <t>2026-01-16 16:37:23</t>
  </si>
  <si>
    <t>2026-01-16 16:23:13</t>
  </si>
  <si>
    <t>2026-01-16 16:22:14</t>
  </si>
  <si>
    <t>2026-01-16 16:17:41</t>
  </si>
  <si>
    <t>2026-01-16 16:10:58</t>
  </si>
  <si>
    <t>2026-01-16 16:09:39</t>
  </si>
  <si>
    <t>2026-01-16 15:59:02</t>
  </si>
  <si>
    <t>2026-01-16 15:48:17</t>
  </si>
  <si>
    <t>2026-01-16 15:45:25</t>
  </si>
  <si>
    <t>2026-01-16 15:45:16</t>
  </si>
  <si>
    <t>2026-01-16 15:43:28</t>
  </si>
  <si>
    <t>2026-01-16 15:34:31</t>
  </si>
  <si>
    <t>2026-01-16 15:32:11</t>
  </si>
  <si>
    <t>2026-01-16 15:26:47</t>
  </si>
  <si>
    <t>2026-01-16 15:07:17</t>
  </si>
  <si>
    <t>2026-01-16 15:07:09</t>
  </si>
  <si>
    <t>2026-01-16 15:07:01</t>
  </si>
  <si>
    <t>2026-01-16 15:06:55</t>
  </si>
  <si>
    <t>2026-01-16 15:04:55</t>
  </si>
  <si>
    <t>2026-01-16 15:03:17</t>
  </si>
  <si>
    <t>2026-01-16 15:03:16</t>
  </si>
  <si>
    <t>2026-01-16 15:02:06</t>
  </si>
  <si>
    <t>2026-01-16 14:37:50</t>
  </si>
  <si>
    <t>2026-01-16 14:34:13</t>
  </si>
  <si>
    <t>2026-01-16 14:33:41</t>
  </si>
  <si>
    <t>2026-01-16 14:33:35</t>
  </si>
  <si>
    <t>2026-01-16 14:33:11</t>
  </si>
  <si>
    <t>2026-01-16 14:29:37</t>
  </si>
  <si>
    <t>2026-01-16 14:29:02</t>
  </si>
  <si>
    <t>2026-01-16 14:28:53</t>
  </si>
  <si>
    <t>2026-01-16 14:15:26</t>
  </si>
  <si>
    <t>2026-01-16 14:15:13</t>
  </si>
  <si>
    <t>2026-01-16 14:15:02</t>
  </si>
  <si>
    <t>2026-01-16 14:14:00</t>
  </si>
  <si>
    <t>2026-01-16 14:13:51</t>
  </si>
  <si>
    <t>2026-01-16 14:12:49</t>
  </si>
  <si>
    <t>2026-01-16 14:12:18</t>
  </si>
  <si>
    <t>2026-01-16 14:12:13</t>
  </si>
  <si>
    <t>2026-01-16 14:07:37</t>
  </si>
  <si>
    <t>2026-01-16 14:07:09</t>
  </si>
  <si>
    <t>2026-01-16 13:55:23</t>
  </si>
  <si>
    <t>2026-01-16 13:53:09</t>
  </si>
  <si>
    <t>2026-01-16 13:18:00</t>
  </si>
  <si>
    <t>2026-01-16 13:14:52</t>
  </si>
  <si>
    <t>2026-01-16 12:21:45</t>
  </si>
  <si>
    <t>2026-01-16 12:20:44</t>
  </si>
  <si>
    <t>2026-01-16 12:13:08</t>
  </si>
  <si>
    <t>2026-01-16 12:12:15</t>
  </si>
  <si>
    <t>2026-01-16 12:11:17</t>
  </si>
  <si>
    <t>2026-01-16 11:43:15</t>
  </si>
  <si>
    <t>2026-01-16 11:40:37</t>
  </si>
  <si>
    <t>2026-01-16 11:39:12</t>
  </si>
  <si>
    <t>2026-01-16 11:36:52</t>
  </si>
  <si>
    <t>2026-01-16 11:30:46</t>
  </si>
  <si>
    <t>2026-01-16 11:02:45</t>
  </si>
  <si>
    <t>2026-01-16 10:48:59</t>
  </si>
  <si>
    <t>2026-01-16 10:39:10</t>
  </si>
  <si>
    <t>2026-01-16 10:38:15</t>
  </si>
  <si>
    <t>2026-01-16 10:37:12</t>
  </si>
  <si>
    <t>2026-01-16 10:33:53</t>
  </si>
  <si>
    <t>2026-01-16 10:31:03</t>
  </si>
  <si>
    <t>2026-01-16 10:30:26</t>
  </si>
  <si>
    <t>2026-01-16 10:19:43</t>
  </si>
  <si>
    <t>2026-01-16 10:07:52</t>
  </si>
  <si>
    <t>2026-01-16 10:03:49</t>
  </si>
  <si>
    <t>2026-01-16 09:51:55</t>
  </si>
  <si>
    <t>2026-01-15 23:02:04</t>
  </si>
  <si>
    <t>2026-01-15 22:57:59</t>
  </si>
  <si>
    <t>2026-01-15 22:11:34</t>
  </si>
  <si>
    <t>2026-01-15 22:09:35</t>
  </si>
  <si>
    <t>2026-01-15 22:04:23</t>
  </si>
  <si>
    <t>2026-01-15 21:50:23</t>
  </si>
  <si>
    <t>2026-01-15 21:49:31</t>
  </si>
  <si>
    <t>2026-01-15 21:42:11</t>
  </si>
  <si>
    <t>2026-01-15 21:34:10</t>
  </si>
  <si>
    <t>2026-01-15 21:33:59</t>
  </si>
  <si>
    <t>2026-01-15 21:32:12</t>
  </si>
  <si>
    <t>2026-01-15 21:28:27</t>
  </si>
  <si>
    <t>2026-01-15 21:22:36</t>
  </si>
  <si>
    <t>2026-01-15 21:22:29</t>
  </si>
  <si>
    <t>2026-01-15 21:22:23</t>
  </si>
  <si>
    <t>2026-01-15 21:22:16</t>
  </si>
  <si>
    <t>2026-01-15 21:22:09</t>
  </si>
  <si>
    <t>2026-01-15 21:21:59</t>
  </si>
  <si>
    <t>2026-01-15 21:21:45</t>
  </si>
  <si>
    <t>2026-01-15 21:21:38</t>
  </si>
  <si>
    <t>2026-01-15 21:21:08</t>
  </si>
  <si>
    <t>2026-01-15 21:20:14</t>
  </si>
  <si>
    <t>2026-01-15 21:20:00</t>
  </si>
  <si>
    <t>2026-01-15 21:19:54</t>
  </si>
  <si>
    <t>2026-01-15 21:19:46</t>
  </si>
  <si>
    <t>2026-01-15 21:19:39</t>
  </si>
  <si>
    <t>2026-01-15 21:19:00</t>
  </si>
  <si>
    <t>2026-01-15 21:18:50</t>
  </si>
  <si>
    <t>2026-01-15 21:16:40</t>
  </si>
  <si>
    <t>2026-01-15 21:16:33</t>
  </si>
  <si>
    <t>2026-01-15 21:14:59</t>
  </si>
  <si>
    <t>2026-01-15 21:14:36</t>
  </si>
  <si>
    <t>2026-01-15 21:10:29</t>
  </si>
  <si>
    <t>2026-01-15 21:10:19</t>
  </si>
  <si>
    <t>2026-01-15 21:10:10</t>
  </si>
  <si>
    <t>2026-01-15 21:10:01</t>
  </si>
  <si>
    <t>2026-01-15 21:08:57</t>
  </si>
  <si>
    <t>2026-01-15 21:08:48</t>
  </si>
  <si>
    <t>2026-01-15 21:08:37</t>
  </si>
  <si>
    <t>2026-01-15 21:06:38</t>
  </si>
  <si>
    <t>2026-01-15 21:06:14</t>
  </si>
  <si>
    <t>2026-01-15 21:06:08</t>
  </si>
  <si>
    <t>2026-01-15 21:02:33</t>
  </si>
  <si>
    <t>2026-01-15 21:02:22</t>
  </si>
  <si>
    <t>2026-01-15 21:02:14</t>
  </si>
  <si>
    <t>2026-01-15 21:00:20</t>
  </si>
  <si>
    <t>2026-01-15 21:00:13</t>
  </si>
  <si>
    <t>2026-01-15 21:00:06</t>
  </si>
  <si>
    <t>2026-01-15 20:59:55</t>
  </si>
  <si>
    <t>2026-01-15 20:59:49</t>
  </si>
  <si>
    <t>2026-01-15 20:54:33</t>
  </si>
  <si>
    <t>2026-01-15 20:46:59</t>
  </si>
  <si>
    <t>2026-01-15 20:46:53</t>
  </si>
  <si>
    <t>2026-01-15 20:46:46</t>
  </si>
  <si>
    <t>2026-01-15 20:43:05</t>
  </si>
  <si>
    <t>2026-01-15 20:40:03</t>
  </si>
  <si>
    <t>2026-01-15 20:39:00</t>
  </si>
  <si>
    <t>2026-01-15 20:31:33</t>
  </si>
  <si>
    <t>2026-01-15 20:30:12</t>
  </si>
  <si>
    <t>2026-01-15 20:30:04</t>
  </si>
  <si>
    <t>2026-01-15 20:29:57</t>
  </si>
  <si>
    <t>2026-01-15 20:29:00</t>
  </si>
  <si>
    <t>2026-01-15 20:22:23</t>
  </si>
  <si>
    <t>2026-01-15 20:21:10</t>
  </si>
  <si>
    <t>2026-01-15 20:05:46</t>
  </si>
  <si>
    <t>2026-01-15 20:05:36</t>
  </si>
  <si>
    <t>2026-01-15 20:05:18</t>
  </si>
  <si>
    <t>2026-01-15 20:04:22</t>
  </si>
  <si>
    <t>2026-01-15 20:04:14</t>
  </si>
  <si>
    <t>2026-01-15 20:04:08</t>
  </si>
  <si>
    <t>2026-01-15 20:03:53</t>
  </si>
  <si>
    <t>2026-01-15 20:02:43</t>
  </si>
  <si>
    <t>2026-01-15 20:02:26</t>
  </si>
  <si>
    <t>2026-01-15 20:02:18</t>
  </si>
  <si>
    <t>2026-01-15 20:00:12</t>
  </si>
  <si>
    <t>2026-01-15 19:59:21</t>
  </si>
  <si>
    <t>2026-01-15 19:58:27</t>
  </si>
  <si>
    <t>2026-01-15 19:58:10</t>
  </si>
  <si>
    <t>2026-01-15 19:56:56</t>
  </si>
  <si>
    <t>2026-01-15 19:53:36</t>
  </si>
  <si>
    <t>2026-01-15 19:49:20</t>
  </si>
  <si>
    <t>2026-01-15 19:43:07</t>
  </si>
  <si>
    <t>2026-01-15 19:25:52</t>
  </si>
  <si>
    <t>2026-01-15 19:25:42</t>
  </si>
  <si>
    <t>2026-01-15 19:19:25</t>
  </si>
  <si>
    <t>2026-01-15 19:19:16</t>
  </si>
  <si>
    <t>2026-01-15 19:16:30</t>
  </si>
  <si>
    <t>2026-01-15 19:13:56</t>
  </si>
  <si>
    <t>2026-01-15 19:12:05</t>
  </si>
  <si>
    <t>2026-01-15 19:11:31</t>
  </si>
  <si>
    <t>2026-01-15 19:10:49</t>
  </si>
  <si>
    <t>2026-01-15 19:10:22</t>
  </si>
  <si>
    <t>2026-01-15 19:10:09</t>
  </si>
  <si>
    <t>2026-01-15 19:06:05</t>
  </si>
  <si>
    <t>2026-01-15 19:05:58</t>
  </si>
  <si>
    <t>2026-01-15 19:05:37</t>
  </si>
  <si>
    <t>2026-01-15 18:58:33</t>
  </si>
  <si>
    <t>2026-01-15 18:57:49</t>
  </si>
  <si>
    <t>2026-01-15 18:56:02</t>
  </si>
  <si>
    <t>2026-01-15 18:53:15</t>
  </si>
  <si>
    <t>2026-01-15 18:52:25</t>
  </si>
  <si>
    <t>2026-01-15 18:51:03</t>
  </si>
  <si>
    <t>2026-01-15 18:50:56</t>
  </si>
  <si>
    <t>2026-01-15 18:48:10</t>
  </si>
  <si>
    <t>2026-01-15 18:45:00</t>
  </si>
  <si>
    <t>2026-01-15 18:43:03</t>
  </si>
  <si>
    <t>2026-01-15 18:42:56</t>
  </si>
  <si>
    <t>2026-01-15 18:33:51</t>
  </si>
  <si>
    <t>2026-01-15 18:26:52</t>
  </si>
  <si>
    <t>2026-01-15 18:26:46</t>
  </si>
  <si>
    <t>2026-01-15 18:26:39</t>
  </si>
  <si>
    <t>2026-01-15 18:25:43</t>
  </si>
  <si>
    <t>2026-01-15 18:25:38</t>
  </si>
  <si>
    <t>2026-01-15 18:25:33</t>
  </si>
  <si>
    <t>2026-01-15 18:25:27</t>
  </si>
  <si>
    <t>2026-01-15 18:25:21</t>
  </si>
  <si>
    <t>2026-01-15 18:24:30</t>
  </si>
  <si>
    <t>2026-01-15 18:24:25</t>
  </si>
  <si>
    <t>2026-01-15 18:24:20</t>
  </si>
  <si>
    <t>2026-01-15 18:24:15</t>
  </si>
  <si>
    <t>2026-01-15 18:24:09</t>
  </si>
  <si>
    <t>2026-01-15 18:24:04</t>
  </si>
  <si>
    <t>2026-01-15 18:23:10</t>
  </si>
  <si>
    <t>2026-01-15 18:23:05</t>
  </si>
  <si>
    <t>2026-01-15 18:22:59</t>
  </si>
  <si>
    <t>2026-01-15 18:22:54</t>
  </si>
  <si>
    <t>2026-01-15 18:22:50</t>
  </si>
  <si>
    <t>2026-01-15 18:21:54</t>
  </si>
  <si>
    <t>2026-01-15 18:21:49</t>
  </si>
  <si>
    <t>2026-01-15 18:21:44</t>
  </si>
  <si>
    <t>2026-01-15 18:21:39</t>
  </si>
  <si>
    <t>2026-01-15 18:21:11</t>
  </si>
  <si>
    <t>2026-01-15 18:21:05</t>
  </si>
  <si>
    <t>2026-01-15 18:20:59</t>
  </si>
  <si>
    <t>2026-01-15 18:20:53</t>
  </si>
  <si>
    <t>2026-01-15 18:01:12</t>
  </si>
  <si>
    <t>2026-01-15 17:55:53</t>
  </si>
  <si>
    <t>2026-01-15 17:54:30</t>
  </si>
  <si>
    <t>2026-01-15 17:52:27</t>
  </si>
  <si>
    <t>2026-01-15 17:52:01</t>
  </si>
  <si>
    <t>2026-01-15 17:48:50</t>
  </si>
  <si>
    <t>2026-01-15 17:37:55</t>
  </si>
  <si>
    <t>2026-01-15 17:33:48</t>
  </si>
  <si>
    <t>2026-01-15 17:28:48</t>
  </si>
  <si>
    <t>2026-01-15 17:25:34</t>
  </si>
  <si>
    <t>2026-01-15 17:25:28</t>
  </si>
  <si>
    <t>2026-01-15 17:25:20</t>
  </si>
  <si>
    <t>2026-01-15 17:23:33</t>
  </si>
  <si>
    <t>2026-01-15 17:23:25</t>
  </si>
  <si>
    <t>2026-01-15 17:12:30</t>
  </si>
  <si>
    <t>2026-01-15 17:12:21</t>
  </si>
  <si>
    <t>2026-01-15 17:11:46</t>
  </si>
  <si>
    <t>2026-01-15 17:11:39</t>
  </si>
  <si>
    <t>2026-01-15 17:11:27</t>
  </si>
  <si>
    <t>2026-01-15 17:10:59</t>
  </si>
  <si>
    <t>2026-01-15 17:08:02</t>
  </si>
  <si>
    <t>2026-01-15 17:07:48</t>
  </si>
  <si>
    <t>2026-01-15 17:04:37</t>
  </si>
  <si>
    <t>2026-01-15 17:01:27</t>
  </si>
  <si>
    <t>2026-01-15 17:01:20</t>
  </si>
  <si>
    <t>2026-01-15 16:50:10</t>
  </si>
  <si>
    <t>2026-01-15 16:50:00</t>
  </si>
  <si>
    <t>2026-01-15 16:39:08</t>
  </si>
  <si>
    <t>2026-01-15 16:32:42</t>
  </si>
  <si>
    <t>2026-01-15 16:26:34</t>
  </si>
  <si>
    <t>2026-01-15 16:26:27</t>
  </si>
  <si>
    <t>2026-01-15 16:25:42</t>
  </si>
  <si>
    <t>2026-01-15 16:25:37</t>
  </si>
  <si>
    <t>2026-01-15 16:25:13</t>
  </si>
  <si>
    <t>2026-01-15 16:24:23</t>
  </si>
  <si>
    <t>2026-01-15 16:16:14</t>
  </si>
  <si>
    <t>2026-01-15 16:16:12</t>
  </si>
  <si>
    <t>2026-01-15 16:00:39</t>
  </si>
  <si>
    <t>2026-01-15 15:58:38</t>
  </si>
  <si>
    <t>2026-01-15 15:48:31</t>
  </si>
  <si>
    <t>2026-01-15 15:46:40</t>
  </si>
  <si>
    <t>2026-01-15 15:18:29</t>
  </si>
  <si>
    <t>2026-01-15 15:10:31</t>
  </si>
  <si>
    <t>2026-01-15 15:10:23</t>
  </si>
  <si>
    <t>2026-01-15 15:10:03</t>
  </si>
  <si>
    <t>2026-01-15 15:09:55</t>
  </si>
  <si>
    <t>2026-01-15 15:09:44</t>
  </si>
  <si>
    <t>2026-01-15 15:09:29</t>
  </si>
  <si>
    <t>2026-01-15 15:09:01</t>
  </si>
  <si>
    <t>2026-01-15 15:08:53</t>
  </si>
  <si>
    <t>2026-01-15 15:04:05</t>
  </si>
  <si>
    <t>2026-01-15 15:03:42</t>
  </si>
  <si>
    <t>2026-01-15 15:03:30</t>
  </si>
  <si>
    <t>2026-01-15 15:03:20</t>
  </si>
  <si>
    <t>2026-01-15 14:55:48</t>
  </si>
  <si>
    <t>2026-01-15 14:54:43</t>
  </si>
  <si>
    <t>2026-01-15 14:54:25</t>
  </si>
  <si>
    <t>2026-01-15 14:54:14</t>
  </si>
  <si>
    <t>2026-01-15 14:54:04</t>
  </si>
  <si>
    <t>2026-01-15 14:50:34</t>
  </si>
  <si>
    <t>2026-01-15 14:50:22</t>
  </si>
  <si>
    <t>2026-01-15 14:39:59</t>
  </si>
  <si>
    <t>2026-01-15 14:35:03</t>
  </si>
  <si>
    <t>2026-01-15 14:31:29</t>
  </si>
  <si>
    <t>2026-01-15 14:29:17</t>
  </si>
  <si>
    <t>2026-01-15 14:20:35</t>
  </si>
  <si>
    <t>2026-01-15 14:06:54</t>
  </si>
  <si>
    <t>2026-01-15 14:06:49</t>
  </si>
  <si>
    <t>2026-01-15 14:01:37</t>
  </si>
  <si>
    <t>2026-01-15 14:00:23</t>
  </si>
  <si>
    <t>2026-01-15 13:53:26</t>
  </si>
  <si>
    <t>2026-01-15 13:40:30</t>
  </si>
  <si>
    <t>2026-01-15 13:33:25</t>
  </si>
  <si>
    <t>2026-01-15 13:20:09</t>
  </si>
  <si>
    <t>2026-01-15 13:19:44</t>
  </si>
  <si>
    <t>2026-01-15 13:19:25</t>
  </si>
  <si>
    <t>2026-01-15 13:19:15</t>
  </si>
  <si>
    <t>2026-01-15 12:22:33</t>
  </si>
  <si>
    <t>2026-01-15 11:38:07</t>
  </si>
  <si>
    <t>2026-01-15 11:24:40</t>
  </si>
  <si>
    <t>2026-01-15 11:24:02</t>
  </si>
  <si>
    <t>2026-01-15 11:20:39</t>
  </si>
  <si>
    <t>2026-01-15 11:18:06</t>
  </si>
  <si>
    <t>2026-01-15 11:14:49</t>
  </si>
  <si>
    <t>2026-01-15 11:14:19</t>
  </si>
  <si>
    <t>2026-01-15 10:26:12</t>
  </si>
  <si>
    <t>2026-01-15 10:24:44</t>
  </si>
  <si>
    <t>2026-01-15 10:11:40</t>
  </si>
  <si>
    <t>2026-01-15 10:07:14</t>
  </si>
  <si>
    <t>2026-01-15 10:06:46</t>
  </si>
  <si>
    <t>2026-01-15 10:02:46</t>
  </si>
  <si>
    <t>2026-01-14 21:52:33</t>
  </si>
  <si>
    <t>2026-01-14 21:37:57</t>
  </si>
  <si>
    <t>2026-01-14 21:37:49</t>
  </si>
  <si>
    <t>2026-01-14 21:37:43</t>
  </si>
  <si>
    <t>2026-01-14 21:21:33</t>
  </si>
  <si>
    <t>2026-01-14 21:19:55</t>
  </si>
  <si>
    <t>2026-01-14 21:13:31</t>
  </si>
  <si>
    <t>2026-01-14 21:03:51</t>
  </si>
  <si>
    <t>2026-01-14 21:03:45</t>
  </si>
  <si>
    <t>2026-01-14 21:03:24</t>
  </si>
  <si>
    <t>2026-01-14 21:03:05</t>
  </si>
  <si>
    <t>2026-01-14 21:02:42</t>
  </si>
  <si>
    <t>2026-01-14 21:02:13</t>
  </si>
  <si>
    <t>2026-01-14 20:48:20</t>
  </si>
  <si>
    <t>2026-01-14 20:48:11</t>
  </si>
  <si>
    <t>2026-01-14 20:48:05</t>
  </si>
  <si>
    <t>2026-01-14 20:47:52</t>
  </si>
  <si>
    <t>2026-01-14 20:47:36</t>
  </si>
  <si>
    <t>2026-01-14 20:47:05</t>
  </si>
  <si>
    <t>2026-01-14 20:43:27</t>
  </si>
  <si>
    <t>2026-01-14 20:43:21</t>
  </si>
  <si>
    <t>2026-01-14 20:43:11</t>
  </si>
  <si>
    <t>2026-01-14 20:42:35</t>
  </si>
  <si>
    <t>2026-01-14 20:41:19</t>
  </si>
  <si>
    <t>2026-01-14 20:41:00</t>
  </si>
  <si>
    <t>2026-01-14 20:38:57</t>
  </si>
  <si>
    <t>2026-01-14 20:33:43</t>
  </si>
  <si>
    <t>2026-01-14 20:33:23</t>
  </si>
  <si>
    <t>2026-01-14 20:33:16</t>
  </si>
  <si>
    <t>2026-01-14 20:31:35</t>
  </si>
  <si>
    <t>2026-01-14 20:29:53</t>
  </si>
  <si>
    <t>2026-01-14 20:29:15</t>
  </si>
  <si>
    <t>2026-01-14 20:28:30</t>
  </si>
  <si>
    <t>2026-01-14 20:23:26</t>
  </si>
  <si>
    <t>2026-01-14 20:21:54</t>
  </si>
  <si>
    <t>2026-01-14 20:17:39</t>
  </si>
  <si>
    <t>2026-01-14 20:17:29</t>
  </si>
  <si>
    <t>2026-01-14 20:17:18</t>
  </si>
  <si>
    <t>2026-01-14 20:06:16</t>
  </si>
  <si>
    <t>2026-01-14 20:06:09</t>
  </si>
  <si>
    <t>2026-01-14 20:06:03</t>
  </si>
  <si>
    <t>2026-01-14 20:05:57</t>
  </si>
  <si>
    <t>2026-01-14 20:05:51</t>
  </si>
  <si>
    <t>2026-01-14 20:01:20</t>
  </si>
  <si>
    <t>2026-01-14 20:01:02</t>
  </si>
  <si>
    <t>2026-01-14 19:55:40</t>
  </si>
  <si>
    <t>2026-01-14 19:53:52</t>
  </si>
  <si>
    <t>2026-01-14 19:28:41</t>
  </si>
  <si>
    <t>2026-01-14 19:27:41</t>
  </si>
  <si>
    <t>2026-01-14 19:25:01</t>
  </si>
  <si>
    <t>2026-01-14 19:24:53</t>
  </si>
  <si>
    <t>2026-01-14 19:23:09</t>
  </si>
  <si>
    <t>2026-01-14 19:20:08</t>
  </si>
  <si>
    <t>2026-01-14 19:16:29</t>
  </si>
  <si>
    <t>2026-01-14 19:12:49</t>
  </si>
  <si>
    <t>2026-01-14 19:06:54</t>
  </si>
  <si>
    <t>2026-01-14 19:01:15</t>
  </si>
  <si>
    <t>2026-01-14 18:47:33</t>
  </si>
  <si>
    <t>2026-01-14 18:42:18</t>
  </si>
  <si>
    <t>2026-01-14 18:40:42</t>
  </si>
  <si>
    <t>2026-01-14 18:40:31</t>
  </si>
  <si>
    <t>2026-01-14 18:35:23</t>
  </si>
  <si>
    <t>2026-01-14 18:32:58</t>
  </si>
  <si>
    <t>2026-01-14 18:32:44</t>
  </si>
  <si>
    <t>2026-01-14 18:32:30</t>
  </si>
  <si>
    <t>2026-01-14 18:32:08</t>
  </si>
  <si>
    <t>2026-01-14 18:31:59</t>
  </si>
  <si>
    <t>2026-01-14 18:26:44</t>
  </si>
  <si>
    <t>2026-01-14 18:25:48</t>
  </si>
  <si>
    <t>2026-01-14 18:23:28</t>
  </si>
  <si>
    <t>2026-01-14 18:18:45</t>
  </si>
  <si>
    <t>2026-01-14 18:13:46</t>
  </si>
  <si>
    <t>2026-01-14 18:09:30</t>
  </si>
  <si>
    <t>2026-01-14 18:07:28</t>
  </si>
  <si>
    <t>2026-01-14 18:00:25</t>
  </si>
  <si>
    <t>2026-01-14 18:00:15</t>
  </si>
  <si>
    <t>2026-01-14 17:58:28</t>
  </si>
  <si>
    <t>2026-01-14 17:58:05</t>
  </si>
  <si>
    <t>2026-01-14 17:45:08</t>
  </si>
  <si>
    <t>2026-01-14 17:44:19</t>
  </si>
  <si>
    <t>2026-01-14 17:43:27</t>
  </si>
  <si>
    <t>2026-01-14 17:43:11</t>
  </si>
  <si>
    <t>2026-01-14 17:42:54</t>
  </si>
  <si>
    <t>2026-01-14 17:39:27</t>
  </si>
  <si>
    <t>2026-01-14 17:36:36</t>
  </si>
  <si>
    <t>2026-01-14 17:36:24</t>
  </si>
  <si>
    <t>2026-01-14 17:36:17</t>
  </si>
  <si>
    <t>2026-01-14 17:35:59</t>
  </si>
  <si>
    <t>2026-01-14 17:35:53</t>
  </si>
  <si>
    <t>2026-01-14 17:35:43</t>
  </si>
  <si>
    <t>2026-01-14 17:30:51</t>
  </si>
  <si>
    <t>2026-01-14 17:30:33</t>
  </si>
  <si>
    <t>2026-01-14 17:30:18</t>
  </si>
  <si>
    <t>2026-01-14 17:30:01</t>
  </si>
  <si>
    <t>2026-01-14 17:24:45</t>
  </si>
  <si>
    <t>2026-01-14 17:04:29</t>
  </si>
  <si>
    <t>2026-01-14 17:04:19</t>
  </si>
  <si>
    <t>2026-01-14 17:04:12</t>
  </si>
  <si>
    <t>2026-01-14 17:04:05</t>
  </si>
  <si>
    <t>2026-01-14 16:58:37</t>
  </si>
  <si>
    <t>2026-01-14 16:56:28</t>
  </si>
  <si>
    <t>2026-01-14 16:46:21</t>
  </si>
  <si>
    <t>2026-01-14 16:46:16</t>
  </si>
  <si>
    <t>2026-01-14 16:24:45</t>
  </si>
  <si>
    <t>2026-01-14 16:24:36</t>
  </si>
  <si>
    <t>2026-01-14 16:05:31</t>
  </si>
  <si>
    <t>2026-01-14 16:02:16</t>
  </si>
  <si>
    <t>2026-01-14 16:02:13</t>
  </si>
  <si>
    <t>2026-01-14 15:59:39</t>
  </si>
  <si>
    <t>2026-01-14 15:59:31</t>
  </si>
  <si>
    <t>2026-01-14 15:50:48</t>
  </si>
  <si>
    <t>2026-01-14 15:48:55</t>
  </si>
  <si>
    <t>2026-01-14 15:41:37</t>
  </si>
  <si>
    <t>2026-01-14 15:41:27</t>
  </si>
  <si>
    <t>2026-01-14 15:39:58</t>
  </si>
  <si>
    <t>2026-01-14 15:37:23</t>
  </si>
  <si>
    <t>2026-01-14 15:30:43</t>
  </si>
  <si>
    <t>2026-01-14 15:19:21</t>
  </si>
  <si>
    <t>2026-01-14 15:19:03</t>
  </si>
  <si>
    <t>2026-01-14 15:10:52</t>
  </si>
  <si>
    <t>2026-01-14 15:03:12</t>
  </si>
  <si>
    <t>2026-01-14 15:02:38</t>
  </si>
  <si>
    <t>2026-01-14 15:02:31</t>
  </si>
  <si>
    <t>2026-01-14 15:02:24</t>
  </si>
  <si>
    <t>2026-01-14 15:02:16</t>
  </si>
  <si>
    <t>2026-01-14 15:01:57</t>
  </si>
  <si>
    <t>2026-01-14 14:52:06</t>
  </si>
  <si>
    <t>2026-01-14 14:48:24</t>
  </si>
  <si>
    <t>2026-01-14 14:48:15</t>
  </si>
  <si>
    <t>2026-01-14 14:48:05</t>
  </si>
  <si>
    <t>2026-01-14 14:47:54</t>
  </si>
  <si>
    <t>2026-01-14 14:47:50</t>
  </si>
  <si>
    <t>2026-01-14 14:47:37</t>
  </si>
  <si>
    <t>2026-01-14 14:47:29</t>
  </si>
  <si>
    <t>2026-01-14 14:46:04</t>
  </si>
  <si>
    <t>2026-01-14 14:44:57</t>
  </si>
  <si>
    <t>2026-01-14 14:43:34</t>
  </si>
  <si>
    <t>2026-01-14 13:56:39</t>
  </si>
  <si>
    <t>2026-01-14 13:56:18</t>
  </si>
  <si>
    <t>2026-01-14 13:31:04</t>
  </si>
  <si>
    <t>2026-01-14 13:16:31</t>
  </si>
  <si>
    <t>2026-01-14 13:14:18</t>
  </si>
  <si>
    <t>2026-01-14 13:05:46</t>
  </si>
  <si>
    <t>2026-01-14 13:04:23</t>
  </si>
  <si>
    <t>2026-01-14 13:04:18</t>
  </si>
  <si>
    <t>2026-01-14 11:35:55</t>
  </si>
  <si>
    <t>2026-01-14 11:31:15</t>
  </si>
  <si>
    <t>2026-01-14 11:27:41</t>
  </si>
  <si>
    <t>2026-01-14 11:27:00</t>
  </si>
  <si>
    <t>2026-01-14 11:23:05</t>
  </si>
  <si>
    <t>2026-01-14 11:22:53</t>
  </si>
  <si>
    <t>2026-01-14 11:21:13</t>
  </si>
  <si>
    <t>2026-01-14 11:21:04</t>
  </si>
  <si>
    <t>2026-01-14 11:18:09</t>
  </si>
  <si>
    <t>2026-01-14 11:13:11</t>
  </si>
  <si>
    <t>2026-01-14 10:34:20</t>
  </si>
  <si>
    <t>2026-01-14 10:27:54</t>
  </si>
  <si>
    <t>2026-01-14 10:07:28</t>
  </si>
  <si>
    <t>2026-01-14 10:02:30</t>
  </si>
  <si>
    <t>2026-01-13 21:44:20</t>
  </si>
  <si>
    <t>2026-01-13 21:35:17</t>
  </si>
  <si>
    <t>2026-01-13 21:34:45</t>
  </si>
  <si>
    <t>2026-01-13 21:34:39</t>
  </si>
  <si>
    <t>2026-01-13 21:34:14</t>
  </si>
  <si>
    <t>2026-01-13 21:33:35</t>
  </si>
  <si>
    <t>2026-01-13 21:31:29</t>
  </si>
  <si>
    <t>2026-01-13 21:31:19</t>
  </si>
  <si>
    <t>2026-01-13 21:29:08</t>
  </si>
  <si>
    <t>2026-01-13 21:27:04</t>
  </si>
  <si>
    <t>2026-01-13 21:26:57</t>
  </si>
  <si>
    <t>2026-01-13 21:26:05</t>
  </si>
  <si>
    <t>2026-01-13 21:25:52</t>
  </si>
  <si>
    <t>2026-01-13 21:25:45</t>
  </si>
  <si>
    <t>2026-01-13 21:24:41</t>
  </si>
  <si>
    <t>2026-01-13 21:19:20</t>
  </si>
  <si>
    <t>2026-01-13 21:18:29</t>
  </si>
  <si>
    <t>2026-01-13 21:10:39</t>
  </si>
  <si>
    <t>2026-01-13 21:10:32</t>
  </si>
  <si>
    <t>2026-01-13 21:10:17</t>
  </si>
  <si>
    <t>2026-01-13 21:09:52</t>
  </si>
  <si>
    <t>2026-01-13 21:09:42</t>
  </si>
  <si>
    <t>2026-01-13 21:08:49</t>
  </si>
  <si>
    <t>2026-01-13 21:07:54</t>
  </si>
  <si>
    <t>2026-01-13 21:07:07</t>
  </si>
  <si>
    <t>2026-01-13 20:56:04</t>
  </si>
  <si>
    <t>2026-01-13 20:55:12</t>
  </si>
  <si>
    <t>2026-01-13 20:44:32</t>
  </si>
  <si>
    <t>2026-01-13 20:44:26</t>
  </si>
  <si>
    <t>2026-01-13 20:44:03</t>
  </si>
  <si>
    <t>2026-01-13 20:43:52</t>
  </si>
  <si>
    <t>2026-01-13 20:41:29</t>
  </si>
  <si>
    <t>2026-01-13 20:39:46</t>
  </si>
  <si>
    <t>2026-01-13 20:39:40</t>
  </si>
  <si>
    <t>2026-01-13 20:39:30</t>
  </si>
  <si>
    <t>2026-01-13 20:39:25</t>
  </si>
  <si>
    <t>2026-01-13 20:38:49</t>
  </si>
  <si>
    <t>2026-01-13 20:38:33</t>
  </si>
  <si>
    <t>2026-01-13 20:37:58</t>
  </si>
  <si>
    <t>2026-01-13 20:37:52</t>
  </si>
  <si>
    <t>2026-01-13 20:37:46</t>
  </si>
  <si>
    <t>2026-01-13 20:37:40</t>
  </si>
  <si>
    <t>2026-01-13 20:37:02</t>
  </si>
  <si>
    <t>2026-01-13 20:36:48</t>
  </si>
  <si>
    <t>2026-01-13 20:35:44</t>
  </si>
  <si>
    <t>2026-01-13 20:35:21</t>
  </si>
  <si>
    <t>2026-01-13 20:34:53</t>
  </si>
  <si>
    <t>2026-01-13 20:34:36</t>
  </si>
  <si>
    <t>2026-01-13 20:33:58</t>
  </si>
  <si>
    <t>2026-01-13 20:33:36</t>
  </si>
  <si>
    <t>2026-01-13 20:31:43</t>
  </si>
  <si>
    <t>2026-01-13 20:31:38</t>
  </si>
  <si>
    <t>2026-01-13 20:31:31</t>
  </si>
  <si>
    <t>2026-01-13 20:31:23</t>
  </si>
  <si>
    <t>2026-01-13 20:31:18</t>
  </si>
  <si>
    <t>2026-01-13 20:31:13</t>
  </si>
  <si>
    <t>2026-01-13 20:31:07</t>
  </si>
  <si>
    <t>2026-01-13 20:31:02</t>
  </si>
  <si>
    <t>2026-01-13 20:30:56</t>
  </si>
  <si>
    <t>2026-01-13 20:28:08</t>
  </si>
  <si>
    <t>2026-01-13 20:11:47</t>
  </si>
  <si>
    <t>2026-01-13 20:09:41</t>
  </si>
  <si>
    <t>2026-01-13 20:07:22</t>
  </si>
  <si>
    <t>2026-01-13 20:05:56</t>
  </si>
  <si>
    <t>2026-01-13 19:54:06</t>
  </si>
  <si>
    <t>2026-01-13 19:47:46</t>
  </si>
  <si>
    <t>2026-01-13 19:39:54</t>
  </si>
  <si>
    <t>2026-01-13 19:37:04</t>
  </si>
  <si>
    <t>2026-01-13 19:30:17</t>
  </si>
  <si>
    <t>2026-01-13 18:55:29</t>
  </si>
  <si>
    <t>2026-01-13 18:51:35</t>
  </si>
  <si>
    <t>2026-01-13 18:48:21</t>
  </si>
  <si>
    <t>2026-01-13 18:48:02</t>
  </si>
  <si>
    <t>2026-01-13 18:41:43</t>
  </si>
  <si>
    <t>2026-01-13 18:40:44</t>
  </si>
  <si>
    <t>2026-01-13 18:40:20</t>
  </si>
  <si>
    <t>2026-01-13 18:40:10</t>
  </si>
  <si>
    <t>2026-01-13 18:38:01</t>
  </si>
  <si>
    <t>2026-01-13 18:37:46</t>
  </si>
  <si>
    <t>2026-01-13 18:37:39</t>
  </si>
  <si>
    <t>2026-01-13 18:31:11</t>
  </si>
  <si>
    <t>2026-01-13 18:29:10</t>
  </si>
  <si>
    <t>2026-01-13 18:26:07</t>
  </si>
  <si>
    <t>2026-01-13 18:24:36</t>
  </si>
  <si>
    <t>2026-01-13 18:18:48</t>
  </si>
  <si>
    <t>2026-01-13 18:12:07</t>
  </si>
  <si>
    <t>2026-01-13 18:12:01</t>
  </si>
  <si>
    <t>2026-01-13 17:57:50</t>
  </si>
  <si>
    <t>2026-01-13 17:54:42</t>
  </si>
  <si>
    <t>2026-01-13 17:52:52</t>
  </si>
  <si>
    <t>2026-01-13 17:50:27</t>
  </si>
  <si>
    <t>2026-01-13 17:46:06</t>
  </si>
  <si>
    <t>2026-01-13 17:45:59</t>
  </si>
  <si>
    <t>2026-01-13 17:17:18</t>
  </si>
  <si>
    <t>2026-01-13 17:04:17</t>
  </si>
  <si>
    <t>2026-01-13 17:00:56</t>
  </si>
  <si>
    <t>2026-01-13 17:00:33</t>
  </si>
  <si>
    <t>2026-01-13 17:00:24</t>
  </si>
  <si>
    <t>2026-01-13 16:39:38</t>
  </si>
  <si>
    <t>2026-01-13 16:36:55</t>
  </si>
  <si>
    <t>2026-01-13 16:33:53</t>
  </si>
  <si>
    <t>2026-01-13 16:33:26</t>
  </si>
  <si>
    <t>2026-01-13 16:29:39</t>
  </si>
  <si>
    <t>2026-01-13 16:28:43</t>
  </si>
  <si>
    <t>2026-01-13 16:23:55</t>
  </si>
  <si>
    <t>2026-01-13 16:22:26</t>
  </si>
  <si>
    <t>2026-01-13 16:08:57</t>
  </si>
  <si>
    <t>2026-01-13 16:06:04</t>
  </si>
  <si>
    <t>2026-01-13 15:55:43</t>
  </si>
  <si>
    <t>2026-01-13 15:50:18</t>
  </si>
  <si>
    <t>2026-01-13 15:46:06</t>
  </si>
  <si>
    <t>2026-01-13 15:43:23</t>
  </si>
  <si>
    <t>2026-01-13 15:33:09</t>
  </si>
  <si>
    <t>2026-01-13 15:32:25</t>
  </si>
  <si>
    <t>2026-01-13 15:21:54</t>
  </si>
  <si>
    <t>2026-01-13 15:13:40</t>
  </si>
  <si>
    <t>2026-01-13 15:10:44</t>
  </si>
  <si>
    <t>2026-01-13 15:10:30</t>
  </si>
  <si>
    <t>2026-01-13 15:03:52</t>
  </si>
  <si>
    <t>2026-01-13 14:52:43</t>
  </si>
  <si>
    <t>2026-01-13 14:41:57</t>
  </si>
  <si>
    <t>2026-01-13 14:34:07</t>
  </si>
  <si>
    <t>2026-01-13 14:19:32</t>
  </si>
  <si>
    <t>2026-01-13 13:58:40</t>
  </si>
  <si>
    <t>2026-01-13 13:48:32</t>
  </si>
  <si>
    <t>2026-01-13 13:47:58</t>
  </si>
  <si>
    <t>2026-01-13 13:47:53</t>
  </si>
  <si>
    <t>2026-01-13 13:47:46</t>
  </si>
  <si>
    <t>2026-01-13 13:46:31</t>
  </si>
  <si>
    <t>2026-01-13 13:44:39</t>
  </si>
  <si>
    <t>2026-01-13 13:37:10</t>
  </si>
  <si>
    <t>2026-01-13 13:36:57</t>
  </si>
  <si>
    <t>2026-01-13 13:36:43</t>
  </si>
  <si>
    <t>2026-01-13 13:36:35</t>
  </si>
  <si>
    <t>2026-01-13 13:36:27</t>
  </si>
  <si>
    <t>2026-01-13 13:36:02</t>
  </si>
  <si>
    <t>2026-01-13 13:35:59</t>
  </si>
  <si>
    <t>2026-01-13 13:33:51</t>
  </si>
  <si>
    <t>2026-01-13 13:24:10</t>
  </si>
  <si>
    <t>2026-01-13 13:23:47</t>
  </si>
  <si>
    <t>2026-01-13 13:11:29</t>
  </si>
  <si>
    <t>2026-01-13 13:10:58</t>
  </si>
  <si>
    <t>2026-01-13 13:10:50</t>
  </si>
  <si>
    <t>2026-01-13 12:40:34</t>
  </si>
  <si>
    <t>2026-01-13 11:50:33</t>
  </si>
  <si>
    <t>2026-01-13 11:39:01</t>
  </si>
  <si>
    <t>2026-01-13 11:21:41</t>
  </si>
  <si>
    <t>2026-01-13 11:07:34</t>
  </si>
  <si>
    <t>2026-01-13 10:27:16</t>
  </si>
  <si>
    <t>2026-01-13 10:24:33</t>
  </si>
  <si>
    <t>2026-01-13 10:22:58</t>
  </si>
  <si>
    <t>2026-01-13 09:44:39</t>
  </si>
  <si>
    <t>2026-01-12 22:26:17</t>
  </si>
  <si>
    <t>2026-01-12 22:25:59</t>
  </si>
  <si>
    <t>2026-01-12 22:25:51</t>
  </si>
  <si>
    <t>2026-01-12 22:18:03</t>
  </si>
  <si>
    <t>2026-01-12 22:08:32</t>
  </si>
  <si>
    <t>2026-01-12 22:08:24</t>
  </si>
  <si>
    <t>2026-01-12 22:07:39</t>
  </si>
  <si>
    <t>2026-01-12 22:00:52</t>
  </si>
  <si>
    <t>2026-01-12 21:43:28</t>
  </si>
  <si>
    <t>2026-01-12 21:43:22</t>
  </si>
  <si>
    <t>2026-01-12 21:43:14</t>
  </si>
  <si>
    <t>2026-01-12 21:43:08</t>
  </si>
  <si>
    <t>2026-01-12 21:43:00</t>
  </si>
  <si>
    <t>2026-01-12 21:42:54</t>
  </si>
  <si>
    <t>2026-01-12 21:42:44</t>
  </si>
  <si>
    <t>2026-01-12 21:41:59</t>
  </si>
  <si>
    <t>2026-01-12 21:41:34</t>
  </si>
  <si>
    <t>2026-01-12 21:41:25</t>
  </si>
  <si>
    <t>2026-01-12 21:35:38</t>
  </si>
  <si>
    <t>2026-01-12 21:35:09</t>
  </si>
  <si>
    <t>2026-01-12 21:35:03</t>
  </si>
  <si>
    <t>2026-01-12 21:34:58</t>
  </si>
  <si>
    <t>2026-01-12 21:33:54</t>
  </si>
  <si>
    <t>2026-01-12 21:33:16</t>
  </si>
  <si>
    <t>2026-01-12 21:33:00</t>
  </si>
  <si>
    <t>2026-01-12 21:32:54</t>
  </si>
  <si>
    <t>2026-01-12 21:32:46</t>
  </si>
  <si>
    <t>2026-01-12 21:31:21</t>
  </si>
  <si>
    <t>2026-01-12 21:31:12</t>
  </si>
  <si>
    <t>2026-01-12 21:31:07</t>
  </si>
  <si>
    <t>2026-01-12 21:30:38</t>
  </si>
  <si>
    <t>2026-01-12 21:25:10</t>
  </si>
  <si>
    <t>2026-01-12 21:25:03</t>
  </si>
  <si>
    <t>2026-01-12 21:24:39</t>
  </si>
  <si>
    <t>2026-01-12 21:24:29</t>
  </si>
  <si>
    <t>2026-01-12 21:24:17</t>
  </si>
  <si>
    <t>2026-01-12 21:23:57</t>
  </si>
  <si>
    <t>2026-01-12 21:23:18</t>
  </si>
  <si>
    <t>2026-01-12 21:23:05</t>
  </si>
  <si>
    <t>2026-01-12 21:20:16</t>
  </si>
  <si>
    <t>2026-01-12 21:19:07</t>
  </si>
  <si>
    <t>2026-01-12 21:18:52</t>
  </si>
  <si>
    <t>2026-01-12 21:18:18</t>
  </si>
  <si>
    <t>2026-01-12 21:18:02</t>
  </si>
  <si>
    <t>2026-01-12 21:17:30</t>
  </si>
  <si>
    <t>2026-01-12 21:17:21</t>
  </si>
  <si>
    <t>2026-01-12 21:16:14</t>
  </si>
  <si>
    <t>2026-01-12 21:16:09</t>
  </si>
  <si>
    <t>2026-01-12 21:15:36</t>
  </si>
  <si>
    <t>2026-01-12 21:15:30</t>
  </si>
  <si>
    <t>2026-01-12 21:15:25</t>
  </si>
  <si>
    <t>2026-01-12 21:15:04</t>
  </si>
  <si>
    <t>2026-01-12 21:09:08</t>
  </si>
  <si>
    <t>2026-01-12 21:08:27</t>
  </si>
  <si>
    <t>2026-01-12 21:08:04</t>
  </si>
  <si>
    <t>2026-01-12 21:06:10</t>
  </si>
  <si>
    <t>2026-01-12 20:58:44</t>
  </si>
  <si>
    <t>2026-01-12 20:57:42</t>
  </si>
  <si>
    <t>2026-01-12 20:55:40</t>
  </si>
  <si>
    <t>2026-01-12 20:54:41</t>
  </si>
  <si>
    <t>2026-01-12 20:54:35</t>
  </si>
  <si>
    <t>2026-01-12 20:50:24</t>
  </si>
  <si>
    <t>2026-01-12 20:35:03</t>
  </si>
  <si>
    <t>2026-01-12 20:33:11</t>
  </si>
  <si>
    <t>2026-01-12 20:25:43</t>
  </si>
  <si>
    <t>2026-01-12 20:20:04</t>
  </si>
  <si>
    <t>2026-01-12 20:08:19</t>
  </si>
  <si>
    <t>2026-01-12 20:03:05</t>
  </si>
  <si>
    <t>2026-01-12 20:02:18</t>
  </si>
  <si>
    <t>2026-01-12 19:57:42</t>
  </si>
  <si>
    <t>2026-01-12 19:27:13</t>
  </si>
  <si>
    <t>2026-01-12 19:19:38</t>
  </si>
  <si>
    <t>2026-01-12 19:14:19</t>
  </si>
  <si>
    <t>2026-01-12 19:12:20</t>
  </si>
  <si>
    <t>2026-01-12 19:12:15</t>
  </si>
  <si>
    <t>2026-01-12 19:12:10</t>
  </si>
  <si>
    <t>2026-01-12 19:12:05</t>
  </si>
  <si>
    <t>2026-01-12 19:11:59</t>
  </si>
  <si>
    <t>2026-01-12 19:10:22</t>
  </si>
  <si>
    <t>2026-01-12 19:10:14</t>
  </si>
  <si>
    <t>2026-01-12 19:03:30</t>
  </si>
  <si>
    <t>2026-01-12 18:58:25</t>
  </si>
  <si>
    <t>2026-01-12 18:55:22</t>
  </si>
  <si>
    <t>2026-01-12 18:55:16</t>
  </si>
  <si>
    <t>2026-01-12 18:55:03</t>
  </si>
  <si>
    <t>2026-01-12 18:54:55</t>
  </si>
  <si>
    <t>2026-01-12 18:54:19</t>
  </si>
  <si>
    <t>2026-01-12 18:53:54</t>
  </si>
  <si>
    <t>2026-01-12 18:53:44</t>
  </si>
  <si>
    <t>2026-01-12 18:53:27</t>
  </si>
  <si>
    <t>2026-01-12 18:53:08</t>
  </si>
  <si>
    <t>2026-01-12 18:52:55</t>
  </si>
  <si>
    <t>2026-01-12 18:52:41</t>
  </si>
  <si>
    <t>2026-01-12 18:52:29</t>
  </si>
  <si>
    <t>2026-01-12 18:52:08</t>
  </si>
  <si>
    <t>2026-01-12 18:51:57</t>
  </si>
  <si>
    <t>2026-01-12 18:51:51</t>
  </si>
  <si>
    <t>2026-01-12 18:51:40</t>
  </si>
  <si>
    <t>2026-01-12 18:51:35</t>
  </si>
  <si>
    <t>2026-01-12 18:45:53</t>
  </si>
  <si>
    <t>2026-01-12 18:38:23</t>
  </si>
  <si>
    <t>2026-01-12 18:22:48</t>
  </si>
  <si>
    <t>2026-01-12 18:22:31</t>
  </si>
  <si>
    <t>2026-01-12 18:03:30</t>
  </si>
  <si>
    <t>2026-01-12 17:57:27</t>
  </si>
  <si>
    <t>2026-01-12 17:57:24</t>
  </si>
  <si>
    <t>2026-01-12 17:43:45</t>
  </si>
  <si>
    <t>2026-01-12 17:41:30</t>
  </si>
  <si>
    <t>苏州销售一部</t>
  </si>
  <si>
    <t>2026-01-12 17:37:08</t>
  </si>
  <si>
    <t>2026-01-12 17:14:51</t>
  </si>
  <si>
    <t>2026-01-12 17:09:14</t>
  </si>
  <si>
    <t>2026-01-12 17:06:56</t>
  </si>
  <si>
    <t>2026-01-12 17:06:46</t>
  </si>
  <si>
    <t>2026-01-12 17:06:40</t>
  </si>
  <si>
    <t>2026-01-12 17:05:59</t>
  </si>
  <si>
    <t>2026-01-12 17:05:52</t>
  </si>
  <si>
    <t>2026-01-12 17:05:25</t>
  </si>
  <si>
    <t>2026-01-12 17:05:15</t>
  </si>
  <si>
    <t>2026-01-12 17:04:35</t>
  </si>
  <si>
    <t>2026-01-12 17:04:29</t>
  </si>
  <si>
    <t>2026-01-12 17:04:24</t>
  </si>
  <si>
    <t>2026-01-12 17:04:17</t>
  </si>
  <si>
    <t>2026-01-12 17:04:03</t>
  </si>
  <si>
    <t>2026-01-12 17:03:14</t>
  </si>
  <si>
    <t>2026-01-12 17:02:41</t>
  </si>
  <si>
    <t>2026-01-12 17:02:25</t>
  </si>
  <si>
    <t>2026-01-12 17:02:19</t>
  </si>
  <si>
    <t>2026-01-12 17:02:02</t>
  </si>
  <si>
    <t>2026-01-12 16:58:45</t>
  </si>
  <si>
    <t>2026-01-12 16:44:39</t>
  </si>
  <si>
    <t>2026-01-12 16:41:11</t>
  </si>
  <si>
    <t>2026-01-12 16:39:06</t>
  </si>
  <si>
    <t>2026-01-12 16:32:23</t>
  </si>
  <si>
    <t>2026-01-12 16:17:06</t>
  </si>
  <si>
    <t>2026-01-12 16:09:37</t>
  </si>
  <si>
    <t>2026-01-12 15:47:26</t>
  </si>
  <si>
    <t>2026-01-12 15:35:15</t>
  </si>
  <si>
    <t>2026-01-12 15:28:30</t>
  </si>
  <si>
    <t>2026-01-12 15:16:34</t>
  </si>
  <si>
    <t>2026-01-12 15:15:04</t>
  </si>
  <si>
    <t>2026-01-12 15:04:23</t>
  </si>
  <si>
    <t>2026-01-12 15:04:17</t>
  </si>
  <si>
    <t>2026-01-12 15:01:35</t>
  </si>
  <si>
    <t>2026-01-12 14:59:55</t>
  </si>
  <si>
    <t>2026-01-12 14:56:03</t>
  </si>
  <si>
    <t>2026-01-12 14:54:53</t>
  </si>
  <si>
    <t>2026-01-12 14:54:45</t>
  </si>
  <si>
    <t>2026-01-12 14:54:27</t>
  </si>
  <si>
    <t>2026-01-12 14:44:28</t>
  </si>
  <si>
    <t>2026-01-12 14:41:07</t>
  </si>
  <si>
    <t>2026-01-12 14:34:29</t>
  </si>
  <si>
    <t>2026-01-12 14:33:29</t>
  </si>
  <si>
    <t>2026-01-12 14:32:59</t>
  </si>
  <si>
    <t>2026-01-12 14:31:10</t>
  </si>
  <si>
    <t>2026-01-12 14:31:07</t>
  </si>
  <si>
    <t>2026-01-12 14:14:39</t>
  </si>
  <si>
    <t>2026-01-12 14:08:50</t>
  </si>
  <si>
    <t>2026-01-12 13:59:40</t>
  </si>
  <si>
    <t>2026-01-12 13:59:01</t>
  </si>
  <si>
    <t>2026-01-12 13:46:33</t>
  </si>
  <si>
    <t>2026-01-12 13:31:53</t>
  </si>
  <si>
    <t>2026-01-12 13:20:20</t>
  </si>
  <si>
    <t>2026-01-12 13:04:37</t>
  </si>
  <si>
    <t>2026-01-12 12:53:03</t>
  </si>
  <si>
    <t>2026-01-12 12:52:48</t>
  </si>
  <si>
    <t>2026-01-12 12:46:27</t>
  </si>
  <si>
    <t>2026-01-12 12:42:57</t>
  </si>
  <si>
    <t>2026-01-12 12:38:45</t>
  </si>
  <si>
    <t>2026-01-12 11:55:29</t>
  </si>
  <si>
    <t>2026-01-12 11:45:00</t>
  </si>
  <si>
    <t>2026-01-12 11:44:32</t>
  </si>
  <si>
    <t>2026-01-12 11:44:11</t>
  </si>
  <si>
    <t>2026-01-12 11:43:45</t>
  </si>
  <si>
    <t>2026-01-12 11:43:23</t>
  </si>
  <si>
    <t>2026-01-12 11:43:00</t>
  </si>
  <si>
    <t>2026-01-12 11:42:31</t>
  </si>
  <si>
    <t>2026-01-12 11:42:08</t>
  </si>
  <si>
    <t>2026-01-12 11:41:45</t>
  </si>
  <si>
    <t>2026-01-12 11:41:23</t>
  </si>
  <si>
    <t>2026-01-12 11:40:14</t>
  </si>
  <si>
    <t>2026-01-12 11:37:51</t>
  </si>
  <si>
    <t>2026-01-12 11:37:00</t>
  </si>
  <si>
    <t>2026-01-12 11:34:34</t>
  </si>
  <si>
    <t>2026-01-12 11:26:50</t>
  </si>
  <si>
    <t>2026-01-12 11:24:44</t>
  </si>
  <si>
    <t>2026-01-12 11:20:46</t>
  </si>
  <si>
    <t>2026-01-12 11:18:36</t>
  </si>
  <si>
    <t>2026-01-12 11:15:54</t>
  </si>
  <si>
    <t>2026-01-12 11:13:03</t>
  </si>
  <si>
    <t>2026-01-12 11:11:10</t>
  </si>
  <si>
    <t>2026-01-12 11:11:05</t>
  </si>
  <si>
    <t>2026-01-12 11:10:58</t>
  </si>
  <si>
    <t>2026-01-12 11:10:43</t>
  </si>
  <si>
    <t>2026-01-12 11:10:14</t>
  </si>
  <si>
    <t>2026-01-12 11:08:30</t>
  </si>
  <si>
    <t>2026-01-12 11:04:53</t>
  </si>
  <si>
    <t>2026-01-12 10:58:57</t>
  </si>
  <si>
    <t>2026-01-12 10:57:20</t>
  </si>
  <si>
    <t>2026-01-12 10:57:13</t>
  </si>
  <si>
    <t>2026-01-12 10:55:30</t>
  </si>
  <si>
    <t>2026-01-12 10:54:48</t>
  </si>
  <si>
    <t>2026-01-12 10:50:10</t>
  </si>
  <si>
    <t>2026-01-12 10:45:33</t>
  </si>
  <si>
    <t>2026-01-12 10:39:44</t>
  </si>
  <si>
    <t>2026-01-12 10:37:49</t>
  </si>
  <si>
    <t>2026-01-12 10:26:21</t>
  </si>
  <si>
    <t>2026-01-12 10:19:57</t>
  </si>
  <si>
    <t>2026-01-12 10:09:43</t>
  </si>
  <si>
    <t>2026-01-12 10:09:04</t>
  </si>
  <si>
    <t>2026-01-12 10:04:07</t>
  </si>
  <si>
    <t>2026-01-12 10:01:44</t>
  </si>
  <si>
    <t>2026-01-12 09:59:12</t>
  </si>
  <si>
    <t>2026-01-12 09:54:47</t>
  </si>
  <si>
    <t>2026-01-12 09:49:59</t>
  </si>
  <si>
    <t>2026-01-12 09:49:17</t>
  </si>
  <si>
    <t>2026-01-12 09:48:28</t>
  </si>
  <si>
    <t>2026-01-12 09:47:47</t>
  </si>
  <si>
    <t>2026-01-12 09:47:04</t>
  </si>
  <si>
    <t>2026-01-12 09:42:15</t>
  </si>
  <si>
    <t>2026-01-11 18:55:40</t>
  </si>
  <si>
    <t>2026-01-11 16:10:34</t>
  </si>
  <si>
    <t>2026-01-11 16:09:16</t>
  </si>
  <si>
    <t>2026-01-11 16:03:58</t>
  </si>
  <si>
    <t>2026-01-11 16:03:52</t>
  </si>
  <si>
    <t>2026-01-11 16:03:33</t>
  </si>
  <si>
    <t>2026-01-11 16:00:20</t>
  </si>
  <si>
    <t>2026-01-11 16:00:12</t>
  </si>
  <si>
    <t>2026-01-11 16:00:05</t>
  </si>
  <si>
    <t>2026-01-11 15:56:49</t>
  </si>
  <si>
    <t>2026-01-11 15:56:42</t>
  </si>
  <si>
    <t>2026-01-11 15:56:36</t>
  </si>
  <si>
    <t>2026-01-11 15:56:30</t>
  </si>
  <si>
    <t>2026-01-11 15:04:58</t>
  </si>
  <si>
    <t>2026-01-11 14:36:23</t>
  </si>
  <si>
    <t>2026-01-11 14:04:41</t>
  </si>
  <si>
    <t>2026-01-11 12:21:48</t>
  </si>
  <si>
    <t>2026-01-10 21:01:07</t>
  </si>
  <si>
    <t>2026-01-10 20:55:41</t>
  </si>
  <si>
    <t>2026-01-10 20:54:21</t>
  </si>
  <si>
    <t>2026-01-10 20:47:27</t>
  </si>
  <si>
    <t>2026-01-10 20:47:07</t>
  </si>
  <si>
    <t>2026-01-10 20:46:29</t>
  </si>
  <si>
    <t>2026-01-10 20:44:54</t>
  </si>
  <si>
    <t>2026-01-10 20:44:47</t>
  </si>
  <si>
    <t>2026-01-10 20:44:39</t>
  </si>
  <si>
    <t>2026-01-10 20:44:33</t>
  </si>
  <si>
    <t>2026-01-10 20:44:22</t>
  </si>
  <si>
    <t>2026-01-10 20:43:12</t>
  </si>
  <si>
    <t>2026-01-10 20:42:58</t>
  </si>
  <si>
    <t>2026-01-10 20:42:43</t>
  </si>
  <si>
    <t>2026-01-10 20:41:52</t>
  </si>
  <si>
    <t>2026-01-10 20:32:30</t>
  </si>
  <si>
    <t>2026-01-10 20:32:12</t>
  </si>
  <si>
    <t>2026-01-10 20:31:42</t>
  </si>
  <si>
    <t>2026-01-10 20:31:31</t>
  </si>
  <si>
    <t>2026-01-10 20:31:12</t>
  </si>
  <si>
    <t>2026-01-10 20:31:05</t>
  </si>
  <si>
    <t>2026-01-10 20:30:59</t>
  </si>
  <si>
    <t>2026-01-10 20:30:54</t>
  </si>
  <si>
    <t>2026-01-10 20:30:47</t>
  </si>
  <si>
    <t>2026-01-10 20:30:42</t>
  </si>
  <si>
    <t>2026-01-10 20:29:27</t>
  </si>
  <si>
    <t>2026-01-10 20:29:16</t>
  </si>
  <si>
    <t>2026-01-10 20:29:06</t>
  </si>
  <si>
    <t>2026-01-10 20:28:57</t>
  </si>
  <si>
    <t>2026-01-10 20:28:39</t>
  </si>
  <si>
    <t>2026-01-10 20:27:14</t>
  </si>
  <si>
    <t>2026-01-10 20:27:07</t>
  </si>
  <si>
    <t>2026-01-10 20:27:02</t>
  </si>
  <si>
    <t>2026-01-10 20:26:54</t>
  </si>
  <si>
    <t>2026-01-10 20:26:46</t>
  </si>
  <si>
    <t>2026-01-10 20:26:33</t>
  </si>
  <si>
    <t>2026-01-10 20:26:03</t>
  </si>
  <si>
    <t>2026-01-10 20:25:53</t>
  </si>
  <si>
    <t>2026-01-10 20:25:31</t>
  </si>
  <si>
    <t>2026-01-10 20:25:21</t>
  </si>
  <si>
    <t>2026-01-10 20:25:01</t>
  </si>
  <si>
    <t>2026-01-10 20:24:54</t>
  </si>
  <si>
    <t>2026-01-10 20:24:25</t>
  </si>
  <si>
    <t>2026-01-10 20:23:49</t>
  </si>
  <si>
    <t>2026-01-10 20:11:18</t>
  </si>
  <si>
    <t>2026-01-10 20:10:19</t>
  </si>
  <si>
    <t>2026-01-10 20:10:06</t>
  </si>
  <si>
    <t>2026-01-10 20:05:27</t>
  </si>
  <si>
    <t>2026-01-10 19:48:07</t>
  </si>
  <si>
    <t>2026-01-10 19:26:42</t>
  </si>
  <si>
    <t>2026-01-10 19:17:24</t>
  </si>
  <si>
    <t>2026-01-10 18:49:06</t>
  </si>
  <si>
    <t>2026-01-10 18:48:38</t>
  </si>
  <si>
    <t>2026-01-10 18:30:25</t>
  </si>
  <si>
    <t>2026-01-10 18:29:53</t>
  </si>
  <si>
    <t>2026-01-10 18:28:55</t>
  </si>
  <si>
    <t>2026-01-10 18:23:03</t>
  </si>
  <si>
    <t>2026-01-10 18:22:54</t>
  </si>
  <si>
    <t>2026-01-10 18:21:02</t>
  </si>
  <si>
    <t>2026-01-10 18:19:16</t>
  </si>
  <si>
    <t>2026-01-10 18:18:34</t>
  </si>
  <si>
    <t>2026-01-10 18:18:11</t>
  </si>
  <si>
    <t>2026-01-10 18:16:12</t>
  </si>
  <si>
    <t>2026-01-10 18:15:45</t>
  </si>
  <si>
    <t>2026-01-10 18:11:56</t>
  </si>
  <si>
    <t>2026-01-10 17:58:42</t>
  </si>
  <si>
    <t>2026-01-10 17:58:08</t>
  </si>
  <si>
    <t>2026-01-10 17:57:40</t>
  </si>
  <si>
    <t>2026-01-10 17:57:17</t>
  </si>
  <si>
    <t>2026-01-10 17:56:54</t>
  </si>
  <si>
    <t>2026-01-10 17:56:25</t>
  </si>
  <si>
    <t>2026-01-10 17:56:00</t>
  </si>
  <si>
    <t>2026-01-10 17:55:26</t>
  </si>
  <si>
    <t>2026-01-10 17:54:13</t>
  </si>
  <si>
    <t>2026-01-10 17:49:14</t>
  </si>
  <si>
    <t>2026-01-10 17:34:53</t>
  </si>
  <si>
    <t>2026-01-10 17:34:03</t>
  </si>
  <si>
    <t>2026-01-10 17:30:44</t>
  </si>
  <si>
    <t>2026-01-10 17:26:46</t>
  </si>
  <si>
    <t>2026-01-10 17:23:59</t>
  </si>
  <si>
    <t>2026-01-10 17:23:00</t>
  </si>
  <si>
    <t>2026-01-10 17:22:45</t>
  </si>
  <si>
    <t>2026-01-10 17:21:28</t>
  </si>
  <si>
    <t>2026-01-10 17:17:59</t>
  </si>
  <si>
    <t>2026-01-10 17:05:15</t>
  </si>
  <si>
    <t>2026-01-10 16:54:08</t>
  </si>
  <si>
    <t>2026-01-10 16:52:20</t>
  </si>
  <si>
    <t>2026-01-10 16:52:09</t>
  </si>
  <si>
    <t>2026-01-10 16:47:58</t>
  </si>
  <si>
    <t>2026-01-10 16:42:43</t>
  </si>
  <si>
    <t>2026-01-10 16:24:59</t>
  </si>
  <si>
    <t>2026-01-10 16:24:17</t>
  </si>
  <si>
    <t>2026-01-10 16:06:40</t>
  </si>
  <si>
    <t>2026-01-10 16:06:26</t>
  </si>
  <si>
    <t>2026-01-10 16:06:18</t>
  </si>
  <si>
    <t>2026-01-10 16:05:40</t>
  </si>
  <si>
    <t>2026-01-10 16:05:34</t>
  </si>
  <si>
    <t>2026-01-10 16:02:37</t>
  </si>
  <si>
    <t>2026-01-10 15:59:51</t>
  </si>
  <si>
    <t>2026-01-10 15:55:11</t>
  </si>
  <si>
    <t>2026-01-10 15:55:08</t>
  </si>
  <si>
    <t>2026-01-10 15:48:49</t>
  </si>
  <si>
    <t>2026-01-10 15:48:40</t>
  </si>
  <si>
    <t>2026-01-10 15:46:54</t>
  </si>
  <si>
    <t>2026-01-10 15:46:29</t>
  </si>
  <si>
    <t>2026-01-10 15:44:16</t>
  </si>
  <si>
    <t>2026-01-10 15:43:39</t>
  </si>
  <si>
    <t>2026-01-10 15:38:46</t>
  </si>
  <si>
    <t>2026-01-10 15:37:17</t>
  </si>
  <si>
    <t>2026-01-10 15:36:31</t>
  </si>
  <si>
    <t>2026-01-10 15:32:48</t>
  </si>
  <si>
    <t>2026-01-10 15:32:40</t>
  </si>
  <si>
    <t>2026-01-10 15:28:31</t>
  </si>
  <si>
    <t>2026-01-10 15:28:23</t>
  </si>
  <si>
    <t>2026-01-10 15:28:13</t>
  </si>
  <si>
    <t>2026-01-10 15:27:58</t>
  </si>
  <si>
    <t>2026-01-10 15:27:48</t>
  </si>
  <si>
    <t>2026-01-10 15:27:24</t>
  </si>
  <si>
    <t>2026-01-10 15:26:54</t>
  </si>
  <si>
    <t>2026-01-10 15:22:09</t>
  </si>
  <si>
    <t>2026-01-10 15:21:04</t>
  </si>
  <si>
    <t>2026-01-10 15:07:05</t>
  </si>
  <si>
    <t>2026-01-10 14:57:18</t>
  </si>
  <si>
    <t>2026-01-10 14:34:09</t>
  </si>
  <si>
    <t>2026-01-10 14:34:07</t>
  </si>
  <si>
    <t>2026-01-10 14:28:52</t>
  </si>
  <si>
    <t>2026-01-10 14:28:40</t>
  </si>
  <si>
    <t>2026-01-10 14:21:16</t>
  </si>
  <si>
    <t>2026-01-10 14:18:32</t>
  </si>
  <si>
    <t>2026-01-10 14:18:25</t>
  </si>
  <si>
    <t>2026-01-10 14:14:06</t>
  </si>
  <si>
    <t>2026-01-10 14:11:53</t>
  </si>
  <si>
    <t>2026-01-10 14:03:01</t>
  </si>
  <si>
    <t>2026-01-10 13:59:09</t>
  </si>
  <si>
    <t>2026-01-10 13:59:01</t>
  </si>
  <si>
    <t>2026-01-10 13:55:01</t>
  </si>
  <si>
    <t>2026-01-10 13:39:12</t>
  </si>
  <si>
    <t>2026-01-10 13:37:47</t>
  </si>
  <si>
    <t>2026-01-10 13:31:50</t>
  </si>
  <si>
    <t>2026-01-10 13:29:51</t>
  </si>
  <si>
    <t>2026-01-10 13:26:38</t>
  </si>
  <si>
    <t>2026-01-10 13:15:42</t>
  </si>
  <si>
    <t>2026-01-10 13:12:10</t>
  </si>
  <si>
    <t>2026-01-10 13:10:30</t>
  </si>
  <si>
    <t>2026-01-10 13:05:39</t>
  </si>
  <si>
    <t>2026-01-10 11:29:42</t>
  </si>
  <si>
    <t>2026-01-10 11:23:16</t>
  </si>
  <si>
    <t>2026-01-10 11:08:30</t>
  </si>
  <si>
    <t>2026-01-10 10:59:47</t>
  </si>
  <si>
    <t>2026-01-10 10:56:36</t>
  </si>
  <si>
    <t>2026-01-10 10:56:05</t>
  </si>
  <si>
    <t>2026-01-10 10:55:23</t>
  </si>
  <si>
    <t>2026-01-10 10:39:34</t>
  </si>
  <si>
    <t>2026-01-10 10:18:46</t>
  </si>
  <si>
    <t>2026-01-10 10:13:04</t>
  </si>
  <si>
    <t>2026-01-10 10:12:54</t>
  </si>
  <si>
    <t>2026-01-10 10:11:58</t>
  </si>
  <si>
    <t>2026-01-10 10:02:09</t>
  </si>
  <si>
    <t>2026-01-10 09:59:57</t>
  </si>
  <si>
    <t>2026-01-10 09:55:37</t>
  </si>
  <si>
    <t>2026-01-10 09:54:27</t>
  </si>
  <si>
    <t>2026-01-10 09:44:33</t>
  </si>
  <si>
    <t>2026-01-10 09:43:25</t>
  </si>
  <si>
    <t>2026-01-09 20:51:00</t>
  </si>
  <si>
    <t>2026-01-09 20:50:53</t>
  </si>
  <si>
    <t>2026-01-09 20:50:35</t>
  </si>
  <si>
    <t>2026-01-09 20:50:28</t>
  </si>
  <si>
    <t>2026-01-09 20:49:45</t>
  </si>
  <si>
    <t>2026-01-09 20:47:07</t>
  </si>
  <si>
    <t>2026-01-09 20:47:01</t>
  </si>
  <si>
    <t>2026-01-09 20:46:41</t>
  </si>
  <si>
    <t>2026-01-09 20:45:32</t>
  </si>
  <si>
    <t>2026-01-09 20:45:24</t>
  </si>
  <si>
    <t>2026-01-09 20:45:16</t>
  </si>
  <si>
    <t>2026-01-09 20:44:51</t>
  </si>
  <si>
    <t>2026-01-09 20:44:44</t>
  </si>
  <si>
    <t>2026-01-09 20:43:59</t>
  </si>
  <si>
    <t>2026-01-09 20:43:47</t>
  </si>
  <si>
    <t>2026-01-09 20:42:46</t>
  </si>
  <si>
    <t>2026-01-09 20:42:27</t>
  </si>
  <si>
    <t>2026-01-09 20:40:56</t>
  </si>
  <si>
    <t>2026-01-09 20:40:30</t>
  </si>
  <si>
    <t>2026-01-09 20:39:37</t>
  </si>
  <si>
    <t>2026-01-09 20:39:29</t>
  </si>
  <si>
    <t>2026-01-09 20:35:11</t>
  </si>
  <si>
    <t>2026-01-09 20:35:05</t>
  </si>
  <si>
    <t>2026-01-09 20:34:55</t>
  </si>
  <si>
    <t>2026-01-09 20:34:44</t>
  </si>
  <si>
    <t>2026-01-09 20:27:40</t>
  </si>
  <si>
    <t>2026-01-09 20:26:57</t>
  </si>
  <si>
    <t>2026-01-09 20:24:59</t>
  </si>
  <si>
    <t>2026-01-09 20:23:46</t>
  </si>
  <si>
    <t>2026-01-09 20:23:41</t>
  </si>
  <si>
    <t>2026-01-09 20:23:36</t>
  </si>
  <si>
    <t>2026-01-09 20:23:06</t>
  </si>
  <si>
    <t>2026-01-09 20:22:52</t>
  </si>
  <si>
    <t>2026-01-09 20:22:47</t>
  </si>
  <si>
    <t>2026-01-09 20:22:29</t>
  </si>
  <si>
    <t>2026-01-09 20:22:15</t>
  </si>
  <si>
    <t>2026-01-09 20:21:50</t>
  </si>
  <si>
    <t>2026-01-09 20:21:42</t>
  </si>
  <si>
    <t>2026-01-09 20:21:08</t>
  </si>
  <si>
    <t>2026-01-09 20:21:01</t>
  </si>
  <si>
    <t>2026-01-09 20:20:52</t>
  </si>
  <si>
    <t>2026-01-09 20:20:38</t>
  </si>
  <si>
    <t>2026-01-09 20:20:32</t>
  </si>
  <si>
    <t>2026-01-09 20:20:19</t>
  </si>
  <si>
    <t>2026-01-09 20:18:02</t>
  </si>
  <si>
    <t>2026-01-09 20:17:49</t>
  </si>
  <si>
    <t>2026-01-09 20:17:33</t>
  </si>
  <si>
    <t>2026-01-09 20:17:26</t>
  </si>
  <si>
    <t>2026-01-09 20:15:26</t>
  </si>
  <si>
    <t>2026-01-09 20:15:00</t>
  </si>
  <si>
    <t>2026-01-09 20:14:29</t>
  </si>
  <si>
    <t>2026-01-09 20:08:50</t>
  </si>
  <si>
    <t>2026-01-09 20:06:35</t>
  </si>
  <si>
    <t>2026-01-09 20:06:28</t>
  </si>
  <si>
    <t>2026-01-09 20:05:53</t>
  </si>
  <si>
    <t>2026-01-09 20:05:42</t>
  </si>
  <si>
    <t>2026-01-09 20:03:58</t>
  </si>
  <si>
    <t>2026-01-09 20:03:52</t>
  </si>
  <si>
    <t>2026-01-09 19:58:18</t>
  </si>
  <si>
    <t>2026-01-09 19:42:57</t>
  </si>
  <si>
    <t>2026-01-09 19:27:15</t>
  </si>
  <si>
    <t>2026-01-09 19:23:51</t>
  </si>
  <si>
    <t>2026-01-09 19:13:13</t>
  </si>
  <si>
    <t>2026-01-09 19:13:07</t>
  </si>
  <si>
    <t>2026-01-09 19:12:54</t>
  </si>
  <si>
    <t>2026-01-09 19:12:47</t>
  </si>
  <si>
    <t>2026-01-09 18:55:45</t>
  </si>
  <si>
    <t>2026-01-09 18:45:28</t>
  </si>
  <si>
    <t>2026-01-09 18:44:03</t>
  </si>
  <si>
    <t>2026-01-09 18:43:49</t>
  </si>
  <si>
    <t>2026-01-09 18:36:26</t>
  </si>
  <si>
    <t>2026-01-09 18:34:36</t>
  </si>
  <si>
    <t>2026-01-09 18:15:44</t>
  </si>
  <si>
    <t>2026-01-09 18:06:55</t>
  </si>
  <si>
    <t>2026-01-09 17:54:42</t>
  </si>
  <si>
    <t>2026-01-09 17:48:49</t>
  </si>
  <si>
    <t>2026-01-09 17:45:09</t>
  </si>
  <si>
    <t>2026-01-09 17:34:19</t>
  </si>
  <si>
    <t>2026-01-09 17:31:09</t>
  </si>
  <si>
    <t>2026-01-09 17:30:04</t>
  </si>
  <si>
    <t>2026-01-09 17:28:07</t>
  </si>
  <si>
    <t>2026-01-09 17:27:21</t>
  </si>
  <si>
    <t>2026-01-09 17:27:03</t>
  </si>
  <si>
    <t>2026-01-09 17:26:48</t>
  </si>
  <si>
    <t>2026-01-09 17:26:42</t>
  </si>
  <si>
    <t>2026-01-09 17:06:09</t>
  </si>
  <si>
    <t>2026-01-09 17:05:26</t>
  </si>
  <si>
    <t>2026-01-09 17:00:20</t>
  </si>
  <si>
    <t>2026-01-09 17:00:09</t>
  </si>
  <si>
    <t>2026-01-09 16:49:56</t>
  </si>
  <si>
    <t>2026-01-09 16:49:44</t>
  </si>
  <si>
    <t>2026-01-09 16:40:17</t>
  </si>
  <si>
    <t>2026-01-09 16:39:54</t>
  </si>
  <si>
    <t>2026-01-09 16:30:40</t>
  </si>
  <si>
    <t>2026-01-09 16:23:19</t>
  </si>
  <si>
    <t>2026-01-09 16:16:37</t>
  </si>
  <si>
    <t>2026-01-09 16:16:05</t>
  </si>
  <si>
    <t>2026-01-09 15:58:46</t>
  </si>
  <si>
    <t>2026-01-09 15:52:43</t>
  </si>
  <si>
    <t>2026-01-09 15:16:07</t>
  </si>
  <si>
    <t>2026-01-09 15:14:47</t>
  </si>
  <si>
    <t>2026-01-09 15:06:29</t>
  </si>
  <si>
    <t>2026-01-09 15:06:14</t>
  </si>
  <si>
    <t>2026-01-09 15:04:42</t>
  </si>
  <si>
    <t>2026-01-09 15:03:26</t>
  </si>
  <si>
    <t>2026-01-09 15:02:56</t>
  </si>
  <si>
    <t>2026-01-09 14:51:11</t>
  </si>
  <si>
    <t>2026-01-09 14:48:21</t>
  </si>
  <si>
    <t>2026-01-09 14:46:46</t>
  </si>
  <si>
    <t>2026-01-09 14:46:39</t>
  </si>
  <si>
    <t>2026-01-09 14:46:13</t>
  </si>
  <si>
    <t>2026-01-09 14:46:03</t>
  </si>
  <si>
    <t>2026-01-09 14:43:45</t>
  </si>
  <si>
    <t>2026-01-09 14:40:42</t>
  </si>
  <si>
    <t>2026-01-09 14:37:47</t>
  </si>
  <si>
    <t>2026-01-09 14:37:41</t>
  </si>
  <si>
    <t>2026-01-09 14:37:34</t>
  </si>
  <si>
    <t>2026-01-09 14:37:16</t>
  </si>
  <si>
    <t>2026-01-09 14:11:31</t>
  </si>
  <si>
    <t>2026-01-09 13:33:12</t>
  </si>
  <si>
    <t>2026-01-09 13:27:15</t>
  </si>
  <si>
    <t>2026-01-09 13:26:34</t>
  </si>
  <si>
    <t>2026-01-09 13:19:51</t>
  </si>
  <si>
    <t>2026-01-09 13:19:47</t>
  </si>
  <si>
    <t>2026-01-09 13:19:41</t>
  </si>
  <si>
    <t>2026-01-09 13:17:43</t>
  </si>
  <si>
    <t>2026-01-09 13:15:58</t>
  </si>
  <si>
    <t>2026-01-09 13:13:08</t>
  </si>
  <si>
    <t>2026-01-09 13:08:08</t>
  </si>
  <si>
    <t>2026-01-09 13:07:49</t>
  </si>
  <si>
    <t>2026-01-09 13:07:30</t>
  </si>
  <si>
    <t>2026-01-09 11:40:09</t>
  </si>
  <si>
    <t>2026-01-09 11:34:48</t>
  </si>
  <si>
    <t>2026-01-09 11:21:12</t>
  </si>
  <si>
    <t>2026-01-09 11:18:30</t>
  </si>
  <si>
    <t>2026-01-09 11:12:55</t>
  </si>
  <si>
    <t>2026-01-09 11:08:33</t>
  </si>
  <si>
    <t>2026-01-09 10:52:08</t>
  </si>
  <si>
    <t>2026-01-09 10:52:04</t>
  </si>
  <si>
    <t>2026-01-09 10:44:09</t>
  </si>
  <si>
    <t>2026-01-09 10:33:15</t>
  </si>
  <si>
    <t>2026-01-09 10:17:52</t>
  </si>
  <si>
    <t>2026-01-09 10:17:46</t>
  </si>
  <si>
    <t>2026-01-09 10:04:33</t>
  </si>
  <si>
    <t>2026-01-09 09:56:34</t>
  </si>
  <si>
    <t>2026-01-08 21:53:23</t>
  </si>
  <si>
    <t>2026-01-08 21:38:01</t>
  </si>
  <si>
    <t>2026-01-08 21:07:13</t>
  </si>
  <si>
    <t>2026-01-08 21:06:50</t>
  </si>
  <si>
    <t>2026-01-08 21:06:45</t>
  </si>
  <si>
    <t>2026-01-08 21:06:34</t>
  </si>
  <si>
    <t>2026-01-08 21:06:22</t>
  </si>
  <si>
    <t>2026-01-08 21:05:39</t>
  </si>
  <si>
    <t>2026-01-08 21:05:30</t>
  </si>
  <si>
    <t>2026-01-08 21:05:23</t>
  </si>
  <si>
    <t>2026-01-08 21:05:17</t>
  </si>
  <si>
    <t>2026-01-08 21:05:06</t>
  </si>
  <si>
    <t>2026-01-08 21:04:48</t>
  </si>
  <si>
    <t>2026-01-08 21:03:26</t>
  </si>
  <si>
    <t>2026-01-08 21:03:17</t>
  </si>
  <si>
    <t>2026-01-08 21:03:07</t>
  </si>
  <si>
    <t>2026-01-08 21:01:38</t>
  </si>
  <si>
    <t>2026-01-08 21:01:18</t>
  </si>
  <si>
    <t>2026-01-08 21:01:10</t>
  </si>
  <si>
    <t>2026-01-08 20:55:00</t>
  </si>
  <si>
    <t>2026-01-08 20:41:06</t>
  </si>
  <si>
    <t>2026-01-08 20:40:39</t>
  </si>
  <si>
    <t>2026-01-08 20:40:11</t>
  </si>
  <si>
    <t>2026-01-08 20:39:41</t>
  </si>
  <si>
    <t>2026-01-08 20:39:16</t>
  </si>
  <si>
    <t>2026-01-08 20:38:52</t>
  </si>
  <si>
    <t>2026-01-08 20:38:26</t>
  </si>
  <si>
    <t>2026-01-08 20:37:59</t>
  </si>
  <si>
    <t>2026-01-08 20:37:32</t>
  </si>
  <si>
    <t>2026-01-08 20:37:06</t>
  </si>
  <si>
    <t>2026-01-08 20:36:39</t>
  </si>
  <si>
    <t>2026-01-08 20:36:08</t>
  </si>
  <si>
    <t>2026-01-08 20:35:44</t>
  </si>
  <si>
    <t>2026-01-08 20:35:12</t>
  </si>
  <si>
    <t>2026-01-08 20:34:41</t>
  </si>
  <si>
    <t>2026-01-08 20:33:35</t>
  </si>
  <si>
    <t>2026-01-08 20:27:26</t>
  </si>
  <si>
    <t>2026-01-08 20:26:26</t>
  </si>
  <si>
    <t>2026-01-08 20:24:49</t>
  </si>
  <si>
    <t>2026-01-08 20:14:24</t>
  </si>
  <si>
    <t>2026-01-08 20:13:17</t>
  </si>
  <si>
    <t>2026-01-08 20:13:05</t>
  </si>
  <si>
    <t>2026-01-08 20:12:55</t>
  </si>
  <si>
    <t>2026-01-08 20:12:06</t>
  </si>
  <si>
    <t>2026-01-08 20:11:57</t>
  </si>
  <si>
    <t>2026-01-08 20:11:48</t>
  </si>
  <si>
    <t>2026-01-08 20:11:42</t>
  </si>
  <si>
    <t>2026-01-08 20:11:37</t>
  </si>
  <si>
    <t>2026-01-08 20:11:33</t>
  </si>
  <si>
    <t>2026-01-08 20:11:27</t>
  </si>
  <si>
    <t>2026-01-08 20:11:22</t>
  </si>
  <si>
    <t>2026-01-08 20:11:17</t>
  </si>
  <si>
    <t>2026-01-08 20:08:47</t>
  </si>
  <si>
    <t>2026-01-08 20:08:41</t>
  </si>
  <si>
    <t>2026-01-08 20:08:35</t>
  </si>
  <si>
    <t>2026-01-08 20:08:28</t>
  </si>
  <si>
    <t>2026-01-08 20:08:23</t>
  </si>
  <si>
    <t>2026-01-08 20:08:17</t>
  </si>
  <si>
    <t>2026-01-08 19:49:37</t>
  </si>
  <si>
    <t>2026-01-08 19:48:57</t>
  </si>
  <si>
    <t>2026-01-08 19:48:11</t>
  </si>
  <si>
    <t>2026-01-08 19:48:05</t>
  </si>
  <si>
    <t>2026-01-08 19:45:43</t>
  </si>
  <si>
    <t>2026-01-08 19:45:06</t>
  </si>
  <si>
    <t>2026-01-08 19:40:42</t>
  </si>
  <si>
    <t>2026-01-08 19:40:37</t>
  </si>
  <si>
    <t>2026-01-08 19:40:17</t>
  </si>
  <si>
    <t>2026-01-08 19:34:38</t>
  </si>
  <si>
    <t>2026-01-08 19:18:18</t>
  </si>
  <si>
    <t>2026-01-08 19:07:58</t>
  </si>
  <si>
    <t>2026-01-08 19:06:28</t>
  </si>
  <si>
    <t>2026-01-08 18:48:30</t>
  </si>
  <si>
    <t>2026-01-08 18:48:25</t>
  </si>
  <si>
    <t>2026-01-08 18:48:04</t>
  </si>
  <si>
    <t>2026-01-08 18:47:52</t>
  </si>
  <si>
    <t>2026-01-08 18:44:46</t>
  </si>
  <si>
    <t>2026-01-08 18:44:16</t>
  </si>
  <si>
    <t>2026-01-08 18:44:04</t>
  </si>
  <si>
    <t>2026-01-08 18:43:54</t>
  </si>
  <si>
    <t>2026-01-08 18:43:48</t>
  </si>
  <si>
    <t>2026-01-08 18:39:24</t>
  </si>
  <si>
    <t>2026-01-08 18:38:03</t>
  </si>
  <si>
    <t>2026-01-08 18:31:27</t>
  </si>
  <si>
    <t>2026-01-08 18:18:09</t>
  </si>
  <si>
    <t>2026-01-08 18:15:01</t>
  </si>
  <si>
    <t>2026-01-08 18:12:59</t>
  </si>
  <si>
    <t>2026-01-08 18:09:49</t>
  </si>
  <si>
    <t>2026-01-08 17:58:54</t>
  </si>
  <si>
    <t>2026-01-08 17:58:14</t>
  </si>
  <si>
    <t>2026-01-08 17:47:18</t>
  </si>
  <si>
    <t>2026-01-08 17:46:44</t>
  </si>
  <si>
    <t>2026-01-08 17:46:17</t>
  </si>
  <si>
    <t>2026-01-08 17:27:14</t>
  </si>
  <si>
    <t>2026-01-08 17:27:02</t>
  </si>
  <si>
    <t>2026-01-08 17:21:16</t>
  </si>
  <si>
    <t>2026-01-08 17:21:03</t>
  </si>
  <si>
    <t>2026-01-08 17:19:52</t>
  </si>
  <si>
    <t>2026-01-08 17:13:55</t>
  </si>
  <si>
    <t>2026-01-08 17:13:27</t>
  </si>
  <si>
    <t>2026-01-08 17:12:22</t>
  </si>
  <si>
    <t>2026-01-08 17:10:08</t>
  </si>
  <si>
    <t>2026-01-08 17:01:38</t>
  </si>
  <si>
    <t>2026-01-08 16:44:15</t>
  </si>
  <si>
    <t>2026-01-08 16:43:28</t>
  </si>
  <si>
    <t>2026-01-08 16:41:27</t>
  </si>
  <si>
    <t>2026-01-08 16:32:49</t>
  </si>
  <si>
    <t>2026-01-08 16:29:10</t>
  </si>
  <si>
    <t>2026-01-08 16:26:26</t>
  </si>
  <si>
    <t>2026-01-08 16:26:21</t>
  </si>
  <si>
    <t>2026-01-08 16:26:14</t>
  </si>
  <si>
    <t>2026-01-08 16:26:09</t>
  </si>
  <si>
    <t>2026-01-08 16:26:03</t>
  </si>
  <si>
    <t>2026-01-08 16:22:51</t>
  </si>
  <si>
    <t>2026-01-08 16:17:42</t>
  </si>
  <si>
    <t>2026-01-08 16:16:59</t>
  </si>
  <si>
    <t>2026-01-08 16:03:27</t>
  </si>
  <si>
    <t>2026-01-08 16:03:13</t>
  </si>
  <si>
    <t>2026-01-08 16:02:40</t>
  </si>
  <si>
    <t>2026-01-08 15:24:26</t>
  </si>
  <si>
    <t>2026-01-08 15:23:49</t>
  </si>
  <si>
    <t>2026-01-08 15:21:15</t>
  </si>
  <si>
    <t>2026-01-08 15:20:27</t>
  </si>
  <si>
    <t>2026-01-08 15:13:46</t>
  </si>
  <si>
    <t>2026-01-08 15:12:24</t>
  </si>
  <si>
    <t>2026-01-08 15:03:26</t>
  </si>
  <si>
    <t>2026-01-08 14:55:32</t>
  </si>
  <si>
    <t>2026-01-08 14:54:56</t>
  </si>
  <si>
    <t>2026-01-08 14:50:00</t>
  </si>
  <si>
    <t>2026-01-08 14:27:56</t>
  </si>
  <si>
    <t>2026-01-08 14:27:29</t>
  </si>
  <si>
    <t>2026-01-08 14:23:04</t>
  </si>
  <si>
    <t>2026-01-08 14:22:56</t>
  </si>
  <si>
    <t>2026-01-08 14:22:49</t>
  </si>
  <si>
    <t>2026-01-08 14:16:51</t>
  </si>
  <si>
    <t>2026-01-08 14:16:26</t>
  </si>
  <si>
    <t>2026-01-08 14:13:19</t>
  </si>
  <si>
    <t>2026-01-08 14:11:49</t>
  </si>
  <si>
    <t>2026-01-08 14:11:39</t>
  </si>
  <si>
    <t>2026-01-08 14:11:23</t>
  </si>
  <si>
    <t>2026-01-08 14:11:10</t>
  </si>
  <si>
    <t>2026-01-08 14:10:59</t>
  </si>
  <si>
    <t>2026-01-08 14:06:34</t>
  </si>
  <si>
    <t>2026-01-08 13:57:03</t>
  </si>
  <si>
    <t>2026-01-08 13:55:16</t>
  </si>
  <si>
    <t>2026-01-08 13:50:46</t>
  </si>
  <si>
    <t>2026-01-08 13:48:42</t>
  </si>
  <si>
    <t>2026-01-08 13:34:09</t>
  </si>
  <si>
    <t>2026-01-08 13:20:33</t>
  </si>
  <si>
    <t>2026-01-08 13:16:32</t>
  </si>
  <si>
    <t>2026-01-08 13:03:56</t>
  </si>
  <si>
    <t>2026-01-08 12:57:17</t>
  </si>
  <si>
    <t>2026-01-08 12:11:34</t>
  </si>
  <si>
    <t>2026-01-08 11:37:21</t>
  </si>
  <si>
    <t>2026-01-08 11:23:07</t>
  </si>
  <si>
    <t>2026-01-08 11:19:20</t>
  </si>
  <si>
    <t>2026-01-08 11:17:32</t>
  </si>
  <si>
    <t>2026-01-08 11:17:26</t>
  </si>
  <si>
    <t>2026-01-08 10:45:29</t>
  </si>
  <si>
    <t>2026-01-08 10:17:16</t>
  </si>
  <si>
    <t>2026-01-07 21:19:25</t>
  </si>
  <si>
    <t>2026-01-07 21:08:50</t>
  </si>
  <si>
    <t>2026-01-07 21:08:25</t>
  </si>
  <si>
    <t>2026-01-07 21:07:59</t>
  </si>
  <si>
    <t>2026-01-07 21:07:30</t>
  </si>
  <si>
    <t>2026-01-07 21:07:02</t>
  </si>
  <si>
    <t>2026-01-07 21:06:36</t>
  </si>
  <si>
    <t>2026-01-07 21:06:08</t>
  </si>
  <si>
    <t>2026-01-07 21:05:35</t>
  </si>
  <si>
    <t>2026-01-07 21:05:08</t>
  </si>
  <si>
    <t>2026-01-07 21:04:24</t>
  </si>
  <si>
    <t>2026-01-07 21:01:26</t>
  </si>
  <si>
    <t>2026-01-07 20:59:54</t>
  </si>
  <si>
    <t>2026-01-07 20:59:43</t>
  </si>
  <si>
    <t>2026-01-07 20:59:33</t>
  </si>
  <si>
    <t>2026-01-07 20:59:26</t>
  </si>
  <si>
    <t>2026-01-07 20:59:17</t>
  </si>
  <si>
    <t>2026-01-07 20:58:22</t>
  </si>
  <si>
    <t>2026-01-07 20:58:07</t>
  </si>
  <si>
    <t>2026-01-07 20:57:52</t>
  </si>
  <si>
    <t>2026-01-07 20:55:48</t>
  </si>
  <si>
    <t>2026-01-07 20:55:41</t>
  </si>
  <si>
    <t>2026-01-07 20:55:33</t>
  </si>
  <si>
    <t>2026-01-07 20:55:26</t>
  </si>
  <si>
    <t>2026-01-07 20:55:19</t>
  </si>
  <si>
    <t>2026-01-07 20:54:39</t>
  </si>
  <si>
    <t>2026-01-07 20:54:03</t>
  </si>
  <si>
    <t>2026-01-07 20:52:50</t>
  </si>
  <si>
    <t>2026-01-07 20:51:09</t>
  </si>
  <si>
    <t>2026-01-07 20:50:59</t>
  </si>
  <si>
    <t>2026-01-07 20:50:53</t>
  </si>
  <si>
    <t>2026-01-07 20:50:34</t>
  </si>
  <si>
    <t>2026-01-07 20:50:26</t>
  </si>
  <si>
    <t>2026-01-07 20:47:45</t>
  </si>
  <si>
    <t>2026-01-07 20:40:39</t>
  </si>
  <si>
    <t>2026-01-07 20:32:45</t>
  </si>
  <si>
    <t>2026-01-07 20:32:25</t>
  </si>
  <si>
    <t>2026-01-07 20:29:13</t>
  </si>
  <si>
    <t>2026-01-07 20:28:53</t>
  </si>
  <si>
    <t>2026-01-07 20:28:05</t>
  </si>
  <si>
    <t>2026-01-07 20:13:42</t>
  </si>
  <si>
    <t>2026-01-07 20:13:34</t>
  </si>
  <si>
    <t>2026-01-07 20:13:05</t>
  </si>
  <si>
    <t>2026-01-07 20:10:36</t>
  </si>
  <si>
    <t>2026-01-07 20:10:31</t>
  </si>
  <si>
    <t>2026-01-07 20:10:25</t>
  </si>
  <si>
    <t>2026-01-07 20:10:20</t>
  </si>
  <si>
    <t>2026-01-07 20:10:08</t>
  </si>
  <si>
    <t>2026-01-07 20:09:58</t>
  </si>
  <si>
    <t>2026-01-07 20:09:52</t>
  </si>
  <si>
    <t>2026-01-07 20:09:46</t>
  </si>
  <si>
    <t>2026-01-07 20:04:01</t>
  </si>
  <si>
    <t>2026-01-07 20:03:56</t>
  </si>
  <si>
    <t>2026-01-07 20:03:41</t>
  </si>
  <si>
    <t>2026-01-07 20:00:44</t>
  </si>
  <si>
    <t>2026-01-07 19:53:55</t>
  </si>
  <si>
    <t>2026-01-07 19:50:15</t>
  </si>
  <si>
    <t>2026-01-07 19:49:54</t>
  </si>
  <si>
    <t>2026-01-07 19:49:23</t>
  </si>
  <si>
    <t>2026-01-07 19:49:16</t>
  </si>
  <si>
    <t>2026-01-07 19:43:07</t>
  </si>
  <si>
    <t>2026-01-07 19:40:50</t>
  </si>
  <si>
    <t>2026-01-07 19:37:53</t>
  </si>
  <si>
    <t>2026-01-07 19:35:26</t>
  </si>
  <si>
    <t>2026-01-07 19:35:05</t>
  </si>
  <si>
    <t>2026-01-07 19:33:32</t>
  </si>
  <si>
    <t>2026-01-07 19:29:34</t>
  </si>
  <si>
    <t>2026-01-07 19:28:22</t>
  </si>
  <si>
    <t>2026-01-07 19:28:17</t>
  </si>
  <si>
    <t>2026-01-07 19:28:07</t>
  </si>
  <si>
    <t>2026-01-07 19:28:01</t>
  </si>
  <si>
    <t>2026-01-07 19:26:18</t>
  </si>
  <si>
    <t>2026-01-07 19:26:10</t>
  </si>
  <si>
    <t>2026-01-07 19:26:05</t>
  </si>
  <si>
    <t>2026-01-07 19:25:52</t>
  </si>
  <si>
    <t>2026-01-07 19:25:34</t>
  </si>
  <si>
    <t>2026-01-07 19:25:24</t>
  </si>
  <si>
    <t>2026-01-07 19:25:18</t>
  </si>
  <si>
    <t>2026-01-07 19:25:04</t>
  </si>
  <si>
    <t>2026-01-07 19:24:02</t>
  </si>
  <si>
    <t>2026-01-07 19:24:00</t>
  </si>
  <si>
    <t>2026-01-07 19:22:30</t>
  </si>
  <si>
    <t>2026-01-07 19:22:18</t>
  </si>
  <si>
    <t>2026-01-07 19:22:08</t>
  </si>
  <si>
    <t>2026-01-07 19:14:06</t>
  </si>
  <si>
    <t>2026-01-07 19:12:27</t>
  </si>
  <si>
    <t>2026-01-07 19:11:55</t>
  </si>
  <si>
    <t>2026-01-07 19:03:54</t>
  </si>
  <si>
    <t>2026-01-07 19:00:20</t>
  </si>
  <si>
    <t>2026-01-07 18:49:00</t>
  </si>
  <si>
    <t>2026-01-07 18:47:00</t>
  </si>
  <si>
    <t>2026-01-07 18:46:41</t>
  </si>
  <si>
    <t>2026-01-07 18:46:33</t>
  </si>
  <si>
    <t>2026-01-07 18:46:17</t>
  </si>
  <si>
    <t>2026-01-07 18:45:52</t>
  </si>
  <si>
    <t>2026-01-07 18:31:49</t>
  </si>
  <si>
    <t>2026-01-07 18:30:41</t>
  </si>
  <si>
    <t>2026-01-07 18:30:33</t>
  </si>
  <si>
    <t>2026-01-07 18:30:26</t>
  </si>
  <si>
    <t>2026-01-07 18:30:16</t>
  </si>
  <si>
    <t>2026-01-07 18:30:03</t>
  </si>
  <si>
    <t>2026-01-07 18:29:51</t>
  </si>
  <si>
    <t>2026-01-07 18:29:36</t>
  </si>
  <si>
    <t>2026-01-07 18:29:21</t>
  </si>
  <si>
    <t>2026-01-07 18:29:14</t>
  </si>
  <si>
    <t>2026-01-07 18:29:00</t>
  </si>
  <si>
    <t>2026-01-07 18:28:53</t>
  </si>
  <si>
    <t>2026-01-07 18:28:46</t>
  </si>
  <si>
    <t>2026-01-07 18:28:22</t>
  </si>
  <si>
    <t>2026-01-07 18:28:15</t>
  </si>
  <si>
    <t>2026-01-07 18:24:46</t>
  </si>
  <si>
    <t>2026-01-07 18:24:38</t>
  </si>
  <si>
    <t>2026-01-07 18:23:45</t>
  </si>
  <si>
    <t>2026-01-07 18:22:56</t>
  </si>
  <si>
    <t>2026-01-07 18:06:20</t>
  </si>
  <si>
    <t>2026-01-07 17:58:36</t>
  </si>
  <si>
    <t>2026-01-07 17:45:31</t>
  </si>
  <si>
    <t>2026-01-07 17:16:47</t>
  </si>
  <si>
    <t>2026-01-07 17:15:18</t>
  </si>
  <si>
    <t>2026-01-07 17:06:03</t>
  </si>
  <si>
    <t>2026-01-07 17:04:39</t>
  </si>
  <si>
    <t>2026-01-07 17:04:13</t>
  </si>
  <si>
    <t>2026-01-07 17:02:51</t>
  </si>
  <si>
    <t>2026-01-07 17:02:43</t>
  </si>
  <si>
    <t>2026-01-07 17:02:25</t>
  </si>
  <si>
    <t>2026-01-07 17:01:05</t>
  </si>
  <si>
    <t>2026-01-07 16:50:42</t>
  </si>
  <si>
    <t>2026-01-07 16:44:41</t>
  </si>
  <si>
    <t>2026-01-07 16:43:35</t>
  </si>
  <si>
    <t>2026-01-07 16:43:27</t>
  </si>
  <si>
    <t>2026-01-07 16:43:17</t>
  </si>
  <si>
    <t>2026-01-07 16:43:08</t>
  </si>
  <si>
    <t>2026-01-07 16:43:01</t>
  </si>
  <si>
    <t>2026-01-07 16:42:53</t>
  </si>
  <si>
    <t>2026-01-07 16:35:50</t>
  </si>
  <si>
    <t>2026-01-07 16:34:35</t>
  </si>
  <si>
    <t>2026-01-07 16:25:25</t>
  </si>
  <si>
    <t>2026-01-07 16:25:18</t>
  </si>
  <si>
    <t>2026-01-07 16:25:12</t>
  </si>
  <si>
    <t>2026-01-07 16:16:37</t>
  </si>
  <si>
    <t>2026-01-07 16:16:28</t>
  </si>
  <si>
    <t>2026-01-07 16:14:46</t>
  </si>
  <si>
    <t>2026-01-07 16:14:39</t>
  </si>
  <si>
    <t>2026-01-07 16:01:31</t>
  </si>
  <si>
    <t>2026-01-07 16:01:11</t>
  </si>
  <si>
    <t>2026-01-07 16:00:08</t>
  </si>
  <si>
    <t>2026-01-07 15:59:16</t>
  </si>
  <si>
    <t>2026-01-07 15:57:56</t>
  </si>
  <si>
    <t>2026-01-07 15:44:02</t>
  </si>
  <si>
    <t>2026-01-07 15:29:49</t>
  </si>
  <si>
    <t>2026-01-07 15:29:24</t>
  </si>
  <si>
    <t>2026-01-07 15:27:01</t>
  </si>
  <si>
    <t>2026-01-07 15:25:38</t>
  </si>
  <si>
    <t>2026-01-07 15:25:33</t>
  </si>
  <si>
    <t>2026-01-07 15:20:31</t>
  </si>
  <si>
    <t>2026-01-07 15:14:24</t>
  </si>
  <si>
    <t>2026-01-07 15:14:09</t>
  </si>
  <si>
    <t>2026-01-07 15:08:14</t>
  </si>
  <si>
    <t>2026-01-07 14:38:58</t>
  </si>
  <si>
    <t>2026-01-07 14:38:47</t>
  </si>
  <si>
    <t>2026-01-07 14:38:40</t>
  </si>
  <si>
    <t>2026-01-07 14:36:07</t>
  </si>
  <si>
    <t>2026-01-07 14:30:55</t>
  </si>
  <si>
    <t>2026-01-07 14:28:37</t>
  </si>
  <si>
    <t>2026-01-07 14:07:13</t>
  </si>
  <si>
    <t>2026-01-07 14:07:03</t>
  </si>
  <si>
    <t>2026-01-07 14:06:56</t>
  </si>
  <si>
    <t>2026-01-07 14:00:07</t>
  </si>
  <si>
    <t>2026-01-07 14:00:01</t>
  </si>
  <si>
    <t>2026-01-07 13:59:49</t>
  </si>
  <si>
    <t>2026-01-07 13:59:41</t>
  </si>
  <si>
    <t>2026-01-07 13:50:15</t>
  </si>
  <si>
    <t>2026-01-07 13:41:18</t>
  </si>
  <si>
    <t>2026-01-07 13:40:23</t>
  </si>
  <si>
    <t>2026-01-07 13:39:51</t>
  </si>
  <si>
    <t>2026-01-07 13:39:05</t>
  </si>
  <si>
    <t>2026-01-07 13:23:40</t>
  </si>
  <si>
    <t>2026-01-07 13:19:05</t>
  </si>
  <si>
    <t>2026-01-07 13:13:30</t>
  </si>
  <si>
    <t>2026-01-07 13:13:23</t>
  </si>
  <si>
    <t>2026-01-07 11:00:11</t>
  </si>
  <si>
    <t>2026-01-07 11:00:06</t>
  </si>
  <si>
    <t>2026-01-07 10:59:21</t>
  </si>
  <si>
    <t>2026-01-07 10:57:40</t>
  </si>
  <si>
    <t>2026-01-07 10:50:43</t>
  </si>
  <si>
    <t>2026-01-07 10:30:36</t>
  </si>
  <si>
    <t>2026-01-07 10:29:54</t>
  </si>
  <si>
    <t>2026-01-07 10:29:11</t>
  </si>
  <si>
    <t>2026-01-07 09:38:45</t>
  </si>
  <si>
    <t>2026-01-06 22:14:56</t>
  </si>
  <si>
    <t>2026-01-06 22:02:21</t>
  </si>
  <si>
    <t>2026-01-06 21:17:03</t>
  </si>
  <si>
    <t>2026-01-06 21:07:06</t>
  </si>
  <si>
    <t>2026-01-06 21:06:53</t>
  </si>
  <si>
    <t>2026-01-06 21:06:47</t>
  </si>
  <si>
    <t>2026-01-06 21:05:51</t>
  </si>
  <si>
    <t>2026-01-06 21:05:27</t>
  </si>
  <si>
    <t>2026-01-06 21:05:17</t>
  </si>
  <si>
    <t>2026-01-06 21:04:59</t>
  </si>
  <si>
    <t>2026-01-06 21:04:40</t>
  </si>
  <si>
    <t>2026-01-06 21:04:27</t>
  </si>
  <si>
    <t>2026-01-06 21:04:21</t>
  </si>
  <si>
    <t>2026-01-06 21:03:56</t>
  </si>
  <si>
    <t>2026-01-06 21:03:40</t>
  </si>
  <si>
    <t>2026-01-06 21:03:17</t>
  </si>
  <si>
    <t>2026-01-06 21:03:05</t>
  </si>
  <si>
    <t>2026-01-06 21:03:01</t>
  </si>
  <si>
    <t>2026-01-06 21:02:23</t>
  </si>
  <si>
    <t>2026-01-06 21:02:15</t>
  </si>
  <si>
    <t>2026-01-06 21:01:54</t>
  </si>
  <si>
    <t>2026-01-06 21:01:44</t>
  </si>
  <si>
    <t>2026-01-06 21:01:28</t>
  </si>
  <si>
    <t>2026-01-06 21:01:02</t>
  </si>
  <si>
    <t>2026-01-06 20:59:58</t>
  </si>
  <si>
    <t>2026-01-06 20:59:51</t>
  </si>
  <si>
    <t>2026-01-06 20:59:43</t>
  </si>
  <si>
    <t>2026-01-06 20:58:17</t>
  </si>
  <si>
    <t>2026-01-06 20:56:41</t>
  </si>
  <si>
    <t>2026-01-06 20:47:29</t>
  </si>
  <si>
    <t>2026-01-06 20:47:07</t>
  </si>
  <si>
    <t>2026-01-06 20:44:02</t>
  </si>
  <si>
    <t>2026-01-06 20:42:37</t>
  </si>
  <si>
    <t>2026-01-06 20:40:50</t>
  </si>
  <si>
    <t>2026-01-06 20:36:28</t>
  </si>
  <si>
    <t>2026-01-06 20:36:14</t>
  </si>
  <si>
    <t>2026-01-06 20:36:09</t>
  </si>
  <si>
    <t>2026-01-06 20:36:04</t>
  </si>
  <si>
    <t>2026-01-06 20:32:09</t>
  </si>
  <si>
    <t>2026-01-06 20:20:30</t>
  </si>
  <si>
    <t>2026-01-06 19:57:50</t>
  </si>
  <si>
    <t>2026-01-06 19:51:20</t>
  </si>
  <si>
    <t>2026-01-06 19:50:03</t>
  </si>
  <si>
    <t>2026-01-06 19:46:35</t>
  </si>
  <si>
    <t>2026-01-06 19:46:28</t>
  </si>
  <si>
    <t>2026-01-06 19:46:23</t>
  </si>
  <si>
    <t>2026-01-06 19:46:17</t>
  </si>
  <si>
    <t>2026-01-06 19:46:11</t>
  </si>
  <si>
    <t>2026-01-06 19:46:06</t>
  </si>
  <si>
    <t>2026-01-06 19:46:00</t>
  </si>
  <si>
    <t>2026-01-06 19:45:55</t>
  </si>
  <si>
    <t>2026-01-06 19:45:50</t>
  </si>
  <si>
    <t>2026-01-06 19:45:45</t>
  </si>
  <si>
    <t>2026-01-06 19:45:40</t>
  </si>
  <si>
    <t>2026-01-06 19:45:26</t>
  </si>
  <si>
    <t>2026-01-06 19:43:59</t>
  </si>
  <si>
    <t>2026-01-06 19:43:38</t>
  </si>
  <si>
    <t>2026-01-06 19:36:06</t>
  </si>
  <si>
    <t>2026-01-06 19:35:51</t>
  </si>
  <si>
    <t>2026-01-06 19:31:31</t>
  </si>
  <si>
    <t>2026-01-06 19:30:50</t>
  </si>
  <si>
    <t>2026-01-06 19:30:39</t>
  </si>
  <si>
    <t>2026-01-06 19:26:02</t>
  </si>
  <si>
    <t>2026-01-06 19:22:24</t>
  </si>
  <si>
    <t>2026-01-06 19:21:45</t>
  </si>
  <si>
    <t>2026-01-06 19:21:17</t>
  </si>
  <si>
    <t>2026-01-06 19:20:47</t>
  </si>
  <si>
    <t>2026-01-06 19:20:10</t>
  </si>
  <si>
    <t>2026-01-06 19:19:40</t>
  </si>
  <si>
    <t>2026-01-06 19:19:03</t>
  </si>
  <si>
    <t>2026-01-06 19:18:30</t>
  </si>
  <si>
    <t>2026-01-06 19:17:58</t>
  </si>
  <si>
    <t>2026-01-06 19:17:15</t>
  </si>
  <si>
    <t>2026-01-06 19:16:45</t>
  </si>
  <si>
    <t>2026-01-06 19:16:18</t>
  </si>
  <si>
    <t>2026-01-06 19:15:44</t>
  </si>
  <si>
    <t>2026-01-06 19:15:03</t>
  </si>
  <si>
    <t>2026-01-06 19:14:37</t>
  </si>
  <si>
    <t>2026-01-06 19:14:09</t>
  </si>
  <si>
    <t>2026-01-06 19:13:40</t>
  </si>
  <si>
    <t>2026-01-06 19:13:08</t>
  </si>
  <si>
    <t>2026-01-06 19:12:40</t>
  </si>
  <si>
    <t>2026-01-06 19:12:11</t>
  </si>
  <si>
    <t>2026-01-06 19:11:26</t>
  </si>
  <si>
    <t>2026-01-06 19:10:52</t>
  </si>
  <si>
    <t>2026-01-06 19:10:14</t>
  </si>
  <si>
    <t>2026-01-06 19:08:57</t>
  </si>
  <si>
    <t>2026-01-06 19:07:32</t>
  </si>
  <si>
    <t>2026-01-06 19:06:45</t>
  </si>
  <si>
    <t>2026-01-06 19:06:12</t>
  </si>
  <si>
    <t>2026-01-06 19:05:40</t>
  </si>
  <si>
    <t>2026-01-06 19:05:12</t>
  </si>
  <si>
    <t>2026-01-06 19:04:40</t>
  </si>
  <si>
    <t>2026-01-06 19:01:09</t>
  </si>
  <si>
    <t>2026-01-06 19:00:32</t>
  </si>
  <si>
    <t>2026-01-06 18:59:58</t>
  </si>
  <si>
    <t>2026-01-06 18:59:17</t>
  </si>
  <si>
    <t>2026-01-06 18:58:55</t>
  </si>
  <si>
    <t>2026-01-06 18:58:47</t>
  </si>
  <si>
    <t>2026-01-06 18:58:41</t>
  </si>
  <si>
    <t>2026-01-06 18:58:15</t>
  </si>
  <si>
    <t>2026-01-06 18:57:34</t>
  </si>
  <si>
    <t>2026-01-06 18:54:15</t>
  </si>
  <si>
    <t>2026-01-06 18:52:50</t>
  </si>
  <si>
    <t>2026-01-06 18:51:21</t>
  </si>
  <si>
    <t>2026-01-06 18:50:26</t>
  </si>
  <si>
    <t>2026-01-06 18:49:59</t>
  </si>
  <si>
    <t>2026-01-06 18:33:44</t>
  </si>
  <si>
    <t>2026-01-06 18:19:41</t>
  </si>
  <si>
    <t>2026-01-06 18:18:00</t>
  </si>
  <si>
    <t>2026-01-06 18:16:49</t>
  </si>
  <si>
    <t>2026-01-06 18:16:05</t>
  </si>
  <si>
    <t>2026-01-06 18:15:31</t>
  </si>
  <si>
    <t>2026-01-06 18:14:45</t>
  </si>
  <si>
    <t>2026-01-06 18:08:25</t>
  </si>
  <si>
    <t>2026-01-06 18:08:18</t>
  </si>
  <si>
    <t>2026-01-06 18:04:19</t>
  </si>
  <si>
    <t>2026-01-06 18:03:07</t>
  </si>
  <si>
    <t>2026-01-06 18:02:13</t>
  </si>
  <si>
    <t>2026-01-06 17:46:19</t>
  </si>
  <si>
    <t>2026-01-06 17:45:44</t>
  </si>
  <si>
    <t>2026-01-06 17:43:45</t>
  </si>
  <si>
    <t>2026-01-06 17:37:49</t>
  </si>
  <si>
    <t>2026-01-06 17:34:04</t>
  </si>
  <si>
    <t>2026-01-06 17:32:08</t>
  </si>
  <si>
    <t>2026-01-06 17:29:09</t>
  </si>
  <si>
    <t>2026-01-06 17:27:35</t>
  </si>
  <si>
    <t>2026-01-06 17:27:12</t>
  </si>
  <si>
    <t>2026-01-06 17:27:00</t>
  </si>
  <si>
    <t>2026-01-06 17:26:46</t>
  </si>
  <si>
    <t>2026-01-06 17:26:28</t>
  </si>
  <si>
    <t>2026-01-06 17:24:11</t>
  </si>
  <si>
    <t>2026-01-06 17:24:06</t>
  </si>
  <si>
    <t>2026-01-06 17:24:00</t>
  </si>
  <si>
    <t>2026-01-06 17:23:55</t>
  </si>
  <si>
    <t>2026-01-06 17:23:09</t>
  </si>
  <si>
    <t>2026-01-06 17:23:01</t>
  </si>
  <si>
    <t>2026-01-06 17:17:36</t>
  </si>
  <si>
    <t>2026-01-06 17:08:54</t>
  </si>
  <si>
    <t>2026-01-06 17:08:44</t>
  </si>
  <si>
    <t>2026-01-06 17:07:50</t>
  </si>
  <si>
    <t>2026-01-06 17:06:58</t>
  </si>
  <si>
    <t>2026-01-06 17:04:08</t>
  </si>
  <si>
    <t>2026-01-06 17:01:41</t>
  </si>
  <si>
    <t>2026-01-06 17:01:32</t>
  </si>
  <si>
    <t>2026-01-06 17:00:36</t>
  </si>
  <si>
    <t>2026-01-06 16:51:49</t>
  </si>
  <si>
    <t>2026-01-06 16:49:53</t>
  </si>
  <si>
    <t>2026-01-06 16:49:47</t>
  </si>
  <si>
    <t>2026-01-06 16:30:15</t>
  </si>
  <si>
    <t>2026-01-06 16:25:43</t>
  </si>
  <si>
    <t>2026-01-06 16:25:38</t>
  </si>
  <si>
    <t>2026-01-06 16:25:10</t>
  </si>
  <si>
    <t>2026-01-06 16:25:04</t>
  </si>
  <si>
    <t>2026-01-06 16:24:45</t>
  </si>
  <si>
    <t>2026-01-06 16:24:40</t>
  </si>
  <si>
    <t>2026-01-06 16:24:21</t>
  </si>
  <si>
    <t>2026-01-06 16:24:07</t>
  </si>
  <si>
    <t>2026-01-06 16:22:39</t>
  </si>
  <si>
    <t>2026-01-06 16:22:32</t>
  </si>
  <si>
    <t>2026-01-06 16:22:25</t>
  </si>
  <si>
    <t>2026-01-06 16:22:10</t>
  </si>
  <si>
    <t>2026-01-06 16:22:04</t>
  </si>
  <si>
    <t>2026-01-06 16:21:59</t>
  </si>
  <si>
    <t>2026-01-06 16:21:54</t>
  </si>
  <si>
    <t>2026-01-06 16:21:09</t>
  </si>
  <si>
    <t>2026-01-06 16:21:04</t>
  </si>
  <si>
    <t>2026-01-06 16:20:58</t>
  </si>
  <si>
    <t>2026-01-06 16:15:25</t>
  </si>
  <si>
    <t>2026-01-06 16:15:02</t>
  </si>
  <si>
    <t>2026-01-06 16:14:39</t>
  </si>
  <si>
    <t>2026-01-06 16:13:31</t>
  </si>
  <si>
    <t>2026-01-06 16:11:02</t>
  </si>
  <si>
    <t>2026-01-06 15:39:05</t>
  </si>
  <si>
    <t>2026-01-06 15:37:34</t>
  </si>
  <si>
    <t>2026-01-06 15:37:18</t>
  </si>
  <si>
    <t>2026-01-06 15:36:33</t>
  </si>
  <si>
    <t>2026-01-06 15:36:11</t>
  </si>
  <si>
    <t>2026-01-06 15:35:53</t>
  </si>
  <si>
    <t>2026-01-06 15:33:48</t>
  </si>
  <si>
    <t>2026-01-06 15:33:41</t>
  </si>
  <si>
    <t>2026-01-06 15:30:29</t>
  </si>
  <si>
    <t>2026-01-06 15:30:27</t>
  </si>
  <si>
    <t>2026-01-06 15:30:19</t>
  </si>
  <si>
    <t>2026-01-06 15:30:13</t>
  </si>
  <si>
    <t>2026-01-06 15:29:14</t>
  </si>
  <si>
    <t>2026-01-06 15:28:58</t>
  </si>
  <si>
    <t>2026-01-06 15:28:46</t>
  </si>
  <si>
    <t>2026-01-06 15:27:05</t>
  </si>
  <si>
    <t>2026-01-06 15:22:52</t>
  </si>
  <si>
    <t>2026-01-06 15:22:45</t>
  </si>
  <si>
    <t>2026-01-06 15:22:05</t>
  </si>
  <si>
    <t>2026-01-06 15:20:36</t>
  </si>
  <si>
    <t>2026-01-06 15:18:37</t>
  </si>
  <si>
    <t>2026-01-06 15:05:40</t>
  </si>
  <si>
    <t>2026-01-06 15:05:24</t>
  </si>
  <si>
    <t>2026-01-06 14:59:29</t>
  </si>
  <si>
    <t>2026-01-06 14:56:10</t>
  </si>
  <si>
    <t>2026-01-06 14:55:18</t>
  </si>
  <si>
    <t>2026-01-06 14:55:13</t>
  </si>
  <si>
    <t>2026-01-06 14:48:11</t>
  </si>
  <si>
    <t>2026-01-06 14:09:26</t>
  </si>
  <si>
    <t>2026-01-06 13:54:58</t>
  </si>
  <si>
    <t>2026-01-06 13:42:06</t>
  </si>
  <si>
    <t>2026-01-06 13:25:44</t>
  </si>
  <si>
    <t>2026-01-06 13:24:45</t>
  </si>
  <si>
    <t>2026-01-06 13:22:54</t>
  </si>
  <si>
    <t>2026-01-06 13:22:34</t>
  </si>
  <si>
    <t>2026-01-06 13:22:00</t>
  </si>
  <si>
    <t>2026-01-06 13:18:42</t>
  </si>
  <si>
    <t>2026-01-06 13:17:49</t>
  </si>
  <si>
    <t>2026-01-06 13:07:55</t>
  </si>
  <si>
    <t>2026-01-06 13:02:45</t>
  </si>
  <si>
    <t>2026-01-06 11:58:12</t>
  </si>
  <si>
    <t>2026-01-06 11:51:00</t>
  </si>
  <si>
    <t>2026-01-06 11:50:57</t>
  </si>
  <si>
    <t>2026-01-06 11:37:08</t>
  </si>
  <si>
    <t>2026-01-06 10:44:13</t>
  </si>
  <si>
    <t>2026-01-06 10:38:44</t>
  </si>
  <si>
    <t>2026-01-06 10:31:09</t>
  </si>
  <si>
    <t>2026-01-06 09:48:38</t>
  </si>
  <si>
    <t>2026-01-06 09:27:36</t>
  </si>
  <si>
    <t>2026-01-05 22:58:01</t>
  </si>
  <si>
    <t>2026-01-05 22:57:53</t>
  </si>
  <si>
    <t>2026-01-05 22:57:47</t>
  </si>
  <si>
    <t>2026-01-05 22:57:35</t>
  </si>
  <si>
    <t>2026-01-05 22:57:30</t>
  </si>
  <si>
    <t>2026-01-05 22:39:07</t>
  </si>
  <si>
    <t>2026-01-05 22:38:59</t>
  </si>
  <si>
    <t>2026-01-05 22:37:58</t>
  </si>
  <si>
    <t>2026-01-05 22:36:56</t>
  </si>
  <si>
    <t>2026-01-05 22:36:47</t>
  </si>
  <si>
    <t>2026-01-05 22:36:39</t>
  </si>
  <si>
    <t>2026-01-05 22:35:50</t>
  </si>
  <si>
    <t>2026-01-05 22:35:38</t>
  </si>
  <si>
    <t>2026-01-05 22:34:58</t>
  </si>
  <si>
    <t>2026-01-05 22:34:53</t>
  </si>
  <si>
    <t>2026-01-05 22:34:47</t>
  </si>
  <si>
    <t>2026-01-05 22:32:58</t>
  </si>
  <si>
    <t>2026-01-05 22:31:34</t>
  </si>
  <si>
    <t>2026-01-05 22:31:26</t>
  </si>
  <si>
    <t>2026-01-05 22:30:55</t>
  </si>
  <si>
    <t>2026-01-05 22:30:50</t>
  </si>
  <si>
    <t>2026-01-05 22:30:45</t>
  </si>
  <si>
    <t>2026-01-05 22:30:06</t>
  </si>
  <si>
    <t>2026-01-05 22:30:01</t>
  </si>
  <si>
    <t>2026-01-05 22:29:36</t>
  </si>
  <si>
    <t>2026-01-05 22:29:25</t>
  </si>
  <si>
    <t>2026-01-05 22:29:05</t>
  </si>
  <si>
    <t>2026-01-05 22:28:51</t>
  </si>
  <si>
    <t>2026-01-05 22:28:28</t>
  </si>
  <si>
    <t>2026-01-05 22:28:21</t>
  </si>
  <si>
    <t>2026-01-05 22:27:21</t>
  </si>
  <si>
    <t>2026-01-05 22:27:15</t>
  </si>
  <si>
    <t>2026-01-05 22:27:05</t>
  </si>
  <si>
    <t>2026-01-05 22:26:43</t>
  </si>
  <si>
    <t>2026-01-05 22:26:13</t>
  </si>
  <si>
    <t>2026-01-05 22:26:05</t>
  </si>
  <si>
    <t>2026-01-05 22:25:42</t>
  </si>
  <si>
    <t>2026-01-05 22:25:36</t>
  </si>
  <si>
    <t>2026-01-05 22:25:12</t>
  </si>
  <si>
    <t>2026-01-05 22:24:42</t>
  </si>
  <si>
    <t>2026-01-05 22:24:36</t>
  </si>
  <si>
    <t>2026-01-05 22:22:31</t>
  </si>
  <si>
    <t>2026-01-05 22:22:24</t>
  </si>
  <si>
    <t>2026-01-05 22:18:39</t>
  </si>
  <si>
    <t>2026-01-05 22:18:20</t>
  </si>
  <si>
    <t>2026-01-05 22:17:20</t>
  </si>
  <si>
    <t>2026-01-05 22:15:51</t>
  </si>
  <si>
    <t>2026-01-05 22:15:38</t>
  </si>
  <si>
    <t>2026-01-05 22:15:30</t>
  </si>
  <si>
    <t>2026-01-05 22:15:24</t>
  </si>
  <si>
    <t>2026-01-05 22:15:11</t>
  </si>
  <si>
    <t>2026-01-05 22:15:05</t>
  </si>
  <si>
    <t>2026-01-05 22:14:55</t>
  </si>
  <si>
    <t>2026-01-05 22:14:48</t>
  </si>
  <si>
    <t>2026-01-05 22:14:30</t>
  </si>
  <si>
    <t>2026-01-05 22:14:15</t>
  </si>
  <si>
    <t>2026-01-05 22:13:55</t>
  </si>
  <si>
    <t>2026-01-05 22:13:50</t>
  </si>
  <si>
    <t>2026-01-05 21:47:43</t>
  </si>
  <si>
    <t>2026-01-05 21:47:11</t>
  </si>
  <si>
    <t>2026-01-05 21:15:35</t>
  </si>
  <si>
    <t>2026-01-05 21:05:38</t>
  </si>
  <si>
    <t>2026-01-05 21:05:32</t>
  </si>
  <si>
    <t>2026-01-05 21:05:26</t>
  </si>
  <si>
    <t>2026-01-05 21:05:14</t>
  </si>
  <si>
    <t>2026-01-05 21:04:57</t>
  </si>
  <si>
    <t>2026-01-05 21:04:06</t>
  </si>
  <si>
    <t>2026-01-05 21:03:54</t>
  </si>
  <si>
    <t>2026-01-05 21:03:42</t>
  </si>
  <si>
    <t>2026-01-05 21:03:36</t>
  </si>
  <si>
    <t>2026-01-05 21:03:31</t>
  </si>
  <si>
    <t>2026-01-05 20:53:09</t>
  </si>
  <si>
    <t>2026-01-05 20:49:00</t>
  </si>
  <si>
    <t>2026-01-05 20:42:06</t>
  </si>
  <si>
    <t>2026-01-05 20:41:42</t>
  </si>
  <si>
    <t>2026-01-05 20:41:33</t>
  </si>
  <si>
    <t>2026-01-05 20:41:28</t>
  </si>
  <si>
    <t>2026-01-05 20:38:32</t>
  </si>
  <si>
    <t>2026-01-05 20:38:20</t>
  </si>
  <si>
    <t>2026-01-05 20:37:46</t>
  </si>
  <si>
    <t>2026-01-05 20:37:23</t>
  </si>
  <si>
    <t>2026-01-05 20:37:16</t>
  </si>
  <si>
    <t>2026-01-05 20:37:10</t>
  </si>
  <si>
    <t>2026-01-05 20:02:19</t>
  </si>
  <si>
    <t>2026-01-05 19:57:04</t>
  </si>
  <si>
    <t>2026-01-05 19:54:03</t>
  </si>
  <si>
    <t>2026-01-05 19:49:09</t>
  </si>
  <si>
    <t>2026-01-05 19:46:42</t>
  </si>
  <si>
    <t>2026-01-05 19:46:20</t>
  </si>
  <si>
    <t>2026-01-05 19:42:55</t>
  </si>
  <si>
    <t>2026-01-05 19:30:37</t>
  </si>
  <si>
    <t>2026-01-05 19:30:22</t>
  </si>
  <si>
    <t>2026-01-05 19:27:01</t>
  </si>
  <si>
    <t>2026-01-05 19:26:19</t>
  </si>
  <si>
    <t>2026-01-05 19:20:03</t>
  </si>
  <si>
    <t>2026-01-05 18:59:53</t>
  </si>
  <si>
    <t>2026-01-05 18:59:47</t>
  </si>
  <si>
    <t>2026-01-05 18:57:27</t>
  </si>
  <si>
    <t>2026-01-05 18:44:11</t>
  </si>
  <si>
    <t>2026-01-05 18:38:47</t>
  </si>
  <si>
    <t>2026-01-05 18:29:19</t>
  </si>
  <si>
    <t>2026-01-05 18:07:40</t>
  </si>
  <si>
    <t>2026-01-05 17:50:13</t>
  </si>
  <si>
    <t>2026-01-05 17:45:31</t>
  </si>
  <si>
    <t>2026-01-05 17:45:21</t>
  </si>
  <si>
    <t>2026-01-05 17:45:13</t>
  </si>
  <si>
    <t>2026-01-05 17:45:04</t>
  </si>
  <si>
    <t>2026-01-05 17:43:55</t>
  </si>
  <si>
    <t>2026-01-05 17:43:47</t>
  </si>
  <si>
    <t>2026-01-05 17:43:35</t>
  </si>
  <si>
    <t>2026-01-05 17:41:45</t>
  </si>
  <si>
    <t>2026-01-05 17:41:37</t>
  </si>
  <si>
    <t>2026-01-05 17:41:27</t>
  </si>
  <si>
    <t>2026-01-05 17:41:01</t>
  </si>
  <si>
    <t>2026-01-05 17:38:43</t>
  </si>
  <si>
    <t>2026-01-05 17:38:19</t>
  </si>
  <si>
    <t>2026-01-05 17:38:12</t>
  </si>
  <si>
    <t>2026-01-05 17:31:56</t>
  </si>
  <si>
    <t>2026-01-05 17:22:57</t>
  </si>
  <si>
    <t>2026-01-05 17:22:53</t>
  </si>
  <si>
    <t>2026-01-05 17:22:48</t>
  </si>
  <si>
    <t>2026-01-05 17:19:10</t>
  </si>
  <si>
    <t>2026-01-05 17:05:18</t>
  </si>
  <si>
    <t>2026-01-05 16:59:17</t>
  </si>
  <si>
    <t>2026-01-05 16:59:13</t>
  </si>
  <si>
    <t>2026-01-05 16:56:31</t>
  </si>
  <si>
    <t>2026-01-05 16:55:00</t>
  </si>
  <si>
    <t>2026-01-05 16:30:36</t>
  </si>
  <si>
    <t>2026-01-05 16:27:16</t>
  </si>
  <si>
    <t>2026-01-05 16:18:24</t>
  </si>
  <si>
    <t>2026-01-05 16:17:51</t>
  </si>
  <si>
    <t>2026-01-05 16:14:10</t>
  </si>
  <si>
    <t>2026-01-05 16:08:46</t>
  </si>
  <si>
    <t>2026-01-05 16:08:15</t>
  </si>
  <si>
    <t>2026-01-05 16:07:38</t>
  </si>
  <si>
    <t>2026-01-05 15:58:48</t>
  </si>
  <si>
    <t>2026-01-05 15:58:21</t>
  </si>
  <si>
    <t>2026-01-05 15:53:41</t>
  </si>
  <si>
    <t>2026-01-05 15:50:55</t>
  </si>
  <si>
    <t>2026-01-05 15:50:33</t>
  </si>
  <si>
    <t>2026-01-05 15:45:27</t>
  </si>
  <si>
    <t>2026-01-05 15:40:25</t>
  </si>
  <si>
    <t>2026-01-05 15:33:13</t>
  </si>
  <si>
    <t>2026-01-05 15:33:06</t>
  </si>
  <si>
    <t>2026-01-05 15:32:58</t>
  </si>
  <si>
    <t>2026-01-05 15:32:21</t>
  </si>
  <si>
    <t>2026-01-05 15:31:49</t>
  </si>
  <si>
    <t>2026-01-05 15:31:20</t>
  </si>
  <si>
    <t>2026-01-05 15:27:31</t>
  </si>
  <si>
    <t>2026-01-05 15:27:23</t>
  </si>
  <si>
    <t>2026-01-05 15:21:15</t>
  </si>
  <si>
    <t>2026-01-05 15:16:20</t>
  </si>
  <si>
    <t>2026-01-05 15:15:54</t>
  </si>
  <si>
    <t>2026-01-05 15:06:30</t>
  </si>
  <si>
    <t>2026-01-05 15:01:36</t>
  </si>
  <si>
    <t>2026-01-05 15:01:20</t>
  </si>
  <si>
    <t>2026-01-05 14:59:53</t>
  </si>
  <si>
    <t>2026-01-05 14:47:32</t>
  </si>
  <si>
    <t>2026-01-05 14:40:33</t>
  </si>
  <si>
    <t>2026-01-05 14:34:49</t>
  </si>
  <si>
    <t>2026-01-05 14:24:44</t>
  </si>
  <si>
    <t>2026-01-05 14:24:38</t>
  </si>
  <si>
    <t>2026-01-05 14:17:09</t>
  </si>
  <si>
    <t>2026-01-05 14:16:59</t>
  </si>
  <si>
    <t>2026-01-05 14:15:00</t>
  </si>
  <si>
    <t>2026-01-05 14:14:25</t>
  </si>
  <si>
    <t>2026-01-05 14:12:39</t>
  </si>
  <si>
    <t>2026-01-05 14:12:26</t>
  </si>
  <si>
    <t>2026-01-05 13:57:18</t>
  </si>
  <si>
    <t>2026-01-05 13:39:42</t>
  </si>
  <si>
    <t>2026-01-05 13:39:07</t>
  </si>
  <si>
    <t>2026-01-05 13:38:22</t>
  </si>
  <si>
    <t>2026-01-05 13:37:46</t>
  </si>
  <si>
    <t>2026-01-05 13:37:19</t>
  </si>
  <si>
    <t>2026-01-05 13:36:49</t>
  </si>
  <si>
    <t>2026-01-05 13:36:15</t>
  </si>
  <si>
    <t>2026-01-05 13:35:44</t>
  </si>
  <si>
    <t>2026-01-05 13:35:00</t>
  </si>
  <si>
    <t>2026-01-05 13:34:25</t>
  </si>
  <si>
    <t>2026-01-05 13:33:57</t>
  </si>
  <si>
    <t>2026-01-05 13:33:26</t>
  </si>
  <si>
    <t>2026-01-05 13:32:56</t>
  </si>
  <si>
    <t>2026-01-05 13:32:23</t>
  </si>
  <si>
    <t>2026-01-05 13:31:49</t>
  </si>
  <si>
    <t>2026-01-05 13:30:50</t>
  </si>
  <si>
    <t>2026-01-05 13:30:14</t>
  </si>
  <si>
    <t>2026-01-05 13:29:42</t>
  </si>
  <si>
    <t>2026-01-05 13:29:07</t>
  </si>
  <si>
    <t>2026-01-05 13:28:27</t>
  </si>
  <si>
    <t>2026-01-05 13:27:49</t>
  </si>
  <si>
    <t>2026-01-05 13:27:13</t>
  </si>
  <si>
    <t>2026-01-05 13:26:00</t>
  </si>
  <si>
    <t>2026-01-05 13:25:24</t>
  </si>
  <si>
    <t>2026-01-05 13:24:21</t>
  </si>
  <si>
    <t>2026-01-05 13:05:20</t>
  </si>
  <si>
    <t>2026-01-05 12:10:17</t>
  </si>
  <si>
    <t>2026-01-05 12:09:52</t>
  </si>
  <si>
    <t>2026-01-05 12:09:24</t>
  </si>
  <si>
    <t>2026-01-05 12:08:58</t>
  </si>
  <si>
    <t>2026-01-05 12:08:25</t>
  </si>
  <si>
    <t>2026-01-05 12:06:05</t>
  </si>
  <si>
    <t>2026-01-05 12:05:34</t>
  </si>
  <si>
    <t>2026-01-05 12:05:03</t>
  </si>
  <si>
    <t>2026-01-05 12:03:34</t>
  </si>
  <si>
    <t>2026-01-05 12:02:52</t>
  </si>
  <si>
    <t>2026-01-05 12:01:25</t>
  </si>
  <si>
    <t>2026-01-05 11:52:34</t>
  </si>
  <si>
    <t>2026-01-05 11:45:38</t>
  </si>
  <si>
    <t>2026-01-05 11:45:34</t>
  </si>
  <si>
    <t>2026-01-05 11:44:26</t>
  </si>
  <si>
    <t>2026-01-05 11:39:01</t>
  </si>
  <si>
    <t>2026-01-05 11:37:44</t>
  </si>
  <si>
    <t>2026-01-05 11:37:38</t>
  </si>
  <si>
    <t>2026-01-05 11:33:16</t>
  </si>
  <si>
    <t>2026-01-05 11:27:55</t>
  </si>
  <si>
    <t>2026-01-05 11:26:22</t>
  </si>
  <si>
    <t>2026-01-05 11:08:34</t>
  </si>
  <si>
    <t>2026-01-05 11:08:28</t>
  </si>
  <si>
    <t>2026-01-05 10:59:04</t>
  </si>
  <si>
    <t>2026-01-05 10:58:51</t>
  </si>
  <si>
    <t>2026-01-05 10:56:07</t>
  </si>
  <si>
    <t>2026-01-05 10:55:56</t>
  </si>
  <si>
    <t>2026-01-05 10:55:45</t>
  </si>
  <si>
    <t>2026-01-05 10:46:12</t>
  </si>
  <si>
    <t>2026-01-05 10:39:07</t>
  </si>
  <si>
    <t>2026-01-05 10:38:55</t>
  </si>
  <si>
    <t>2026-01-05 10:38:32</t>
  </si>
  <si>
    <t>2026-01-05 10:38:23</t>
  </si>
  <si>
    <t>2026-01-05 10:25:02</t>
  </si>
  <si>
    <t>2026-01-05 10:16:46</t>
  </si>
  <si>
    <t>2026-01-04 21:56:04</t>
  </si>
  <si>
    <t>2026-01-04 21:53:33</t>
  </si>
  <si>
    <t>2026-01-04 21:53:14</t>
  </si>
  <si>
    <t>2026-01-04 21:50:05</t>
  </si>
  <si>
    <t>2026-01-04 21:49:38</t>
  </si>
  <si>
    <t>2026-01-04 21:46:50</t>
  </si>
  <si>
    <t>2026-01-04 21:46:37</t>
  </si>
  <si>
    <t>2026-01-04 21:46:30</t>
  </si>
  <si>
    <t>2026-01-04 21:46:01</t>
  </si>
  <si>
    <t>2026-01-04 21:45:43</t>
  </si>
  <si>
    <t>2026-01-04 21:17:01</t>
  </si>
  <si>
    <t>2026-01-04 21:16:20</t>
  </si>
  <si>
    <t>2026-01-04 21:16:12</t>
  </si>
  <si>
    <t>2026-01-04 21:16:05</t>
  </si>
  <si>
    <t>2026-01-04 21:15:59</t>
  </si>
  <si>
    <t>2026-01-04 21:10:51</t>
  </si>
  <si>
    <t>2026-01-04 21:01:47</t>
  </si>
  <si>
    <t>2026-01-04 19:42:26</t>
  </si>
  <si>
    <t>2026-01-04 19:42:21</t>
  </si>
  <si>
    <t>2026-01-04 19:42:15</t>
  </si>
  <si>
    <t>2026-01-04 19:42:10</t>
  </si>
  <si>
    <t>2026-01-04 19:41:43</t>
  </si>
  <si>
    <t>2026-01-04 19:40:16</t>
  </si>
  <si>
    <t>2026-01-04 19:39:59</t>
  </si>
  <si>
    <t>2026-01-04 19:34:45</t>
  </si>
  <si>
    <t>2026-01-04 19:21:15</t>
  </si>
  <si>
    <t>2026-01-04 19:07:37</t>
  </si>
  <si>
    <t>2026-01-04 19:07:24</t>
  </si>
  <si>
    <t>2026-01-04 19:06:33</t>
  </si>
  <si>
    <t>2026-01-04 18:46:37</t>
  </si>
  <si>
    <t>2026-01-04 18:46:27</t>
  </si>
  <si>
    <t>2026-01-04 18:28:19</t>
  </si>
  <si>
    <t>2026-01-04 17:29:18</t>
  </si>
  <si>
    <t>2026-01-04 17:14:21</t>
  </si>
  <si>
    <t>2026-01-04 17:13:36</t>
  </si>
  <si>
    <t>2026-01-04 17:13:03</t>
  </si>
  <si>
    <t>2026-01-04 17:12:30</t>
  </si>
  <si>
    <t>2026-01-04 17:11:54</t>
  </si>
  <si>
    <t>2026-01-04 17:11:17</t>
  </si>
  <si>
    <t>2026-01-04 17:10:41</t>
  </si>
  <si>
    <t>2026-01-04 17:10:08</t>
  </si>
  <si>
    <t>2026-01-04 17:06:30</t>
  </si>
  <si>
    <t>2026-01-04 16:59:03</t>
  </si>
  <si>
    <t>2026-01-04 16:48:16</t>
  </si>
  <si>
    <t>2026-01-04 16:45:05</t>
  </si>
  <si>
    <t>2026-01-04 16:28:17</t>
  </si>
  <si>
    <t>2026-01-04 16:19:46</t>
  </si>
  <si>
    <t>2026-01-04 16:15:14</t>
  </si>
  <si>
    <t>2026-01-04 16:13:07</t>
  </si>
  <si>
    <t>2026-01-04 16:09:13</t>
  </si>
  <si>
    <t>2026-01-04 16:06:39</t>
  </si>
  <si>
    <t>2026-01-04 15:28:38</t>
  </si>
  <si>
    <t>2026-01-04 15:15:59</t>
  </si>
  <si>
    <t>2026-01-04 15:14:47</t>
  </si>
  <si>
    <t>2026-01-04 15:13:06</t>
  </si>
  <si>
    <t>2026-01-04 14:38:16</t>
  </si>
  <si>
    <t>2026-01-04 14:20:05</t>
  </si>
  <si>
    <t>2026-01-04 14:17:31</t>
  </si>
  <si>
    <t>2026-01-04 13:22:23</t>
  </si>
  <si>
    <t>2026-01-04 13:22:16</t>
  </si>
  <si>
    <t>2026-01-04 13:22:08</t>
  </si>
  <si>
    <t>2026-01-04 13:22:01</t>
  </si>
  <si>
    <t>2026-01-04 13:21:14</t>
  </si>
  <si>
    <t>2026-01-04 13:00:43</t>
  </si>
  <si>
    <t>2026-01-04 12:59:36</t>
  </si>
  <si>
    <t>2026-01-04 12:19:44</t>
  </si>
  <si>
    <t>2026-01-04 11:49:30</t>
  </si>
  <si>
    <t>2026-01-04 11:47:05</t>
  </si>
  <si>
    <t>2026-01-04 11:38:57</t>
  </si>
  <si>
    <t>2026-01-04 11:36:19</t>
  </si>
  <si>
    <t>2026-01-04 11:07:09</t>
  </si>
  <si>
    <t>2026-01-04 11:02:26</t>
  </si>
  <si>
    <t>2026-01-04 11:00:28</t>
  </si>
  <si>
    <t>2026-01-04 10:34:51</t>
  </si>
  <si>
    <t>2026-01-04 10:34:08</t>
  </si>
  <si>
    <t>2026-01-04 10:33:25</t>
  </si>
  <si>
    <t>2026-01-04 10:32:40</t>
  </si>
  <si>
    <t>2026-01-04 10:31:48</t>
  </si>
  <si>
    <t>2026-01-04 10:31:04</t>
  </si>
  <si>
    <t>2026-01-04 10:30:16</t>
  </si>
  <si>
    <t>2026-01-04 10:29:25</t>
  </si>
  <si>
    <t>2026-01-04 10:28:10</t>
  </si>
  <si>
    <t>2026-01-04 10:26:36</t>
  </si>
  <si>
    <t>2026-01-03 21:06:39</t>
  </si>
  <si>
    <t>2026-01-03 20:22:17</t>
  </si>
  <si>
    <t>2026-01-03 20:13:32</t>
  </si>
  <si>
    <t>2026-01-03 20:05:26</t>
  </si>
  <si>
    <t>2026-01-03 19:58:10</t>
  </si>
  <si>
    <t>2026-01-03 19:54:29</t>
  </si>
  <si>
    <t>2026-01-03 19:45:03</t>
  </si>
  <si>
    <t>2026-01-03 19:39:17</t>
  </si>
  <si>
    <t>2026-01-03 19:39:08</t>
  </si>
  <si>
    <t>2026-01-03 19:39:02</t>
  </si>
  <si>
    <t>2026-01-03 19:38:52</t>
  </si>
  <si>
    <t>2026-01-03 19:38:48</t>
  </si>
  <si>
    <t>2026-01-03 19:38:37</t>
  </si>
  <si>
    <t>2026-01-03 19:38:32</t>
  </si>
  <si>
    <t>2026-01-03 19:38:24</t>
  </si>
  <si>
    <t>2026-01-03 19:38:17</t>
  </si>
  <si>
    <t>2026-01-03 19:22:37</t>
  </si>
  <si>
    <t>2026-01-03 19:22:24</t>
  </si>
  <si>
    <t>2026-01-03 19:22:15</t>
  </si>
  <si>
    <t>2026-01-03 19:22:06</t>
  </si>
  <si>
    <t>2026-01-03 19:21:42</t>
  </si>
  <si>
    <t>2026-01-03 19:17:11</t>
  </si>
  <si>
    <t>2026-01-03 19:17:05</t>
  </si>
  <si>
    <t>2026-01-03 19:16:58</t>
  </si>
  <si>
    <t>2026-01-03 19:16:50</t>
  </si>
  <si>
    <t>2026-01-03 19:16:45</t>
  </si>
  <si>
    <t>2026-01-03 19:16:37</t>
  </si>
  <si>
    <t>2026-01-03 19:16:32</t>
  </si>
  <si>
    <t>2026-01-03 19:15:31</t>
  </si>
  <si>
    <t>2026-01-03 19:15:26</t>
  </si>
  <si>
    <t>2026-01-03 19:15:20</t>
  </si>
  <si>
    <t>2026-01-03 19:15:15</t>
  </si>
  <si>
    <t>2026-01-03 19:15:06</t>
  </si>
  <si>
    <t>2026-01-03 19:15:00</t>
  </si>
  <si>
    <t>2026-01-03 19:14:55</t>
  </si>
  <si>
    <t>2026-01-03 19:14:48</t>
  </si>
  <si>
    <t>2026-01-03 19:14:35</t>
  </si>
  <si>
    <t>2026-01-03 19:14:24</t>
  </si>
  <si>
    <t>2026-01-03 19:14:18</t>
  </si>
  <si>
    <t>2026-01-03 19:12:27</t>
  </si>
  <si>
    <t>2026-01-03 19:12:07</t>
  </si>
  <si>
    <t>2026-01-03 19:12:00</t>
  </si>
  <si>
    <t>2026-01-03 19:11:43</t>
  </si>
  <si>
    <t>2026-01-03 19:11:37</t>
  </si>
  <si>
    <t>2026-01-03 18:14:06</t>
  </si>
  <si>
    <t>2026-01-03 18:13:11</t>
  </si>
  <si>
    <t>2026-01-03 18:12:49</t>
  </si>
  <si>
    <t>2026-01-03 17:50:33</t>
  </si>
  <si>
    <t>2026-01-03 17:46:35</t>
  </si>
  <si>
    <t>2026-01-03 17:37:46</t>
  </si>
  <si>
    <t>2026-01-03 17:33:57</t>
  </si>
  <si>
    <t>2026-01-03 16:59:29</t>
  </si>
  <si>
    <t>2026-01-03 16:58:51</t>
  </si>
  <si>
    <t>2026-01-03 16:58:10</t>
  </si>
  <si>
    <t>2026-01-03 16:39:50</t>
  </si>
  <si>
    <t>2026-01-03 16:38:51</t>
  </si>
  <si>
    <t>2026-01-03 16:38:22</t>
  </si>
  <si>
    <t>2026-01-03 16:38:15</t>
  </si>
  <si>
    <t>2026-01-03 16:37:58</t>
  </si>
  <si>
    <t>2026-01-03 16:37:49</t>
  </si>
  <si>
    <t>2026-01-03 16:37:12</t>
  </si>
  <si>
    <t>2026-01-03 16:37:03</t>
  </si>
  <si>
    <t>2026-01-03 16:36:57</t>
  </si>
  <si>
    <t>2026-01-03 16:36:51</t>
  </si>
  <si>
    <t>2026-01-03 16:36:45</t>
  </si>
  <si>
    <t>2026-01-03 16:35:59</t>
  </si>
  <si>
    <t>2026-01-03 16:35:53</t>
  </si>
  <si>
    <t>2026-01-03 16:35:47</t>
  </si>
  <si>
    <t>2026-01-03 16:35:41</t>
  </si>
  <si>
    <t>2026-01-03 16:35:36</t>
  </si>
  <si>
    <t>2026-01-03 16:35:31</t>
  </si>
  <si>
    <t>2026-01-03 16:35:25</t>
  </si>
  <si>
    <t>2026-01-03 16:35:19</t>
  </si>
  <si>
    <t>2026-01-03 16:35:08</t>
  </si>
  <si>
    <t>2026-01-03 16:33:25</t>
  </si>
  <si>
    <t>2026-01-03 16:32:30</t>
  </si>
  <si>
    <t>2026-01-03 16:21:42</t>
  </si>
  <si>
    <t>2026-01-03 16:15:58</t>
  </si>
  <si>
    <t>2026-01-03 16:04:46</t>
  </si>
  <si>
    <t>2026-01-03 16:04:19</t>
  </si>
  <si>
    <t>2026-01-03 16:03:25</t>
  </si>
  <si>
    <t>2026-01-03 16:01:32</t>
  </si>
  <si>
    <t>2026-01-03 15:33:18</t>
  </si>
  <si>
    <t>2026-01-03 14:53:15</t>
  </si>
  <si>
    <t>2026-01-03 14:46:50</t>
  </si>
  <si>
    <t>2026-01-03 14:46:20</t>
  </si>
  <si>
    <t>2026-01-03 13:45:37</t>
  </si>
  <si>
    <t>2026-01-03 13:19:31</t>
  </si>
  <si>
    <t>2026-01-03 13:19:24</t>
  </si>
  <si>
    <t>2026-01-03 13:19:18</t>
  </si>
  <si>
    <t>2026-01-03 12:52:29</t>
  </si>
  <si>
    <t>2026-01-03 11:32:39</t>
  </si>
  <si>
    <t>2026-01-03 11:22:27</t>
  </si>
  <si>
    <t>2026-01-03 11:22:00</t>
  </si>
  <si>
    <t>2026-01-03 10:55:37</t>
  </si>
  <si>
    <t>2026-01-03 10:55:24</t>
  </si>
  <si>
    <t>2026-01-03 10:47:39</t>
  </si>
  <si>
    <t>2026-01-03 10:47:19</t>
  </si>
  <si>
    <t>2026-01-03 10:47:10</t>
  </si>
  <si>
    <t>2026-01-03 10:40:33</t>
  </si>
  <si>
    <t>2026-01-03 10:39:57</t>
  </si>
  <si>
    <t>2026-01-03 10:35:22</t>
  </si>
  <si>
    <t>2026-01-03 10:34:47</t>
  </si>
  <si>
    <t>2026-01-03 10:08:39</t>
  </si>
  <si>
    <t>2026-01-02 20:01:07</t>
  </si>
  <si>
    <t>2026-01-02 19:47:58</t>
  </si>
  <si>
    <t>2026-01-02 19:47:50</t>
  </si>
  <si>
    <t>2026-01-02 19:47:35</t>
  </si>
  <si>
    <t>2026-01-02 19:47:34</t>
  </si>
  <si>
    <t>2026-01-02 19:38:47</t>
  </si>
  <si>
    <t>2026-01-02 18:51:42</t>
  </si>
  <si>
    <t>2026-01-02 18:51:27</t>
  </si>
  <si>
    <t>2026-01-02 18:51:01</t>
  </si>
  <si>
    <t>2026-01-02 18:48:17</t>
  </si>
  <si>
    <t>2026-01-02 18:48:12</t>
  </si>
  <si>
    <t>2026-01-02 18:22:40</t>
  </si>
  <si>
    <t>2026-01-02 18:21:23</t>
  </si>
  <si>
    <t>2026-01-02 18:20:45</t>
  </si>
  <si>
    <t>2026-01-02 17:56:02</t>
  </si>
  <si>
    <t>2026-01-02 17:34:54</t>
  </si>
  <si>
    <t>2026-01-02 17:32:21</t>
  </si>
  <si>
    <t>2026-01-02 17:04:10</t>
  </si>
  <si>
    <t>2026-01-02 16:53:40</t>
  </si>
  <si>
    <t>2026-01-02 16:53:34</t>
  </si>
  <si>
    <t>2026-01-02 16:44:07</t>
  </si>
  <si>
    <t>2026-01-02 16:21:07</t>
  </si>
  <si>
    <t>2026-01-02 16:08:11</t>
  </si>
  <si>
    <t>2026-01-02 16:08:04</t>
  </si>
  <si>
    <t>2026-01-02 16:08:00</t>
  </si>
  <si>
    <t>2026-01-02 16:07:55</t>
  </si>
  <si>
    <t>2026-01-02 15:28:54</t>
  </si>
  <si>
    <t>2026-01-02 15:28:49</t>
  </si>
  <si>
    <t>2026-01-02 15:26:38</t>
  </si>
  <si>
    <t>2026-01-02 15:19:38</t>
  </si>
  <si>
    <t>2026-01-02 14:59:16</t>
  </si>
  <si>
    <t>2026-01-02 14:59:12</t>
  </si>
  <si>
    <t>2026-01-02 14:53:57</t>
  </si>
  <si>
    <t>2026-01-02 14:46:09</t>
  </si>
  <si>
    <t>2026-01-02 14:29:54</t>
  </si>
  <si>
    <t>2026-01-02 14:29:12</t>
  </si>
  <si>
    <t>2026-01-02 14:20:42</t>
  </si>
  <si>
    <t>2026-01-02 14:18:43</t>
  </si>
  <si>
    <t>2026-01-02 14:08:49</t>
  </si>
  <si>
    <t>2026-01-02 14:05:53</t>
  </si>
  <si>
    <t>2026-01-02 13:56:15</t>
  </si>
  <si>
    <t>2026-01-02 13:52:34</t>
  </si>
  <si>
    <t>2026-01-02 13:44:20</t>
  </si>
  <si>
    <t>2026-01-02 13:43:43</t>
  </si>
  <si>
    <t>2026-01-02 13:39:20</t>
  </si>
  <si>
    <t>2026-01-02 13:35:41</t>
  </si>
  <si>
    <t>2026-01-02 13:34:21</t>
  </si>
  <si>
    <t>2026-01-02 13:30:59</t>
  </si>
  <si>
    <t>2026-01-02 13:30:45</t>
  </si>
  <si>
    <t>2026-01-02 13:22:34</t>
  </si>
  <si>
    <t>2026-01-02 13:21:45</t>
  </si>
  <si>
    <t>2026-01-02 13:21:39</t>
  </si>
  <si>
    <t>2026-01-02 13:10:14</t>
  </si>
  <si>
    <t>2026-01-02 11:47:13</t>
  </si>
  <si>
    <t>2026-01-02 11:36:31</t>
  </si>
  <si>
    <t>2026-01-02 11:31:43</t>
  </si>
  <si>
    <t>2026-01-02 11:31:12</t>
  </si>
  <si>
    <t>2026-01-02 11:24:47</t>
  </si>
  <si>
    <t>2026-01-02 11:14:59</t>
  </si>
  <si>
    <t>2026-01-02 11:12:47</t>
  </si>
  <si>
    <t>2026-01-02 11:03:58</t>
  </si>
  <si>
    <t>2026-01-02 11:02:55</t>
  </si>
  <si>
    <t>2026-01-02 10:49:04</t>
  </si>
  <si>
    <t>2026-01-02 10:38:00</t>
  </si>
  <si>
    <t>2026-01-02 09:56:13</t>
  </si>
  <si>
    <t>2026-01-02 09:55:20</t>
  </si>
  <si>
    <t>2026-01-01 18:19:50</t>
  </si>
  <si>
    <t>2026-01-01 16:48:44</t>
  </si>
  <si>
    <t>2026-01-01 16:46:55</t>
  </si>
  <si>
    <t>2026-01-01 16:34:36</t>
  </si>
  <si>
    <t>2026-01-01 15:01:11</t>
  </si>
  <si>
    <t>2026-01-01 14:52:23</t>
  </si>
  <si>
    <t>2026-01-01 13:26:45</t>
  </si>
  <si>
    <t>2026-01-01 13:22:17</t>
  </si>
  <si>
    <t>姓名</t>
  </si>
  <si>
    <t>客服系统名</t>
  </si>
  <si>
    <t>入职时间</t>
  </si>
  <si>
    <t>提成计算开始日期</t>
  </si>
  <si>
    <t>结束日期（手填）</t>
  </si>
  <si>
    <t>结束日期</t>
  </si>
  <si>
    <t>是</t>
  </si>
  <si>
    <t>霹雳火-快递客服(杨帆)</t>
  </si>
  <si>
    <t>杨帆</t>
  </si>
  <si>
    <t>渠道</t>
  </si>
  <si>
    <t>大于等于</t>
  </si>
  <si>
    <t>小于</t>
  </si>
  <si>
    <t>取数</t>
  </si>
  <si>
    <t>单位</t>
  </si>
  <si>
    <t>提成系数（元）</t>
  </si>
  <si>
    <t>截止到2023.12.14（其中杨帆的是到离职日16日）</t>
  </si>
  <si>
    <t>快递</t>
  </si>
  <si>
    <t>快递小货</t>
  </si>
  <si>
    <t>票</t>
  </si>
  <si>
    <t>2元/票</t>
  </si>
  <si>
    <t>快递大货</t>
  </si>
  <si>
    <t>KG</t>
  </si>
  <si>
    <t>0.1元/KG</t>
  </si>
  <si>
    <t>0.2元/KG</t>
  </si>
  <si>
    <t>专线</t>
  </si>
  <si>
    <t>主营产品</t>
  </si>
  <si>
    <t>2023.12.15开始</t>
  </si>
  <si>
    <t>扣除期间</t>
  </si>
  <si>
    <t>客服名</t>
  </si>
  <si>
    <t>扣除金额</t>
  </si>
  <si>
    <t>单号期间</t>
  </si>
  <si>
    <t>备注</t>
  </si>
  <si>
    <t>单号</t>
  </si>
  <si>
    <t>2023-07</t>
  </si>
  <si>
    <t>TJ01532</t>
  </si>
  <si>
    <t>2023-08</t>
  </si>
  <si>
    <t xml:space="preserve">                                                     渠道客服提成明细表</t>
  </si>
  <si>
    <t>快递小货
票数</t>
  </si>
  <si>
    <t>快递大货
出货计费重</t>
  </si>
  <si>
    <t>专线
出货计费重</t>
  </si>
  <si>
    <t>快递小货
提成系数</t>
  </si>
  <si>
    <t>快递大货
提成系数</t>
  </si>
  <si>
    <t>专线
提成系数</t>
  </si>
  <si>
    <t>快递小货
提成</t>
  </si>
  <si>
    <t>快递大货
提成</t>
  </si>
  <si>
    <t>专线
提成</t>
  </si>
  <si>
    <t>应发提成
合计</t>
  </si>
  <si>
    <t>特殊事项扣除</t>
  </si>
  <si>
    <t>实发
提成</t>
  </si>
  <si>
    <t>其中发给江雯756元，剩余的是渠道部的成本</t>
  </si>
  <si>
    <t>合计：</t>
  </si>
  <si>
    <t>制表人：</t>
  </si>
  <si>
    <t>此表是渠道部提成数据，只登记，但不发放提成</t>
  </si>
  <si>
    <t>目前是按照江雯的单独提成制度发给江雯提成</t>
  </si>
  <si>
    <t>渠道客服提成明细表（业务员承担）</t>
  </si>
  <si>
    <t>2026-01</t>
  </si>
  <si>
    <t>系统名</t>
  </si>
  <si>
    <t>部门</t>
  </si>
  <si>
    <t>运单期间</t>
  </si>
  <si>
    <t>承担金额</t>
  </si>
  <si>
    <t>杭州</t>
  </si>
  <si>
    <t>宁波</t>
  </si>
  <si>
    <t>台州</t>
  </si>
  <si>
    <t>销售二部</t>
  </si>
  <si>
    <t>销售三部</t>
  </si>
  <si>
    <t>销售四部</t>
  </si>
  <si>
    <t>销售五部</t>
  </si>
  <si>
    <t>销售一部</t>
  </si>
  <si>
    <t>KA部-亮剑队</t>
  </si>
  <si>
    <t>KA部</t>
  </si>
  <si>
    <t>KA部-一组长</t>
  </si>
  <si>
    <t>KA部-群英队</t>
  </si>
  <si>
    <t>北苑-业务员</t>
  </si>
  <si>
    <t>北苑</t>
  </si>
  <si>
    <t>北苑-业务员-陈伟</t>
  </si>
  <si>
    <t>北苑-业务员-冯玉勋</t>
  </si>
  <si>
    <t>广州分公司-业务员</t>
  </si>
  <si>
    <t>广州</t>
  </si>
  <si>
    <t>广州分公司-业务员(曹深研)</t>
  </si>
  <si>
    <t>广州分公司-业务员(练思强)</t>
  </si>
  <si>
    <t>广州分公司-业务员(周源伟)</t>
  </si>
  <si>
    <t>广州分公司-业务员-马井贝</t>
  </si>
  <si>
    <t>广州分公司-业务员-徐芬</t>
  </si>
  <si>
    <t>宁波分公司-业务员</t>
  </si>
  <si>
    <t>宁波分公司-业务员-黎耀顺</t>
  </si>
  <si>
    <t>宁波分公司-业务员-李阳</t>
  </si>
  <si>
    <t>宁波分公司-业务员-袁幸福</t>
  </si>
  <si>
    <t>泉州分公司-业务员</t>
  </si>
  <si>
    <t>泉州</t>
  </si>
  <si>
    <t>深圳-业务员-坂田</t>
  </si>
  <si>
    <t>深圳</t>
  </si>
  <si>
    <t>深圳-业务员-坂田总经理</t>
  </si>
  <si>
    <t>深圳-业务员-福永</t>
  </si>
  <si>
    <t>深圳-业务员-刘薇</t>
  </si>
  <si>
    <t>深圳-直客-业务员</t>
  </si>
  <si>
    <t>、</t>
  </si>
  <si>
    <t>深圳-直客-坂田</t>
  </si>
  <si>
    <t>拓展部-飓风队</t>
  </si>
  <si>
    <t>拓展部-直客</t>
  </si>
  <si>
    <t>吴慧俊</t>
  </si>
  <si>
    <t>下王公司-业务员</t>
  </si>
  <si>
    <t>下王</t>
  </si>
  <si>
    <t>下王公司-总经理</t>
  </si>
  <si>
    <t>下王-业务员</t>
  </si>
  <si>
    <t>销售二部-第一队</t>
  </si>
  <si>
    <t>销售二部-昊阳队</t>
  </si>
  <si>
    <t>销售二部-烈火队</t>
  </si>
  <si>
    <t>销售二部-野狼队</t>
  </si>
  <si>
    <t>销售三部-战狼队</t>
  </si>
  <si>
    <t>销售三部-主管</t>
  </si>
  <si>
    <t>销售一部-火箭队</t>
  </si>
  <si>
    <t>销售一部-迈凯伦队</t>
  </si>
  <si>
    <t>销售一部-王炸队</t>
  </si>
  <si>
    <t>义乌同行-客服</t>
  </si>
  <si>
    <t>拓展部-同行</t>
  </si>
  <si>
    <t>义乌同行-业务员</t>
  </si>
  <si>
    <t>义乌同行-业务员-吴琦</t>
  </si>
  <si>
    <t>销售三部-飓风队</t>
  </si>
  <si>
    <t>销售三部-超越队</t>
  </si>
  <si>
    <t>宁波分公司-业务员-仇莹</t>
  </si>
  <si>
    <t>宁波分公司-直客业务部</t>
  </si>
  <si>
    <t>深圳-直客业务员-坂田</t>
  </si>
  <si>
    <t>深圳-直客-福永</t>
  </si>
  <si>
    <t>义乌-业务员</t>
  </si>
  <si>
    <t>宁波直客业务员</t>
  </si>
  <si>
    <t>下王-业务客服</t>
  </si>
  <si>
    <t>下王-制单员</t>
  </si>
  <si>
    <t>下王-KA客服</t>
  </si>
  <si>
    <t>杭州直客业务员</t>
  </si>
  <si>
    <t>销售四部-业务员</t>
  </si>
  <si>
    <t>销售四部-头铁队-业务员</t>
  </si>
  <si>
    <t>销售四部-头铁队-业务客服</t>
  </si>
  <si>
    <t>销售四部-骄阳队-业务员</t>
  </si>
  <si>
    <t>销售四部-头铁队</t>
  </si>
  <si>
    <t>销售四部-骄阳队</t>
  </si>
  <si>
    <t>深圳-销售六部-宏远队</t>
  </si>
  <si>
    <t>深圳-销售七部-飞跃队</t>
  </si>
  <si>
    <t>深圳-销售六部-逐梦队</t>
  </si>
  <si>
    <t>销售三部-裂空队</t>
  </si>
  <si>
    <t>销售二部-业务员</t>
  </si>
  <si>
    <t>销售五部-经理</t>
  </si>
  <si>
    <t>宁波分公司-直客业务员</t>
  </si>
  <si>
    <t>宁波分公司--直客业务员</t>
  </si>
  <si>
    <t>杭州-直客业务员</t>
  </si>
  <si>
    <t>销售四部-业务员-骄阳队</t>
  </si>
  <si>
    <t>杭州总经办</t>
  </si>
  <si>
    <t>营销六部</t>
  </si>
  <si>
    <t>下王客服</t>
  </si>
  <si>
    <t>福永</t>
  </si>
  <si>
    <t>苏州</t>
  </si>
  <si>
    <t>营销八部</t>
  </si>
  <si>
    <t>台州分公司-直客业务员</t>
  </si>
  <si>
    <t>渠道客服提成明细表</t>
  </si>
  <si>
    <t>票数</t>
  </si>
  <si>
    <t>应发提成</t>
  </si>
  <si>
    <t>实发工资</t>
  </si>
  <si>
    <t>江雯</t>
  </si>
  <si>
    <t>2025年6月6日起江雯开始有提成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</si>
</sst>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yyyy/m/d;@"/>
  </numFmts>
  <fonts count="31">
    <font>
      <sz val="11"/>
      <color theme="1"/>
      <name val="宋体"/>
      <charset val="134"/>
      <scheme val="minor"/>
    </font>
    <font>
      <sz val="9"/>
      <color theme="1"/>
      <name val="微软雅黑"/>
      <charset val="134"/>
    </font>
    <font>
      <sz val="8"/>
      <name val="微软雅黑"/>
      <charset val="0"/>
    </font>
    <font>
      <sz val="8"/>
      <color theme="1"/>
      <name val="微软雅黑"/>
      <charset val="134"/>
    </font>
    <font>
      <sz val="10"/>
      <color theme="1"/>
      <name val="Arial"/>
      <charset val="134"/>
    </font>
    <font>
      <b/>
      <sz val="12"/>
      <color theme="1"/>
      <name val="宋体"/>
      <charset val="134"/>
    </font>
    <font>
      <sz val="10"/>
      <color theme="1"/>
      <name val="宋体"/>
      <charset val="134"/>
    </font>
    <font>
      <b/>
      <sz val="10"/>
      <color theme="1"/>
      <name val="Arial"/>
      <charset val="134"/>
    </font>
    <font>
      <sz val="10"/>
      <color theme="1"/>
      <name val="微软雅黑"/>
      <charset val="134"/>
    </font>
    <font>
      <sz val="10"/>
      <name val="Arial"/>
      <charset val="0"/>
    </font>
    <font>
      <b/>
      <sz val="8"/>
      <color theme="1"/>
      <name val="微软雅黑"/>
      <charset val="134"/>
    </font>
    <font>
      <sz val="10"/>
      <name val="宋体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0" tint="-0.3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 style="hair">
        <color auto="1"/>
      </right>
      <top style="thick">
        <color auto="1"/>
      </top>
      <bottom style="hair">
        <color auto="1"/>
      </bottom>
      <diagonal/>
    </border>
    <border>
      <left/>
      <right style="hair">
        <color auto="1"/>
      </right>
      <top style="thick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ck">
        <color auto="1"/>
      </top>
      <bottom style="hair">
        <color auto="1"/>
      </bottom>
      <diagonal/>
    </border>
    <border>
      <left style="hair">
        <color auto="1"/>
      </left>
      <right style="thick">
        <color auto="1"/>
      </right>
      <top style="thick">
        <color auto="1"/>
      </top>
      <bottom style="hair">
        <color auto="1"/>
      </bottom>
      <diagonal/>
    </border>
    <border>
      <left style="thick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ck">
        <color auto="1"/>
      </right>
      <top style="hair">
        <color auto="1"/>
      </top>
      <bottom style="hair">
        <color auto="1"/>
      </bottom>
      <diagonal/>
    </border>
    <border>
      <left style="thick">
        <color auto="1"/>
      </left>
      <right style="hair">
        <color auto="1"/>
      </right>
      <top style="hair">
        <color auto="1"/>
      </top>
      <bottom style="thick">
        <color auto="1"/>
      </bottom>
      <diagonal/>
    </border>
    <border>
      <left/>
      <right style="hair">
        <color auto="1"/>
      </right>
      <top style="hair">
        <color auto="1"/>
      </top>
      <bottom style="thick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ck">
        <color auto="1"/>
      </bottom>
      <diagonal/>
    </border>
    <border>
      <left style="hair">
        <color auto="1"/>
      </left>
      <right style="thick">
        <color auto="1"/>
      </right>
      <top style="hair">
        <color auto="1"/>
      </top>
      <bottom style="thick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/>
      <diagonal/>
    </border>
    <border>
      <left style="hair">
        <color auto="1"/>
      </left>
      <right style="hair">
        <color auto="1"/>
      </right>
      <top style="medium">
        <color auto="1"/>
      </top>
      <bottom/>
      <diagonal/>
    </border>
    <border>
      <left style="hair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hair">
        <color auto="1"/>
      </right>
      <top style="thick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ck">
        <color auto="1"/>
      </top>
      <bottom/>
      <diagonal/>
    </border>
    <border>
      <left style="hair">
        <color auto="1"/>
      </left>
      <right style="medium">
        <color auto="1"/>
      </right>
      <top style="thick">
        <color auto="1"/>
      </top>
      <bottom/>
      <diagonal/>
    </border>
    <border>
      <left style="medium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7" borderId="24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25" applyNumberFormat="0" applyFill="0" applyAlignment="0" applyProtection="0">
      <alignment vertical="center"/>
    </xf>
    <xf numFmtId="0" fontId="18" fillId="0" borderId="25" applyNumberFormat="0" applyFill="0" applyAlignment="0" applyProtection="0">
      <alignment vertical="center"/>
    </xf>
    <xf numFmtId="0" fontId="19" fillId="0" borderId="26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8" borderId="27" applyNumberFormat="0" applyAlignment="0" applyProtection="0">
      <alignment vertical="center"/>
    </xf>
    <xf numFmtId="0" fontId="21" fillId="9" borderId="28" applyNumberFormat="0" applyAlignment="0" applyProtection="0">
      <alignment vertical="center"/>
    </xf>
    <xf numFmtId="0" fontId="22" fillId="9" borderId="27" applyNumberFormat="0" applyAlignment="0" applyProtection="0">
      <alignment vertical="center"/>
    </xf>
    <xf numFmtId="0" fontId="23" fillId="10" borderId="29" applyNumberFormat="0" applyAlignment="0" applyProtection="0">
      <alignment vertical="center"/>
    </xf>
    <xf numFmtId="0" fontId="24" fillId="0" borderId="30" applyNumberFormat="0" applyFill="0" applyAlignment="0" applyProtection="0">
      <alignment vertical="center"/>
    </xf>
    <xf numFmtId="0" fontId="25" fillId="0" borderId="31" applyNumberFormat="0" applyFill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</cellStyleXfs>
  <cellXfs count="69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>
      <alignment vertical="center"/>
    </xf>
    <xf numFmtId="0" fontId="1" fillId="0" borderId="1" xfId="0" applyFont="1" applyFill="1" applyBorder="1">
      <alignment vertical="center"/>
    </xf>
    <xf numFmtId="0" fontId="2" fillId="0" borderId="0" xfId="0" applyFont="1" applyFill="1" applyBorder="1" applyAlignment="1"/>
    <xf numFmtId="0" fontId="3" fillId="0" borderId="0" xfId="0" applyFont="1">
      <alignment vertical="center"/>
    </xf>
    <xf numFmtId="0" fontId="2" fillId="2" borderId="0" xfId="0" applyFont="1" applyFill="1" applyBorder="1" applyAlignment="1"/>
    <xf numFmtId="0" fontId="4" fillId="0" borderId="0" xfId="0" applyFont="1" applyAlignment="1">
      <alignment horizontal="center" vertical="center"/>
    </xf>
    <xf numFmtId="0" fontId="4" fillId="0" borderId="0" xfId="0" applyFont="1">
      <alignment vertical="center"/>
    </xf>
    <xf numFmtId="0" fontId="5" fillId="0" borderId="0" xfId="0" applyFont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vertical="center"/>
    </xf>
    <xf numFmtId="49" fontId="4" fillId="3" borderId="1" xfId="0" applyNumberFormat="1" applyFont="1" applyFill="1" applyBorder="1">
      <alignment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0" xfId="0" applyFont="1">
      <alignment vertical="center"/>
    </xf>
    <xf numFmtId="0" fontId="6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4" borderId="0" xfId="0" applyFont="1" applyFill="1">
      <alignment vertical="center"/>
    </xf>
    <xf numFmtId="43" fontId="4" fillId="4" borderId="0" xfId="0" applyNumberFormat="1" applyFont="1" applyFill="1">
      <alignment vertical="center"/>
    </xf>
    <xf numFmtId="0" fontId="4" fillId="0" borderId="0" xfId="0" applyFont="1" applyAlignment="1">
      <alignment vertical="center"/>
    </xf>
    <xf numFmtId="0" fontId="6" fillId="4" borderId="0" xfId="0" applyFont="1" applyFill="1">
      <alignment vertical="center"/>
    </xf>
    <xf numFmtId="43" fontId="7" fillId="4" borderId="0" xfId="0" applyNumberFormat="1" applyFont="1" applyFill="1">
      <alignment vertical="center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5" fillId="0" borderId="0" xfId="0" applyFont="1">
      <alignment vertical="center"/>
    </xf>
    <xf numFmtId="0" fontId="8" fillId="0" borderId="0" xfId="0" applyFont="1">
      <alignment vertical="center"/>
    </xf>
    <xf numFmtId="0" fontId="8" fillId="0" borderId="15" xfId="0" applyFont="1" applyBorder="1" applyAlignment="1">
      <alignment vertical="center"/>
    </xf>
    <xf numFmtId="0" fontId="8" fillId="0" borderId="16" xfId="0" applyFont="1" applyBorder="1" applyAlignment="1">
      <alignment vertical="center"/>
    </xf>
    <xf numFmtId="0" fontId="8" fillId="0" borderId="16" xfId="0" applyFont="1" applyBorder="1" applyAlignment="1">
      <alignment horizontal="center" vertical="center" wrapText="1"/>
    </xf>
    <xf numFmtId="0" fontId="8" fillId="0" borderId="16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 wrapText="1"/>
    </xf>
    <xf numFmtId="0" fontId="6" fillId="0" borderId="18" xfId="0" applyFont="1" applyBorder="1">
      <alignment vertical="center"/>
    </xf>
    <xf numFmtId="0" fontId="6" fillId="0" borderId="5" xfId="0" applyFont="1" applyBorder="1">
      <alignment vertical="center"/>
    </xf>
    <xf numFmtId="0" fontId="4" fillId="5" borderId="5" xfId="0" applyNumberFormat="1" applyFont="1" applyFill="1" applyBorder="1">
      <alignment vertical="center"/>
    </xf>
    <xf numFmtId="176" fontId="4" fillId="0" borderId="19" xfId="0" applyNumberFormat="1" applyFont="1" applyBorder="1">
      <alignment vertical="center"/>
    </xf>
    <xf numFmtId="0" fontId="4" fillId="0" borderId="19" xfId="0" applyFont="1" applyBorder="1">
      <alignment vertical="center"/>
    </xf>
    <xf numFmtId="43" fontId="4" fillId="0" borderId="19" xfId="0" applyNumberFormat="1" applyFont="1" applyBorder="1">
      <alignment vertical="center"/>
    </xf>
    <xf numFmtId="43" fontId="4" fillId="0" borderId="20" xfId="0" applyNumberFormat="1" applyFont="1" applyBorder="1">
      <alignment vertical="center"/>
    </xf>
    <xf numFmtId="0" fontId="6" fillId="0" borderId="21" xfId="0" applyFont="1" applyBorder="1">
      <alignment vertical="center"/>
    </xf>
    <xf numFmtId="0" fontId="6" fillId="0" borderId="22" xfId="0" applyFont="1" applyBorder="1">
      <alignment vertical="center"/>
    </xf>
    <xf numFmtId="49" fontId="4" fillId="0" borderId="22" xfId="0" applyNumberFormat="1" applyFont="1" applyBorder="1">
      <alignment vertical="center"/>
    </xf>
    <xf numFmtId="176" fontId="4" fillId="0" borderId="22" xfId="0" applyNumberFormat="1" applyFont="1" applyBorder="1">
      <alignment vertical="center"/>
    </xf>
    <xf numFmtId="0" fontId="4" fillId="0" borderId="22" xfId="0" applyFont="1" applyBorder="1">
      <alignment vertical="center"/>
    </xf>
    <xf numFmtId="43" fontId="4" fillId="0" borderId="22" xfId="0" applyNumberFormat="1" applyFont="1" applyBorder="1">
      <alignment vertical="center"/>
    </xf>
    <xf numFmtId="43" fontId="4" fillId="0" borderId="23" xfId="0" applyNumberFormat="1" applyFont="1" applyBorder="1">
      <alignment vertical="center"/>
    </xf>
    <xf numFmtId="0" fontId="9" fillId="0" borderId="0" xfId="0" applyFont="1" applyFill="1" applyBorder="1" applyAlignment="1"/>
    <xf numFmtId="49" fontId="4" fillId="0" borderId="0" xfId="0" applyNumberFormat="1" applyFont="1">
      <alignment vertical="center"/>
    </xf>
    <xf numFmtId="177" fontId="4" fillId="0" borderId="0" xfId="0" applyNumberFormat="1" applyFont="1">
      <alignment vertical="center"/>
    </xf>
    <xf numFmtId="49" fontId="3" fillId="0" borderId="0" xfId="0" applyNumberFormat="1" applyFont="1">
      <alignment vertical="center"/>
    </xf>
    <xf numFmtId="14" fontId="3" fillId="0" borderId="0" xfId="0" applyNumberFormat="1" applyFont="1">
      <alignment vertical="center"/>
    </xf>
    <xf numFmtId="0" fontId="10" fillId="0" borderId="0" xfId="0" applyFont="1">
      <alignment vertical="center"/>
    </xf>
    <xf numFmtId="14" fontId="4" fillId="0" borderId="0" xfId="0" applyNumberFormat="1" applyFont="1">
      <alignment vertical="center"/>
    </xf>
    <xf numFmtId="14" fontId="4" fillId="3" borderId="0" xfId="0" applyNumberFormat="1" applyFont="1" applyFill="1">
      <alignment vertical="center"/>
    </xf>
    <xf numFmtId="0" fontId="11" fillId="2" borderId="0" xfId="0" applyFont="1" applyFill="1" applyBorder="1" applyAlignment="1"/>
    <xf numFmtId="0" fontId="9" fillId="2" borderId="0" xfId="0" applyFont="1" applyFill="1" applyBorder="1" applyAlignment="1"/>
    <xf numFmtId="0" fontId="9" fillId="6" borderId="0" xfId="0" applyFont="1" applyFill="1" applyBorder="1" applyAlignment="1"/>
    <xf numFmtId="0" fontId="11" fillId="6" borderId="0" xfId="0" applyFont="1" applyFill="1" applyBorder="1" applyAlignment="1"/>
    <xf numFmtId="0" fontId="11" fillId="0" borderId="0" xfId="0" applyFont="1" applyFill="1" applyBorder="1" applyAlignment="1"/>
    <xf numFmtId="177" fontId="9" fillId="6" borderId="0" xfId="0" applyNumberFormat="1" applyFont="1" applyFill="1" applyBorder="1" applyAlignment="1"/>
    <xf numFmtId="0" fontId="9" fillId="0" borderId="0" xfId="0" applyNumberFormat="1" applyFont="1" applyFill="1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00FFFF00"/>
      <color rgb="0092D05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1" Type="http://schemas.openxmlformats.org/officeDocument/2006/relationships/image" Target="media/image1.png"/></Relationships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tyles" Target="styles.xml"/><Relationship Id="rId13" Type="http://www.wps.cn/officeDocument/2020/cellImage" Target="cellimages.xml"/><Relationship Id="rId12" Type="http://schemas.openxmlformats.org/officeDocument/2006/relationships/sheetMetadata" Target="metadata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tabColor rgb="FFFFFF00"/>
  </sheetPr>
  <dimension ref="A1:N4790"/>
  <sheetViews>
    <sheetView topLeftCell="A14" workbookViewId="0">
      <selection activeCell="L1" sqref="L1:L52"/>
    </sheetView>
  </sheetViews>
  <sheetFormatPr defaultColWidth="9" defaultRowHeight="13.5"/>
  <cols>
    <col min="1" max="1" width="16.25" style="54" customWidth="1"/>
    <col min="2" max="9" width="8" style="54"/>
    <col min="10" max="11" width="11.25" style="54"/>
    <col min="12" max="12" width="12.875" style="54" customWidth="1"/>
    <col min="13" max="13" width="11.25" style="54"/>
    <col min="14" max="14" width="9.25" style="54"/>
  </cols>
  <sheetData>
    <row r="1" spans="1:14">
      <c r="A1" s="54" t="s">
        <v>0</v>
      </c>
      <c r="B1" s="54" t="s">
        <v>1</v>
      </c>
      <c r="C1" s="54" t="s">
        <v>2</v>
      </c>
      <c r="D1" s="54" t="s">
        <v>3</v>
      </c>
      <c r="E1" s="54" t="s">
        <v>4</v>
      </c>
      <c r="F1" s="54" t="s">
        <v>5</v>
      </c>
      <c r="G1" s="54" t="s">
        <v>6</v>
      </c>
      <c r="H1" s="54" t="s">
        <v>7</v>
      </c>
      <c r="I1" s="54" t="s">
        <v>8</v>
      </c>
      <c r="J1" s="54" t="s">
        <v>9</v>
      </c>
      <c r="K1" s="54" t="s">
        <v>10</v>
      </c>
      <c r="L1" s="54" t="s">
        <v>11</v>
      </c>
      <c r="M1" s="54" t="s">
        <v>12</v>
      </c>
      <c r="N1" s="54" t="s">
        <v>13</v>
      </c>
    </row>
    <row r="2" customFormat="1" spans="1:14">
      <c r="A2" s="54" t="s">
        <v>14</v>
      </c>
      <c r="B2" s="54" t="s">
        <v>15</v>
      </c>
      <c r="C2" s="54" t="s">
        <v>16</v>
      </c>
      <c r="D2" s="54" t="s">
        <v>17</v>
      </c>
      <c r="E2" s="54" t="s">
        <v>18</v>
      </c>
      <c r="F2" s="54" t="s">
        <v>17</v>
      </c>
      <c r="G2" s="54" t="s">
        <v>19</v>
      </c>
      <c r="H2" s="54"/>
      <c r="I2" s="54" t="s">
        <v>20</v>
      </c>
      <c r="J2" s="68">
        <v>1.87</v>
      </c>
      <c r="K2" s="68">
        <v>4.059</v>
      </c>
      <c r="L2" s="68">
        <v>3.5</v>
      </c>
      <c r="M2" s="68">
        <v>4.5</v>
      </c>
      <c r="N2" s="68">
        <v>1</v>
      </c>
    </row>
    <row r="3" customFormat="1" spans="1:14">
      <c r="A3" s="54" t="s">
        <v>21</v>
      </c>
      <c r="B3" s="54" t="s">
        <v>22</v>
      </c>
      <c r="C3" s="54" t="s">
        <v>23</v>
      </c>
      <c r="D3" s="54" t="s">
        <v>24</v>
      </c>
      <c r="E3" s="54" t="s">
        <v>18</v>
      </c>
      <c r="F3" s="54" t="s">
        <v>24</v>
      </c>
      <c r="G3" s="54" t="s">
        <v>19</v>
      </c>
      <c r="H3" s="54"/>
      <c r="I3" s="54" t="s">
        <v>20</v>
      </c>
      <c r="J3" s="68">
        <v>9.23</v>
      </c>
      <c r="K3" s="68">
        <v>4.277</v>
      </c>
      <c r="L3" s="68">
        <v>9.5</v>
      </c>
      <c r="M3" s="68">
        <v>9.5</v>
      </c>
      <c r="N3" s="68">
        <v>0</v>
      </c>
    </row>
    <row r="4" customFormat="1" spans="1:14">
      <c r="A4" s="54" t="s">
        <v>25</v>
      </c>
      <c r="B4" s="54" t="s">
        <v>26</v>
      </c>
      <c r="C4" s="54" t="s">
        <v>27</v>
      </c>
      <c r="D4" s="54" t="s">
        <v>28</v>
      </c>
      <c r="E4" s="54" t="s">
        <v>18</v>
      </c>
      <c r="F4" s="54" t="s">
        <v>28</v>
      </c>
      <c r="G4" s="66" t="s">
        <v>29</v>
      </c>
      <c r="H4" s="54"/>
      <c r="I4" s="54" t="s">
        <v>30</v>
      </c>
      <c r="J4" s="68">
        <v>105.07</v>
      </c>
      <c r="K4" s="68">
        <v>0.654</v>
      </c>
      <c r="L4" s="68">
        <v>0.7</v>
      </c>
      <c r="M4" s="68">
        <v>0.8</v>
      </c>
      <c r="N4" s="68">
        <v>0.1</v>
      </c>
    </row>
    <row r="5" customFormat="1" spans="1:14">
      <c r="A5" s="54" t="s">
        <v>31</v>
      </c>
      <c r="B5" s="54" t="s">
        <v>32</v>
      </c>
      <c r="C5" s="54" t="s">
        <v>33</v>
      </c>
      <c r="D5" s="54" t="s">
        <v>28</v>
      </c>
      <c r="E5" s="54" t="s">
        <v>18</v>
      </c>
      <c r="F5" s="54" t="s">
        <v>28</v>
      </c>
      <c r="G5" s="54" t="s">
        <v>29</v>
      </c>
      <c r="H5" s="54"/>
      <c r="I5" s="54" t="s">
        <v>30</v>
      </c>
      <c r="J5" s="68">
        <v>77.91</v>
      </c>
      <c r="K5" s="68">
        <v>0.647</v>
      </c>
      <c r="L5" s="68">
        <v>0.8</v>
      </c>
      <c r="M5" s="68">
        <v>0.8</v>
      </c>
      <c r="N5" s="68">
        <v>0</v>
      </c>
    </row>
    <row r="6" customFormat="1" spans="1:14">
      <c r="A6" s="54" t="s">
        <v>34</v>
      </c>
      <c r="B6" s="54" t="s">
        <v>35</v>
      </c>
      <c r="C6" s="54" t="s">
        <v>36</v>
      </c>
      <c r="D6" s="54" t="s">
        <v>37</v>
      </c>
      <c r="E6" s="54" t="s">
        <v>18</v>
      </c>
      <c r="F6" s="54" t="s">
        <v>37</v>
      </c>
      <c r="G6" s="54" t="s">
        <v>38</v>
      </c>
      <c r="H6" s="54"/>
      <c r="I6" s="54" t="s">
        <v>39</v>
      </c>
      <c r="J6" s="68">
        <v>43.64</v>
      </c>
      <c r="K6" s="68">
        <v>35.783</v>
      </c>
      <c r="L6" s="68">
        <v>44</v>
      </c>
      <c r="M6" s="68">
        <v>44</v>
      </c>
      <c r="N6" s="68">
        <v>0</v>
      </c>
    </row>
    <row r="7" customFormat="1" spans="1:14">
      <c r="A7" s="54" t="s">
        <v>40</v>
      </c>
      <c r="B7" s="54" t="s">
        <v>41</v>
      </c>
      <c r="C7" s="54" t="s">
        <v>36</v>
      </c>
      <c r="D7" s="54" t="s">
        <v>37</v>
      </c>
      <c r="E7" s="54" t="s">
        <v>18</v>
      </c>
      <c r="F7" s="54" t="s">
        <v>37</v>
      </c>
      <c r="G7" s="54" t="s">
        <v>38</v>
      </c>
      <c r="H7" s="54"/>
      <c r="I7" s="54" t="s">
        <v>39</v>
      </c>
      <c r="J7" s="68">
        <v>235.02</v>
      </c>
      <c r="K7" s="68">
        <v>201.12</v>
      </c>
      <c r="L7" s="68">
        <v>236</v>
      </c>
      <c r="M7" s="68">
        <v>236</v>
      </c>
      <c r="N7" s="68">
        <v>0</v>
      </c>
    </row>
    <row r="8" customFormat="1" spans="1:14">
      <c r="A8" s="54" t="s">
        <v>42</v>
      </c>
      <c r="B8" s="54" t="s">
        <v>43</v>
      </c>
      <c r="C8" s="54" t="s">
        <v>36</v>
      </c>
      <c r="D8" s="54" t="s">
        <v>37</v>
      </c>
      <c r="E8" s="54" t="s">
        <v>18</v>
      </c>
      <c r="F8" s="54" t="s">
        <v>37</v>
      </c>
      <c r="G8" s="54" t="s">
        <v>38</v>
      </c>
      <c r="H8" s="54"/>
      <c r="I8" s="54" t="s">
        <v>39</v>
      </c>
      <c r="J8" s="68">
        <v>76.54</v>
      </c>
      <c r="K8" s="68">
        <v>55.296</v>
      </c>
      <c r="L8" s="68">
        <v>77</v>
      </c>
      <c r="M8" s="68">
        <v>77</v>
      </c>
      <c r="N8" s="68">
        <v>0</v>
      </c>
    </row>
    <row r="9" customFormat="1" spans="1:14">
      <c r="A9" s="54" t="s">
        <v>44</v>
      </c>
      <c r="B9" s="54" t="s">
        <v>45</v>
      </c>
      <c r="C9" s="54" t="s">
        <v>36</v>
      </c>
      <c r="D9" s="54" t="s">
        <v>37</v>
      </c>
      <c r="E9" s="54" t="s">
        <v>18</v>
      </c>
      <c r="F9" s="54" t="s">
        <v>37</v>
      </c>
      <c r="G9" s="54" t="s">
        <v>38</v>
      </c>
      <c r="H9" s="54"/>
      <c r="I9" s="54" t="s">
        <v>39</v>
      </c>
      <c r="J9" s="68">
        <v>182.35</v>
      </c>
      <c r="K9" s="68">
        <v>157.348</v>
      </c>
      <c r="L9" s="68">
        <v>183</v>
      </c>
      <c r="M9" s="68">
        <v>183</v>
      </c>
      <c r="N9" s="68">
        <v>0</v>
      </c>
    </row>
    <row r="10" customFormat="1" spans="1:14">
      <c r="A10" s="54" t="s">
        <v>46</v>
      </c>
      <c r="B10" s="54" t="s">
        <v>47</v>
      </c>
      <c r="C10" s="54" t="s">
        <v>36</v>
      </c>
      <c r="D10" s="54" t="s">
        <v>37</v>
      </c>
      <c r="E10" s="54" t="s">
        <v>18</v>
      </c>
      <c r="F10" s="54" t="s">
        <v>37</v>
      </c>
      <c r="G10" s="54" t="s">
        <v>38</v>
      </c>
      <c r="H10" s="54"/>
      <c r="I10" s="54" t="s">
        <v>39</v>
      </c>
      <c r="J10" s="68">
        <v>131.67</v>
      </c>
      <c r="K10" s="68">
        <v>103.47</v>
      </c>
      <c r="L10" s="68">
        <v>132</v>
      </c>
      <c r="M10" s="68">
        <v>132</v>
      </c>
      <c r="N10" s="68">
        <v>0</v>
      </c>
    </row>
    <row r="11" customFormat="1" spans="1:14">
      <c r="A11" s="54" t="s">
        <v>48</v>
      </c>
      <c r="B11" s="54" t="s">
        <v>49</v>
      </c>
      <c r="C11" s="54" t="s">
        <v>50</v>
      </c>
      <c r="D11" s="54" t="s">
        <v>51</v>
      </c>
      <c r="E11" s="54" t="s">
        <v>18</v>
      </c>
      <c r="F11" s="54" t="s">
        <v>51</v>
      </c>
      <c r="G11" s="54" t="s">
        <v>52</v>
      </c>
      <c r="H11" s="54"/>
      <c r="I11" s="54" t="s">
        <v>39</v>
      </c>
      <c r="J11" s="68">
        <v>66.78</v>
      </c>
      <c r="K11" s="68">
        <v>51.207</v>
      </c>
      <c r="L11" s="68">
        <v>67</v>
      </c>
      <c r="M11" s="68">
        <v>67</v>
      </c>
      <c r="N11" s="68">
        <v>0</v>
      </c>
    </row>
    <row r="12" customFormat="1" spans="1:14">
      <c r="A12" s="54" t="s">
        <v>53</v>
      </c>
      <c r="B12" s="54" t="s">
        <v>54</v>
      </c>
      <c r="C12" s="54" t="s">
        <v>50</v>
      </c>
      <c r="D12" s="54" t="s">
        <v>51</v>
      </c>
      <c r="E12" s="54" t="s">
        <v>18</v>
      </c>
      <c r="F12" s="54" t="s">
        <v>51</v>
      </c>
      <c r="G12" s="54" t="s">
        <v>52</v>
      </c>
      <c r="H12" s="54"/>
      <c r="I12" s="54" t="s">
        <v>39</v>
      </c>
      <c r="J12" s="68">
        <v>271.26</v>
      </c>
      <c r="K12" s="68">
        <v>187.498</v>
      </c>
      <c r="L12" s="68">
        <v>272</v>
      </c>
      <c r="M12" s="68">
        <v>272</v>
      </c>
      <c r="N12" s="68">
        <v>0</v>
      </c>
    </row>
    <row r="13" customFormat="1" spans="1:14">
      <c r="A13" s="54" t="s">
        <v>55</v>
      </c>
      <c r="B13" s="54" t="s">
        <v>56</v>
      </c>
      <c r="C13" s="54" t="s">
        <v>50</v>
      </c>
      <c r="D13" s="54" t="s">
        <v>51</v>
      </c>
      <c r="E13" s="54" t="s">
        <v>18</v>
      </c>
      <c r="F13" s="54" t="s">
        <v>51</v>
      </c>
      <c r="G13" s="54" t="s">
        <v>52</v>
      </c>
      <c r="H13" s="54"/>
      <c r="I13" s="54" t="s">
        <v>39</v>
      </c>
      <c r="J13" s="68">
        <v>136.99</v>
      </c>
      <c r="K13" s="68">
        <v>98.223</v>
      </c>
      <c r="L13" s="68">
        <v>138</v>
      </c>
      <c r="M13" s="68">
        <v>137</v>
      </c>
      <c r="N13" s="68">
        <v>-1</v>
      </c>
    </row>
    <row r="14" customFormat="1" spans="1:14">
      <c r="A14" s="54" t="s">
        <v>57</v>
      </c>
      <c r="B14" s="54" t="s">
        <v>58</v>
      </c>
      <c r="C14" s="54" t="s">
        <v>36</v>
      </c>
      <c r="D14" s="54" t="s">
        <v>37</v>
      </c>
      <c r="E14" s="54" t="s">
        <v>18</v>
      </c>
      <c r="F14" s="54" t="s">
        <v>37</v>
      </c>
      <c r="G14" s="54" t="s">
        <v>38</v>
      </c>
      <c r="H14" s="54"/>
      <c r="I14" s="54" t="s">
        <v>39</v>
      </c>
      <c r="J14" s="68">
        <v>124.82</v>
      </c>
      <c r="K14" s="68">
        <v>115.412</v>
      </c>
      <c r="L14" s="68">
        <v>125</v>
      </c>
      <c r="M14" s="68">
        <v>125</v>
      </c>
      <c r="N14" s="68">
        <v>0</v>
      </c>
    </row>
    <row r="15" customFormat="1" spans="1:14">
      <c r="A15" s="54" t="s">
        <v>59</v>
      </c>
      <c r="B15" s="54" t="s">
        <v>60</v>
      </c>
      <c r="C15" s="54" t="s">
        <v>36</v>
      </c>
      <c r="D15" s="54" t="s">
        <v>37</v>
      </c>
      <c r="E15" s="54" t="s">
        <v>18</v>
      </c>
      <c r="F15" s="54" t="s">
        <v>37</v>
      </c>
      <c r="G15" s="54" t="s">
        <v>38</v>
      </c>
      <c r="H15" s="54"/>
      <c r="I15" s="54" t="s">
        <v>39</v>
      </c>
      <c r="J15" s="68">
        <v>233.25</v>
      </c>
      <c r="K15" s="68">
        <v>177.097</v>
      </c>
      <c r="L15" s="68">
        <v>234</v>
      </c>
      <c r="M15" s="68">
        <v>234</v>
      </c>
      <c r="N15" s="68">
        <v>0</v>
      </c>
    </row>
    <row r="16" customFormat="1" spans="1:14">
      <c r="A16" s="54" t="s">
        <v>61</v>
      </c>
      <c r="B16" s="54" t="s">
        <v>62</v>
      </c>
      <c r="C16" s="54" t="s">
        <v>50</v>
      </c>
      <c r="D16" s="54" t="s">
        <v>51</v>
      </c>
      <c r="E16" s="54" t="s">
        <v>18</v>
      </c>
      <c r="F16" s="54" t="s">
        <v>51</v>
      </c>
      <c r="G16" s="66" t="s">
        <v>52</v>
      </c>
      <c r="H16" s="54"/>
      <c r="I16" s="54" t="s">
        <v>39</v>
      </c>
      <c r="J16" s="68">
        <v>36.3</v>
      </c>
      <c r="K16" s="68">
        <v>28.373</v>
      </c>
      <c r="L16" s="68">
        <v>37</v>
      </c>
      <c r="M16" s="68">
        <v>37</v>
      </c>
      <c r="N16" s="68">
        <v>0</v>
      </c>
    </row>
    <row r="17" customFormat="1" spans="1:14">
      <c r="A17" s="54" t="s">
        <v>63</v>
      </c>
      <c r="B17" s="54" t="s">
        <v>64</v>
      </c>
      <c r="C17" s="54" t="s">
        <v>50</v>
      </c>
      <c r="D17" s="54" t="s">
        <v>51</v>
      </c>
      <c r="E17" s="54" t="s">
        <v>18</v>
      </c>
      <c r="F17" s="54" t="s">
        <v>51</v>
      </c>
      <c r="G17" s="54" t="s">
        <v>52</v>
      </c>
      <c r="H17" s="54"/>
      <c r="I17" s="54" t="s">
        <v>39</v>
      </c>
      <c r="J17" s="68">
        <v>25.91</v>
      </c>
      <c r="K17" s="68">
        <v>22.747</v>
      </c>
      <c r="L17" s="68">
        <v>26</v>
      </c>
      <c r="M17" s="68">
        <v>26</v>
      </c>
      <c r="N17" s="68">
        <v>0</v>
      </c>
    </row>
    <row r="18" customFormat="1" spans="1:14">
      <c r="A18" s="54" t="s">
        <v>65</v>
      </c>
      <c r="B18" s="54" t="s">
        <v>66</v>
      </c>
      <c r="C18" s="54" t="s">
        <v>36</v>
      </c>
      <c r="D18" s="54" t="s">
        <v>37</v>
      </c>
      <c r="E18" s="54" t="s">
        <v>18</v>
      </c>
      <c r="F18" s="54" t="s">
        <v>37</v>
      </c>
      <c r="G18" s="54" t="s">
        <v>38</v>
      </c>
      <c r="H18" s="54"/>
      <c r="I18" s="54" t="s">
        <v>39</v>
      </c>
      <c r="J18" s="68">
        <v>40.95</v>
      </c>
      <c r="K18" s="68">
        <v>27.728</v>
      </c>
      <c r="L18" s="68">
        <v>41</v>
      </c>
      <c r="M18" s="68">
        <v>41</v>
      </c>
      <c r="N18" s="68">
        <v>0</v>
      </c>
    </row>
    <row r="19" customFormat="1" spans="1:14">
      <c r="A19" s="54" t="s">
        <v>67</v>
      </c>
      <c r="B19" s="54" t="s">
        <v>68</v>
      </c>
      <c r="C19" s="54" t="s">
        <v>36</v>
      </c>
      <c r="D19" s="54" t="s">
        <v>37</v>
      </c>
      <c r="E19" s="54" t="s">
        <v>18</v>
      </c>
      <c r="F19" s="54" t="s">
        <v>37</v>
      </c>
      <c r="G19" s="66" t="s">
        <v>38</v>
      </c>
      <c r="H19" s="54"/>
      <c r="I19" s="54" t="s">
        <v>39</v>
      </c>
      <c r="J19" s="68">
        <v>312.72</v>
      </c>
      <c r="K19" s="68">
        <v>224.327</v>
      </c>
      <c r="L19" s="68">
        <v>313</v>
      </c>
      <c r="M19" s="68">
        <v>313</v>
      </c>
      <c r="N19" s="68">
        <v>0</v>
      </c>
    </row>
    <row r="20" customFormat="1" spans="1:14">
      <c r="A20" s="54" t="s">
        <v>69</v>
      </c>
      <c r="B20" s="54" t="s">
        <v>70</v>
      </c>
      <c r="C20" s="54" t="s">
        <v>50</v>
      </c>
      <c r="D20" s="54" t="s">
        <v>51</v>
      </c>
      <c r="E20" s="54" t="s">
        <v>18</v>
      </c>
      <c r="F20" s="54" t="s">
        <v>51</v>
      </c>
      <c r="G20" s="54" t="s">
        <v>52</v>
      </c>
      <c r="H20" s="54"/>
      <c r="I20" s="54" t="s">
        <v>39</v>
      </c>
      <c r="J20" s="68">
        <v>269</v>
      </c>
      <c r="K20" s="68">
        <v>200.901</v>
      </c>
      <c r="L20" s="68">
        <v>270</v>
      </c>
      <c r="M20" s="68">
        <v>269</v>
      </c>
      <c r="N20" s="68">
        <v>-1</v>
      </c>
    </row>
    <row r="21" customFormat="1" spans="1:14">
      <c r="A21" s="54" t="s">
        <v>71</v>
      </c>
      <c r="B21" s="54" t="s">
        <v>72</v>
      </c>
      <c r="C21" s="54" t="s">
        <v>50</v>
      </c>
      <c r="D21" s="54" t="s">
        <v>51</v>
      </c>
      <c r="E21" s="54" t="s">
        <v>18</v>
      </c>
      <c r="F21" s="54" t="s">
        <v>51</v>
      </c>
      <c r="G21" s="54" t="s">
        <v>52</v>
      </c>
      <c r="H21" s="54"/>
      <c r="I21" s="54" t="s">
        <v>39</v>
      </c>
      <c r="J21" s="68">
        <v>730.44</v>
      </c>
      <c r="K21" s="68">
        <v>652.894</v>
      </c>
      <c r="L21" s="68">
        <v>732</v>
      </c>
      <c r="M21" s="68">
        <v>731</v>
      </c>
      <c r="N21" s="68">
        <v>-1</v>
      </c>
    </row>
    <row r="22" customFormat="1" spans="1:14">
      <c r="A22" s="54" t="s">
        <v>73</v>
      </c>
      <c r="B22" s="54" t="s">
        <v>74</v>
      </c>
      <c r="C22" s="54" t="s">
        <v>36</v>
      </c>
      <c r="D22" s="54" t="s">
        <v>37</v>
      </c>
      <c r="E22" s="54" t="s">
        <v>18</v>
      </c>
      <c r="F22" s="54" t="s">
        <v>37</v>
      </c>
      <c r="G22" s="54" t="s">
        <v>38</v>
      </c>
      <c r="H22" s="54"/>
      <c r="I22" s="54" t="s">
        <v>39</v>
      </c>
      <c r="J22" s="68">
        <v>633.45</v>
      </c>
      <c r="K22" s="68">
        <v>431.198</v>
      </c>
      <c r="L22" s="68">
        <v>634</v>
      </c>
      <c r="M22" s="68">
        <v>634</v>
      </c>
      <c r="N22" s="68">
        <v>0</v>
      </c>
    </row>
    <row r="23" customFormat="1" spans="1:14">
      <c r="A23" s="54" t="s">
        <v>75</v>
      </c>
      <c r="B23" s="54" t="s">
        <v>76</v>
      </c>
      <c r="C23" s="54" t="s">
        <v>77</v>
      </c>
      <c r="D23" s="54" t="s">
        <v>78</v>
      </c>
      <c r="E23" s="54" t="s">
        <v>18</v>
      </c>
      <c r="F23" s="54" t="s">
        <v>78</v>
      </c>
      <c r="G23" s="54" t="s">
        <v>29</v>
      </c>
      <c r="H23" s="54"/>
      <c r="I23" s="54" t="s">
        <v>79</v>
      </c>
      <c r="J23" s="68">
        <v>36.48</v>
      </c>
      <c r="K23" s="68">
        <v>22.308</v>
      </c>
      <c r="L23" s="68">
        <v>37</v>
      </c>
      <c r="M23" s="68">
        <v>43</v>
      </c>
      <c r="N23" s="68">
        <v>6</v>
      </c>
    </row>
    <row r="24" customFormat="1" spans="1:14">
      <c r="A24" s="54" t="s">
        <v>80</v>
      </c>
      <c r="B24" s="54" t="s">
        <v>81</v>
      </c>
      <c r="C24" s="54" t="s">
        <v>36</v>
      </c>
      <c r="D24" s="54" t="s">
        <v>37</v>
      </c>
      <c r="E24" s="54" t="s">
        <v>18</v>
      </c>
      <c r="F24" s="54" t="s">
        <v>37</v>
      </c>
      <c r="G24" s="54" t="s">
        <v>38</v>
      </c>
      <c r="H24" s="54"/>
      <c r="I24" s="54" t="s">
        <v>39</v>
      </c>
      <c r="J24" s="68">
        <v>502.74</v>
      </c>
      <c r="K24" s="68">
        <v>499.672</v>
      </c>
      <c r="L24" s="68">
        <v>503</v>
      </c>
      <c r="M24" s="68">
        <v>503</v>
      </c>
      <c r="N24" s="68">
        <v>0</v>
      </c>
    </row>
    <row r="25" customFormat="1" spans="1:14">
      <c r="A25" s="54" t="s">
        <v>82</v>
      </c>
      <c r="B25" s="54" t="s">
        <v>83</v>
      </c>
      <c r="C25" s="54" t="s">
        <v>84</v>
      </c>
      <c r="D25" s="54" t="s">
        <v>85</v>
      </c>
      <c r="E25" s="54" t="s">
        <v>18</v>
      </c>
      <c r="F25" s="54" t="s">
        <v>85</v>
      </c>
      <c r="G25" s="54" t="s">
        <v>29</v>
      </c>
      <c r="H25" s="54"/>
      <c r="I25" s="54" t="s">
        <v>86</v>
      </c>
      <c r="J25" s="68">
        <v>51.07</v>
      </c>
      <c r="K25" s="68">
        <v>41.317</v>
      </c>
      <c r="L25" s="68">
        <v>52</v>
      </c>
      <c r="M25" s="68">
        <v>52</v>
      </c>
      <c r="N25" s="68">
        <v>0</v>
      </c>
    </row>
    <row r="26" customFormat="1" spans="1:14">
      <c r="A26" s="54" t="s">
        <v>87</v>
      </c>
      <c r="B26" s="54" t="s">
        <v>88</v>
      </c>
      <c r="C26" s="54" t="s">
        <v>89</v>
      </c>
      <c r="D26" s="54" t="s">
        <v>17</v>
      </c>
      <c r="E26" s="54" t="s">
        <v>18</v>
      </c>
      <c r="F26" s="54" t="s">
        <v>17</v>
      </c>
      <c r="G26" s="54" t="s">
        <v>19</v>
      </c>
      <c r="H26" s="54"/>
      <c r="I26" s="54" t="s">
        <v>90</v>
      </c>
      <c r="J26" s="68">
        <v>0.72</v>
      </c>
      <c r="K26" s="68">
        <v>0</v>
      </c>
      <c r="L26" s="68">
        <v>1</v>
      </c>
      <c r="M26" s="68">
        <v>1</v>
      </c>
      <c r="N26" s="68">
        <v>0</v>
      </c>
    </row>
    <row r="27" customFormat="1" spans="1:14">
      <c r="A27" s="54" t="s">
        <v>91</v>
      </c>
      <c r="B27" s="54" t="s">
        <v>92</v>
      </c>
      <c r="C27" s="54" t="s">
        <v>93</v>
      </c>
      <c r="D27" s="54" t="s">
        <v>85</v>
      </c>
      <c r="E27" s="54" t="s">
        <v>18</v>
      </c>
      <c r="F27" s="54" t="s">
        <v>85</v>
      </c>
      <c r="G27" s="66" t="s">
        <v>29</v>
      </c>
      <c r="H27" s="54"/>
      <c r="I27" s="54" t="s">
        <v>90</v>
      </c>
      <c r="J27" s="68">
        <v>29.31</v>
      </c>
      <c r="K27" s="68">
        <v>20.758</v>
      </c>
      <c r="L27" s="68">
        <v>30</v>
      </c>
      <c r="M27" s="68">
        <v>30</v>
      </c>
      <c r="N27" s="68">
        <v>0</v>
      </c>
    </row>
    <row r="28" customFormat="1" spans="1:14">
      <c r="A28" s="54" t="s">
        <v>94</v>
      </c>
      <c r="B28" s="54" t="s">
        <v>95</v>
      </c>
      <c r="C28" s="54" t="s">
        <v>96</v>
      </c>
      <c r="D28" s="54" t="s">
        <v>97</v>
      </c>
      <c r="E28" s="54" t="s">
        <v>18</v>
      </c>
      <c r="F28" s="54" t="s">
        <v>97</v>
      </c>
      <c r="G28" s="66" t="s">
        <v>98</v>
      </c>
      <c r="H28" s="54"/>
      <c r="I28" s="54" t="s">
        <v>99</v>
      </c>
      <c r="J28" s="68">
        <v>189.88</v>
      </c>
      <c r="K28" s="68">
        <v>186.461</v>
      </c>
      <c r="L28" s="68">
        <v>208</v>
      </c>
      <c r="M28" s="68">
        <v>208</v>
      </c>
      <c r="N28" s="68">
        <v>0</v>
      </c>
    </row>
    <row r="29" customFormat="1" spans="1:14">
      <c r="A29" s="54" t="s">
        <v>100</v>
      </c>
      <c r="B29" s="54" t="s">
        <v>101</v>
      </c>
      <c r="C29" s="54" t="s">
        <v>102</v>
      </c>
      <c r="D29" s="54" t="s">
        <v>17</v>
      </c>
      <c r="E29" s="54" t="s">
        <v>18</v>
      </c>
      <c r="F29" s="54" t="s">
        <v>17</v>
      </c>
      <c r="G29" s="66" t="s">
        <v>19</v>
      </c>
      <c r="H29" s="54"/>
      <c r="I29" s="54" t="s">
        <v>103</v>
      </c>
      <c r="J29" s="68">
        <v>9.8</v>
      </c>
      <c r="K29" s="68">
        <v>6.919</v>
      </c>
      <c r="L29" s="68">
        <v>10</v>
      </c>
      <c r="M29" s="68">
        <v>10</v>
      </c>
      <c r="N29" s="68">
        <v>0</v>
      </c>
    </row>
    <row r="30" customFormat="1" spans="1:14">
      <c r="A30" s="54" t="s">
        <v>104</v>
      </c>
      <c r="B30" s="54" t="s">
        <v>105</v>
      </c>
      <c r="C30" s="54" t="s">
        <v>106</v>
      </c>
      <c r="D30" s="54" t="s">
        <v>17</v>
      </c>
      <c r="E30" s="54" t="s">
        <v>18</v>
      </c>
      <c r="F30" s="54" t="s">
        <v>17</v>
      </c>
      <c r="G30" s="54" t="s">
        <v>19</v>
      </c>
      <c r="H30" s="54"/>
      <c r="I30" s="54" t="s">
        <v>103</v>
      </c>
      <c r="J30" s="68">
        <v>9.83</v>
      </c>
      <c r="K30" s="68">
        <v>7.88</v>
      </c>
      <c r="L30" s="68">
        <v>10</v>
      </c>
      <c r="M30" s="68">
        <v>10</v>
      </c>
      <c r="N30" s="68">
        <v>0</v>
      </c>
    </row>
    <row r="31" customFormat="1" spans="1:14">
      <c r="A31" s="54" t="s">
        <v>107</v>
      </c>
      <c r="B31" s="54" t="s">
        <v>108</v>
      </c>
      <c r="C31" s="54" t="s">
        <v>109</v>
      </c>
      <c r="D31" s="54" t="s">
        <v>17</v>
      </c>
      <c r="E31" s="54" t="s">
        <v>18</v>
      </c>
      <c r="F31" s="54" t="s">
        <v>17</v>
      </c>
      <c r="G31" s="54" t="s">
        <v>19</v>
      </c>
      <c r="H31" s="54"/>
      <c r="I31" s="54" t="s">
        <v>103</v>
      </c>
      <c r="J31" s="68">
        <v>5.31</v>
      </c>
      <c r="K31" s="68">
        <v>4.997</v>
      </c>
      <c r="L31" s="68">
        <v>5.5</v>
      </c>
      <c r="M31" s="68">
        <v>5.5</v>
      </c>
      <c r="N31" s="68">
        <v>0</v>
      </c>
    </row>
    <row r="32" customFormat="1" spans="1:14">
      <c r="A32" s="54" t="s">
        <v>110</v>
      </c>
      <c r="B32" s="54" t="s">
        <v>111</v>
      </c>
      <c r="C32" s="54" t="s">
        <v>112</v>
      </c>
      <c r="D32" s="54" t="s">
        <v>17</v>
      </c>
      <c r="E32" s="54" t="s">
        <v>18</v>
      </c>
      <c r="F32" s="54" t="s">
        <v>17</v>
      </c>
      <c r="G32" s="54" t="s">
        <v>19</v>
      </c>
      <c r="H32" s="54"/>
      <c r="I32" s="54" t="s">
        <v>103</v>
      </c>
      <c r="J32" s="68">
        <v>6.37</v>
      </c>
      <c r="K32" s="68">
        <v>4.191</v>
      </c>
      <c r="L32" s="68">
        <v>6.5</v>
      </c>
      <c r="M32" s="68">
        <v>6.5</v>
      </c>
      <c r="N32" s="68">
        <v>0</v>
      </c>
    </row>
    <row r="33" customFormat="1" spans="1:14">
      <c r="A33" s="54" t="s">
        <v>113</v>
      </c>
      <c r="B33" s="54" t="s">
        <v>114</v>
      </c>
      <c r="C33" s="54" t="s">
        <v>115</v>
      </c>
      <c r="D33" s="54" t="s">
        <v>24</v>
      </c>
      <c r="E33" s="54" t="s">
        <v>18</v>
      </c>
      <c r="F33" s="54" t="s">
        <v>24</v>
      </c>
      <c r="G33" s="54" t="s">
        <v>19</v>
      </c>
      <c r="H33" s="54"/>
      <c r="I33" s="54" t="s">
        <v>116</v>
      </c>
      <c r="J33" s="68">
        <v>50.38</v>
      </c>
      <c r="K33" s="68">
        <v>52.836</v>
      </c>
      <c r="L33" s="68">
        <v>52</v>
      </c>
      <c r="M33" s="68">
        <v>56</v>
      </c>
      <c r="N33" s="68">
        <v>4</v>
      </c>
    </row>
    <row r="34" customFormat="1" spans="1:14">
      <c r="A34" s="54" t="s">
        <v>117</v>
      </c>
      <c r="B34" s="54" t="s">
        <v>118</v>
      </c>
      <c r="C34" s="54" t="s">
        <v>119</v>
      </c>
      <c r="D34" s="54" t="s">
        <v>17</v>
      </c>
      <c r="E34" s="54" t="s">
        <v>18</v>
      </c>
      <c r="F34" s="54" t="s">
        <v>17</v>
      </c>
      <c r="G34" s="54" t="s">
        <v>19</v>
      </c>
      <c r="H34" s="54"/>
      <c r="I34" s="54" t="s">
        <v>120</v>
      </c>
      <c r="J34" s="68">
        <v>28.04</v>
      </c>
      <c r="K34" s="68">
        <v>18.262</v>
      </c>
      <c r="L34" s="68">
        <v>29</v>
      </c>
      <c r="M34" s="68">
        <v>29</v>
      </c>
      <c r="N34" s="68">
        <v>0</v>
      </c>
    </row>
    <row r="35" customFormat="1" spans="1:14">
      <c r="A35" s="54" t="s">
        <v>121</v>
      </c>
      <c r="B35" s="54" t="s">
        <v>122</v>
      </c>
      <c r="C35" s="54" t="s">
        <v>123</v>
      </c>
      <c r="D35" s="54" t="s">
        <v>124</v>
      </c>
      <c r="E35" s="54" t="s">
        <v>18</v>
      </c>
      <c r="F35" s="54" t="s">
        <v>124</v>
      </c>
      <c r="G35" s="54" t="s">
        <v>52</v>
      </c>
      <c r="H35" s="54"/>
      <c r="I35" s="54" t="s">
        <v>20</v>
      </c>
      <c r="J35" s="68">
        <v>16.97</v>
      </c>
      <c r="K35" s="68">
        <v>22.182</v>
      </c>
      <c r="L35" s="68">
        <v>27</v>
      </c>
      <c r="M35" s="68">
        <v>23</v>
      </c>
      <c r="N35" s="68">
        <v>-4</v>
      </c>
    </row>
    <row r="36" customFormat="1" spans="1:14">
      <c r="A36" s="54" t="s">
        <v>125</v>
      </c>
      <c r="B36" s="54" t="s">
        <v>126</v>
      </c>
      <c r="C36" s="54" t="s">
        <v>127</v>
      </c>
      <c r="D36" s="54" t="s">
        <v>128</v>
      </c>
      <c r="E36" s="54" t="s">
        <v>18</v>
      </c>
      <c r="F36" s="54" t="s">
        <v>128</v>
      </c>
      <c r="G36" s="54" t="s">
        <v>129</v>
      </c>
      <c r="H36" s="54"/>
      <c r="I36" s="54" t="s">
        <v>130</v>
      </c>
      <c r="J36" s="68">
        <v>7.45</v>
      </c>
      <c r="K36" s="68">
        <v>9.281</v>
      </c>
      <c r="L36" s="68">
        <v>7.5</v>
      </c>
      <c r="M36" s="68">
        <v>9.5</v>
      </c>
      <c r="N36" s="68">
        <v>2</v>
      </c>
    </row>
    <row r="37" customFormat="1" spans="1:14">
      <c r="A37" s="54" t="s">
        <v>131</v>
      </c>
      <c r="B37" s="54" t="s">
        <v>132</v>
      </c>
      <c r="C37" s="54" t="s">
        <v>133</v>
      </c>
      <c r="D37" s="54" t="s">
        <v>128</v>
      </c>
      <c r="E37" s="54" t="s">
        <v>18</v>
      </c>
      <c r="F37" s="54" t="s">
        <v>128</v>
      </c>
      <c r="G37" s="54" t="s">
        <v>129</v>
      </c>
      <c r="H37" s="54"/>
      <c r="I37" s="54" t="s">
        <v>130</v>
      </c>
      <c r="J37" s="68">
        <v>5.89</v>
      </c>
      <c r="K37" s="68">
        <v>7.421</v>
      </c>
      <c r="L37" s="68">
        <v>6</v>
      </c>
      <c r="M37" s="68">
        <v>7.5</v>
      </c>
      <c r="N37" s="68">
        <v>1.5</v>
      </c>
    </row>
    <row r="38" customFormat="1" spans="1:14">
      <c r="A38" s="54" t="s">
        <v>134</v>
      </c>
      <c r="B38" s="54" t="s">
        <v>135</v>
      </c>
      <c r="C38" s="54" t="s">
        <v>136</v>
      </c>
      <c r="D38" s="54" t="s">
        <v>17</v>
      </c>
      <c r="E38" s="54" t="s">
        <v>18</v>
      </c>
      <c r="F38" s="54" t="s">
        <v>17</v>
      </c>
      <c r="G38" s="54" t="s">
        <v>19</v>
      </c>
      <c r="H38" s="54"/>
      <c r="I38" s="54" t="s">
        <v>99</v>
      </c>
      <c r="J38" s="68">
        <v>13.8</v>
      </c>
      <c r="K38" s="68">
        <v>30.274</v>
      </c>
      <c r="L38" s="68">
        <v>25</v>
      </c>
      <c r="M38" s="68">
        <v>33</v>
      </c>
      <c r="N38" s="68">
        <v>8</v>
      </c>
    </row>
    <row r="39" customFormat="1" spans="1:14">
      <c r="A39" s="54" t="s">
        <v>137</v>
      </c>
      <c r="B39" s="54" t="s">
        <v>138</v>
      </c>
      <c r="C39" s="54" t="s">
        <v>139</v>
      </c>
      <c r="D39" s="54" t="s">
        <v>140</v>
      </c>
      <c r="E39" s="54" t="s">
        <v>18</v>
      </c>
      <c r="F39" s="54" t="s">
        <v>140</v>
      </c>
      <c r="G39" s="54" t="s">
        <v>98</v>
      </c>
      <c r="H39" s="54"/>
      <c r="I39" s="54" t="s">
        <v>99</v>
      </c>
      <c r="J39" s="68">
        <v>2.6</v>
      </c>
      <c r="K39" s="68">
        <v>3.724</v>
      </c>
      <c r="L39" s="68">
        <v>3.5</v>
      </c>
      <c r="M39" s="68">
        <v>4</v>
      </c>
      <c r="N39" s="68">
        <v>0.5</v>
      </c>
    </row>
    <row r="40" customFormat="1" spans="1:14">
      <c r="A40" s="54" t="s">
        <v>141</v>
      </c>
      <c r="B40" s="54" t="s">
        <v>142</v>
      </c>
      <c r="C40" s="54" t="s">
        <v>143</v>
      </c>
      <c r="D40" s="54" t="s">
        <v>144</v>
      </c>
      <c r="E40" s="54" t="s">
        <v>18</v>
      </c>
      <c r="F40" s="54" t="s">
        <v>144</v>
      </c>
      <c r="G40" s="54" t="s">
        <v>52</v>
      </c>
      <c r="H40" s="54"/>
      <c r="I40" s="54" t="s">
        <v>145</v>
      </c>
      <c r="J40" s="68">
        <v>141.06</v>
      </c>
      <c r="K40" s="68">
        <v>109.216</v>
      </c>
      <c r="L40" s="68">
        <v>142</v>
      </c>
      <c r="M40" s="68">
        <v>142</v>
      </c>
      <c r="N40" s="68">
        <v>0</v>
      </c>
    </row>
    <row r="41" customFormat="1" spans="1:14">
      <c r="A41" s="54" t="s">
        <v>146</v>
      </c>
      <c r="B41" s="54" t="s">
        <v>147</v>
      </c>
      <c r="C41" s="54" t="s">
        <v>148</v>
      </c>
      <c r="D41" s="54" t="s">
        <v>17</v>
      </c>
      <c r="E41" s="54" t="s">
        <v>18</v>
      </c>
      <c r="F41" s="54" t="s">
        <v>17</v>
      </c>
      <c r="G41" s="54" t="s">
        <v>19</v>
      </c>
      <c r="H41" s="54"/>
      <c r="I41" s="54" t="s">
        <v>90</v>
      </c>
      <c r="J41" s="68">
        <v>4.37</v>
      </c>
      <c r="K41" s="68">
        <v>5.04</v>
      </c>
      <c r="L41" s="68">
        <v>5</v>
      </c>
      <c r="M41" s="68">
        <v>5.5</v>
      </c>
      <c r="N41" s="68">
        <v>0.5</v>
      </c>
    </row>
    <row r="42" customFormat="1" spans="1:14">
      <c r="A42" s="54" t="s">
        <v>149</v>
      </c>
      <c r="B42" s="54" t="s">
        <v>150</v>
      </c>
      <c r="C42" s="54" t="s">
        <v>151</v>
      </c>
      <c r="D42" s="54" t="s">
        <v>17</v>
      </c>
      <c r="E42" s="54" t="s">
        <v>18</v>
      </c>
      <c r="F42" s="54" t="s">
        <v>17</v>
      </c>
      <c r="G42" s="54" t="s">
        <v>19</v>
      </c>
      <c r="H42" s="54"/>
      <c r="I42" s="54" t="s">
        <v>152</v>
      </c>
      <c r="J42" s="68">
        <v>21.21</v>
      </c>
      <c r="K42" s="68">
        <v>37.094</v>
      </c>
      <c r="L42" s="68">
        <v>25</v>
      </c>
      <c r="M42" s="68">
        <v>38</v>
      </c>
      <c r="N42" s="68">
        <v>13</v>
      </c>
    </row>
    <row r="43" customFormat="1" spans="1:14">
      <c r="A43" s="54" t="s">
        <v>153</v>
      </c>
      <c r="B43" s="54" t="s">
        <v>154</v>
      </c>
      <c r="C43" s="54" t="s">
        <v>155</v>
      </c>
      <c r="D43" s="54" t="s">
        <v>17</v>
      </c>
      <c r="E43" s="54" t="s">
        <v>18</v>
      </c>
      <c r="F43" s="54" t="s">
        <v>17</v>
      </c>
      <c r="G43" s="54" t="s">
        <v>19</v>
      </c>
      <c r="H43" s="54"/>
      <c r="I43" s="54" t="s">
        <v>156</v>
      </c>
      <c r="J43" s="68">
        <v>3.68</v>
      </c>
      <c r="K43" s="68">
        <v>3.84</v>
      </c>
      <c r="L43" s="68">
        <v>4</v>
      </c>
      <c r="M43" s="68">
        <v>4</v>
      </c>
      <c r="N43" s="68">
        <v>0</v>
      </c>
    </row>
    <row r="44" customFormat="1" spans="1:14">
      <c r="A44" s="54" t="s">
        <v>157</v>
      </c>
      <c r="B44" s="54" t="s">
        <v>158</v>
      </c>
      <c r="C44" s="54" t="s">
        <v>159</v>
      </c>
      <c r="D44" s="54" t="s">
        <v>160</v>
      </c>
      <c r="E44" s="54" t="s">
        <v>18</v>
      </c>
      <c r="F44" s="54" t="s">
        <v>160</v>
      </c>
      <c r="G44" s="54" t="s">
        <v>129</v>
      </c>
      <c r="H44" s="54"/>
      <c r="I44" s="54" t="s">
        <v>161</v>
      </c>
      <c r="J44" s="68">
        <v>1.37</v>
      </c>
      <c r="K44" s="68">
        <v>1.865</v>
      </c>
      <c r="L44" s="68">
        <v>2</v>
      </c>
      <c r="M44" s="68">
        <v>2</v>
      </c>
      <c r="N44" s="68">
        <v>0</v>
      </c>
    </row>
    <row r="45" customFormat="1" spans="1:14">
      <c r="A45" s="54" t="s">
        <v>162</v>
      </c>
      <c r="B45" s="54" t="s">
        <v>163</v>
      </c>
      <c r="C45" s="54" t="s">
        <v>164</v>
      </c>
      <c r="D45" s="54" t="s">
        <v>160</v>
      </c>
      <c r="E45" s="54" t="s">
        <v>18</v>
      </c>
      <c r="F45" s="54" t="s">
        <v>160</v>
      </c>
      <c r="G45" s="54" t="s">
        <v>129</v>
      </c>
      <c r="H45" s="54"/>
      <c r="I45" s="54" t="s">
        <v>161</v>
      </c>
      <c r="J45" s="68">
        <v>2.4</v>
      </c>
      <c r="K45" s="68">
        <v>2.31</v>
      </c>
      <c r="L45" s="68">
        <v>2.5</v>
      </c>
      <c r="M45" s="68">
        <v>2.5</v>
      </c>
      <c r="N45" s="68">
        <v>0</v>
      </c>
    </row>
    <row r="46" customFormat="1" spans="1:14">
      <c r="A46" s="54" t="s">
        <v>165</v>
      </c>
      <c r="B46" s="54" t="s">
        <v>166</v>
      </c>
      <c r="C46" s="54" t="s">
        <v>167</v>
      </c>
      <c r="D46" s="54" t="s">
        <v>168</v>
      </c>
      <c r="E46" s="54" t="s">
        <v>18</v>
      </c>
      <c r="F46" s="54" t="s">
        <v>169</v>
      </c>
      <c r="G46" s="54" t="s">
        <v>170</v>
      </c>
      <c r="H46" s="54"/>
      <c r="I46" s="54" t="s">
        <v>161</v>
      </c>
      <c r="J46" s="68">
        <v>11.58</v>
      </c>
      <c r="K46" s="68">
        <v>11.544</v>
      </c>
      <c r="L46" s="68">
        <v>12</v>
      </c>
      <c r="M46" s="68">
        <v>12</v>
      </c>
      <c r="N46" s="68">
        <v>0</v>
      </c>
    </row>
    <row r="47" customFormat="1" spans="1:14">
      <c r="A47" s="54" t="s">
        <v>171</v>
      </c>
      <c r="B47" s="54" t="s">
        <v>172</v>
      </c>
      <c r="C47" s="54" t="s">
        <v>173</v>
      </c>
      <c r="D47" s="54" t="s">
        <v>85</v>
      </c>
      <c r="E47" s="54" t="s">
        <v>18</v>
      </c>
      <c r="F47" s="54" t="s">
        <v>85</v>
      </c>
      <c r="G47" s="54" t="s">
        <v>29</v>
      </c>
      <c r="H47" s="54"/>
      <c r="I47" s="54" t="s">
        <v>103</v>
      </c>
      <c r="J47" s="68">
        <v>30</v>
      </c>
      <c r="K47" s="68">
        <v>27.566</v>
      </c>
      <c r="L47" s="68">
        <v>30</v>
      </c>
      <c r="M47" s="68">
        <v>30</v>
      </c>
      <c r="N47" s="68">
        <v>0</v>
      </c>
    </row>
    <row r="48" customFormat="1" spans="1:14">
      <c r="A48" s="54" t="s">
        <v>174</v>
      </c>
      <c r="B48" s="54" t="s">
        <v>175</v>
      </c>
      <c r="C48" s="54" t="s">
        <v>176</v>
      </c>
      <c r="D48" s="54" t="s">
        <v>17</v>
      </c>
      <c r="E48" s="54" t="s">
        <v>18</v>
      </c>
      <c r="F48" s="54" t="s">
        <v>17</v>
      </c>
      <c r="G48" s="54" t="s">
        <v>19</v>
      </c>
      <c r="H48" s="54"/>
      <c r="I48" s="54" t="s">
        <v>161</v>
      </c>
      <c r="J48" s="68">
        <v>5.59</v>
      </c>
      <c r="K48" s="68">
        <v>9.828</v>
      </c>
      <c r="L48" s="68">
        <v>8.5</v>
      </c>
      <c r="M48" s="68">
        <v>10</v>
      </c>
      <c r="N48" s="68">
        <v>1.5</v>
      </c>
    </row>
    <row r="49" customFormat="1" spans="1:14">
      <c r="A49" s="54" t="s">
        <v>177</v>
      </c>
      <c r="B49" s="54" t="s">
        <v>178</v>
      </c>
      <c r="C49" s="54" t="s">
        <v>179</v>
      </c>
      <c r="D49" s="54" t="s">
        <v>168</v>
      </c>
      <c r="E49" s="54" t="s">
        <v>18</v>
      </c>
      <c r="F49" s="54" t="s">
        <v>169</v>
      </c>
      <c r="G49" s="54" t="s">
        <v>170</v>
      </c>
      <c r="H49" s="54"/>
      <c r="I49" s="54" t="s">
        <v>86</v>
      </c>
      <c r="J49" s="68">
        <v>53.99</v>
      </c>
      <c r="K49" s="68">
        <v>53.065</v>
      </c>
      <c r="L49" s="68">
        <v>55</v>
      </c>
      <c r="M49" s="68">
        <v>54</v>
      </c>
      <c r="N49" s="68">
        <v>-1</v>
      </c>
    </row>
    <row r="50" customFormat="1" spans="1:14">
      <c r="A50" s="54" t="s">
        <v>180</v>
      </c>
      <c r="B50" s="54" t="s">
        <v>181</v>
      </c>
      <c r="C50" s="54" t="s">
        <v>36</v>
      </c>
      <c r="D50" s="54" t="s">
        <v>182</v>
      </c>
      <c r="E50" s="54" t="s">
        <v>18</v>
      </c>
      <c r="F50" s="54" t="s">
        <v>182</v>
      </c>
      <c r="G50" s="54" t="s">
        <v>129</v>
      </c>
      <c r="H50" s="54"/>
      <c r="I50" s="54" t="s">
        <v>86</v>
      </c>
      <c r="J50" s="68">
        <v>48.64</v>
      </c>
      <c r="K50" s="68">
        <v>113.528</v>
      </c>
      <c r="L50" s="68">
        <v>118</v>
      </c>
      <c r="M50" s="68">
        <v>122</v>
      </c>
      <c r="N50" s="68">
        <v>4</v>
      </c>
    </row>
    <row r="51" customFormat="1" spans="1:14">
      <c r="A51" s="54" t="s">
        <v>183</v>
      </c>
      <c r="B51" s="54" t="s">
        <v>184</v>
      </c>
      <c r="C51" s="54" t="s">
        <v>185</v>
      </c>
      <c r="D51" s="54" t="s">
        <v>186</v>
      </c>
      <c r="E51" s="54" t="s">
        <v>18</v>
      </c>
      <c r="F51" s="54" t="s">
        <v>186</v>
      </c>
      <c r="G51" s="54" t="s">
        <v>98</v>
      </c>
      <c r="H51" s="54"/>
      <c r="I51" s="54" t="s">
        <v>187</v>
      </c>
      <c r="J51" s="68">
        <v>69.65</v>
      </c>
      <c r="K51" s="68">
        <v>72.481</v>
      </c>
      <c r="L51" s="68">
        <v>82</v>
      </c>
      <c r="M51" s="68">
        <v>73</v>
      </c>
      <c r="N51" s="68">
        <v>-9</v>
      </c>
    </row>
    <row r="52" customFormat="1" spans="1:14">
      <c r="A52" s="54" t="s">
        <v>188</v>
      </c>
      <c r="B52" s="54" t="s">
        <v>189</v>
      </c>
      <c r="C52" s="54" t="s">
        <v>190</v>
      </c>
      <c r="D52" s="54" t="s">
        <v>128</v>
      </c>
      <c r="E52" s="54" t="s">
        <v>18</v>
      </c>
      <c r="F52" s="54" t="s">
        <v>128</v>
      </c>
      <c r="G52" s="54" t="s">
        <v>129</v>
      </c>
      <c r="H52" s="54"/>
      <c r="I52" s="54" t="s">
        <v>191</v>
      </c>
      <c r="J52" s="68">
        <v>12.39</v>
      </c>
      <c r="K52" s="68">
        <v>9.758</v>
      </c>
      <c r="L52" s="68">
        <v>12.5</v>
      </c>
      <c r="M52" s="68">
        <v>13</v>
      </c>
      <c r="N52" s="68">
        <v>0.5</v>
      </c>
    </row>
    <row r="53" customFormat="1" spans="1:14">
      <c r="A53" s="54" t="s">
        <v>192</v>
      </c>
      <c r="B53" s="54" t="s">
        <v>193</v>
      </c>
      <c r="C53" s="54" t="s">
        <v>50</v>
      </c>
      <c r="D53" s="54" t="s">
        <v>194</v>
      </c>
      <c r="E53" s="54" t="s">
        <v>18</v>
      </c>
      <c r="F53" s="54" t="s">
        <v>194</v>
      </c>
      <c r="G53" s="54" t="s">
        <v>52</v>
      </c>
      <c r="H53" s="54"/>
      <c r="I53" s="54" t="s">
        <v>86</v>
      </c>
      <c r="J53" s="68">
        <v>1592.96</v>
      </c>
      <c r="K53" s="68">
        <v>1176.319</v>
      </c>
      <c r="L53" s="68">
        <v>1571</v>
      </c>
      <c r="M53" s="68">
        <v>2573</v>
      </c>
      <c r="N53" s="68">
        <v>1002</v>
      </c>
    </row>
    <row r="54" customFormat="1" spans="1:14">
      <c r="A54" s="54" t="s">
        <v>195</v>
      </c>
      <c r="B54" s="54" t="s">
        <v>196</v>
      </c>
      <c r="C54" s="54" t="s">
        <v>197</v>
      </c>
      <c r="D54" s="54" t="s">
        <v>198</v>
      </c>
      <c r="E54" s="54" t="s">
        <v>18</v>
      </c>
      <c r="F54" s="54" t="s">
        <v>198</v>
      </c>
      <c r="G54" s="54" t="s">
        <v>129</v>
      </c>
      <c r="H54" s="54"/>
      <c r="I54" s="54" t="s">
        <v>199</v>
      </c>
      <c r="J54" s="68">
        <v>0.24</v>
      </c>
      <c r="K54" s="68">
        <v>0</v>
      </c>
      <c r="L54" s="68">
        <v>0.5</v>
      </c>
      <c r="M54" s="68">
        <v>0.5</v>
      </c>
      <c r="N54" s="68">
        <v>0</v>
      </c>
    </row>
    <row r="55" customFormat="1" spans="1:14">
      <c r="A55" s="54" t="s">
        <v>200</v>
      </c>
      <c r="B55" s="54" t="s">
        <v>201</v>
      </c>
      <c r="C55" s="54" t="s">
        <v>202</v>
      </c>
      <c r="D55" s="54" t="s">
        <v>17</v>
      </c>
      <c r="E55" s="54" t="s">
        <v>18</v>
      </c>
      <c r="F55" s="54" t="s">
        <v>17</v>
      </c>
      <c r="G55" s="66" t="s">
        <v>19</v>
      </c>
      <c r="H55" s="54"/>
      <c r="I55" s="54" t="s">
        <v>203</v>
      </c>
      <c r="J55" s="68">
        <v>0.1</v>
      </c>
      <c r="K55" s="68">
        <v>0</v>
      </c>
      <c r="L55" s="68">
        <v>0.5</v>
      </c>
      <c r="M55" s="68">
        <v>0.5</v>
      </c>
      <c r="N55" s="68">
        <v>0</v>
      </c>
    </row>
    <row r="56" customFormat="1" spans="1:14">
      <c r="A56" s="54" t="s">
        <v>204</v>
      </c>
      <c r="B56" s="54" t="s">
        <v>205</v>
      </c>
      <c r="C56" s="54" t="s">
        <v>206</v>
      </c>
      <c r="D56" s="54" t="s">
        <v>160</v>
      </c>
      <c r="E56" s="54" t="s">
        <v>18</v>
      </c>
      <c r="F56" s="54" t="s">
        <v>160</v>
      </c>
      <c r="G56" s="66" t="s">
        <v>129</v>
      </c>
      <c r="H56" s="54"/>
      <c r="I56" s="54" t="s">
        <v>207</v>
      </c>
      <c r="J56" s="68">
        <v>0.06</v>
      </c>
      <c r="K56" s="68">
        <v>0</v>
      </c>
      <c r="L56" s="68">
        <v>0.5</v>
      </c>
      <c r="M56" s="68">
        <v>0.5</v>
      </c>
      <c r="N56" s="68">
        <v>0</v>
      </c>
    </row>
    <row r="57" customFormat="1" spans="1:14">
      <c r="A57" s="54" t="s">
        <v>208</v>
      </c>
      <c r="B57" s="54" t="s">
        <v>209</v>
      </c>
      <c r="C57" s="54" t="s">
        <v>210</v>
      </c>
      <c r="D57" s="54" t="s">
        <v>24</v>
      </c>
      <c r="E57" s="54" t="s">
        <v>18</v>
      </c>
      <c r="F57" s="54" t="s">
        <v>24</v>
      </c>
      <c r="G57" s="54" t="s">
        <v>19</v>
      </c>
      <c r="H57" s="54"/>
      <c r="I57" s="54" t="s">
        <v>211</v>
      </c>
      <c r="J57" s="68">
        <v>5.87</v>
      </c>
      <c r="K57" s="68">
        <v>7.157</v>
      </c>
      <c r="L57" s="68">
        <v>7</v>
      </c>
      <c r="M57" s="68">
        <v>7.5</v>
      </c>
      <c r="N57" s="68">
        <v>0.5</v>
      </c>
    </row>
    <row r="58" customFormat="1" spans="1:14">
      <c r="A58" s="54" t="s">
        <v>212</v>
      </c>
      <c r="B58" s="54" t="s">
        <v>213</v>
      </c>
      <c r="C58" s="54" t="s">
        <v>214</v>
      </c>
      <c r="D58" s="54" t="s">
        <v>168</v>
      </c>
      <c r="E58" s="54" t="s">
        <v>18</v>
      </c>
      <c r="F58" s="54" t="s">
        <v>169</v>
      </c>
      <c r="G58" s="54" t="s">
        <v>170</v>
      </c>
      <c r="H58" s="54"/>
      <c r="I58" s="54" t="s">
        <v>215</v>
      </c>
      <c r="J58" s="68">
        <v>34.11</v>
      </c>
      <c r="K58" s="68">
        <v>13.86</v>
      </c>
      <c r="L58" s="68">
        <v>35</v>
      </c>
      <c r="M58" s="68">
        <v>35</v>
      </c>
      <c r="N58" s="68">
        <v>0</v>
      </c>
    </row>
    <row r="59" customFormat="1" spans="1:14">
      <c r="A59" s="54" t="s">
        <v>216</v>
      </c>
      <c r="B59" s="54" t="s">
        <v>217</v>
      </c>
      <c r="C59" s="54" t="s">
        <v>218</v>
      </c>
      <c r="D59" s="54" t="s">
        <v>17</v>
      </c>
      <c r="E59" s="54" t="s">
        <v>18</v>
      </c>
      <c r="F59" s="54" t="s">
        <v>17</v>
      </c>
      <c r="G59" s="54" t="s">
        <v>19</v>
      </c>
      <c r="H59" s="54"/>
      <c r="I59" s="54" t="s">
        <v>219</v>
      </c>
      <c r="J59" s="68">
        <v>3.01</v>
      </c>
      <c r="K59" s="68">
        <v>0.878</v>
      </c>
      <c r="L59" s="68">
        <v>3.5</v>
      </c>
      <c r="M59" s="68">
        <v>3.5</v>
      </c>
      <c r="N59" s="68">
        <v>0</v>
      </c>
    </row>
    <row r="60" customFormat="1" spans="1:14">
      <c r="A60" s="54" t="s">
        <v>220</v>
      </c>
      <c r="B60" s="54" t="s">
        <v>221</v>
      </c>
      <c r="C60" s="54" t="s">
        <v>222</v>
      </c>
      <c r="D60" s="54" t="s">
        <v>97</v>
      </c>
      <c r="E60" s="54" t="s">
        <v>18</v>
      </c>
      <c r="F60" s="54" t="s">
        <v>97</v>
      </c>
      <c r="G60" s="54" t="s">
        <v>98</v>
      </c>
      <c r="H60" s="54"/>
      <c r="I60" s="54" t="s">
        <v>223</v>
      </c>
      <c r="J60" s="68">
        <v>127.81</v>
      </c>
      <c r="K60" s="68">
        <v>53.97</v>
      </c>
      <c r="L60" s="68">
        <v>131</v>
      </c>
      <c r="M60" s="68">
        <v>131</v>
      </c>
      <c r="N60" s="68">
        <v>0</v>
      </c>
    </row>
    <row r="61" customFormat="1" spans="1:14">
      <c r="A61" s="54" t="s">
        <v>224</v>
      </c>
      <c r="B61" s="54" t="s">
        <v>225</v>
      </c>
      <c r="C61" s="54" t="s">
        <v>226</v>
      </c>
      <c r="D61" s="54" t="s">
        <v>17</v>
      </c>
      <c r="E61" s="54" t="s">
        <v>18</v>
      </c>
      <c r="F61" s="54" t="s">
        <v>17</v>
      </c>
      <c r="G61" s="54" t="s">
        <v>19</v>
      </c>
      <c r="H61" s="54"/>
      <c r="I61" s="54" t="s">
        <v>227</v>
      </c>
      <c r="J61" s="68">
        <v>6.27</v>
      </c>
      <c r="K61" s="68">
        <v>6.863</v>
      </c>
      <c r="L61" s="68">
        <v>7</v>
      </c>
      <c r="M61" s="68">
        <v>7</v>
      </c>
      <c r="N61" s="68">
        <v>0</v>
      </c>
    </row>
    <row r="62" customFormat="1" spans="1:14">
      <c r="A62" s="54" t="s">
        <v>228</v>
      </c>
      <c r="B62" s="54" t="s">
        <v>229</v>
      </c>
      <c r="C62" s="54" t="s">
        <v>230</v>
      </c>
      <c r="D62" s="54" t="s">
        <v>231</v>
      </c>
      <c r="E62" s="54" t="s">
        <v>18</v>
      </c>
      <c r="F62" s="54" t="s">
        <v>231</v>
      </c>
      <c r="G62" s="54" t="s">
        <v>52</v>
      </c>
      <c r="H62" s="54"/>
      <c r="I62" s="54" t="s">
        <v>232</v>
      </c>
      <c r="J62" s="68">
        <v>26.29</v>
      </c>
      <c r="K62" s="68">
        <v>13.629</v>
      </c>
      <c r="L62" s="68">
        <v>39</v>
      </c>
      <c r="M62" s="68">
        <v>39</v>
      </c>
      <c r="N62" s="68">
        <v>0</v>
      </c>
    </row>
    <row r="63" customFormat="1" spans="1:14">
      <c r="A63" s="54" t="s">
        <v>233</v>
      </c>
      <c r="B63" s="54" t="s">
        <v>234</v>
      </c>
      <c r="C63" s="54" t="s">
        <v>235</v>
      </c>
      <c r="D63" s="54" t="s">
        <v>231</v>
      </c>
      <c r="E63" s="54" t="s">
        <v>18</v>
      </c>
      <c r="F63" s="54" t="s">
        <v>231</v>
      </c>
      <c r="G63" s="54" t="s">
        <v>52</v>
      </c>
      <c r="H63" s="54"/>
      <c r="I63" s="54" t="s">
        <v>232</v>
      </c>
      <c r="J63" s="68">
        <v>34.22</v>
      </c>
      <c r="K63" s="68">
        <v>29.791</v>
      </c>
      <c r="L63" s="68">
        <v>52</v>
      </c>
      <c r="M63" s="68">
        <v>52</v>
      </c>
      <c r="N63" s="68">
        <v>0</v>
      </c>
    </row>
    <row r="64" customFormat="1" spans="1:14">
      <c r="A64" s="54" t="s">
        <v>236</v>
      </c>
      <c r="B64" s="54" t="s">
        <v>237</v>
      </c>
      <c r="C64" s="54" t="s">
        <v>238</v>
      </c>
      <c r="D64" s="54" t="s">
        <v>17</v>
      </c>
      <c r="E64" s="54" t="s">
        <v>18</v>
      </c>
      <c r="F64" s="54" t="s">
        <v>17</v>
      </c>
      <c r="G64" s="54" t="s">
        <v>19</v>
      </c>
      <c r="H64" s="54"/>
      <c r="I64" s="54" t="s">
        <v>239</v>
      </c>
      <c r="J64" s="68">
        <v>0.1</v>
      </c>
      <c r="K64" s="68">
        <v>0.252</v>
      </c>
      <c r="L64" s="68">
        <v>1</v>
      </c>
      <c r="M64" s="68">
        <v>0.5</v>
      </c>
      <c r="N64" s="68">
        <v>-0.5</v>
      </c>
    </row>
    <row r="65" customFormat="1" spans="1:14">
      <c r="A65" s="54" t="s">
        <v>240</v>
      </c>
      <c r="B65" s="54" t="s">
        <v>241</v>
      </c>
      <c r="C65" s="54" t="s">
        <v>242</v>
      </c>
      <c r="D65" s="54" t="s">
        <v>17</v>
      </c>
      <c r="E65" s="54" t="s">
        <v>18</v>
      </c>
      <c r="F65" s="54" t="s">
        <v>17</v>
      </c>
      <c r="G65" s="54" t="s">
        <v>19</v>
      </c>
      <c r="H65" s="54"/>
      <c r="I65" s="54" t="s">
        <v>239</v>
      </c>
      <c r="J65" s="68">
        <v>5.45</v>
      </c>
      <c r="K65" s="68">
        <v>2.033</v>
      </c>
      <c r="L65" s="68">
        <v>5.5</v>
      </c>
      <c r="M65" s="68">
        <v>5.5</v>
      </c>
      <c r="N65" s="68">
        <v>0</v>
      </c>
    </row>
    <row r="66" customFormat="1" spans="1:14">
      <c r="A66" s="54" t="s">
        <v>243</v>
      </c>
      <c r="B66" s="54" t="s">
        <v>244</v>
      </c>
      <c r="C66" s="54" t="s">
        <v>245</v>
      </c>
      <c r="D66" s="54" t="s">
        <v>17</v>
      </c>
      <c r="E66" s="54" t="s">
        <v>18</v>
      </c>
      <c r="F66" s="54" t="s">
        <v>17</v>
      </c>
      <c r="G66" s="54" t="s">
        <v>19</v>
      </c>
      <c r="H66" s="54"/>
      <c r="I66" s="54" t="s">
        <v>246</v>
      </c>
      <c r="J66" s="68">
        <v>33.02</v>
      </c>
      <c r="K66" s="68">
        <v>34.958</v>
      </c>
      <c r="L66" s="68">
        <v>33.5</v>
      </c>
      <c r="M66" s="68">
        <v>36</v>
      </c>
      <c r="N66" s="68">
        <v>2.5</v>
      </c>
    </row>
    <row r="67" customFormat="1" spans="1:14">
      <c r="A67" s="54" t="s">
        <v>247</v>
      </c>
      <c r="B67" s="54" t="s">
        <v>248</v>
      </c>
      <c r="C67" s="54" t="s">
        <v>249</v>
      </c>
      <c r="D67" s="54" t="s">
        <v>140</v>
      </c>
      <c r="E67" s="54" t="s">
        <v>18</v>
      </c>
      <c r="F67" s="54" t="s">
        <v>140</v>
      </c>
      <c r="G67" s="54" t="s">
        <v>98</v>
      </c>
      <c r="H67" s="54"/>
      <c r="I67" s="54" t="s">
        <v>199</v>
      </c>
      <c r="J67" s="68">
        <v>60.24</v>
      </c>
      <c r="K67" s="68">
        <v>53.707</v>
      </c>
      <c r="L67" s="68">
        <v>62</v>
      </c>
      <c r="M67" s="68">
        <v>62</v>
      </c>
      <c r="N67" s="68">
        <v>0</v>
      </c>
    </row>
    <row r="68" customFormat="1" spans="1:14">
      <c r="A68" s="54" t="s">
        <v>250</v>
      </c>
      <c r="B68" s="54" t="s">
        <v>251</v>
      </c>
      <c r="C68" s="54" t="s">
        <v>252</v>
      </c>
      <c r="D68" s="54" t="s">
        <v>140</v>
      </c>
      <c r="E68" s="54" t="s">
        <v>18</v>
      </c>
      <c r="F68" s="54" t="s">
        <v>140</v>
      </c>
      <c r="G68" s="54" t="s">
        <v>98</v>
      </c>
      <c r="H68" s="54"/>
      <c r="I68" s="54" t="s">
        <v>199</v>
      </c>
      <c r="J68" s="68">
        <v>63.59</v>
      </c>
      <c r="K68" s="68">
        <v>55.741</v>
      </c>
      <c r="L68" s="68">
        <v>66</v>
      </c>
      <c r="M68" s="68">
        <v>66</v>
      </c>
      <c r="N68" s="68">
        <v>0</v>
      </c>
    </row>
    <row r="69" customFormat="1" spans="1:14">
      <c r="A69" s="54" t="s">
        <v>253</v>
      </c>
      <c r="B69" s="54" t="s">
        <v>254</v>
      </c>
      <c r="C69" s="54" t="s">
        <v>255</v>
      </c>
      <c r="D69" s="54" t="s">
        <v>256</v>
      </c>
      <c r="E69" s="54" t="s">
        <v>18</v>
      </c>
      <c r="F69" s="54" t="s">
        <v>256</v>
      </c>
      <c r="G69" s="54" t="s">
        <v>19</v>
      </c>
      <c r="H69" s="54"/>
      <c r="I69" s="54" t="s">
        <v>203</v>
      </c>
      <c r="J69" s="68">
        <v>19.39</v>
      </c>
      <c r="K69" s="68">
        <v>17.383</v>
      </c>
      <c r="L69" s="68">
        <v>20</v>
      </c>
      <c r="M69" s="68">
        <v>20</v>
      </c>
      <c r="N69" s="68">
        <v>0</v>
      </c>
    </row>
    <row r="70" customFormat="1" spans="1:14">
      <c r="A70" s="54" t="s">
        <v>257</v>
      </c>
      <c r="B70" s="54" t="s">
        <v>258</v>
      </c>
      <c r="C70" s="54" t="s">
        <v>259</v>
      </c>
      <c r="D70" s="54" t="s">
        <v>168</v>
      </c>
      <c r="E70" s="54" t="s">
        <v>18</v>
      </c>
      <c r="F70" s="54" t="s">
        <v>169</v>
      </c>
      <c r="G70" s="54" t="s">
        <v>170</v>
      </c>
      <c r="H70" s="54"/>
      <c r="I70" s="54" t="s">
        <v>215</v>
      </c>
      <c r="J70" s="68">
        <v>111.06</v>
      </c>
      <c r="K70" s="68">
        <v>131.526</v>
      </c>
      <c r="L70" s="68">
        <v>126</v>
      </c>
      <c r="M70" s="68">
        <v>132</v>
      </c>
      <c r="N70" s="68">
        <v>6</v>
      </c>
    </row>
    <row r="71" customFormat="1" spans="1:14">
      <c r="A71" s="54" t="s">
        <v>260</v>
      </c>
      <c r="B71" s="54" t="s">
        <v>261</v>
      </c>
      <c r="C71" s="54" t="s">
        <v>262</v>
      </c>
      <c r="D71" s="54" t="s">
        <v>17</v>
      </c>
      <c r="E71" s="54" t="s">
        <v>18</v>
      </c>
      <c r="F71" s="54" t="s">
        <v>17</v>
      </c>
      <c r="G71" s="54" t="s">
        <v>19</v>
      </c>
      <c r="H71" s="54"/>
      <c r="I71" s="54" t="s">
        <v>79</v>
      </c>
      <c r="J71" s="68">
        <v>39.47</v>
      </c>
      <c r="K71" s="68">
        <v>35.372</v>
      </c>
      <c r="L71" s="68">
        <v>45</v>
      </c>
      <c r="M71" s="68">
        <v>61</v>
      </c>
      <c r="N71" s="68">
        <v>16</v>
      </c>
    </row>
    <row r="72" customFormat="1" spans="1:14">
      <c r="A72" s="54" t="s">
        <v>263</v>
      </c>
      <c r="B72" s="54" t="s">
        <v>264</v>
      </c>
      <c r="C72" s="54" t="s">
        <v>265</v>
      </c>
      <c r="D72" s="54" t="s">
        <v>266</v>
      </c>
      <c r="E72" s="54" t="s">
        <v>18</v>
      </c>
      <c r="F72" s="54" t="s">
        <v>267</v>
      </c>
      <c r="G72" s="54" t="s">
        <v>170</v>
      </c>
      <c r="H72" s="54"/>
      <c r="I72" s="54" t="s">
        <v>79</v>
      </c>
      <c r="J72" s="68">
        <v>91.67</v>
      </c>
      <c r="K72" s="68">
        <v>95.679</v>
      </c>
      <c r="L72" s="68">
        <v>92</v>
      </c>
      <c r="M72" s="68">
        <v>125</v>
      </c>
      <c r="N72" s="68">
        <v>33</v>
      </c>
    </row>
    <row r="73" customFormat="1" spans="1:14">
      <c r="A73" s="54" t="s">
        <v>268</v>
      </c>
      <c r="B73" s="54" t="s">
        <v>269</v>
      </c>
      <c r="C73" s="54" t="s">
        <v>270</v>
      </c>
      <c r="D73" s="54" t="s">
        <v>17</v>
      </c>
      <c r="E73" s="54" t="s">
        <v>18</v>
      </c>
      <c r="F73" s="54" t="s">
        <v>17</v>
      </c>
      <c r="G73" s="54" t="s">
        <v>19</v>
      </c>
      <c r="H73" s="54"/>
      <c r="I73" s="54" t="s">
        <v>79</v>
      </c>
      <c r="J73" s="68">
        <v>0.24</v>
      </c>
      <c r="K73" s="68">
        <v>0.515</v>
      </c>
      <c r="L73" s="68">
        <v>0.5</v>
      </c>
      <c r="M73" s="68">
        <v>1</v>
      </c>
      <c r="N73" s="68">
        <v>0.5</v>
      </c>
    </row>
    <row r="74" customFormat="1" spans="1:14">
      <c r="A74" s="54" t="s">
        <v>271</v>
      </c>
      <c r="B74" s="54" t="s">
        <v>272</v>
      </c>
      <c r="C74" s="54" t="s">
        <v>273</v>
      </c>
      <c r="D74" s="54" t="s">
        <v>274</v>
      </c>
      <c r="E74" s="54" t="s">
        <v>18</v>
      </c>
      <c r="F74" s="54" t="s">
        <v>274</v>
      </c>
      <c r="G74" s="54" t="s">
        <v>29</v>
      </c>
      <c r="H74" s="54"/>
      <c r="I74" s="54" t="s">
        <v>275</v>
      </c>
      <c r="J74" s="68">
        <v>48.58</v>
      </c>
      <c r="K74" s="68">
        <v>29.611</v>
      </c>
      <c r="L74" s="68">
        <v>49</v>
      </c>
      <c r="M74" s="68">
        <v>49</v>
      </c>
      <c r="N74" s="68">
        <v>0</v>
      </c>
    </row>
    <row r="75" customFormat="1" spans="1:14">
      <c r="A75" s="54" t="s">
        <v>276</v>
      </c>
      <c r="B75" s="54" t="s">
        <v>277</v>
      </c>
      <c r="C75" s="54" t="s">
        <v>278</v>
      </c>
      <c r="D75" s="54" t="s">
        <v>17</v>
      </c>
      <c r="E75" s="54" t="s">
        <v>18</v>
      </c>
      <c r="F75" s="54" t="s">
        <v>17</v>
      </c>
      <c r="G75" s="66" t="s">
        <v>19</v>
      </c>
      <c r="H75" s="54"/>
      <c r="I75" s="54" t="s">
        <v>279</v>
      </c>
      <c r="J75" s="68">
        <v>3.49</v>
      </c>
      <c r="K75" s="68">
        <v>3.722</v>
      </c>
      <c r="L75" s="68">
        <v>4</v>
      </c>
      <c r="M75" s="68">
        <v>4</v>
      </c>
      <c r="N75" s="68">
        <v>0</v>
      </c>
    </row>
    <row r="76" customFormat="1" spans="1:14">
      <c r="A76" s="54" t="s">
        <v>280</v>
      </c>
      <c r="B76" s="54" t="s">
        <v>281</v>
      </c>
      <c r="C76" s="54" t="s">
        <v>282</v>
      </c>
      <c r="D76" s="54" t="s">
        <v>283</v>
      </c>
      <c r="E76" s="54" t="s">
        <v>18</v>
      </c>
      <c r="F76" s="54" t="s">
        <v>283</v>
      </c>
      <c r="G76" s="54" t="s">
        <v>170</v>
      </c>
      <c r="H76" s="54"/>
      <c r="I76" s="54" t="s">
        <v>79</v>
      </c>
      <c r="J76" s="68">
        <v>177.79</v>
      </c>
      <c r="K76" s="68">
        <v>123.422</v>
      </c>
      <c r="L76" s="68">
        <v>184</v>
      </c>
      <c r="M76" s="68">
        <v>198</v>
      </c>
      <c r="N76" s="68">
        <v>14</v>
      </c>
    </row>
    <row r="77" customFormat="1" spans="1:14">
      <c r="A77" s="54" t="s">
        <v>284</v>
      </c>
      <c r="B77" s="54" t="s">
        <v>285</v>
      </c>
      <c r="C77" s="54" t="s">
        <v>286</v>
      </c>
      <c r="D77" s="54" t="s">
        <v>287</v>
      </c>
      <c r="E77" s="54" t="s">
        <v>18</v>
      </c>
      <c r="F77" s="54" t="s">
        <v>287</v>
      </c>
      <c r="G77" s="54" t="s">
        <v>98</v>
      </c>
      <c r="H77" s="54"/>
      <c r="I77" s="54" t="s">
        <v>288</v>
      </c>
      <c r="J77" s="68">
        <v>65.53</v>
      </c>
      <c r="K77" s="68">
        <v>26.277</v>
      </c>
      <c r="L77" s="68">
        <v>66</v>
      </c>
      <c r="M77" s="68">
        <v>66</v>
      </c>
      <c r="N77" s="68">
        <v>0</v>
      </c>
    </row>
    <row r="78" customFormat="1" spans="1:14">
      <c r="A78" s="54" t="s">
        <v>289</v>
      </c>
      <c r="B78" s="54" t="s">
        <v>290</v>
      </c>
      <c r="C78" s="54" t="s">
        <v>291</v>
      </c>
      <c r="D78" s="54" t="s">
        <v>287</v>
      </c>
      <c r="E78" s="54" t="s">
        <v>18</v>
      </c>
      <c r="F78" s="54" t="s">
        <v>287</v>
      </c>
      <c r="G78" s="54" t="s">
        <v>98</v>
      </c>
      <c r="H78" s="54"/>
      <c r="I78" s="54" t="s">
        <v>292</v>
      </c>
      <c r="J78" s="68">
        <v>379.39</v>
      </c>
      <c r="K78" s="68">
        <v>306.036</v>
      </c>
      <c r="L78" s="68">
        <v>380</v>
      </c>
      <c r="M78" s="68">
        <v>380</v>
      </c>
      <c r="N78" s="68">
        <v>0</v>
      </c>
    </row>
    <row r="79" customFormat="1" spans="1:14">
      <c r="A79" s="54" t="s">
        <v>293</v>
      </c>
      <c r="B79" s="54" t="s">
        <v>294</v>
      </c>
      <c r="C79" s="54" t="s">
        <v>295</v>
      </c>
      <c r="D79" s="54" t="s">
        <v>287</v>
      </c>
      <c r="E79" s="54" t="s">
        <v>18</v>
      </c>
      <c r="F79" s="54" t="s">
        <v>287</v>
      </c>
      <c r="G79" s="66" t="s">
        <v>98</v>
      </c>
      <c r="H79" s="54"/>
      <c r="I79" s="54" t="s">
        <v>288</v>
      </c>
      <c r="J79" s="68">
        <v>17.22</v>
      </c>
      <c r="K79" s="68">
        <v>3.491</v>
      </c>
      <c r="L79" s="68">
        <v>18</v>
      </c>
      <c r="M79" s="68">
        <v>18</v>
      </c>
      <c r="N79" s="68">
        <v>0</v>
      </c>
    </row>
    <row r="80" customFormat="1" spans="1:14">
      <c r="A80" s="54" t="s">
        <v>296</v>
      </c>
      <c r="B80" s="54" t="s">
        <v>297</v>
      </c>
      <c r="C80" s="54" t="s">
        <v>298</v>
      </c>
      <c r="D80" s="54" t="s">
        <v>97</v>
      </c>
      <c r="E80" s="54" t="s">
        <v>18</v>
      </c>
      <c r="F80" s="54" t="s">
        <v>97</v>
      </c>
      <c r="G80" s="66" t="s">
        <v>98</v>
      </c>
      <c r="H80" s="54"/>
      <c r="I80" s="54" t="s">
        <v>288</v>
      </c>
      <c r="J80" s="68">
        <v>117.59</v>
      </c>
      <c r="K80" s="68">
        <v>79.825</v>
      </c>
      <c r="L80" s="68">
        <v>131</v>
      </c>
      <c r="M80" s="68">
        <v>131</v>
      </c>
      <c r="N80" s="68">
        <v>0</v>
      </c>
    </row>
    <row r="81" customFormat="1" spans="1:14">
      <c r="A81" s="54" t="s">
        <v>299</v>
      </c>
      <c r="B81" s="54" t="s">
        <v>300</v>
      </c>
      <c r="C81" s="54" t="s">
        <v>301</v>
      </c>
      <c r="D81" s="54" t="s">
        <v>302</v>
      </c>
      <c r="E81" s="54" t="s">
        <v>18</v>
      </c>
      <c r="F81" s="54" t="s">
        <v>302</v>
      </c>
      <c r="G81" s="66" t="s">
        <v>36</v>
      </c>
      <c r="H81" s="54"/>
      <c r="I81" s="54" t="s">
        <v>86</v>
      </c>
      <c r="J81" s="68">
        <v>1500</v>
      </c>
      <c r="K81" s="68">
        <v>480</v>
      </c>
      <c r="L81" s="68">
        <v>1500</v>
      </c>
      <c r="M81" s="68">
        <v>1500</v>
      </c>
      <c r="N81" s="68">
        <v>0</v>
      </c>
    </row>
    <row r="82" customFormat="1" spans="1:14">
      <c r="A82" s="54" t="s">
        <v>303</v>
      </c>
      <c r="B82" s="54" t="s">
        <v>304</v>
      </c>
      <c r="C82" s="54" t="s">
        <v>305</v>
      </c>
      <c r="D82" s="54" t="s">
        <v>24</v>
      </c>
      <c r="E82" s="54" t="s">
        <v>18</v>
      </c>
      <c r="F82" s="54" t="s">
        <v>24</v>
      </c>
      <c r="G82" s="54" t="s">
        <v>19</v>
      </c>
      <c r="H82" s="54"/>
      <c r="I82" s="54" t="s">
        <v>306</v>
      </c>
      <c r="J82" s="68">
        <v>14.98</v>
      </c>
      <c r="K82" s="68">
        <v>14.321</v>
      </c>
      <c r="L82" s="68">
        <v>15</v>
      </c>
      <c r="M82" s="68">
        <v>15</v>
      </c>
      <c r="N82" s="68">
        <v>0</v>
      </c>
    </row>
    <row r="83" customFormat="1" spans="1:14">
      <c r="A83" s="54" t="s">
        <v>307</v>
      </c>
      <c r="B83" s="54" t="s">
        <v>308</v>
      </c>
      <c r="C83" s="54" t="s">
        <v>309</v>
      </c>
      <c r="D83" s="54" t="s">
        <v>310</v>
      </c>
      <c r="E83" s="54" t="s">
        <v>18</v>
      </c>
      <c r="F83" s="54" t="s">
        <v>310</v>
      </c>
      <c r="G83" s="66" t="s">
        <v>29</v>
      </c>
      <c r="H83" s="54"/>
      <c r="I83" s="54" t="s">
        <v>288</v>
      </c>
      <c r="J83" s="68">
        <v>1.42</v>
      </c>
      <c r="K83" s="68">
        <v>1.922</v>
      </c>
      <c r="L83" s="68">
        <v>2</v>
      </c>
      <c r="M83" s="68">
        <v>22</v>
      </c>
      <c r="N83" s="68">
        <v>20</v>
      </c>
    </row>
    <row r="84" customFormat="1" spans="1:14">
      <c r="A84" s="54" t="s">
        <v>311</v>
      </c>
      <c r="B84" s="54" t="s">
        <v>312</v>
      </c>
      <c r="C84" s="54" t="s">
        <v>313</v>
      </c>
      <c r="D84" s="54" t="s">
        <v>283</v>
      </c>
      <c r="E84" s="54" t="s">
        <v>18</v>
      </c>
      <c r="F84" s="54" t="s">
        <v>283</v>
      </c>
      <c r="G84" s="54" t="s">
        <v>170</v>
      </c>
      <c r="H84" s="54"/>
      <c r="I84" s="54" t="s">
        <v>79</v>
      </c>
      <c r="J84" s="68">
        <v>147.65</v>
      </c>
      <c r="K84" s="68">
        <v>296.148</v>
      </c>
      <c r="L84" s="68">
        <v>291</v>
      </c>
      <c r="M84" s="68">
        <v>315</v>
      </c>
      <c r="N84" s="68">
        <v>24</v>
      </c>
    </row>
    <row r="85" customFormat="1" spans="1:14">
      <c r="A85" s="54" t="s">
        <v>314</v>
      </c>
      <c r="B85" s="54" t="s">
        <v>315</v>
      </c>
      <c r="C85" s="54" t="s">
        <v>316</v>
      </c>
      <c r="D85" s="54" t="s">
        <v>317</v>
      </c>
      <c r="E85" s="54" t="s">
        <v>18</v>
      </c>
      <c r="F85" s="54" t="s">
        <v>317</v>
      </c>
      <c r="G85" s="54" t="s">
        <v>52</v>
      </c>
      <c r="H85" s="54"/>
      <c r="I85" s="54" t="s">
        <v>79</v>
      </c>
      <c r="J85" s="68">
        <v>6.98</v>
      </c>
      <c r="K85" s="68">
        <v>16.555</v>
      </c>
      <c r="L85" s="68">
        <v>21</v>
      </c>
      <c r="M85" s="68">
        <v>26</v>
      </c>
      <c r="N85" s="68">
        <v>5</v>
      </c>
    </row>
    <row r="86" customFormat="1" spans="1:14">
      <c r="A86" s="54" t="s">
        <v>318</v>
      </c>
      <c r="B86" s="54" t="s">
        <v>319</v>
      </c>
      <c r="C86" s="54" t="s">
        <v>320</v>
      </c>
      <c r="D86" s="54" t="s">
        <v>186</v>
      </c>
      <c r="E86" s="54" t="s">
        <v>18</v>
      </c>
      <c r="F86" s="54" t="s">
        <v>186</v>
      </c>
      <c r="G86" s="54" t="s">
        <v>98</v>
      </c>
      <c r="H86" s="54"/>
      <c r="I86" s="54" t="s">
        <v>187</v>
      </c>
      <c r="J86" s="68">
        <v>230.64</v>
      </c>
      <c r="K86" s="68">
        <v>146.331</v>
      </c>
      <c r="L86" s="68">
        <v>231</v>
      </c>
      <c r="M86" s="68">
        <v>231</v>
      </c>
      <c r="N86" s="68">
        <v>0</v>
      </c>
    </row>
    <row r="87" customFormat="1" spans="1:14">
      <c r="A87" s="54" t="s">
        <v>321</v>
      </c>
      <c r="B87" s="54" t="s">
        <v>322</v>
      </c>
      <c r="C87" s="54" t="s">
        <v>50</v>
      </c>
      <c r="D87" s="54" t="s">
        <v>231</v>
      </c>
      <c r="E87" s="54" t="s">
        <v>18</v>
      </c>
      <c r="F87" s="54" t="s">
        <v>231</v>
      </c>
      <c r="G87" s="66" t="s">
        <v>52</v>
      </c>
      <c r="H87" s="54"/>
      <c r="I87" s="54" t="s">
        <v>323</v>
      </c>
      <c r="J87" s="68">
        <v>290</v>
      </c>
      <c r="K87" s="68">
        <v>368.16</v>
      </c>
      <c r="L87" s="68">
        <v>369</v>
      </c>
      <c r="M87" s="68">
        <v>369</v>
      </c>
      <c r="N87" s="68">
        <v>0</v>
      </c>
    </row>
    <row r="88" customFormat="1" spans="1:14">
      <c r="A88" s="54" t="s">
        <v>324</v>
      </c>
      <c r="B88" s="54" t="s">
        <v>325</v>
      </c>
      <c r="C88" s="54" t="s">
        <v>50</v>
      </c>
      <c r="D88" s="54" t="s">
        <v>51</v>
      </c>
      <c r="E88" s="54" t="s">
        <v>18</v>
      </c>
      <c r="F88" s="54" t="s">
        <v>51</v>
      </c>
      <c r="G88" s="54" t="s">
        <v>52</v>
      </c>
      <c r="H88" s="54"/>
      <c r="I88" s="54" t="s">
        <v>39</v>
      </c>
      <c r="J88" s="68">
        <v>552.4</v>
      </c>
      <c r="K88" s="68">
        <v>473.426</v>
      </c>
      <c r="L88" s="68">
        <v>553</v>
      </c>
      <c r="M88" s="68">
        <v>553</v>
      </c>
      <c r="N88" s="68">
        <v>0</v>
      </c>
    </row>
    <row r="89" customFormat="1" spans="1:14">
      <c r="A89" s="54" t="s">
        <v>326</v>
      </c>
      <c r="B89" s="54" t="s">
        <v>327</v>
      </c>
      <c r="C89" s="54" t="s">
        <v>36</v>
      </c>
      <c r="D89" s="54" t="s">
        <v>302</v>
      </c>
      <c r="E89" s="54" t="s">
        <v>18</v>
      </c>
      <c r="F89" s="54" t="s">
        <v>302</v>
      </c>
      <c r="G89" s="66" t="s">
        <v>36</v>
      </c>
      <c r="H89" s="54"/>
      <c r="I89" s="54" t="s">
        <v>328</v>
      </c>
      <c r="J89" s="68">
        <v>2884.5</v>
      </c>
      <c r="K89" s="68">
        <v>1045.844</v>
      </c>
      <c r="L89" s="68">
        <v>2885</v>
      </c>
      <c r="M89" s="68">
        <v>2885</v>
      </c>
      <c r="N89" s="68">
        <v>0</v>
      </c>
    </row>
    <row r="90" customFormat="1" spans="1:14">
      <c r="A90" s="54" t="s">
        <v>329</v>
      </c>
      <c r="B90" s="54" t="s">
        <v>330</v>
      </c>
      <c r="C90" s="54" t="s">
        <v>331</v>
      </c>
      <c r="D90" s="54" t="s">
        <v>332</v>
      </c>
      <c r="E90" s="54" t="s">
        <v>18</v>
      </c>
      <c r="F90" s="54" t="s">
        <v>332</v>
      </c>
      <c r="G90" s="66" t="s">
        <v>52</v>
      </c>
      <c r="H90" s="54"/>
      <c r="I90" s="54" t="s">
        <v>145</v>
      </c>
      <c r="J90" s="68">
        <v>17.27</v>
      </c>
      <c r="K90" s="68">
        <v>21.28</v>
      </c>
      <c r="L90" s="68">
        <v>21</v>
      </c>
      <c r="M90" s="68">
        <v>22</v>
      </c>
      <c r="N90" s="68">
        <v>1</v>
      </c>
    </row>
    <row r="91" customFormat="1" spans="1:14">
      <c r="A91" s="54" t="s">
        <v>333</v>
      </c>
      <c r="B91" s="54" t="s">
        <v>334</v>
      </c>
      <c r="C91" s="54" t="s">
        <v>335</v>
      </c>
      <c r="D91" s="54" t="s">
        <v>336</v>
      </c>
      <c r="E91" s="54" t="s">
        <v>18</v>
      </c>
      <c r="F91" s="54" t="s">
        <v>336</v>
      </c>
      <c r="G91" s="54" t="s">
        <v>129</v>
      </c>
      <c r="H91" s="54"/>
      <c r="I91" s="54" t="s">
        <v>337</v>
      </c>
      <c r="J91" s="68">
        <v>0.95</v>
      </c>
      <c r="K91" s="68">
        <v>1.253</v>
      </c>
      <c r="L91" s="68">
        <v>1.5</v>
      </c>
      <c r="M91" s="68">
        <v>1.5</v>
      </c>
      <c r="N91" s="68">
        <v>0</v>
      </c>
    </row>
    <row r="92" customFormat="1" spans="1:14">
      <c r="A92" s="54" t="s">
        <v>338</v>
      </c>
      <c r="B92" s="54" t="s">
        <v>339</v>
      </c>
      <c r="C92" s="54" t="s">
        <v>340</v>
      </c>
      <c r="D92" s="54" t="s">
        <v>168</v>
      </c>
      <c r="E92" s="54" t="s">
        <v>18</v>
      </c>
      <c r="F92" s="54" t="s">
        <v>169</v>
      </c>
      <c r="G92" s="66" t="s">
        <v>170</v>
      </c>
      <c r="H92" s="54"/>
      <c r="I92" s="54" t="s">
        <v>20</v>
      </c>
      <c r="J92" s="68">
        <v>45.13</v>
      </c>
      <c r="K92" s="68">
        <v>60.31</v>
      </c>
      <c r="L92" s="68">
        <v>57</v>
      </c>
      <c r="M92" s="68">
        <v>61</v>
      </c>
      <c r="N92" s="68">
        <v>4</v>
      </c>
    </row>
    <row r="93" customFormat="1" spans="1:14">
      <c r="A93" s="54" t="s">
        <v>341</v>
      </c>
      <c r="B93" s="54" t="s">
        <v>342</v>
      </c>
      <c r="C93" s="54" t="s">
        <v>343</v>
      </c>
      <c r="D93" s="54" t="s">
        <v>160</v>
      </c>
      <c r="E93" s="54" t="s">
        <v>18</v>
      </c>
      <c r="F93" s="54" t="s">
        <v>160</v>
      </c>
      <c r="G93" s="54" t="s">
        <v>129</v>
      </c>
      <c r="H93" s="54"/>
      <c r="I93" s="54" t="s">
        <v>337</v>
      </c>
      <c r="J93" s="68">
        <v>2.54</v>
      </c>
      <c r="K93" s="68">
        <v>2.028</v>
      </c>
      <c r="L93" s="68">
        <v>3</v>
      </c>
      <c r="M93" s="68">
        <v>3</v>
      </c>
      <c r="N93" s="68">
        <v>0</v>
      </c>
    </row>
    <row r="94" customFormat="1" spans="1:14">
      <c r="A94" s="54" t="s">
        <v>344</v>
      </c>
      <c r="B94" s="54" t="s">
        <v>345</v>
      </c>
      <c r="C94" s="54" t="s">
        <v>346</v>
      </c>
      <c r="D94" s="54" t="s">
        <v>17</v>
      </c>
      <c r="E94" s="54" t="s">
        <v>18</v>
      </c>
      <c r="F94" s="54" t="s">
        <v>17</v>
      </c>
      <c r="G94" s="54" t="s">
        <v>19</v>
      </c>
      <c r="H94" s="54"/>
      <c r="I94" s="54" t="s">
        <v>90</v>
      </c>
      <c r="J94" s="68">
        <v>59.33</v>
      </c>
      <c r="K94" s="68">
        <v>69.886</v>
      </c>
      <c r="L94" s="68">
        <v>70</v>
      </c>
      <c r="M94" s="68">
        <v>70</v>
      </c>
      <c r="N94" s="68">
        <v>0</v>
      </c>
    </row>
    <row r="95" customFormat="1" spans="1:14">
      <c r="A95" s="54" t="s">
        <v>347</v>
      </c>
      <c r="B95" s="54" t="s">
        <v>348</v>
      </c>
      <c r="C95" s="54" t="s">
        <v>349</v>
      </c>
      <c r="D95" s="54" t="s">
        <v>17</v>
      </c>
      <c r="E95" s="54" t="s">
        <v>18</v>
      </c>
      <c r="F95" s="54" t="s">
        <v>17</v>
      </c>
      <c r="G95" s="54" t="s">
        <v>19</v>
      </c>
      <c r="H95" s="54"/>
      <c r="I95" s="54" t="s">
        <v>90</v>
      </c>
      <c r="J95" s="68">
        <v>59.39</v>
      </c>
      <c r="K95" s="68">
        <v>68.156</v>
      </c>
      <c r="L95" s="68">
        <v>69</v>
      </c>
      <c r="M95" s="68">
        <v>69</v>
      </c>
      <c r="N95" s="68">
        <v>0</v>
      </c>
    </row>
    <row r="96" customFormat="1" spans="1:14">
      <c r="A96" s="54" t="s">
        <v>350</v>
      </c>
      <c r="B96" s="54" t="s">
        <v>351</v>
      </c>
      <c r="C96" s="54" t="s">
        <v>50</v>
      </c>
      <c r="D96" s="54" t="s">
        <v>352</v>
      </c>
      <c r="E96" s="54" t="s">
        <v>18</v>
      </c>
      <c r="F96" s="54" t="s">
        <v>352</v>
      </c>
      <c r="G96" s="54" t="s">
        <v>52</v>
      </c>
      <c r="H96" s="54"/>
      <c r="I96" s="54" t="s">
        <v>353</v>
      </c>
      <c r="J96" s="68">
        <v>214.5</v>
      </c>
      <c r="K96" s="68">
        <v>427.862</v>
      </c>
      <c r="L96" s="68">
        <v>423</v>
      </c>
      <c r="M96" s="68">
        <v>428</v>
      </c>
      <c r="N96" s="68">
        <v>5</v>
      </c>
    </row>
    <row r="97" customFormat="1" spans="1:14">
      <c r="A97" s="54" t="s">
        <v>354</v>
      </c>
      <c r="B97" s="54" t="s">
        <v>355</v>
      </c>
      <c r="C97" s="54" t="s">
        <v>356</v>
      </c>
      <c r="D97" s="54" t="s">
        <v>357</v>
      </c>
      <c r="E97" s="54" t="s">
        <v>18</v>
      </c>
      <c r="F97" s="54" t="s">
        <v>357</v>
      </c>
      <c r="G97" s="54" t="s">
        <v>129</v>
      </c>
      <c r="H97" s="54"/>
      <c r="I97" s="54" t="s">
        <v>86</v>
      </c>
      <c r="J97" s="68">
        <v>60.56</v>
      </c>
      <c r="K97" s="68">
        <v>19.618</v>
      </c>
      <c r="L97" s="68">
        <v>62</v>
      </c>
      <c r="M97" s="68">
        <v>64</v>
      </c>
      <c r="N97" s="68">
        <v>2</v>
      </c>
    </row>
    <row r="98" customFormat="1" spans="1:14">
      <c r="A98" s="54" t="s">
        <v>358</v>
      </c>
      <c r="B98" s="54" t="s">
        <v>359</v>
      </c>
      <c r="C98" s="54" t="s">
        <v>360</v>
      </c>
      <c r="D98" s="54" t="s">
        <v>357</v>
      </c>
      <c r="E98" s="54" t="s">
        <v>18</v>
      </c>
      <c r="F98" s="54" t="s">
        <v>357</v>
      </c>
      <c r="G98" s="54" t="s">
        <v>129</v>
      </c>
      <c r="H98" s="54"/>
      <c r="I98" s="54" t="s">
        <v>86</v>
      </c>
      <c r="J98" s="68">
        <v>54.28</v>
      </c>
      <c r="K98" s="68">
        <v>16.499</v>
      </c>
      <c r="L98" s="68">
        <v>55</v>
      </c>
      <c r="M98" s="68">
        <v>55</v>
      </c>
      <c r="N98" s="68">
        <v>0</v>
      </c>
    </row>
    <row r="99" customFormat="1" spans="1:14">
      <c r="A99" s="54" t="s">
        <v>361</v>
      </c>
      <c r="B99" s="54" t="s">
        <v>362</v>
      </c>
      <c r="C99" s="54" t="s">
        <v>363</v>
      </c>
      <c r="D99" s="54" t="s">
        <v>364</v>
      </c>
      <c r="E99" s="54" t="s">
        <v>18</v>
      </c>
      <c r="F99" s="54" t="s">
        <v>364</v>
      </c>
      <c r="G99" s="54" t="s">
        <v>29</v>
      </c>
      <c r="H99" s="54"/>
      <c r="I99" s="54" t="s">
        <v>328</v>
      </c>
      <c r="J99" s="68">
        <v>428.48</v>
      </c>
      <c r="K99" s="68">
        <v>436.599</v>
      </c>
      <c r="L99" s="68">
        <v>429.5</v>
      </c>
      <c r="M99" s="68">
        <v>437</v>
      </c>
      <c r="N99" s="68">
        <v>7.5</v>
      </c>
    </row>
    <row r="100" customFormat="1" spans="1:14">
      <c r="A100" s="54" t="s">
        <v>365</v>
      </c>
      <c r="B100" s="54" t="s">
        <v>366</v>
      </c>
      <c r="C100" s="54" t="s">
        <v>367</v>
      </c>
      <c r="D100" s="54" t="s">
        <v>364</v>
      </c>
      <c r="E100" s="54" t="s">
        <v>18</v>
      </c>
      <c r="F100" s="54" t="s">
        <v>364</v>
      </c>
      <c r="G100" s="54" t="s">
        <v>29</v>
      </c>
      <c r="H100" s="54"/>
      <c r="I100" s="54" t="s">
        <v>328</v>
      </c>
      <c r="J100" s="68">
        <v>27.41</v>
      </c>
      <c r="K100" s="68">
        <v>30.288</v>
      </c>
      <c r="L100" s="68">
        <v>30</v>
      </c>
      <c r="M100" s="68">
        <v>31</v>
      </c>
      <c r="N100" s="68">
        <v>1</v>
      </c>
    </row>
    <row r="101" customFormat="1" spans="1:14">
      <c r="A101" s="54" t="s">
        <v>368</v>
      </c>
      <c r="B101" s="54" t="s">
        <v>369</v>
      </c>
      <c r="C101" s="54" t="s">
        <v>370</v>
      </c>
      <c r="D101" s="54" t="s">
        <v>17</v>
      </c>
      <c r="E101" s="54" t="s">
        <v>18</v>
      </c>
      <c r="F101" s="54" t="s">
        <v>17</v>
      </c>
      <c r="G101" s="54" t="s">
        <v>19</v>
      </c>
      <c r="H101" s="54"/>
      <c r="I101" s="54" t="s">
        <v>328</v>
      </c>
      <c r="J101" s="68">
        <v>9.14</v>
      </c>
      <c r="K101" s="68">
        <v>11.88</v>
      </c>
      <c r="L101" s="68">
        <v>12</v>
      </c>
      <c r="M101" s="68">
        <v>12</v>
      </c>
      <c r="N101" s="68">
        <v>0</v>
      </c>
    </row>
    <row r="102" customFormat="1" spans="1:14">
      <c r="A102" s="54" t="s">
        <v>371</v>
      </c>
      <c r="B102" s="54" t="s">
        <v>372</v>
      </c>
      <c r="C102" s="54" t="s">
        <v>373</v>
      </c>
      <c r="D102" s="54" t="s">
        <v>17</v>
      </c>
      <c r="E102" s="54" t="s">
        <v>18</v>
      </c>
      <c r="F102" s="54" t="s">
        <v>17</v>
      </c>
      <c r="G102" s="66" t="s">
        <v>19</v>
      </c>
      <c r="H102" s="54"/>
      <c r="I102" s="54" t="s">
        <v>227</v>
      </c>
      <c r="J102" s="68">
        <v>0.93</v>
      </c>
      <c r="K102" s="68">
        <v>4.102</v>
      </c>
      <c r="L102" s="68">
        <v>4.5</v>
      </c>
      <c r="M102" s="68">
        <v>4.5</v>
      </c>
      <c r="N102" s="68">
        <v>0</v>
      </c>
    </row>
    <row r="103" customFormat="1" spans="1:14">
      <c r="A103" s="54" t="s">
        <v>374</v>
      </c>
      <c r="B103" s="54" t="s">
        <v>375</v>
      </c>
      <c r="C103" s="54" t="s">
        <v>376</v>
      </c>
      <c r="D103" s="54" t="s">
        <v>17</v>
      </c>
      <c r="E103" s="54" t="s">
        <v>18</v>
      </c>
      <c r="F103" s="54" t="s">
        <v>17</v>
      </c>
      <c r="G103" s="54" t="s">
        <v>19</v>
      </c>
      <c r="H103" s="54"/>
      <c r="I103" s="54" t="s">
        <v>227</v>
      </c>
      <c r="J103" s="68">
        <v>8.34</v>
      </c>
      <c r="K103" s="68">
        <v>21.582</v>
      </c>
      <c r="L103" s="68">
        <v>22</v>
      </c>
      <c r="M103" s="68">
        <v>22</v>
      </c>
      <c r="N103" s="68">
        <v>0</v>
      </c>
    </row>
    <row r="104" customFormat="1" spans="1:14">
      <c r="A104" s="54" t="s">
        <v>377</v>
      </c>
      <c r="B104" s="54" t="s">
        <v>378</v>
      </c>
      <c r="C104" s="54" t="s">
        <v>379</v>
      </c>
      <c r="D104" s="54" t="s">
        <v>231</v>
      </c>
      <c r="E104" s="54" t="s">
        <v>18</v>
      </c>
      <c r="F104" s="54" t="s">
        <v>231</v>
      </c>
      <c r="G104" s="54" t="s">
        <v>52</v>
      </c>
      <c r="H104" s="54"/>
      <c r="I104" s="54" t="s">
        <v>380</v>
      </c>
      <c r="J104" s="68">
        <v>582.24</v>
      </c>
      <c r="K104" s="68">
        <v>197.789</v>
      </c>
      <c r="L104" s="68">
        <v>582</v>
      </c>
      <c r="M104" s="68">
        <v>590</v>
      </c>
      <c r="N104" s="68">
        <v>8</v>
      </c>
    </row>
    <row r="105" customFormat="1" spans="1:14">
      <c r="A105" s="54" t="s">
        <v>381</v>
      </c>
      <c r="B105" s="54" t="s">
        <v>382</v>
      </c>
      <c r="C105" s="54" t="s">
        <v>383</v>
      </c>
      <c r="D105" s="54" t="s">
        <v>17</v>
      </c>
      <c r="E105" s="54" t="s">
        <v>18</v>
      </c>
      <c r="F105" s="54" t="s">
        <v>17</v>
      </c>
      <c r="G105" s="54" t="s">
        <v>19</v>
      </c>
      <c r="H105" s="54"/>
      <c r="I105" s="54" t="s">
        <v>99</v>
      </c>
      <c r="J105" s="68">
        <v>2.92</v>
      </c>
      <c r="K105" s="68">
        <v>5.819</v>
      </c>
      <c r="L105" s="68">
        <v>5.5</v>
      </c>
      <c r="M105" s="68">
        <v>6</v>
      </c>
      <c r="N105" s="68">
        <v>0.5</v>
      </c>
    </row>
    <row r="106" customFormat="1" spans="1:14">
      <c r="A106" s="54" t="s">
        <v>384</v>
      </c>
      <c r="B106" s="54" t="s">
        <v>385</v>
      </c>
      <c r="C106" s="54" t="s">
        <v>386</v>
      </c>
      <c r="D106" s="54" t="s">
        <v>17</v>
      </c>
      <c r="E106" s="54" t="s">
        <v>18</v>
      </c>
      <c r="F106" s="54" t="s">
        <v>17</v>
      </c>
      <c r="G106" s="54" t="s">
        <v>19</v>
      </c>
      <c r="H106" s="54"/>
      <c r="I106" s="54" t="s">
        <v>353</v>
      </c>
      <c r="J106" s="68">
        <v>27.97</v>
      </c>
      <c r="K106" s="68">
        <v>52.811</v>
      </c>
      <c r="L106" s="68">
        <v>54</v>
      </c>
      <c r="M106" s="68">
        <v>66</v>
      </c>
      <c r="N106" s="68">
        <v>12</v>
      </c>
    </row>
    <row r="107" customFormat="1" spans="1:14">
      <c r="A107" s="54" t="s">
        <v>387</v>
      </c>
      <c r="B107" s="54" t="s">
        <v>388</v>
      </c>
      <c r="C107" s="54" t="s">
        <v>389</v>
      </c>
      <c r="D107" s="54" t="s">
        <v>78</v>
      </c>
      <c r="E107" s="54" t="s">
        <v>18</v>
      </c>
      <c r="F107" s="54" t="s">
        <v>78</v>
      </c>
      <c r="G107" s="54" t="s">
        <v>29</v>
      </c>
      <c r="H107" s="54"/>
      <c r="I107" s="54" t="s">
        <v>390</v>
      </c>
      <c r="J107" s="68">
        <v>35.51</v>
      </c>
      <c r="K107" s="68">
        <v>52.874</v>
      </c>
      <c r="L107" s="68">
        <v>50</v>
      </c>
      <c r="M107" s="68">
        <v>53</v>
      </c>
      <c r="N107" s="68">
        <v>3</v>
      </c>
    </row>
    <row r="108" customFormat="1" spans="1:14">
      <c r="A108" s="54" t="s">
        <v>391</v>
      </c>
      <c r="B108" s="54" t="s">
        <v>392</v>
      </c>
      <c r="C108" s="54" t="s">
        <v>393</v>
      </c>
      <c r="D108" s="54" t="s">
        <v>287</v>
      </c>
      <c r="E108" s="54" t="s">
        <v>18</v>
      </c>
      <c r="F108" s="54" t="s">
        <v>287</v>
      </c>
      <c r="G108" s="66" t="s">
        <v>98</v>
      </c>
      <c r="H108" s="54"/>
      <c r="I108" s="54" t="s">
        <v>292</v>
      </c>
      <c r="J108" s="68">
        <v>133.49</v>
      </c>
      <c r="K108" s="68">
        <v>139.194</v>
      </c>
      <c r="L108" s="68">
        <v>140</v>
      </c>
      <c r="M108" s="68">
        <v>140</v>
      </c>
      <c r="N108" s="68">
        <v>0</v>
      </c>
    </row>
    <row r="109" customFormat="1" spans="1:14">
      <c r="A109" s="54" t="s">
        <v>394</v>
      </c>
      <c r="B109" s="54" t="s">
        <v>395</v>
      </c>
      <c r="C109" s="54" t="s">
        <v>396</v>
      </c>
      <c r="D109" s="54" t="s">
        <v>397</v>
      </c>
      <c r="E109" s="54" t="s">
        <v>18</v>
      </c>
      <c r="F109" s="54" t="s">
        <v>397</v>
      </c>
      <c r="G109" s="54" t="s">
        <v>29</v>
      </c>
      <c r="H109" s="54"/>
      <c r="I109" s="54" t="s">
        <v>398</v>
      </c>
      <c r="J109" s="68">
        <v>135.15</v>
      </c>
      <c r="K109" s="68">
        <v>124.811</v>
      </c>
      <c r="L109" s="68">
        <v>136</v>
      </c>
      <c r="M109" s="68">
        <v>136</v>
      </c>
      <c r="N109" s="68">
        <v>0</v>
      </c>
    </row>
    <row r="110" customFormat="1" spans="1:14">
      <c r="A110" s="54" t="s">
        <v>399</v>
      </c>
      <c r="B110" s="54" t="s">
        <v>400</v>
      </c>
      <c r="C110" s="54" t="s">
        <v>401</v>
      </c>
      <c r="D110" s="54" t="s">
        <v>17</v>
      </c>
      <c r="E110" s="54" t="s">
        <v>18</v>
      </c>
      <c r="F110" s="54" t="s">
        <v>17</v>
      </c>
      <c r="G110" s="54" t="s">
        <v>19</v>
      </c>
      <c r="H110" s="54"/>
      <c r="I110" s="54" t="s">
        <v>152</v>
      </c>
      <c r="J110" s="68">
        <v>67</v>
      </c>
      <c r="K110" s="68">
        <v>64.233</v>
      </c>
      <c r="L110" s="68">
        <v>69</v>
      </c>
      <c r="M110" s="68">
        <v>67</v>
      </c>
      <c r="N110" s="68">
        <v>-2</v>
      </c>
    </row>
    <row r="111" customFormat="1" spans="1:14">
      <c r="A111" s="54" t="s">
        <v>402</v>
      </c>
      <c r="B111" s="54" t="s">
        <v>403</v>
      </c>
      <c r="C111" s="54" t="s">
        <v>404</v>
      </c>
      <c r="D111" s="54" t="s">
        <v>17</v>
      </c>
      <c r="E111" s="54" t="s">
        <v>18</v>
      </c>
      <c r="F111" s="54" t="s">
        <v>17</v>
      </c>
      <c r="G111" s="54" t="s">
        <v>19</v>
      </c>
      <c r="H111" s="54"/>
      <c r="I111" s="54" t="s">
        <v>90</v>
      </c>
      <c r="J111" s="68">
        <v>0.1</v>
      </c>
      <c r="K111" s="68">
        <v>0</v>
      </c>
      <c r="L111" s="68">
        <v>0.5</v>
      </c>
      <c r="M111" s="68">
        <v>0.5</v>
      </c>
      <c r="N111" s="68">
        <v>0</v>
      </c>
    </row>
    <row r="112" customFormat="1" spans="1:14">
      <c r="A112" s="54" t="s">
        <v>405</v>
      </c>
      <c r="B112" s="54" t="s">
        <v>406</v>
      </c>
      <c r="C112" s="54" t="s">
        <v>407</v>
      </c>
      <c r="D112" s="54" t="s">
        <v>17</v>
      </c>
      <c r="E112" s="54" t="s">
        <v>18</v>
      </c>
      <c r="F112" s="54" t="s">
        <v>17</v>
      </c>
      <c r="G112" s="54" t="s">
        <v>19</v>
      </c>
      <c r="H112" s="54"/>
      <c r="I112" s="54" t="s">
        <v>408</v>
      </c>
      <c r="J112" s="68">
        <v>0.66</v>
      </c>
      <c r="K112" s="68">
        <v>0</v>
      </c>
      <c r="L112" s="68">
        <v>1</v>
      </c>
      <c r="M112" s="68">
        <v>1</v>
      </c>
      <c r="N112" s="68">
        <v>0</v>
      </c>
    </row>
    <row r="113" customFormat="1" spans="1:14">
      <c r="A113" s="54" t="s">
        <v>409</v>
      </c>
      <c r="B113" s="54" t="s">
        <v>410</v>
      </c>
      <c r="C113" s="54" t="s">
        <v>411</v>
      </c>
      <c r="D113" s="54" t="s">
        <v>17</v>
      </c>
      <c r="E113" s="54" t="s">
        <v>18</v>
      </c>
      <c r="F113" s="54" t="s">
        <v>17</v>
      </c>
      <c r="G113" s="54" t="s">
        <v>19</v>
      </c>
      <c r="H113" s="54"/>
      <c r="I113" s="54" t="s">
        <v>408</v>
      </c>
      <c r="J113" s="68">
        <v>0.45</v>
      </c>
      <c r="K113" s="68">
        <v>0</v>
      </c>
      <c r="L113" s="68">
        <v>0.5</v>
      </c>
      <c r="M113" s="68">
        <v>0.5</v>
      </c>
      <c r="N113" s="68">
        <v>0</v>
      </c>
    </row>
    <row r="114" customFormat="1" spans="1:14">
      <c r="A114" s="54" t="s">
        <v>412</v>
      </c>
      <c r="B114" s="54" t="s">
        <v>413</v>
      </c>
      <c r="C114" s="54" t="s">
        <v>36</v>
      </c>
      <c r="D114" s="54" t="s">
        <v>17</v>
      </c>
      <c r="E114" s="54" t="s">
        <v>18</v>
      </c>
      <c r="F114" s="54" t="s">
        <v>17</v>
      </c>
      <c r="G114" s="54" t="s">
        <v>19</v>
      </c>
      <c r="H114" s="54"/>
      <c r="I114" s="54" t="s">
        <v>414</v>
      </c>
      <c r="J114" s="68">
        <v>0.08</v>
      </c>
      <c r="K114" s="68">
        <v>0</v>
      </c>
      <c r="L114" s="68">
        <v>0.5</v>
      </c>
      <c r="M114" s="68">
        <v>0.5</v>
      </c>
      <c r="N114" s="68">
        <v>0</v>
      </c>
    </row>
    <row r="115" customFormat="1" spans="1:14">
      <c r="A115" s="54" t="s">
        <v>415</v>
      </c>
      <c r="B115" s="54" t="s">
        <v>416</v>
      </c>
      <c r="C115" s="54" t="s">
        <v>417</v>
      </c>
      <c r="D115" s="54" t="s">
        <v>266</v>
      </c>
      <c r="E115" s="54" t="s">
        <v>18</v>
      </c>
      <c r="F115" s="54" t="s">
        <v>267</v>
      </c>
      <c r="G115" s="54" t="s">
        <v>170</v>
      </c>
      <c r="H115" s="54"/>
      <c r="I115" s="54" t="s">
        <v>30</v>
      </c>
      <c r="J115" s="68">
        <v>22.21</v>
      </c>
      <c r="K115" s="68">
        <v>26.216</v>
      </c>
      <c r="L115" s="68">
        <v>26</v>
      </c>
      <c r="M115" s="68">
        <v>27</v>
      </c>
      <c r="N115" s="68">
        <v>1</v>
      </c>
    </row>
    <row r="116" customFormat="1" spans="1:14">
      <c r="A116" s="54" t="s">
        <v>418</v>
      </c>
      <c r="B116" s="54" t="s">
        <v>419</v>
      </c>
      <c r="C116" s="54" t="s">
        <v>420</v>
      </c>
      <c r="D116" s="54" t="s">
        <v>231</v>
      </c>
      <c r="E116" s="54" t="s">
        <v>18</v>
      </c>
      <c r="F116" s="54" t="s">
        <v>231</v>
      </c>
      <c r="G116" s="54" t="s">
        <v>52</v>
      </c>
      <c r="H116" s="54"/>
      <c r="I116" s="54" t="s">
        <v>421</v>
      </c>
      <c r="J116" s="68">
        <v>286.04</v>
      </c>
      <c r="K116" s="68">
        <v>287.696</v>
      </c>
      <c r="L116" s="68">
        <v>326</v>
      </c>
      <c r="M116" s="68">
        <v>326</v>
      </c>
      <c r="N116" s="68">
        <v>0</v>
      </c>
    </row>
    <row r="117" customFormat="1" spans="1:14">
      <c r="A117" s="54" t="s">
        <v>422</v>
      </c>
      <c r="B117" s="54" t="s">
        <v>423</v>
      </c>
      <c r="C117" s="54" t="s">
        <v>424</v>
      </c>
      <c r="D117" s="54" t="s">
        <v>266</v>
      </c>
      <c r="E117" s="54" t="s">
        <v>18</v>
      </c>
      <c r="F117" s="54" t="s">
        <v>267</v>
      </c>
      <c r="G117" s="54" t="s">
        <v>170</v>
      </c>
      <c r="H117" s="54"/>
      <c r="I117" s="54" t="s">
        <v>152</v>
      </c>
      <c r="J117" s="68">
        <v>2989.26</v>
      </c>
      <c r="K117" s="68">
        <v>3497.429</v>
      </c>
      <c r="L117" s="68">
        <v>3374</v>
      </c>
      <c r="M117" s="68">
        <v>3498</v>
      </c>
      <c r="N117" s="68">
        <v>124</v>
      </c>
    </row>
    <row r="118" customFormat="1" spans="1:14">
      <c r="A118" s="54" t="s">
        <v>425</v>
      </c>
      <c r="B118" s="54" t="s">
        <v>426</v>
      </c>
      <c r="C118" s="54" t="s">
        <v>427</v>
      </c>
      <c r="D118" s="54" t="s">
        <v>428</v>
      </c>
      <c r="E118" s="54" t="s">
        <v>18</v>
      </c>
      <c r="F118" s="54" t="s">
        <v>428</v>
      </c>
      <c r="G118" s="54" t="s">
        <v>29</v>
      </c>
      <c r="H118" s="54"/>
      <c r="I118" s="54" t="s">
        <v>187</v>
      </c>
      <c r="J118" s="68">
        <v>21.65</v>
      </c>
      <c r="K118" s="68">
        <v>16.246</v>
      </c>
      <c r="L118" s="68">
        <v>22</v>
      </c>
      <c r="M118" s="68">
        <v>22</v>
      </c>
      <c r="N118" s="68">
        <v>0</v>
      </c>
    </row>
    <row r="119" customFormat="1" spans="1:14">
      <c r="A119" s="54" t="s">
        <v>429</v>
      </c>
      <c r="B119" s="54" t="s">
        <v>430</v>
      </c>
      <c r="C119" s="54" t="s">
        <v>431</v>
      </c>
      <c r="D119" s="54" t="s">
        <v>432</v>
      </c>
      <c r="E119" s="54" t="s">
        <v>18</v>
      </c>
      <c r="F119" s="54" t="s">
        <v>432</v>
      </c>
      <c r="G119" s="66" t="s">
        <v>98</v>
      </c>
      <c r="H119" s="54"/>
      <c r="I119" s="54" t="s">
        <v>187</v>
      </c>
      <c r="J119" s="68">
        <v>59.99</v>
      </c>
      <c r="K119" s="68">
        <v>32.905</v>
      </c>
      <c r="L119" s="68">
        <v>60</v>
      </c>
      <c r="M119" s="68">
        <v>60</v>
      </c>
      <c r="N119" s="68">
        <v>0</v>
      </c>
    </row>
    <row r="120" customFormat="1" spans="1:14">
      <c r="A120" s="54" t="s">
        <v>433</v>
      </c>
      <c r="B120" s="54" t="s">
        <v>434</v>
      </c>
      <c r="C120" s="54" t="s">
        <v>435</v>
      </c>
      <c r="D120" s="54" t="s">
        <v>256</v>
      </c>
      <c r="E120" s="54" t="s">
        <v>18</v>
      </c>
      <c r="F120" s="54" t="s">
        <v>256</v>
      </c>
      <c r="G120" s="66" t="s">
        <v>19</v>
      </c>
      <c r="H120" s="54"/>
      <c r="I120" s="54" t="s">
        <v>187</v>
      </c>
      <c r="J120" s="68">
        <v>93.76</v>
      </c>
      <c r="K120" s="68">
        <v>99.404</v>
      </c>
      <c r="L120" s="68">
        <v>96</v>
      </c>
      <c r="M120" s="68">
        <v>102</v>
      </c>
      <c r="N120" s="68">
        <v>6</v>
      </c>
    </row>
    <row r="121" customFormat="1" spans="1:14">
      <c r="A121" s="54" t="s">
        <v>436</v>
      </c>
      <c r="B121" s="54" t="s">
        <v>437</v>
      </c>
      <c r="C121" s="54" t="s">
        <v>36</v>
      </c>
      <c r="D121" s="54" t="s">
        <v>302</v>
      </c>
      <c r="E121" s="54" t="s">
        <v>18</v>
      </c>
      <c r="F121" s="54" t="s">
        <v>302</v>
      </c>
      <c r="G121" s="66" t="s">
        <v>36</v>
      </c>
      <c r="H121" s="54"/>
      <c r="I121" s="54" t="s">
        <v>328</v>
      </c>
      <c r="J121" s="68">
        <v>3700.78</v>
      </c>
      <c r="K121" s="68">
        <v>2441.763</v>
      </c>
      <c r="L121" s="68">
        <v>3701</v>
      </c>
      <c r="M121" s="68">
        <v>3701</v>
      </c>
      <c r="N121" s="68">
        <v>0</v>
      </c>
    </row>
    <row r="122" customFormat="1" spans="1:14">
      <c r="A122" s="54" t="s">
        <v>438</v>
      </c>
      <c r="B122" s="54" t="s">
        <v>439</v>
      </c>
      <c r="C122" s="54" t="s">
        <v>440</v>
      </c>
      <c r="D122" s="54" t="s">
        <v>441</v>
      </c>
      <c r="E122" s="54" t="s">
        <v>18</v>
      </c>
      <c r="F122" s="54" t="s">
        <v>441</v>
      </c>
      <c r="G122" s="54" t="s">
        <v>29</v>
      </c>
      <c r="H122" s="54"/>
      <c r="I122" s="54" t="s">
        <v>442</v>
      </c>
      <c r="J122" s="68">
        <v>385.7</v>
      </c>
      <c r="K122" s="68">
        <v>430.317</v>
      </c>
      <c r="L122" s="68">
        <v>431</v>
      </c>
      <c r="M122" s="68">
        <v>431</v>
      </c>
      <c r="N122" s="68">
        <v>0</v>
      </c>
    </row>
    <row r="123" customFormat="1" spans="1:14">
      <c r="A123" s="54" t="s">
        <v>443</v>
      </c>
      <c r="B123" s="54" t="s">
        <v>444</v>
      </c>
      <c r="C123" s="54" t="s">
        <v>445</v>
      </c>
      <c r="D123" s="54" t="s">
        <v>266</v>
      </c>
      <c r="E123" s="54" t="s">
        <v>18</v>
      </c>
      <c r="F123" s="54" t="s">
        <v>267</v>
      </c>
      <c r="G123" s="54" t="s">
        <v>170</v>
      </c>
      <c r="H123" s="54"/>
      <c r="I123" s="54" t="s">
        <v>152</v>
      </c>
      <c r="J123" s="68">
        <v>849.57</v>
      </c>
      <c r="K123" s="68">
        <v>251.497</v>
      </c>
      <c r="L123" s="68">
        <v>865</v>
      </c>
      <c r="M123" s="68">
        <v>857</v>
      </c>
      <c r="N123" s="68">
        <v>-8</v>
      </c>
    </row>
    <row r="124" customFormat="1" spans="1:14">
      <c r="A124" s="54" t="s">
        <v>446</v>
      </c>
      <c r="B124" s="54" t="s">
        <v>447</v>
      </c>
      <c r="C124" s="54" t="s">
        <v>448</v>
      </c>
      <c r="D124" s="54" t="s">
        <v>449</v>
      </c>
      <c r="E124" s="54" t="s">
        <v>18</v>
      </c>
      <c r="F124" s="54" t="s">
        <v>449</v>
      </c>
      <c r="G124" s="54" t="s">
        <v>29</v>
      </c>
      <c r="H124" s="54"/>
      <c r="I124" s="54" t="s">
        <v>442</v>
      </c>
      <c r="J124" s="68">
        <v>142.72</v>
      </c>
      <c r="K124" s="68">
        <v>159.809</v>
      </c>
      <c r="L124" s="68">
        <v>150</v>
      </c>
      <c r="M124" s="68">
        <v>160</v>
      </c>
      <c r="N124" s="68">
        <v>10</v>
      </c>
    </row>
    <row r="125" customFormat="1" spans="1:14">
      <c r="A125" s="54" t="s">
        <v>450</v>
      </c>
      <c r="B125" s="54" t="s">
        <v>451</v>
      </c>
      <c r="C125" s="54" t="s">
        <v>452</v>
      </c>
      <c r="D125" s="54" t="s">
        <v>453</v>
      </c>
      <c r="E125" s="54" t="s">
        <v>18</v>
      </c>
      <c r="F125" s="54" t="s">
        <v>453</v>
      </c>
      <c r="G125" s="54" t="s">
        <v>29</v>
      </c>
      <c r="H125" s="54"/>
      <c r="I125" s="54" t="s">
        <v>454</v>
      </c>
      <c r="J125" s="68">
        <v>851.34</v>
      </c>
      <c r="K125" s="68">
        <v>1312.709</v>
      </c>
      <c r="L125" s="68">
        <v>1313</v>
      </c>
      <c r="M125" s="68">
        <v>1313</v>
      </c>
      <c r="N125" s="68">
        <v>0</v>
      </c>
    </row>
    <row r="126" customFormat="1" spans="1:14">
      <c r="A126" s="54" t="s">
        <v>455</v>
      </c>
      <c r="B126" s="54" t="s">
        <v>456</v>
      </c>
      <c r="C126" s="54" t="s">
        <v>457</v>
      </c>
      <c r="D126" s="54" t="s">
        <v>458</v>
      </c>
      <c r="E126" s="54" t="s">
        <v>18</v>
      </c>
      <c r="F126" s="54" t="s">
        <v>458</v>
      </c>
      <c r="G126" s="66" t="s">
        <v>98</v>
      </c>
      <c r="H126" s="54"/>
      <c r="I126" s="54" t="s">
        <v>191</v>
      </c>
      <c r="J126" s="68">
        <v>0.76</v>
      </c>
      <c r="K126" s="68">
        <v>0</v>
      </c>
      <c r="L126" s="68">
        <v>1</v>
      </c>
      <c r="M126" s="68">
        <v>1</v>
      </c>
      <c r="N126" s="68">
        <v>0</v>
      </c>
    </row>
    <row r="127" customFormat="1" spans="1:14">
      <c r="A127" s="54" t="s">
        <v>459</v>
      </c>
      <c r="B127" s="54" t="s">
        <v>460</v>
      </c>
      <c r="C127" s="54" t="s">
        <v>461</v>
      </c>
      <c r="D127" s="54" t="s">
        <v>17</v>
      </c>
      <c r="E127" s="54" t="s">
        <v>18</v>
      </c>
      <c r="F127" s="54" t="s">
        <v>17</v>
      </c>
      <c r="G127" s="54" t="s">
        <v>19</v>
      </c>
      <c r="H127" s="54"/>
      <c r="I127" s="54" t="s">
        <v>120</v>
      </c>
      <c r="J127" s="68">
        <v>0.55</v>
      </c>
      <c r="K127" s="68">
        <v>0.95</v>
      </c>
      <c r="L127" s="68">
        <v>1</v>
      </c>
      <c r="M127" s="68">
        <v>1</v>
      </c>
      <c r="N127" s="68">
        <v>0</v>
      </c>
    </row>
    <row r="128" customFormat="1" spans="1:14">
      <c r="A128" s="54" t="s">
        <v>462</v>
      </c>
      <c r="B128" s="54" t="s">
        <v>463</v>
      </c>
      <c r="C128" s="54" t="s">
        <v>464</v>
      </c>
      <c r="D128" s="54" t="s">
        <v>465</v>
      </c>
      <c r="E128" s="54" t="s">
        <v>18</v>
      </c>
      <c r="F128" s="54" t="s">
        <v>465</v>
      </c>
      <c r="G128" s="54" t="s">
        <v>129</v>
      </c>
      <c r="H128" s="54"/>
      <c r="I128" s="54" t="s">
        <v>30</v>
      </c>
      <c r="J128" s="68">
        <v>0.79</v>
      </c>
      <c r="K128" s="68">
        <v>0.867</v>
      </c>
      <c r="L128" s="68">
        <v>1</v>
      </c>
      <c r="M128" s="68">
        <v>1.5</v>
      </c>
      <c r="N128" s="68">
        <v>0.5</v>
      </c>
    </row>
    <row r="129" customFormat="1" spans="1:14">
      <c r="A129" s="54" t="s">
        <v>466</v>
      </c>
      <c r="B129" s="54" t="s">
        <v>467</v>
      </c>
      <c r="C129" s="54" t="s">
        <v>468</v>
      </c>
      <c r="D129" s="54" t="s">
        <v>17</v>
      </c>
      <c r="E129" s="54" t="s">
        <v>18</v>
      </c>
      <c r="F129" s="54" t="s">
        <v>17</v>
      </c>
      <c r="G129" s="66" t="s">
        <v>19</v>
      </c>
      <c r="H129" s="54"/>
      <c r="I129" s="54" t="s">
        <v>145</v>
      </c>
      <c r="J129" s="68">
        <v>0.41</v>
      </c>
      <c r="K129" s="68">
        <v>0.739</v>
      </c>
      <c r="L129" s="68">
        <v>1</v>
      </c>
      <c r="M129" s="68">
        <v>1</v>
      </c>
      <c r="N129" s="68">
        <v>0</v>
      </c>
    </row>
    <row r="130" customFormat="1" spans="1:14">
      <c r="A130" s="54" t="s">
        <v>469</v>
      </c>
      <c r="B130" s="54" t="s">
        <v>470</v>
      </c>
      <c r="C130" s="54" t="s">
        <v>50</v>
      </c>
      <c r="D130" s="54" t="s">
        <v>51</v>
      </c>
      <c r="E130" s="54" t="s">
        <v>18</v>
      </c>
      <c r="F130" s="54" t="s">
        <v>51</v>
      </c>
      <c r="G130" s="54" t="s">
        <v>52</v>
      </c>
      <c r="H130" s="54"/>
      <c r="I130" s="54" t="s">
        <v>471</v>
      </c>
      <c r="J130" s="68">
        <v>307.31</v>
      </c>
      <c r="K130" s="68">
        <v>265.858</v>
      </c>
      <c r="L130" s="68">
        <v>308</v>
      </c>
      <c r="M130" s="68">
        <v>308</v>
      </c>
      <c r="N130" s="68">
        <v>0</v>
      </c>
    </row>
    <row r="131" customFormat="1" spans="1:14">
      <c r="A131" s="54" t="s">
        <v>472</v>
      </c>
      <c r="B131" s="54" t="s">
        <v>473</v>
      </c>
      <c r="C131" s="54" t="s">
        <v>474</v>
      </c>
      <c r="D131" s="54" t="s">
        <v>458</v>
      </c>
      <c r="E131" s="54" t="s">
        <v>18</v>
      </c>
      <c r="F131" s="54" t="s">
        <v>458</v>
      </c>
      <c r="G131" s="54" t="s">
        <v>98</v>
      </c>
      <c r="H131" s="54"/>
      <c r="I131" s="54" t="s">
        <v>223</v>
      </c>
      <c r="J131" s="68">
        <v>1.98</v>
      </c>
      <c r="K131" s="68">
        <v>2.567</v>
      </c>
      <c r="L131" s="68">
        <v>2.5</v>
      </c>
      <c r="M131" s="68">
        <v>3</v>
      </c>
      <c r="N131" s="68">
        <v>0.5</v>
      </c>
    </row>
    <row r="132" customFormat="1" spans="1:14">
      <c r="A132" s="54" t="s">
        <v>475</v>
      </c>
      <c r="B132" s="54" t="s">
        <v>476</v>
      </c>
      <c r="C132" s="54" t="s">
        <v>477</v>
      </c>
      <c r="D132" s="54" t="s">
        <v>458</v>
      </c>
      <c r="E132" s="54" t="s">
        <v>18</v>
      </c>
      <c r="F132" s="54" t="s">
        <v>458</v>
      </c>
      <c r="G132" s="54" t="s">
        <v>98</v>
      </c>
      <c r="H132" s="54"/>
      <c r="I132" s="54" t="s">
        <v>223</v>
      </c>
      <c r="J132" s="68">
        <v>1.83</v>
      </c>
      <c r="K132" s="68">
        <v>2.567</v>
      </c>
      <c r="L132" s="68">
        <v>2.5</v>
      </c>
      <c r="M132" s="68">
        <v>3</v>
      </c>
      <c r="N132" s="68">
        <v>0.5</v>
      </c>
    </row>
    <row r="133" customFormat="1" spans="1:14">
      <c r="A133" s="54" t="s">
        <v>478</v>
      </c>
      <c r="B133" s="54" t="s">
        <v>479</v>
      </c>
      <c r="C133" s="54" t="s">
        <v>480</v>
      </c>
      <c r="D133" s="54" t="s">
        <v>458</v>
      </c>
      <c r="E133" s="54" t="s">
        <v>18</v>
      </c>
      <c r="F133" s="54" t="s">
        <v>458</v>
      </c>
      <c r="G133" s="54" t="s">
        <v>98</v>
      </c>
      <c r="H133" s="54"/>
      <c r="I133" s="54" t="s">
        <v>223</v>
      </c>
      <c r="J133" s="68">
        <v>2.5</v>
      </c>
      <c r="K133" s="68">
        <v>2.678</v>
      </c>
      <c r="L133" s="68">
        <v>3</v>
      </c>
      <c r="M133" s="68">
        <v>3</v>
      </c>
      <c r="N133" s="68">
        <v>0</v>
      </c>
    </row>
    <row r="134" customFormat="1" spans="1:14">
      <c r="A134" s="54" t="s">
        <v>481</v>
      </c>
      <c r="B134" s="54" t="s">
        <v>482</v>
      </c>
      <c r="C134" s="54" t="s">
        <v>483</v>
      </c>
      <c r="D134" s="54" t="s">
        <v>458</v>
      </c>
      <c r="E134" s="54" t="s">
        <v>18</v>
      </c>
      <c r="F134" s="54" t="s">
        <v>458</v>
      </c>
      <c r="G134" s="54" t="s">
        <v>98</v>
      </c>
      <c r="H134" s="54"/>
      <c r="I134" s="54" t="s">
        <v>223</v>
      </c>
      <c r="J134" s="68">
        <v>1.98</v>
      </c>
      <c r="K134" s="68">
        <v>2.567</v>
      </c>
      <c r="L134" s="68">
        <v>2.5</v>
      </c>
      <c r="M134" s="68">
        <v>3</v>
      </c>
      <c r="N134" s="68">
        <v>0.5</v>
      </c>
    </row>
    <row r="135" customFormat="1" spans="1:14">
      <c r="A135" s="54" t="s">
        <v>484</v>
      </c>
      <c r="B135" s="54" t="s">
        <v>485</v>
      </c>
      <c r="C135" s="54" t="s">
        <v>486</v>
      </c>
      <c r="D135" s="54" t="s">
        <v>458</v>
      </c>
      <c r="E135" s="54" t="s">
        <v>18</v>
      </c>
      <c r="F135" s="54" t="s">
        <v>458</v>
      </c>
      <c r="G135" s="54" t="s">
        <v>98</v>
      </c>
      <c r="H135" s="54"/>
      <c r="I135" s="54" t="s">
        <v>223</v>
      </c>
      <c r="J135" s="68">
        <v>1.89</v>
      </c>
      <c r="K135" s="68">
        <v>2.567</v>
      </c>
      <c r="L135" s="68">
        <v>2.5</v>
      </c>
      <c r="M135" s="68">
        <v>3</v>
      </c>
      <c r="N135" s="68">
        <v>0.5</v>
      </c>
    </row>
    <row r="136" customFormat="1" spans="1:14">
      <c r="A136" s="54" t="s">
        <v>487</v>
      </c>
      <c r="B136" s="54" t="s">
        <v>488</v>
      </c>
      <c r="C136" s="54" t="s">
        <v>489</v>
      </c>
      <c r="D136" s="54" t="s">
        <v>458</v>
      </c>
      <c r="E136" s="54" t="s">
        <v>18</v>
      </c>
      <c r="F136" s="54" t="s">
        <v>458</v>
      </c>
      <c r="G136" s="54" t="s">
        <v>98</v>
      </c>
      <c r="H136" s="54"/>
      <c r="I136" s="54" t="s">
        <v>223</v>
      </c>
      <c r="J136" s="68">
        <v>1.96</v>
      </c>
      <c r="K136" s="68">
        <v>2.567</v>
      </c>
      <c r="L136" s="68">
        <v>2.5</v>
      </c>
      <c r="M136" s="68">
        <v>3</v>
      </c>
      <c r="N136" s="68">
        <v>0.5</v>
      </c>
    </row>
    <row r="137" customFormat="1" spans="1:14">
      <c r="A137" s="54" t="s">
        <v>490</v>
      </c>
      <c r="B137" s="54" t="s">
        <v>491</v>
      </c>
      <c r="C137" s="54" t="s">
        <v>492</v>
      </c>
      <c r="D137" s="54" t="s">
        <v>458</v>
      </c>
      <c r="E137" s="54" t="s">
        <v>18</v>
      </c>
      <c r="F137" s="54" t="s">
        <v>458</v>
      </c>
      <c r="G137" s="54" t="s">
        <v>98</v>
      </c>
      <c r="H137" s="54"/>
      <c r="I137" s="54" t="s">
        <v>223</v>
      </c>
      <c r="J137" s="68">
        <v>3.7</v>
      </c>
      <c r="K137" s="68">
        <v>4.529</v>
      </c>
      <c r="L137" s="68">
        <v>4</v>
      </c>
      <c r="M137" s="68">
        <v>5</v>
      </c>
      <c r="N137" s="68">
        <v>1</v>
      </c>
    </row>
    <row r="138" customFormat="1" spans="1:14">
      <c r="A138" s="54" t="s">
        <v>493</v>
      </c>
      <c r="B138" s="54" t="s">
        <v>494</v>
      </c>
      <c r="C138" s="54" t="s">
        <v>495</v>
      </c>
      <c r="D138" s="54" t="s">
        <v>24</v>
      </c>
      <c r="E138" s="54" t="s">
        <v>18</v>
      </c>
      <c r="F138" s="54" t="s">
        <v>24</v>
      </c>
      <c r="G138" s="54" t="s">
        <v>19</v>
      </c>
      <c r="H138" s="54"/>
      <c r="I138" s="54" t="s">
        <v>223</v>
      </c>
      <c r="J138" s="68">
        <v>8.36</v>
      </c>
      <c r="K138" s="68">
        <v>9.576</v>
      </c>
      <c r="L138" s="68">
        <v>8.5</v>
      </c>
      <c r="M138" s="68">
        <v>10</v>
      </c>
      <c r="N138" s="68">
        <v>1.5</v>
      </c>
    </row>
    <row r="139" customFormat="1" spans="1:14">
      <c r="A139" s="54" t="s">
        <v>496</v>
      </c>
      <c r="B139" s="54" t="s">
        <v>497</v>
      </c>
      <c r="C139" s="54" t="s">
        <v>498</v>
      </c>
      <c r="D139" s="54" t="s">
        <v>24</v>
      </c>
      <c r="E139" s="54" t="s">
        <v>18</v>
      </c>
      <c r="F139" s="54" t="s">
        <v>24</v>
      </c>
      <c r="G139" s="54" t="s">
        <v>19</v>
      </c>
      <c r="H139" s="54"/>
      <c r="I139" s="54" t="s">
        <v>223</v>
      </c>
      <c r="J139" s="68">
        <v>10.73</v>
      </c>
      <c r="K139" s="68">
        <v>11.794</v>
      </c>
      <c r="L139" s="68">
        <v>11</v>
      </c>
      <c r="M139" s="68">
        <v>12</v>
      </c>
      <c r="N139" s="68">
        <v>1</v>
      </c>
    </row>
    <row r="140" customFormat="1" spans="1:14">
      <c r="A140" s="54" t="s">
        <v>499</v>
      </c>
      <c r="B140" s="54" t="s">
        <v>500</v>
      </c>
      <c r="C140" s="54" t="s">
        <v>501</v>
      </c>
      <c r="D140" s="54" t="s">
        <v>458</v>
      </c>
      <c r="E140" s="54" t="s">
        <v>18</v>
      </c>
      <c r="F140" s="54" t="s">
        <v>458</v>
      </c>
      <c r="G140" s="54" t="s">
        <v>98</v>
      </c>
      <c r="H140" s="54"/>
      <c r="I140" s="54" t="s">
        <v>223</v>
      </c>
      <c r="J140" s="68">
        <v>1.97</v>
      </c>
      <c r="K140" s="68">
        <v>2.567</v>
      </c>
      <c r="L140" s="68">
        <v>2.5</v>
      </c>
      <c r="M140" s="68">
        <v>3</v>
      </c>
      <c r="N140" s="68">
        <v>0.5</v>
      </c>
    </row>
    <row r="141" customFormat="1" spans="1:14">
      <c r="A141" s="54" t="s">
        <v>502</v>
      </c>
      <c r="B141" s="54" t="s">
        <v>503</v>
      </c>
      <c r="C141" s="54" t="s">
        <v>504</v>
      </c>
      <c r="D141" s="54" t="s">
        <v>458</v>
      </c>
      <c r="E141" s="54" t="s">
        <v>18</v>
      </c>
      <c r="F141" s="54" t="s">
        <v>458</v>
      </c>
      <c r="G141" s="66" t="s">
        <v>98</v>
      </c>
      <c r="H141" s="54"/>
      <c r="I141" s="54" t="s">
        <v>223</v>
      </c>
      <c r="J141" s="68">
        <v>1.74</v>
      </c>
      <c r="K141" s="68">
        <v>2.567</v>
      </c>
      <c r="L141" s="68">
        <v>2.5</v>
      </c>
      <c r="M141" s="68">
        <v>3</v>
      </c>
      <c r="N141" s="68">
        <v>0.5</v>
      </c>
    </row>
    <row r="142" customFormat="1" spans="1:14">
      <c r="A142" s="54" t="s">
        <v>505</v>
      </c>
      <c r="B142" s="54" t="s">
        <v>506</v>
      </c>
      <c r="C142" s="54" t="s">
        <v>507</v>
      </c>
      <c r="D142" s="54" t="s">
        <v>458</v>
      </c>
      <c r="E142" s="54" t="s">
        <v>18</v>
      </c>
      <c r="F142" s="54" t="s">
        <v>458</v>
      </c>
      <c r="G142" s="66" t="s">
        <v>98</v>
      </c>
      <c r="H142" s="54"/>
      <c r="I142" s="54" t="s">
        <v>223</v>
      </c>
      <c r="J142" s="68">
        <v>1.9</v>
      </c>
      <c r="K142" s="68">
        <v>2.567</v>
      </c>
      <c r="L142" s="68">
        <v>2.5</v>
      </c>
      <c r="M142" s="68">
        <v>3</v>
      </c>
      <c r="N142" s="68">
        <v>0.5</v>
      </c>
    </row>
    <row r="143" customFormat="1" spans="1:14">
      <c r="A143" s="54" t="s">
        <v>508</v>
      </c>
      <c r="B143" s="54" t="s">
        <v>509</v>
      </c>
      <c r="C143" s="54" t="s">
        <v>510</v>
      </c>
      <c r="D143" s="54" t="s">
        <v>458</v>
      </c>
      <c r="E143" s="54" t="s">
        <v>18</v>
      </c>
      <c r="F143" s="54" t="s">
        <v>458</v>
      </c>
      <c r="G143" s="66" t="s">
        <v>98</v>
      </c>
      <c r="H143" s="54"/>
      <c r="I143" s="54" t="s">
        <v>223</v>
      </c>
      <c r="J143" s="68">
        <v>3.77</v>
      </c>
      <c r="K143" s="68">
        <v>4.529</v>
      </c>
      <c r="L143" s="68">
        <v>4</v>
      </c>
      <c r="M143" s="68">
        <v>5</v>
      </c>
      <c r="N143" s="68">
        <v>1</v>
      </c>
    </row>
    <row r="144" customFormat="1" spans="1:14">
      <c r="A144" s="54" t="s">
        <v>511</v>
      </c>
      <c r="B144" s="54" t="s">
        <v>512</v>
      </c>
      <c r="C144" s="54" t="s">
        <v>513</v>
      </c>
      <c r="D144" s="54" t="s">
        <v>458</v>
      </c>
      <c r="E144" s="54" t="s">
        <v>18</v>
      </c>
      <c r="F144" s="54" t="s">
        <v>458</v>
      </c>
      <c r="G144" s="54" t="s">
        <v>98</v>
      </c>
      <c r="H144" s="54"/>
      <c r="I144" s="54" t="s">
        <v>223</v>
      </c>
      <c r="J144" s="68">
        <v>1.85</v>
      </c>
      <c r="K144" s="68">
        <v>2.567</v>
      </c>
      <c r="L144" s="68">
        <v>2.5</v>
      </c>
      <c r="M144" s="68">
        <v>3</v>
      </c>
      <c r="N144" s="68">
        <v>0.5</v>
      </c>
    </row>
    <row r="145" customFormat="1" spans="1:14">
      <c r="A145" s="54" t="s">
        <v>514</v>
      </c>
      <c r="B145" s="54" t="s">
        <v>515</v>
      </c>
      <c r="C145" s="54" t="s">
        <v>516</v>
      </c>
      <c r="D145" s="54" t="s">
        <v>458</v>
      </c>
      <c r="E145" s="54" t="s">
        <v>18</v>
      </c>
      <c r="F145" s="54" t="s">
        <v>458</v>
      </c>
      <c r="G145" s="54" t="s">
        <v>98</v>
      </c>
      <c r="H145" s="54"/>
      <c r="I145" s="54" t="s">
        <v>223</v>
      </c>
      <c r="J145" s="68">
        <v>1.94</v>
      </c>
      <c r="K145" s="68">
        <v>2.567</v>
      </c>
      <c r="L145" s="68">
        <v>2.5</v>
      </c>
      <c r="M145" s="68">
        <v>3</v>
      </c>
      <c r="N145" s="68">
        <v>0.5</v>
      </c>
    </row>
    <row r="146" customFormat="1" spans="1:14">
      <c r="A146" s="54" t="s">
        <v>517</v>
      </c>
      <c r="B146" s="54" t="s">
        <v>518</v>
      </c>
      <c r="C146" s="54" t="s">
        <v>519</v>
      </c>
      <c r="D146" s="54" t="s">
        <v>458</v>
      </c>
      <c r="E146" s="54" t="s">
        <v>18</v>
      </c>
      <c r="F146" s="54" t="s">
        <v>458</v>
      </c>
      <c r="G146" s="54" t="s">
        <v>98</v>
      </c>
      <c r="H146" s="54"/>
      <c r="I146" s="54" t="s">
        <v>223</v>
      </c>
      <c r="J146" s="68">
        <v>3.12</v>
      </c>
      <c r="K146" s="68">
        <v>3.571</v>
      </c>
      <c r="L146" s="68">
        <v>3.5</v>
      </c>
      <c r="M146" s="68">
        <v>4</v>
      </c>
      <c r="N146" s="68">
        <v>0.5</v>
      </c>
    </row>
    <row r="147" customFormat="1" spans="1:14">
      <c r="A147" s="54" t="s">
        <v>520</v>
      </c>
      <c r="B147" s="54" t="s">
        <v>521</v>
      </c>
      <c r="C147" s="54" t="s">
        <v>522</v>
      </c>
      <c r="D147" s="54" t="s">
        <v>458</v>
      </c>
      <c r="E147" s="54" t="s">
        <v>18</v>
      </c>
      <c r="F147" s="54" t="s">
        <v>458</v>
      </c>
      <c r="G147" s="54" t="s">
        <v>98</v>
      </c>
      <c r="H147" s="54"/>
      <c r="I147" s="54" t="s">
        <v>223</v>
      </c>
      <c r="J147" s="68">
        <v>1.87</v>
      </c>
      <c r="K147" s="68">
        <v>2.567</v>
      </c>
      <c r="L147" s="68">
        <v>2.5</v>
      </c>
      <c r="M147" s="68">
        <v>3</v>
      </c>
      <c r="N147" s="68">
        <v>0.5</v>
      </c>
    </row>
    <row r="148" customFormat="1" spans="1:14">
      <c r="A148" s="54" t="s">
        <v>523</v>
      </c>
      <c r="B148" s="54" t="s">
        <v>524</v>
      </c>
      <c r="C148" s="54" t="s">
        <v>525</v>
      </c>
      <c r="D148" s="54" t="s">
        <v>458</v>
      </c>
      <c r="E148" s="54" t="s">
        <v>18</v>
      </c>
      <c r="F148" s="54" t="s">
        <v>458</v>
      </c>
      <c r="G148" s="54" t="s">
        <v>98</v>
      </c>
      <c r="H148" s="54"/>
      <c r="I148" s="54" t="s">
        <v>223</v>
      </c>
      <c r="J148" s="68">
        <v>2.01</v>
      </c>
      <c r="K148" s="68">
        <v>2.567</v>
      </c>
      <c r="L148" s="68">
        <v>2.5</v>
      </c>
      <c r="M148" s="68">
        <v>3</v>
      </c>
      <c r="N148" s="68">
        <v>0.5</v>
      </c>
    </row>
    <row r="149" customFormat="1" spans="1:14">
      <c r="A149" s="54" t="s">
        <v>526</v>
      </c>
      <c r="B149" s="54" t="s">
        <v>527</v>
      </c>
      <c r="C149" s="54" t="s">
        <v>528</v>
      </c>
      <c r="D149" s="54" t="s">
        <v>458</v>
      </c>
      <c r="E149" s="54" t="s">
        <v>18</v>
      </c>
      <c r="F149" s="54" t="s">
        <v>458</v>
      </c>
      <c r="G149" s="66" t="s">
        <v>98</v>
      </c>
      <c r="H149" s="54"/>
      <c r="I149" s="54" t="s">
        <v>223</v>
      </c>
      <c r="J149" s="68">
        <v>1.87</v>
      </c>
      <c r="K149" s="68">
        <v>2.567</v>
      </c>
      <c r="L149" s="68">
        <v>2.5</v>
      </c>
      <c r="M149" s="68">
        <v>3</v>
      </c>
      <c r="N149" s="68">
        <v>0.5</v>
      </c>
    </row>
    <row r="150" customFormat="1" spans="1:14">
      <c r="A150" s="54" t="s">
        <v>529</v>
      </c>
      <c r="B150" s="54" t="s">
        <v>530</v>
      </c>
      <c r="C150" s="54" t="s">
        <v>531</v>
      </c>
      <c r="D150" s="54" t="s">
        <v>24</v>
      </c>
      <c r="E150" s="54" t="s">
        <v>18</v>
      </c>
      <c r="F150" s="54" t="s">
        <v>24</v>
      </c>
      <c r="G150" s="54" t="s">
        <v>19</v>
      </c>
      <c r="H150" s="54"/>
      <c r="I150" s="54" t="s">
        <v>223</v>
      </c>
      <c r="J150" s="68">
        <v>1.8</v>
      </c>
      <c r="K150" s="68">
        <v>2.567</v>
      </c>
      <c r="L150" s="68">
        <v>2.5</v>
      </c>
      <c r="M150" s="68">
        <v>3</v>
      </c>
      <c r="N150" s="68">
        <v>0.5</v>
      </c>
    </row>
    <row r="151" customFormat="1" spans="1:14">
      <c r="A151" s="54" t="s">
        <v>532</v>
      </c>
      <c r="B151" s="54" t="s">
        <v>533</v>
      </c>
      <c r="C151" s="54" t="s">
        <v>534</v>
      </c>
      <c r="D151" s="54" t="s">
        <v>449</v>
      </c>
      <c r="E151" s="54" t="s">
        <v>18</v>
      </c>
      <c r="F151" s="54" t="s">
        <v>449</v>
      </c>
      <c r="G151" s="54" t="s">
        <v>29</v>
      </c>
      <c r="H151" s="54"/>
      <c r="I151" s="54" t="s">
        <v>535</v>
      </c>
      <c r="J151" s="68">
        <v>40.38</v>
      </c>
      <c r="K151" s="68">
        <v>45.153</v>
      </c>
      <c r="L151" s="68">
        <v>41</v>
      </c>
      <c r="M151" s="68">
        <v>46</v>
      </c>
      <c r="N151" s="68">
        <v>5</v>
      </c>
    </row>
    <row r="152" customFormat="1" spans="1:14">
      <c r="A152" s="54" t="s">
        <v>536</v>
      </c>
      <c r="B152" s="54" t="s">
        <v>537</v>
      </c>
      <c r="C152" s="54" t="s">
        <v>538</v>
      </c>
      <c r="D152" s="54" t="s">
        <v>539</v>
      </c>
      <c r="E152" s="54" t="s">
        <v>18</v>
      </c>
      <c r="F152" s="54" t="s">
        <v>539</v>
      </c>
      <c r="G152" s="66" t="s">
        <v>129</v>
      </c>
      <c r="H152" s="54"/>
      <c r="I152" s="54" t="s">
        <v>540</v>
      </c>
      <c r="J152" s="68">
        <v>80.33</v>
      </c>
      <c r="K152" s="68">
        <v>115.98</v>
      </c>
      <c r="L152" s="68">
        <v>125</v>
      </c>
      <c r="M152" s="68">
        <v>125</v>
      </c>
      <c r="N152" s="68">
        <v>0</v>
      </c>
    </row>
    <row r="153" customFormat="1" spans="1:14">
      <c r="A153" s="54" t="s">
        <v>541</v>
      </c>
      <c r="B153" s="54" t="s">
        <v>542</v>
      </c>
      <c r="C153" s="54" t="s">
        <v>543</v>
      </c>
      <c r="D153" s="54" t="s">
        <v>17</v>
      </c>
      <c r="E153" s="54" t="s">
        <v>18</v>
      </c>
      <c r="F153" s="54" t="s">
        <v>17</v>
      </c>
      <c r="G153" s="54" t="s">
        <v>19</v>
      </c>
      <c r="H153" s="54"/>
      <c r="I153" s="54" t="s">
        <v>292</v>
      </c>
      <c r="J153" s="68">
        <v>41.02</v>
      </c>
      <c r="K153" s="68">
        <v>68.981</v>
      </c>
      <c r="L153" s="68">
        <v>69</v>
      </c>
      <c r="M153" s="68">
        <v>69</v>
      </c>
      <c r="N153" s="68">
        <v>0</v>
      </c>
    </row>
    <row r="154" customFormat="1" spans="1:14">
      <c r="A154" s="54" t="s">
        <v>544</v>
      </c>
      <c r="B154" s="54" t="s">
        <v>545</v>
      </c>
      <c r="C154" s="54" t="s">
        <v>546</v>
      </c>
      <c r="D154" s="54" t="s">
        <v>140</v>
      </c>
      <c r="E154" s="54" t="s">
        <v>18</v>
      </c>
      <c r="F154" s="54" t="s">
        <v>140</v>
      </c>
      <c r="G154" s="66" t="s">
        <v>98</v>
      </c>
      <c r="H154" s="54"/>
      <c r="I154" s="54" t="s">
        <v>535</v>
      </c>
      <c r="J154" s="68">
        <v>5.07</v>
      </c>
      <c r="K154" s="68">
        <v>11.178</v>
      </c>
      <c r="L154" s="68">
        <v>10</v>
      </c>
      <c r="M154" s="68">
        <v>12</v>
      </c>
      <c r="N154" s="68">
        <v>2</v>
      </c>
    </row>
    <row r="155" customFormat="1" spans="1:14">
      <c r="A155" s="54" t="s">
        <v>547</v>
      </c>
      <c r="B155" s="54" t="s">
        <v>548</v>
      </c>
      <c r="C155" s="54" t="s">
        <v>36</v>
      </c>
      <c r="D155" s="54" t="s">
        <v>182</v>
      </c>
      <c r="E155" s="54" t="s">
        <v>18</v>
      </c>
      <c r="F155" s="54" t="s">
        <v>182</v>
      </c>
      <c r="G155" s="54" t="s">
        <v>129</v>
      </c>
      <c r="H155" s="54"/>
      <c r="I155" s="54" t="s">
        <v>86</v>
      </c>
      <c r="J155" s="68">
        <v>51.35</v>
      </c>
      <c r="K155" s="68">
        <v>55.493</v>
      </c>
      <c r="L155" s="68">
        <v>56</v>
      </c>
      <c r="M155" s="68">
        <v>56</v>
      </c>
      <c r="N155" s="68">
        <v>0</v>
      </c>
    </row>
    <row r="156" customFormat="1" spans="1:14">
      <c r="A156" s="54" t="s">
        <v>549</v>
      </c>
      <c r="B156" s="54" t="s">
        <v>550</v>
      </c>
      <c r="C156" s="54" t="s">
        <v>551</v>
      </c>
      <c r="D156" s="54" t="s">
        <v>51</v>
      </c>
      <c r="E156" s="54" t="s">
        <v>18</v>
      </c>
      <c r="F156" s="54" t="s">
        <v>51</v>
      </c>
      <c r="G156" s="66" t="s">
        <v>52</v>
      </c>
      <c r="H156" s="54"/>
      <c r="I156" s="54" t="s">
        <v>232</v>
      </c>
      <c r="J156" s="68">
        <v>71.14</v>
      </c>
      <c r="K156" s="68">
        <v>58.448</v>
      </c>
      <c r="L156" s="68">
        <v>72</v>
      </c>
      <c r="M156" s="68">
        <v>72</v>
      </c>
      <c r="N156" s="68">
        <v>0</v>
      </c>
    </row>
    <row r="157" customFormat="1" spans="1:14">
      <c r="A157" s="54" t="s">
        <v>552</v>
      </c>
      <c r="B157" s="54" t="s">
        <v>553</v>
      </c>
      <c r="C157" s="54" t="s">
        <v>554</v>
      </c>
      <c r="D157" s="54" t="s">
        <v>17</v>
      </c>
      <c r="E157" s="54" t="s">
        <v>18</v>
      </c>
      <c r="F157" s="54" t="s">
        <v>17</v>
      </c>
      <c r="G157" s="54" t="s">
        <v>19</v>
      </c>
      <c r="H157" s="54"/>
      <c r="I157" s="54" t="s">
        <v>398</v>
      </c>
      <c r="J157" s="68">
        <v>2.99</v>
      </c>
      <c r="K157" s="68">
        <v>3.584</v>
      </c>
      <c r="L157" s="68">
        <v>3.5</v>
      </c>
      <c r="M157" s="68">
        <v>4.5</v>
      </c>
      <c r="N157" s="68">
        <v>1</v>
      </c>
    </row>
    <row r="158" customFormat="1" spans="1:14">
      <c r="A158" s="54" t="s">
        <v>555</v>
      </c>
      <c r="B158" s="54" t="s">
        <v>556</v>
      </c>
      <c r="C158" s="54" t="s">
        <v>557</v>
      </c>
      <c r="D158" s="54" t="s">
        <v>397</v>
      </c>
      <c r="E158" s="54" t="s">
        <v>18</v>
      </c>
      <c r="F158" s="54" t="s">
        <v>397</v>
      </c>
      <c r="G158" s="54" t="s">
        <v>29</v>
      </c>
      <c r="H158" s="54"/>
      <c r="I158" s="54" t="s">
        <v>558</v>
      </c>
      <c r="J158" s="68">
        <v>18.16</v>
      </c>
      <c r="K158" s="68">
        <v>48.195</v>
      </c>
      <c r="L158" s="68">
        <v>33</v>
      </c>
      <c r="M158" s="68">
        <v>66</v>
      </c>
      <c r="N158" s="68">
        <v>33</v>
      </c>
    </row>
    <row r="159" customFormat="1" spans="1:14">
      <c r="A159" s="54" t="s">
        <v>559</v>
      </c>
      <c r="B159" s="54" t="s">
        <v>560</v>
      </c>
      <c r="C159" s="54" t="s">
        <v>561</v>
      </c>
      <c r="D159" s="54" t="s">
        <v>256</v>
      </c>
      <c r="E159" s="54" t="s">
        <v>18</v>
      </c>
      <c r="F159" s="54" t="s">
        <v>256</v>
      </c>
      <c r="G159" s="54" t="s">
        <v>19</v>
      </c>
      <c r="H159" s="54"/>
      <c r="I159" s="54" t="s">
        <v>562</v>
      </c>
      <c r="J159" s="68">
        <v>15.25</v>
      </c>
      <c r="K159" s="68">
        <v>13.874</v>
      </c>
      <c r="L159" s="68">
        <v>15.5</v>
      </c>
      <c r="M159" s="68">
        <v>16</v>
      </c>
      <c r="N159" s="68">
        <v>0.5</v>
      </c>
    </row>
    <row r="160" customFormat="1" spans="1:14">
      <c r="A160" s="54" t="s">
        <v>563</v>
      </c>
      <c r="B160" s="54" t="s">
        <v>564</v>
      </c>
      <c r="C160" s="54" t="s">
        <v>565</v>
      </c>
      <c r="D160" s="54" t="s">
        <v>566</v>
      </c>
      <c r="E160" s="54" t="s">
        <v>18</v>
      </c>
      <c r="F160" s="54" t="s">
        <v>566</v>
      </c>
      <c r="G160" s="54" t="s">
        <v>129</v>
      </c>
      <c r="H160" s="54"/>
      <c r="I160" s="54" t="s">
        <v>145</v>
      </c>
      <c r="J160" s="68">
        <v>22.05</v>
      </c>
      <c r="K160" s="68">
        <v>24.798</v>
      </c>
      <c r="L160" s="68">
        <v>30</v>
      </c>
      <c r="M160" s="68">
        <v>26</v>
      </c>
      <c r="N160" s="68">
        <v>-4</v>
      </c>
    </row>
    <row r="161" customFormat="1" spans="1:14">
      <c r="A161" s="54" t="s">
        <v>567</v>
      </c>
      <c r="B161" s="54" t="s">
        <v>568</v>
      </c>
      <c r="C161" s="54" t="s">
        <v>569</v>
      </c>
      <c r="D161" s="54" t="s">
        <v>17</v>
      </c>
      <c r="E161" s="54" t="s">
        <v>18</v>
      </c>
      <c r="F161" s="54" t="s">
        <v>17</v>
      </c>
      <c r="G161" s="66" t="s">
        <v>19</v>
      </c>
      <c r="H161" s="54"/>
      <c r="I161" s="54" t="s">
        <v>570</v>
      </c>
      <c r="J161" s="68">
        <v>33.4</v>
      </c>
      <c r="K161" s="68">
        <v>32.644</v>
      </c>
      <c r="L161" s="68">
        <v>34</v>
      </c>
      <c r="M161" s="68">
        <v>34</v>
      </c>
      <c r="N161" s="68">
        <v>0</v>
      </c>
    </row>
    <row r="162" customFormat="1" spans="1:14">
      <c r="A162" s="54" t="s">
        <v>571</v>
      </c>
      <c r="B162" s="54" t="s">
        <v>572</v>
      </c>
      <c r="C162" s="54" t="s">
        <v>573</v>
      </c>
      <c r="D162" s="54" t="s">
        <v>140</v>
      </c>
      <c r="E162" s="54" t="s">
        <v>18</v>
      </c>
      <c r="F162" s="54" t="s">
        <v>140</v>
      </c>
      <c r="G162" s="54" t="s">
        <v>98</v>
      </c>
      <c r="H162" s="54"/>
      <c r="I162" s="54" t="s">
        <v>562</v>
      </c>
      <c r="J162" s="68">
        <v>30.9</v>
      </c>
      <c r="K162" s="68">
        <v>3.534</v>
      </c>
      <c r="L162" s="68">
        <v>32</v>
      </c>
      <c r="M162" s="68">
        <v>32</v>
      </c>
      <c r="N162" s="68">
        <v>0</v>
      </c>
    </row>
    <row r="163" customFormat="1" spans="1:14">
      <c r="A163" s="54" t="s">
        <v>574</v>
      </c>
      <c r="B163" s="54" t="s">
        <v>575</v>
      </c>
      <c r="C163" s="54" t="s">
        <v>576</v>
      </c>
      <c r="D163" s="54" t="s">
        <v>17</v>
      </c>
      <c r="E163" s="54" t="s">
        <v>18</v>
      </c>
      <c r="F163" s="54" t="s">
        <v>17</v>
      </c>
      <c r="G163" s="54" t="s">
        <v>19</v>
      </c>
      <c r="H163" s="54"/>
      <c r="I163" s="54" t="s">
        <v>227</v>
      </c>
      <c r="J163" s="68">
        <v>2.32</v>
      </c>
      <c r="K163" s="68">
        <v>6.201</v>
      </c>
      <c r="L163" s="68">
        <v>6.5</v>
      </c>
      <c r="M163" s="68">
        <v>10.5</v>
      </c>
      <c r="N163" s="68">
        <v>4</v>
      </c>
    </row>
    <row r="164" customFormat="1" spans="1:14">
      <c r="A164" s="54" t="s">
        <v>577</v>
      </c>
      <c r="B164" s="54" t="s">
        <v>578</v>
      </c>
      <c r="C164" s="54" t="s">
        <v>579</v>
      </c>
      <c r="D164" s="54" t="s">
        <v>128</v>
      </c>
      <c r="E164" s="54" t="s">
        <v>18</v>
      </c>
      <c r="F164" s="54" t="s">
        <v>128</v>
      </c>
      <c r="G164" s="66" t="s">
        <v>129</v>
      </c>
      <c r="H164" s="54"/>
      <c r="I164" s="54" t="s">
        <v>558</v>
      </c>
      <c r="J164" s="68">
        <v>6.02</v>
      </c>
      <c r="K164" s="68">
        <v>13.26</v>
      </c>
      <c r="L164" s="68">
        <v>13.5</v>
      </c>
      <c r="M164" s="68">
        <v>13.5</v>
      </c>
      <c r="N164" s="68">
        <v>0</v>
      </c>
    </row>
    <row r="165" customFormat="1" spans="1:14">
      <c r="A165" s="54" t="s">
        <v>580</v>
      </c>
      <c r="B165" s="54" t="s">
        <v>581</v>
      </c>
      <c r="C165" s="54" t="s">
        <v>582</v>
      </c>
      <c r="D165" s="54" t="s">
        <v>453</v>
      </c>
      <c r="E165" s="54" t="s">
        <v>18</v>
      </c>
      <c r="F165" s="54" t="s">
        <v>453</v>
      </c>
      <c r="G165" s="54" t="s">
        <v>29</v>
      </c>
      <c r="H165" s="54"/>
      <c r="I165" s="54" t="s">
        <v>223</v>
      </c>
      <c r="J165" s="68">
        <v>1426.5</v>
      </c>
      <c r="K165" s="68">
        <v>831.779</v>
      </c>
      <c r="L165" s="68">
        <v>1426</v>
      </c>
      <c r="M165" s="68">
        <v>1427</v>
      </c>
      <c r="N165" s="68">
        <v>1</v>
      </c>
    </row>
    <row r="166" customFormat="1" spans="1:14">
      <c r="A166" s="54" t="s">
        <v>583</v>
      </c>
      <c r="B166" s="54" t="s">
        <v>584</v>
      </c>
      <c r="C166" s="54" t="s">
        <v>585</v>
      </c>
      <c r="D166" s="54" t="s">
        <v>586</v>
      </c>
      <c r="E166" s="54" t="s">
        <v>18</v>
      </c>
      <c r="F166" s="54" t="s">
        <v>586</v>
      </c>
      <c r="G166" s="54" t="s">
        <v>98</v>
      </c>
      <c r="H166" s="54"/>
      <c r="I166" s="54" t="s">
        <v>99</v>
      </c>
      <c r="J166" s="68">
        <v>21.15</v>
      </c>
      <c r="K166" s="68">
        <v>17.108</v>
      </c>
      <c r="L166" s="68">
        <v>22</v>
      </c>
      <c r="M166" s="68">
        <v>22</v>
      </c>
      <c r="N166" s="68">
        <v>0</v>
      </c>
    </row>
    <row r="167" customFormat="1" spans="1:14">
      <c r="A167" s="54" t="s">
        <v>587</v>
      </c>
      <c r="B167" s="54" t="s">
        <v>588</v>
      </c>
      <c r="C167" s="54" t="s">
        <v>589</v>
      </c>
      <c r="D167" s="54" t="s">
        <v>590</v>
      </c>
      <c r="E167" s="54" t="s">
        <v>18</v>
      </c>
      <c r="F167" s="54" t="s">
        <v>590</v>
      </c>
      <c r="G167" s="54" t="s">
        <v>129</v>
      </c>
      <c r="H167" s="54"/>
      <c r="I167" s="54" t="s">
        <v>120</v>
      </c>
      <c r="J167" s="68">
        <v>5.63</v>
      </c>
      <c r="K167" s="68">
        <v>13.542</v>
      </c>
      <c r="L167" s="68">
        <v>9</v>
      </c>
      <c r="M167" s="68">
        <v>14</v>
      </c>
      <c r="N167" s="68">
        <v>5</v>
      </c>
    </row>
    <row r="168" customFormat="1" spans="1:14">
      <c r="A168" s="54" t="s">
        <v>591</v>
      </c>
      <c r="B168" s="54" t="s">
        <v>592</v>
      </c>
      <c r="C168" s="54" t="s">
        <v>593</v>
      </c>
      <c r="D168" s="54" t="s">
        <v>231</v>
      </c>
      <c r="E168" s="54" t="s">
        <v>18</v>
      </c>
      <c r="F168" s="54" t="s">
        <v>231</v>
      </c>
      <c r="G168" s="54" t="s">
        <v>52</v>
      </c>
      <c r="H168" s="54"/>
      <c r="I168" s="54" t="s">
        <v>540</v>
      </c>
      <c r="J168" s="68">
        <v>319.61</v>
      </c>
      <c r="K168" s="68">
        <v>225.888</v>
      </c>
      <c r="L168" s="68">
        <v>320</v>
      </c>
      <c r="M168" s="68">
        <v>320</v>
      </c>
      <c r="N168" s="68">
        <v>0</v>
      </c>
    </row>
    <row r="169" customFormat="1" spans="1:14">
      <c r="A169" s="54" t="s">
        <v>594</v>
      </c>
      <c r="B169" s="54" t="s">
        <v>595</v>
      </c>
      <c r="C169" s="54" t="s">
        <v>596</v>
      </c>
      <c r="D169" s="54" t="s">
        <v>266</v>
      </c>
      <c r="E169" s="54" t="s">
        <v>18</v>
      </c>
      <c r="F169" s="54" t="s">
        <v>267</v>
      </c>
      <c r="G169" s="66" t="s">
        <v>170</v>
      </c>
      <c r="H169" s="54"/>
      <c r="I169" s="54" t="s">
        <v>156</v>
      </c>
      <c r="J169" s="68">
        <v>70.01</v>
      </c>
      <c r="K169" s="68">
        <v>86.04</v>
      </c>
      <c r="L169" s="68">
        <v>82</v>
      </c>
      <c r="M169" s="68">
        <v>87</v>
      </c>
      <c r="N169" s="68">
        <v>5</v>
      </c>
    </row>
    <row r="170" customFormat="1" spans="1:14">
      <c r="A170" s="54" t="s">
        <v>597</v>
      </c>
      <c r="B170" s="54" t="s">
        <v>598</v>
      </c>
      <c r="C170" s="54" t="s">
        <v>599</v>
      </c>
      <c r="D170" s="54" t="s">
        <v>266</v>
      </c>
      <c r="E170" s="54" t="s">
        <v>18</v>
      </c>
      <c r="F170" s="54" t="s">
        <v>267</v>
      </c>
      <c r="G170" s="66" t="s">
        <v>170</v>
      </c>
      <c r="H170" s="54"/>
      <c r="I170" s="54" t="s">
        <v>156</v>
      </c>
      <c r="J170" s="68">
        <v>77.85</v>
      </c>
      <c r="K170" s="68">
        <v>95.946</v>
      </c>
      <c r="L170" s="68">
        <v>91</v>
      </c>
      <c r="M170" s="68">
        <v>96</v>
      </c>
      <c r="N170" s="68">
        <v>5</v>
      </c>
    </row>
    <row r="171" customFormat="1" spans="1:14">
      <c r="A171" s="54" t="s">
        <v>600</v>
      </c>
      <c r="B171" s="54" t="s">
        <v>601</v>
      </c>
      <c r="C171" s="54" t="s">
        <v>602</v>
      </c>
      <c r="D171" s="54" t="s">
        <v>603</v>
      </c>
      <c r="E171" s="54" t="s">
        <v>18</v>
      </c>
      <c r="F171" s="54" t="s">
        <v>603</v>
      </c>
      <c r="G171" s="66" t="s">
        <v>129</v>
      </c>
      <c r="H171" s="54"/>
      <c r="I171" s="54" t="s">
        <v>604</v>
      </c>
      <c r="J171" s="68">
        <v>2.7</v>
      </c>
      <c r="K171" s="68">
        <v>3.6</v>
      </c>
      <c r="L171" s="68">
        <v>4</v>
      </c>
      <c r="M171" s="68">
        <v>4</v>
      </c>
      <c r="N171" s="68">
        <v>0</v>
      </c>
    </row>
    <row r="172" customFormat="1" spans="1:14">
      <c r="A172" s="54" t="s">
        <v>605</v>
      </c>
      <c r="B172" s="54" t="s">
        <v>606</v>
      </c>
      <c r="C172" s="54" t="s">
        <v>607</v>
      </c>
      <c r="D172" s="54" t="s">
        <v>85</v>
      </c>
      <c r="E172" s="54" t="s">
        <v>18</v>
      </c>
      <c r="F172" s="54" t="s">
        <v>85</v>
      </c>
      <c r="G172" s="66" t="s">
        <v>29</v>
      </c>
      <c r="H172" s="54"/>
      <c r="I172" s="54" t="s">
        <v>120</v>
      </c>
      <c r="J172" s="68">
        <v>32.63</v>
      </c>
      <c r="K172" s="68">
        <v>17.978</v>
      </c>
      <c r="L172" s="68">
        <v>33</v>
      </c>
      <c r="M172" s="68">
        <v>33</v>
      </c>
      <c r="N172" s="68">
        <v>0</v>
      </c>
    </row>
    <row r="173" customFormat="1" spans="1:14">
      <c r="A173" s="54" t="s">
        <v>608</v>
      </c>
      <c r="B173" s="54" t="s">
        <v>609</v>
      </c>
      <c r="C173" s="54" t="s">
        <v>610</v>
      </c>
      <c r="D173" s="54" t="s">
        <v>611</v>
      </c>
      <c r="E173" s="54" t="s">
        <v>18</v>
      </c>
      <c r="F173" s="54" t="s">
        <v>611</v>
      </c>
      <c r="G173" s="66" t="s">
        <v>129</v>
      </c>
      <c r="H173" s="54"/>
      <c r="I173" s="54" t="s">
        <v>612</v>
      </c>
      <c r="J173" s="68">
        <v>16.19</v>
      </c>
      <c r="K173" s="68">
        <v>27.324</v>
      </c>
      <c r="L173" s="68">
        <v>28</v>
      </c>
      <c r="M173" s="68">
        <v>28</v>
      </c>
      <c r="N173" s="68">
        <v>0</v>
      </c>
    </row>
    <row r="174" customFormat="1" spans="1:14">
      <c r="A174" s="54" t="s">
        <v>613</v>
      </c>
      <c r="B174" s="54" t="s">
        <v>614</v>
      </c>
      <c r="C174" s="54" t="s">
        <v>615</v>
      </c>
      <c r="D174" s="54" t="s">
        <v>140</v>
      </c>
      <c r="E174" s="54" t="s">
        <v>18</v>
      </c>
      <c r="F174" s="54" t="s">
        <v>140</v>
      </c>
      <c r="G174" s="54" t="s">
        <v>98</v>
      </c>
      <c r="H174" s="54"/>
      <c r="I174" s="54" t="s">
        <v>199</v>
      </c>
      <c r="J174" s="68">
        <v>1.26</v>
      </c>
      <c r="K174" s="68">
        <v>1.663</v>
      </c>
      <c r="L174" s="68">
        <v>2</v>
      </c>
      <c r="M174" s="68">
        <v>3</v>
      </c>
      <c r="N174" s="68">
        <v>1</v>
      </c>
    </row>
    <row r="175" customFormat="1" spans="1:14">
      <c r="A175" s="54" t="s">
        <v>616</v>
      </c>
      <c r="B175" s="54" t="s">
        <v>617</v>
      </c>
      <c r="C175" s="54" t="s">
        <v>618</v>
      </c>
      <c r="D175" s="54" t="s">
        <v>458</v>
      </c>
      <c r="E175" s="54" t="s">
        <v>18</v>
      </c>
      <c r="F175" s="54" t="s">
        <v>458</v>
      </c>
      <c r="G175" s="54" t="s">
        <v>98</v>
      </c>
      <c r="H175" s="54"/>
      <c r="I175" s="54" t="s">
        <v>191</v>
      </c>
      <c r="J175" s="68">
        <v>1.4</v>
      </c>
      <c r="K175" s="68">
        <v>1.555</v>
      </c>
      <c r="L175" s="68">
        <v>1.5</v>
      </c>
      <c r="M175" s="68">
        <v>1.5</v>
      </c>
      <c r="N175" s="68">
        <v>0</v>
      </c>
    </row>
    <row r="176" customFormat="1" spans="1:14">
      <c r="A176" s="54" t="s">
        <v>619</v>
      </c>
      <c r="B176" s="54" t="s">
        <v>620</v>
      </c>
      <c r="C176" s="54" t="s">
        <v>621</v>
      </c>
      <c r="D176" s="54" t="s">
        <v>266</v>
      </c>
      <c r="E176" s="54" t="s">
        <v>18</v>
      </c>
      <c r="F176" s="54" t="s">
        <v>267</v>
      </c>
      <c r="G176" s="54" t="s">
        <v>170</v>
      </c>
      <c r="H176" s="54"/>
      <c r="I176" s="54" t="s">
        <v>471</v>
      </c>
      <c r="J176" s="68">
        <v>76.34</v>
      </c>
      <c r="K176" s="68">
        <v>75.348</v>
      </c>
      <c r="L176" s="68">
        <v>77</v>
      </c>
      <c r="M176" s="68">
        <v>77</v>
      </c>
      <c r="N176" s="68">
        <v>0</v>
      </c>
    </row>
    <row r="177" customFormat="1" spans="1:14">
      <c r="A177" s="54" t="s">
        <v>622</v>
      </c>
      <c r="B177" s="54" t="s">
        <v>623</v>
      </c>
      <c r="C177" s="54" t="s">
        <v>624</v>
      </c>
      <c r="D177" s="54" t="s">
        <v>24</v>
      </c>
      <c r="E177" s="54" t="s">
        <v>18</v>
      </c>
      <c r="F177" s="54" t="s">
        <v>24</v>
      </c>
      <c r="G177" s="54" t="s">
        <v>19</v>
      </c>
      <c r="H177" s="54"/>
      <c r="I177" s="54" t="s">
        <v>246</v>
      </c>
      <c r="J177" s="68">
        <v>23.82</v>
      </c>
      <c r="K177" s="68">
        <v>28.35</v>
      </c>
      <c r="L177" s="68">
        <v>24</v>
      </c>
      <c r="M177" s="68">
        <v>29</v>
      </c>
      <c r="N177" s="68">
        <v>5</v>
      </c>
    </row>
    <row r="178" customFormat="1" spans="1:14">
      <c r="A178" s="54" t="s">
        <v>625</v>
      </c>
      <c r="B178" s="54" t="s">
        <v>626</v>
      </c>
      <c r="C178" s="54" t="s">
        <v>627</v>
      </c>
      <c r="D178" s="54" t="s">
        <v>24</v>
      </c>
      <c r="E178" s="54" t="s">
        <v>18</v>
      </c>
      <c r="F178" s="54" t="s">
        <v>24</v>
      </c>
      <c r="G178" s="54" t="s">
        <v>19</v>
      </c>
      <c r="H178" s="54"/>
      <c r="I178" s="54" t="s">
        <v>246</v>
      </c>
      <c r="J178" s="68">
        <v>23.78</v>
      </c>
      <c r="K178" s="68">
        <v>28.35</v>
      </c>
      <c r="L178" s="68">
        <v>24</v>
      </c>
      <c r="M178" s="68">
        <v>29</v>
      </c>
      <c r="N178" s="68">
        <v>5</v>
      </c>
    </row>
    <row r="179" customFormat="1" spans="1:14">
      <c r="A179" s="54" t="s">
        <v>628</v>
      </c>
      <c r="B179" s="54" t="s">
        <v>629</v>
      </c>
      <c r="C179" s="54" t="s">
        <v>630</v>
      </c>
      <c r="D179" s="54" t="s">
        <v>17</v>
      </c>
      <c r="E179" s="54" t="s">
        <v>18</v>
      </c>
      <c r="F179" s="54" t="s">
        <v>17</v>
      </c>
      <c r="G179" s="54" t="s">
        <v>19</v>
      </c>
      <c r="H179" s="54"/>
      <c r="I179" s="54" t="s">
        <v>454</v>
      </c>
      <c r="J179" s="68">
        <v>21.31</v>
      </c>
      <c r="K179" s="68">
        <v>25.155</v>
      </c>
      <c r="L179" s="68">
        <v>26</v>
      </c>
      <c r="M179" s="68">
        <v>26</v>
      </c>
      <c r="N179" s="68">
        <v>0</v>
      </c>
    </row>
    <row r="180" customFormat="1" spans="1:14">
      <c r="A180" s="54" t="s">
        <v>631</v>
      </c>
      <c r="B180" s="54" t="s">
        <v>632</v>
      </c>
      <c r="C180" s="54" t="s">
        <v>50</v>
      </c>
      <c r="D180" s="54" t="s">
        <v>633</v>
      </c>
      <c r="E180" s="54" t="s">
        <v>18</v>
      </c>
      <c r="F180" s="54" t="s">
        <v>633</v>
      </c>
      <c r="G180" s="54" t="s">
        <v>52</v>
      </c>
      <c r="H180" s="54"/>
      <c r="I180" s="54" t="s">
        <v>604</v>
      </c>
      <c r="J180" s="68">
        <v>81.54</v>
      </c>
      <c r="K180" s="68">
        <v>47.876</v>
      </c>
      <c r="L180" s="68">
        <v>81</v>
      </c>
      <c r="M180" s="68">
        <v>82</v>
      </c>
      <c r="N180" s="68">
        <v>1</v>
      </c>
    </row>
    <row r="181" customFormat="1" spans="1:14">
      <c r="A181" s="54" t="s">
        <v>634</v>
      </c>
      <c r="B181" s="54" t="s">
        <v>635</v>
      </c>
      <c r="C181" s="54" t="s">
        <v>636</v>
      </c>
      <c r="D181" s="54" t="s">
        <v>17</v>
      </c>
      <c r="E181" s="54" t="s">
        <v>18</v>
      </c>
      <c r="F181" s="54" t="s">
        <v>17</v>
      </c>
      <c r="G181" s="54" t="s">
        <v>19</v>
      </c>
      <c r="H181" s="54"/>
      <c r="I181" s="54" t="s">
        <v>145</v>
      </c>
      <c r="J181" s="68">
        <v>3.62</v>
      </c>
      <c r="K181" s="68">
        <v>3.386</v>
      </c>
      <c r="L181" s="68">
        <v>4</v>
      </c>
      <c r="M181" s="68">
        <v>4</v>
      </c>
      <c r="N181" s="68">
        <v>0</v>
      </c>
    </row>
    <row r="182" customFormat="1" spans="1:14">
      <c r="A182" s="54" t="s">
        <v>637</v>
      </c>
      <c r="B182" s="54" t="s">
        <v>638</v>
      </c>
      <c r="C182" s="54" t="s">
        <v>50</v>
      </c>
      <c r="D182" s="54" t="s">
        <v>633</v>
      </c>
      <c r="E182" s="54" t="s">
        <v>18</v>
      </c>
      <c r="F182" s="54" t="s">
        <v>633</v>
      </c>
      <c r="G182" s="54" t="s">
        <v>52</v>
      </c>
      <c r="H182" s="54"/>
      <c r="I182" s="54" t="s">
        <v>604</v>
      </c>
      <c r="J182" s="68">
        <v>119.99</v>
      </c>
      <c r="K182" s="68">
        <v>90.203</v>
      </c>
      <c r="L182" s="68">
        <v>119</v>
      </c>
      <c r="M182" s="68">
        <v>120</v>
      </c>
      <c r="N182" s="68">
        <v>1</v>
      </c>
    </row>
    <row r="183" customFormat="1" spans="1:14">
      <c r="A183" s="54" t="s">
        <v>639</v>
      </c>
      <c r="B183" s="54" t="s">
        <v>640</v>
      </c>
      <c r="C183" s="54" t="s">
        <v>641</v>
      </c>
      <c r="D183" s="54" t="s">
        <v>144</v>
      </c>
      <c r="E183" s="54" t="s">
        <v>18</v>
      </c>
      <c r="F183" s="54" t="s">
        <v>144</v>
      </c>
      <c r="G183" s="54" t="s">
        <v>52</v>
      </c>
      <c r="H183" s="54"/>
      <c r="I183" s="54" t="s">
        <v>642</v>
      </c>
      <c r="J183" s="68">
        <v>3.28</v>
      </c>
      <c r="K183" s="68">
        <v>7.011</v>
      </c>
      <c r="L183" s="68">
        <v>8</v>
      </c>
      <c r="M183" s="68">
        <v>8</v>
      </c>
      <c r="N183" s="68">
        <v>0</v>
      </c>
    </row>
    <row r="184" customFormat="1" spans="1:14">
      <c r="A184" s="54" t="s">
        <v>643</v>
      </c>
      <c r="B184" s="54" t="s">
        <v>644</v>
      </c>
      <c r="C184" s="54" t="s">
        <v>645</v>
      </c>
      <c r="D184" s="54" t="s">
        <v>51</v>
      </c>
      <c r="E184" s="54" t="s">
        <v>18</v>
      </c>
      <c r="F184" s="54" t="s">
        <v>51</v>
      </c>
      <c r="G184" s="54" t="s">
        <v>52</v>
      </c>
      <c r="H184" s="54"/>
      <c r="I184" s="54" t="s">
        <v>120</v>
      </c>
      <c r="J184" s="68">
        <v>125.61</v>
      </c>
      <c r="K184" s="68">
        <v>190.567</v>
      </c>
      <c r="L184" s="68">
        <v>191</v>
      </c>
      <c r="M184" s="68">
        <v>191</v>
      </c>
      <c r="N184" s="68">
        <v>0</v>
      </c>
    </row>
    <row r="185" customFormat="1" spans="1:14">
      <c r="A185" s="54" t="s">
        <v>646</v>
      </c>
      <c r="B185" s="54" t="s">
        <v>647</v>
      </c>
      <c r="C185" s="54" t="s">
        <v>648</v>
      </c>
      <c r="D185" s="54" t="s">
        <v>140</v>
      </c>
      <c r="E185" s="54" t="s">
        <v>18</v>
      </c>
      <c r="F185" s="54" t="s">
        <v>140</v>
      </c>
      <c r="G185" s="54" t="s">
        <v>98</v>
      </c>
      <c r="H185" s="54"/>
      <c r="I185" s="54" t="s">
        <v>187</v>
      </c>
      <c r="J185" s="68">
        <v>15.28</v>
      </c>
      <c r="K185" s="68">
        <v>12.858</v>
      </c>
      <c r="L185" s="68">
        <v>16</v>
      </c>
      <c r="M185" s="68">
        <v>17</v>
      </c>
      <c r="N185" s="68">
        <v>1</v>
      </c>
    </row>
    <row r="186" customFormat="1" spans="1:14">
      <c r="A186" s="54" t="s">
        <v>649</v>
      </c>
      <c r="B186" s="54" t="s">
        <v>650</v>
      </c>
      <c r="C186" s="54" t="s">
        <v>651</v>
      </c>
      <c r="D186" s="54" t="s">
        <v>17</v>
      </c>
      <c r="E186" s="54" t="s">
        <v>18</v>
      </c>
      <c r="F186" s="54" t="s">
        <v>17</v>
      </c>
      <c r="G186" s="54" t="s">
        <v>19</v>
      </c>
      <c r="H186" s="54"/>
      <c r="I186" s="54" t="s">
        <v>199</v>
      </c>
      <c r="J186" s="68">
        <v>2.11</v>
      </c>
      <c r="K186" s="68">
        <v>2.075</v>
      </c>
      <c r="L186" s="68">
        <v>2.5</v>
      </c>
      <c r="M186" s="68">
        <v>2.5</v>
      </c>
      <c r="N186" s="68">
        <v>0</v>
      </c>
    </row>
    <row r="187" customFormat="1" spans="1:14">
      <c r="A187" s="54" t="s">
        <v>652</v>
      </c>
      <c r="B187" s="54" t="s">
        <v>653</v>
      </c>
      <c r="C187" s="54" t="s">
        <v>654</v>
      </c>
      <c r="D187" s="54" t="s">
        <v>256</v>
      </c>
      <c r="E187" s="54" t="s">
        <v>18</v>
      </c>
      <c r="F187" s="54" t="s">
        <v>256</v>
      </c>
      <c r="G187" s="54" t="s">
        <v>19</v>
      </c>
      <c r="H187" s="54"/>
      <c r="I187" s="54" t="s">
        <v>99</v>
      </c>
      <c r="J187" s="68">
        <v>0.58</v>
      </c>
      <c r="K187" s="68">
        <v>0.936</v>
      </c>
      <c r="L187" s="68">
        <v>1</v>
      </c>
      <c r="M187" s="68">
        <v>1</v>
      </c>
      <c r="N187" s="68">
        <v>0</v>
      </c>
    </row>
    <row r="188" customFormat="1" spans="1:14">
      <c r="A188" s="54" t="s">
        <v>655</v>
      </c>
      <c r="B188" s="54" t="s">
        <v>656</v>
      </c>
      <c r="C188" s="54" t="s">
        <v>657</v>
      </c>
      <c r="D188" s="54" t="s">
        <v>256</v>
      </c>
      <c r="E188" s="54" t="s">
        <v>18</v>
      </c>
      <c r="F188" s="54" t="s">
        <v>256</v>
      </c>
      <c r="G188" s="54" t="s">
        <v>19</v>
      </c>
      <c r="H188" s="54"/>
      <c r="I188" s="54" t="s">
        <v>99</v>
      </c>
      <c r="J188" s="68">
        <v>6.78</v>
      </c>
      <c r="K188" s="68">
        <v>6.909</v>
      </c>
      <c r="L188" s="68">
        <v>7</v>
      </c>
      <c r="M188" s="68">
        <v>7</v>
      </c>
      <c r="N188" s="68">
        <v>0</v>
      </c>
    </row>
    <row r="189" customFormat="1" spans="1:14">
      <c r="A189" s="54" t="s">
        <v>658</v>
      </c>
      <c r="B189" s="54" t="s">
        <v>659</v>
      </c>
      <c r="C189" s="54" t="s">
        <v>660</v>
      </c>
      <c r="D189" s="54" t="s">
        <v>17</v>
      </c>
      <c r="E189" s="54" t="s">
        <v>18</v>
      </c>
      <c r="F189" s="54" t="s">
        <v>17</v>
      </c>
      <c r="G189" s="66" t="s">
        <v>19</v>
      </c>
      <c r="H189" s="54"/>
      <c r="I189" s="54" t="s">
        <v>20</v>
      </c>
      <c r="J189" s="68">
        <v>29.71</v>
      </c>
      <c r="K189" s="68">
        <v>27.284</v>
      </c>
      <c r="L189" s="68">
        <v>32</v>
      </c>
      <c r="M189" s="68">
        <v>32</v>
      </c>
      <c r="N189" s="68">
        <v>0</v>
      </c>
    </row>
    <row r="190" customFormat="1" spans="1:14">
      <c r="A190" s="54" t="s">
        <v>661</v>
      </c>
      <c r="B190" s="54" t="s">
        <v>662</v>
      </c>
      <c r="C190" s="54" t="s">
        <v>663</v>
      </c>
      <c r="D190" s="54" t="s">
        <v>85</v>
      </c>
      <c r="E190" s="54" t="s">
        <v>18</v>
      </c>
      <c r="F190" s="54" t="s">
        <v>85</v>
      </c>
      <c r="G190" s="54" t="s">
        <v>29</v>
      </c>
      <c r="H190" s="54"/>
      <c r="I190" s="54" t="s">
        <v>664</v>
      </c>
      <c r="J190" s="68">
        <v>43.3</v>
      </c>
      <c r="K190" s="68">
        <v>26.367</v>
      </c>
      <c r="L190" s="68">
        <v>45</v>
      </c>
      <c r="M190" s="68">
        <v>44</v>
      </c>
      <c r="N190" s="68">
        <v>-1</v>
      </c>
    </row>
    <row r="191" customFormat="1" spans="1:14">
      <c r="A191" s="54" t="s">
        <v>665</v>
      </c>
      <c r="B191" s="54" t="s">
        <v>666</v>
      </c>
      <c r="C191" s="54" t="s">
        <v>667</v>
      </c>
      <c r="D191" s="54" t="s">
        <v>51</v>
      </c>
      <c r="E191" s="54" t="s">
        <v>18</v>
      </c>
      <c r="F191" s="54" t="s">
        <v>51</v>
      </c>
      <c r="G191" s="54" t="s">
        <v>52</v>
      </c>
      <c r="H191" s="54"/>
      <c r="I191" s="54" t="s">
        <v>668</v>
      </c>
      <c r="J191" s="68">
        <v>56</v>
      </c>
      <c r="K191" s="68">
        <v>65.332</v>
      </c>
      <c r="L191" s="68">
        <v>74</v>
      </c>
      <c r="M191" s="68">
        <v>74</v>
      </c>
      <c r="N191" s="68">
        <v>0</v>
      </c>
    </row>
    <row r="192" customFormat="1" spans="1:14">
      <c r="A192" s="54" t="s">
        <v>669</v>
      </c>
      <c r="B192" s="54" t="s">
        <v>670</v>
      </c>
      <c r="C192" s="54" t="s">
        <v>671</v>
      </c>
      <c r="D192" s="54" t="s">
        <v>51</v>
      </c>
      <c r="E192" s="54" t="s">
        <v>18</v>
      </c>
      <c r="F192" s="54" t="s">
        <v>51</v>
      </c>
      <c r="G192" s="54" t="s">
        <v>52</v>
      </c>
      <c r="H192" s="54"/>
      <c r="I192" s="54" t="s">
        <v>668</v>
      </c>
      <c r="J192" s="68">
        <v>14</v>
      </c>
      <c r="K192" s="68">
        <v>16.333</v>
      </c>
      <c r="L192" s="68">
        <v>21</v>
      </c>
      <c r="M192" s="68">
        <v>17</v>
      </c>
      <c r="N192" s="68">
        <v>-4</v>
      </c>
    </row>
    <row r="193" customFormat="1" spans="1:14">
      <c r="A193" s="54" t="s">
        <v>672</v>
      </c>
      <c r="B193" s="54" t="s">
        <v>673</v>
      </c>
      <c r="C193" s="54" t="s">
        <v>674</v>
      </c>
      <c r="D193" s="54" t="s">
        <v>28</v>
      </c>
      <c r="E193" s="54" t="s">
        <v>18</v>
      </c>
      <c r="F193" s="54" t="s">
        <v>28</v>
      </c>
      <c r="G193" s="66" t="s">
        <v>29</v>
      </c>
      <c r="H193" s="54"/>
      <c r="I193" s="54" t="s">
        <v>675</v>
      </c>
      <c r="J193" s="68">
        <v>162.72</v>
      </c>
      <c r="K193" s="68">
        <v>2.398</v>
      </c>
      <c r="L193" s="68">
        <v>2.4</v>
      </c>
      <c r="M193" s="68">
        <v>2.4</v>
      </c>
      <c r="N193" s="68">
        <v>0</v>
      </c>
    </row>
    <row r="194" customFormat="1" spans="1:14">
      <c r="A194" s="54" t="s">
        <v>676</v>
      </c>
      <c r="B194" s="54" t="s">
        <v>677</v>
      </c>
      <c r="C194" s="54" t="s">
        <v>678</v>
      </c>
      <c r="D194" s="54" t="s">
        <v>168</v>
      </c>
      <c r="E194" s="54" t="s">
        <v>18</v>
      </c>
      <c r="F194" s="54" t="s">
        <v>169</v>
      </c>
      <c r="G194" s="54" t="s">
        <v>170</v>
      </c>
      <c r="H194" s="54"/>
      <c r="I194" s="54" t="s">
        <v>679</v>
      </c>
      <c r="J194" s="68">
        <v>21.74</v>
      </c>
      <c r="K194" s="68">
        <v>7.638</v>
      </c>
      <c r="L194" s="68">
        <v>22</v>
      </c>
      <c r="M194" s="68">
        <v>22</v>
      </c>
      <c r="N194" s="68">
        <v>0</v>
      </c>
    </row>
    <row r="195" customFormat="1" spans="1:14">
      <c r="A195" s="54" t="s">
        <v>680</v>
      </c>
      <c r="B195" s="54" t="s">
        <v>681</v>
      </c>
      <c r="C195" s="54" t="s">
        <v>682</v>
      </c>
      <c r="D195" s="54" t="s">
        <v>683</v>
      </c>
      <c r="E195" s="54" t="s">
        <v>18</v>
      </c>
      <c r="F195" s="54" t="s">
        <v>683</v>
      </c>
      <c r="G195" s="54" t="s">
        <v>52</v>
      </c>
      <c r="H195" s="54"/>
      <c r="I195" s="54" t="s">
        <v>79</v>
      </c>
      <c r="J195" s="68">
        <v>30.6</v>
      </c>
      <c r="K195" s="68">
        <v>25.68</v>
      </c>
      <c r="L195" s="68">
        <v>31</v>
      </c>
      <c r="M195" s="68">
        <v>31</v>
      </c>
      <c r="N195" s="68">
        <v>0</v>
      </c>
    </row>
    <row r="196" customFormat="1" spans="1:14">
      <c r="A196" s="54" t="s">
        <v>684</v>
      </c>
      <c r="B196" s="54" t="s">
        <v>685</v>
      </c>
      <c r="C196" s="54" t="s">
        <v>686</v>
      </c>
      <c r="D196" s="54" t="s">
        <v>128</v>
      </c>
      <c r="E196" s="54" t="s">
        <v>18</v>
      </c>
      <c r="F196" s="54" t="s">
        <v>128</v>
      </c>
      <c r="G196" s="54" t="s">
        <v>129</v>
      </c>
      <c r="H196" s="54"/>
      <c r="I196" s="54" t="s">
        <v>687</v>
      </c>
      <c r="J196" s="68">
        <v>3.08</v>
      </c>
      <c r="K196" s="68">
        <v>4.987</v>
      </c>
      <c r="L196" s="68">
        <v>6</v>
      </c>
      <c r="M196" s="68">
        <v>6</v>
      </c>
      <c r="N196" s="68">
        <v>0</v>
      </c>
    </row>
    <row r="197" customFormat="1" spans="1:14">
      <c r="A197" s="54" t="s">
        <v>688</v>
      </c>
      <c r="B197" s="54" t="s">
        <v>689</v>
      </c>
      <c r="C197" s="54" t="s">
        <v>690</v>
      </c>
      <c r="D197" s="54" t="s">
        <v>603</v>
      </c>
      <c r="E197" s="54" t="s">
        <v>18</v>
      </c>
      <c r="F197" s="54" t="s">
        <v>603</v>
      </c>
      <c r="G197" s="66" t="s">
        <v>129</v>
      </c>
      <c r="H197" s="54"/>
      <c r="I197" s="54" t="s">
        <v>604</v>
      </c>
      <c r="J197" s="68">
        <v>5.74</v>
      </c>
      <c r="K197" s="68">
        <v>8.954</v>
      </c>
      <c r="L197" s="68">
        <v>8</v>
      </c>
      <c r="M197" s="68">
        <v>9.5</v>
      </c>
      <c r="N197" s="68">
        <v>1.5</v>
      </c>
    </row>
    <row r="198" customFormat="1" spans="1:14">
      <c r="A198" s="54" t="s">
        <v>691</v>
      </c>
      <c r="B198" s="54" t="s">
        <v>692</v>
      </c>
      <c r="C198" s="54" t="s">
        <v>693</v>
      </c>
      <c r="D198" s="54" t="s">
        <v>17</v>
      </c>
      <c r="E198" s="54" t="s">
        <v>18</v>
      </c>
      <c r="F198" s="54" t="s">
        <v>17</v>
      </c>
      <c r="G198" s="54" t="s">
        <v>19</v>
      </c>
      <c r="H198" s="54"/>
      <c r="I198" s="54" t="s">
        <v>694</v>
      </c>
      <c r="J198" s="68">
        <v>1.62</v>
      </c>
      <c r="K198" s="68">
        <v>1.936</v>
      </c>
      <c r="L198" s="68">
        <v>2</v>
      </c>
      <c r="M198" s="68">
        <v>3.5</v>
      </c>
      <c r="N198" s="68">
        <v>1.5</v>
      </c>
    </row>
    <row r="199" customFormat="1" spans="1:14">
      <c r="A199" s="54" t="s">
        <v>695</v>
      </c>
      <c r="B199" s="54" t="s">
        <v>696</v>
      </c>
      <c r="C199" s="54" t="s">
        <v>697</v>
      </c>
      <c r="D199" s="54" t="s">
        <v>140</v>
      </c>
      <c r="E199" s="54" t="s">
        <v>18</v>
      </c>
      <c r="F199" s="54" t="s">
        <v>140</v>
      </c>
      <c r="G199" s="54" t="s">
        <v>98</v>
      </c>
      <c r="H199" s="54"/>
      <c r="I199" s="54" t="s">
        <v>199</v>
      </c>
      <c r="J199" s="68">
        <v>17.55</v>
      </c>
      <c r="K199" s="68">
        <v>19.505</v>
      </c>
      <c r="L199" s="68">
        <v>18</v>
      </c>
      <c r="M199" s="68">
        <v>19.5</v>
      </c>
      <c r="N199" s="68">
        <v>1.5</v>
      </c>
    </row>
    <row r="200" customFormat="1" spans="1:14">
      <c r="A200" s="54" t="s">
        <v>698</v>
      </c>
      <c r="B200" s="54" t="s">
        <v>699</v>
      </c>
      <c r="C200" s="54" t="s">
        <v>700</v>
      </c>
      <c r="D200" s="54" t="s">
        <v>140</v>
      </c>
      <c r="E200" s="54" t="s">
        <v>18</v>
      </c>
      <c r="F200" s="54" t="s">
        <v>140</v>
      </c>
      <c r="G200" s="66" t="s">
        <v>98</v>
      </c>
      <c r="H200" s="54"/>
      <c r="I200" s="54" t="s">
        <v>199</v>
      </c>
      <c r="J200" s="68">
        <v>13.54</v>
      </c>
      <c r="K200" s="68">
        <v>19.051</v>
      </c>
      <c r="L200" s="68">
        <v>16</v>
      </c>
      <c r="M200" s="68">
        <v>18.5</v>
      </c>
      <c r="N200" s="68">
        <v>2.5</v>
      </c>
    </row>
    <row r="201" customFormat="1" spans="1:14">
      <c r="A201" s="54" t="s">
        <v>701</v>
      </c>
      <c r="B201" s="54" t="s">
        <v>702</v>
      </c>
      <c r="C201" s="54" t="s">
        <v>703</v>
      </c>
      <c r="D201" s="54" t="s">
        <v>140</v>
      </c>
      <c r="E201" s="54" t="s">
        <v>18</v>
      </c>
      <c r="F201" s="54" t="s">
        <v>140</v>
      </c>
      <c r="G201" s="54" t="s">
        <v>98</v>
      </c>
      <c r="H201" s="54"/>
      <c r="I201" s="54" t="s">
        <v>199</v>
      </c>
      <c r="J201" s="68">
        <v>23.31</v>
      </c>
      <c r="K201" s="68">
        <v>13.054</v>
      </c>
      <c r="L201" s="68">
        <v>24</v>
      </c>
      <c r="M201" s="68">
        <v>24</v>
      </c>
      <c r="N201" s="68">
        <v>0</v>
      </c>
    </row>
    <row r="202" customFormat="1" spans="1:14">
      <c r="A202" s="54" t="s">
        <v>704</v>
      </c>
      <c r="B202" s="54" t="s">
        <v>705</v>
      </c>
      <c r="C202" s="54" t="s">
        <v>706</v>
      </c>
      <c r="D202" s="54" t="s">
        <v>17</v>
      </c>
      <c r="E202" s="54" t="s">
        <v>18</v>
      </c>
      <c r="F202" s="54" t="s">
        <v>17</v>
      </c>
      <c r="G202" s="54" t="s">
        <v>19</v>
      </c>
      <c r="H202" s="54"/>
      <c r="I202" s="54" t="s">
        <v>353</v>
      </c>
      <c r="J202" s="68">
        <v>14.9</v>
      </c>
      <c r="K202" s="68">
        <v>8.942</v>
      </c>
      <c r="L202" s="68">
        <v>15</v>
      </c>
      <c r="M202" s="68">
        <v>15</v>
      </c>
      <c r="N202" s="68">
        <v>0</v>
      </c>
    </row>
    <row r="203" customFormat="1" spans="1:14">
      <c r="A203" s="54" t="s">
        <v>707</v>
      </c>
      <c r="B203" s="54" t="s">
        <v>708</v>
      </c>
      <c r="C203" s="54" t="s">
        <v>709</v>
      </c>
      <c r="D203" s="54" t="s">
        <v>140</v>
      </c>
      <c r="E203" s="54" t="s">
        <v>18</v>
      </c>
      <c r="F203" s="54" t="s">
        <v>140</v>
      </c>
      <c r="G203" s="54" t="s">
        <v>98</v>
      </c>
      <c r="H203" s="54"/>
      <c r="I203" s="54" t="s">
        <v>199</v>
      </c>
      <c r="J203" s="68">
        <v>9.03</v>
      </c>
      <c r="K203" s="68">
        <v>14.297</v>
      </c>
      <c r="L203" s="68">
        <v>12</v>
      </c>
      <c r="M203" s="68">
        <v>14.5</v>
      </c>
      <c r="N203" s="68">
        <v>2.5</v>
      </c>
    </row>
    <row r="204" customFormat="1" spans="1:14">
      <c r="A204" s="54" t="s">
        <v>710</v>
      </c>
      <c r="B204" s="54" t="s">
        <v>711</v>
      </c>
      <c r="C204" s="54" t="s">
        <v>712</v>
      </c>
      <c r="D204" s="54" t="s">
        <v>140</v>
      </c>
      <c r="E204" s="54" t="s">
        <v>18</v>
      </c>
      <c r="F204" s="54" t="s">
        <v>140</v>
      </c>
      <c r="G204" s="54" t="s">
        <v>98</v>
      </c>
      <c r="H204" s="54"/>
      <c r="I204" s="54" t="s">
        <v>199</v>
      </c>
      <c r="J204" s="68">
        <v>12.86</v>
      </c>
      <c r="K204" s="68">
        <v>18.782</v>
      </c>
      <c r="L204" s="68">
        <v>16</v>
      </c>
      <c r="M204" s="68">
        <v>18.5</v>
      </c>
      <c r="N204" s="68">
        <v>2.5</v>
      </c>
    </row>
    <row r="205" customFormat="1" spans="1:14">
      <c r="A205" s="54" t="s">
        <v>713</v>
      </c>
      <c r="B205" s="54" t="s">
        <v>714</v>
      </c>
      <c r="C205" s="54" t="s">
        <v>715</v>
      </c>
      <c r="D205" s="54" t="s">
        <v>140</v>
      </c>
      <c r="E205" s="54" t="s">
        <v>18</v>
      </c>
      <c r="F205" s="54" t="s">
        <v>140</v>
      </c>
      <c r="G205" s="54" t="s">
        <v>98</v>
      </c>
      <c r="H205" s="54"/>
      <c r="I205" s="54" t="s">
        <v>199</v>
      </c>
      <c r="J205" s="68">
        <v>15.94</v>
      </c>
      <c r="K205" s="68">
        <v>18.782</v>
      </c>
      <c r="L205" s="68">
        <v>17</v>
      </c>
      <c r="M205" s="68">
        <v>18.5</v>
      </c>
      <c r="N205" s="68">
        <v>1.5</v>
      </c>
    </row>
    <row r="206" customFormat="1" spans="1:14">
      <c r="A206" s="54" t="s">
        <v>716</v>
      </c>
      <c r="B206" s="54" t="s">
        <v>717</v>
      </c>
      <c r="C206" s="54" t="s">
        <v>718</v>
      </c>
      <c r="D206" s="54" t="s">
        <v>140</v>
      </c>
      <c r="E206" s="54" t="s">
        <v>18</v>
      </c>
      <c r="F206" s="54" t="s">
        <v>140</v>
      </c>
      <c r="G206" s="66" t="s">
        <v>98</v>
      </c>
      <c r="H206" s="54"/>
      <c r="I206" s="54" t="s">
        <v>199</v>
      </c>
      <c r="J206" s="68">
        <v>23.54</v>
      </c>
      <c r="K206" s="68">
        <v>21.296</v>
      </c>
      <c r="L206" s="68">
        <v>24</v>
      </c>
      <c r="M206" s="68">
        <v>24</v>
      </c>
      <c r="N206" s="68">
        <v>0</v>
      </c>
    </row>
    <row r="207" customFormat="1" spans="1:14">
      <c r="A207" s="54" t="s">
        <v>719</v>
      </c>
      <c r="B207" s="54" t="s">
        <v>720</v>
      </c>
      <c r="C207" s="54" t="s">
        <v>721</v>
      </c>
      <c r="D207" s="54" t="s">
        <v>140</v>
      </c>
      <c r="E207" s="54" t="s">
        <v>18</v>
      </c>
      <c r="F207" s="54" t="s">
        <v>140</v>
      </c>
      <c r="G207" s="54" t="s">
        <v>98</v>
      </c>
      <c r="H207" s="54"/>
      <c r="I207" s="54" t="s">
        <v>199</v>
      </c>
      <c r="J207" s="68">
        <v>10.73</v>
      </c>
      <c r="K207" s="68">
        <v>17.993</v>
      </c>
      <c r="L207" s="68">
        <v>15</v>
      </c>
      <c r="M207" s="68">
        <v>18.5</v>
      </c>
      <c r="N207" s="68">
        <v>3.5</v>
      </c>
    </row>
    <row r="208" customFormat="1" spans="1:14">
      <c r="A208" s="54" t="s">
        <v>722</v>
      </c>
      <c r="B208" s="54" t="s">
        <v>723</v>
      </c>
      <c r="C208" s="54" t="s">
        <v>724</v>
      </c>
      <c r="D208" s="54" t="s">
        <v>186</v>
      </c>
      <c r="E208" s="54" t="s">
        <v>18</v>
      </c>
      <c r="F208" s="54" t="s">
        <v>186</v>
      </c>
      <c r="G208" s="66" t="s">
        <v>98</v>
      </c>
      <c r="H208" s="54"/>
      <c r="I208" s="54" t="s">
        <v>187</v>
      </c>
      <c r="J208" s="68">
        <v>636.22</v>
      </c>
      <c r="K208" s="68">
        <v>797.822</v>
      </c>
      <c r="L208" s="68">
        <v>798</v>
      </c>
      <c r="M208" s="68">
        <v>798</v>
      </c>
      <c r="N208" s="68">
        <v>0</v>
      </c>
    </row>
    <row r="209" customFormat="1" spans="1:14">
      <c r="A209" s="54" t="s">
        <v>725</v>
      </c>
      <c r="B209" s="54" t="s">
        <v>726</v>
      </c>
      <c r="C209" s="54" t="s">
        <v>727</v>
      </c>
      <c r="D209" s="54" t="s">
        <v>728</v>
      </c>
      <c r="E209" s="54" t="s">
        <v>18</v>
      </c>
      <c r="F209" s="54" t="s">
        <v>728</v>
      </c>
      <c r="G209" s="54" t="s">
        <v>129</v>
      </c>
      <c r="H209" s="54"/>
      <c r="I209" s="54" t="s">
        <v>199</v>
      </c>
      <c r="J209" s="68">
        <v>46.8</v>
      </c>
      <c r="K209" s="68">
        <v>44.64</v>
      </c>
      <c r="L209" s="68">
        <v>48</v>
      </c>
      <c r="M209" s="68">
        <v>48</v>
      </c>
      <c r="N209" s="68">
        <v>0</v>
      </c>
    </row>
    <row r="210" customFormat="1" spans="1:14">
      <c r="A210" s="54" t="s">
        <v>729</v>
      </c>
      <c r="B210" s="54" t="s">
        <v>730</v>
      </c>
      <c r="C210" s="54" t="s">
        <v>731</v>
      </c>
      <c r="D210" s="54" t="s">
        <v>586</v>
      </c>
      <c r="E210" s="54" t="s">
        <v>18</v>
      </c>
      <c r="F210" s="54" t="s">
        <v>586</v>
      </c>
      <c r="G210" s="54" t="s">
        <v>98</v>
      </c>
      <c r="H210" s="54"/>
      <c r="I210" s="54" t="s">
        <v>191</v>
      </c>
      <c r="J210" s="68">
        <v>19.41</v>
      </c>
      <c r="K210" s="68">
        <v>22.896</v>
      </c>
      <c r="L210" s="68">
        <v>28</v>
      </c>
      <c r="M210" s="68">
        <v>23</v>
      </c>
      <c r="N210" s="68">
        <v>-5</v>
      </c>
    </row>
    <row r="211" customFormat="1" spans="1:14">
      <c r="A211" s="54" t="s">
        <v>732</v>
      </c>
      <c r="B211" s="54" t="s">
        <v>733</v>
      </c>
      <c r="C211" s="54" t="s">
        <v>734</v>
      </c>
      <c r="D211" s="54" t="s">
        <v>128</v>
      </c>
      <c r="E211" s="54" t="s">
        <v>18</v>
      </c>
      <c r="F211" s="54" t="s">
        <v>128</v>
      </c>
      <c r="G211" s="54" t="s">
        <v>129</v>
      </c>
      <c r="H211" s="54"/>
      <c r="I211" s="54" t="s">
        <v>130</v>
      </c>
      <c r="J211" s="68">
        <v>11.41</v>
      </c>
      <c r="K211" s="68">
        <v>16.269</v>
      </c>
      <c r="L211" s="68">
        <v>12</v>
      </c>
      <c r="M211" s="68">
        <v>16.5</v>
      </c>
      <c r="N211" s="68">
        <v>4.5</v>
      </c>
    </row>
    <row r="212" customFormat="1" spans="1:14">
      <c r="A212" s="54" t="s">
        <v>735</v>
      </c>
      <c r="B212" s="54" t="s">
        <v>736</v>
      </c>
      <c r="C212" s="54" t="s">
        <v>737</v>
      </c>
      <c r="D212" s="54" t="s">
        <v>738</v>
      </c>
      <c r="E212" s="54" t="s">
        <v>18</v>
      </c>
      <c r="F212" s="54" t="s">
        <v>738</v>
      </c>
      <c r="G212" s="54" t="s">
        <v>98</v>
      </c>
      <c r="H212" s="54"/>
      <c r="I212" s="54" t="s">
        <v>130</v>
      </c>
      <c r="J212" s="68">
        <v>22.19</v>
      </c>
      <c r="K212" s="68">
        <v>20.183</v>
      </c>
      <c r="L212" s="68">
        <v>23</v>
      </c>
      <c r="M212" s="68">
        <v>23</v>
      </c>
      <c r="N212" s="68">
        <v>0</v>
      </c>
    </row>
    <row r="213" customFormat="1" spans="1:14">
      <c r="A213" s="54" t="s">
        <v>739</v>
      </c>
      <c r="B213" s="54" t="s">
        <v>740</v>
      </c>
      <c r="C213" s="54" t="s">
        <v>741</v>
      </c>
      <c r="D213" s="54" t="s">
        <v>17</v>
      </c>
      <c r="E213" s="54" t="s">
        <v>18</v>
      </c>
      <c r="F213" s="54" t="s">
        <v>17</v>
      </c>
      <c r="G213" s="54" t="s">
        <v>19</v>
      </c>
      <c r="H213" s="54"/>
      <c r="I213" s="54" t="s">
        <v>398</v>
      </c>
      <c r="J213" s="68">
        <v>1.64</v>
      </c>
      <c r="K213" s="68">
        <v>0</v>
      </c>
      <c r="L213" s="68">
        <v>2</v>
      </c>
      <c r="M213" s="68">
        <v>2</v>
      </c>
      <c r="N213" s="68">
        <v>0</v>
      </c>
    </row>
    <row r="214" customFormat="1" spans="1:14">
      <c r="A214" s="54" t="s">
        <v>742</v>
      </c>
      <c r="B214" s="54" t="s">
        <v>743</v>
      </c>
      <c r="C214" s="54" t="s">
        <v>744</v>
      </c>
      <c r="D214" s="54" t="s">
        <v>17</v>
      </c>
      <c r="E214" s="54" t="s">
        <v>18</v>
      </c>
      <c r="F214" s="54" t="s">
        <v>17</v>
      </c>
      <c r="G214" s="54" t="s">
        <v>19</v>
      </c>
      <c r="H214" s="54"/>
      <c r="I214" s="54" t="s">
        <v>745</v>
      </c>
      <c r="J214" s="68">
        <v>0.36</v>
      </c>
      <c r="K214" s="68">
        <v>0</v>
      </c>
      <c r="L214" s="68">
        <v>0.5</v>
      </c>
      <c r="M214" s="68">
        <v>0.5</v>
      </c>
      <c r="N214" s="68">
        <v>0</v>
      </c>
    </row>
    <row r="215" customFormat="1" spans="1:14">
      <c r="A215" s="54" t="s">
        <v>746</v>
      </c>
      <c r="B215" s="54" t="s">
        <v>747</v>
      </c>
      <c r="C215" s="54" t="s">
        <v>748</v>
      </c>
      <c r="D215" s="54" t="s">
        <v>17</v>
      </c>
      <c r="E215" s="54" t="s">
        <v>18</v>
      </c>
      <c r="F215" s="54" t="s">
        <v>17</v>
      </c>
      <c r="G215" s="54" t="s">
        <v>19</v>
      </c>
      <c r="H215" s="54"/>
      <c r="I215" s="54" t="s">
        <v>612</v>
      </c>
      <c r="J215" s="68">
        <v>1.47</v>
      </c>
      <c r="K215" s="68">
        <v>0</v>
      </c>
      <c r="L215" s="68">
        <v>1.5</v>
      </c>
      <c r="M215" s="68">
        <v>1.5</v>
      </c>
      <c r="N215" s="68">
        <v>0</v>
      </c>
    </row>
    <row r="216" customFormat="1" spans="1:14">
      <c r="A216" s="54" t="s">
        <v>749</v>
      </c>
      <c r="B216" s="54" t="s">
        <v>750</v>
      </c>
      <c r="C216" s="54" t="s">
        <v>751</v>
      </c>
      <c r="D216" s="54" t="s">
        <v>310</v>
      </c>
      <c r="E216" s="54" t="s">
        <v>18</v>
      </c>
      <c r="F216" s="54" t="s">
        <v>310</v>
      </c>
      <c r="G216" s="54" t="s">
        <v>29</v>
      </c>
      <c r="H216" s="54"/>
      <c r="I216" s="54" t="s">
        <v>86</v>
      </c>
      <c r="J216" s="68">
        <v>0.28</v>
      </c>
      <c r="K216" s="68">
        <v>0</v>
      </c>
      <c r="L216" s="68">
        <v>1</v>
      </c>
      <c r="M216" s="68">
        <v>22</v>
      </c>
      <c r="N216" s="68">
        <v>21</v>
      </c>
    </row>
    <row r="217" customFormat="1" spans="1:14">
      <c r="A217" s="54" t="s">
        <v>752</v>
      </c>
      <c r="B217" s="54" t="s">
        <v>753</v>
      </c>
      <c r="C217" s="54" t="s">
        <v>754</v>
      </c>
      <c r="D217" s="54" t="s">
        <v>160</v>
      </c>
      <c r="E217" s="54" t="s">
        <v>18</v>
      </c>
      <c r="F217" s="54" t="s">
        <v>160</v>
      </c>
      <c r="G217" s="54" t="s">
        <v>129</v>
      </c>
      <c r="H217" s="54"/>
      <c r="I217" s="54" t="s">
        <v>86</v>
      </c>
      <c r="J217" s="68">
        <v>0.87</v>
      </c>
      <c r="K217" s="68">
        <v>0</v>
      </c>
      <c r="L217" s="68">
        <v>1</v>
      </c>
      <c r="M217" s="68">
        <v>1</v>
      </c>
      <c r="N217" s="68">
        <v>0</v>
      </c>
    </row>
    <row r="218" customFormat="1" spans="1:14">
      <c r="A218" s="54" t="s">
        <v>755</v>
      </c>
      <c r="B218" s="54" t="s">
        <v>756</v>
      </c>
      <c r="C218" s="54" t="s">
        <v>757</v>
      </c>
      <c r="D218" s="54" t="s">
        <v>453</v>
      </c>
      <c r="E218" s="54" t="s">
        <v>18</v>
      </c>
      <c r="F218" s="54" t="s">
        <v>453</v>
      </c>
      <c r="G218" s="54" t="s">
        <v>29</v>
      </c>
      <c r="H218" s="54"/>
      <c r="I218" s="54" t="s">
        <v>20</v>
      </c>
      <c r="J218" s="68">
        <v>26.41</v>
      </c>
      <c r="K218" s="68">
        <v>20.655</v>
      </c>
      <c r="L218" s="68">
        <v>27</v>
      </c>
      <c r="M218" s="68">
        <v>27</v>
      </c>
      <c r="N218" s="68">
        <v>0</v>
      </c>
    </row>
    <row r="219" customFormat="1" spans="1:14">
      <c r="A219" s="54" t="s">
        <v>758</v>
      </c>
      <c r="B219" s="54" t="s">
        <v>759</v>
      </c>
      <c r="C219" s="54" t="s">
        <v>760</v>
      </c>
      <c r="D219" s="54" t="s">
        <v>428</v>
      </c>
      <c r="E219" s="54" t="s">
        <v>18</v>
      </c>
      <c r="F219" s="54" t="s">
        <v>428</v>
      </c>
      <c r="G219" s="54" t="s">
        <v>29</v>
      </c>
      <c r="H219" s="54"/>
      <c r="I219" s="54" t="s">
        <v>187</v>
      </c>
      <c r="J219" s="68">
        <v>38.45</v>
      </c>
      <c r="K219" s="68">
        <v>30.888</v>
      </c>
      <c r="L219" s="68">
        <v>38.5</v>
      </c>
      <c r="M219" s="68">
        <v>39</v>
      </c>
      <c r="N219" s="68">
        <v>0.5</v>
      </c>
    </row>
    <row r="220" customFormat="1" spans="1:14">
      <c r="A220" s="54" t="s">
        <v>761</v>
      </c>
      <c r="B220" s="54" t="s">
        <v>762</v>
      </c>
      <c r="C220" s="54" t="s">
        <v>763</v>
      </c>
      <c r="D220" s="54" t="s">
        <v>590</v>
      </c>
      <c r="E220" s="54" t="s">
        <v>18</v>
      </c>
      <c r="F220" s="54" t="s">
        <v>590</v>
      </c>
      <c r="G220" s="66" t="s">
        <v>129</v>
      </c>
      <c r="H220" s="54"/>
      <c r="I220" s="54" t="s">
        <v>187</v>
      </c>
      <c r="J220" s="68">
        <v>2.82</v>
      </c>
      <c r="K220" s="68">
        <v>2.765</v>
      </c>
      <c r="L220" s="68">
        <v>3</v>
      </c>
      <c r="M220" s="68">
        <v>3</v>
      </c>
      <c r="N220" s="68">
        <v>0</v>
      </c>
    </row>
    <row r="221" customFormat="1" spans="1:14">
      <c r="A221" s="54" t="s">
        <v>764</v>
      </c>
      <c r="B221" s="54" t="s">
        <v>765</v>
      </c>
      <c r="C221" s="54" t="s">
        <v>766</v>
      </c>
      <c r="D221" s="54" t="s">
        <v>17</v>
      </c>
      <c r="E221" s="54" t="s">
        <v>18</v>
      </c>
      <c r="F221" s="54" t="s">
        <v>17</v>
      </c>
      <c r="G221" s="54" t="s">
        <v>19</v>
      </c>
      <c r="H221" s="54"/>
      <c r="I221" s="54" t="s">
        <v>767</v>
      </c>
      <c r="J221" s="68">
        <v>7.58</v>
      </c>
      <c r="K221" s="68">
        <v>5.99</v>
      </c>
      <c r="L221" s="68">
        <v>8</v>
      </c>
      <c r="M221" s="68">
        <v>8</v>
      </c>
      <c r="N221" s="68">
        <v>0</v>
      </c>
    </row>
    <row r="222" customFormat="1" spans="1:14">
      <c r="A222" s="54" t="s">
        <v>768</v>
      </c>
      <c r="B222" s="54" t="s">
        <v>769</v>
      </c>
      <c r="C222" s="54" t="s">
        <v>770</v>
      </c>
      <c r="D222" s="54" t="s">
        <v>586</v>
      </c>
      <c r="E222" s="54" t="s">
        <v>18</v>
      </c>
      <c r="F222" s="54" t="s">
        <v>586</v>
      </c>
      <c r="G222" s="54" t="s">
        <v>98</v>
      </c>
      <c r="H222" s="54"/>
      <c r="I222" s="54" t="s">
        <v>442</v>
      </c>
      <c r="J222" s="68">
        <v>20.25</v>
      </c>
      <c r="K222" s="68">
        <v>17.338</v>
      </c>
      <c r="L222" s="68">
        <v>20.5</v>
      </c>
      <c r="M222" s="68">
        <v>21</v>
      </c>
      <c r="N222" s="68">
        <v>0.5</v>
      </c>
    </row>
    <row r="223" customFormat="1" spans="1:14">
      <c r="A223" s="54" t="s">
        <v>771</v>
      </c>
      <c r="B223" s="54" t="s">
        <v>772</v>
      </c>
      <c r="C223" s="54" t="s">
        <v>773</v>
      </c>
      <c r="D223" s="54" t="s">
        <v>24</v>
      </c>
      <c r="E223" s="54" t="s">
        <v>18</v>
      </c>
      <c r="F223" s="54" t="s">
        <v>24</v>
      </c>
      <c r="G223" s="54" t="s">
        <v>19</v>
      </c>
      <c r="H223" s="54"/>
      <c r="I223" s="54" t="s">
        <v>767</v>
      </c>
      <c r="J223" s="68">
        <v>5.52</v>
      </c>
      <c r="K223" s="68">
        <v>6.12</v>
      </c>
      <c r="L223" s="68">
        <v>6</v>
      </c>
      <c r="M223" s="68">
        <v>6.5</v>
      </c>
      <c r="N223" s="68">
        <v>0.5</v>
      </c>
    </row>
    <row r="224" customFormat="1" spans="1:14">
      <c r="A224" s="54" t="s">
        <v>774</v>
      </c>
      <c r="B224" s="54" t="s">
        <v>775</v>
      </c>
      <c r="C224" s="54" t="s">
        <v>776</v>
      </c>
      <c r="D224" s="54" t="s">
        <v>256</v>
      </c>
      <c r="E224" s="54" t="s">
        <v>18</v>
      </c>
      <c r="F224" s="54" t="s">
        <v>256</v>
      </c>
      <c r="G224" s="54" t="s">
        <v>19</v>
      </c>
      <c r="H224" s="54"/>
      <c r="I224" s="54" t="s">
        <v>199</v>
      </c>
      <c r="J224" s="68">
        <v>57.53</v>
      </c>
      <c r="K224" s="68">
        <v>65.753</v>
      </c>
      <c r="L224" s="68">
        <v>58</v>
      </c>
      <c r="M224" s="68">
        <v>67</v>
      </c>
      <c r="N224" s="68">
        <v>9</v>
      </c>
    </row>
    <row r="225" customFormat="1" spans="1:14">
      <c r="A225" s="54" t="s">
        <v>777</v>
      </c>
      <c r="B225" s="54" t="s">
        <v>778</v>
      </c>
      <c r="C225" s="54" t="s">
        <v>779</v>
      </c>
      <c r="D225" s="54" t="s">
        <v>17</v>
      </c>
      <c r="E225" s="54" t="s">
        <v>18</v>
      </c>
      <c r="F225" s="54" t="s">
        <v>17</v>
      </c>
      <c r="G225" s="54" t="s">
        <v>19</v>
      </c>
      <c r="H225" s="54"/>
      <c r="I225" s="54" t="s">
        <v>398</v>
      </c>
      <c r="J225" s="68">
        <v>37.62</v>
      </c>
      <c r="K225" s="68">
        <v>42.244</v>
      </c>
      <c r="L225" s="68">
        <v>38</v>
      </c>
      <c r="M225" s="68">
        <v>43</v>
      </c>
      <c r="N225" s="68">
        <v>5</v>
      </c>
    </row>
    <row r="226" customFormat="1" spans="1:14">
      <c r="A226" s="54" t="s">
        <v>780</v>
      </c>
      <c r="B226" s="54" t="s">
        <v>781</v>
      </c>
      <c r="C226" s="54" t="s">
        <v>782</v>
      </c>
      <c r="D226" s="54" t="s">
        <v>17</v>
      </c>
      <c r="E226" s="54" t="s">
        <v>18</v>
      </c>
      <c r="F226" s="54" t="s">
        <v>17</v>
      </c>
      <c r="G226" s="54" t="s">
        <v>19</v>
      </c>
      <c r="H226" s="54"/>
      <c r="I226" s="54" t="s">
        <v>398</v>
      </c>
      <c r="J226" s="68">
        <v>20.71</v>
      </c>
      <c r="K226" s="68">
        <v>20.588</v>
      </c>
      <c r="L226" s="68">
        <v>21</v>
      </c>
      <c r="M226" s="68">
        <v>21</v>
      </c>
      <c r="N226" s="68">
        <v>0</v>
      </c>
    </row>
    <row r="227" customFormat="1" spans="1:14">
      <c r="A227" s="54" t="s">
        <v>783</v>
      </c>
      <c r="B227" s="54" t="s">
        <v>784</v>
      </c>
      <c r="C227" s="54" t="s">
        <v>785</v>
      </c>
      <c r="D227" s="54" t="s">
        <v>24</v>
      </c>
      <c r="E227" s="54" t="s">
        <v>18</v>
      </c>
      <c r="F227" s="54" t="s">
        <v>24</v>
      </c>
      <c r="G227" s="54" t="s">
        <v>19</v>
      </c>
      <c r="H227" s="54"/>
      <c r="I227" s="54" t="s">
        <v>232</v>
      </c>
      <c r="J227" s="68">
        <v>7.72</v>
      </c>
      <c r="K227" s="68">
        <v>2.875</v>
      </c>
      <c r="L227" s="68">
        <v>8</v>
      </c>
      <c r="M227" s="68">
        <v>8</v>
      </c>
      <c r="N227" s="68">
        <v>0</v>
      </c>
    </row>
    <row r="228" customFormat="1" spans="1:14">
      <c r="A228" s="54" t="s">
        <v>786</v>
      </c>
      <c r="B228" s="54" t="s">
        <v>787</v>
      </c>
      <c r="C228" s="54" t="s">
        <v>788</v>
      </c>
      <c r="D228" s="54" t="s">
        <v>128</v>
      </c>
      <c r="E228" s="54" t="s">
        <v>18</v>
      </c>
      <c r="F228" s="54" t="s">
        <v>128</v>
      </c>
      <c r="G228" s="54" t="s">
        <v>129</v>
      </c>
      <c r="H228" s="54"/>
      <c r="I228" s="54" t="s">
        <v>191</v>
      </c>
      <c r="J228" s="68">
        <v>1.85</v>
      </c>
      <c r="K228" s="68">
        <v>2.4</v>
      </c>
      <c r="L228" s="68">
        <v>2</v>
      </c>
      <c r="M228" s="68">
        <v>2.5</v>
      </c>
      <c r="N228" s="68">
        <v>0.5</v>
      </c>
    </row>
    <row r="229" customFormat="1" spans="1:14">
      <c r="A229" s="54" t="s">
        <v>789</v>
      </c>
      <c r="B229" s="54" t="s">
        <v>790</v>
      </c>
      <c r="C229" s="54" t="s">
        <v>791</v>
      </c>
      <c r="D229" s="54" t="s">
        <v>17</v>
      </c>
      <c r="E229" s="54" t="s">
        <v>18</v>
      </c>
      <c r="F229" s="54" t="s">
        <v>17</v>
      </c>
      <c r="G229" s="54" t="s">
        <v>19</v>
      </c>
      <c r="H229" s="54"/>
      <c r="I229" s="54" t="s">
        <v>99</v>
      </c>
      <c r="J229" s="68">
        <v>4.6</v>
      </c>
      <c r="K229" s="68">
        <v>2.32</v>
      </c>
      <c r="L229" s="68">
        <v>5</v>
      </c>
      <c r="M229" s="68">
        <v>5</v>
      </c>
      <c r="N229" s="68">
        <v>0</v>
      </c>
    </row>
    <row r="230" customFormat="1" spans="1:14">
      <c r="A230" s="54" t="s">
        <v>792</v>
      </c>
      <c r="B230" s="54" t="s">
        <v>793</v>
      </c>
      <c r="C230" s="54" t="s">
        <v>794</v>
      </c>
      <c r="D230" s="54" t="s">
        <v>17</v>
      </c>
      <c r="E230" s="54" t="s">
        <v>18</v>
      </c>
      <c r="F230" s="54" t="s">
        <v>17</v>
      </c>
      <c r="G230" s="54" t="s">
        <v>19</v>
      </c>
      <c r="H230" s="54"/>
      <c r="I230" s="54" t="s">
        <v>540</v>
      </c>
      <c r="J230" s="68">
        <v>23.01</v>
      </c>
      <c r="K230" s="68">
        <v>3.248</v>
      </c>
      <c r="L230" s="68">
        <v>24</v>
      </c>
      <c r="M230" s="68">
        <v>24</v>
      </c>
      <c r="N230" s="68">
        <v>0</v>
      </c>
    </row>
    <row r="231" customFormat="1" spans="1:14">
      <c r="A231" s="54" t="s">
        <v>795</v>
      </c>
      <c r="B231" s="54" t="s">
        <v>796</v>
      </c>
      <c r="C231" s="54" t="s">
        <v>797</v>
      </c>
      <c r="D231" s="54" t="s">
        <v>128</v>
      </c>
      <c r="E231" s="54" t="s">
        <v>18</v>
      </c>
      <c r="F231" s="54" t="s">
        <v>128</v>
      </c>
      <c r="G231" s="54" t="s">
        <v>129</v>
      </c>
      <c r="H231" s="54"/>
      <c r="I231" s="54" t="s">
        <v>103</v>
      </c>
      <c r="J231" s="68">
        <v>2.96</v>
      </c>
      <c r="K231" s="68">
        <v>2.852</v>
      </c>
      <c r="L231" s="68">
        <v>3.5</v>
      </c>
      <c r="M231" s="68">
        <v>3.5</v>
      </c>
      <c r="N231" s="68">
        <v>0</v>
      </c>
    </row>
    <row r="232" customFormat="1" spans="1:14">
      <c r="A232" s="54" t="s">
        <v>798</v>
      </c>
      <c r="B232" s="54" t="s">
        <v>799</v>
      </c>
      <c r="C232" s="54" t="s">
        <v>800</v>
      </c>
      <c r="D232" s="54" t="s">
        <v>317</v>
      </c>
      <c r="E232" s="54" t="s">
        <v>18</v>
      </c>
      <c r="F232" s="54" t="s">
        <v>317</v>
      </c>
      <c r="G232" s="54" t="s">
        <v>52</v>
      </c>
      <c r="H232" s="54"/>
      <c r="I232" s="54" t="s">
        <v>90</v>
      </c>
      <c r="J232" s="68">
        <v>69.61</v>
      </c>
      <c r="K232" s="68">
        <v>43.398</v>
      </c>
      <c r="L232" s="68">
        <v>70</v>
      </c>
      <c r="M232" s="68">
        <v>70</v>
      </c>
      <c r="N232" s="68">
        <v>0</v>
      </c>
    </row>
    <row r="233" customFormat="1" spans="1:14">
      <c r="A233" s="54" t="s">
        <v>801</v>
      </c>
      <c r="B233" s="54" t="s">
        <v>802</v>
      </c>
      <c r="C233" s="54" t="s">
        <v>803</v>
      </c>
      <c r="D233" s="54" t="s">
        <v>17</v>
      </c>
      <c r="E233" s="54" t="s">
        <v>18</v>
      </c>
      <c r="F233" s="54" t="s">
        <v>17</v>
      </c>
      <c r="G233" s="54" t="s">
        <v>19</v>
      </c>
      <c r="H233" s="54"/>
      <c r="I233" s="54" t="s">
        <v>90</v>
      </c>
      <c r="J233" s="68">
        <v>9.02</v>
      </c>
      <c r="K233" s="68">
        <v>7.92</v>
      </c>
      <c r="L233" s="68">
        <v>9.5</v>
      </c>
      <c r="M233" s="68">
        <v>9.5</v>
      </c>
      <c r="N233" s="68">
        <v>0</v>
      </c>
    </row>
    <row r="234" customFormat="1" spans="1:14">
      <c r="A234" s="54" t="s">
        <v>804</v>
      </c>
      <c r="B234" s="54" t="s">
        <v>805</v>
      </c>
      <c r="C234" s="54" t="s">
        <v>806</v>
      </c>
      <c r="D234" s="54" t="s">
        <v>807</v>
      </c>
      <c r="E234" s="54" t="s">
        <v>18</v>
      </c>
      <c r="F234" s="54" t="s">
        <v>807</v>
      </c>
      <c r="G234" s="54" t="s">
        <v>129</v>
      </c>
      <c r="H234" s="54"/>
      <c r="I234" s="54" t="s">
        <v>161</v>
      </c>
      <c r="J234" s="68">
        <v>29.53</v>
      </c>
      <c r="K234" s="68">
        <v>12.276</v>
      </c>
      <c r="L234" s="68">
        <v>30</v>
      </c>
      <c r="M234" s="68">
        <v>30</v>
      </c>
      <c r="N234" s="68">
        <v>0</v>
      </c>
    </row>
    <row r="235" customFormat="1" spans="1:14">
      <c r="A235" s="54" t="s">
        <v>808</v>
      </c>
      <c r="B235" s="54" t="s">
        <v>809</v>
      </c>
      <c r="C235" s="54" t="s">
        <v>810</v>
      </c>
      <c r="D235" s="54" t="s">
        <v>17</v>
      </c>
      <c r="E235" s="54" t="s">
        <v>18</v>
      </c>
      <c r="F235" s="54" t="s">
        <v>17</v>
      </c>
      <c r="G235" s="54" t="s">
        <v>19</v>
      </c>
      <c r="H235" s="54"/>
      <c r="I235" s="54" t="s">
        <v>215</v>
      </c>
      <c r="J235" s="68">
        <v>55.67</v>
      </c>
      <c r="K235" s="68">
        <v>64.932</v>
      </c>
      <c r="L235" s="68">
        <v>66</v>
      </c>
      <c r="M235" s="68">
        <v>65</v>
      </c>
      <c r="N235" s="68">
        <v>-1</v>
      </c>
    </row>
    <row r="236" customFormat="1" spans="1:14">
      <c r="A236" s="54" t="s">
        <v>811</v>
      </c>
      <c r="B236" s="54" t="s">
        <v>812</v>
      </c>
      <c r="C236" s="54" t="s">
        <v>813</v>
      </c>
      <c r="D236" s="54" t="s">
        <v>814</v>
      </c>
      <c r="E236" s="54" t="s">
        <v>18</v>
      </c>
      <c r="F236" s="54" t="s">
        <v>814</v>
      </c>
      <c r="G236" s="54" t="s">
        <v>29</v>
      </c>
      <c r="H236" s="54"/>
      <c r="I236" s="54" t="s">
        <v>215</v>
      </c>
      <c r="J236" s="68">
        <v>223.47</v>
      </c>
      <c r="K236" s="68">
        <v>256.675</v>
      </c>
      <c r="L236" s="68">
        <v>257</v>
      </c>
      <c r="M236" s="68">
        <v>307</v>
      </c>
      <c r="N236" s="68">
        <v>50</v>
      </c>
    </row>
    <row r="237" customFormat="1" spans="1:14">
      <c r="A237" s="54" t="s">
        <v>815</v>
      </c>
      <c r="B237" s="54" t="s">
        <v>816</v>
      </c>
      <c r="C237" s="54" t="s">
        <v>50</v>
      </c>
      <c r="D237" s="54" t="s">
        <v>51</v>
      </c>
      <c r="E237" s="54" t="s">
        <v>18</v>
      </c>
      <c r="F237" s="54" t="s">
        <v>51</v>
      </c>
      <c r="G237" s="54" t="s">
        <v>52</v>
      </c>
      <c r="H237" s="54"/>
      <c r="I237" s="54" t="s">
        <v>408</v>
      </c>
      <c r="J237" s="68">
        <v>237.45</v>
      </c>
      <c r="K237" s="68">
        <v>166.574</v>
      </c>
      <c r="L237" s="68">
        <v>238</v>
      </c>
      <c r="M237" s="68">
        <v>238</v>
      </c>
      <c r="N237" s="68">
        <v>0</v>
      </c>
    </row>
    <row r="238" customFormat="1" spans="1:14">
      <c r="A238" s="54" t="s">
        <v>817</v>
      </c>
      <c r="B238" s="54" t="s">
        <v>818</v>
      </c>
      <c r="C238" s="54" t="s">
        <v>819</v>
      </c>
      <c r="D238" s="54" t="s">
        <v>17</v>
      </c>
      <c r="E238" s="54" t="s">
        <v>18</v>
      </c>
      <c r="F238" s="54" t="s">
        <v>17</v>
      </c>
      <c r="G238" s="54" t="s">
        <v>19</v>
      </c>
      <c r="H238" s="54"/>
      <c r="I238" s="54" t="s">
        <v>820</v>
      </c>
      <c r="J238" s="68">
        <v>0.98</v>
      </c>
      <c r="K238" s="68">
        <v>2.24</v>
      </c>
      <c r="L238" s="68">
        <v>2.5</v>
      </c>
      <c r="M238" s="68">
        <v>3</v>
      </c>
      <c r="N238" s="68">
        <v>0.5</v>
      </c>
    </row>
    <row r="239" customFormat="1" spans="1:14">
      <c r="A239" s="54" t="s">
        <v>821</v>
      </c>
      <c r="B239" s="54" t="s">
        <v>822</v>
      </c>
      <c r="C239" s="54" t="s">
        <v>823</v>
      </c>
      <c r="D239" s="54" t="s">
        <v>611</v>
      </c>
      <c r="E239" s="54" t="s">
        <v>18</v>
      </c>
      <c r="F239" s="54" t="s">
        <v>611</v>
      </c>
      <c r="G239" s="66" t="s">
        <v>129</v>
      </c>
      <c r="H239" s="54"/>
      <c r="I239" s="54" t="s">
        <v>86</v>
      </c>
      <c r="J239" s="68">
        <v>40.06</v>
      </c>
      <c r="K239" s="68">
        <v>49.055</v>
      </c>
      <c r="L239" s="68">
        <v>51</v>
      </c>
      <c r="M239" s="68">
        <v>50</v>
      </c>
      <c r="N239" s="68">
        <v>-1</v>
      </c>
    </row>
    <row r="240" customFormat="1" spans="1:14">
      <c r="A240" s="54" t="s">
        <v>824</v>
      </c>
      <c r="B240" s="54" t="s">
        <v>825</v>
      </c>
      <c r="C240" s="54" t="s">
        <v>826</v>
      </c>
      <c r="D240" s="54" t="s">
        <v>611</v>
      </c>
      <c r="E240" s="54" t="s">
        <v>18</v>
      </c>
      <c r="F240" s="54" t="s">
        <v>611</v>
      </c>
      <c r="G240" s="54" t="s">
        <v>129</v>
      </c>
      <c r="H240" s="54"/>
      <c r="I240" s="54" t="s">
        <v>86</v>
      </c>
      <c r="J240" s="68">
        <v>40.04</v>
      </c>
      <c r="K240" s="68">
        <v>49.157</v>
      </c>
      <c r="L240" s="68">
        <v>51</v>
      </c>
      <c r="M240" s="68">
        <v>50</v>
      </c>
      <c r="N240" s="68">
        <v>-1</v>
      </c>
    </row>
    <row r="241" customFormat="1" spans="1:14">
      <c r="A241" s="54" t="s">
        <v>827</v>
      </c>
      <c r="B241" s="54" t="s">
        <v>828</v>
      </c>
      <c r="C241" s="54" t="s">
        <v>829</v>
      </c>
      <c r="D241" s="54" t="s">
        <v>17</v>
      </c>
      <c r="E241" s="54" t="s">
        <v>18</v>
      </c>
      <c r="F241" s="54" t="s">
        <v>17</v>
      </c>
      <c r="G241" s="54" t="s">
        <v>19</v>
      </c>
      <c r="H241" s="54"/>
      <c r="I241" s="54" t="s">
        <v>90</v>
      </c>
      <c r="J241" s="68">
        <v>90.14</v>
      </c>
      <c r="K241" s="68">
        <v>70.484</v>
      </c>
      <c r="L241" s="68">
        <v>91</v>
      </c>
      <c r="M241" s="68">
        <v>91</v>
      </c>
      <c r="N241" s="68">
        <v>0</v>
      </c>
    </row>
    <row r="242" customFormat="1" spans="1:14">
      <c r="A242" s="54" t="s">
        <v>830</v>
      </c>
      <c r="B242" s="54" t="s">
        <v>831</v>
      </c>
      <c r="C242" s="54" t="s">
        <v>832</v>
      </c>
      <c r="D242" s="54" t="s">
        <v>453</v>
      </c>
      <c r="E242" s="54" t="s">
        <v>18</v>
      </c>
      <c r="F242" s="54" t="s">
        <v>453</v>
      </c>
      <c r="G242" s="54" t="s">
        <v>29</v>
      </c>
      <c r="H242" s="54"/>
      <c r="I242" s="54" t="s">
        <v>99</v>
      </c>
      <c r="J242" s="68">
        <v>19.23</v>
      </c>
      <c r="K242" s="68">
        <v>16.523</v>
      </c>
      <c r="L242" s="68">
        <v>22</v>
      </c>
      <c r="M242" s="68">
        <v>22</v>
      </c>
      <c r="N242" s="68">
        <v>0</v>
      </c>
    </row>
    <row r="243" customFormat="1" spans="1:14">
      <c r="A243" s="54" t="s">
        <v>833</v>
      </c>
      <c r="B243" s="54" t="s">
        <v>834</v>
      </c>
      <c r="C243" s="54" t="s">
        <v>835</v>
      </c>
      <c r="D243" s="54" t="s">
        <v>611</v>
      </c>
      <c r="E243" s="54" t="s">
        <v>18</v>
      </c>
      <c r="F243" s="54" t="s">
        <v>611</v>
      </c>
      <c r="G243" s="54" t="s">
        <v>129</v>
      </c>
      <c r="H243" s="54"/>
      <c r="I243" s="54" t="s">
        <v>145</v>
      </c>
      <c r="J243" s="68">
        <v>25.65</v>
      </c>
      <c r="K243" s="68">
        <v>15.856</v>
      </c>
      <c r="L243" s="68">
        <v>26</v>
      </c>
      <c r="M243" s="68">
        <v>26</v>
      </c>
      <c r="N243" s="68">
        <v>0</v>
      </c>
    </row>
    <row r="244" customFormat="1" spans="1:14">
      <c r="A244" s="54" t="s">
        <v>836</v>
      </c>
      <c r="B244" s="54" t="s">
        <v>837</v>
      </c>
      <c r="C244" s="54" t="s">
        <v>838</v>
      </c>
      <c r="D244" s="54" t="s">
        <v>539</v>
      </c>
      <c r="E244" s="54" t="s">
        <v>18</v>
      </c>
      <c r="F244" s="54" t="s">
        <v>539</v>
      </c>
      <c r="G244" s="54" t="s">
        <v>129</v>
      </c>
      <c r="H244" s="54"/>
      <c r="I244" s="54" t="s">
        <v>145</v>
      </c>
      <c r="J244" s="68">
        <v>0.51</v>
      </c>
      <c r="K244" s="68">
        <v>0.252</v>
      </c>
      <c r="L244" s="68">
        <v>1</v>
      </c>
      <c r="M244" s="68">
        <v>1</v>
      </c>
      <c r="N244" s="68">
        <v>0</v>
      </c>
    </row>
    <row r="245" customFormat="1" spans="1:14">
      <c r="A245" s="54" t="s">
        <v>839</v>
      </c>
      <c r="B245" s="54" t="s">
        <v>840</v>
      </c>
      <c r="C245" s="54" t="s">
        <v>841</v>
      </c>
      <c r="D245" s="54" t="s">
        <v>17</v>
      </c>
      <c r="E245" s="54" t="s">
        <v>18</v>
      </c>
      <c r="F245" s="54" t="s">
        <v>17</v>
      </c>
      <c r="G245" s="54" t="s">
        <v>19</v>
      </c>
      <c r="H245" s="54"/>
      <c r="I245" s="54" t="s">
        <v>390</v>
      </c>
      <c r="J245" s="68">
        <v>1.83</v>
      </c>
      <c r="K245" s="68">
        <v>1.785</v>
      </c>
      <c r="L245" s="68">
        <v>2</v>
      </c>
      <c r="M245" s="68">
        <v>2</v>
      </c>
      <c r="N245" s="68">
        <v>0</v>
      </c>
    </row>
    <row r="246" customFormat="1" spans="1:14">
      <c r="A246" s="54" t="s">
        <v>842</v>
      </c>
      <c r="B246" s="54" t="s">
        <v>843</v>
      </c>
      <c r="C246" s="54" t="s">
        <v>844</v>
      </c>
      <c r="D246" s="54" t="s">
        <v>845</v>
      </c>
      <c r="E246" s="54" t="s">
        <v>18</v>
      </c>
      <c r="F246" s="54" t="s">
        <v>845</v>
      </c>
      <c r="G246" s="54" t="s">
        <v>129</v>
      </c>
      <c r="H246" s="54"/>
      <c r="I246" s="54" t="s">
        <v>161</v>
      </c>
      <c r="J246" s="68">
        <v>4.72</v>
      </c>
      <c r="K246" s="68">
        <v>4.992</v>
      </c>
      <c r="L246" s="68">
        <v>5</v>
      </c>
      <c r="M246" s="68">
        <v>5</v>
      </c>
      <c r="N246" s="68">
        <v>0</v>
      </c>
    </row>
    <row r="247" customFormat="1" spans="1:14">
      <c r="A247" s="54" t="s">
        <v>846</v>
      </c>
      <c r="B247" s="54" t="s">
        <v>847</v>
      </c>
      <c r="C247" s="54" t="s">
        <v>848</v>
      </c>
      <c r="D247" s="54" t="s">
        <v>336</v>
      </c>
      <c r="E247" s="54" t="s">
        <v>18</v>
      </c>
      <c r="F247" s="54" t="s">
        <v>336</v>
      </c>
      <c r="G247" s="66" t="s">
        <v>129</v>
      </c>
      <c r="H247" s="54"/>
      <c r="I247" s="54" t="s">
        <v>161</v>
      </c>
      <c r="J247" s="68">
        <v>2.69</v>
      </c>
      <c r="K247" s="68">
        <v>1.485</v>
      </c>
      <c r="L247" s="68">
        <v>3</v>
      </c>
      <c r="M247" s="68">
        <v>3</v>
      </c>
      <c r="N247" s="68">
        <v>0</v>
      </c>
    </row>
    <row r="248" customFormat="1" spans="1:14">
      <c r="A248" s="54" t="s">
        <v>849</v>
      </c>
      <c r="B248" s="54" t="s">
        <v>850</v>
      </c>
      <c r="C248" s="54" t="s">
        <v>851</v>
      </c>
      <c r="D248" s="54" t="s">
        <v>140</v>
      </c>
      <c r="E248" s="54" t="s">
        <v>18</v>
      </c>
      <c r="F248" s="54" t="s">
        <v>140</v>
      </c>
      <c r="G248" s="54" t="s">
        <v>98</v>
      </c>
      <c r="H248" s="54"/>
      <c r="I248" s="54" t="s">
        <v>191</v>
      </c>
      <c r="J248" s="68">
        <v>27.2</v>
      </c>
      <c r="K248" s="68">
        <v>16.078</v>
      </c>
      <c r="L248" s="68">
        <v>28</v>
      </c>
      <c r="M248" s="68">
        <v>28</v>
      </c>
      <c r="N248" s="68">
        <v>0</v>
      </c>
    </row>
    <row r="249" customFormat="1" spans="1:14">
      <c r="A249" s="54" t="s">
        <v>852</v>
      </c>
      <c r="B249" s="54" t="s">
        <v>853</v>
      </c>
      <c r="C249" s="54" t="s">
        <v>854</v>
      </c>
      <c r="D249" s="54" t="s">
        <v>845</v>
      </c>
      <c r="E249" s="54" t="s">
        <v>18</v>
      </c>
      <c r="F249" s="54" t="s">
        <v>845</v>
      </c>
      <c r="G249" s="54" t="s">
        <v>129</v>
      </c>
      <c r="H249" s="54"/>
      <c r="I249" s="54" t="s">
        <v>161</v>
      </c>
      <c r="J249" s="68">
        <v>4.53</v>
      </c>
      <c r="K249" s="68">
        <v>4.488</v>
      </c>
      <c r="L249" s="68">
        <v>5</v>
      </c>
      <c r="M249" s="68">
        <v>5</v>
      </c>
      <c r="N249" s="68">
        <v>0</v>
      </c>
    </row>
    <row r="250" customFormat="1" spans="1:14">
      <c r="A250" s="54" t="s">
        <v>855</v>
      </c>
      <c r="B250" s="54" t="s">
        <v>856</v>
      </c>
      <c r="C250" s="54" t="s">
        <v>857</v>
      </c>
      <c r="D250" s="54" t="s">
        <v>336</v>
      </c>
      <c r="E250" s="54" t="s">
        <v>18</v>
      </c>
      <c r="F250" s="54" t="s">
        <v>336</v>
      </c>
      <c r="G250" s="66" t="s">
        <v>129</v>
      </c>
      <c r="H250" s="54"/>
      <c r="I250" s="54" t="s">
        <v>161</v>
      </c>
      <c r="J250" s="68">
        <v>3.04</v>
      </c>
      <c r="K250" s="68">
        <v>3.84</v>
      </c>
      <c r="L250" s="68">
        <v>4</v>
      </c>
      <c r="M250" s="68">
        <v>4</v>
      </c>
      <c r="N250" s="68">
        <v>0</v>
      </c>
    </row>
    <row r="251" customFormat="1" spans="1:14">
      <c r="A251" s="54" t="s">
        <v>858</v>
      </c>
      <c r="B251" s="54" t="s">
        <v>859</v>
      </c>
      <c r="C251" s="54" t="s">
        <v>860</v>
      </c>
      <c r="D251" s="54" t="s">
        <v>17</v>
      </c>
      <c r="E251" s="54" t="s">
        <v>18</v>
      </c>
      <c r="F251" s="54" t="s">
        <v>17</v>
      </c>
      <c r="G251" s="54" t="s">
        <v>19</v>
      </c>
      <c r="H251" s="54"/>
      <c r="I251" s="54" t="s">
        <v>215</v>
      </c>
      <c r="J251" s="68">
        <v>12.44</v>
      </c>
      <c r="K251" s="68">
        <v>45.372</v>
      </c>
      <c r="L251" s="68">
        <v>46</v>
      </c>
      <c r="M251" s="68">
        <v>48</v>
      </c>
      <c r="N251" s="68">
        <v>2</v>
      </c>
    </row>
    <row r="252" customFormat="1" spans="1:14">
      <c r="A252" s="54" t="s">
        <v>861</v>
      </c>
      <c r="B252" s="54" t="s">
        <v>862</v>
      </c>
      <c r="C252" s="54" t="s">
        <v>863</v>
      </c>
      <c r="D252" s="54" t="s">
        <v>17</v>
      </c>
      <c r="E252" s="54" t="s">
        <v>18</v>
      </c>
      <c r="F252" s="54" t="s">
        <v>17</v>
      </c>
      <c r="G252" s="54" t="s">
        <v>19</v>
      </c>
      <c r="H252" s="54"/>
      <c r="I252" s="54" t="s">
        <v>864</v>
      </c>
      <c r="J252" s="68">
        <v>1</v>
      </c>
      <c r="K252" s="68">
        <v>1.056</v>
      </c>
      <c r="L252" s="68">
        <v>1</v>
      </c>
      <c r="M252" s="68">
        <v>1.5</v>
      </c>
      <c r="N252" s="68">
        <v>0.5</v>
      </c>
    </row>
    <row r="253" customFormat="1" spans="1:14">
      <c r="A253" s="54" t="s">
        <v>865</v>
      </c>
      <c r="B253" s="54" t="s">
        <v>866</v>
      </c>
      <c r="C253" s="54" t="s">
        <v>867</v>
      </c>
      <c r="D253" s="54" t="s">
        <v>868</v>
      </c>
      <c r="E253" s="54" t="s">
        <v>18</v>
      </c>
      <c r="F253" s="54" t="s">
        <v>868</v>
      </c>
      <c r="G253" s="54" t="s">
        <v>52</v>
      </c>
      <c r="H253" s="54"/>
      <c r="I253" s="54" t="s">
        <v>337</v>
      </c>
      <c r="J253" s="68">
        <v>79.8</v>
      </c>
      <c r="K253" s="68">
        <v>60.657</v>
      </c>
      <c r="L253" s="68">
        <v>80</v>
      </c>
      <c r="M253" s="68">
        <v>80</v>
      </c>
      <c r="N253" s="68">
        <v>0</v>
      </c>
    </row>
    <row r="254" customFormat="1" spans="1:14">
      <c r="A254" s="54" t="s">
        <v>869</v>
      </c>
      <c r="B254" s="54" t="s">
        <v>870</v>
      </c>
      <c r="C254" s="54" t="s">
        <v>871</v>
      </c>
      <c r="D254" s="54" t="s">
        <v>590</v>
      </c>
      <c r="E254" s="54" t="s">
        <v>18</v>
      </c>
      <c r="F254" s="54" t="s">
        <v>590</v>
      </c>
      <c r="G254" s="54" t="s">
        <v>129</v>
      </c>
      <c r="H254" s="54"/>
      <c r="I254" s="54" t="s">
        <v>223</v>
      </c>
      <c r="J254" s="68">
        <v>3.83</v>
      </c>
      <c r="K254" s="68">
        <v>8.467</v>
      </c>
      <c r="L254" s="68">
        <v>5.5</v>
      </c>
      <c r="M254" s="68">
        <v>8.5</v>
      </c>
      <c r="N254" s="68">
        <v>3</v>
      </c>
    </row>
    <row r="255" customFormat="1" spans="1:14">
      <c r="A255" s="54" t="s">
        <v>872</v>
      </c>
      <c r="B255" s="54" t="s">
        <v>873</v>
      </c>
      <c r="C255" s="54" t="s">
        <v>871</v>
      </c>
      <c r="D255" s="54" t="s">
        <v>590</v>
      </c>
      <c r="E255" s="54" t="s">
        <v>18</v>
      </c>
      <c r="F255" s="54" t="s">
        <v>590</v>
      </c>
      <c r="G255" s="54" t="s">
        <v>129</v>
      </c>
      <c r="H255" s="54"/>
      <c r="I255" s="54" t="s">
        <v>223</v>
      </c>
      <c r="J255" s="68">
        <v>7.47</v>
      </c>
      <c r="K255" s="68">
        <v>12.936</v>
      </c>
      <c r="L255" s="68">
        <v>8.5</v>
      </c>
      <c r="M255" s="68">
        <v>13</v>
      </c>
      <c r="N255" s="68">
        <v>4.5</v>
      </c>
    </row>
    <row r="256" customFormat="1" spans="1:14">
      <c r="A256" s="54" t="s">
        <v>874</v>
      </c>
      <c r="B256" s="54" t="s">
        <v>875</v>
      </c>
      <c r="C256" s="54" t="s">
        <v>876</v>
      </c>
      <c r="D256" s="54" t="s">
        <v>603</v>
      </c>
      <c r="E256" s="54" t="s">
        <v>18</v>
      </c>
      <c r="F256" s="54" t="s">
        <v>603</v>
      </c>
      <c r="G256" s="54" t="s">
        <v>129</v>
      </c>
      <c r="H256" s="54"/>
      <c r="I256" s="54" t="s">
        <v>223</v>
      </c>
      <c r="J256" s="68">
        <v>6.56</v>
      </c>
      <c r="K256" s="68">
        <v>6.863</v>
      </c>
      <c r="L256" s="68">
        <v>7</v>
      </c>
      <c r="M256" s="68">
        <v>7</v>
      </c>
      <c r="N256" s="68">
        <v>0</v>
      </c>
    </row>
    <row r="257" customFormat="1" spans="1:14">
      <c r="A257" s="54" t="s">
        <v>877</v>
      </c>
      <c r="B257" s="54" t="s">
        <v>878</v>
      </c>
      <c r="C257" s="54" t="s">
        <v>879</v>
      </c>
      <c r="D257" s="54" t="s">
        <v>880</v>
      </c>
      <c r="E257" s="54" t="s">
        <v>18</v>
      </c>
      <c r="F257" s="54" t="s">
        <v>880</v>
      </c>
      <c r="G257" s="54" t="s">
        <v>52</v>
      </c>
      <c r="H257" s="54"/>
      <c r="I257" s="54" t="s">
        <v>223</v>
      </c>
      <c r="J257" s="68">
        <v>112.97</v>
      </c>
      <c r="K257" s="68">
        <v>199.737</v>
      </c>
      <c r="L257" s="68">
        <v>198</v>
      </c>
      <c r="M257" s="68">
        <v>203</v>
      </c>
      <c r="N257" s="68">
        <v>5</v>
      </c>
    </row>
    <row r="258" customFormat="1" spans="1:14">
      <c r="A258" s="54" t="s">
        <v>881</v>
      </c>
      <c r="B258" s="54" t="s">
        <v>882</v>
      </c>
      <c r="C258" s="54" t="s">
        <v>883</v>
      </c>
      <c r="D258" s="54" t="s">
        <v>97</v>
      </c>
      <c r="E258" s="54" t="s">
        <v>18</v>
      </c>
      <c r="F258" s="54" t="s">
        <v>97</v>
      </c>
      <c r="G258" s="54" t="s">
        <v>98</v>
      </c>
      <c r="H258" s="54"/>
      <c r="I258" s="54" t="s">
        <v>99</v>
      </c>
      <c r="J258" s="68">
        <v>140.22</v>
      </c>
      <c r="K258" s="68">
        <v>148.395</v>
      </c>
      <c r="L258" s="68">
        <v>162</v>
      </c>
      <c r="M258" s="68">
        <v>149</v>
      </c>
      <c r="N258" s="68">
        <v>-13</v>
      </c>
    </row>
    <row r="259" customFormat="1" spans="1:14">
      <c r="A259" s="54" t="s">
        <v>884</v>
      </c>
      <c r="B259" s="54" t="s">
        <v>885</v>
      </c>
      <c r="C259" s="54" t="s">
        <v>886</v>
      </c>
      <c r="D259" s="54" t="s">
        <v>603</v>
      </c>
      <c r="E259" s="54" t="s">
        <v>18</v>
      </c>
      <c r="F259" s="54" t="s">
        <v>603</v>
      </c>
      <c r="G259" s="66" t="s">
        <v>129</v>
      </c>
      <c r="H259" s="54"/>
      <c r="I259" s="54" t="s">
        <v>223</v>
      </c>
      <c r="J259" s="68">
        <v>18.83</v>
      </c>
      <c r="K259" s="68">
        <v>25.23</v>
      </c>
      <c r="L259" s="68">
        <v>22</v>
      </c>
      <c r="M259" s="68">
        <v>26</v>
      </c>
      <c r="N259" s="68">
        <v>4</v>
      </c>
    </row>
    <row r="260" customFormat="1" spans="1:14">
      <c r="A260" s="54" t="s">
        <v>887</v>
      </c>
      <c r="B260" s="54" t="s">
        <v>888</v>
      </c>
      <c r="C260" s="54" t="s">
        <v>889</v>
      </c>
      <c r="D260" s="54" t="s">
        <v>140</v>
      </c>
      <c r="E260" s="54" t="s">
        <v>18</v>
      </c>
      <c r="F260" s="54" t="s">
        <v>140</v>
      </c>
      <c r="G260" s="54" t="s">
        <v>98</v>
      </c>
      <c r="H260" s="54"/>
      <c r="I260" s="54" t="s">
        <v>99</v>
      </c>
      <c r="J260" s="68">
        <v>5.72</v>
      </c>
      <c r="K260" s="68">
        <v>6.609</v>
      </c>
      <c r="L260" s="68">
        <v>6</v>
      </c>
      <c r="M260" s="68">
        <v>7</v>
      </c>
      <c r="N260" s="68">
        <v>1</v>
      </c>
    </row>
    <row r="261" customFormat="1" spans="1:14">
      <c r="A261" s="54" t="s">
        <v>890</v>
      </c>
      <c r="B261" s="54" t="s">
        <v>891</v>
      </c>
      <c r="C261" s="54" t="s">
        <v>50</v>
      </c>
      <c r="D261" s="54" t="s">
        <v>51</v>
      </c>
      <c r="E261" s="54" t="s">
        <v>18</v>
      </c>
      <c r="F261" s="54" t="s">
        <v>51</v>
      </c>
      <c r="G261" s="66" t="s">
        <v>52</v>
      </c>
      <c r="H261" s="54"/>
      <c r="I261" s="54" t="s">
        <v>223</v>
      </c>
      <c r="J261" s="68">
        <v>37.22</v>
      </c>
      <c r="K261" s="68">
        <v>34.686</v>
      </c>
      <c r="L261" s="68">
        <v>38</v>
      </c>
      <c r="M261" s="68">
        <v>38</v>
      </c>
      <c r="N261" s="68">
        <v>0</v>
      </c>
    </row>
    <row r="262" customFormat="1" spans="1:14">
      <c r="A262" s="54" t="s">
        <v>892</v>
      </c>
      <c r="B262" s="54" t="s">
        <v>893</v>
      </c>
      <c r="C262" s="54" t="s">
        <v>50</v>
      </c>
      <c r="D262" s="54" t="s">
        <v>51</v>
      </c>
      <c r="E262" s="54" t="s">
        <v>18</v>
      </c>
      <c r="F262" s="54" t="s">
        <v>51</v>
      </c>
      <c r="G262" s="54" t="s">
        <v>52</v>
      </c>
      <c r="H262" s="54"/>
      <c r="I262" s="54" t="s">
        <v>223</v>
      </c>
      <c r="J262" s="68">
        <v>92.98</v>
      </c>
      <c r="K262" s="68">
        <v>86.715</v>
      </c>
      <c r="L262" s="68">
        <v>93</v>
      </c>
      <c r="M262" s="68">
        <v>93</v>
      </c>
      <c r="N262" s="68">
        <v>0</v>
      </c>
    </row>
    <row r="263" customFormat="1" spans="1:14">
      <c r="A263" s="54" t="s">
        <v>894</v>
      </c>
      <c r="B263" s="54" t="s">
        <v>895</v>
      </c>
      <c r="C263" s="54" t="s">
        <v>50</v>
      </c>
      <c r="D263" s="54" t="s">
        <v>51</v>
      </c>
      <c r="E263" s="54" t="s">
        <v>18</v>
      </c>
      <c r="F263" s="54" t="s">
        <v>51</v>
      </c>
      <c r="G263" s="66" t="s">
        <v>52</v>
      </c>
      <c r="H263" s="54"/>
      <c r="I263" s="54" t="s">
        <v>896</v>
      </c>
      <c r="J263" s="68">
        <v>450</v>
      </c>
      <c r="K263" s="68">
        <v>252.05</v>
      </c>
      <c r="L263" s="68">
        <v>462</v>
      </c>
      <c r="M263" s="68">
        <v>462</v>
      </c>
      <c r="N263" s="68">
        <v>0</v>
      </c>
    </row>
    <row r="264" customFormat="1" spans="1:14">
      <c r="A264" s="54" t="s">
        <v>897</v>
      </c>
      <c r="B264" s="54" t="s">
        <v>898</v>
      </c>
      <c r="C264" s="54" t="s">
        <v>899</v>
      </c>
      <c r="D264" s="54" t="s">
        <v>97</v>
      </c>
      <c r="E264" s="54" t="s">
        <v>18</v>
      </c>
      <c r="F264" s="54" t="s">
        <v>97</v>
      </c>
      <c r="G264" s="54" t="s">
        <v>98</v>
      </c>
      <c r="H264" s="54"/>
      <c r="I264" s="54" t="s">
        <v>288</v>
      </c>
      <c r="J264" s="68">
        <v>14.63</v>
      </c>
      <c r="K264" s="68">
        <v>8.892</v>
      </c>
      <c r="L264" s="68">
        <v>21</v>
      </c>
      <c r="M264" s="68">
        <v>21</v>
      </c>
      <c r="N264" s="68">
        <v>0</v>
      </c>
    </row>
    <row r="265" customFormat="1" spans="1:14">
      <c r="A265" s="54" t="s">
        <v>900</v>
      </c>
      <c r="B265" s="54" t="s">
        <v>901</v>
      </c>
      <c r="C265" s="54" t="s">
        <v>50</v>
      </c>
      <c r="D265" s="54" t="s">
        <v>51</v>
      </c>
      <c r="E265" s="54" t="s">
        <v>18</v>
      </c>
      <c r="F265" s="54" t="s">
        <v>51</v>
      </c>
      <c r="G265" s="54" t="s">
        <v>52</v>
      </c>
      <c r="H265" s="54"/>
      <c r="I265" s="54" t="s">
        <v>156</v>
      </c>
      <c r="J265" s="68">
        <v>200.22</v>
      </c>
      <c r="K265" s="68">
        <v>246.526</v>
      </c>
      <c r="L265" s="68">
        <v>246</v>
      </c>
      <c r="M265" s="68">
        <v>247</v>
      </c>
      <c r="N265" s="68">
        <v>1</v>
      </c>
    </row>
    <row r="266" customFormat="1" spans="1:14">
      <c r="A266" s="54" t="s">
        <v>902</v>
      </c>
      <c r="B266" s="54" t="s">
        <v>903</v>
      </c>
      <c r="C266" s="54" t="s">
        <v>904</v>
      </c>
      <c r="D266" s="54" t="s">
        <v>683</v>
      </c>
      <c r="E266" s="54" t="s">
        <v>18</v>
      </c>
      <c r="F266" s="54" t="s">
        <v>683</v>
      </c>
      <c r="G266" s="54" t="s">
        <v>52</v>
      </c>
      <c r="H266" s="54"/>
      <c r="I266" s="54" t="s">
        <v>398</v>
      </c>
      <c r="J266" s="68">
        <v>22.94</v>
      </c>
      <c r="K266" s="68">
        <v>20.618</v>
      </c>
      <c r="L266" s="68">
        <v>23</v>
      </c>
      <c r="M266" s="68">
        <v>23</v>
      </c>
      <c r="N266" s="68">
        <v>0</v>
      </c>
    </row>
    <row r="267" customFormat="1" spans="1:14">
      <c r="A267" s="54" t="s">
        <v>905</v>
      </c>
      <c r="B267" s="54" t="s">
        <v>906</v>
      </c>
      <c r="C267" s="54" t="s">
        <v>907</v>
      </c>
      <c r="D267" s="54" t="s">
        <v>397</v>
      </c>
      <c r="E267" s="54" t="s">
        <v>18</v>
      </c>
      <c r="F267" s="54" t="s">
        <v>397</v>
      </c>
      <c r="G267" s="54" t="s">
        <v>29</v>
      </c>
      <c r="H267" s="54"/>
      <c r="I267" s="54" t="s">
        <v>398</v>
      </c>
      <c r="J267" s="68">
        <v>266.88</v>
      </c>
      <c r="K267" s="68">
        <v>244.978</v>
      </c>
      <c r="L267" s="68">
        <v>268</v>
      </c>
      <c r="M267" s="68">
        <v>267</v>
      </c>
      <c r="N267" s="68">
        <v>-1</v>
      </c>
    </row>
    <row r="268" customFormat="1" spans="1:14">
      <c r="A268" s="54" t="s">
        <v>908</v>
      </c>
      <c r="B268" s="54" t="s">
        <v>909</v>
      </c>
      <c r="C268" s="54" t="s">
        <v>910</v>
      </c>
      <c r="D268" s="54" t="s">
        <v>140</v>
      </c>
      <c r="E268" s="54" t="s">
        <v>18</v>
      </c>
      <c r="F268" s="54" t="s">
        <v>140</v>
      </c>
      <c r="G268" s="54" t="s">
        <v>98</v>
      </c>
      <c r="H268" s="54"/>
      <c r="I268" s="54" t="s">
        <v>562</v>
      </c>
      <c r="J268" s="68">
        <v>6.03</v>
      </c>
      <c r="K268" s="68">
        <v>5.914</v>
      </c>
      <c r="L268" s="68">
        <v>6.5</v>
      </c>
      <c r="M268" s="68">
        <v>7</v>
      </c>
      <c r="N268" s="68">
        <v>0.5</v>
      </c>
    </row>
    <row r="269" customFormat="1" spans="1:14">
      <c r="A269" s="54" t="s">
        <v>911</v>
      </c>
      <c r="B269" s="54" t="s">
        <v>912</v>
      </c>
      <c r="C269" s="54" t="s">
        <v>913</v>
      </c>
      <c r="D269" s="54" t="s">
        <v>140</v>
      </c>
      <c r="E269" s="54" t="s">
        <v>18</v>
      </c>
      <c r="F269" s="54" t="s">
        <v>140</v>
      </c>
      <c r="G269" s="66" t="s">
        <v>98</v>
      </c>
      <c r="H269" s="54"/>
      <c r="I269" s="54" t="s">
        <v>562</v>
      </c>
      <c r="J269" s="68">
        <v>3.35</v>
      </c>
      <c r="K269" s="68">
        <v>3.024</v>
      </c>
      <c r="L269" s="68">
        <v>3.5</v>
      </c>
      <c r="M269" s="68">
        <v>4</v>
      </c>
      <c r="N269" s="68">
        <v>0.5</v>
      </c>
    </row>
    <row r="270" customFormat="1" spans="1:14">
      <c r="A270" s="54" t="s">
        <v>914</v>
      </c>
      <c r="B270" s="54" t="s">
        <v>915</v>
      </c>
      <c r="C270" s="54" t="s">
        <v>916</v>
      </c>
      <c r="D270" s="54" t="s">
        <v>17</v>
      </c>
      <c r="E270" s="54" t="s">
        <v>18</v>
      </c>
      <c r="F270" s="54" t="s">
        <v>17</v>
      </c>
      <c r="G270" s="54" t="s">
        <v>19</v>
      </c>
      <c r="H270" s="54"/>
      <c r="I270" s="54" t="s">
        <v>353</v>
      </c>
      <c r="J270" s="68">
        <v>16.98</v>
      </c>
      <c r="K270" s="68">
        <v>20.041</v>
      </c>
      <c r="L270" s="68">
        <v>17.5</v>
      </c>
      <c r="M270" s="68">
        <v>21</v>
      </c>
      <c r="N270" s="68">
        <v>3.5</v>
      </c>
    </row>
    <row r="271" customFormat="1" spans="1:14">
      <c r="A271" s="54" t="s">
        <v>917</v>
      </c>
      <c r="B271" s="54" t="s">
        <v>918</v>
      </c>
      <c r="C271" s="54" t="s">
        <v>919</v>
      </c>
      <c r="D271" s="54" t="s">
        <v>168</v>
      </c>
      <c r="E271" s="54" t="s">
        <v>18</v>
      </c>
      <c r="F271" s="54" t="s">
        <v>169</v>
      </c>
      <c r="G271" s="54" t="s">
        <v>170</v>
      </c>
      <c r="H271" s="54"/>
      <c r="I271" s="54" t="s">
        <v>687</v>
      </c>
      <c r="J271" s="68">
        <v>11.79</v>
      </c>
      <c r="K271" s="68">
        <v>9.43</v>
      </c>
      <c r="L271" s="68">
        <v>12</v>
      </c>
      <c r="M271" s="68">
        <v>12</v>
      </c>
      <c r="N271" s="68">
        <v>0</v>
      </c>
    </row>
    <row r="272" customFormat="1" spans="1:14">
      <c r="A272" s="54" t="s">
        <v>920</v>
      </c>
      <c r="B272" s="54" t="s">
        <v>921</v>
      </c>
      <c r="C272" s="54" t="s">
        <v>922</v>
      </c>
      <c r="D272" s="54" t="s">
        <v>17</v>
      </c>
      <c r="E272" s="54" t="s">
        <v>18</v>
      </c>
      <c r="F272" s="54" t="s">
        <v>17</v>
      </c>
      <c r="G272" s="54" t="s">
        <v>19</v>
      </c>
      <c r="H272" s="54"/>
      <c r="I272" s="54" t="s">
        <v>353</v>
      </c>
      <c r="J272" s="68">
        <v>0.49</v>
      </c>
      <c r="K272" s="68">
        <v>0.768</v>
      </c>
      <c r="L272" s="68">
        <v>1</v>
      </c>
      <c r="M272" s="68">
        <v>1</v>
      </c>
      <c r="N272" s="68">
        <v>0</v>
      </c>
    </row>
    <row r="273" customFormat="1" spans="1:14">
      <c r="A273" s="54" t="s">
        <v>923</v>
      </c>
      <c r="B273" s="54" t="s">
        <v>924</v>
      </c>
      <c r="C273" s="54" t="s">
        <v>925</v>
      </c>
      <c r="D273" s="54" t="s">
        <v>926</v>
      </c>
      <c r="E273" s="54" t="s">
        <v>18</v>
      </c>
      <c r="F273" s="54" t="s">
        <v>926</v>
      </c>
      <c r="G273" s="54" t="s">
        <v>129</v>
      </c>
      <c r="H273" s="54"/>
      <c r="I273" s="54" t="s">
        <v>90</v>
      </c>
      <c r="J273" s="68">
        <v>52.67</v>
      </c>
      <c r="K273" s="68">
        <v>50.802</v>
      </c>
      <c r="L273" s="68">
        <v>54</v>
      </c>
      <c r="M273" s="68">
        <v>54</v>
      </c>
      <c r="N273" s="68">
        <v>0</v>
      </c>
    </row>
    <row r="274" customFormat="1" spans="1:14">
      <c r="A274" s="54" t="s">
        <v>927</v>
      </c>
      <c r="B274" s="54" t="s">
        <v>928</v>
      </c>
      <c r="C274" s="54" t="s">
        <v>929</v>
      </c>
      <c r="D274" s="54" t="s">
        <v>926</v>
      </c>
      <c r="E274" s="54" t="s">
        <v>18</v>
      </c>
      <c r="F274" s="54" t="s">
        <v>926</v>
      </c>
      <c r="G274" s="54" t="s">
        <v>129</v>
      </c>
      <c r="H274" s="54"/>
      <c r="I274" s="54" t="s">
        <v>90</v>
      </c>
      <c r="J274" s="68">
        <v>43.36</v>
      </c>
      <c r="K274" s="68">
        <v>41.882</v>
      </c>
      <c r="L274" s="68">
        <v>45</v>
      </c>
      <c r="M274" s="68">
        <v>46</v>
      </c>
      <c r="N274" s="68">
        <v>1</v>
      </c>
    </row>
    <row r="275" customFormat="1" spans="1:14">
      <c r="A275" s="54" t="s">
        <v>930</v>
      </c>
      <c r="B275" s="54" t="s">
        <v>931</v>
      </c>
      <c r="C275" s="54" t="s">
        <v>932</v>
      </c>
      <c r="D275" s="54" t="s">
        <v>256</v>
      </c>
      <c r="E275" s="54" t="s">
        <v>18</v>
      </c>
      <c r="F275" s="54" t="s">
        <v>256</v>
      </c>
      <c r="G275" s="54" t="s">
        <v>19</v>
      </c>
      <c r="H275" s="54"/>
      <c r="I275" s="54" t="s">
        <v>99</v>
      </c>
      <c r="J275" s="68">
        <v>36.93</v>
      </c>
      <c r="K275" s="68">
        <v>36.132</v>
      </c>
      <c r="L275" s="68">
        <v>38</v>
      </c>
      <c r="M275" s="68">
        <v>40</v>
      </c>
      <c r="N275" s="68">
        <v>2</v>
      </c>
    </row>
    <row r="276" customFormat="1" spans="1:14">
      <c r="A276" s="54" t="s">
        <v>933</v>
      </c>
      <c r="B276" s="54" t="s">
        <v>934</v>
      </c>
      <c r="C276" s="54" t="s">
        <v>36</v>
      </c>
      <c r="D276" s="54" t="s">
        <v>266</v>
      </c>
      <c r="E276" s="54" t="s">
        <v>18</v>
      </c>
      <c r="F276" s="54" t="s">
        <v>267</v>
      </c>
      <c r="G276" s="54" t="s">
        <v>170</v>
      </c>
      <c r="H276" s="54"/>
      <c r="I276" s="54" t="s">
        <v>152</v>
      </c>
      <c r="J276" s="68">
        <v>1538.14</v>
      </c>
      <c r="K276" s="68">
        <v>1706.914</v>
      </c>
      <c r="L276" s="68">
        <v>1707</v>
      </c>
      <c r="M276" s="68">
        <v>1707</v>
      </c>
      <c r="N276" s="68">
        <v>0</v>
      </c>
    </row>
    <row r="277" customFormat="1" spans="1:14">
      <c r="A277" s="54" t="s">
        <v>935</v>
      </c>
      <c r="B277" s="54" t="s">
        <v>936</v>
      </c>
      <c r="C277" s="54" t="s">
        <v>937</v>
      </c>
      <c r="D277" s="54" t="s">
        <v>938</v>
      </c>
      <c r="E277" s="54" t="s">
        <v>18</v>
      </c>
      <c r="F277" s="54" t="s">
        <v>938</v>
      </c>
      <c r="G277" s="54" t="s">
        <v>98</v>
      </c>
      <c r="H277" s="54"/>
      <c r="I277" s="54" t="s">
        <v>99</v>
      </c>
      <c r="J277" s="68">
        <v>21.82</v>
      </c>
      <c r="K277" s="68">
        <v>9.1</v>
      </c>
      <c r="L277" s="68">
        <v>22</v>
      </c>
      <c r="M277" s="68">
        <v>22</v>
      </c>
      <c r="N277" s="68">
        <v>0</v>
      </c>
    </row>
    <row r="278" customFormat="1" spans="1:14">
      <c r="A278" s="54" t="s">
        <v>939</v>
      </c>
      <c r="B278" s="54" t="s">
        <v>940</v>
      </c>
      <c r="C278" s="54" t="s">
        <v>941</v>
      </c>
      <c r="D278" s="54" t="s">
        <v>140</v>
      </c>
      <c r="E278" s="54" t="s">
        <v>18</v>
      </c>
      <c r="F278" s="54" t="s">
        <v>140</v>
      </c>
      <c r="G278" s="54" t="s">
        <v>98</v>
      </c>
      <c r="H278" s="54"/>
      <c r="I278" s="54" t="s">
        <v>562</v>
      </c>
      <c r="J278" s="68">
        <v>8.28</v>
      </c>
      <c r="K278" s="68">
        <v>7.181</v>
      </c>
      <c r="L278" s="68">
        <v>9</v>
      </c>
      <c r="M278" s="68">
        <v>9</v>
      </c>
      <c r="N278" s="68">
        <v>0</v>
      </c>
    </row>
    <row r="279" customFormat="1" spans="1:14">
      <c r="A279" s="54" t="s">
        <v>942</v>
      </c>
      <c r="B279" s="54" t="s">
        <v>943</v>
      </c>
      <c r="C279" s="54" t="s">
        <v>944</v>
      </c>
      <c r="D279" s="54" t="s">
        <v>17</v>
      </c>
      <c r="E279" s="54" t="s">
        <v>18</v>
      </c>
      <c r="F279" s="54" t="s">
        <v>17</v>
      </c>
      <c r="G279" s="66" t="s">
        <v>19</v>
      </c>
      <c r="H279" s="54"/>
      <c r="I279" s="54" t="s">
        <v>191</v>
      </c>
      <c r="J279" s="68">
        <v>36.69</v>
      </c>
      <c r="K279" s="68">
        <v>35.746</v>
      </c>
      <c r="L279" s="68">
        <v>37</v>
      </c>
      <c r="M279" s="68">
        <v>38</v>
      </c>
      <c r="N279" s="68">
        <v>1</v>
      </c>
    </row>
    <row r="280" customFormat="1" spans="1:14">
      <c r="A280" s="54" t="s">
        <v>945</v>
      </c>
      <c r="B280" s="54" t="s">
        <v>946</v>
      </c>
      <c r="C280" s="54" t="s">
        <v>947</v>
      </c>
      <c r="D280" s="54" t="s">
        <v>938</v>
      </c>
      <c r="E280" s="54" t="s">
        <v>18</v>
      </c>
      <c r="F280" s="54" t="s">
        <v>938</v>
      </c>
      <c r="G280" s="54" t="s">
        <v>98</v>
      </c>
      <c r="H280" s="54"/>
      <c r="I280" s="54" t="s">
        <v>562</v>
      </c>
      <c r="J280" s="68">
        <v>103.1</v>
      </c>
      <c r="K280" s="68">
        <v>78.388</v>
      </c>
      <c r="L280" s="68">
        <v>104</v>
      </c>
      <c r="M280" s="68">
        <v>104</v>
      </c>
      <c r="N280" s="68">
        <v>0</v>
      </c>
    </row>
    <row r="281" customFormat="1" spans="1:14">
      <c r="A281" s="54" t="s">
        <v>948</v>
      </c>
      <c r="B281" s="54" t="s">
        <v>949</v>
      </c>
      <c r="C281" s="54" t="s">
        <v>950</v>
      </c>
      <c r="D281" s="54" t="s">
        <v>683</v>
      </c>
      <c r="E281" s="54" t="s">
        <v>18</v>
      </c>
      <c r="F281" s="54" t="s">
        <v>683</v>
      </c>
      <c r="G281" s="54" t="s">
        <v>52</v>
      </c>
      <c r="H281" s="54"/>
      <c r="I281" s="54" t="s">
        <v>951</v>
      </c>
      <c r="J281" s="68">
        <v>48.7</v>
      </c>
      <c r="K281" s="68">
        <v>121.948</v>
      </c>
      <c r="L281" s="68">
        <v>122</v>
      </c>
      <c r="M281" s="68">
        <v>122</v>
      </c>
      <c r="N281" s="68">
        <v>0</v>
      </c>
    </row>
    <row r="282" customFormat="1" spans="1:14">
      <c r="A282" s="54" t="s">
        <v>952</v>
      </c>
      <c r="B282" s="54" t="s">
        <v>953</v>
      </c>
      <c r="C282" s="54" t="s">
        <v>954</v>
      </c>
      <c r="D282" s="54" t="s">
        <v>287</v>
      </c>
      <c r="E282" s="54" t="s">
        <v>18</v>
      </c>
      <c r="F282" s="54" t="s">
        <v>287</v>
      </c>
      <c r="G282" s="54" t="s">
        <v>98</v>
      </c>
      <c r="H282" s="54"/>
      <c r="I282" s="54" t="s">
        <v>199</v>
      </c>
      <c r="J282" s="68">
        <v>205.7</v>
      </c>
      <c r="K282" s="68">
        <v>197.067</v>
      </c>
      <c r="L282" s="68">
        <v>206</v>
      </c>
      <c r="M282" s="68">
        <v>206</v>
      </c>
      <c r="N282" s="68">
        <v>0</v>
      </c>
    </row>
    <row r="283" customFormat="1" spans="1:14">
      <c r="A283" s="54" t="s">
        <v>955</v>
      </c>
      <c r="B283" s="54" t="s">
        <v>956</v>
      </c>
      <c r="C283" s="54" t="s">
        <v>957</v>
      </c>
      <c r="D283" s="54" t="s">
        <v>256</v>
      </c>
      <c r="E283" s="54" t="s">
        <v>18</v>
      </c>
      <c r="F283" s="54" t="s">
        <v>256</v>
      </c>
      <c r="G283" s="54" t="s">
        <v>19</v>
      </c>
      <c r="H283" s="54"/>
      <c r="I283" s="54" t="s">
        <v>562</v>
      </c>
      <c r="J283" s="68">
        <v>0.34</v>
      </c>
      <c r="K283" s="68">
        <v>0.396</v>
      </c>
      <c r="L283" s="68">
        <v>0.5</v>
      </c>
      <c r="M283" s="68">
        <v>1</v>
      </c>
      <c r="N283" s="68">
        <v>0.5</v>
      </c>
    </row>
    <row r="284" customFormat="1" spans="1:14">
      <c r="A284" s="54" t="s">
        <v>958</v>
      </c>
      <c r="B284" s="54" t="s">
        <v>959</v>
      </c>
      <c r="C284" s="54" t="s">
        <v>960</v>
      </c>
      <c r="D284" s="54" t="s">
        <v>274</v>
      </c>
      <c r="E284" s="54" t="s">
        <v>18</v>
      </c>
      <c r="F284" s="54" t="s">
        <v>274</v>
      </c>
      <c r="G284" s="54" t="s">
        <v>29</v>
      </c>
      <c r="H284" s="54"/>
      <c r="I284" s="54" t="s">
        <v>199</v>
      </c>
      <c r="J284" s="68">
        <v>33.43</v>
      </c>
      <c r="K284" s="68">
        <v>30.698</v>
      </c>
      <c r="L284" s="68">
        <v>36</v>
      </c>
      <c r="M284" s="68">
        <v>36</v>
      </c>
      <c r="N284" s="68">
        <v>0</v>
      </c>
    </row>
    <row r="285" customFormat="1" spans="1:14">
      <c r="A285" s="54" t="s">
        <v>961</v>
      </c>
      <c r="B285" s="54" t="s">
        <v>962</v>
      </c>
      <c r="C285" s="54" t="s">
        <v>963</v>
      </c>
      <c r="D285" s="54" t="s">
        <v>590</v>
      </c>
      <c r="E285" s="54" t="s">
        <v>18</v>
      </c>
      <c r="F285" s="54" t="s">
        <v>590</v>
      </c>
      <c r="G285" s="54" t="s">
        <v>129</v>
      </c>
      <c r="H285" s="54"/>
      <c r="I285" s="54" t="s">
        <v>199</v>
      </c>
      <c r="J285" s="68">
        <v>11.06</v>
      </c>
      <c r="K285" s="68">
        <v>12.403</v>
      </c>
      <c r="L285" s="68">
        <v>12</v>
      </c>
      <c r="M285" s="68">
        <v>13</v>
      </c>
      <c r="N285" s="68">
        <v>1</v>
      </c>
    </row>
    <row r="286" customFormat="1" spans="1:14">
      <c r="A286" s="54" t="s">
        <v>964</v>
      </c>
      <c r="B286" s="54" t="s">
        <v>965</v>
      </c>
      <c r="C286" s="54" t="s">
        <v>966</v>
      </c>
      <c r="D286" s="54" t="s">
        <v>967</v>
      </c>
      <c r="E286" s="54" t="s">
        <v>18</v>
      </c>
      <c r="F286" s="54" t="s">
        <v>967</v>
      </c>
      <c r="G286" s="54" t="s">
        <v>52</v>
      </c>
      <c r="H286" s="54"/>
      <c r="I286" s="54" t="s">
        <v>292</v>
      </c>
      <c r="J286" s="68">
        <v>109.51</v>
      </c>
      <c r="K286" s="68">
        <v>9.326</v>
      </c>
      <c r="L286" s="68">
        <v>110</v>
      </c>
      <c r="M286" s="68">
        <v>110</v>
      </c>
      <c r="N286" s="68">
        <v>0</v>
      </c>
    </row>
    <row r="287" customFormat="1" spans="1:14">
      <c r="A287" s="54" t="s">
        <v>968</v>
      </c>
      <c r="B287" s="54" t="s">
        <v>969</v>
      </c>
      <c r="C287" s="54" t="s">
        <v>970</v>
      </c>
      <c r="D287" s="54" t="s">
        <v>274</v>
      </c>
      <c r="E287" s="54" t="s">
        <v>18</v>
      </c>
      <c r="F287" s="54" t="s">
        <v>274</v>
      </c>
      <c r="G287" s="54" t="s">
        <v>29</v>
      </c>
      <c r="H287" s="54"/>
      <c r="I287" s="54" t="s">
        <v>191</v>
      </c>
      <c r="J287" s="68">
        <v>140.89</v>
      </c>
      <c r="K287" s="68">
        <v>75.342</v>
      </c>
      <c r="L287" s="68">
        <v>141</v>
      </c>
      <c r="M287" s="68">
        <v>141</v>
      </c>
      <c r="N287" s="68">
        <v>0</v>
      </c>
    </row>
    <row r="288" customFormat="1" spans="1:14">
      <c r="A288" s="54" t="s">
        <v>971</v>
      </c>
      <c r="B288" s="54" t="s">
        <v>972</v>
      </c>
      <c r="C288" s="54" t="s">
        <v>973</v>
      </c>
      <c r="D288" s="54" t="s">
        <v>274</v>
      </c>
      <c r="E288" s="54" t="s">
        <v>18</v>
      </c>
      <c r="F288" s="54" t="s">
        <v>274</v>
      </c>
      <c r="G288" s="54" t="s">
        <v>29</v>
      </c>
      <c r="H288" s="54"/>
      <c r="I288" s="54" t="s">
        <v>191</v>
      </c>
      <c r="J288" s="68">
        <v>247.27</v>
      </c>
      <c r="K288" s="68">
        <v>132.932</v>
      </c>
      <c r="L288" s="68">
        <v>246</v>
      </c>
      <c r="M288" s="68">
        <v>248</v>
      </c>
      <c r="N288" s="68">
        <v>2</v>
      </c>
    </row>
    <row r="289" customFormat="1" spans="1:14">
      <c r="A289" s="54" t="s">
        <v>974</v>
      </c>
      <c r="B289" s="54" t="s">
        <v>975</v>
      </c>
      <c r="C289" s="54" t="s">
        <v>976</v>
      </c>
      <c r="D289" s="54" t="s">
        <v>274</v>
      </c>
      <c r="E289" s="54" t="s">
        <v>18</v>
      </c>
      <c r="F289" s="54" t="s">
        <v>274</v>
      </c>
      <c r="G289" s="54" t="s">
        <v>29</v>
      </c>
      <c r="H289" s="54"/>
      <c r="I289" s="54" t="s">
        <v>191</v>
      </c>
      <c r="J289" s="68">
        <v>248.22</v>
      </c>
      <c r="K289" s="68">
        <v>133.973</v>
      </c>
      <c r="L289" s="68">
        <v>247</v>
      </c>
      <c r="M289" s="68">
        <v>249</v>
      </c>
      <c r="N289" s="68">
        <v>2</v>
      </c>
    </row>
    <row r="290" customFormat="1" spans="1:14">
      <c r="A290" s="54" t="s">
        <v>977</v>
      </c>
      <c r="B290" s="54" t="s">
        <v>978</v>
      </c>
      <c r="C290" s="54" t="s">
        <v>50</v>
      </c>
      <c r="D290" s="54" t="s">
        <v>51</v>
      </c>
      <c r="E290" s="54" t="s">
        <v>18</v>
      </c>
      <c r="F290" s="54" t="s">
        <v>51</v>
      </c>
      <c r="G290" s="54" t="s">
        <v>52</v>
      </c>
      <c r="H290" s="54"/>
      <c r="I290" s="54" t="s">
        <v>191</v>
      </c>
      <c r="J290" s="68">
        <v>177.02</v>
      </c>
      <c r="K290" s="68">
        <v>96.225</v>
      </c>
      <c r="L290" s="68">
        <v>178</v>
      </c>
      <c r="M290" s="68">
        <v>178</v>
      </c>
      <c r="N290" s="68">
        <v>0</v>
      </c>
    </row>
    <row r="291" customFormat="1" spans="1:14">
      <c r="A291" s="54" t="s">
        <v>979</v>
      </c>
      <c r="B291" s="54" t="s">
        <v>980</v>
      </c>
      <c r="C291" s="54" t="s">
        <v>981</v>
      </c>
      <c r="D291" s="54" t="s">
        <v>17</v>
      </c>
      <c r="E291" s="54" t="s">
        <v>18</v>
      </c>
      <c r="F291" s="54" t="s">
        <v>17</v>
      </c>
      <c r="G291" s="54" t="s">
        <v>19</v>
      </c>
      <c r="H291" s="54"/>
      <c r="I291" s="54" t="s">
        <v>562</v>
      </c>
      <c r="J291" s="68">
        <v>1.75</v>
      </c>
      <c r="K291" s="68">
        <v>2.016</v>
      </c>
      <c r="L291" s="68">
        <v>2</v>
      </c>
      <c r="M291" s="68">
        <v>2.5</v>
      </c>
      <c r="N291" s="68">
        <v>0.5</v>
      </c>
    </row>
    <row r="292" customFormat="1" spans="1:14">
      <c r="A292" s="54" t="s">
        <v>982</v>
      </c>
      <c r="B292" s="54" t="s">
        <v>983</v>
      </c>
      <c r="C292" s="54" t="s">
        <v>984</v>
      </c>
      <c r="D292" s="54" t="s">
        <v>985</v>
      </c>
      <c r="E292" s="54" t="s">
        <v>18</v>
      </c>
      <c r="F292" s="54" t="s">
        <v>985</v>
      </c>
      <c r="G292" s="54" t="s">
        <v>129</v>
      </c>
      <c r="H292" s="54"/>
      <c r="I292" s="54" t="s">
        <v>227</v>
      </c>
      <c r="J292" s="68">
        <v>40.3</v>
      </c>
      <c r="K292" s="68">
        <v>14.995</v>
      </c>
      <c r="L292" s="68">
        <v>41</v>
      </c>
      <c r="M292" s="68">
        <v>42</v>
      </c>
      <c r="N292" s="68">
        <v>1</v>
      </c>
    </row>
    <row r="293" customFormat="1" spans="1:14">
      <c r="A293" s="54" t="s">
        <v>986</v>
      </c>
      <c r="B293" s="54" t="s">
        <v>987</v>
      </c>
      <c r="C293" s="54" t="s">
        <v>988</v>
      </c>
      <c r="D293" s="54" t="s">
        <v>186</v>
      </c>
      <c r="E293" s="54" t="s">
        <v>18</v>
      </c>
      <c r="F293" s="54" t="s">
        <v>186</v>
      </c>
      <c r="G293" s="54" t="s">
        <v>98</v>
      </c>
      <c r="H293" s="54"/>
      <c r="I293" s="54" t="s">
        <v>187</v>
      </c>
      <c r="J293" s="68">
        <v>20.72</v>
      </c>
      <c r="K293" s="68">
        <v>11.469</v>
      </c>
      <c r="L293" s="68">
        <v>21</v>
      </c>
      <c r="M293" s="68">
        <v>21</v>
      </c>
      <c r="N293" s="68">
        <v>0</v>
      </c>
    </row>
    <row r="294" customFormat="1" spans="1:14">
      <c r="A294" s="54" t="s">
        <v>989</v>
      </c>
      <c r="B294" s="54" t="s">
        <v>990</v>
      </c>
      <c r="C294" s="54" t="s">
        <v>991</v>
      </c>
      <c r="D294" s="54" t="s">
        <v>17</v>
      </c>
      <c r="E294" s="54" t="s">
        <v>18</v>
      </c>
      <c r="F294" s="54" t="s">
        <v>17</v>
      </c>
      <c r="G294" s="66" t="s">
        <v>19</v>
      </c>
      <c r="H294" s="54"/>
      <c r="I294" s="54" t="s">
        <v>191</v>
      </c>
      <c r="J294" s="68">
        <v>87.56</v>
      </c>
      <c r="K294" s="68">
        <v>65.793</v>
      </c>
      <c r="L294" s="68">
        <v>88</v>
      </c>
      <c r="M294" s="68">
        <v>88</v>
      </c>
      <c r="N294" s="68">
        <v>0</v>
      </c>
    </row>
    <row r="295" customFormat="1" spans="1:14">
      <c r="A295" s="54" t="s">
        <v>992</v>
      </c>
      <c r="B295" s="54" t="s">
        <v>993</v>
      </c>
      <c r="C295" s="54" t="s">
        <v>50</v>
      </c>
      <c r="D295" s="54" t="s">
        <v>51</v>
      </c>
      <c r="E295" s="54" t="s">
        <v>18</v>
      </c>
      <c r="F295" s="54" t="s">
        <v>51</v>
      </c>
      <c r="G295" s="54" t="s">
        <v>52</v>
      </c>
      <c r="H295" s="54"/>
      <c r="I295" s="54" t="s">
        <v>156</v>
      </c>
      <c r="J295" s="68">
        <v>121.62</v>
      </c>
      <c r="K295" s="68">
        <v>150.683</v>
      </c>
      <c r="L295" s="68">
        <v>151</v>
      </c>
      <c r="M295" s="68">
        <v>151</v>
      </c>
      <c r="N295" s="68">
        <v>0</v>
      </c>
    </row>
    <row r="296" customFormat="1" spans="1:14">
      <c r="A296" s="54" t="s">
        <v>994</v>
      </c>
      <c r="B296" s="54" t="s">
        <v>995</v>
      </c>
      <c r="C296" s="54" t="s">
        <v>996</v>
      </c>
      <c r="D296" s="54" t="s">
        <v>17</v>
      </c>
      <c r="E296" s="54" t="s">
        <v>18</v>
      </c>
      <c r="F296" s="54" t="s">
        <v>17</v>
      </c>
      <c r="G296" s="54" t="s">
        <v>19</v>
      </c>
      <c r="H296" s="54"/>
      <c r="I296" s="54" t="s">
        <v>152</v>
      </c>
      <c r="J296" s="68">
        <v>171.57</v>
      </c>
      <c r="K296" s="68">
        <v>202.819</v>
      </c>
      <c r="L296" s="68">
        <v>172</v>
      </c>
      <c r="M296" s="68">
        <v>203</v>
      </c>
      <c r="N296" s="68">
        <v>31</v>
      </c>
    </row>
    <row r="297" customFormat="1" spans="1:14">
      <c r="A297" s="54" t="s">
        <v>997</v>
      </c>
      <c r="B297" s="54" t="s">
        <v>998</v>
      </c>
      <c r="C297" s="54" t="s">
        <v>999</v>
      </c>
      <c r="D297" s="54" t="s">
        <v>78</v>
      </c>
      <c r="E297" s="54" t="s">
        <v>18</v>
      </c>
      <c r="F297" s="54" t="s">
        <v>78</v>
      </c>
      <c r="G297" s="54" t="s">
        <v>29</v>
      </c>
      <c r="H297" s="54"/>
      <c r="I297" s="54" t="s">
        <v>79</v>
      </c>
      <c r="J297" s="68">
        <v>392.42</v>
      </c>
      <c r="K297" s="68">
        <v>361.052</v>
      </c>
      <c r="L297" s="68">
        <v>394</v>
      </c>
      <c r="M297" s="68">
        <v>393</v>
      </c>
      <c r="N297" s="68">
        <v>-1</v>
      </c>
    </row>
    <row r="298" customFormat="1" spans="1:14">
      <c r="A298" s="54" t="s">
        <v>1000</v>
      </c>
      <c r="B298" s="54" t="s">
        <v>1001</v>
      </c>
      <c r="C298" s="54" t="s">
        <v>1002</v>
      </c>
      <c r="D298" s="54" t="s">
        <v>586</v>
      </c>
      <c r="E298" s="54" t="s">
        <v>18</v>
      </c>
      <c r="F298" s="54" t="s">
        <v>586</v>
      </c>
      <c r="G298" s="54" t="s">
        <v>98</v>
      </c>
      <c r="H298" s="54"/>
      <c r="I298" s="54" t="s">
        <v>199</v>
      </c>
      <c r="J298" s="68">
        <v>10.09</v>
      </c>
      <c r="K298" s="68">
        <v>11.962</v>
      </c>
      <c r="L298" s="68">
        <v>11</v>
      </c>
      <c r="M298" s="68">
        <v>14</v>
      </c>
      <c r="N298" s="68">
        <v>3</v>
      </c>
    </row>
    <row r="299" customFormat="1" spans="1:14">
      <c r="A299" s="54" t="s">
        <v>1003</v>
      </c>
      <c r="B299" s="54" t="s">
        <v>1004</v>
      </c>
      <c r="C299" s="54" t="s">
        <v>1005</v>
      </c>
      <c r="D299" s="54" t="s">
        <v>51</v>
      </c>
      <c r="E299" s="54" t="s">
        <v>18</v>
      </c>
      <c r="F299" s="54" t="s">
        <v>51</v>
      </c>
      <c r="G299" s="54" t="s">
        <v>52</v>
      </c>
      <c r="H299" s="54"/>
      <c r="I299" s="54" t="s">
        <v>1006</v>
      </c>
      <c r="J299" s="68">
        <v>9.73</v>
      </c>
      <c r="K299" s="68">
        <v>33.863</v>
      </c>
      <c r="L299" s="68">
        <v>33</v>
      </c>
      <c r="M299" s="68">
        <v>34</v>
      </c>
      <c r="N299" s="68">
        <v>1</v>
      </c>
    </row>
    <row r="300" customFormat="1" spans="1:14">
      <c r="A300" s="54" t="s">
        <v>1007</v>
      </c>
      <c r="B300" s="54" t="s">
        <v>1008</v>
      </c>
      <c r="C300" s="54" t="s">
        <v>1009</v>
      </c>
      <c r="D300" s="54" t="s">
        <v>590</v>
      </c>
      <c r="E300" s="54" t="s">
        <v>18</v>
      </c>
      <c r="F300" s="54" t="s">
        <v>590</v>
      </c>
      <c r="G300" s="54" t="s">
        <v>129</v>
      </c>
      <c r="H300" s="54"/>
      <c r="I300" s="54" t="s">
        <v>612</v>
      </c>
      <c r="J300" s="68">
        <v>6.18</v>
      </c>
      <c r="K300" s="68">
        <v>8.268</v>
      </c>
      <c r="L300" s="68">
        <v>8.5</v>
      </c>
      <c r="M300" s="68">
        <v>8.5</v>
      </c>
      <c r="N300" s="68">
        <v>0</v>
      </c>
    </row>
    <row r="301" customFormat="1" spans="1:14">
      <c r="A301" s="54" t="s">
        <v>1010</v>
      </c>
      <c r="B301" s="54" t="s">
        <v>1011</v>
      </c>
      <c r="C301" s="54" t="s">
        <v>1012</v>
      </c>
      <c r="D301" s="54" t="s">
        <v>97</v>
      </c>
      <c r="E301" s="54" t="s">
        <v>18</v>
      </c>
      <c r="F301" s="54" t="s">
        <v>97</v>
      </c>
      <c r="G301" s="54" t="s">
        <v>98</v>
      </c>
      <c r="H301" s="54"/>
      <c r="I301" s="54" t="s">
        <v>292</v>
      </c>
      <c r="J301" s="68">
        <v>96.25</v>
      </c>
      <c r="K301" s="68">
        <v>26.612</v>
      </c>
      <c r="L301" s="68">
        <v>105</v>
      </c>
      <c r="M301" s="68">
        <v>105</v>
      </c>
      <c r="N301" s="68">
        <v>0</v>
      </c>
    </row>
    <row r="302" customFormat="1" spans="1:14">
      <c r="A302" s="54" t="s">
        <v>1013</v>
      </c>
      <c r="B302" s="54" t="s">
        <v>1014</v>
      </c>
      <c r="C302" s="54" t="s">
        <v>1015</v>
      </c>
      <c r="D302" s="54" t="s">
        <v>938</v>
      </c>
      <c r="E302" s="54" t="s">
        <v>18</v>
      </c>
      <c r="F302" s="54" t="s">
        <v>938</v>
      </c>
      <c r="G302" s="54" t="s">
        <v>98</v>
      </c>
      <c r="H302" s="54"/>
      <c r="I302" s="54" t="s">
        <v>292</v>
      </c>
      <c r="J302" s="68">
        <v>98.59</v>
      </c>
      <c r="K302" s="68">
        <v>26.775</v>
      </c>
      <c r="L302" s="68">
        <v>99</v>
      </c>
      <c r="M302" s="68">
        <v>99</v>
      </c>
      <c r="N302" s="68">
        <v>0</v>
      </c>
    </row>
    <row r="303" customFormat="1" spans="1:14">
      <c r="A303" s="54" t="s">
        <v>1016</v>
      </c>
      <c r="B303" s="54" t="s">
        <v>1017</v>
      </c>
      <c r="C303" s="54" t="s">
        <v>1018</v>
      </c>
      <c r="D303" s="54" t="s">
        <v>317</v>
      </c>
      <c r="E303" s="54" t="s">
        <v>18</v>
      </c>
      <c r="F303" s="54" t="s">
        <v>317</v>
      </c>
      <c r="G303" s="66" t="s">
        <v>52</v>
      </c>
      <c r="H303" s="54"/>
      <c r="I303" s="54" t="s">
        <v>203</v>
      </c>
      <c r="J303" s="68">
        <v>19.42</v>
      </c>
      <c r="K303" s="68">
        <v>6.723</v>
      </c>
      <c r="L303" s="68">
        <v>24</v>
      </c>
      <c r="M303" s="68">
        <v>24</v>
      </c>
      <c r="N303" s="68">
        <v>0</v>
      </c>
    </row>
    <row r="304" customFormat="1" spans="1:14">
      <c r="A304" s="54" t="s">
        <v>1019</v>
      </c>
      <c r="B304" s="54" t="s">
        <v>1020</v>
      </c>
      <c r="C304" s="54" t="s">
        <v>1021</v>
      </c>
      <c r="D304" s="54" t="s">
        <v>168</v>
      </c>
      <c r="E304" s="54" t="s">
        <v>18</v>
      </c>
      <c r="F304" s="54" t="s">
        <v>169</v>
      </c>
      <c r="G304" s="66" t="s">
        <v>170</v>
      </c>
      <c r="H304" s="54"/>
      <c r="I304" s="54" t="s">
        <v>820</v>
      </c>
      <c r="J304" s="68">
        <v>25.34</v>
      </c>
      <c r="K304" s="68">
        <v>26.205</v>
      </c>
      <c r="L304" s="68">
        <v>29</v>
      </c>
      <c r="M304" s="68">
        <v>32</v>
      </c>
      <c r="N304" s="68">
        <v>3</v>
      </c>
    </row>
    <row r="305" customFormat="1" spans="1:14">
      <c r="A305" s="54" t="s">
        <v>1022</v>
      </c>
      <c r="B305" s="54" t="s">
        <v>1023</v>
      </c>
      <c r="C305" s="54" t="s">
        <v>1024</v>
      </c>
      <c r="D305" s="54" t="s">
        <v>1025</v>
      </c>
      <c r="E305" s="54" t="s">
        <v>18</v>
      </c>
      <c r="F305" s="54" t="s">
        <v>1025</v>
      </c>
      <c r="G305" s="54" t="s">
        <v>129</v>
      </c>
      <c r="H305" s="54"/>
      <c r="I305" s="54" t="s">
        <v>187</v>
      </c>
      <c r="J305" s="68">
        <v>6.99</v>
      </c>
      <c r="K305" s="68">
        <v>5.083</v>
      </c>
      <c r="L305" s="68">
        <v>7</v>
      </c>
      <c r="M305" s="68">
        <v>7</v>
      </c>
      <c r="N305" s="68">
        <v>0</v>
      </c>
    </row>
    <row r="306" customFormat="1" spans="1:14">
      <c r="A306" s="54" t="s">
        <v>1026</v>
      </c>
      <c r="B306" s="54" t="s">
        <v>1027</v>
      </c>
      <c r="C306" s="54" t="s">
        <v>1028</v>
      </c>
      <c r="D306" s="54" t="s">
        <v>256</v>
      </c>
      <c r="E306" s="54" t="s">
        <v>18</v>
      </c>
      <c r="F306" s="54" t="s">
        <v>256</v>
      </c>
      <c r="G306" s="54" t="s">
        <v>19</v>
      </c>
      <c r="H306" s="54"/>
      <c r="I306" s="54" t="s">
        <v>604</v>
      </c>
      <c r="J306" s="68">
        <v>1.04</v>
      </c>
      <c r="K306" s="68">
        <v>1.38</v>
      </c>
      <c r="L306" s="68">
        <v>2</v>
      </c>
      <c r="M306" s="68">
        <v>2</v>
      </c>
      <c r="N306" s="68">
        <v>0</v>
      </c>
    </row>
    <row r="307" customFormat="1" spans="1:14">
      <c r="A307" s="54" t="s">
        <v>1029</v>
      </c>
      <c r="B307" s="54" t="s">
        <v>1030</v>
      </c>
      <c r="C307" s="54" t="s">
        <v>1031</v>
      </c>
      <c r="D307" s="54" t="s">
        <v>85</v>
      </c>
      <c r="E307" s="54" t="s">
        <v>18</v>
      </c>
      <c r="F307" s="54" t="s">
        <v>85</v>
      </c>
      <c r="G307" s="54" t="s">
        <v>29</v>
      </c>
      <c r="H307" s="54"/>
      <c r="I307" s="54" t="s">
        <v>279</v>
      </c>
      <c r="J307" s="68">
        <v>76.12</v>
      </c>
      <c r="K307" s="68">
        <v>49.248</v>
      </c>
      <c r="L307" s="68">
        <v>77</v>
      </c>
      <c r="M307" s="68">
        <v>77</v>
      </c>
      <c r="N307" s="68">
        <v>0</v>
      </c>
    </row>
    <row r="308" customFormat="1" spans="1:14">
      <c r="A308" s="54" t="s">
        <v>1032</v>
      </c>
      <c r="B308" s="54" t="s">
        <v>1033</v>
      </c>
      <c r="C308" s="54" t="s">
        <v>1034</v>
      </c>
      <c r="D308" s="54" t="s">
        <v>17</v>
      </c>
      <c r="E308" s="54" t="s">
        <v>18</v>
      </c>
      <c r="F308" s="54" t="s">
        <v>17</v>
      </c>
      <c r="G308" s="66" t="s">
        <v>19</v>
      </c>
      <c r="H308" s="54"/>
      <c r="I308" s="54" t="s">
        <v>292</v>
      </c>
      <c r="J308" s="68">
        <v>2.19</v>
      </c>
      <c r="K308" s="68">
        <v>4.352</v>
      </c>
      <c r="L308" s="68">
        <v>4</v>
      </c>
      <c r="M308" s="68">
        <v>4.5</v>
      </c>
      <c r="N308" s="68">
        <v>0.5</v>
      </c>
    </row>
    <row r="309" customFormat="1" spans="1:14">
      <c r="A309" s="54" t="s">
        <v>1035</v>
      </c>
      <c r="B309" s="54" t="s">
        <v>1036</v>
      </c>
      <c r="C309" s="54" t="s">
        <v>1037</v>
      </c>
      <c r="D309" s="54" t="s">
        <v>17</v>
      </c>
      <c r="E309" s="54" t="s">
        <v>18</v>
      </c>
      <c r="F309" s="54" t="s">
        <v>17</v>
      </c>
      <c r="G309" s="54" t="s">
        <v>19</v>
      </c>
      <c r="H309" s="54"/>
      <c r="I309" s="54" t="s">
        <v>1038</v>
      </c>
      <c r="J309" s="68">
        <v>5.12</v>
      </c>
      <c r="K309" s="68">
        <v>6.956</v>
      </c>
      <c r="L309" s="68">
        <v>7</v>
      </c>
      <c r="M309" s="68">
        <v>7</v>
      </c>
      <c r="N309" s="68">
        <v>0</v>
      </c>
    </row>
    <row r="310" customFormat="1" spans="1:14">
      <c r="A310" s="54" t="s">
        <v>1039</v>
      </c>
      <c r="B310" s="54" t="s">
        <v>1040</v>
      </c>
      <c r="C310" s="54" t="s">
        <v>1041</v>
      </c>
      <c r="D310" s="54" t="s">
        <v>17</v>
      </c>
      <c r="E310" s="54" t="s">
        <v>18</v>
      </c>
      <c r="F310" s="54" t="s">
        <v>17</v>
      </c>
      <c r="G310" s="54" t="s">
        <v>19</v>
      </c>
      <c r="H310" s="54"/>
      <c r="I310" s="54" t="s">
        <v>408</v>
      </c>
      <c r="J310" s="68">
        <v>3.24</v>
      </c>
      <c r="K310" s="68">
        <v>9.648</v>
      </c>
      <c r="L310" s="68">
        <v>7.5</v>
      </c>
      <c r="M310" s="68">
        <v>10</v>
      </c>
      <c r="N310" s="68">
        <v>2.5</v>
      </c>
    </row>
    <row r="311" customFormat="1" spans="1:14">
      <c r="A311" s="54" t="s">
        <v>1042</v>
      </c>
      <c r="B311" s="54" t="s">
        <v>1043</v>
      </c>
      <c r="C311" s="54" t="s">
        <v>1044</v>
      </c>
      <c r="D311" s="54" t="s">
        <v>17</v>
      </c>
      <c r="E311" s="54" t="s">
        <v>18</v>
      </c>
      <c r="F311" s="54" t="s">
        <v>17</v>
      </c>
      <c r="G311" s="54" t="s">
        <v>19</v>
      </c>
      <c r="H311" s="54"/>
      <c r="I311" s="54" t="s">
        <v>1038</v>
      </c>
      <c r="J311" s="68">
        <v>3.27</v>
      </c>
      <c r="K311" s="68">
        <v>4.792</v>
      </c>
      <c r="L311" s="68">
        <v>4.5</v>
      </c>
      <c r="M311" s="68">
        <v>6.5</v>
      </c>
      <c r="N311" s="68">
        <v>2</v>
      </c>
    </row>
    <row r="312" customFormat="1" spans="1:14">
      <c r="A312" s="54" t="s">
        <v>1045</v>
      </c>
      <c r="B312" s="54" t="s">
        <v>1046</v>
      </c>
      <c r="C312" s="54" t="s">
        <v>1047</v>
      </c>
      <c r="D312" s="54" t="s">
        <v>17</v>
      </c>
      <c r="E312" s="54" t="s">
        <v>18</v>
      </c>
      <c r="F312" s="54" t="s">
        <v>17</v>
      </c>
      <c r="G312" s="54" t="s">
        <v>19</v>
      </c>
      <c r="H312" s="54"/>
      <c r="I312" s="54" t="s">
        <v>219</v>
      </c>
      <c r="J312" s="68">
        <v>11.71</v>
      </c>
      <c r="K312" s="68">
        <v>11.693</v>
      </c>
      <c r="L312" s="68">
        <v>12</v>
      </c>
      <c r="M312" s="68">
        <v>12</v>
      </c>
      <c r="N312" s="68">
        <v>0</v>
      </c>
    </row>
    <row r="313" customFormat="1" spans="1:14">
      <c r="A313" s="54" t="s">
        <v>1048</v>
      </c>
      <c r="B313" s="54" t="s">
        <v>1049</v>
      </c>
      <c r="C313" s="54" t="s">
        <v>1050</v>
      </c>
      <c r="D313" s="54" t="s">
        <v>449</v>
      </c>
      <c r="E313" s="54" t="s">
        <v>18</v>
      </c>
      <c r="F313" s="54" t="s">
        <v>449</v>
      </c>
      <c r="G313" s="54" t="s">
        <v>29</v>
      </c>
      <c r="H313" s="54"/>
      <c r="I313" s="54" t="s">
        <v>535</v>
      </c>
      <c r="J313" s="68">
        <v>13.05</v>
      </c>
      <c r="K313" s="68">
        <v>13.229</v>
      </c>
      <c r="L313" s="68">
        <v>18</v>
      </c>
      <c r="M313" s="68">
        <v>16</v>
      </c>
      <c r="N313" s="68">
        <v>-2</v>
      </c>
    </row>
    <row r="314" customFormat="1" spans="1:14">
      <c r="A314" s="54" t="s">
        <v>1051</v>
      </c>
      <c r="B314" s="54" t="s">
        <v>1052</v>
      </c>
      <c r="C314" s="54" t="s">
        <v>1053</v>
      </c>
      <c r="D314" s="54" t="s">
        <v>586</v>
      </c>
      <c r="E314" s="54" t="s">
        <v>18</v>
      </c>
      <c r="F314" s="54" t="s">
        <v>586</v>
      </c>
      <c r="G314" s="54" t="s">
        <v>98</v>
      </c>
      <c r="H314" s="54"/>
      <c r="I314" s="54" t="s">
        <v>191</v>
      </c>
      <c r="J314" s="68">
        <v>0.36</v>
      </c>
      <c r="K314" s="68">
        <v>0.663</v>
      </c>
      <c r="L314" s="68">
        <v>1</v>
      </c>
      <c r="M314" s="68">
        <v>1</v>
      </c>
      <c r="N314" s="68">
        <v>0</v>
      </c>
    </row>
    <row r="315" customFormat="1" spans="1:14">
      <c r="A315" s="54" t="s">
        <v>1054</v>
      </c>
      <c r="B315" s="54" t="s">
        <v>1055</v>
      </c>
      <c r="C315" s="54" t="s">
        <v>734</v>
      </c>
      <c r="D315" s="54" t="s">
        <v>590</v>
      </c>
      <c r="E315" s="54" t="s">
        <v>18</v>
      </c>
      <c r="F315" s="54" t="s">
        <v>590</v>
      </c>
      <c r="G315" s="66" t="s">
        <v>129</v>
      </c>
      <c r="H315" s="54"/>
      <c r="I315" s="54" t="s">
        <v>306</v>
      </c>
      <c r="J315" s="68">
        <v>3.1</v>
      </c>
      <c r="K315" s="68">
        <v>5.13</v>
      </c>
      <c r="L315" s="68">
        <v>3.5</v>
      </c>
      <c r="M315" s="68">
        <v>7</v>
      </c>
      <c r="N315" s="68">
        <v>3.5</v>
      </c>
    </row>
    <row r="316" customFormat="1" spans="1:14">
      <c r="A316" s="54" t="s">
        <v>1056</v>
      </c>
      <c r="B316" s="54" t="s">
        <v>1057</v>
      </c>
      <c r="C316" s="54" t="s">
        <v>1058</v>
      </c>
      <c r="D316" s="54" t="s">
        <v>17</v>
      </c>
      <c r="E316" s="54" t="s">
        <v>18</v>
      </c>
      <c r="F316" s="54" t="s">
        <v>17</v>
      </c>
      <c r="G316" s="54" t="s">
        <v>19</v>
      </c>
      <c r="H316" s="54"/>
      <c r="I316" s="54" t="s">
        <v>227</v>
      </c>
      <c r="J316" s="68">
        <v>6.09</v>
      </c>
      <c r="K316" s="68">
        <v>5.6</v>
      </c>
      <c r="L316" s="68">
        <v>6.5</v>
      </c>
      <c r="M316" s="68">
        <v>6.5</v>
      </c>
      <c r="N316" s="68">
        <v>0</v>
      </c>
    </row>
    <row r="317" customFormat="1" spans="1:14">
      <c r="A317" s="54" t="s">
        <v>1059</v>
      </c>
      <c r="B317" s="54" t="s">
        <v>1060</v>
      </c>
      <c r="C317" s="54" t="s">
        <v>1061</v>
      </c>
      <c r="D317" s="54" t="s">
        <v>880</v>
      </c>
      <c r="E317" s="54" t="s">
        <v>18</v>
      </c>
      <c r="F317" s="54" t="s">
        <v>880</v>
      </c>
      <c r="G317" s="54" t="s">
        <v>52</v>
      </c>
      <c r="H317" s="54"/>
      <c r="I317" s="54" t="s">
        <v>421</v>
      </c>
      <c r="J317" s="68">
        <v>241.15</v>
      </c>
      <c r="K317" s="68">
        <v>254.575</v>
      </c>
      <c r="L317" s="68">
        <v>251</v>
      </c>
      <c r="M317" s="68">
        <v>255</v>
      </c>
      <c r="N317" s="68">
        <v>4</v>
      </c>
    </row>
    <row r="318" customFormat="1" spans="1:14">
      <c r="A318" s="54" t="s">
        <v>1062</v>
      </c>
      <c r="B318" s="54" t="s">
        <v>1063</v>
      </c>
      <c r="C318" s="54" t="s">
        <v>1064</v>
      </c>
      <c r="D318" s="54" t="s">
        <v>24</v>
      </c>
      <c r="E318" s="54" t="s">
        <v>18</v>
      </c>
      <c r="F318" s="54" t="s">
        <v>24</v>
      </c>
      <c r="G318" s="54" t="s">
        <v>19</v>
      </c>
      <c r="H318" s="54"/>
      <c r="I318" s="54" t="s">
        <v>306</v>
      </c>
      <c r="J318" s="68">
        <v>12.45</v>
      </c>
      <c r="K318" s="68">
        <v>13.686</v>
      </c>
      <c r="L318" s="68">
        <v>12.5</v>
      </c>
      <c r="M318" s="68">
        <v>14</v>
      </c>
      <c r="N318" s="68">
        <v>1.5</v>
      </c>
    </row>
    <row r="319" customFormat="1" spans="1:14">
      <c r="A319" s="54" t="s">
        <v>1065</v>
      </c>
      <c r="B319" s="54" t="s">
        <v>1066</v>
      </c>
      <c r="C319" s="54" t="s">
        <v>1067</v>
      </c>
      <c r="D319" s="54" t="s">
        <v>266</v>
      </c>
      <c r="E319" s="54" t="s">
        <v>18</v>
      </c>
      <c r="F319" s="54" t="s">
        <v>267</v>
      </c>
      <c r="G319" s="66" t="s">
        <v>170</v>
      </c>
      <c r="H319" s="54"/>
      <c r="I319" s="54" t="s">
        <v>1068</v>
      </c>
      <c r="J319" s="68">
        <v>870</v>
      </c>
      <c r="K319" s="68">
        <v>618.686</v>
      </c>
      <c r="L319" s="68">
        <v>1047</v>
      </c>
      <c r="M319" s="68">
        <v>1047</v>
      </c>
      <c r="N319" s="68">
        <v>0</v>
      </c>
    </row>
    <row r="320" customFormat="1" spans="1:14">
      <c r="A320" s="54" t="s">
        <v>1069</v>
      </c>
      <c r="B320" s="54" t="s">
        <v>1070</v>
      </c>
      <c r="C320" s="54" t="s">
        <v>50</v>
      </c>
      <c r="D320" s="54" t="s">
        <v>1071</v>
      </c>
      <c r="E320" s="54" t="s">
        <v>18</v>
      </c>
      <c r="F320" s="54" t="s">
        <v>1071</v>
      </c>
      <c r="G320" s="54" t="s">
        <v>52</v>
      </c>
      <c r="H320" s="54"/>
      <c r="I320" s="54" t="s">
        <v>604</v>
      </c>
      <c r="J320" s="68">
        <v>226.04</v>
      </c>
      <c r="K320" s="68">
        <v>120.385</v>
      </c>
      <c r="L320" s="68">
        <v>227</v>
      </c>
      <c r="M320" s="68">
        <v>227</v>
      </c>
      <c r="N320" s="68">
        <v>0</v>
      </c>
    </row>
    <row r="321" customFormat="1" spans="1:14">
      <c r="A321" s="54" t="s">
        <v>1072</v>
      </c>
      <c r="B321" s="54" t="s">
        <v>1073</v>
      </c>
      <c r="C321" s="54" t="s">
        <v>50</v>
      </c>
      <c r="D321" s="54" t="s">
        <v>1071</v>
      </c>
      <c r="E321" s="54" t="s">
        <v>18</v>
      </c>
      <c r="F321" s="54" t="s">
        <v>1071</v>
      </c>
      <c r="G321" s="54" t="s">
        <v>52</v>
      </c>
      <c r="H321" s="54"/>
      <c r="I321" s="54" t="s">
        <v>604</v>
      </c>
      <c r="J321" s="68">
        <v>70.55</v>
      </c>
      <c r="K321" s="68">
        <v>34.797</v>
      </c>
      <c r="L321" s="68">
        <v>71</v>
      </c>
      <c r="M321" s="68">
        <v>71</v>
      </c>
      <c r="N321" s="68">
        <v>0</v>
      </c>
    </row>
    <row r="322" customFormat="1" spans="1:14">
      <c r="A322" s="54" t="s">
        <v>1074</v>
      </c>
      <c r="B322" s="54" t="s">
        <v>1075</v>
      </c>
      <c r="C322" s="54" t="s">
        <v>1076</v>
      </c>
      <c r="D322" s="54" t="s">
        <v>274</v>
      </c>
      <c r="E322" s="54" t="s">
        <v>18</v>
      </c>
      <c r="F322" s="54" t="s">
        <v>274</v>
      </c>
      <c r="G322" s="54" t="s">
        <v>29</v>
      </c>
      <c r="H322" s="54"/>
      <c r="I322" s="54" t="s">
        <v>323</v>
      </c>
      <c r="J322" s="68">
        <v>340</v>
      </c>
      <c r="K322" s="68">
        <v>350.112</v>
      </c>
      <c r="L322" s="68">
        <v>345</v>
      </c>
      <c r="M322" s="68">
        <v>351</v>
      </c>
      <c r="N322" s="68">
        <v>6</v>
      </c>
    </row>
    <row r="323" customFormat="1" spans="1:14">
      <c r="A323" s="54" t="s">
        <v>1077</v>
      </c>
      <c r="B323" s="54" t="s">
        <v>1078</v>
      </c>
      <c r="C323" s="54" t="s">
        <v>1079</v>
      </c>
      <c r="D323" s="54" t="s">
        <v>1080</v>
      </c>
      <c r="E323" s="54" t="s">
        <v>18</v>
      </c>
      <c r="F323" s="54" t="s">
        <v>1080</v>
      </c>
      <c r="G323" s="66" t="s">
        <v>19</v>
      </c>
      <c r="H323" s="54"/>
      <c r="I323" s="54" t="s">
        <v>604</v>
      </c>
      <c r="J323" s="68">
        <v>36.64</v>
      </c>
      <c r="K323" s="68">
        <v>17.15</v>
      </c>
      <c r="L323" s="68">
        <v>37</v>
      </c>
      <c r="M323" s="68">
        <v>37</v>
      </c>
      <c r="N323" s="68">
        <v>0</v>
      </c>
    </row>
    <row r="324" customFormat="1" spans="1:14">
      <c r="A324" s="54" t="s">
        <v>1081</v>
      </c>
      <c r="B324" s="54" t="s">
        <v>1082</v>
      </c>
      <c r="C324" s="54" t="s">
        <v>1083</v>
      </c>
      <c r="D324" s="54" t="s">
        <v>1080</v>
      </c>
      <c r="E324" s="54" t="s">
        <v>18</v>
      </c>
      <c r="F324" s="54" t="s">
        <v>1080</v>
      </c>
      <c r="G324" s="66" t="s">
        <v>19</v>
      </c>
      <c r="H324" s="54"/>
      <c r="I324" s="54" t="s">
        <v>604</v>
      </c>
      <c r="J324" s="68">
        <v>54.88</v>
      </c>
      <c r="K324" s="68">
        <v>25.725</v>
      </c>
      <c r="L324" s="68">
        <v>55.5</v>
      </c>
      <c r="M324" s="68">
        <v>55.5</v>
      </c>
      <c r="N324" s="68">
        <v>0</v>
      </c>
    </row>
    <row r="325" customFormat="1" spans="1:14">
      <c r="A325" s="54" t="s">
        <v>1084</v>
      </c>
      <c r="B325" s="54" t="s">
        <v>1085</v>
      </c>
      <c r="C325" s="54" t="s">
        <v>50</v>
      </c>
      <c r="D325" s="54" t="s">
        <v>1071</v>
      </c>
      <c r="E325" s="54" t="s">
        <v>18</v>
      </c>
      <c r="F325" s="54" t="s">
        <v>1071</v>
      </c>
      <c r="G325" s="54" t="s">
        <v>52</v>
      </c>
      <c r="H325" s="54"/>
      <c r="I325" s="54" t="s">
        <v>604</v>
      </c>
      <c r="J325" s="68">
        <v>65.35</v>
      </c>
      <c r="K325" s="68">
        <v>32.517</v>
      </c>
      <c r="L325" s="68">
        <v>66</v>
      </c>
      <c r="M325" s="68">
        <v>70</v>
      </c>
      <c r="N325" s="68">
        <v>4</v>
      </c>
    </row>
    <row r="326" customFormat="1" spans="1:14">
      <c r="A326" s="54" t="s">
        <v>1086</v>
      </c>
      <c r="B326" s="54" t="s">
        <v>1087</v>
      </c>
      <c r="C326" s="54" t="s">
        <v>50</v>
      </c>
      <c r="D326" s="54" t="s">
        <v>1071</v>
      </c>
      <c r="E326" s="54" t="s">
        <v>18</v>
      </c>
      <c r="F326" s="54" t="s">
        <v>1071</v>
      </c>
      <c r="G326" s="54" t="s">
        <v>52</v>
      </c>
      <c r="H326" s="54"/>
      <c r="I326" s="54" t="s">
        <v>604</v>
      </c>
      <c r="J326" s="68">
        <v>25.69</v>
      </c>
      <c r="K326" s="68">
        <v>6.534</v>
      </c>
      <c r="L326" s="68">
        <v>26</v>
      </c>
      <c r="M326" s="68">
        <v>26</v>
      </c>
      <c r="N326" s="68">
        <v>0</v>
      </c>
    </row>
    <row r="327" customFormat="1" spans="1:14">
      <c r="A327" s="54" t="s">
        <v>1088</v>
      </c>
      <c r="B327" s="54" t="s">
        <v>1089</v>
      </c>
      <c r="C327" s="54" t="s">
        <v>50</v>
      </c>
      <c r="D327" s="54" t="s">
        <v>1071</v>
      </c>
      <c r="E327" s="54" t="s">
        <v>18</v>
      </c>
      <c r="F327" s="54" t="s">
        <v>1071</v>
      </c>
      <c r="G327" s="54" t="s">
        <v>52</v>
      </c>
      <c r="H327" s="54"/>
      <c r="I327" s="54" t="s">
        <v>604</v>
      </c>
      <c r="J327" s="68">
        <v>66.99</v>
      </c>
      <c r="K327" s="68">
        <v>46.87</v>
      </c>
      <c r="L327" s="68">
        <v>68</v>
      </c>
      <c r="M327" s="68">
        <v>67</v>
      </c>
      <c r="N327" s="68">
        <v>-1</v>
      </c>
    </row>
    <row r="328" customFormat="1" spans="1:14">
      <c r="A328" s="54" t="s">
        <v>1090</v>
      </c>
      <c r="B328" s="54" t="s">
        <v>1091</v>
      </c>
      <c r="C328" s="54" t="s">
        <v>1092</v>
      </c>
      <c r="D328" s="54" t="s">
        <v>1093</v>
      </c>
      <c r="E328" s="54" t="s">
        <v>18</v>
      </c>
      <c r="F328" s="54" t="s">
        <v>1093</v>
      </c>
      <c r="G328" s="54" t="s">
        <v>52</v>
      </c>
      <c r="H328" s="54"/>
      <c r="I328" s="54" t="s">
        <v>152</v>
      </c>
      <c r="J328" s="68">
        <v>216.36</v>
      </c>
      <c r="K328" s="68">
        <v>85.167</v>
      </c>
      <c r="L328" s="68">
        <v>217</v>
      </c>
      <c r="M328" s="68">
        <v>217</v>
      </c>
      <c r="N328" s="68">
        <v>0</v>
      </c>
    </row>
    <row r="329" customFormat="1" spans="1:14">
      <c r="A329" s="54" t="s">
        <v>1094</v>
      </c>
      <c r="B329" s="54" t="s">
        <v>1095</v>
      </c>
      <c r="C329" s="54" t="s">
        <v>1096</v>
      </c>
      <c r="D329" s="54" t="s">
        <v>198</v>
      </c>
      <c r="E329" s="54" t="s">
        <v>18</v>
      </c>
      <c r="F329" s="54" t="s">
        <v>198</v>
      </c>
      <c r="G329" s="54" t="s">
        <v>129</v>
      </c>
      <c r="H329" s="54"/>
      <c r="I329" s="54" t="s">
        <v>145</v>
      </c>
      <c r="J329" s="68">
        <v>1.78</v>
      </c>
      <c r="K329" s="68">
        <v>1.756</v>
      </c>
      <c r="L329" s="68">
        <v>2.5</v>
      </c>
      <c r="M329" s="68">
        <v>2.5</v>
      </c>
      <c r="N329" s="68">
        <v>0</v>
      </c>
    </row>
    <row r="330" customFormat="1" spans="1:14">
      <c r="A330" s="54" t="s">
        <v>1097</v>
      </c>
      <c r="B330" s="54" t="s">
        <v>1098</v>
      </c>
      <c r="C330" s="54" t="s">
        <v>1099</v>
      </c>
      <c r="D330" s="54" t="s">
        <v>17</v>
      </c>
      <c r="E330" s="54" t="s">
        <v>18</v>
      </c>
      <c r="F330" s="54" t="s">
        <v>17</v>
      </c>
      <c r="G330" s="54" t="s">
        <v>19</v>
      </c>
      <c r="H330" s="54"/>
      <c r="I330" s="54" t="s">
        <v>145</v>
      </c>
      <c r="J330" s="68">
        <v>3.6</v>
      </c>
      <c r="K330" s="68">
        <v>2.734</v>
      </c>
      <c r="L330" s="68">
        <v>4</v>
      </c>
      <c r="M330" s="68">
        <v>4</v>
      </c>
      <c r="N330" s="68">
        <v>0</v>
      </c>
    </row>
    <row r="331" customFormat="1" spans="1:14">
      <c r="A331" s="54" t="s">
        <v>1100</v>
      </c>
      <c r="B331" s="54" t="s">
        <v>1101</v>
      </c>
      <c r="C331" s="54" t="s">
        <v>1102</v>
      </c>
      <c r="D331" s="54" t="s">
        <v>266</v>
      </c>
      <c r="E331" s="54" t="s">
        <v>18</v>
      </c>
      <c r="F331" s="54" t="s">
        <v>267</v>
      </c>
      <c r="G331" s="66" t="s">
        <v>170</v>
      </c>
      <c r="H331" s="54"/>
      <c r="I331" s="54" t="s">
        <v>120</v>
      </c>
      <c r="J331" s="68">
        <v>2550.5</v>
      </c>
      <c r="K331" s="68">
        <v>1112.625</v>
      </c>
      <c r="L331" s="68">
        <v>2538</v>
      </c>
      <c r="M331" s="68">
        <v>2551</v>
      </c>
      <c r="N331" s="68">
        <v>13</v>
      </c>
    </row>
    <row r="332" customFormat="1" spans="1:14">
      <c r="A332" s="54" t="s">
        <v>1103</v>
      </c>
      <c r="B332" s="54" t="s">
        <v>1104</v>
      </c>
      <c r="C332" s="54" t="s">
        <v>1105</v>
      </c>
      <c r="D332" s="54" t="s">
        <v>728</v>
      </c>
      <c r="E332" s="54" t="s">
        <v>18</v>
      </c>
      <c r="F332" s="54" t="s">
        <v>728</v>
      </c>
      <c r="G332" s="54" t="s">
        <v>129</v>
      </c>
      <c r="H332" s="54"/>
      <c r="I332" s="54" t="s">
        <v>20</v>
      </c>
      <c r="J332" s="68">
        <v>60</v>
      </c>
      <c r="K332" s="68">
        <v>36</v>
      </c>
      <c r="L332" s="68">
        <v>50</v>
      </c>
      <c r="M332" s="68">
        <v>60</v>
      </c>
      <c r="N332" s="68">
        <v>10</v>
      </c>
    </row>
    <row r="333" customFormat="1" spans="1:14">
      <c r="A333" s="54" t="s">
        <v>1106</v>
      </c>
      <c r="B333" s="54" t="s">
        <v>1107</v>
      </c>
      <c r="C333" s="54" t="s">
        <v>1108</v>
      </c>
      <c r="D333" s="54" t="s">
        <v>465</v>
      </c>
      <c r="E333" s="54" t="s">
        <v>18</v>
      </c>
      <c r="F333" s="54" t="s">
        <v>465</v>
      </c>
      <c r="G333" s="66" t="s">
        <v>129</v>
      </c>
      <c r="H333" s="54"/>
      <c r="I333" s="54" t="s">
        <v>1109</v>
      </c>
      <c r="J333" s="68">
        <v>5.66</v>
      </c>
      <c r="K333" s="68">
        <v>19.536</v>
      </c>
      <c r="L333" s="68">
        <v>20</v>
      </c>
      <c r="M333" s="68">
        <v>20</v>
      </c>
      <c r="N333" s="68">
        <v>0</v>
      </c>
    </row>
    <row r="334" customFormat="1" spans="1:14">
      <c r="A334" s="54" t="s">
        <v>1110</v>
      </c>
      <c r="B334" s="54" t="s">
        <v>1111</v>
      </c>
      <c r="C334" s="54" t="s">
        <v>1112</v>
      </c>
      <c r="D334" s="54" t="s">
        <v>586</v>
      </c>
      <c r="E334" s="54" t="s">
        <v>18</v>
      </c>
      <c r="F334" s="54" t="s">
        <v>586</v>
      </c>
      <c r="G334" s="66" t="s">
        <v>98</v>
      </c>
      <c r="H334" s="54"/>
      <c r="I334" s="54" t="s">
        <v>1113</v>
      </c>
      <c r="J334" s="68">
        <v>22.02</v>
      </c>
      <c r="K334" s="68">
        <v>29.376</v>
      </c>
      <c r="L334" s="68">
        <v>30</v>
      </c>
      <c r="M334" s="68">
        <v>32</v>
      </c>
      <c r="N334" s="68">
        <v>2</v>
      </c>
    </row>
    <row r="335" customFormat="1" spans="1:14">
      <c r="A335" s="54" t="s">
        <v>1114</v>
      </c>
      <c r="B335" s="54" t="s">
        <v>1115</v>
      </c>
      <c r="C335" s="54" t="s">
        <v>1116</v>
      </c>
      <c r="D335" s="54" t="s">
        <v>97</v>
      </c>
      <c r="E335" s="54" t="s">
        <v>18</v>
      </c>
      <c r="F335" s="54" t="s">
        <v>97</v>
      </c>
      <c r="G335" s="54" t="s">
        <v>98</v>
      </c>
      <c r="H335" s="54"/>
      <c r="I335" s="54" t="s">
        <v>288</v>
      </c>
      <c r="J335" s="68">
        <v>103.49</v>
      </c>
      <c r="K335" s="68">
        <v>42.724</v>
      </c>
      <c r="L335" s="68">
        <v>104</v>
      </c>
      <c r="M335" s="68">
        <v>104</v>
      </c>
      <c r="N335" s="68">
        <v>0</v>
      </c>
    </row>
    <row r="336" customFormat="1" spans="1:14">
      <c r="A336" s="54" t="s">
        <v>1117</v>
      </c>
      <c r="B336" s="54" t="s">
        <v>1118</v>
      </c>
      <c r="C336" s="54" t="s">
        <v>1119</v>
      </c>
      <c r="D336" s="54" t="s">
        <v>17</v>
      </c>
      <c r="E336" s="54" t="s">
        <v>18</v>
      </c>
      <c r="F336" s="54" t="s">
        <v>17</v>
      </c>
      <c r="G336" s="66" t="s">
        <v>19</v>
      </c>
      <c r="H336" s="54"/>
      <c r="I336" s="54" t="s">
        <v>203</v>
      </c>
      <c r="J336" s="68">
        <v>0.13</v>
      </c>
      <c r="K336" s="68">
        <v>0</v>
      </c>
      <c r="L336" s="68">
        <v>0.5</v>
      </c>
      <c r="M336" s="68">
        <v>0.5</v>
      </c>
      <c r="N336" s="68">
        <v>0</v>
      </c>
    </row>
    <row r="337" customFormat="1" spans="1:14">
      <c r="A337" s="54" t="s">
        <v>1120</v>
      </c>
      <c r="B337" s="54" t="s">
        <v>1121</v>
      </c>
      <c r="C337" s="54" t="s">
        <v>1122</v>
      </c>
      <c r="D337" s="54" t="s">
        <v>24</v>
      </c>
      <c r="E337" s="54" t="s">
        <v>18</v>
      </c>
      <c r="F337" s="54" t="s">
        <v>24</v>
      </c>
      <c r="G337" s="54" t="s">
        <v>19</v>
      </c>
      <c r="H337" s="54"/>
      <c r="I337" s="54" t="s">
        <v>540</v>
      </c>
      <c r="J337" s="68">
        <v>18.03</v>
      </c>
      <c r="K337" s="68">
        <v>14.63</v>
      </c>
      <c r="L337" s="68">
        <v>18</v>
      </c>
      <c r="M337" s="68">
        <v>18.5</v>
      </c>
      <c r="N337" s="68">
        <v>0.5</v>
      </c>
    </row>
    <row r="338" customFormat="1" spans="1:14">
      <c r="A338" s="54" t="s">
        <v>1123</v>
      </c>
      <c r="B338" s="54" t="s">
        <v>1124</v>
      </c>
      <c r="C338" s="54" t="s">
        <v>1125</v>
      </c>
      <c r="D338" s="54" t="s">
        <v>97</v>
      </c>
      <c r="E338" s="54" t="s">
        <v>18</v>
      </c>
      <c r="F338" s="54" t="s">
        <v>97</v>
      </c>
      <c r="G338" s="54" t="s">
        <v>98</v>
      </c>
      <c r="H338" s="54"/>
      <c r="I338" s="54" t="s">
        <v>288</v>
      </c>
      <c r="J338" s="68">
        <v>41.67</v>
      </c>
      <c r="K338" s="68">
        <v>23.369</v>
      </c>
      <c r="L338" s="68">
        <v>42</v>
      </c>
      <c r="M338" s="68">
        <v>42</v>
      </c>
      <c r="N338" s="68">
        <v>0</v>
      </c>
    </row>
    <row r="339" customFormat="1" spans="1:14">
      <c r="A339" s="54" t="s">
        <v>1126</v>
      </c>
      <c r="B339" s="54" t="s">
        <v>1127</v>
      </c>
      <c r="C339" s="54" t="s">
        <v>1128</v>
      </c>
      <c r="D339" s="54" t="s">
        <v>128</v>
      </c>
      <c r="E339" s="54" t="s">
        <v>18</v>
      </c>
      <c r="F339" s="54" t="s">
        <v>128</v>
      </c>
      <c r="G339" s="66" t="s">
        <v>129</v>
      </c>
      <c r="H339" s="54"/>
      <c r="I339" s="54" t="s">
        <v>288</v>
      </c>
      <c r="J339" s="68">
        <v>5.77</v>
      </c>
      <c r="K339" s="68">
        <v>4.66</v>
      </c>
      <c r="L339" s="68">
        <v>6</v>
      </c>
      <c r="M339" s="68">
        <v>6</v>
      </c>
      <c r="N339" s="68">
        <v>0</v>
      </c>
    </row>
    <row r="340" customFormat="1" spans="1:14">
      <c r="A340" s="54" t="s">
        <v>1129</v>
      </c>
      <c r="B340" s="54" t="s">
        <v>1130</v>
      </c>
      <c r="C340" s="54" t="s">
        <v>1131</v>
      </c>
      <c r="D340" s="54" t="s">
        <v>24</v>
      </c>
      <c r="E340" s="54" t="s">
        <v>18</v>
      </c>
      <c r="F340" s="54" t="s">
        <v>24</v>
      </c>
      <c r="G340" s="54" t="s">
        <v>19</v>
      </c>
      <c r="H340" s="54"/>
      <c r="I340" s="54" t="s">
        <v>535</v>
      </c>
      <c r="J340" s="68">
        <v>3.58</v>
      </c>
      <c r="K340" s="68">
        <v>1.613</v>
      </c>
      <c r="L340" s="68">
        <v>4</v>
      </c>
      <c r="M340" s="68">
        <v>4</v>
      </c>
      <c r="N340" s="68">
        <v>0</v>
      </c>
    </row>
    <row r="341" customFormat="1" spans="1:14">
      <c r="A341" s="54" t="s">
        <v>1132</v>
      </c>
      <c r="B341" s="54" t="s">
        <v>1133</v>
      </c>
      <c r="C341" s="54" t="s">
        <v>1134</v>
      </c>
      <c r="D341" s="54" t="s">
        <v>17</v>
      </c>
      <c r="E341" s="54" t="s">
        <v>18</v>
      </c>
      <c r="F341" s="54" t="s">
        <v>17</v>
      </c>
      <c r="G341" s="66" t="s">
        <v>19</v>
      </c>
      <c r="H341" s="54"/>
      <c r="I341" s="54" t="s">
        <v>145</v>
      </c>
      <c r="J341" s="68">
        <v>35.25</v>
      </c>
      <c r="K341" s="68">
        <v>9.653</v>
      </c>
      <c r="L341" s="68">
        <v>36</v>
      </c>
      <c r="M341" s="68">
        <v>36</v>
      </c>
      <c r="N341" s="68">
        <v>0</v>
      </c>
    </row>
    <row r="342" customFormat="1" spans="1:14">
      <c r="A342" s="54" t="s">
        <v>1135</v>
      </c>
      <c r="B342" s="54" t="s">
        <v>1136</v>
      </c>
      <c r="C342" s="54" t="s">
        <v>1137</v>
      </c>
      <c r="D342" s="54" t="s">
        <v>586</v>
      </c>
      <c r="E342" s="54" t="s">
        <v>18</v>
      </c>
      <c r="F342" s="54" t="s">
        <v>586</v>
      </c>
      <c r="G342" s="66" t="s">
        <v>98</v>
      </c>
      <c r="H342" s="54"/>
      <c r="I342" s="54" t="s">
        <v>199</v>
      </c>
      <c r="J342" s="68">
        <v>11.16</v>
      </c>
      <c r="K342" s="68">
        <v>9.24</v>
      </c>
      <c r="L342" s="68">
        <v>11.5</v>
      </c>
      <c r="M342" s="68">
        <v>11.5</v>
      </c>
      <c r="N342" s="68">
        <v>0</v>
      </c>
    </row>
    <row r="343" customFormat="1" spans="1:14">
      <c r="A343" s="54" t="s">
        <v>1138</v>
      </c>
      <c r="B343" s="54" t="s">
        <v>1139</v>
      </c>
      <c r="C343" s="54" t="s">
        <v>1140</v>
      </c>
      <c r="D343" s="54" t="s">
        <v>603</v>
      </c>
      <c r="E343" s="54" t="s">
        <v>18</v>
      </c>
      <c r="F343" s="54" t="s">
        <v>603</v>
      </c>
      <c r="G343" s="54" t="s">
        <v>129</v>
      </c>
      <c r="H343" s="54"/>
      <c r="I343" s="54" t="s">
        <v>86</v>
      </c>
      <c r="J343" s="68">
        <v>0.28</v>
      </c>
      <c r="K343" s="68">
        <v>0.512</v>
      </c>
      <c r="L343" s="68">
        <v>0.5</v>
      </c>
      <c r="M343" s="68">
        <v>1</v>
      </c>
      <c r="N343" s="68">
        <v>0.5</v>
      </c>
    </row>
    <row r="344" customFormat="1" spans="1:14">
      <c r="A344" s="54" t="s">
        <v>1141</v>
      </c>
      <c r="B344" s="54" t="s">
        <v>1142</v>
      </c>
      <c r="C344" s="54" t="s">
        <v>1143</v>
      </c>
      <c r="D344" s="54" t="s">
        <v>78</v>
      </c>
      <c r="E344" s="54" t="s">
        <v>18</v>
      </c>
      <c r="F344" s="54" t="s">
        <v>78</v>
      </c>
      <c r="G344" s="54" t="s">
        <v>29</v>
      </c>
      <c r="H344" s="54"/>
      <c r="I344" s="54" t="s">
        <v>227</v>
      </c>
      <c r="J344" s="68">
        <v>34.36</v>
      </c>
      <c r="K344" s="68">
        <v>32.912</v>
      </c>
      <c r="L344" s="68">
        <v>35</v>
      </c>
      <c r="M344" s="68">
        <v>35</v>
      </c>
      <c r="N344" s="68">
        <v>0</v>
      </c>
    </row>
    <row r="345" customFormat="1" spans="1:14">
      <c r="A345" s="54" t="s">
        <v>1144</v>
      </c>
      <c r="B345" s="54" t="s">
        <v>1145</v>
      </c>
      <c r="C345" s="54" t="s">
        <v>1146</v>
      </c>
      <c r="D345" s="54" t="s">
        <v>428</v>
      </c>
      <c r="E345" s="54" t="s">
        <v>18</v>
      </c>
      <c r="F345" s="54" t="s">
        <v>428</v>
      </c>
      <c r="G345" s="54" t="s">
        <v>29</v>
      </c>
      <c r="H345" s="54"/>
      <c r="I345" s="54" t="s">
        <v>227</v>
      </c>
      <c r="J345" s="68">
        <v>34.37</v>
      </c>
      <c r="K345" s="68">
        <v>32.303</v>
      </c>
      <c r="L345" s="68">
        <v>34.5</v>
      </c>
      <c r="M345" s="68">
        <v>35</v>
      </c>
      <c r="N345" s="68">
        <v>0.5</v>
      </c>
    </row>
    <row r="346" customFormat="1" spans="1:14">
      <c r="A346" s="54" t="s">
        <v>1147</v>
      </c>
      <c r="B346" s="54" t="s">
        <v>1148</v>
      </c>
      <c r="C346" s="54" t="s">
        <v>1149</v>
      </c>
      <c r="D346" s="54" t="s">
        <v>453</v>
      </c>
      <c r="E346" s="54" t="s">
        <v>18</v>
      </c>
      <c r="F346" s="54" t="s">
        <v>453</v>
      </c>
      <c r="G346" s="54" t="s">
        <v>29</v>
      </c>
      <c r="H346" s="54"/>
      <c r="I346" s="54" t="s">
        <v>227</v>
      </c>
      <c r="J346" s="68">
        <v>68.19</v>
      </c>
      <c r="K346" s="68">
        <v>53.686</v>
      </c>
      <c r="L346" s="68">
        <v>69</v>
      </c>
      <c r="M346" s="68">
        <v>69</v>
      </c>
      <c r="N346" s="68">
        <v>0</v>
      </c>
    </row>
    <row r="347" customFormat="1" spans="1:14">
      <c r="A347" s="54" t="s">
        <v>1150</v>
      </c>
      <c r="B347" s="54" t="s">
        <v>1151</v>
      </c>
      <c r="C347" s="54" t="s">
        <v>1152</v>
      </c>
      <c r="D347" s="54" t="s">
        <v>78</v>
      </c>
      <c r="E347" s="54" t="s">
        <v>18</v>
      </c>
      <c r="F347" s="54" t="s">
        <v>78</v>
      </c>
      <c r="G347" s="54" t="s">
        <v>29</v>
      </c>
      <c r="H347" s="54"/>
      <c r="I347" s="54" t="s">
        <v>292</v>
      </c>
      <c r="J347" s="68">
        <v>5.77</v>
      </c>
      <c r="K347" s="68">
        <v>5.25</v>
      </c>
      <c r="L347" s="68">
        <v>6</v>
      </c>
      <c r="M347" s="68">
        <v>22</v>
      </c>
      <c r="N347" s="68">
        <v>16</v>
      </c>
    </row>
    <row r="348" customFormat="1" spans="1:14">
      <c r="A348" s="54" t="s">
        <v>1153</v>
      </c>
      <c r="B348" s="54" t="s">
        <v>1154</v>
      </c>
      <c r="C348" s="54" t="s">
        <v>1155</v>
      </c>
      <c r="D348" s="54" t="s">
        <v>24</v>
      </c>
      <c r="E348" s="54" t="s">
        <v>18</v>
      </c>
      <c r="F348" s="54" t="s">
        <v>24</v>
      </c>
      <c r="G348" s="54" t="s">
        <v>19</v>
      </c>
      <c r="H348" s="54"/>
      <c r="I348" s="54" t="s">
        <v>187</v>
      </c>
      <c r="J348" s="68">
        <v>3.93</v>
      </c>
      <c r="K348" s="68">
        <v>1.624</v>
      </c>
      <c r="L348" s="68">
        <v>4</v>
      </c>
      <c r="M348" s="68">
        <v>4</v>
      </c>
      <c r="N348" s="68">
        <v>0</v>
      </c>
    </row>
    <row r="349" customFormat="1" spans="1:14">
      <c r="A349" s="54" t="s">
        <v>1156</v>
      </c>
      <c r="B349" s="54" t="s">
        <v>1157</v>
      </c>
      <c r="C349" s="54" t="s">
        <v>1158</v>
      </c>
      <c r="D349" s="54" t="s">
        <v>287</v>
      </c>
      <c r="E349" s="54" t="s">
        <v>18</v>
      </c>
      <c r="F349" s="54" t="s">
        <v>287</v>
      </c>
      <c r="G349" s="54" t="s">
        <v>98</v>
      </c>
      <c r="H349" s="54"/>
      <c r="I349" s="54" t="s">
        <v>227</v>
      </c>
      <c r="J349" s="68">
        <v>3.31</v>
      </c>
      <c r="K349" s="68">
        <v>24.033</v>
      </c>
      <c r="L349" s="68">
        <v>24</v>
      </c>
      <c r="M349" s="68">
        <v>30</v>
      </c>
      <c r="N349" s="68">
        <v>6</v>
      </c>
    </row>
    <row r="350" customFormat="1" spans="1:14">
      <c r="A350" s="54" t="s">
        <v>1159</v>
      </c>
      <c r="B350" s="54" t="s">
        <v>1160</v>
      </c>
      <c r="C350" s="54" t="s">
        <v>1161</v>
      </c>
      <c r="D350" s="54" t="s">
        <v>17</v>
      </c>
      <c r="E350" s="54" t="s">
        <v>18</v>
      </c>
      <c r="F350" s="54" t="s">
        <v>17</v>
      </c>
      <c r="G350" s="54" t="s">
        <v>19</v>
      </c>
      <c r="H350" s="54"/>
      <c r="I350" s="54" t="s">
        <v>292</v>
      </c>
      <c r="J350" s="68">
        <v>8.56</v>
      </c>
      <c r="K350" s="68">
        <v>4.686</v>
      </c>
      <c r="L350" s="68">
        <v>9</v>
      </c>
      <c r="M350" s="68">
        <v>9</v>
      </c>
      <c r="N350" s="68">
        <v>0</v>
      </c>
    </row>
    <row r="351" customFormat="1" spans="1:14">
      <c r="A351" s="54" t="s">
        <v>1162</v>
      </c>
      <c r="B351" s="54" t="s">
        <v>1163</v>
      </c>
      <c r="C351" s="54" t="s">
        <v>1164</v>
      </c>
      <c r="D351" s="54" t="s">
        <v>97</v>
      </c>
      <c r="E351" s="54" t="s">
        <v>18</v>
      </c>
      <c r="F351" s="54" t="s">
        <v>97</v>
      </c>
      <c r="G351" s="54" t="s">
        <v>98</v>
      </c>
      <c r="H351" s="54"/>
      <c r="I351" s="54" t="s">
        <v>292</v>
      </c>
      <c r="J351" s="68">
        <v>17.2</v>
      </c>
      <c r="K351" s="68">
        <v>9.486</v>
      </c>
      <c r="L351" s="68">
        <v>21</v>
      </c>
      <c r="M351" s="68">
        <v>21</v>
      </c>
      <c r="N351" s="68">
        <v>0</v>
      </c>
    </row>
    <row r="352" customFormat="1" spans="1:14">
      <c r="A352" s="54" t="s">
        <v>1165</v>
      </c>
      <c r="B352" s="54" t="s">
        <v>1166</v>
      </c>
      <c r="C352" s="54" t="s">
        <v>1167</v>
      </c>
      <c r="D352" s="54" t="s">
        <v>17</v>
      </c>
      <c r="E352" s="54" t="s">
        <v>18</v>
      </c>
      <c r="F352" s="54" t="s">
        <v>17</v>
      </c>
      <c r="G352" s="54" t="s">
        <v>19</v>
      </c>
      <c r="H352" s="54"/>
      <c r="I352" s="54" t="s">
        <v>30</v>
      </c>
      <c r="J352" s="68">
        <v>21.48</v>
      </c>
      <c r="K352" s="68">
        <v>32.977</v>
      </c>
      <c r="L352" s="68">
        <v>32</v>
      </c>
      <c r="M352" s="68">
        <v>36</v>
      </c>
      <c r="N352" s="68">
        <v>4</v>
      </c>
    </row>
    <row r="353" customFormat="1" spans="1:14">
      <c r="A353" s="54" t="s">
        <v>1168</v>
      </c>
      <c r="B353" s="54" t="s">
        <v>1169</v>
      </c>
      <c r="C353" s="54" t="s">
        <v>1170</v>
      </c>
      <c r="D353" s="54" t="s">
        <v>124</v>
      </c>
      <c r="E353" s="54" t="s">
        <v>18</v>
      </c>
      <c r="F353" s="54" t="s">
        <v>124</v>
      </c>
      <c r="G353" s="54" t="s">
        <v>52</v>
      </c>
      <c r="H353" s="54"/>
      <c r="I353" s="54" t="s">
        <v>1171</v>
      </c>
      <c r="J353" s="68">
        <v>67.38</v>
      </c>
      <c r="K353" s="68">
        <v>106.438</v>
      </c>
      <c r="L353" s="68">
        <v>106</v>
      </c>
      <c r="M353" s="68">
        <v>107</v>
      </c>
      <c r="N353" s="68">
        <v>1</v>
      </c>
    </row>
    <row r="354" customFormat="1" spans="1:14">
      <c r="A354" s="54" t="s">
        <v>1172</v>
      </c>
      <c r="B354" s="54" t="s">
        <v>1173</v>
      </c>
      <c r="C354" s="54" t="s">
        <v>1174</v>
      </c>
      <c r="D354" s="54" t="s">
        <v>17</v>
      </c>
      <c r="E354" s="54" t="s">
        <v>18</v>
      </c>
      <c r="F354" s="54" t="s">
        <v>17</v>
      </c>
      <c r="G354" s="54" t="s">
        <v>19</v>
      </c>
      <c r="H354" s="54"/>
      <c r="I354" s="54" t="s">
        <v>191</v>
      </c>
      <c r="J354" s="68">
        <v>3</v>
      </c>
      <c r="K354" s="68">
        <v>3.802</v>
      </c>
      <c r="L354" s="68">
        <v>3.5</v>
      </c>
      <c r="M354" s="68">
        <v>4</v>
      </c>
      <c r="N354" s="68">
        <v>0.5</v>
      </c>
    </row>
    <row r="355" customFormat="1" spans="1:14">
      <c r="A355" s="54" t="s">
        <v>1175</v>
      </c>
      <c r="B355" s="54" t="s">
        <v>1176</v>
      </c>
      <c r="C355" s="54" t="s">
        <v>1177</v>
      </c>
      <c r="D355" s="54" t="s">
        <v>17</v>
      </c>
      <c r="E355" s="54" t="s">
        <v>18</v>
      </c>
      <c r="F355" s="54" t="s">
        <v>17</v>
      </c>
      <c r="G355" s="54" t="s">
        <v>19</v>
      </c>
      <c r="H355" s="54"/>
      <c r="I355" s="54" t="s">
        <v>398</v>
      </c>
      <c r="J355" s="68">
        <v>0.54</v>
      </c>
      <c r="K355" s="68">
        <v>0</v>
      </c>
      <c r="L355" s="68">
        <v>1</v>
      </c>
      <c r="M355" s="68">
        <v>1</v>
      </c>
      <c r="N355" s="68">
        <v>0</v>
      </c>
    </row>
    <row r="356" customFormat="1" spans="1:14">
      <c r="A356" s="54" t="s">
        <v>1178</v>
      </c>
      <c r="B356" s="54" t="s">
        <v>1179</v>
      </c>
      <c r="C356" s="54" t="s">
        <v>1180</v>
      </c>
      <c r="D356" s="54" t="s">
        <v>160</v>
      </c>
      <c r="E356" s="54" t="s">
        <v>18</v>
      </c>
      <c r="F356" s="54" t="s">
        <v>160</v>
      </c>
      <c r="G356" s="54" t="s">
        <v>129</v>
      </c>
      <c r="H356" s="54"/>
      <c r="I356" s="54" t="s">
        <v>86</v>
      </c>
      <c r="J356" s="68">
        <v>0.3</v>
      </c>
      <c r="K356" s="68">
        <v>0</v>
      </c>
      <c r="L356" s="68">
        <v>0.5</v>
      </c>
      <c r="M356" s="68">
        <v>0.5</v>
      </c>
      <c r="N356" s="68">
        <v>0</v>
      </c>
    </row>
    <row r="357" customFormat="1" spans="1:14">
      <c r="A357" s="54" t="s">
        <v>1181</v>
      </c>
      <c r="B357" s="54" t="s">
        <v>1182</v>
      </c>
      <c r="C357" s="54" t="s">
        <v>1183</v>
      </c>
      <c r="D357" s="54" t="s">
        <v>1184</v>
      </c>
      <c r="E357" s="54" t="s">
        <v>18</v>
      </c>
      <c r="F357" s="54" t="s">
        <v>1184</v>
      </c>
      <c r="G357" s="54" t="s">
        <v>98</v>
      </c>
      <c r="H357" s="54"/>
      <c r="I357" s="54" t="s">
        <v>442</v>
      </c>
      <c r="J357" s="68">
        <v>32.29</v>
      </c>
      <c r="K357" s="68">
        <v>27.62</v>
      </c>
      <c r="L357" s="68">
        <v>33</v>
      </c>
      <c r="M357" s="68">
        <v>33</v>
      </c>
      <c r="N357" s="68">
        <v>0</v>
      </c>
    </row>
    <row r="358" customFormat="1" spans="1:14">
      <c r="A358" s="54" t="s">
        <v>1185</v>
      </c>
      <c r="B358" s="54" t="s">
        <v>1186</v>
      </c>
      <c r="C358" s="54" t="s">
        <v>1187</v>
      </c>
      <c r="D358" s="54" t="s">
        <v>1188</v>
      </c>
      <c r="E358" s="54" t="s">
        <v>18</v>
      </c>
      <c r="F358" s="54" t="s">
        <v>1188</v>
      </c>
      <c r="G358" s="54" t="s">
        <v>129</v>
      </c>
      <c r="H358" s="54"/>
      <c r="I358" s="54" t="s">
        <v>442</v>
      </c>
      <c r="J358" s="68">
        <v>3.53</v>
      </c>
      <c r="K358" s="68">
        <v>3.869</v>
      </c>
      <c r="L358" s="68">
        <v>4</v>
      </c>
      <c r="M358" s="68">
        <v>4</v>
      </c>
      <c r="N358" s="68">
        <v>0</v>
      </c>
    </row>
    <row r="359" customFormat="1" spans="1:14">
      <c r="A359" s="54" t="s">
        <v>1189</v>
      </c>
      <c r="B359" s="54" t="s">
        <v>1190</v>
      </c>
      <c r="C359" s="54" t="s">
        <v>1191</v>
      </c>
      <c r="D359" s="54" t="s">
        <v>17</v>
      </c>
      <c r="E359" s="54" t="s">
        <v>18</v>
      </c>
      <c r="F359" s="54" t="s">
        <v>17</v>
      </c>
      <c r="G359" s="54" t="s">
        <v>19</v>
      </c>
      <c r="H359" s="54"/>
      <c r="I359" s="54" t="s">
        <v>675</v>
      </c>
      <c r="J359" s="68">
        <v>16.11</v>
      </c>
      <c r="K359" s="68">
        <v>20.266</v>
      </c>
      <c r="L359" s="68">
        <v>17.5</v>
      </c>
      <c r="M359" s="68">
        <v>21</v>
      </c>
      <c r="N359" s="68">
        <v>3.5</v>
      </c>
    </row>
    <row r="360" customFormat="1" spans="1:14">
      <c r="A360" s="54" t="s">
        <v>1192</v>
      </c>
      <c r="B360" s="54" t="s">
        <v>1193</v>
      </c>
      <c r="C360" s="54" t="s">
        <v>50</v>
      </c>
      <c r="D360" s="54" t="s">
        <v>51</v>
      </c>
      <c r="E360" s="54" t="s">
        <v>18</v>
      </c>
      <c r="F360" s="54" t="s">
        <v>51</v>
      </c>
      <c r="G360" s="54" t="s">
        <v>52</v>
      </c>
      <c r="H360" s="54"/>
      <c r="I360" s="54" t="s">
        <v>1194</v>
      </c>
      <c r="J360" s="68">
        <v>300</v>
      </c>
      <c r="K360" s="68">
        <v>291.5</v>
      </c>
      <c r="L360" s="68">
        <v>393</v>
      </c>
      <c r="M360" s="68">
        <v>393</v>
      </c>
      <c r="N360" s="68">
        <v>0</v>
      </c>
    </row>
    <row r="361" customFormat="1" spans="1:14">
      <c r="A361" s="54" t="s">
        <v>1195</v>
      </c>
      <c r="B361" s="54" t="s">
        <v>1196</v>
      </c>
      <c r="C361" s="54" t="s">
        <v>1197</v>
      </c>
      <c r="D361" s="54" t="s">
        <v>160</v>
      </c>
      <c r="E361" s="54" t="s">
        <v>18</v>
      </c>
      <c r="F361" s="54" t="s">
        <v>160</v>
      </c>
      <c r="G361" s="54" t="s">
        <v>129</v>
      </c>
      <c r="H361" s="54"/>
      <c r="I361" s="54" t="s">
        <v>145</v>
      </c>
      <c r="J361" s="68">
        <v>0.98</v>
      </c>
      <c r="K361" s="68">
        <v>0.792</v>
      </c>
      <c r="L361" s="68">
        <v>1</v>
      </c>
      <c r="M361" s="68">
        <v>1.5</v>
      </c>
      <c r="N361" s="68">
        <v>0.5</v>
      </c>
    </row>
    <row r="362" customFormat="1" spans="1:14">
      <c r="A362" s="54" t="s">
        <v>1198</v>
      </c>
      <c r="B362" s="54" t="s">
        <v>1199</v>
      </c>
      <c r="C362" s="54" t="s">
        <v>1200</v>
      </c>
      <c r="D362" s="54" t="s">
        <v>938</v>
      </c>
      <c r="E362" s="54" t="s">
        <v>18</v>
      </c>
      <c r="F362" s="54" t="s">
        <v>938</v>
      </c>
      <c r="G362" s="54" t="s">
        <v>98</v>
      </c>
      <c r="H362" s="54"/>
      <c r="I362" s="54" t="s">
        <v>227</v>
      </c>
      <c r="J362" s="68">
        <v>14.71</v>
      </c>
      <c r="K362" s="68">
        <v>13.419</v>
      </c>
      <c r="L362" s="68">
        <v>21</v>
      </c>
      <c r="M362" s="68">
        <v>21</v>
      </c>
      <c r="N362" s="68">
        <v>0</v>
      </c>
    </row>
    <row r="363" customFormat="1" spans="1:14">
      <c r="A363" s="54" t="s">
        <v>1201</v>
      </c>
      <c r="B363" s="54" t="s">
        <v>1202</v>
      </c>
      <c r="C363" s="54" t="s">
        <v>1203</v>
      </c>
      <c r="D363" s="54" t="s">
        <v>17</v>
      </c>
      <c r="E363" s="54" t="s">
        <v>18</v>
      </c>
      <c r="F363" s="54" t="s">
        <v>17</v>
      </c>
      <c r="G363" s="66" t="s">
        <v>19</v>
      </c>
      <c r="H363" s="54"/>
      <c r="I363" s="54" t="s">
        <v>227</v>
      </c>
      <c r="J363" s="68">
        <v>0.31</v>
      </c>
      <c r="K363" s="68">
        <v>0.72</v>
      </c>
      <c r="L363" s="68">
        <v>1</v>
      </c>
      <c r="M363" s="68">
        <v>1</v>
      </c>
      <c r="N363" s="68">
        <v>0</v>
      </c>
    </row>
    <row r="364" customFormat="1" spans="1:14">
      <c r="A364" s="54" t="s">
        <v>1204</v>
      </c>
      <c r="B364" s="54" t="s">
        <v>1205</v>
      </c>
      <c r="C364" s="54" t="s">
        <v>1206</v>
      </c>
      <c r="D364" s="54" t="s">
        <v>17</v>
      </c>
      <c r="E364" s="54" t="s">
        <v>18</v>
      </c>
      <c r="F364" s="54" t="s">
        <v>17</v>
      </c>
      <c r="G364" s="54" t="s">
        <v>19</v>
      </c>
      <c r="H364" s="54"/>
      <c r="I364" s="54" t="s">
        <v>152</v>
      </c>
      <c r="J364" s="68">
        <v>47.17</v>
      </c>
      <c r="K364" s="68">
        <v>48.417</v>
      </c>
      <c r="L364" s="68">
        <v>50</v>
      </c>
      <c r="M364" s="68">
        <v>60</v>
      </c>
      <c r="N364" s="68">
        <v>10</v>
      </c>
    </row>
    <row r="365" customFormat="1" spans="1:14">
      <c r="A365" s="54" t="s">
        <v>1207</v>
      </c>
      <c r="B365" s="54" t="s">
        <v>1208</v>
      </c>
      <c r="C365" s="54" t="s">
        <v>1209</v>
      </c>
      <c r="D365" s="54" t="s">
        <v>539</v>
      </c>
      <c r="E365" s="54" t="s">
        <v>18</v>
      </c>
      <c r="F365" s="54" t="s">
        <v>539</v>
      </c>
      <c r="G365" s="54" t="s">
        <v>129</v>
      </c>
      <c r="H365" s="54"/>
      <c r="I365" s="54" t="s">
        <v>191</v>
      </c>
      <c r="J365" s="68">
        <v>1.7</v>
      </c>
      <c r="K365" s="68">
        <v>1.792</v>
      </c>
      <c r="L365" s="68">
        <v>2</v>
      </c>
      <c r="M365" s="68">
        <v>2</v>
      </c>
      <c r="N365" s="68">
        <v>0</v>
      </c>
    </row>
    <row r="366" customFormat="1" spans="1:14">
      <c r="A366" s="54" t="s">
        <v>1210</v>
      </c>
      <c r="B366" s="54" t="s">
        <v>1211</v>
      </c>
      <c r="C366" s="54" t="s">
        <v>1212</v>
      </c>
      <c r="D366" s="54" t="s">
        <v>24</v>
      </c>
      <c r="E366" s="54" t="s">
        <v>18</v>
      </c>
      <c r="F366" s="54" t="s">
        <v>24</v>
      </c>
      <c r="G366" s="54" t="s">
        <v>19</v>
      </c>
      <c r="H366" s="54"/>
      <c r="I366" s="54" t="s">
        <v>540</v>
      </c>
      <c r="J366" s="68">
        <v>5.54</v>
      </c>
      <c r="K366" s="68">
        <v>20.205</v>
      </c>
      <c r="L366" s="68">
        <v>17</v>
      </c>
      <c r="M366" s="68">
        <v>22</v>
      </c>
      <c r="N366" s="68">
        <v>5</v>
      </c>
    </row>
    <row r="367" customFormat="1" spans="1:14">
      <c r="A367" s="54" t="s">
        <v>1213</v>
      </c>
      <c r="B367" s="54" t="s">
        <v>1214</v>
      </c>
      <c r="C367" s="54" t="s">
        <v>1215</v>
      </c>
      <c r="D367" s="54" t="s">
        <v>78</v>
      </c>
      <c r="E367" s="54" t="s">
        <v>18</v>
      </c>
      <c r="F367" s="54" t="s">
        <v>78</v>
      </c>
      <c r="G367" s="54" t="s">
        <v>29</v>
      </c>
      <c r="H367" s="54"/>
      <c r="I367" s="54" t="s">
        <v>152</v>
      </c>
      <c r="J367" s="68">
        <v>3230</v>
      </c>
      <c r="K367" s="68">
        <v>3570.092</v>
      </c>
      <c r="L367" s="68">
        <v>3571</v>
      </c>
      <c r="M367" s="68">
        <v>3571</v>
      </c>
      <c r="N367" s="68">
        <v>0</v>
      </c>
    </row>
    <row r="368" customFormat="1" spans="1:14">
      <c r="A368" s="54" t="s">
        <v>1216</v>
      </c>
      <c r="B368" s="54" t="s">
        <v>1217</v>
      </c>
      <c r="C368" s="54" t="s">
        <v>50</v>
      </c>
      <c r="D368" s="54" t="s">
        <v>51</v>
      </c>
      <c r="E368" s="54" t="s">
        <v>18</v>
      </c>
      <c r="F368" s="54" t="s">
        <v>51</v>
      </c>
      <c r="G368" s="54" t="s">
        <v>52</v>
      </c>
      <c r="H368" s="54"/>
      <c r="I368" s="54" t="s">
        <v>1218</v>
      </c>
      <c r="J368" s="68">
        <v>62.26</v>
      </c>
      <c r="K368" s="68">
        <v>40.13</v>
      </c>
      <c r="L368" s="68">
        <v>63</v>
      </c>
      <c r="M368" s="68">
        <v>63</v>
      </c>
      <c r="N368" s="68">
        <v>0</v>
      </c>
    </row>
    <row r="369" customFormat="1" spans="1:14">
      <c r="A369" s="54" t="s">
        <v>1219</v>
      </c>
      <c r="B369" s="54" t="s">
        <v>1220</v>
      </c>
      <c r="C369" s="54" t="s">
        <v>1221</v>
      </c>
      <c r="D369" s="54" t="s">
        <v>266</v>
      </c>
      <c r="E369" s="54" t="s">
        <v>18</v>
      </c>
      <c r="F369" s="54" t="s">
        <v>267</v>
      </c>
      <c r="G369" s="66" t="s">
        <v>170</v>
      </c>
      <c r="H369" s="54"/>
      <c r="I369" s="54" t="s">
        <v>191</v>
      </c>
      <c r="J369" s="68">
        <v>62.81</v>
      </c>
      <c r="K369" s="68">
        <v>57.463</v>
      </c>
      <c r="L369" s="68">
        <v>63</v>
      </c>
      <c r="M369" s="68">
        <v>65</v>
      </c>
      <c r="N369" s="68">
        <v>2</v>
      </c>
    </row>
    <row r="370" customFormat="1" spans="1:14">
      <c r="A370" s="54" t="s">
        <v>1222</v>
      </c>
      <c r="B370" s="54" t="s">
        <v>1223</v>
      </c>
      <c r="C370" s="54" t="s">
        <v>1224</v>
      </c>
      <c r="D370" s="54" t="s">
        <v>97</v>
      </c>
      <c r="E370" s="54" t="s">
        <v>18</v>
      </c>
      <c r="F370" s="54" t="s">
        <v>97</v>
      </c>
      <c r="G370" s="54" t="s">
        <v>98</v>
      </c>
      <c r="H370" s="54"/>
      <c r="I370" s="54" t="s">
        <v>642</v>
      </c>
      <c r="J370" s="68">
        <v>94.47</v>
      </c>
      <c r="K370" s="68">
        <v>70.649</v>
      </c>
      <c r="L370" s="68">
        <v>94</v>
      </c>
      <c r="M370" s="68">
        <v>95</v>
      </c>
      <c r="N370" s="68">
        <v>1</v>
      </c>
    </row>
    <row r="371" customFormat="1" spans="1:14">
      <c r="A371" s="54" t="s">
        <v>1225</v>
      </c>
      <c r="B371" s="54" t="s">
        <v>1226</v>
      </c>
      <c r="C371" s="54" t="s">
        <v>1227</v>
      </c>
      <c r="D371" s="54" t="s">
        <v>453</v>
      </c>
      <c r="E371" s="54" t="s">
        <v>18</v>
      </c>
      <c r="F371" s="54" t="s">
        <v>453</v>
      </c>
      <c r="G371" s="54" t="s">
        <v>29</v>
      </c>
      <c r="H371" s="54"/>
      <c r="I371" s="54" t="s">
        <v>187</v>
      </c>
      <c r="J371" s="68">
        <v>1933</v>
      </c>
      <c r="K371" s="68">
        <v>1235.126</v>
      </c>
      <c r="L371" s="68">
        <v>1933</v>
      </c>
      <c r="M371" s="68">
        <v>1933</v>
      </c>
      <c r="N371" s="68">
        <v>0</v>
      </c>
    </row>
    <row r="372" customFormat="1" spans="1:14">
      <c r="A372" s="54" t="s">
        <v>1228</v>
      </c>
      <c r="B372" s="54" t="s">
        <v>1229</v>
      </c>
      <c r="C372" s="54" t="s">
        <v>36</v>
      </c>
      <c r="D372" s="54" t="s">
        <v>1230</v>
      </c>
      <c r="E372" s="54" t="s">
        <v>18</v>
      </c>
      <c r="F372" s="54" t="s">
        <v>1231</v>
      </c>
      <c r="G372" s="54" t="s">
        <v>36</v>
      </c>
      <c r="H372" s="54"/>
      <c r="I372" s="54" t="s">
        <v>223</v>
      </c>
      <c r="J372" s="68">
        <v>9879</v>
      </c>
      <c r="K372" s="68">
        <v>1585.216</v>
      </c>
      <c r="L372" s="68">
        <v>9879</v>
      </c>
      <c r="M372" s="68">
        <v>9879</v>
      </c>
      <c r="N372" s="68">
        <v>0</v>
      </c>
    </row>
    <row r="373" customFormat="1" spans="1:14">
      <c r="A373" s="54" t="s">
        <v>1232</v>
      </c>
      <c r="B373" s="54" t="s">
        <v>1233</v>
      </c>
      <c r="C373" s="54" t="s">
        <v>1234</v>
      </c>
      <c r="D373" s="54" t="s">
        <v>17</v>
      </c>
      <c r="E373" s="54" t="s">
        <v>18</v>
      </c>
      <c r="F373" s="54" t="s">
        <v>17</v>
      </c>
      <c r="G373" s="66" t="s">
        <v>19</v>
      </c>
      <c r="H373" s="54"/>
      <c r="I373" s="54" t="s">
        <v>191</v>
      </c>
      <c r="J373" s="68">
        <v>0.55</v>
      </c>
      <c r="K373" s="68">
        <v>0.845</v>
      </c>
      <c r="L373" s="68">
        <v>1</v>
      </c>
      <c r="M373" s="68">
        <v>1</v>
      </c>
      <c r="N373" s="68">
        <v>0</v>
      </c>
    </row>
    <row r="374" customFormat="1" spans="1:14">
      <c r="A374" s="54" t="s">
        <v>1235</v>
      </c>
      <c r="B374" s="54" t="s">
        <v>1236</v>
      </c>
      <c r="C374" s="54" t="s">
        <v>1237</v>
      </c>
      <c r="D374" s="54" t="s">
        <v>24</v>
      </c>
      <c r="E374" s="54" t="s">
        <v>18</v>
      </c>
      <c r="F374" s="54" t="s">
        <v>24</v>
      </c>
      <c r="G374" s="66" t="s">
        <v>19</v>
      </c>
      <c r="H374" s="54"/>
      <c r="I374" s="54" t="s">
        <v>120</v>
      </c>
      <c r="J374" s="68">
        <v>9.04</v>
      </c>
      <c r="K374" s="68">
        <v>8.092</v>
      </c>
      <c r="L374" s="68">
        <v>10</v>
      </c>
      <c r="M374" s="68">
        <v>9.5</v>
      </c>
      <c r="N374" s="68">
        <v>-0.5</v>
      </c>
    </row>
    <row r="375" customFormat="1" spans="1:14">
      <c r="A375" s="54" t="s">
        <v>1238</v>
      </c>
      <c r="B375" s="54" t="s">
        <v>1239</v>
      </c>
      <c r="C375" s="54" t="s">
        <v>1240</v>
      </c>
      <c r="D375" s="54" t="s">
        <v>24</v>
      </c>
      <c r="E375" s="54" t="s">
        <v>18</v>
      </c>
      <c r="F375" s="54" t="s">
        <v>24</v>
      </c>
      <c r="G375" s="54" t="s">
        <v>19</v>
      </c>
      <c r="H375" s="54"/>
      <c r="I375" s="54" t="s">
        <v>246</v>
      </c>
      <c r="J375" s="68">
        <v>24.15</v>
      </c>
      <c r="K375" s="68">
        <v>29.469</v>
      </c>
      <c r="L375" s="68">
        <v>25</v>
      </c>
      <c r="M375" s="68">
        <v>30</v>
      </c>
      <c r="N375" s="68">
        <v>5</v>
      </c>
    </row>
    <row r="376" customFormat="1" spans="1:14">
      <c r="A376" s="54" t="s">
        <v>1241</v>
      </c>
      <c r="B376" s="54" t="s">
        <v>1242</v>
      </c>
      <c r="C376" s="54" t="s">
        <v>1243</v>
      </c>
      <c r="D376" s="54" t="s">
        <v>24</v>
      </c>
      <c r="E376" s="54" t="s">
        <v>18</v>
      </c>
      <c r="F376" s="54" t="s">
        <v>24</v>
      </c>
      <c r="G376" s="54" t="s">
        <v>19</v>
      </c>
      <c r="H376" s="54"/>
      <c r="I376" s="54" t="s">
        <v>246</v>
      </c>
      <c r="J376" s="68">
        <v>24.15</v>
      </c>
      <c r="K376" s="68">
        <v>28.896</v>
      </c>
      <c r="L376" s="68">
        <v>25</v>
      </c>
      <c r="M376" s="68">
        <v>29</v>
      </c>
      <c r="N376" s="68">
        <v>4</v>
      </c>
    </row>
    <row r="377" customFormat="1" spans="1:14">
      <c r="A377" s="54" t="s">
        <v>1244</v>
      </c>
      <c r="B377" s="54" t="s">
        <v>1245</v>
      </c>
      <c r="C377" s="54" t="s">
        <v>1246</v>
      </c>
      <c r="D377" s="54" t="s">
        <v>926</v>
      </c>
      <c r="E377" s="54" t="s">
        <v>18</v>
      </c>
      <c r="F377" s="54" t="s">
        <v>926</v>
      </c>
      <c r="G377" s="66" t="s">
        <v>129</v>
      </c>
      <c r="H377" s="54"/>
      <c r="I377" s="54" t="s">
        <v>612</v>
      </c>
      <c r="J377" s="68">
        <v>28.91</v>
      </c>
      <c r="K377" s="68">
        <v>8.14</v>
      </c>
      <c r="L377" s="68">
        <v>30</v>
      </c>
      <c r="M377" s="68">
        <v>29</v>
      </c>
      <c r="N377" s="68">
        <v>-1</v>
      </c>
    </row>
    <row r="378" customFormat="1" spans="1:14">
      <c r="A378" s="54" t="s">
        <v>1247</v>
      </c>
      <c r="B378" s="54" t="s">
        <v>1248</v>
      </c>
      <c r="C378" s="54" t="s">
        <v>1249</v>
      </c>
      <c r="D378" s="54" t="s">
        <v>51</v>
      </c>
      <c r="E378" s="54" t="s">
        <v>18</v>
      </c>
      <c r="F378" s="54" t="s">
        <v>51</v>
      </c>
      <c r="G378" s="66" t="s">
        <v>52</v>
      </c>
      <c r="H378" s="54"/>
      <c r="I378" s="54" t="s">
        <v>152</v>
      </c>
      <c r="J378" s="68">
        <v>12.28</v>
      </c>
      <c r="K378" s="68">
        <v>15.517</v>
      </c>
      <c r="L378" s="68">
        <v>21</v>
      </c>
      <c r="M378" s="68">
        <v>16</v>
      </c>
      <c r="N378" s="68">
        <v>-5</v>
      </c>
    </row>
    <row r="379" customFormat="1" spans="1:14">
      <c r="A379" s="54" t="s">
        <v>1250</v>
      </c>
      <c r="B379" s="54" t="s">
        <v>1251</v>
      </c>
      <c r="C379" s="54" t="s">
        <v>1252</v>
      </c>
      <c r="D379" s="54" t="s">
        <v>17</v>
      </c>
      <c r="E379" s="54" t="s">
        <v>18</v>
      </c>
      <c r="F379" s="54" t="s">
        <v>17</v>
      </c>
      <c r="G379" s="54" t="s">
        <v>19</v>
      </c>
      <c r="H379" s="54"/>
      <c r="I379" s="54" t="s">
        <v>442</v>
      </c>
      <c r="J379" s="68">
        <v>0.88</v>
      </c>
      <c r="K379" s="68">
        <v>0.893</v>
      </c>
      <c r="L379" s="68">
        <v>1</v>
      </c>
      <c r="M379" s="68">
        <v>1</v>
      </c>
      <c r="N379" s="68">
        <v>0</v>
      </c>
    </row>
    <row r="380" customFormat="1" spans="1:14">
      <c r="A380" s="54" t="s">
        <v>1253</v>
      </c>
      <c r="B380" s="54" t="s">
        <v>1254</v>
      </c>
      <c r="C380" s="54" t="s">
        <v>1255</v>
      </c>
      <c r="D380" s="54" t="s">
        <v>128</v>
      </c>
      <c r="E380" s="54" t="s">
        <v>18</v>
      </c>
      <c r="F380" s="54" t="s">
        <v>128</v>
      </c>
      <c r="G380" s="54" t="s">
        <v>129</v>
      </c>
      <c r="H380" s="54"/>
      <c r="I380" s="54" t="s">
        <v>687</v>
      </c>
      <c r="J380" s="68">
        <v>32.9</v>
      </c>
      <c r="K380" s="68">
        <v>26.737</v>
      </c>
      <c r="L380" s="68">
        <v>35</v>
      </c>
      <c r="M380" s="68">
        <v>34</v>
      </c>
      <c r="N380" s="68">
        <v>-1</v>
      </c>
    </row>
    <row r="381" customFormat="1" spans="1:14">
      <c r="A381" s="54" t="s">
        <v>1256</v>
      </c>
      <c r="B381" s="54" t="s">
        <v>1257</v>
      </c>
      <c r="C381" s="54" t="s">
        <v>1258</v>
      </c>
      <c r="D381" s="54" t="s">
        <v>128</v>
      </c>
      <c r="E381" s="54" t="s">
        <v>18</v>
      </c>
      <c r="F381" s="54" t="s">
        <v>128</v>
      </c>
      <c r="G381" s="54" t="s">
        <v>129</v>
      </c>
      <c r="H381" s="54"/>
      <c r="I381" s="54" t="s">
        <v>687</v>
      </c>
      <c r="J381" s="68">
        <v>2.49</v>
      </c>
      <c r="K381" s="68">
        <v>4.829</v>
      </c>
      <c r="L381" s="68">
        <v>6</v>
      </c>
      <c r="M381" s="68">
        <v>5</v>
      </c>
      <c r="N381" s="68">
        <v>-1</v>
      </c>
    </row>
    <row r="382" customFormat="1" spans="1:14">
      <c r="A382" s="54" t="s">
        <v>1259</v>
      </c>
      <c r="B382" s="54" t="s">
        <v>1260</v>
      </c>
      <c r="C382" s="54" t="s">
        <v>1261</v>
      </c>
      <c r="D382" s="54" t="s">
        <v>266</v>
      </c>
      <c r="E382" s="54" t="s">
        <v>18</v>
      </c>
      <c r="F382" s="54" t="s">
        <v>267</v>
      </c>
      <c r="G382" s="54" t="s">
        <v>170</v>
      </c>
      <c r="H382" s="54"/>
      <c r="I382" s="54" t="s">
        <v>1262</v>
      </c>
      <c r="J382" s="68">
        <v>89.11</v>
      </c>
      <c r="K382" s="68">
        <v>73.677</v>
      </c>
      <c r="L382" s="68">
        <v>90</v>
      </c>
      <c r="M382" s="68">
        <v>90</v>
      </c>
      <c r="N382" s="68">
        <v>0</v>
      </c>
    </row>
    <row r="383" customFormat="1" spans="1:14">
      <c r="A383" s="54" t="s">
        <v>1263</v>
      </c>
      <c r="B383" s="54" t="s">
        <v>1264</v>
      </c>
      <c r="C383" s="54" t="s">
        <v>1265</v>
      </c>
      <c r="D383" s="54" t="s">
        <v>17</v>
      </c>
      <c r="E383" s="54" t="s">
        <v>18</v>
      </c>
      <c r="F383" s="54" t="s">
        <v>17</v>
      </c>
      <c r="G383" s="54" t="s">
        <v>19</v>
      </c>
      <c r="H383" s="54"/>
      <c r="I383" s="54" t="s">
        <v>570</v>
      </c>
      <c r="J383" s="68">
        <v>8.21</v>
      </c>
      <c r="K383" s="68">
        <v>10.044</v>
      </c>
      <c r="L383" s="68">
        <v>9.5</v>
      </c>
      <c r="M383" s="68">
        <v>10.5</v>
      </c>
      <c r="N383" s="68">
        <v>1</v>
      </c>
    </row>
    <row r="384" customFormat="1" spans="1:14">
      <c r="A384" s="54" t="s">
        <v>1266</v>
      </c>
      <c r="B384" s="54" t="s">
        <v>1267</v>
      </c>
      <c r="C384" s="54" t="s">
        <v>1268</v>
      </c>
      <c r="D384" s="54" t="s">
        <v>17</v>
      </c>
      <c r="E384" s="54" t="s">
        <v>18</v>
      </c>
      <c r="F384" s="54" t="s">
        <v>17</v>
      </c>
      <c r="G384" s="54" t="s">
        <v>19</v>
      </c>
      <c r="H384" s="54"/>
      <c r="I384" s="54" t="s">
        <v>1269</v>
      </c>
      <c r="J384" s="68">
        <v>2.74</v>
      </c>
      <c r="K384" s="68">
        <v>6.006</v>
      </c>
      <c r="L384" s="68">
        <v>5.5</v>
      </c>
      <c r="M384" s="68">
        <v>6.5</v>
      </c>
      <c r="N384" s="68">
        <v>1</v>
      </c>
    </row>
    <row r="385" customFormat="1" spans="1:14">
      <c r="A385" s="54" t="s">
        <v>1270</v>
      </c>
      <c r="B385" s="54" t="s">
        <v>1271</v>
      </c>
      <c r="C385" s="54" t="s">
        <v>1272</v>
      </c>
      <c r="D385" s="54" t="s">
        <v>1273</v>
      </c>
      <c r="E385" s="54" t="s">
        <v>18</v>
      </c>
      <c r="F385" s="54" t="s">
        <v>1273</v>
      </c>
      <c r="G385" s="66" t="s">
        <v>129</v>
      </c>
      <c r="H385" s="54"/>
      <c r="I385" s="54" t="s">
        <v>86</v>
      </c>
      <c r="J385" s="68">
        <v>72.55</v>
      </c>
      <c r="K385" s="68">
        <v>16.312</v>
      </c>
      <c r="L385" s="68">
        <v>73</v>
      </c>
      <c r="M385" s="68">
        <v>73</v>
      </c>
      <c r="N385" s="68">
        <v>0</v>
      </c>
    </row>
    <row r="386" customFormat="1" spans="1:14">
      <c r="A386" s="54" t="s">
        <v>1274</v>
      </c>
      <c r="B386" s="54" t="s">
        <v>1275</v>
      </c>
      <c r="C386" s="54" t="s">
        <v>1276</v>
      </c>
      <c r="D386" s="54" t="s">
        <v>168</v>
      </c>
      <c r="E386" s="54" t="s">
        <v>18</v>
      </c>
      <c r="F386" s="54" t="s">
        <v>169</v>
      </c>
      <c r="G386" s="54" t="s">
        <v>170</v>
      </c>
      <c r="H386" s="54"/>
      <c r="I386" s="54" t="s">
        <v>675</v>
      </c>
      <c r="J386" s="68">
        <v>41.13</v>
      </c>
      <c r="K386" s="68">
        <v>18.546</v>
      </c>
      <c r="L386" s="68">
        <v>42</v>
      </c>
      <c r="M386" s="68">
        <v>42</v>
      </c>
      <c r="N386" s="68">
        <v>0</v>
      </c>
    </row>
    <row r="387" customFormat="1" spans="1:14">
      <c r="A387" s="54" t="s">
        <v>1277</v>
      </c>
      <c r="B387" s="54" t="s">
        <v>1278</v>
      </c>
      <c r="C387" s="54" t="s">
        <v>1279</v>
      </c>
      <c r="D387" s="54" t="s">
        <v>160</v>
      </c>
      <c r="E387" s="54" t="s">
        <v>18</v>
      </c>
      <c r="F387" s="54" t="s">
        <v>160</v>
      </c>
      <c r="G387" s="54" t="s">
        <v>129</v>
      </c>
      <c r="H387" s="54"/>
      <c r="I387" s="54" t="s">
        <v>215</v>
      </c>
      <c r="J387" s="68">
        <v>0.37</v>
      </c>
      <c r="K387" s="68">
        <v>0</v>
      </c>
      <c r="L387" s="68">
        <v>0.5</v>
      </c>
      <c r="M387" s="68">
        <v>0.5</v>
      </c>
      <c r="N387" s="68">
        <v>0</v>
      </c>
    </row>
    <row r="388" customFormat="1" spans="1:14">
      <c r="A388" s="54" t="s">
        <v>1280</v>
      </c>
      <c r="B388" s="54" t="s">
        <v>1281</v>
      </c>
      <c r="C388" s="54" t="s">
        <v>1282</v>
      </c>
      <c r="D388" s="54" t="s">
        <v>1283</v>
      </c>
      <c r="E388" s="54" t="s">
        <v>18</v>
      </c>
      <c r="F388" s="54" t="s">
        <v>1283</v>
      </c>
      <c r="G388" s="54" t="s">
        <v>19</v>
      </c>
      <c r="H388" s="54"/>
      <c r="I388" s="54" t="s">
        <v>161</v>
      </c>
      <c r="J388" s="68">
        <v>10.24</v>
      </c>
      <c r="K388" s="68">
        <v>22.823</v>
      </c>
      <c r="L388" s="68">
        <v>23</v>
      </c>
      <c r="M388" s="68">
        <v>24</v>
      </c>
      <c r="N388" s="68">
        <v>1</v>
      </c>
    </row>
    <row r="389" customFormat="1" spans="1:14">
      <c r="A389" s="54" t="s">
        <v>1284</v>
      </c>
      <c r="B389" s="54" t="s">
        <v>1285</v>
      </c>
      <c r="C389" s="54" t="s">
        <v>1286</v>
      </c>
      <c r="D389" s="54" t="s">
        <v>144</v>
      </c>
      <c r="E389" s="54" t="s">
        <v>18</v>
      </c>
      <c r="F389" s="54" t="s">
        <v>144</v>
      </c>
      <c r="G389" s="66" t="s">
        <v>52</v>
      </c>
      <c r="H389" s="54"/>
      <c r="I389" s="54" t="s">
        <v>20</v>
      </c>
      <c r="J389" s="68">
        <v>53.42</v>
      </c>
      <c r="K389" s="68">
        <v>80.716</v>
      </c>
      <c r="L389" s="68">
        <v>81</v>
      </c>
      <c r="M389" s="68">
        <v>81</v>
      </c>
      <c r="N389" s="68">
        <v>0</v>
      </c>
    </row>
    <row r="390" customFormat="1" spans="1:14">
      <c r="A390" s="54" t="s">
        <v>1287</v>
      </c>
      <c r="B390" s="54" t="s">
        <v>1288</v>
      </c>
      <c r="C390" s="54" t="s">
        <v>1289</v>
      </c>
      <c r="D390" s="54" t="s">
        <v>231</v>
      </c>
      <c r="E390" s="54" t="s">
        <v>18</v>
      </c>
      <c r="F390" s="54" t="s">
        <v>231</v>
      </c>
      <c r="G390" s="54" t="s">
        <v>52</v>
      </c>
      <c r="H390" s="54"/>
      <c r="I390" s="54" t="s">
        <v>604</v>
      </c>
      <c r="J390" s="68">
        <v>79.64</v>
      </c>
      <c r="K390" s="68">
        <v>126.672</v>
      </c>
      <c r="L390" s="68">
        <v>130</v>
      </c>
      <c r="M390" s="68">
        <v>130</v>
      </c>
      <c r="N390" s="68">
        <v>0</v>
      </c>
    </row>
    <row r="391" customFormat="1" spans="1:14">
      <c r="A391" s="54" t="s">
        <v>1290</v>
      </c>
      <c r="B391" s="54" t="s">
        <v>1291</v>
      </c>
      <c r="C391" s="54" t="s">
        <v>1292</v>
      </c>
      <c r="D391" s="54" t="s">
        <v>357</v>
      </c>
      <c r="E391" s="54" t="s">
        <v>18</v>
      </c>
      <c r="F391" s="54" t="s">
        <v>357</v>
      </c>
      <c r="G391" s="54" t="s">
        <v>129</v>
      </c>
      <c r="H391" s="54"/>
      <c r="I391" s="54" t="s">
        <v>215</v>
      </c>
      <c r="J391" s="68">
        <v>42.15</v>
      </c>
      <c r="K391" s="68">
        <v>32.508</v>
      </c>
      <c r="L391" s="68">
        <v>44</v>
      </c>
      <c r="M391" s="68">
        <v>44</v>
      </c>
      <c r="N391" s="68">
        <v>0</v>
      </c>
    </row>
    <row r="392" customFormat="1" spans="1:14">
      <c r="A392" s="54" t="s">
        <v>1293</v>
      </c>
      <c r="B392" s="54" t="s">
        <v>1294</v>
      </c>
      <c r="C392" s="54" t="s">
        <v>1295</v>
      </c>
      <c r="D392" s="54" t="s">
        <v>17</v>
      </c>
      <c r="E392" s="54" t="s">
        <v>18</v>
      </c>
      <c r="F392" s="54" t="s">
        <v>17</v>
      </c>
      <c r="G392" s="54" t="s">
        <v>19</v>
      </c>
      <c r="H392" s="54"/>
      <c r="I392" s="54" t="s">
        <v>152</v>
      </c>
      <c r="J392" s="68">
        <v>2.03</v>
      </c>
      <c r="K392" s="68">
        <v>1.823</v>
      </c>
      <c r="L392" s="68">
        <v>2</v>
      </c>
      <c r="M392" s="68">
        <v>2.5</v>
      </c>
      <c r="N392" s="68">
        <v>0.5</v>
      </c>
    </row>
    <row r="393" customFormat="1" spans="1:14">
      <c r="A393" s="54" t="s">
        <v>1296</v>
      </c>
      <c r="B393" s="54" t="s">
        <v>1297</v>
      </c>
      <c r="C393" s="54" t="s">
        <v>1298</v>
      </c>
      <c r="D393" s="54" t="s">
        <v>17</v>
      </c>
      <c r="E393" s="54" t="s">
        <v>18</v>
      </c>
      <c r="F393" s="54" t="s">
        <v>17</v>
      </c>
      <c r="G393" s="54" t="s">
        <v>19</v>
      </c>
      <c r="H393" s="54"/>
      <c r="I393" s="54" t="s">
        <v>215</v>
      </c>
      <c r="J393" s="68">
        <v>0.52</v>
      </c>
      <c r="K393" s="68">
        <v>0.408</v>
      </c>
      <c r="L393" s="68">
        <v>0.5</v>
      </c>
      <c r="M393" s="68">
        <v>1</v>
      </c>
      <c r="N393" s="68">
        <v>0.5</v>
      </c>
    </row>
    <row r="394" customFormat="1" spans="1:14">
      <c r="A394" s="54" t="s">
        <v>1299</v>
      </c>
      <c r="B394" s="54" t="s">
        <v>1300</v>
      </c>
      <c r="C394" s="54" t="s">
        <v>1301</v>
      </c>
      <c r="D394" s="54" t="s">
        <v>738</v>
      </c>
      <c r="E394" s="54" t="s">
        <v>18</v>
      </c>
      <c r="F394" s="54" t="s">
        <v>738</v>
      </c>
      <c r="G394" s="54" t="s">
        <v>98</v>
      </c>
      <c r="H394" s="54"/>
      <c r="I394" s="54" t="s">
        <v>130</v>
      </c>
      <c r="J394" s="68">
        <v>20.56</v>
      </c>
      <c r="K394" s="68">
        <v>24.754</v>
      </c>
      <c r="L394" s="68">
        <v>21</v>
      </c>
      <c r="M394" s="68">
        <v>26</v>
      </c>
      <c r="N394" s="68">
        <v>5</v>
      </c>
    </row>
    <row r="395" customFormat="1" spans="1:14">
      <c r="A395" s="54" t="s">
        <v>1302</v>
      </c>
      <c r="B395" s="54" t="s">
        <v>1303</v>
      </c>
      <c r="C395" s="54" t="s">
        <v>1304</v>
      </c>
      <c r="D395" s="54" t="s">
        <v>738</v>
      </c>
      <c r="E395" s="54" t="s">
        <v>18</v>
      </c>
      <c r="F395" s="54" t="s">
        <v>738</v>
      </c>
      <c r="G395" s="54" t="s">
        <v>98</v>
      </c>
      <c r="H395" s="54"/>
      <c r="I395" s="54" t="s">
        <v>130</v>
      </c>
      <c r="J395" s="68">
        <v>11.54</v>
      </c>
      <c r="K395" s="68">
        <v>20.57</v>
      </c>
      <c r="L395" s="68">
        <v>17</v>
      </c>
      <c r="M395" s="68">
        <v>22</v>
      </c>
      <c r="N395" s="68">
        <v>5</v>
      </c>
    </row>
    <row r="396" customFormat="1" spans="1:14">
      <c r="A396" s="54" t="s">
        <v>1305</v>
      </c>
      <c r="B396" s="54" t="s">
        <v>1306</v>
      </c>
      <c r="C396" s="54" t="s">
        <v>1307</v>
      </c>
      <c r="D396" s="54" t="s">
        <v>17</v>
      </c>
      <c r="E396" s="54" t="s">
        <v>18</v>
      </c>
      <c r="F396" s="54" t="s">
        <v>17</v>
      </c>
      <c r="G396" s="54" t="s">
        <v>19</v>
      </c>
      <c r="H396" s="54"/>
      <c r="I396" s="54" t="s">
        <v>99</v>
      </c>
      <c r="J396" s="68">
        <v>21.66</v>
      </c>
      <c r="K396" s="68">
        <v>25.272</v>
      </c>
      <c r="L396" s="68">
        <v>24</v>
      </c>
      <c r="M396" s="68">
        <v>29</v>
      </c>
      <c r="N396" s="68">
        <v>5</v>
      </c>
    </row>
    <row r="397" customFormat="1" spans="1:14">
      <c r="A397" s="54" t="s">
        <v>1308</v>
      </c>
      <c r="B397" s="54" t="s">
        <v>1309</v>
      </c>
      <c r="C397" s="54" t="s">
        <v>1310</v>
      </c>
      <c r="D397" s="54" t="s">
        <v>17</v>
      </c>
      <c r="E397" s="54" t="s">
        <v>18</v>
      </c>
      <c r="F397" s="54" t="s">
        <v>17</v>
      </c>
      <c r="G397" s="54" t="s">
        <v>19</v>
      </c>
      <c r="H397" s="54"/>
      <c r="I397" s="54" t="s">
        <v>99</v>
      </c>
      <c r="J397" s="68">
        <v>16.28</v>
      </c>
      <c r="K397" s="68">
        <v>33.63</v>
      </c>
      <c r="L397" s="68">
        <v>30</v>
      </c>
      <c r="M397" s="68">
        <v>34</v>
      </c>
      <c r="N397" s="68">
        <v>4</v>
      </c>
    </row>
    <row r="398" customFormat="1" spans="1:14">
      <c r="A398" s="54" t="s">
        <v>1311</v>
      </c>
      <c r="B398" s="54" t="s">
        <v>1312</v>
      </c>
      <c r="C398" s="54" t="s">
        <v>1313</v>
      </c>
      <c r="D398" s="54" t="s">
        <v>17</v>
      </c>
      <c r="E398" s="54" t="s">
        <v>18</v>
      </c>
      <c r="F398" s="54" t="s">
        <v>17</v>
      </c>
      <c r="G398" s="54" t="s">
        <v>19</v>
      </c>
      <c r="H398" s="54"/>
      <c r="I398" s="54" t="s">
        <v>99</v>
      </c>
      <c r="J398" s="68">
        <v>21.79</v>
      </c>
      <c r="K398" s="68">
        <v>25.355</v>
      </c>
      <c r="L398" s="68">
        <v>23</v>
      </c>
      <c r="M398" s="68">
        <v>29</v>
      </c>
      <c r="N398" s="68">
        <v>6</v>
      </c>
    </row>
    <row r="399" customFormat="1" spans="1:14">
      <c r="A399" s="54" t="s">
        <v>1314</v>
      </c>
      <c r="B399" s="54" t="s">
        <v>1315</v>
      </c>
      <c r="C399" s="54" t="s">
        <v>1316</v>
      </c>
      <c r="D399" s="54" t="s">
        <v>17</v>
      </c>
      <c r="E399" s="54" t="s">
        <v>18</v>
      </c>
      <c r="F399" s="54" t="s">
        <v>17</v>
      </c>
      <c r="G399" s="54" t="s">
        <v>19</v>
      </c>
      <c r="H399" s="54"/>
      <c r="I399" s="54" t="s">
        <v>99</v>
      </c>
      <c r="J399" s="68">
        <v>21.62</v>
      </c>
      <c r="K399" s="68">
        <v>24.343</v>
      </c>
      <c r="L399" s="68">
        <v>22</v>
      </c>
      <c r="M399" s="68">
        <v>29</v>
      </c>
      <c r="N399" s="68">
        <v>7</v>
      </c>
    </row>
    <row r="400" customFormat="1" spans="1:14">
      <c r="A400" s="54" t="s">
        <v>1317</v>
      </c>
      <c r="B400" s="54" t="s">
        <v>1318</v>
      </c>
      <c r="C400" s="54" t="s">
        <v>1319</v>
      </c>
      <c r="D400" s="54" t="s">
        <v>17</v>
      </c>
      <c r="E400" s="54" t="s">
        <v>18</v>
      </c>
      <c r="F400" s="54" t="s">
        <v>17</v>
      </c>
      <c r="G400" s="54" t="s">
        <v>19</v>
      </c>
      <c r="H400" s="54"/>
      <c r="I400" s="54" t="s">
        <v>99</v>
      </c>
      <c r="J400" s="68">
        <v>21.78</v>
      </c>
      <c r="K400" s="68">
        <v>24.868</v>
      </c>
      <c r="L400" s="68">
        <v>23</v>
      </c>
      <c r="M400" s="68">
        <v>29</v>
      </c>
      <c r="N400" s="68">
        <v>6</v>
      </c>
    </row>
    <row r="401" customFormat="1" spans="1:14">
      <c r="A401" s="54" t="s">
        <v>1320</v>
      </c>
      <c r="B401" s="54" t="s">
        <v>1321</v>
      </c>
      <c r="C401" s="54" t="s">
        <v>1322</v>
      </c>
      <c r="D401" s="54" t="s">
        <v>428</v>
      </c>
      <c r="E401" s="54" t="s">
        <v>18</v>
      </c>
      <c r="F401" s="54" t="s">
        <v>428</v>
      </c>
      <c r="G401" s="54" t="s">
        <v>29</v>
      </c>
      <c r="H401" s="54"/>
      <c r="I401" s="54" t="s">
        <v>442</v>
      </c>
      <c r="J401" s="68">
        <v>21.13</v>
      </c>
      <c r="K401" s="68">
        <v>20.79</v>
      </c>
      <c r="L401" s="68">
        <v>22</v>
      </c>
      <c r="M401" s="68">
        <v>22</v>
      </c>
      <c r="N401" s="68">
        <v>0</v>
      </c>
    </row>
    <row r="402" customFormat="1" spans="1:14">
      <c r="A402" s="54" t="s">
        <v>1323</v>
      </c>
      <c r="B402" s="54" t="s">
        <v>1324</v>
      </c>
      <c r="C402" s="54" t="s">
        <v>1325</v>
      </c>
      <c r="D402" s="54" t="s">
        <v>17</v>
      </c>
      <c r="E402" s="54" t="s">
        <v>18</v>
      </c>
      <c r="F402" s="54" t="s">
        <v>17</v>
      </c>
      <c r="G402" s="54" t="s">
        <v>19</v>
      </c>
      <c r="H402" s="54"/>
      <c r="I402" s="54" t="s">
        <v>99</v>
      </c>
      <c r="J402" s="68">
        <v>21.78</v>
      </c>
      <c r="K402" s="68">
        <v>24.84</v>
      </c>
      <c r="L402" s="68">
        <v>23</v>
      </c>
      <c r="M402" s="68">
        <v>29</v>
      </c>
      <c r="N402" s="68">
        <v>6</v>
      </c>
    </row>
    <row r="403" customFormat="1" spans="1:14">
      <c r="A403" s="54" t="s">
        <v>1326</v>
      </c>
      <c r="B403" s="54" t="s">
        <v>1327</v>
      </c>
      <c r="C403" s="54" t="s">
        <v>50</v>
      </c>
      <c r="D403" s="54" t="s">
        <v>51</v>
      </c>
      <c r="E403" s="54" t="s">
        <v>18</v>
      </c>
      <c r="F403" s="54" t="s">
        <v>51</v>
      </c>
      <c r="G403" s="66" t="s">
        <v>52</v>
      </c>
      <c r="H403" s="54"/>
      <c r="I403" s="54" t="s">
        <v>471</v>
      </c>
      <c r="J403" s="68">
        <v>173.14</v>
      </c>
      <c r="K403" s="68">
        <v>183.257</v>
      </c>
      <c r="L403" s="68">
        <v>183</v>
      </c>
      <c r="M403" s="68">
        <v>184</v>
      </c>
      <c r="N403" s="68">
        <v>1</v>
      </c>
    </row>
    <row r="404" customFormat="1" spans="1:14">
      <c r="A404" s="54" t="s">
        <v>1328</v>
      </c>
      <c r="B404" s="54" t="s">
        <v>1329</v>
      </c>
      <c r="C404" s="54" t="s">
        <v>1330</v>
      </c>
      <c r="D404" s="54" t="s">
        <v>985</v>
      </c>
      <c r="E404" s="54" t="s">
        <v>18</v>
      </c>
      <c r="F404" s="54" t="s">
        <v>985</v>
      </c>
      <c r="G404" s="66" t="s">
        <v>129</v>
      </c>
      <c r="H404" s="54"/>
      <c r="I404" s="54" t="s">
        <v>191</v>
      </c>
      <c r="J404" s="68">
        <v>22.2</v>
      </c>
      <c r="K404" s="68">
        <v>55.189</v>
      </c>
      <c r="L404" s="68">
        <v>47</v>
      </c>
      <c r="M404" s="68">
        <v>58</v>
      </c>
      <c r="N404" s="68">
        <v>11</v>
      </c>
    </row>
    <row r="405" customFormat="1" spans="1:14">
      <c r="A405" s="54" t="s">
        <v>1331</v>
      </c>
      <c r="B405" s="54" t="s">
        <v>1332</v>
      </c>
      <c r="C405" s="54" t="s">
        <v>1333</v>
      </c>
      <c r="D405" s="54" t="s">
        <v>186</v>
      </c>
      <c r="E405" s="54" t="s">
        <v>18</v>
      </c>
      <c r="F405" s="54" t="s">
        <v>186</v>
      </c>
      <c r="G405" s="54" t="s">
        <v>98</v>
      </c>
      <c r="H405" s="54"/>
      <c r="I405" s="54" t="s">
        <v>191</v>
      </c>
      <c r="J405" s="68">
        <v>8.19</v>
      </c>
      <c r="K405" s="68">
        <v>11.808</v>
      </c>
      <c r="L405" s="68">
        <v>12</v>
      </c>
      <c r="M405" s="68">
        <v>21</v>
      </c>
      <c r="N405" s="68">
        <v>9</v>
      </c>
    </row>
    <row r="406" customFormat="1" spans="1:14">
      <c r="A406" s="54" t="s">
        <v>1334</v>
      </c>
      <c r="B406" s="54" t="s">
        <v>1335</v>
      </c>
      <c r="C406" s="54" t="s">
        <v>1336</v>
      </c>
      <c r="D406" s="54" t="s">
        <v>17</v>
      </c>
      <c r="E406" s="54" t="s">
        <v>18</v>
      </c>
      <c r="F406" s="54" t="s">
        <v>17</v>
      </c>
      <c r="G406" s="54" t="s">
        <v>19</v>
      </c>
      <c r="H406" s="54"/>
      <c r="I406" s="54" t="s">
        <v>454</v>
      </c>
      <c r="J406" s="68">
        <v>19.63</v>
      </c>
      <c r="K406" s="68">
        <v>11.693</v>
      </c>
      <c r="L406" s="68">
        <v>20</v>
      </c>
      <c r="M406" s="68">
        <v>20</v>
      </c>
      <c r="N406" s="68">
        <v>0</v>
      </c>
    </row>
    <row r="407" customFormat="1" spans="1:14">
      <c r="A407" s="54" t="s">
        <v>1337</v>
      </c>
      <c r="B407" s="54" t="s">
        <v>1338</v>
      </c>
      <c r="C407" s="54" t="s">
        <v>1339</v>
      </c>
      <c r="D407" s="54" t="s">
        <v>17</v>
      </c>
      <c r="E407" s="54" t="s">
        <v>18</v>
      </c>
      <c r="F407" s="54" t="s">
        <v>17</v>
      </c>
      <c r="G407" s="66" t="s">
        <v>19</v>
      </c>
      <c r="H407" s="54"/>
      <c r="I407" s="54" t="s">
        <v>454</v>
      </c>
      <c r="J407" s="68">
        <v>9.9</v>
      </c>
      <c r="K407" s="68">
        <v>9.414</v>
      </c>
      <c r="L407" s="68">
        <v>10</v>
      </c>
      <c r="M407" s="68">
        <v>10</v>
      </c>
      <c r="N407" s="68">
        <v>0</v>
      </c>
    </row>
    <row r="408" customFormat="1" spans="1:14">
      <c r="A408" s="54" t="s">
        <v>1340</v>
      </c>
      <c r="B408" s="54" t="s">
        <v>1341</v>
      </c>
      <c r="C408" s="54" t="s">
        <v>1342</v>
      </c>
      <c r="D408" s="54" t="s">
        <v>17</v>
      </c>
      <c r="E408" s="54" t="s">
        <v>18</v>
      </c>
      <c r="F408" s="54" t="s">
        <v>17</v>
      </c>
      <c r="G408" s="66" t="s">
        <v>19</v>
      </c>
      <c r="H408" s="54"/>
      <c r="I408" s="54" t="s">
        <v>454</v>
      </c>
      <c r="J408" s="68">
        <v>5.82</v>
      </c>
      <c r="K408" s="68">
        <v>3.528</v>
      </c>
      <c r="L408" s="68">
        <v>6</v>
      </c>
      <c r="M408" s="68">
        <v>6</v>
      </c>
      <c r="N408" s="68">
        <v>0</v>
      </c>
    </row>
    <row r="409" customFormat="1" spans="1:14">
      <c r="A409" s="54" t="s">
        <v>1343</v>
      </c>
      <c r="B409" s="54" t="s">
        <v>1344</v>
      </c>
      <c r="C409" s="54" t="s">
        <v>1345</v>
      </c>
      <c r="D409" s="54" t="s">
        <v>17</v>
      </c>
      <c r="E409" s="54" t="s">
        <v>18</v>
      </c>
      <c r="F409" s="54" t="s">
        <v>17</v>
      </c>
      <c r="G409" s="66" t="s">
        <v>19</v>
      </c>
      <c r="H409" s="54"/>
      <c r="I409" s="54" t="s">
        <v>454</v>
      </c>
      <c r="J409" s="68">
        <v>5.87</v>
      </c>
      <c r="K409" s="68">
        <v>3.629</v>
      </c>
      <c r="L409" s="68">
        <v>6</v>
      </c>
      <c r="M409" s="68">
        <v>6</v>
      </c>
      <c r="N409" s="68">
        <v>0</v>
      </c>
    </row>
    <row r="410" customFormat="1" spans="1:14">
      <c r="A410" s="54" t="s">
        <v>1346</v>
      </c>
      <c r="B410" s="54" t="s">
        <v>1347</v>
      </c>
      <c r="C410" s="54" t="s">
        <v>1348</v>
      </c>
      <c r="D410" s="54" t="s">
        <v>17</v>
      </c>
      <c r="E410" s="54" t="s">
        <v>18</v>
      </c>
      <c r="F410" s="54" t="s">
        <v>17</v>
      </c>
      <c r="G410" s="66" t="s">
        <v>19</v>
      </c>
      <c r="H410" s="54"/>
      <c r="I410" s="54" t="s">
        <v>454</v>
      </c>
      <c r="J410" s="68">
        <v>5.4</v>
      </c>
      <c r="K410" s="68">
        <v>3.528</v>
      </c>
      <c r="L410" s="68">
        <v>5.5</v>
      </c>
      <c r="M410" s="68">
        <v>5.5</v>
      </c>
      <c r="N410" s="68">
        <v>0</v>
      </c>
    </row>
    <row r="411" customFormat="1" spans="1:14">
      <c r="A411" s="54" t="s">
        <v>1349</v>
      </c>
      <c r="B411" s="54" t="s">
        <v>1350</v>
      </c>
      <c r="C411" s="54" t="s">
        <v>1351</v>
      </c>
      <c r="D411" s="54" t="s">
        <v>17</v>
      </c>
      <c r="E411" s="54" t="s">
        <v>18</v>
      </c>
      <c r="F411" s="54" t="s">
        <v>17</v>
      </c>
      <c r="G411" s="54" t="s">
        <v>19</v>
      </c>
      <c r="H411" s="54"/>
      <c r="I411" s="54" t="s">
        <v>454</v>
      </c>
      <c r="J411" s="68">
        <v>20.48</v>
      </c>
      <c r="K411" s="68">
        <v>13.119</v>
      </c>
      <c r="L411" s="68">
        <v>21</v>
      </c>
      <c r="M411" s="68">
        <v>21</v>
      </c>
      <c r="N411" s="68">
        <v>0</v>
      </c>
    </row>
    <row r="412" customFormat="1" spans="1:14">
      <c r="A412" s="54" t="s">
        <v>1352</v>
      </c>
      <c r="B412" s="54" t="s">
        <v>1353</v>
      </c>
      <c r="C412" s="54" t="s">
        <v>1354</v>
      </c>
      <c r="D412" s="54" t="s">
        <v>17</v>
      </c>
      <c r="E412" s="54" t="s">
        <v>18</v>
      </c>
      <c r="F412" s="54" t="s">
        <v>17</v>
      </c>
      <c r="G412" s="54" t="s">
        <v>19</v>
      </c>
      <c r="H412" s="54"/>
      <c r="I412" s="54" t="s">
        <v>454</v>
      </c>
      <c r="J412" s="68">
        <v>13.38</v>
      </c>
      <c r="K412" s="68">
        <v>11.189</v>
      </c>
      <c r="L412" s="68">
        <v>13.5</v>
      </c>
      <c r="M412" s="68">
        <v>13.5</v>
      </c>
      <c r="N412" s="68">
        <v>0</v>
      </c>
    </row>
    <row r="413" customFormat="1" spans="1:14">
      <c r="A413" s="54" t="s">
        <v>1355</v>
      </c>
      <c r="B413" s="54" t="s">
        <v>1356</v>
      </c>
      <c r="C413" s="54" t="s">
        <v>1357</v>
      </c>
      <c r="D413" s="54" t="s">
        <v>17</v>
      </c>
      <c r="E413" s="54" t="s">
        <v>18</v>
      </c>
      <c r="F413" s="54" t="s">
        <v>17</v>
      </c>
      <c r="G413" s="54" t="s">
        <v>19</v>
      </c>
      <c r="H413" s="54"/>
      <c r="I413" s="54" t="s">
        <v>454</v>
      </c>
      <c r="J413" s="68">
        <v>7.13</v>
      </c>
      <c r="K413" s="68">
        <v>5.803</v>
      </c>
      <c r="L413" s="68">
        <v>7.5</v>
      </c>
      <c r="M413" s="68">
        <v>7.5</v>
      </c>
      <c r="N413" s="68">
        <v>0</v>
      </c>
    </row>
    <row r="414" customFormat="1" spans="1:14">
      <c r="A414" s="54" t="s">
        <v>1358</v>
      </c>
      <c r="B414" s="54" t="s">
        <v>1359</v>
      </c>
      <c r="C414" s="54" t="s">
        <v>1360</v>
      </c>
      <c r="D414" s="54" t="s">
        <v>17</v>
      </c>
      <c r="E414" s="54" t="s">
        <v>18</v>
      </c>
      <c r="F414" s="54" t="s">
        <v>17</v>
      </c>
      <c r="G414" s="54" t="s">
        <v>19</v>
      </c>
      <c r="H414" s="54"/>
      <c r="I414" s="54" t="s">
        <v>454</v>
      </c>
      <c r="J414" s="68">
        <v>10.13</v>
      </c>
      <c r="K414" s="68">
        <v>5.803</v>
      </c>
      <c r="L414" s="68">
        <v>10.5</v>
      </c>
      <c r="M414" s="68">
        <v>10.5</v>
      </c>
      <c r="N414" s="68">
        <v>0</v>
      </c>
    </row>
    <row r="415" customFormat="1" spans="1:14">
      <c r="A415" s="54" t="s">
        <v>1361</v>
      </c>
      <c r="B415" s="54" t="s">
        <v>1362</v>
      </c>
      <c r="C415" s="54" t="s">
        <v>1363</v>
      </c>
      <c r="D415" s="54" t="s">
        <v>17</v>
      </c>
      <c r="E415" s="54" t="s">
        <v>18</v>
      </c>
      <c r="F415" s="54" t="s">
        <v>17</v>
      </c>
      <c r="G415" s="54" t="s">
        <v>19</v>
      </c>
      <c r="H415" s="54"/>
      <c r="I415" s="54" t="s">
        <v>454</v>
      </c>
      <c r="J415" s="68">
        <v>9.35</v>
      </c>
      <c r="K415" s="68">
        <v>8.717</v>
      </c>
      <c r="L415" s="68">
        <v>8</v>
      </c>
      <c r="M415" s="68">
        <v>9.5</v>
      </c>
      <c r="N415" s="68">
        <v>1.5</v>
      </c>
    </row>
    <row r="416" customFormat="1" spans="1:14">
      <c r="A416" s="54" t="s">
        <v>1364</v>
      </c>
      <c r="B416" s="54" t="s">
        <v>1365</v>
      </c>
      <c r="C416" s="54" t="s">
        <v>1366</v>
      </c>
      <c r="D416" s="54" t="s">
        <v>17</v>
      </c>
      <c r="E416" s="54" t="s">
        <v>18</v>
      </c>
      <c r="F416" s="54" t="s">
        <v>17</v>
      </c>
      <c r="G416" s="54" t="s">
        <v>19</v>
      </c>
      <c r="H416" s="54"/>
      <c r="I416" s="54" t="s">
        <v>454</v>
      </c>
      <c r="J416" s="68">
        <v>8.28</v>
      </c>
      <c r="K416" s="68">
        <v>5.803</v>
      </c>
      <c r="L416" s="68">
        <v>8.5</v>
      </c>
      <c r="M416" s="68">
        <v>8.5</v>
      </c>
      <c r="N416" s="68">
        <v>0</v>
      </c>
    </row>
    <row r="417" customFormat="1" spans="1:14">
      <c r="A417" s="54" t="s">
        <v>1367</v>
      </c>
      <c r="B417" s="54" t="s">
        <v>1368</v>
      </c>
      <c r="C417" s="54" t="s">
        <v>1369</v>
      </c>
      <c r="D417" s="54" t="s">
        <v>17</v>
      </c>
      <c r="E417" s="54" t="s">
        <v>18</v>
      </c>
      <c r="F417" s="54" t="s">
        <v>17</v>
      </c>
      <c r="G417" s="54" t="s">
        <v>19</v>
      </c>
      <c r="H417" s="54"/>
      <c r="I417" s="54" t="s">
        <v>454</v>
      </c>
      <c r="J417" s="68">
        <v>7.11</v>
      </c>
      <c r="K417" s="68">
        <v>6.101</v>
      </c>
      <c r="L417" s="68">
        <v>6.5</v>
      </c>
      <c r="M417" s="68">
        <v>8</v>
      </c>
      <c r="N417" s="68">
        <v>1.5</v>
      </c>
    </row>
    <row r="418" customFormat="1" spans="1:14">
      <c r="A418" s="54" t="s">
        <v>1370</v>
      </c>
      <c r="B418" s="54" t="s">
        <v>1371</v>
      </c>
      <c r="C418" s="54" t="s">
        <v>1372</v>
      </c>
      <c r="D418" s="54" t="s">
        <v>24</v>
      </c>
      <c r="E418" s="54" t="s">
        <v>18</v>
      </c>
      <c r="F418" s="54" t="s">
        <v>24</v>
      </c>
      <c r="G418" s="54" t="s">
        <v>19</v>
      </c>
      <c r="H418" s="54"/>
      <c r="I418" s="54" t="s">
        <v>1373</v>
      </c>
      <c r="J418" s="68">
        <v>10.35</v>
      </c>
      <c r="K418" s="68">
        <v>16.128</v>
      </c>
      <c r="L418" s="68">
        <v>13.5</v>
      </c>
      <c r="M418" s="68">
        <v>16.5</v>
      </c>
      <c r="N418" s="68">
        <v>3</v>
      </c>
    </row>
    <row r="419" customFormat="1" spans="1:14">
      <c r="A419" s="54" t="s">
        <v>1374</v>
      </c>
      <c r="B419" s="54" t="s">
        <v>1375</v>
      </c>
      <c r="C419" s="54" t="s">
        <v>1376</v>
      </c>
      <c r="D419" s="54" t="s">
        <v>1377</v>
      </c>
      <c r="E419" s="54" t="s">
        <v>18</v>
      </c>
      <c r="F419" s="54" t="s">
        <v>1377</v>
      </c>
      <c r="G419" s="66" t="s">
        <v>29</v>
      </c>
      <c r="H419" s="54"/>
      <c r="I419" s="54" t="s">
        <v>191</v>
      </c>
      <c r="J419" s="68">
        <v>17.18</v>
      </c>
      <c r="K419" s="68">
        <v>17.97</v>
      </c>
      <c r="L419" s="68">
        <v>21</v>
      </c>
      <c r="M419" s="68">
        <v>21</v>
      </c>
      <c r="N419" s="68">
        <v>0</v>
      </c>
    </row>
    <row r="420" customFormat="1" spans="1:14">
      <c r="A420" s="54" t="s">
        <v>1378</v>
      </c>
      <c r="B420" s="54" t="s">
        <v>1379</v>
      </c>
      <c r="C420" s="54" t="s">
        <v>1380</v>
      </c>
      <c r="D420" s="54" t="s">
        <v>144</v>
      </c>
      <c r="E420" s="54" t="s">
        <v>18</v>
      </c>
      <c r="F420" s="54" t="s">
        <v>144</v>
      </c>
      <c r="G420" s="54" t="s">
        <v>52</v>
      </c>
      <c r="H420" s="54"/>
      <c r="I420" s="54" t="s">
        <v>145</v>
      </c>
      <c r="J420" s="68">
        <v>209.43</v>
      </c>
      <c r="K420" s="68">
        <v>137.579</v>
      </c>
      <c r="L420" s="68">
        <v>210</v>
      </c>
      <c r="M420" s="68">
        <v>210</v>
      </c>
      <c r="N420" s="68">
        <v>0</v>
      </c>
    </row>
    <row r="421" customFormat="1" spans="1:14">
      <c r="A421" s="54" t="s">
        <v>1381</v>
      </c>
      <c r="B421" s="54" t="s">
        <v>1382</v>
      </c>
      <c r="C421" s="54" t="s">
        <v>1383</v>
      </c>
      <c r="D421" s="54" t="s">
        <v>590</v>
      </c>
      <c r="E421" s="54" t="s">
        <v>18</v>
      </c>
      <c r="F421" s="54" t="s">
        <v>590</v>
      </c>
      <c r="G421" s="54" t="s">
        <v>129</v>
      </c>
      <c r="H421" s="54"/>
      <c r="I421" s="54" t="s">
        <v>223</v>
      </c>
      <c r="J421" s="68">
        <v>43.61</v>
      </c>
      <c r="K421" s="68">
        <v>70.706</v>
      </c>
      <c r="L421" s="68">
        <v>72</v>
      </c>
      <c r="M421" s="68">
        <v>71.5</v>
      </c>
      <c r="N421" s="68">
        <v>-0.5</v>
      </c>
    </row>
    <row r="422" customFormat="1" spans="1:14">
      <c r="A422" s="54" t="s">
        <v>1384</v>
      </c>
      <c r="B422" s="54" t="s">
        <v>1385</v>
      </c>
      <c r="C422" s="54" t="s">
        <v>1386</v>
      </c>
      <c r="D422" s="54" t="s">
        <v>590</v>
      </c>
      <c r="E422" s="54" t="s">
        <v>18</v>
      </c>
      <c r="F422" s="54" t="s">
        <v>590</v>
      </c>
      <c r="G422" s="54" t="s">
        <v>129</v>
      </c>
      <c r="H422" s="54"/>
      <c r="I422" s="54" t="s">
        <v>223</v>
      </c>
      <c r="J422" s="68">
        <v>16.39</v>
      </c>
      <c r="K422" s="68">
        <v>19.843</v>
      </c>
      <c r="L422" s="68">
        <v>20.5</v>
      </c>
      <c r="M422" s="68">
        <v>20</v>
      </c>
      <c r="N422" s="68">
        <v>-0.5</v>
      </c>
    </row>
    <row r="423" customFormat="1" spans="1:14">
      <c r="A423" s="54" t="s">
        <v>1387</v>
      </c>
      <c r="B423" s="54" t="s">
        <v>1388</v>
      </c>
      <c r="C423" s="54" t="s">
        <v>1389</v>
      </c>
      <c r="D423" s="54" t="s">
        <v>17</v>
      </c>
      <c r="E423" s="54" t="s">
        <v>18</v>
      </c>
      <c r="F423" s="54" t="s">
        <v>17</v>
      </c>
      <c r="G423" s="54" t="s">
        <v>19</v>
      </c>
      <c r="H423" s="54"/>
      <c r="I423" s="54" t="s">
        <v>90</v>
      </c>
      <c r="J423" s="68">
        <v>64.03</v>
      </c>
      <c r="K423" s="68">
        <v>79.341</v>
      </c>
      <c r="L423" s="68">
        <v>79</v>
      </c>
      <c r="M423" s="68">
        <v>80</v>
      </c>
      <c r="N423" s="68">
        <v>1</v>
      </c>
    </row>
    <row r="424" customFormat="1" spans="1:14">
      <c r="A424" s="54" t="s">
        <v>1390</v>
      </c>
      <c r="B424" s="54" t="s">
        <v>1391</v>
      </c>
      <c r="C424" s="54" t="s">
        <v>36</v>
      </c>
      <c r="D424" s="54" t="s">
        <v>17</v>
      </c>
      <c r="E424" s="54" t="s">
        <v>18</v>
      </c>
      <c r="F424" s="54" t="s">
        <v>17</v>
      </c>
      <c r="G424" s="54" t="s">
        <v>19</v>
      </c>
      <c r="H424" s="54"/>
      <c r="I424" s="54" t="s">
        <v>191</v>
      </c>
      <c r="J424" s="68">
        <v>18.36</v>
      </c>
      <c r="K424" s="68">
        <v>14.219</v>
      </c>
      <c r="L424" s="68">
        <v>18.5</v>
      </c>
      <c r="M424" s="68">
        <v>18.5</v>
      </c>
      <c r="N424" s="68">
        <v>0</v>
      </c>
    </row>
    <row r="425" customFormat="1" spans="1:14">
      <c r="A425" s="54" t="s">
        <v>1392</v>
      </c>
      <c r="B425" s="54" t="s">
        <v>1393</v>
      </c>
      <c r="C425" s="54" t="s">
        <v>36</v>
      </c>
      <c r="D425" s="54" t="s">
        <v>17</v>
      </c>
      <c r="E425" s="54" t="s">
        <v>18</v>
      </c>
      <c r="F425" s="54" t="s">
        <v>17</v>
      </c>
      <c r="G425" s="54" t="s">
        <v>19</v>
      </c>
      <c r="H425" s="54"/>
      <c r="I425" s="54" t="s">
        <v>191</v>
      </c>
      <c r="J425" s="68">
        <v>14.22</v>
      </c>
      <c r="K425" s="68">
        <v>10.989</v>
      </c>
      <c r="L425" s="68">
        <v>14.5</v>
      </c>
      <c r="M425" s="68">
        <v>14.5</v>
      </c>
      <c r="N425" s="68">
        <v>0</v>
      </c>
    </row>
    <row r="426" customFormat="1" spans="1:14">
      <c r="A426" s="54" t="s">
        <v>1394</v>
      </c>
      <c r="B426" s="54" t="s">
        <v>1395</v>
      </c>
      <c r="C426" s="54" t="s">
        <v>36</v>
      </c>
      <c r="D426" s="54" t="s">
        <v>17</v>
      </c>
      <c r="E426" s="54" t="s">
        <v>18</v>
      </c>
      <c r="F426" s="54" t="s">
        <v>17</v>
      </c>
      <c r="G426" s="54" t="s">
        <v>19</v>
      </c>
      <c r="H426" s="54"/>
      <c r="I426" s="54" t="s">
        <v>191</v>
      </c>
      <c r="J426" s="68">
        <v>16.89</v>
      </c>
      <c r="K426" s="68">
        <v>13.76</v>
      </c>
      <c r="L426" s="68">
        <v>17</v>
      </c>
      <c r="M426" s="68">
        <v>17</v>
      </c>
      <c r="N426" s="68">
        <v>0</v>
      </c>
    </row>
    <row r="427" customFormat="1" spans="1:14">
      <c r="A427" s="54" t="s">
        <v>1396</v>
      </c>
      <c r="B427" s="54" t="s">
        <v>1397</v>
      </c>
      <c r="C427" s="54" t="s">
        <v>1398</v>
      </c>
      <c r="D427" s="54" t="s">
        <v>17</v>
      </c>
      <c r="E427" s="54" t="s">
        <v>18</v>
      </c>
      <c r="F427" s="54" t="s">
        <v>17</v>
      </c>
      <c r="G427" s="54" t="s">
        <v>19</v>
      </c>
      <c r="H427" s="54"/>
      <c r="I427" s="54" t="s">
        <v>191</v>
      </c>
      <c r="J427" s="68">
        <v>33.37</v>
      </c>
      <c r="K427" s="68">
        <v>22.311</v>
      </c>
      <c r="L427" s="68">
        <v>34</v>
      </c>
      <c r="M427" s="68">
        <v>34</v>
      </c>
      <c r="N427" s="68">
        <v>0</v>
      </c>
    </row>
    <row r="428" customFormat="1" spans="1:14">
      <c r="A428" s="54" t="s">
        <v>1399</v>
      </c>
      <c r="B428" s="54" t="s">
        <v>1400</v>
      </c>
      <c r="C428" s="54" t="s">
        <v>36</v>
      </c>
      <c r="D428" s="54" t="s">
        <v>17</v>
      </c>
      <c r="E428" s="54" t="s">
        <v>18</v>
      </c>
      <c r="F428" s="54" t="s">
        <v>17</v>
      </c>
      <c r="G428" s="54" t="s">
        <v>19</v>
      </c>
      <c r="H428" s="54"/>
      <c r="I428" s="54" t="s">
        <v>191</v>
      </c>
      <c r="J428" s="68">
        <v>11.88</v>
      </c>
      <c r="K428" s="68">
        <v>11.574</v>
      </c>
      <c r="L428" s="68">
        <v>12</v>
      </c>
      <c r="M428" s="68">
        <v>12</v>
      </c>
      <c r="N428" s="68">
        <v>0</v>
      </c>
    </row>
    <row r="429" customFormat="1" spans="1:14">
      <c r="A429" s="54" t="s">
        <v>1401</v>
      </c>
      <c r="B429" s="54" t="s">
        <v>1402</v>
      </c>
      <c r="C429" s="54" t="s">
        <v>36</v>
      </c>
      <c r="D429" s="54" t="s">
        <v>17</v>
      </c>
      <c r="E429" s="54" t="s">
        <v>18</v>
      </c>
      <c r="F429" s="54" t="s">
        <v>17</v>
      </c>
      <c r="G429" s="54" t="s">
        <v>19</v>
      </c>
      <c r="H429" s="54"/>
      <c r="I429" s="54" t="s">
        <v>191</v>
      </c>
      <c r="J429" s="68">
        <v>6.2</v>
      </c>
      <c r="K429" s="68">
        <v>4.013</v>
      </c>
      <c r="L429" s="68">
        <v>6.5</v>
      </c>
      <c r="M429" s="68">
        <v>6.5</v>
      </c>
      <c r="N429" s="68">
        <v>0</v>
      </c>
    </row>
    <row r="430" customFormat="1" spans="1:14">
      <c r="A430" s="54" t="s">
        <v>1403</v>
      </c>
      <c r="B430" s="54" t="s">
        <v>1404</v>
      </c>
      <c r="C430" s="54" t="s">
        <v>1405</v>
      </c>
      <c r="D430" s="54" t="s">
        <v>17</v>
      </c>
      <c r="E430" s="54" t="s">
        <v>18</v>
      </c>
      <c r="F430" s="54" t="s">
        <v>17</v>
      </c>
      <c r="G430" s="66" t="s">
        <v>19</v>
      </c>
      <c r="H430" s="54"/>
      <c r="I430" s="54" t="s">
        <v>1038</v>
      </c>
      <c r="J430" s="68">
        <v>0.57</v>
      </c>
      <c r="K430" s="68">
        <v>1.165</v>
      </c>
      <c r="L430" s="68">
        <v>1.5</v>
      </c>
      <c r="M430" s="68">
        <v>1.5</v>
      </c>
      <c r="N430" s="68">
        <v>0</v>
      </c>
    </row>
    <row r="431" customFormat="1" spans="1:14">
      <c r="A431" s="54" t="s">
        <v>1406</v>
      </c>
      <c r="B431" s="54" t="s">
        <v>1407</v>
      </c>
      <c r="C431" s="54" t="s">
        <v>1408</v>
      </c>
      <c r="D431" s="54" t="s">
        <v>1409</v>
      </c>
      <c r="E431" s="54" t="s">
        <v>18</v>
      </c>
      <c r="F431" s="54" t="s">
        <v>1409</v>
      </c>
      <c r="G431" s="66" t="s">
        <v>52</v>
      </c>
      <c r="H431" s="54"/>
      <c r="I431" s="54" t="s">
        <v>1410</v>
      </c>
      <c r="J431" s="68">
        <v>40.45</v>
      </c>
      <c r="K431" s="68">
        <v>11.902</v>
      </c>
      <c r="L431" s="68">
        <v>41</v>
      </c>
      <c r="M431" s="68">
        <v>41</v>
      </c>
      <c r="N431" s="68">
        <v>0</v>
      </c>
    </row>
    <row r="432" customFormat="1" spans="1:14">
      <c r="A432" s="54" t="s">
        <v>1411</v>
      </c>
      <c r="B432" s="54" t="s">
        <v>1412</v>
      </c>
      <c r="C432" s="54" t="s">
        <v>36</v>
      </c>
      <c r="D432" s="54" t="s">
        <v>17</v>
      </c>
      <c r="E432" s="54" t="s">
        <v>18</v>
      </c>
      <c r="F432" s="54" t="s">
        <v>17</v>
      </c>
      <c r="G432" s="66" t="s">
        <v>19</v>
      </c>
      <c r="H432" s="54"/>
      <c r="I432" s="54" t="s">
        <v>191</v>
      </c>
      <c r="J432" s="68">
        <v>19.71</v>
      </c>
      <c r="K432" s="68">
        <v>10.989</v>
      </c>
      <c r="L432" s="68">
        <v>20</v>
      </c>
      <c r="M432" s="68">
        <v>20</v>
      </c>
      <c r="N432" s="68">
        <v>0</v>
      </c>
    </row>
    <row r="433" customFormat="1" spans="1:14">
      <c r="A433" s="54" t="s">
        <v>1413</v>
      </c>
      <c r="B433" s="54" t="s">
        <v>1414</v>
      </c>
      <c r="C433" s="54" t="s">
        <v>1415</v>
      </c>
      <c r="D433" s="54" t="s">
        <v>428</v>
      </c>
      <c r="E433" s="54" t="s">
        <v>18</v>
      </c>
      <c r="F433" s="54" t="s">
        <v>428</v>
      </c>
      <c r="G433" s="66" t="s">
        <v>29</v>
      </c>
      <c r="H433" s="54"/>
      <c r="I433" s="54" t="s">
        <v>90</v>
      </c>
      <c r="J433" s="68">
        <v>67.84</v>
      </c>
      <c r="K433" s="68">
        <v>55.29</v>
      </c>
      <c r="L433" s="68">
        <v>68.5</v>
      </c>
      <c r="M433" s="68">
        <v>68</v>
      </c>
      <c r="N433" s="68">
        <v>-0.5</v>
      </c>
    </row>
    <row r="434" customFormat="1" spans="1:14">
      <c r="A434" s="54" t="s">
        <v>1416</v>
      </c>
      <c r="B434" s="54" t="s">
        <v>1417</v>
      </c>
      <c r="C434" s="54" t="s">
        <v>1418</v>
      </c>
      <c r="D434" s="54" t="s">
        <v>17</v>
      </c>
      <c r="E434" s="54" t="s">
        <v>18</v>
      </c>
      <c r="F434" s="54" t="s">
        <v>17</v>
      </c>
      <c r="G434" s="54" t="s">
        <v>19</v>
      </c>
      <c r="H434" s="54"/>
      <c r="I434" s="54" t="s">
        <v>161</v>
      </c>
      <c r="J434" s="68">
        <v>1.81</v>
      </c>
      <c r="K434" s="68">
        <v>4.761</v>
      </c>
      <c r="L434" s="68">
        <v>4</v>
      </c>
      <c r="M434" s="68">
        <v>5</v>
      </c>
      <c r="N434" s="68">
        <v>1</v>
      </c>
    </row>
    <row r="435" customFormat="1" spans="1:14">
      <c r="A435" s="54" t="s">
        <v>1419</v>
      </c>
      <c r="B435" s="54" t="s">
        <v>1420</v>
      </c>
      <c r="C435" s="54" t="s">
        <v>1421</v>
      </c>
      <c r="D435" s="54" t="s">
        <v>85</v>
      </c>
      <c r="E435" s="54" t="s">
        <v>18</v>
      </c>
      <c r="F435" s="54" t="s">
        <v>85</v>
      </c>
      <c r="G435" s="54" t="s">
        <v>29</v>
      </c>
      <c r="H435" s="54"/>
      <c r="I435" s="54" t="s">
        <v>90</v>
      </c>
      <c r="J435" s="68">
        <v>72.18</v>
      </c>
      <c r="K435" s="68">
        <v>46.958</v>
      </c>
      <c r="L435" s="68">
        <v>73</v>
      </c>
      <c r="M435" s="68">
        <v>73</v>
      </c>
      <c r="N435" s="68">
        <v>0</v>
      </c>
    </row>
    <row r="436" customFormat="1" spans="1:14">
      <c r="A436" s="54" t="s">
        <v>1422</v>
      </c>
      <c r="B436" s="54" t="s">
        <v>1423</v>
      </c>
      <c r="C436" s="54" t="s">
        <v>1424</v>
      </c>
      <c r="D436" s="54" t="s">
        <v>17</v>
      </c>
      <c r="E436" s="54" t="s">
        <v>18</v>
      </c>
      <c r="F436" s="54" t="s">
        <v>17</v>
      </c>
      <c r="G436" s="54" t="s">
        <v>19</v>
      </c>
      <c r="H436" s="54"/>
      <c r="I436" s="54" t="s">
        <v>90</v>
      </c>
      <c r="J436" s="68">
        <v>77.4</v>
      </c>
      <c r="K436" s="68">
        <v>56.021</v>
      </c>
      <c r="L436" s="68">
        <v>78</v>
      </c>
      <c r="M436" s="68">
        <v>78</v>
      </c>
      <c r="N436" s="68">
        <v>0</v>
      </c>
    </row>
    <row r="437" customFormat="1" spans="1:14">
      <c r="A437" s="54" t="s">
        <v>1425</v>
      </c>
      <c r="B437" s="54" t="s">
        <v>1426</v>
      </c>
      <c r="C437" s="54" t="s">
        <v>1427</v>
      </c>
      <c r="D437" s="54" t="s">
        <v>17</v>
      </c>
      <c r="E437" s="54" t="s">
        <v>18</v>
      </c>
      <c r="F437" s="54" t="s">
        <v>17</v>
      </c>
      <c r="G437" s="66" t="s">
        <v>19</v>
      </c>
      <c r="H437" s="54"/>
      <c r="I437" s="54" t="s">
        <v>90</v>
      </c>
      <c r="J437" s="68">
        <v>15.6</v>
      </c>
      <c r="K437" s="68">
        <v>10.138</v>
      </c>
      <c r="L437" s="68">
        <v>16</v>
      </c>
      <c r="M437" s="68">
        <v>16</v>
      </c>
      <c r="N437" s="68">
        <v>0</v>
      </c>
    </row>
    <row r="438" customFormat="1" spans="1:14">
      <c r="A438" s="54" t="s">
        <v>1428</v>
      </c>
      <c r="B438" s="54" t="s">
        <v>1429</v>
      </c>
      <c r="C438" s="54" t="s">
        <v>1430</v>
      </c>
      <c r="D438" s="54" t="s">
        <v>17</v>
      </c>
      <c r="E438" s="54" t="s">
        <v>18</v>
      </c>
      <c r="F438" s="54" t="s">
        <v>17</v>
      </c>
      <c r="G438" s="54" t="s">
        <v>19</v>
      </c>
      <c r="H438" s="54"/>
      <c r="I438" s="54" t="s">
        <v>90</v>
      </c>
      <c r="J438" s="68">
        <v>64.83</v>
      </c>
      <c r="K438" s="68">
        <v>46.021</v>
      </c>
      <c r="L438" s="68">
        <v>67</v>
      </c>
      <c r="M438" s="68">
        <v>65</v>
      </c>
      <c r="N438" s="68">
        <v>-2</v>
      </c>
    </row>
    <row r="439" customFormat="1" spans="1:14">
      <c r="A439" s="54" t="s">
        <v>1431</v>
      </c>
      <c r="B439" s="54" t="s">
        <v>1432</v>
      </c>
      <c r="C439" s="54" t="s">
        <v>1433</v>
      </c>
      <c r="D439" s="54" t="s">
        <v>17</v>
      </c>
      <c r="E439" s="54" t="s">
        <v>18</v>
      </c>
      <c r="F439" s="54" t="s">
        <v>17</v>
      </c>
      <c r="G439" s="54" t="s">
        <v>19</v>
      </c>
      <c r="H439" s="54"/>
      <c r="I439" s="54" t="s">
        <v>79</v>
      </c>
      <c r="J439" s="68">
        <v>3.5</v>
      </c>
      <c r="K439" s="68">
        <v>4.066</v>
      </c>
      <c r="L439" s="68">
        <v>4</v>
      </c>
      <c r="M439" s="68">
        <v>4.5</v>
      </c>
      <c r="N439" s="68">
        <v>0.5</v>
      </c>
    </row>
    <row r="440" customFormat="1" spans="1:14">
      <c r="A440" s="54" t="s">
        <v>1434</v>
      </c>
      <c r="B440" s="54" t="s">
        <v>1435</v>
      </c>
      <c r="C440" s="54" t="s">
        <v>1436</v>
      </c>
      <c r="D440" s="54" t="s">
        <v>160</v>
      </c>
      <c r="E440" s="54" t="s">
        <v>18</v>
      </c>
      <c r="F440" s="54" t="s">
        <v>160</v>
      </c>
      <c r="G440" s="54" t="s">
        <v>129</v>
      </c>
      <c r="H440" s="54"/>
      <c r="I440" s="54" t="s">
        <v>337</v>
      </c>
      <c r="J440" s="68">
        <v>2.8</v>
      </c>
      <c r="K440" s="68">
        <v>1.615</v>
      </c>
      <c r="L440" s="68">
        <v>3</v>
      </c>
      <c r="M440" s="68">
        <v>3</v>
      </c>
      <c r="N440" s="68">
        <v>0</v>
      </c>
    </row>
    <row r="441" customFormat="1" spans="1:14">
      <c r="A441" s="54" t="s">
        <v>1437</v>
      </c>
      <c r="B441" s="54" t="s">
        <v>1438</v>
      </c>
      <c r="C441" s="54" t="s">
        <v>1439</v>
      </c>
      <c r="D441" s="54" t="s">
        <v>85</v>
      </c>
      <c r="E441" s="54" t="s">
        <v>18</v>
      </c>
      <c r="F441" s="54" t="s">
        <v>85</v>
      </c>
      <c r="G441" s="54" t="s">
        <v>29</v>
      </c>
      <c r="H441" s="54"/>
      <c r="I441" s="54" t="s">
        <v>90</v>
      </c>
      <c r="J441" s="68">
        <v>129.12</v>
      </c>
      <c r="K441" s="68">
        <v>79.156</v>
      </c>
      <c r="L441" s="68">
        <v>131</v>
      </c>
      <c r="M441" s="68">
        <v>130</v>
      </c>
      <c r="N441" s="68">
        <v>-1</v>
      </c>
    </row>
    <row r="442" customFormat="1" spans="1:14">
      <c r="A442" s="54" t="s">
        <v>1440</v>
      </c>
      <c r="B442" s="54" t="s">
        <v>1441</v>
      </c>
      <c r="C442" s="54" t="s">
        <v>1442</v>
      </c>
      <c r="D442" s="54" t="s">
        <v>17</v>
      </c>
      <c r="E442" s="54" t="s">
        <v>18</v>
      </c>
      <c r="F442" s="54" t="s">
        <v>17</v>
      </c>
      <c r="G442" s="54" t="s">
        <v>19</v>
      </c>
      <c r="H442" s="54"/>
      <c r="I442" s="54" t="s">
        <v>90</v>
      </c>
      <c r="J442" s="68">
        <v>47.2</v>
      </c>
      <c r="K442" s="68">
        <v>33.68</v>
      </c>
      <c r="L442" s="68">
        <v>48</v>
      </c>
      <c r="M442" s="68">
        <v>48</v>
      </c>
      <c r="N442" s="68">
        <v>0</v>
      </c>
    </row>
    <row r="443" customFormat="1" spans="1:14">
      <c r="A443" s="54" t="s">
        <v>1443</v>
      </c>
      <c r="B443" s="54" t="s">
        <v>1444</v>
      </c>
      <c r="C443" s="54" t="s">
        <v>1445</v>
      </c>
      <c r="D443" s="54" t="s">
        <v>17</v>
      </c>
      <c r="E443" s="54" t="s">
        <v>18</v>
      </c>
      <c r="F443" s="54" t="s">
        <v>17</v>
      </c>
      <c r="G443" s="54" t="s">
        <v>19</v>
      </c>
      <c r="H443" s="54"/>
      <c r="I443" s="54" t="s">
        <v>90</v>
      </c>
      <c r="J443" s="68">
        <v>9.16</v>
      </c>
      <c r="K443" s="68">
        <v>7.92</v>
      </c>
      <c r="L443" s="68">
        <v>9.5</v>
      </c>
      <c r="M443" s="68">
        <v>9.5</v>
      </c>
      <c r="N443" s="68">
        <v>0</v>
      </c>
    </row>
    <row r="444" customFormat="1" spans="1:14">
      <c r="A444" s="54" t="s">
        <v>1446</v>
      </c>
      <c r="B444" s="54" t="s">
        <v>1447</v>
      </c>
      <c r="C444" s="54" t="s">
        <v>1448</v>
      </c>
      <c r="D444" s="54" t="s">
        <v>17</v>
      </c>
      <c r="E444" s="54" t="s">
        <v>18</v>
      </c>
      <c r="F444" s="54" t="s">
        <v>17</v>
      </c>
      <c r="G444" s="54" t="s">
        <v>19</v>
      </c>
      <c r="H444" s="54"/>
      <c r="I444" s="54" t="s">
        <v>90</v>
      </c>
      <c r="J444" s="68">
        <v>2.98</v>
      </c>
      <c r="K444" s="68">
        <v>2.876</v>
      </c>
      <c r="L444" s="68">
        <v>3</v>
      </c>
      <c r="M444" s="68">
        <v>3</v>
      </c>
      <c r="N444" s="68">
        <v>0</v>
      </c>
    </row>
    <row r="445" customFormat="1" spans="1:14">
      <c r="A445" s="54" t="s">
        <v>1449</v>
      </c>
      <c r="B445" s="54" t="s">
        <v>1450</v>
      </c>
      <c r="C445" s="54" t="s">
        <v>1451</v>
      </c>
      <c r="D445" s="54" t="s">
        <v>1452</v>
      </c>
      <c r="E445" s="54" t="s">
        <v>18</v>
      </c>
      <c r="F445" s="54" t="s">
        <v>1452</v>
      </c>
      <c r="G445" s="54" t="s">
        <v>98</v>
      </c>
      <c r="H445" s="54"/>
      <c r="I445" s="54" t="s">
        <v>199</v>
      </c>
      <c r="J445" s="68">
        <v>58.8</v>
      </c>
      <c r="K445" s="68">
        <v>92.521</v>
      </c>
      <c r="L445" s="68">
        <v>76</v>
      </c>
      <c r="M445" s="68">
        <v>93</v>
      </c>
      <c r="N445" s="68">
        <v>17</v>
      </c>
    </row>
    <row r="446" customFormat="1" spans="1:14">
      <c r="A446" s="54" t="s">
        <v>1453</v>
      </c>
      <c r="B446" s="54" t="s">
        <v>1454</v>
      </c>
      <c r="C446" s="54" t="s">
        <v>1455</v>
      </c>
      <c r="D446" s="54" t="s">
        <v>97</v>
      </c>
      <c r="E446" s="54" t="s">
        <v>18</v>
      </c>
      <c r="F446" s="54" t="s">
        <v>97</v>
      </c>
      <c r="G446" s="54" t="s">
        <v>98</v>
      </c>
      <c r="H446" s="54"/>
      <c r="I446" s="54" t="s">
        <v>199</v>
      </c>
      <c r="J446" s="68">
        <v>74.74</v>
      </c>
      <c r="K446" s="68">
        <v>136.807</v>
      </c>
      <c r="L446" s="68">
        <v>137</v>
      </c>
      <c r="M446" s="68">
        <v>137</v>
      </c>
      <c r="N446" s="68">
        <v>0</v>
      </c>
    </row>
    <row r="447" customFormat="1" spans="1:14">
      <c r="A447" s="54" t="s">
        <v>1456</v>
      </c>
      <c r="B447" s="54" t="s">
        <v>1457</v>
      </c>
      <c r="C447" s="54" t="s">
        <v>50</v>
      </c>
      <c r="D447" s="54" t="s">
        <v>1071</v>
      </c>
      <c r="E447" s="54" t="s">
        <v>18</v>
      </c>
      <c r="F447" s="54" t="s">
        <v>1071</v>
      </c>
      <c r="G447" s="54" t="s">
        <v>52</v>
      </c>
      <c r="H447" s="54"/>
      <c r="I447" s="54" t="s">
        <v>1171</v>
      </c>
      <c r="J447" s="68">
        <v>111.32</v>
      </c>
      <c r="K447" s="68">
        <v>87.345</v>
      </c>
      <c r="L447" s="68">
        <v>112</v>
      </c>
      <c r="M447" s="68">
        <v>112</v>
      </c>
      <c r="N447" s="68">
        <v>0</v>
      </c>
    </row>
    <row r="448" customFormat="1" spans="1:14">
      <c r="A448" s="54" t="s">
        <v>1458</v>
      </c>
      <c r="B448" s="54" t="s">
        <v>1459</v>
      </c>
      <c r="C448" s="54" t="s">
        <v>1460</v>
      </c>
      <c r="D448" s="54" t="s">
        <v>728</v>
      </c>
      <c r="E448" s="54" t="s">
        <v>18</v>
      </c>
      <c r="F448" s="54" t="s">
        <v>728</v>
      </c>
      <c r="G448" s="54" t="s">
        <v>129</v>
      </c>
      <c r="H448" s="54"/>
      <c r="I448" s="54" t="s">
        <v>145</v>
      </c>
      <c r="J448" s="68">
        <v>0.04</v>
      </c>
      <c r="K448" s="68">
        <v>0.143</v>
      </c>
      <c r="L448" s="68">
        <v>0.5</v>
      </c>
      <c r="M448" s="68">
        <v>0.5</v>
      </c>
      <c r="N448" s="68">
        <v>0</v>
      </c>
    </row>
    <row r="449" customFormat="1" spans="1:14">
      <c r="A449" s="54" t="s">
        <v>1461</v>
      </c>
      <c r="B449" s="54" t="s">
        <v>1462</v>
      </c>
      <c r="C449" s="54" t="s">
        <v>1463</v>
      </c>
      <c r="D449" s="54" t="s">
        <v>266</v>
      </c>
      <c r="E449" s="54" t="s">
        <v>18</v>
      </c>
      <c r="F449" s="54" t="s">
        <v>267</v>
      </c>
      <c r="G449" s="54" t="s">
        <v>170</v>
      </c>
      <c r="H449" s="54"/>
      <c r="I449" s="54" t="s">
        <v>152</v>
      </c>
      <c r="J449" s="68">
        <v>587.98</v>
      </c>
      <c r="K449" s="68">
        <v>667.952</v>
      </c>
      <c r="L449" s="68">
        <v>651</v>
      </c>
      <c r="M449" s="68">
        <v>668</v>
      </c>
      <c r="N449" s="68">
        <v>17</v>
      </c>
    </row>
    <row r="450" customFormat="1" spans="1:14">
      <c r="A450" s="54" t="s">
        <v>1464</v>
      </c>
      <c r="B450" s="54" t="s">
        <v>1465</v>
      </c>
      <c r="C450" s="54" t="s">
        <v>1466</v>
      </c>
      <c r="D450" s="54" t="s">
        <v>274</v>
      </c>
      <c r="E450" s="54" t="s">
        <v>18</v>
      </c>
      <c r="F450" s="54" t="s">
        <v>274</v>
      </c>
      <c r="G450" s="66" t="s">
        <v>29</v>
      </c>
      <c r="H450" s="54"/>
      <c r="I450" s="54" t="s">
        <v>145</v>
      </c>
      <c r="J450" s="68">
        <v>143.18</v>
      </c>
      <c r="K450" s="68">
        <v>149.552</v>
      </c>
      <c r="L450" s="68">
        <v>146</v>
      </c>
      <c r="M450" s="68">
        <v>150</v>
      </c>
      <c r="N450" s="68">
        <v>4</v>
      </c>
    </row>
    <row r="451" customFormat="1" spans="1:14">
      <c r="A451" s="54" t="s">
        <v>1467</v>
      </c>
      <c r="B451" s="54" t="s">
        <v>1468</v>
      </c>
      <c r="C451" s="54" t="s">
        <v>1469</v>
      </c>
      <c r="D451" s="54" t="s">
        <v>274</v>
      </c>
      <c r="E451" s="54" t="s">
        <v>18</v>
      </c>
      <c r="F451" s="54" t="s">
        <v>274</v>
      </c>
      <c r="G451" s="54" t="s">
        <v>29</v>
      </c>
      <c r="H451" s="54"/>
      <c r="I451" s="54" t="s">
        <v>99</v>
      </c>
      <c r="J451" s="68">
        <v>21.51</v>
      </c>
      <c r="K451" s="68">
        <v>44.073</v>
      </c>
      <c r="L451" s="68">
        <v>44</v>
      </c>
      <c r="M451" s="68">
        <v>45</v>
      </c>
      <c r="N451" s="68">
        <v>1</v>
      </c>
    </row>
    <row r="452" customFormat="1" spans="1:14">
      <c r="A452" s="54" t="s">
        <v>1470</v>
      </c>
      <c r="B452" s="54" t="s">
        <v>1471</v>
      </c>
      <c r="C452" s="54" t="s">
        <v>1472</v>
      </c>
      <c r="D452" s="54" t="s">
        <v>17</v>
      </c>
      <c r="E452" s="54" t="s">
        <v>18</v>
      </c>
      <c r="F452" s="54" t="s">
        <v>17</v>
      </c>
      <c r="G452" s="54" t="s">
        <v>19</v>
      </c>
      <c r="H452" s="54"/>
      <c r="I452" s="54" t="s">
        <v>767</v>
      </c>
      <c r="J452" s="68">
        <v>20.4</v>
      </c>
      <c r="K452" s="68">
        <v>22.356</v>
      </c>
      <c r="L452" s="68">
        <v>28</v>
      </c>
      <c r="M452" s="68">
        <v>23</v>
      </c>
      <c r="N452" s="68">
        <v>-5</v>
      </c>
    </row>
    <row r="453" customFormat="1" spans="1:14">
      <c r="A453" s="54" t="s">
        <v>1473</v>
      </c>
      <c r="B453" s="54" t="s">
        <v>1474</v>
      </c>
      <c r="C453" s="54" t="s">
        <v>1475</v>
      </c>
      <c r="D453" s="54" t="s">
        <v>97</v>
      </c>
      <c r="E453" s="54" t="s">
        <v>18</v>
      </c>
      <c r="F453" s="54" t="s">
        <v>97</v>
      </c>
      <c r="G453" s="54" t="s">
        <v>98</v>
      </c>
      <c r="H453" s="54"/>
      <c r="I453" s="54" t="s">
        <v>223</v>
      </c>
      <c r="J453" s="68">
        <v>16.94</v>
      </c>
      <c r="K453" s="68">
        <v>13.417</v>
      </c>
      <c r="L453" s="68">
        <v>21</v>
      </c>
      <c r="M453" s="68">
        <v>21</v>
      </c>
      <c r="N453" s="68">
        <v>0</v>
      </c>
    </row>
    <row r="454" customFormat="1" spans="1:14">
      <c r="A454" s="54" t="s">
        <v>1476</v>
      </c>
      <c r="B454" s="54" t="s">
        <v>1477</v>
      </c>
      <c r="C454" s="54" t="s">
        <v>1478</v>
      </c>
      <c r="D454" s="54" t="s">
        <v>24</v>
      </c>
      <c r="E454" s="54" t="s">
        <v>18</v>
      </c>
      <c r="F454" s="54" t="s">
        <v>24</v>
      </c>
      <c r="G454" s="54" t="s">
        <v>19</v>
      </c>
      <c r="H454" s="54"/>
      <c r="I454" s="54" t="s">
        <v>223</v>
      </c>
      <c r="J454" s="68">
        <v>0.29</v>
      </c>
      <c r="K454" s="68">
        <v>0.81</v>
      </c>
      <c r="L454" s="68">
        <v>1</v>
      </c>
      <c r="M454" s="68">
        <v>1</v>
      </c>
      <c r="N454" s="68">
        <v>0</v>
      </c>
    </row>
    <row r="455" customFormat="1" spans="1:14">
      <c r="A455" s="54" t="s">
        <v>1479</v>
      </c>
      <c r="B455" s="54" t="s">
        <v>1480</v>
      </c>
      <c r="C455" s="54" t="s">
        <v>1481</v>
      </c>
      <c r="D455" s="54" t="s">
        <v>17</v>
      </c>
      <c r="E455" s="54" t="s">
        <v>18</v>
      </c>
      <c r="F455" s="54" t="s">
        <v>17</v>
      </c>
      <c r="G455" s="54" t="s">
        <v>19</v>
      </c>
      <c r="H455" s="54"/>
      <c r="I455" s="54" t="s">
        <v>99</v>
      </c>
      <c r="J455" s="68">
        <v>2.69</v>
      </c>
      <c r="K455" s="68">
        <v>2.88</v>
      </c>
      <c r="L455" s="68">
        <v>3</v>
      </c>
      <c r="M455" s="68">
        <v>3</v>
      </c>
      <c r="N455" s="68">
        <v>0</v>
      </c>
    </row>
    <row r="456" customFormat="1" spans="1:14">
      <c r="A456" s="54" t="s">
        <v>1482</v>
      </c>
      <c r="B456" s="54" t="s">
        <v>1483</v>
      </c>
      <c r="C456" s="54" t="s">
        <v>1484</v>
      </c>
      <c r="D456" s="54" t="s">
        <v>17</v>
      </c>
      <c r="E456" s="54" t="s">
        <v>18</v>
      </c>
      <c r="F456" s="54" t="s">
        <v>17</v>
      </c>
      <c r="G456" s="66" t="s">
        <v>19</v>
      </c>
      <c r="H456" s="54"/>
      <c r="I456" s="54" t="s">
        <v>1262</v>
      </c>
      <c r="J456" s="68">
        <v>20.06</v>
      </c>
      <c r="K456" s="68">
        <v>9.731</v>
      </c>
      <c r="L456" s="68">
        <v>21</v>
      </c>
      <c r="M456" s="68">
        <v>21</v>
      </c>
      <c r="N456" s="68">
        <v>0</v>
      </c>
    </row>
    <row r="457" customFormat="1" spans="1:14">
      <c r="A457" s="54" t="s">
        <v>1485</v>
      </c>
      <c r="B457" s="54" t="s">
        <v>1486</v>
      </c>
      <c r="C457" s="54" t="s">
        <v>1487</v>
      </c>
      <c r="D457" s="54" t="s">
        <v>1283</v>
      </c>
      <c r="E457" s="54" t="s">
        <v>18</v>
      </c>
      <c r="F457" s="54" t="s">
        <v>1283</v>
      </c>
      <c r="G457" s="54" t="s">
        <v>19</v>
      </c>
      <c r="H457" s="54"/>
      <c r="I457" s="54" t="s">
        <v>1488</v>
      </c>
      <c r="J457" s="68">
        <v>60.02</v>
      </c>
      <c r="K457" s="68">
        <v>51.677</v>
      </c>
      <c r="L457" s="68">
        <v>40</v>
      </c>
      <c r="M457" s="68">
        <v>62</v>
      </c>
      <c r="N457" s="68">
        <v>22</v>
      </c>
    </row>
    <row r="458" customFormat="1" spans="1:14">
      <c r="A458" s="54" t="s">
        <v>1489</v>
      </c>
      <c r="B458" s="54" t="s">
        <v>1490</v>
      </c>
      <c r="C458" s="54" t="s">
        <v>1491</v>
      </c>
      <c r="D458" s="54" t="s">
        <v>1283</v>
      </c>
      <c r="E458" s="54" t="s">
        <v>18</v>
      </c>
      <c r="F458" s="54" t="s">
        <v>1283</v>
      </c>
      <c r="G458" s="54" t="s">
        <v>19</v>
      </c>
      <c r="H458" s="54"/>
      <c r="I458" s="54" t="s">
        <v>1488</v>
      </c>
      <c r="J458" s="68">
        <v>59.8</v>
      </c>
      <c r="K458" s="68">
        <v>51.333</v>
      </c>
      <c r="L458" s="68">
        <v>60</v>
      </c>
      <c r="M458" s="68">
        <v>61</v>
      </c>
      <c r="N458" s="68">
        <v>1</v>
      </c>
    </row>
    <row r="459" customFormat="1" spans="1:14">
      <c r="A459" s="54" t="s">
        <v>1492</v>
      </c>
      <c r="B459" s="54" t="s">
        <v>1493</v>
      </c>
      <c r="C459" s="54" t="s">
        <v>1494</v>
      </c>
      <c r="D459" s="54" t="s">
        <v>1283</v>
      </c>
      <c r="E459" s="54" t="s">
        <v>18</v>
      </c>
      <c r="F459" s="54" t="s">
        <v>1283</v>
      </c>
      <c r="G459" s="54" t="s">
        <v>19</v>
      </c>
      <c r="H459" s="54"/>
      <c r="I459" s="54" t="s">
        <v>1488</v>
      </c>
      <c r="J459" s="68">
        <v>17</v>
      </c>
      <c r="K459" s="68">
        <v>16.464</v>
      </c>
      <c r="L459" s="68">
        <v>39</v>
      </c>
      <c r="M459" s="68">
        <v>17</v>
      </c>
      <c r="N459" s="68">
        <v>-22</v>
      </c>
    </row>
    <row r="460" customFormat="1" spans="1:14">
      <c r="A460" s="54" t="s">
        <v>1495</v>
      </c>
      <c r="B460" s="54" t="s">
        <v>1496</v>
      </c>
      <c r="C460" s="54" t="s">
        <v>1497</v>
      </c>
      <c r="D460" s="54" t="s">
        <v>78</v>
      </c>
      <c r="E460" s="54" t="s">
        <v>18</v>
      </c>
      <c r="F460" s="54" t="s">
        <v>78</v>
      </c>
      <c r="G460" s="54" t="s">
        <v>29</v>
      </c>
      <c r="H460" s="54"/>
      <c r="I460" s="54" t="s">
        <v>1498</v>
      </c>
      <c r="J460" s="68">
        <v>18.67</v>
      </c>
      <c r="K460" s="68">
        <v>17.425</v>
      </c>
      <c r="L460" s="68">
        <v>22</v>
      </c>
      <c r="M460" s="68">
        <v>22</v>
      </c>
      <c r="N460" s="68">
        <v>0</v>
      </c>
    </row>
    <row r="461" customFormat="1" spans="1:14">
      <c r="A461" s="54" t="s">
        <v>1499</v>
      </c>
      <c r="B461" s="54" t="s">
        <v>1500</v>
      </c>
      <c r="C461" s="54" t="s">
        <v>1501</v>
      </c>
      <c r="D461" s="54" t="s">
        <v>17</v>
      </c>
      <c r="E461" s="54" t="s">
        <v>18</v>
      </c>
      <c r="F461" s="54" t="s">
        <v>17</v>
      </c>
      <c r="G461" s="54" t="s">
        <v>19</v>
      </c>
      <c r="H461" s="54"/>
      <c r="I461" s="54" t="s">
        <v>145</v>
      </c>
      <c r="J461" s="68">
        <v>6.46</v>
      </c>
      <c r="K461" s="68">
        <v>3.881</v>
      </c>
      <c r="L461" s="68">
        <v>6.5</v>
      </c>
      <c r="M461" s="68">
        <v>6.5</v>
      </c>
      <c r="N461" s="68">
        <v>0</v>
      </c>
    </row>
    <row r="462" customFormat="1" spans="1:14">
      <c r="A462" s="54" t="s">
        <v>1502</v>
      </c>
      <c r="B462" s="54" t="s">
        <v>1503</v>
      </c>
      <c r="C462" s="54" t="s">
        <v>1504</v>
      </c>
      <c r="D462" s="54" t="s">
        <v>17</v>
      </c>
      <c r="E462" s="54" t="s">
        <v>18</v>
      </c>
      <c r="F462" s="54" t="s">
        <v>17</v>
      </c>
      <c r="G462" s="66" t="s">
        <v>19</v>
      </c>
      <c r="H462" s="54"/>
      <c r="I462" s="54" t="s">
        <v>390</v>
      </c>
      <c r="J462" s="68">
        <v>1.22</v>
      </c>
      <c r="K462" s="68">
        <v>1.879</v>
      </c>
      <c r="L462" s="68">
        <v>2</v>
      </c>
      <c r="M462" s="68">
        <v>2</v>
      </c>
      <c r="N462" s="68">
        <v>0</v>
      </c>
    </row>
    <row r="463" customFormat="1" spans="1:14">
      <c r="A463" s="54" t="s">
        <v>1505</v>
      </c>
      <c r="B463" s="54" t="s">
        <v>1506</v>
      </c>
      <c r="C463" s="54" t="s">
        <v>36</v>
      </c>
      <c r="D463" s="54" t="s">
        <v>274</v>
      </c>
      <c r="E463" s="54" t="s">
        <v>18</v>
      </c>
      <c r="F463" s="54" t="s">
        <v>274</v>
      </c>
      <c r="G463" s="54" t="s">
        <v>29</v>
      </c>
      <c r="H463" s="54"/>
      <c r="I463" s="54" t="s">
        <v>39</v>
      </c>
      <c r="J463" s="68">
        <v>748.9</v>
      </c>
      <c r="K463" s="68">
        <v>543.358</v>
      </c>
      <c r="L463" s="68">
        <v>745</v>
      </c>
      <c r="M463" s="68">
        <v>749</v>
      </c>
      <c r="N463" s="68">
        <v>4</v>
      </c>
    </row>
    <row r="464" customFormat="1" spans="1:14">
      <c r="A464" s="54" t="s">
        <v>1507</v>
      </c>
      <c r="B464" s="54" t="s">
        <v>1508</v>
      </c>
      <c r="C464" s="54" t="s">
        <v>1509</v>
      </c>
      <c r="D464" s="54" t="s">
        <v>85</v>
      </c>
      <c r="E464" s="54" t="s">
        <v>18</v>
      </c>
      <c r="F464" s="54" t="s">
        <v>85</v>
      </c>
      <c r="G464" s="54" t="s">
        <v>29</v>
      </c>
      <c r="H464" s="54"/>
      <c r="I464" s="54" t="s">
        <v>39</v>
      </c>
      <c r="J464" s="68">
        <v>464.43</v>
      </c>
      <c r="K464" s="68">
        <v>327.609</v>
      </c>
      <c r="L464" s="68">
        <v>469</v>
      </c>
      <c r="M464" s="68">
        <v>465</v>
      </c>
      <c r="N464" s="68">
        <v>-4</v>
      </c>
    </row>
    <row r="465" customFormat="1" spans="1:14">
      <c r="A465" s="54" t="s">
        <v>1510</v>
      </c>
      <c r="B465" s="54" t="s">
        <v>1511</v>
      </c>
      <c r="C465" s="54" t="s">
        <v>36</v>
      </c>
      <c r="D465" s="54" t="s">
        <v>231</v>
      </c>
      <c r="E465" s="54" t="s">
        <v>18</v>
      </c>
      <c r="F465" s="54" t="s">
        <v>231</v>
      </c>
      <c r="G465" s="54" t="s">
        <v>52</v>
      </c>
      <c r="H465" s="54"/>
      <c r="I465" s="54" t="s">
        <v>39</v>
      </c>
      <c r="J465" s="68">
        <v>115.63</v>
      </c>
      <c r="K465" s="68">
        <v>99.652</v>
      </c>
      <c r="L465" s="68">
        <v>117</v>
      </c>
      <c r="M465" s="68">
        <v>117</v>
      </c>
      <c r="N465" s="68">
        <v>0</v>
      </c>
    </row>
    <row r="466" customFormat="1" spans="1:14">
      <c r="A466" s="54" t="s">
        <v>1512</v>
      </c>
      <c r="B466" s="54" t="s">
        <v>1513</v>
      </c>
      <c r="C466" s="54" t="s">
        <v>36</v>
      </c>
      <c r="D466" s="54" t="s">
        <v>231</v>
      </c>
      <c r="E466" s="54" t="s">
        <v>18</v>
      </c>
      <c r="F466" s="54" t="s">
        <v>231</v>
      </c>
      <c r="G466" s="54" t="s">
        <v>52</v>
      </c>
      <c r="H466" s="54"/>
      <c r="I466" s="54" t="s">
        <v>39</v>
      </c>
      <c r="J466" s="68">
        <v>451.79</v>
      </c>
      <c r="K466" s="68">
        <v>341.019</v>
      </c>
      <c r="L466" s="68">
        <v>454</v>
      </c>
      <c r="M466" s="68">
        <v>454</v>
      </c>
      <c r="N466" s="68">
        <v>0</v>
      </c>
    </row>
    <row r="467" customFormat="1" spans="1:14">
      <c r="A467" s="54" t="s">
        <v>1514</v>
      </c>
      <c r="B467" s="54" t="s">
        <v>1515</v>
      </c>
      <c r="C467" s="54" t="s">
        <v>50</v>
      </c>
      <c r="D467" s="54" t="s">
        <v>1516</v>
      </c>
      <c r="E467" s="54" t="s">
        <v>18</v>
      </c>
      <c r="F467" s="54" t="s">
        <v>1516</v>
      </c>
      <c r="G467" s="54" t="s">
        <v>52</v>
      </c>
      <c r="H467" s="54"/>
      <c r="I467" s="54" t="s">
        <v>39</v>
      </c>
      <c r="J467" s="68">
        <v>483.5</v>
      </c>
      <c r="K467" s="68">
        <v>455.2</v>
      </c>
      <c r="L467" s="68">
        <v>457</v>
      </c>
      <c r="M467" s="68">
        <v>484</v>
      </c>
      <c r="N467" s="68">
        <v>27</v>
      </c>
    </row>
    <row r="468" customFormat="1" spans="1:14">
      <c r="A468" s="54" t="s">
        <v>1517</v>
      </c>
      <c r="B468" s="54" t="s">
        <v>1518</v>
      </c>
      <c r="C468" s="54" t="s">
        <v>1519</v>
      </c>
      <c r="D468" s="54" t="s">
        <v>17</v>
      </c>
      <c r="E468" s="54" t="s">
        <v>18</v>
      </c>
      <c r="F468" s="54" t="s">
        <v>17</v>
      </c>
      <c r="G468" s="54" t="s">
        <v>19</v>
      </c>
      <c r="H468" s="54"/>
      <c r="I468" s="54" t="s">
        <v>223</v>
      </c>
      <c r="J468" s="68">
        <v>36.52</v>
      </c>
      <c r="K468" s="68">
        <v>43.737</v>
      </c>
      <c r="L468" s="68">
        <v>43</v>
      </c>
      <c r="M468" s="68">
        <v>44</v>
      </c>
      <c r="N468" s="68">
        <v>1</v>
      </c>
    </row>
    <row r="469" customFormat="1" spans="1:14">
      <c r="A469" s="54" t="s">
        <v>1520</v>
      </c>
      <c r="B469" s="54" t="s">
        <v>1521</v>
      </c>
      <c r="C469" s="54" t="s">
        <v>1522</v>
      </c>
      <c r="D469" s="54" t="s">
        <v>140</v>
      </c>
      <c r="E469" s="54" t="s">
        <v>18</v>
      </c>
      <c r="F469" s="54" t="s">
        <v>140</v>
      </c>
      <c r="G469" s="54" t="s">
        <v>98</v>
      </c>
      <c r="H469" s="54"/>
      <c r="I469" s="54" t="s">
        <v>199</v>
      </c>
      <c r="J469" s="68">
        <v>1.04</v>
      </c>
      <c r="K469" s="68">
        <v>1.843</v>
      </c>
      <c r="L469" s="68">
        <v>2</v>
      </c>
      <c r="M469" s="68">
        <v>2</v>
      </c>
      <c r="N469" s="68">
        <v>0</v>
      </c>
    </row>
    <row r="470" customFormat="1" spans="1:14">
      <c r="A470" s="54" t="s">
        <v>1523</v>
      </c>
      <c r="B470" s="54" t="s">
        <v>1524</v>
      </c>
      <c r="C470" s="54" t="s">
        <v>1525</v>
      </c>
      <c r="D470" s="54" t="s">
        <v>51</v>
      </c>
      <c r="E470" s="54" t="s">
        <v>18</v>
      </c>
      <c r="F470" s="54" t="s">
        <v>51</v>
      </c>
      <c r="G470" s="54" t="s">
        <v>52</v>
      </c>
      <c r="H470" s="54"/>
      <c r="I470" s="54" t="s">
        <v>471</v>
      </c>
      <c r="J470" s="68">
        <v>83.69</v>
      </c>
      <c r="K470" s="68">
        <v>23.247</v>
      </c>
      <c r="L470" s="68">
        <v>84</v>
      </c>
      <c r="M470" s="68">
        <v>84</v>
      </c>
      <c r="N470" s="68">
        <v>0</v>
      </c>
    </row>
    <row r="471" customFormat="1" spans="1:14">
      <c r="A471" s="54" t="s">
        <v>1526</v>
      </c>
      <c r="B471" s="54" t="s">
        <v>1527</v>
      </c>
      <c r="C471" s="54" t="s">
        <v>1528</v>
      </c>
      <c r="D471" s="54" t="s">
        <v>17</v>
      </c>
      <c r="E471" s="54" t="s">
        <v>18</v>
      </c>
      <c r="F471" s="54" t="s">
        <v>17</v>
      </c>
      <c r="G471" s="54" t="s">
        <v>19</v>
      </c>
      <c r="H471" s="54"/>
      <c r="I471" s="54" t="s">
        <v>398</v>
      </c>
      <c r="J471" s="68">
        <v>1.35</v>
      </c>
      <c r="K471" s="68">
        <v>0</v>
      </c>
      <c r="L471" s="68">
        <v>1.5</v>
      </c>
      <c r="M471" s="68">
        <v>1.5</v>
      </c>
      <c r="N471" s="68">
        <v>0</v>
      </c>
    </row>
    <row r="472" customFormat="1" spans="1:14">
      <c r="A472" s="54" t="s">
        <v>1529</v>
      </c>
      <c r="B472" s="54" t="s">
        <v>1530</v>
      </c>
      <c r="C472" s="54" t="s">
        <v>1531</v>
      </c>
      <c r="D472" s="54" t="s">
        <v>24</v>
      </c>
      <c r="E472" s="54" t="s">
        <v>18</v>
      </c>
      <c r="F472" s="54" t="s">
        <v>24</v>
      </c>
      <c r="G472" s="66" t="s">
        <v>19</v>
      </c>
      <c r="H472" s="54"/>
      <c r="I472" s="54" t="s">
        <v>745</v>
      </c>
      <c r="J472" s="68">
        <v>0.6</v>
      </c>
      <c r="K472" s="68">
        <v>0</v>
      </c>
      <c r="L472" s="68">
        <v>1</v>
      </c>
      <c r="M472" s="68">
        <v>1</v>
      </c>
      <c r="N472" s="68">
        <v>0</v>
      </c>
    </row>
    <row r="473" customFormat="1" spans="1:14">
      <c r="A473" s="54" t="s">
        <v>1532</v>
      </c>
      <c r="B473" s="54" t="s">
        <v>1533</v>
      </c>
      <c r="C473" s="54" t="s">
        <v>1534</v>
      </c>
      <c r="D473" s="54" t="s">
        <v>17</v>
      </c>
      <c r="E473" s="54" t="s">
        <v>18</v>
      </c>
      <c r="F473" s="54" t="s">
        <v>17</v>
      </c>
      <c r="G473" s="54" t="s">
        <v>19</v>
      </c>
      <c r="H473" s="54"/>
      <c r="I473" s="54" t="s">
        <v>90</v>
      </c>
      <c r="J473" s="68">
        <v>0.25</v>
      </c>
      <c r="K473" s="68">
        <v>0</v>
      </c>
      <c r="L473" s="68">
        <v>1.5</v>
      </c>
      <c r="M473" s="68">
        <v>0.5</v>
      </c>
      <c r="N473" s="68">
        <v>-1</v>
      </c>
    </row>
    <row r="474" customFormat="1" spans="1:14">
      <c r="A474" s="54" t="s">
        <v>1535</v>
      </c>
      <c r="B474" s="54" t="s">
        <v>1536</v>
      </c>
      <c r="C474" s="54" t="s">
        <v>1537</v>
      </c>
      <c r="D474" s="54" t="s">
        <v>17</v>
      </c>
      <c r="E474" s="54" t="s">
        <v>18</v>
      </c>
      <c r="F474" s="54" t="s">
        <v>17</v>
      </c>
      <c r="G474" s="66" t="s">
        <v>19</v>
      </c>
      <c r="H474" s="54"/>
      <c r="I474" s="54" t="s">
        <v>120</v>
      </c>
      <c r="J474" s="68">
        <v>0.11</v>
      </c>
      <c r="K474" s="68">
        <v>0</v>
      </c>
      <c r="L474" s="68">
        <v>0.5</v>
      </c>
      <c r="M474" s="68">
        <v>0.5</v>
      </c>
      <c r="N474" s="68">
        <v>0</v>
      </c>
    </row>
    <row r="475" customFormat="1" spans="1:14">
      <c r="A475" s="54" t="s">
        <v>1538</v>
      </c>
      <c r="B475" s="54" t="s">
        <v>1539</v>
      </c>
      <c r="C475" s="54" t="s">
        <v>1540</v>
      </c>
      <c r="D475" s="54" t="s">
        <v>24</v>
      </c>
      <c r="E475" s="54" t="s">
        <v>18</v>
      </c>
      <c r="F475" s="54" t="s">
        <v>24</v>
      </c>
      <c r="G475" s="54" t="s">
        <v>19</v>
      </c>
      <c r="H475" s="54"/>
      <c r="I475" s="54" t="s">
        <v>99</v>
      </c>
      <c r="J475" s="68">
        <v>68.18</v>
      </c>
      <c r="K475" s="68">
        <v>45.805</v>
      </c>
      <c r="L475" s="68">
        <v>70</v>
      </c>
      <c r="M475" s="68">
        <v>70</v>
      </c>
      <c r="N475" s="68">
        <v>0</v>
      </c>
    </row>
    <row r="476" customFormat="1" spans="1:14">
      <c r="A476" s="54" t="s">
        <v>1541</v>
      </c>
      <c r="B476" s="54" t="s">
        <v>1542</v>
      </c>
      <c r="C476" s="54" t="s">
        <v>1543</v>
      </c>
      <c r="D476" s="54" t="s">
        <v>17</v>
      </c>
      <c r="E476" s="54" t="s">
        <v>18</v>
      </c>
      <c r="F476" s="54" t="s">
        <v>17</v>
      </c>
      <c r="G476" s="54" t="s">
        <v>19</v>
      </c>
      <c r="H476" s="54"/>
      <c r="I476" s="54" t="s">
        <v>99</v>
      </c>
      <c r="J476" s="68">
        <v>0.51</v>
      </c>
      <c r="K476" s="68">
        <v>0.986</v>
      </c>
      <c r="L476" s="68">
        <v>1</v>
      </c>
      <c r="M476" s="68">
        <v>1</v>
      </c>
      <c r="N476" s="68">
        <v>0</v>
      </c>
    </row>
    <row r="477" customFormat="1" spans="1:14">
      <c r="A477" s="54" t="s">
        <v>1544</v>
      </c>
      <c r="B477" s="54" t="s">
        <v>1545</v>
      </c>
      <c r="C477" s="54" t="s">
        <v>1546</v>
      </c>
      <c r="D477" s="54" t="s">
        <v>17</v>
      </c>
      <c r="E477" s="54" t="s">
        <v>18</v>
      </c>
      <c r="F477" s="54" t="s">
        <v>17</v>
      </c>
      <c r="G477" s="54" t="s">
        <v>19</v>
      </c>
      <c r="H477" s="54"/>
      <c r="I477" s="54" t="s">
        <v>99</v>
      </c>
      <c r="J477" s="68">
        <v>0.49</v>
      </c>
      <c r="K477" s="68">
        <v>0.607</v>
      </c>
      <c r="L477" s="68">
        <v>1</v>
      </c>
      <c r="M477" s="68">
        <v>1</v>
      </c>
      <c r="N477" s="68">
        <v>0</v>
      </c>
    </row>
    <row r="478" customFormat="1" spans="1:14">
      <c r="A478" s="54" t="s">
        <v>1547</v>
      </c>
      <c r="B478" s="54" t="s">
        <v>1548</v>
      </c>
      <c r="C478" s="54" t="s">
        <v>1549</v>
      </c>
      <c r="D478" s="54" t="s">
        <v>168</v>
      </c>
      <c r="E478" s="54" t="s">
        <v>18</v>
      </c>
      <c r="F478" s="54" t="s">
        <v>169</v>
      </c>
      <c r="G478" s="66" t="s">
        <v>170</v>
      </c>
      <c r="H478" s="54"/>
      <c r="I478" s="54" t="s">
        <v>99</v>
      </c>
      <c r="J478" s="68">
        <v>360</v>
      </c>
      <c r="K478" s="68">
        <v>135</v>
      </c>
      <c r="L478" s="68">
        <v>415</v>
      </c>
      <c r="M478" s="68">
        <v>415</v>
      </c>
      <c r="N478" s="68">
        <v>0</v>
      </c>
    </row>
    <row r="479" customFormat="1" spans="1:14">
      <c r="A479" s="54" t="s">
        <v>1550</v>
      </c>
      <c r="B479" s="54" t="s">
        <v>1551</v>
      </c>
      <c r="C479" s="54" t="s">
        <v>1552</v>
      </c>
      <c r="D479" s="54" t="s">
        <v>140</v>
      </c>
      <c r="E479" s="54" t="s">
        <v>18</v>
      </c>
      <c r="F479" s="54" t="s">
        <v>140</v>
      </c>
      <c r="G479" s="66" t="s">
        <v>98</v>
      </c>
      <c r="H479" s="54"/>
      <c r="I479" s="54" t="s">
        <v>191</v>
      </c>
      <c r="J479" s="68">
        <v>41.52</v>
      </c>
      <c r="K479" s="68">
        <v>36.736</v>
      </c>
      <c r="L479" s="68">
        <v>42</v>
      </c>
      <c r="M479" s="68">
        <v>46</v>
      </c>
      <c r="N479" s="68">
        <v>4</v>
      </c>
    </row>
    <row r="480" customFormat="1" spans="1:14">
      <c r="A480" s="54" t="s">
        <v>1553</v>
      </c>
      <c r="B480" s="54" t="s">
        <v>1554</v>
      </c>
      <c r="C480" s="54" t="s">
        <v>1555</v>
      </c>
      <c r="D480" s="54" t="s">
        <v>938</v>
      </c>
      <c r="E480" s="54" t="s">
        <v>18</v>
      </c>
      <c r="F480" s="54" t="s">
        <v>938</v>
      </c>
      <c r="G480" s="54" t="s">
        <v>98</v>
      </c>
      <c r="H480" s="54"/>
      <c r="I480" s="54" t="s">
        <v>199</v>
      </c>
      <c r="J480" s="68">
        <v>101.54</v>
      </c>
      <c r="K480" s="68">
        <v>86.822</v>
      </c>
      <c r="L480" s="68">
        <v>102</v>
      </c>
      <c r="M480" s="68">
        <v>102</v>
      </c>
      <c r="N480" s="68">
        <v>0</v>
      </c>
    </row>
    <row r="481" customFormat="1" spans="1:14">
      <c r="A481" s="54" t="s">
        <v>1556</v>
      </c>
      <c r="B481" s="54" t="s">
        <v>1557</v>
      </c>
      <c r="C481" s="54" t="s">
        <v>1558</v>
      </c>
      <c r="D481" s="54" t="s">
        <v>458</v>
      </c>
      <c r="E481" s="54" t="s">
        <v>18</v>
      </c>
      <c r="F481" s="54" t="s">
        <v>458</v>
      </c>
      <c r="G481" s="54" t="s">
        <v>98</v>
      </c>
      <c r="H481" s="54"/>
      <c r="I481" s="54" t="s">
        <v>306</v>
      </c>
      <c r="J481" s="68">
        <v>0.27</v>
      </c>
      <c r="K481" s="68">
        <v>0</v>
      </c>
      <c r="L481" s="68">
        <v>0.5</v>
      </c>
      <c r="M481" s="68">
        <v>0.5</v>
      </c>
      <c r="N481" s="68">
        <v>0</v>
      </c>
    </row>
    <row r="482" customFormat="1" spans="1:14">
      <c r="A482" s="54" t="s">
        <v>1559</v>
      </c>
      <c r="B482" s="54" t="s">
        <v>1560</v>
      </c>
      <c r="C482" s="54" t="s">
        <v>36</v>
      </c>
      <c r="D482" s="54" t="s">
        <v>274</v>
      </c>
      <c r="E482" s="54" t="s">
        <v>18</v>
      </c>
      <c r="F482" s="54" t="s">
        <v>274</v>
      </c>
      <c r="G482" s="66" t="s">
        <v>29</v>
      </c>
      <c r="H482" s="54"/>
      <c r="I482" s="54" t="s">
        <v>39</v>
      </c>
      <c r="J482" s="68">
        <v>516.25</v>
      </c>
      <c r="K482" s="68">
        <v>390.989</v>
      </c>
      <c r="L482" s="68">
        <v>515</v>
      </c>
      <c r="M482" s="68">
        <v>518</v>
      </c>
      <c r="N482" s="68">
        <v>3</v>
      </c>
    </row>
    <row r="483" customFormat="1" spans="1:14">
      <c r="A483" s="54" t="s">
        <v>1561</v>
      </c>
      <c r="B483" s="54" t="s">
        <v>1562</v>
      </c>
      <c r="C483" s="54" t="s">
        <v>1563</v>
      </c>
      <c r="D483" s="54" t="s">
        <v>17</v>
      </c>
      <c r="E483" s="54" t="s">
        <v>18</v>
      </c>
      <c r="F483" s="54" t="s">
        <v>17</v>
      </c>
      <c r="G483" s="54" t="s">
        <v>19</v>
      </c>
      <c r="H483" s="54"/>
      <c r="I483" s="54" t="s">
        <v>558</v>
      </c>
      <c r="J483" s="68">
        <v>0.42</v>
      </c>
      <c r="K483" s="68">
        <v>0</v>
      </c>
      <c r="L483" s="68">
        <v>1.5</v>
      </c>
      <c r="M483" s="68">
        <v>0.5</v>
      </c>
      <c r="N483" s="68">
        <v>-1</v>
      </c>
    </row>
    <row r="484" customFormat="1" spans="1:14">
      <c r="A484" s="54" t="s">
        <v>1564</v>
      </c>
      <c r="B484" s="54" t="s">
        <v>1565</v>
      </c>
      <c r="C484" s="54" t="s">
        <v>1566</v>
      </c>
      <c r="D484" s="54" t="s">
        <v>17</v>
      </c>
      <c r="E484" s="54" t="s">
        <v>18</v>
      </c>
      <c r="F484" s="54" t="s">
        <v>17</v>
      </c>
      <c r="G484" s="54" t="s">
        <v>19</v>
      </c>
      <c r="H484" s="54"/>
      <c r="I484" s="54" t="s">
        <v>1567</v>
      </c>
      <c r="J484" s="68">
        <v>12</v>
      </c>
      <c r="K484" s="68">
        <v>26.676</v>
      </c>
      <c r="L484" s="68">
        <v>25</v>
      </c>
      <c r="M484" s="68">
        <v>27</v>
      </c>
      <c r="N484" s="68">
        <v>2</v>
      </c>
    </row>
    <row r="485" customFormat="1" spans="1:14">
      <c r="A485" s="54" t="s">
        <v>1568</v>
      </c>
      <c r="B485" s="54" t="s">
        <v>1569</v>
      </c>
      <c r="C485" s="54" t="s">
        <v>1570</v>
      </c>
      <c r="D485" s="54" t="s">
        <v>17</v>
      </c>
      <c r="E485" s="54" t="s">
        <v>18</v>
      </c>
      <c r="F485" s="54" t="s">
        <v>17</v>
      </c>
      <c r="G485" s="54" t="s">
        <v>19</v>
      </c>
      <c r="H485" s="54"/>
      <c r="I485" s="54" t="s">
        <v>558</v>
      </c>
      <c r="J485" s="68">
        <v>44.53</v>
      </c>
      <c r="K485" s="68">
        <v>10.512</v>
      </c>
      <c r="L485" s="68">
        <v>45</v>
      </c>
      <c r="M485" s="68">
        <v>45</v>
      </c>
      <c r="N485" s="68">
        <v>0</v>
      </c>
    </row>
    <row r="486" customFormat="1" spans="1:14">
      <c r="A486" s="54" t="s">
        <v>1571</v>
      </c>
      <c r="B486" s="54" t="s">
        <v>1572</v>
      </c>
      <c r="C486" s="54" t="s">
        <v>1573</v>
      </c>
      <c r="D486" s="54" t="s">
        <v>186</v>
      </c>
      <c r="E486" s="54" t="s">
        <v>18</v>
      </c>
      <c r="F486" s="54" t="s">
        <v>186</v>
      </c>
      <c r="G486" s="54" t="s">
        <v>98</v>
      </c>
      <c r="H486" s="54"/>
      <c r="I486" s="54" t="s">
        <v>187</v>
      </c>
      <c r="J486" s="68">
        <v>21.81</v>
      </c>
      <c r="K486" s="68">
        <v>8.004</v>
      </c>
      <c r="L486" s="68">
        <v>22</v>
      </c>
      <c r="M486" s="68">
        <v>22</v>
      </c>
      <c r="N486" s="68">
        <v>0</v>
      </c>
    </row>
    <row r="487" customFormat="1" spans="1:14">
      <c r="A487" s="54" t="s">
        <v>1574</v>
      </c>
      <c r="B487" s="54" t="s">
        <v>1575</v>
      </c>
      <c r="C487" s="54" t="s">
        <v>1576</v>
      </c>
      <c r="D487" s="54" t="s">
        <v>17</v>
      </c>
      <c r="E487" s="54" t="s">
        <v>18</v>
      </c>
      <c r="F487" s="54" t="s">
        <v>17</v>
      </c>
      <c r="G487" s="54" t="s">
        <v>19</v>
      </c>
      <c r="H487" s="54"/>
      <c r="I487" s="54" t="s">
        <v>90</v>
      </c>
      <c r="J487" s="68">
        <v>9.81</v>
      </c>
      <c r="K487" s="68">
        <v>4.83</v>
      </c>
      <c r="L487" s="68">
        <v>10</v>
      </c>
      <c r="M487" s="68">
        <v>10</v>
      </c>
      <c r="N487" s="68">
        <v>0</v>
      </c>
    </row>
    <row r="488" customFormat="1" spans="1:14">
      <c r="A488" s="54" t="s">
        <v>1577</v>
      </c>
      <c r="B488" s="54" t="s">
        <v>1578</v>
      </c>
      <c r="C488" s="54" t="s">
        <v>1579</v>
      </c>
      <c r="D488" s="54" t="s">
        <v>17</v>
      </c>
      <c r="E488" s="54" t="s">
        <v>18</v>
      </c>
      <c r="F488" s="54" t="s">
        <v>17</v>
      </c>
      <c r="G488" s="54" t="s">
        <v>19</v>
      </c>
      <c r="H488" s="54"/>
      <c r="I488" s="54" t="s">
        <v>103</v>
      </c>
      <c r="J488" s="68">
        <v>8.44</v>
      </c>
      <c r="K488" s="68">
        <v>6.919</v>
      </c>
      <c r="L488" s="68">
        <v>8.5</v>
      </c>
      <c r="M488" s="68">
        <v>8.5</v>
      </c>
      <c r="N488" s="68">
        <v>0</v>
      </c>
    </row>
    <row r="489" customFormat="1" spans="1:14">
      <c r="A489" s="54" t="s">
        <v>1580</v>
      </c>
      <c r="B489" s="54" t="s">
        <v>1581</v>
      </c>
      <c r="C489" s="54" t="s">
        <v>1582</v>
      </c>
      <c r="D489" s="54" t="s">
        <v>17</v>
      </c>
      <c r="E489" s="54" t="s">
        <v>18</v>
      </c>
      <c r="F489" s="54" t="s">
        <v>17</v>
      </c>
      <c r="G489" s="54" t="s">
        <v>19</v>
      </c>
      <c r="H489" s="54"/>
      <c r="I489" s="54" t="s">
        <v>103</v>
      </c>
      <c r="J489" s="68">
        <v>11.87</v>
      </c>
      <c r="K489" s="68">
        <v>10.552</v>
      </c>
      <c r="L489" s="68">
        <v>12</v>
      </c>
      <c r="M489" s="68">
        <v>12</v>
      </c>
      <c r="N489" s="68">
        <v>0</v>
      </c>
    </row>
    <row r="490" customFormat="1" spans="1:14">
      <c r="A490" s="54" t="s">
        <v>1583</v>
      </c>
      <c r="B490" s="54" t="s">
        <v>1584</v>
      </c>
      <c r="C490" s="54" t="s">
        <v>1585</v>
      </c>
      <c r="D490" s="54" t="s">
        <v>17</v>
      </c>
      <c r="E490" s="54" t="s">
        <v>18</v>
      </c>
      <c r="F490" s="54" t="s">
        <v>17</v>
      </c>
      <c r="G490" s="54" t="s">
        <v>19</v>
      </c>
      <c r="H490" s="54"/>
      <c r="I490" s="54" t="s">
        <v>103</v>
      </c>
      <c r="J490" s="68">
        <v>7.44</v>
      </c>
      <c r="K490" s="68">
        <v>6.15</v>
      </c>
      <c r="L490" s="68">
        <v>7.5</v>
      </c>
      <c r="M490" s="68">
        <v>7.5</v>
      </c>
      <c r="N490" s="68">
        <v>0</v>
      </c>
    </row>
    <row r="491" customFormat="1" spans="1:14">
      <c r="A491" s="54" t="s">
        <v>1586</v>
      </c>
      <c r="B491" s="54" t="s">
        <v>1587</v>
      </c>
      <c r="C491" s="54" t="s">
        <v>1588</v>
      </c>
      <c r="D491" s="54" t="s">
        <v>17</v>
      </c>
      <c r="E491" s="54" t="s">
        <v>18</v>
      </c>
      <c r="F491" s="54" t="s">
        <v>17</v>
      </c>
      <c r="G491" s="66" t="s">
        <v>19</v>
      </c>
      <c r="H491" s="54"/>
      <c r="I491" s="54" t="s">
        <v>99</v>
      </c>
      <c r="J491" s="68">
        <v>51.19</v>
      </c>
      <c r="K491" s="68">
        <v>50.652</v>
      </c>
      <c r="L491" s="68">
        <v>52</v>
      </c>
      <c r="M491" s="68">
        <v>52</v>
      </c>
      <c r="N491" s="68">
        <v>0</v>
      </c>
    </row>
    <row r="492" customFormat="1" spans="1:14">
      <c r="A492" s="54" t="s">
        <v>1589</v>
      </c>
      <c r="B492" s="54" t="s">
        <v>1590</v>
      </c>
      <c r="C492" s="54" t="s">
        <v>1591</v>
      </c>
      <c r="D492" s="54" t="s">
        <v>1592</v>
      </c>
      <c r="E492" s="54" t="s">
        <v>18</v>
      </c>
      <c r="F492" s="54" t="s">
        <v>1592</v>
      </c>
      <c r="G492" s="66" t="s">
        <v>52</v>
      </c>
      <c r="H492" s="54"/>
      <c r="I492" s="54" t="s">
        <v>1593</v>
      </c>
      <c r="J492" s="68">
        <v>34.5</v>
      </c>
      <c r="K492" s="68">
        <v>29.293</v>
      </c>
      <c r="L492" s="68">
        <v>35</v>
      </c>
      <c r="M492" s="68">
        <v>35</v>
      </c>
      <c r="N492" s="68">
        <v>0</v>
      </c>
    </row>
    <row r="493" customFormat="1" spans="1:14">
      <c r="A493" s="54" t="s">
        <v>1594</v>
      </c>
      <c r="B493" s="54" t="s">
        <v>1595</v>
      </c>
      <c r="C493" s="54" t="s">
        <v>1596</v>
      </c>
      <c r="D493" s="54" t="s">
        <v>17</v>
      </c>
      <c r="E493" s="54" t="s">
        <v>18</v>
      </c>
      <c r="F493" s="54" t="s">
        <v>17</v>
      </c>
      <c r="G493" s="54" t="s">
        <v>19</v>
      </c>
      <c r="H493" s="54"/>
      <c r="I493" s="54" t="s">
        <v>398</v>
      </c>
      <c r="J493" s="68">
        <v>3.21</v>
      </c>
      <c r="K493" s="68">
        <v>3.238</v>
      </c>
      <c r="L493" s="68">
        <v>3.5</v>
      </c>
      <c r="M493" s="68">
        <v>3.5</v>
      </c>
      <c r="N493" s="68">
        <v>0</v>
      </c>
    </row>
    <row r="494" customFormat="1" spans="1:14">
      <c r="A494" s="54" t="s">
        <v>1597</v>
      </c>
      <c r="B494" s="54" t="s">
        <v>1598</v>
      </c>
      <c r="C494" s="54" t="s">
        <v>1599</v>
      </c>
      <c r="D494" s="54" t="s">
        <v>283</v>
      </c>
      <c r="E494" s="54" t="s">
        <v>18</v>
      </c>
      <c r="F494" s="54" t="s">
        <v>283</v>
      </c>
      <c r="G494" s="54" t="s">
        <v>170</v>
      </c>
      <c r="H494" s="54"/>
      <c r="I494" s="54" t="s">
        <v>156</v>
      </c>
      <c r="J494" s="68">
        <v>46.19</v>
      </c>
      <c r="K494" s="68">
        <v>57.476</v>
      </c>
      <c r="L494" s="68">
        <v>55</v>
      </c>
      <c r="M494" s="68">
        <v>58</v>
      </c>
      <c r="N494" s="68">
        <v>3</v>
      </c>
    </row>
    <row r="495" customFormat="1" spans="1:14">
      <c r="A495" s="54" t="s">
        <v>1600</v>
      </c>
      <c r="B495" s="54" t="s">
        <v>1601</v>
      </c>
      <c r="C495" s="54" t="s">
        <v>1602</v>
      </c>
      <c r="D495" s="54" t="s">
        <v>17</v>
      </c>
      <c r="E495" s="54" t="s">
        <v>18</v>
      </c>
      <c r="F495" s="54" t="s">
        <v>17</v>
      </c>
      <c r="G495" s="54" t="s">
        <v>19</v>
      </c>
      <c r="H495" s="54"/>
      <c r="I495" s="54" t="s">
        <v>1006</v>
      </c>
      <c r="J495" s="68">
        <v>9.81</v>
      </c>
      <c r="K495" s="68">
        <v>6.36</v>
      </c>
      <c r="L495" s="68">
        <v>10</v>
      </c>
      <c r="M495" s="68">
        <v>10</v>
      </c>
      <c r="N495" s="68">
        <v>0</v>
      </c>
    </row>
    <row r="496" customFormat="1" spans="1:14">
      <c r="A496" s="54" t="s">
        <v>1603</v>
      </c>
      <c r="B496" s="54" t="s">
        <v>1604</v>
      </c>
      <c r="C496" s="54" t="s">
        <v>1605</v>
      </c>
      <c r="D496" s="54" t="s">
        <v>17</v>
      </c>
      <c r="E496" s="54" t="s">
        <v>18</v>
      </c>
      <c r="F496" s="54" t="s">
        <v>17</v>
      </c>
      <c r="G496" s="66" t="s">
        <v>19</v>
      </c>
      <c r="H496" s="54"/>
      <c r="I496" s="54" t="s">
        <v>398</v>
      </c>
      <c r="J496" s="68">
        <v>2.58</v>
      </c>
      <c r="K496" s="68">
        <v>2.774</v>
      </c>
      <c r="L496" s="68">
        <v>3</v>
      </c>
      <c r="M496" s="68">
        <v>3</v>
      </c>
      <c r="N496" s="68">
        <v>0</v>
      </c>
    </row>
    <row r="497" customFormat="1" spans="1:14">
      <c r="A497" s="54" t="s">
        <v>1606</v>
      </c>
      <c r="B497" s="54" t="s">
        <v>1607</v>
      </c>
      <c r="C497" s="54" t="s">
        <v>36</v>
      </c>
      <c r="D497" s="54" t="s">
        <v>37</v>
      </c>
      <c r="E497" s="54" t="s">
        <v>18</v>
      </c>
      <c r="F497" s="54" t="s">
        <v>37</v>
      </c>
      <c r="G497" s="54" t="s">
        <v>38</v>
      </c>
      <c r="H497" s="54"/>
      <c r="I497" s="54" t="s">
        <v>39</v>
      </c>
      <c r="J497" s="68">
        <v>377.57</v>
      </c>
      <c r="K497" s="68">
        <v>261.691</v>
      </c>
      <c r="L497" s="68">
        <v>378</v>
      </c>
      <c r="M497" s="68">
        <v>378</v>
      </c>
      <c r="N497" s="68">
        <v>0</v>
      </c>
    </row>
    <row r="498" customFormat="1" spans="1:14">
      <c r="A498" s="54" t="s">
        <v>1608</v>
      </c>
      <c r="B498" s="54" t="s">
        <v>1609</v>
      </c>
      <c r="C498" s="54" t="s">
        <v>36</v>
      </c>
      <c r="D498" s="54" t="s">
        <v>274</v>
      </c>
      <c r="E498" s="54" t="s">
        <v>18</v>
      </c>
      <c r="F498" s="54" t="s">
        <v>274</v>
      </c>
      <c r="G498" s="66" t="s">
        <v>29</v>
      </c>
      <c r="H498" s="54"/>
      <c r="I498" s="54" t="s">
        <v>39</v>
      </c>
      <c r="J498" s="68">
        <v>661.24</v>
      </c>
      <c r="K498" s="68">
        <v>560.721</v>
      </c>
      <c r="L498" s="68">
        <v>662</v>
      </c>
      <c r="M498" s="68">
        <v>662</v>
      </c>
      <c r="N498" s="68">
        <v>0</v>
      </c>
    </row>
    <row r="499" customFormat="1" spans="1:14">
      <c r="A499" s="54" t="s">
        <v>1610</v>
      </c>
      <c r="B499" s="54" t="s">
        <v>1611</v>
      </c>
      <c r="C499" s="54" t="s">
        <v>1612</v>
      </c>
      <c r="D499" s="54" t="s">
        <v>453</v>
      </c>
      <c r="E499" s="54" t="s">
        <v>18</v>
      </c>
      <c r="F499" s="54" t="s">
        <v>453</v>
      </c>
      <c r="G499" s="66" t="s">
        <v>29</v>
      </c>
      <c r="H499" s="54"/>
      <c r="I499" s="54" t="s">
        <v>20</v>
      </c>
      <c r="J499" s="68">
        <v>14.69</v>
      </c>
      <c r="K499" s="68">
        <v>12.054</v>
      </c>
      <c r="L499" s="68">
        <v>22</v>
      </c>
      <c r="M499" s="68">
        <v>22</v>
      </c>
      <c r="N499" s="68">
        <v>0</v>
      </c>
    </row>
    <row r="500" customFormat="1" spans="1:14">
      <c r="A500" s="54" t="s">
        <v>1613</v>
      </c>
      <c r="B500" s="54" t="s">
        <v>1614</v>
      </c>
      <c r="C500" s="54" t="s">
        <v>1615</v>
      </c>
      <c r="D500" s="54" t="s">
        <v>128</v>
      </c>
      <c r="E500" s="54" t="s">
        <v>18</v>
      </c>
      <c r="F500" s="54" t="s">
        <v>128</v>
      </c>
      <c r="G500" s="54" t="s">
        <v>129</v>
      </c>
      <c r="H500" s="54"/>
      <c r="I500" s="54" t="s">
        <v>288</v>
      </c>
      <c r="J500" s="68">
        <v>1.12</v>
      </c>
      <c r="K500" s="68">
        <v>1.117</v>
      </c>
      <c r="L500" s="68">
        <v>1.5</v>
      </c>
      <c r="M500" s="68">
        <v>1.5</v>
      </c>
      <c r="N500" s="68">
        <v>0</v>
      </c>
    </row>
    <row r="501" customFormat="1" spans="1:14">
      <c r="A501" s="54" t="s">
        <v>1616</v>
      </c>
      <c r="B501" s="54" t="s">
        <v>1617</v>
      </c>
      <c r="C501" s="54" t="s">
        <v>1618</v>
      </c>
      <c r="D501" s="54" t="s">
        <v>1619</v>
      </c>
      <c r="E501" s="54" t="s">
        <v>18</v>
      </c>
      <c r="F501" s="54" t="s">
        <v>1619</v>
      </c>
      <c r="G501" s="54" t="s">
        <v>129</v>
      </c>
      <c r="H501" s="54"/>
      <c r="I501" s="54" t="s">
        <v>642</v>
      </c>
      <c r="J501" s="68">
        <v>1.94</v>
      </c>
      <c r="K501" s="68">
        <v>2.82</v>
      </c>
      <c r="L501" s="68">
        <v>3</v>
      </c>
      <c r="M501" s="68">
        <v>3</v>
      </c>
      <c r="N501" s="68">
        <v>0</v>
      </c>
    </row>
    <row r="502" customFormat="1" spans="1:14">
      <c r="A502" s="54" t="s">
        <v>1620</v>
      </c>
      <c r="B502" s="54" t="s">
        <v>1621</v>
      </c>
      <c r="C502" s="54" t="s">
        <v>1622</v>
      </c>
      <c r="D502" s="54" t="s">
        <v>967</v>
      </c>
      <c r="E502" s="54" t="s">
        <v>18</v>
      </c>
      <c r="F502" s="54" t="s">
        <v>967</v>
      </c>
      <c r="G502" s="66" t="s">
        <v>52</v>
      </c>
      <c r="H502" s="54"/>
      <c r="I502" s="54" t="s">
        <v>540</v>
      </c>
      <c r="J502" s="68">
        <v>94</v>
      </c>
      <c r="K502" s="68">
        <v>46.563</v>
      </c>
      <c r="L502" s="68">
        <v>100</v>
      </c>
      <c r="M502" s="68">
        <v>94</v>
      </c>
      <c r="N502" s="68">
        <v>-6</v>
      </c>
    </row>
    <row r="503" customFormat="1" spans="1:14">
      <c r="A503" s="54" t="s">
        <v>1623</v>
      </c>
      <c r="B503" s="54" t="s">
        <v>1624</v>
      </c>
      <c r="C503" s="54" t="s">
        <v>1625</v>
      </c>
      <c r="D503" s="54" t="s">
        <v>231</v>
      </c>
      <c r="E503" s="54" t="s">
        <v>18</v>
      </c>
      <c r="F503" s="54" t="s">
        <v>231</v>
      </c>
      <c r="G503" s="54" t="s">
        <v>52</v>
      </c>
      <c r="H503" s="54"/>
      <c r="I503" s="54" t="s">
        <v>421</v>
      </c>
      <c r="J503" s="68">
        <v>188.87</v>
      </c>
      <c r="K503" s="68">
        <v>211.176</v>
      </c>
      <c r="L503" s="68">
        <v>203</v>
      </c>
      <c r="M503" s="68">
        <v>212</v>
      </c>
      <c r="N503" s="68">
        <v>9</v>
      </c>
    </row>
    <row r="504" customFormat="1" spans="1:14">
      <c r="A504" s="54" t="s">
        <v>1626</v>
      </c>
      <c r="B504" s="54" t="s">
        <v>1627</v>
      </c>
      <c r="C504" s="54" t="s">
        <v>1628</v>
      </c>
      <c r="D504" s="54" t="s">
        <v>458</v>
      </c>
      <c r="E504" s="54" t="s">
        <v>18</v>
      </c>
      <c r="F504" s="54" t="s">
        <v>458</v>
      </c>
      <c r="G504" s="54" t="s">
        <v>98</v>
      </c>
      <c r="H504" s="54"/>
      <c r="I504" s="54" t="s">
        <v>199</v>
      </c>
      <c r="J504" s="68">
        <v>1.56</v>
      </c>
      <c r="K504" s="68">
        <v>2.13</v>
      </c>
      <c r="L504" s="68">
        <v>2</v>
      </c>
      <c r="M504" s="68">
        <v>25</v>
      </c>
      <c r="N504" s="68">
        <v>23</v>
      </c>
    </row>
    <row r="505" customFormat="1" spans="1:14">
      <c r="A505" s="54" t="s">
        <v>1629</v>
      </c>
      <c r="B505" s="54" t="s">
        <v>1630</v>
      </c>
      <c r="C505" s="54" t="s">
        <v>1631</v>
      </c>
      <c r="D505" s="54" t="s">
        <v>266</v>
      </c>
      <c r="E505" s="54" t="s">
        <v>18</v>
      </c>
      <c r="F505" s="54" t="s">
        <v>267</v>
      </c>
      <c r="G505" s="54" t="s">
        <v>170</v>
      </c>
      <c r="H505" s="54"/>
      <c r="I505" s="54" t="s">
        <v>1632</v>
      </c>
      <c r="J505" s="68">
        <v>24.72</v>
      </c>
      <c r="K505" s="68">
        <v>35.274</v>
      </c>
      <c r="L505" s="68">
        <v>36</v>
      </c>
      <c r="M505" s="68">
        <v>36</v>
      </c>
      <c r="N505" s="68">
        <v>0</v>
      </c>
    </row>
    <row r="506" customFormat="1" spans="1:14">
      <c r="A506" s="54" t="s">
        <v>1633</v>
      </c>
      <c r="B506" s="54" t="s">
        <v>1634</v>
      </c>
      <c r="C506" s="54" t="s">
        <v>1635</v>
      </c>
      <c r="D506" s="54" t="s">
        <v>428</v>
      </c>
      <c r="E506" s="54" t="s">
        <v>18</v>
      </c>
      <c r="F506" s="54" t="s">
        <v>428</v>
      </c>
      <c r="G506" s="66" t="s">
        <v>29</v>
      </c>
      <c r="H506" s="54"/>
      <c r="I506" s="54" t="s">
        <v>191</v>
      </c>
      <c r="J506" s="68">
        <v>17.64</v>
      </c>
      <c r="K506" s="68">
        <v>22.932</v>
      </c>
      <c r="L506" s="68">
        <v>22</v>
      </c>
      <c r="M506" s="68">
        <v>23</v>
      </c>
      <c r="N506" s="68">
        <v>1</v>
      </c>
    </row>
    <row r="507" customFormat="1" spans="1:14">
      <c r="A507" s="54" t="s">
        <v>1636</v>
      </c>
      <c r="B507" s="54" t="s">
        <v>1637</v>
      </c>
      <c r="C507" s="54" t="s">
        <v>1638</v>
      </c>
      <c r="D507" s="54" t="s">
        <v>24</v>
      </c>
      <c r="E507" s="54" t="s">
        <v>18</v>
      </c>
      <c r="F507" s="54" t="s">
        <v>24</v>
      </c>
      <c r="G507" s="54" t="s">
        <v>19</v>
      </c>
      <c r="H507" s="54"/>
      <c r="I507" s="54" t="s">
        <v>540</v>
      </c>
      <c r="J507" s="68">
        <v>0.41</v>
      </c>
      <c r="K507" s="68">
        <v>1.201</v>
      </c>
      <c r="L507" s="68">
        <v>1.5</v>
      </c>
      <c r="M507" s="68">
        <v>1.5</v>
      </c>
      <c r="N507" s="68">
        <v>0</v>
      </c>
    </row>
    <row r="508" customFormat="1" spans="1:14">
      <c r="A508" s="54" t="s">
        <v>1639</v>
      </c>
      <c r="B508" s="54" t="s">
        <v>1640</v>
      </c>
      <c r="C508" s="54" t="s">
        <v>1641</v>
      </c>
      <c r="D508" s="54" t="s">
        <v>51</v>
      </c>
      <c r="E508" s="54" t="s">
        <v>18</v>
      </c>
      <c r="F508" s="54" t="s">
        <v>51</v>
      </c>
      <c r="G508" s="66" t="s">
        <v>52</v>
      </c>
      <c r="H508" s="54"/>
      <c r="I508" s="54" t="s">
        <v>471</v>
      </c>
      <c r="J508" s="68">
        <v>522.3</v>
      </c>
      <c r="K508" s="68">
        <v>388.314</v>
      </c>
      <c r="L508" s="68">
        <v>522</v>
      </c>
      <c r="M508" s="68">
        <v>523</v>
      </c>
      <c r="N508" s="68">
        <v>1</v>
      </c>
    </row>
    <row r="509" customFormat="1" spans="1:14">
      <c r="A509" s="54" t="s">
        <v>1642</v>
      </c>
      <c r="B509" s="54" t="s">
        <v>1643</v>
      </c>
      <c r="C509" s="54" t="s">
        <v>1644</v>
      </c>
      <c r="D509" s="54" t="s">
        <v>24</v>
      </c>
      <c r="E509" s="54" t="s">
        <v>18</v>
      </c>
      <c r="F509" s="54" t="s">
        <v>24</v>
      </c>
      <c r="G509" s="66" t="s">
        <v>19</v>
      </c>
      <c r="H509" s="54"/>
      <c r="I509" s="54" t="s">
        <v>120</v>
      </c>
      <c r="J509" s="68">
        <v>9.52</v>
      </c>
      <c r="K509" s="68">
        <v>18.782</v>
      </c>
      <c r="L509" s="68">
        <v>15.5</v>
      </c>
      <c r="M509" s="68">
        <v>19</v>
      </c>
      <c r="N509" s="68">
        <v>3.5</v>
      </c>
    </row>
    <row r="510" customFormat="1" spans="1:14">
      <c r="A510" s="54" t="s">
        <v>1645</v>
      </c>
      <c r="B510" s="54" t="s">
        <v>1646</v>
      </c>
      <c r="C510" s="54" t="s">
        <v>1647</v>
      </c>
      <c r="D510" s="54" t="s">
        <v>332</v>
      </c>
      <c r="E510" s="54" t="s">
        <v>18</v>
      </c>
      <c r="F510" s="54" t="s">
        <v>332</v>
      </c>
      <c r="G510" s="54" t="s">
        <v>52</v>
      </c>
      <c r="H510" s="54"/>
      <c r="I510" s="54" t="s">
        <v>337</v>
      </c>
      <c r="J510" s="68">
        <v>5.6</v>
      </c>
      <c r="K510" s="68">
        <v>13.889</v>
      </c>
      <c r="L510" s="68">
        <v>14</v>
      </c>
      <c r="M510" s="68">
        <v>14</v>
      </c>
      <c r="N510" s="68">
        <v>0</v>
      </c>
    </row>
    <row r="511" customFormat="1" spans="1:14">
      <c r="A511" s="54" t="s">
        <v>1648</v>
      </c>
      <c r="B511" s="54" t="s">
        <v>1649</v>
      </c>
      <c r="C511" s="54" t="s">
        <v>1650</v>
      </c>
      <c r="D511" s="54" t="s">
        <v>168</v>
      </c>
      <c r="E511" s="54" t="s">
        <v>18</v>
      </c>
      <c r="F511" s="54" t="s">
        <v>169</v>
      </c>
      <c r="G511" s="66" t="s">
        <v>170</v>
      </c>
      <c r="H511" s="54"/>
      <c r="I511" s="54" t="s">
        <v>675</v>
      </c>
      <c r="J511" s="68">
        <v>38.34</v>
      </c>
      <c r="K511" s="68">
        <v>28.549</v>
      </c>
      <c r="L511" s="68">
        <v>39</v>
      </c>
      <c r="M511" s="68">
        <v>39</v>
      </c>
      <c r="N511" s="68">
        <v>0</v>
      </c>
    </row>
    <row r="512" customFormat="1" spans="1:14">
      <c r="A512" s="54" t="s">
        <v>1651</v>
      </c>
      <c r="B512" s="54" t="s">
        <v>1652</v>
      </c>
      <c r="C512" s="54" t="s">
        <v>1653</v>
      </c>
      <c r="D512" s="54" t="s">
        <v>364</v>
      </c>
      <c r="E512" s="54" t="s">
        <v>18</v>
      </c>
      <c r="F512" s="54" t="s">
        <v>364</v>
      </c>
      <c r="G512" s="54" t="s">
        <v>29</v>
      </c>
      <c r="H512" s="54"/>
      <c r="I512" s="54" t="s">
        <v>328</v>
      </c>
      <c r="J512" s="68">
        <v>226.61</v>
      </c>
      <c r="K512" s="68">
        <v>225.72</v>
      </c>
      <c r="L512" s="68">
        <v>227.5</v>
      </c>
      <c r="M512" s="68">
        <v>227</v>
      </c>
      <c r="N512" s="68">
        <v>-0.5</v>
      </c>
    </row>
    <row r="513" customFormat="1" spans="1:14">
      <c r="A513" s="54" t="s">
        <v>1654</v>
      </c>
      <c r="B513" s="54" t="s">
        <v>1655</v>
      </c>
      <c r="C513" s="54" t="s">
        <v>1656</v>
      </c>
      <c r="D513" s="54" t="s">
        <v>160</v>
      </c>
      <c r="E513" s="54" t="s">
        <v>18</v>
      </c>
      <c r="F513" s="54" t="s">
        <v>160</v>
      </c>
      <c r="G513" s="54" t="s">
        <v>129</v>
      </c>
      <c r="H513" s="54"/>
      <c r="I513" s="54" t="s">
        <v>337</v>
      </c>
      <c r="J513" s="68">
        <v>2.78</v>
      </c>
      <c r="K513" s="68">
        <v>2.366</v>
      </c>
      <c r="L513" s="68">
        <v>3</v>
      </c>
      <c r="M513" s="68">
        <v>3</v>
      </c>
      <c r="N513" s="68">
        <v>0</v>
      </c>
    </row>
    <row r="514" customFormat="1" spans="1:14">
      <c r="A514" s="54" t="s">
        <v>1657</v>
      </c>
      <c r="B514" s="54" t="s">
        <v>1658</v>
      </c>
      <c r="C514" s="54" t="s">
        <v>1659</v>
      </c>
      <c r="D514" s="54" t="s">
        <v>160</v>
      </c>
      <c r="E514" s="54" t="s">
        <v>18</v>
      </c>
      <c r="F514" s="54" t="s">
        <v>160</v>
      </c>
      <c r="G514" s="54" t="s">
        <v>129</v>
      </c>
      <c r="H514" s="54"/>
      <c r="I514" s="54" t="s">
        <v>337</v>
      </c>
      <c r="J514" s="68">
        <v>2.78</v>
      </c>
      <c r="K514" s="68">
        <v>2.253</v>
      </c>
      <c r="L514" s="68">
        <v>3</v>
      </c>
      <c r="M514" s="68">
        <v>3</v>
      </c>
      <c r="N514" s="68">
        <v>0</v>
      </c>
    </row>
    <row r="515" customFormat="1" spans="1:14">
      <c r="A515" s="54" t="s">
        <v>1660</v>
      </c>
      <c r="B515" s="54" t="s">
        <v>1661</v>
      </c>
      <c r="C515" s="54" t="s">
        <v>1662</v>
      </c>
      <c r="D515" s="54" t="s">
        <v>160</v>
      </c>
      <c r="E515" s="54" t="s">
        <v>18</v>
      </c>
      <c r="F515" s="54" t="s">
        <v>160</v>
      </c>
      <c r="G515" s="66" t="s">
        <v>129</v>
      </c>
      <c r="H515" s="54"/>
      <c r="I515" s="54" t="s">
        <v>337</v>
      </c>
      <c r="J515" s="68">
        <v>2.81</v>
      </c>
      <c r="K515" s="68">
        <v>2.188</v>
      </c>
      <c r="L515" s="68">
        <v>3</v>
      </c>
      <c r="M515" s="68">
        <v>3</v>
      </c>
      <c r="N515" s="68">
        <v>0</v>
      </c>
    </row>
    <row r="516" customFormat="1" spans="1:14">
      <c r="A516" s="54" t="s">
        <v>1663</v>
      </c>
      <c r="B516" s="54" t="s">
        <v>1664</v>
      </c>
      <c r="C516" s="54" t="s">
        <v>1665</v>
      </c>
      <c r="D516" s="54" t="s">
        <v>603</v>
      </c>
      <c r="E516" s="54" t="s">
        <v>18</v>
      </c>
      <c r="F516" s="54" t="s">
        <v>603</v>
      </c>
      <c r="G516" s="66" t="s">
        <v>129</v>
      </c>
      <c r="H516" s="54"/>
      <c r="I516" s="54" t="s">
        <v>328</v>
      </c>
      <c r="J516" s="68">
        <v>1.09</v>
      </c>
      <c r="K516" s="68">
        <v>2.829</v>
      </c>
      <c r="L516" s="68">
        <v>3</v>
      </c>
      <c r="M516" s="68">
        <v>4.5</v>
      </c>
      <c r="N516" s="68">
        <v>1.5</v>
      </c>
    </row>
    <row r="517" customFormat="1" spans="1:14">
      <c r="A517" s="54" t="s">
        <v>1666</v>
      </c>
      <c r="B517" s="54" t="s">
        <v>1667</v>
      </c>
      <c r="C517" s="54" t="s">
        <v>1668</v>
      </c>
      <c r="D517" s="54" t="s">
        <v>160</v>
      </c>
      <c r="E517" s="54" t="s">
        <v>18</v>
      </c>
      <c r="F517" s="54" t="s">
        <v>160</v>
      </c>
      <c r="G517" s="54" t="s">
        <v>129</v>
      </c>
      <c r="H517" s="54"/>
      <c r="I517" s="54" t="s">
        <v>337</v>
      </c>
      <c r="J517" s="68">
        <v>2.83</v>
      </c>
      <c r="K517" s="68">
        <v>2.366</v>
      </c>
      <c r="L517" s="68">
        <v>3</v>
      </c>
      <c r="M517" s="68">
        <v>3</v>
      </c>
      <c r="N517" s="68">
        <v>0</v>
      </c>
    </row>
    <row r="518" customFormat="1" spans="1:14">
      <c r="A518" s="54" t="s">
        <v>1669</v>
      </c>
      <c r="B518" s="54" t="s">
        <v>1670</v>
      </c>
      <c r="C518" s="54" t="s">
        <v>1671</v>
      </c>
      <c r="D518" s="54" t="s">
        <v>160</v>
      </c>
      <c r="E518" s="54" t="s">
        <v>18</v>
      </c>
      <c r="F518" s="54" t="s">
        <v>160</v>
      </c>
      <c r="G518" s="54" t="s">
        <v>129</v>
      </c>
      <c r="H518" s="54"/>
      <c r="I518" s="54" t="s">
        <v>337</v>
      </c>
      <c r="J518" s="68">
        <v>2.72</v>
      </c>
      <c r="K518" s="68">
        <v>2.366</v>
      </c>
      <c r="L518" s="68">
        <v>3</v>
      </c>
      <c r="M518" s="68">
        <v>3</v>
      </c>
      <c r="N518" s="68">
        <v>0</v>
      </c>
    </row>
    <row r="519" customFormat="1" spans="1:14">
      <c r="A519" s="54" t="s">
        <v>1672</v>
      </c>
      <c r="B519" s="54" t="s">
        <v>1673</v>
      </c>
      <c r="C519" s="54" t="s">
        <v>1674</v>
      </c>
      <c r="D519" s="54" t="s">
        <v>256</v>
      </c>
      <c r="E519" s="54" t="s">
        <v>18</v>
      </c>
      <c r="F519" s="54" t="s">
        <v>256</v>
      </c>
      <c r="G519" s="66" t="s">
        <v>19</v>
      </c>
      <c r="H519" s="54"/>
      <c r="I519" s="54" t="s">
        <v>562</v>
      </c>
      <c r="J519" s="68">
        <v>77.7</v>
      </c>
      <c r="K519" s="68">
        <v>63.892</v>
      </c>
      <c r="L519" s="68">
        <v>79</v>
      </c>
      <c r="M519" s="68">
        <v>79</v>
      </c>
      <c r="N519" s="68">
        <v>0</v>
      </c>
    </row>
    <row r="520" customFormat="1" spans="1:14">
      <c r="A520" s="54" t="s">
        <v>1675</v>
      </c>
      <c r="B520" s="54" t="s">
        <v>1676</v>
      </c>
      <c r="C520" s="54" t="s">
        <v>1677</v>
      </c>
      <c r="D520" s="54" t="s">
        <v>938</v>
      </c>
      <c r="E520" s="54" t="s">
        <v>18</v>
      </c>
      <c r="F520" s="54" t="s">
        <v>938</v>
      </c>
      <c r="G520" s="54" t="s">
        <v>98</v>
      </c>
      <c r="H520" s="54"/>
      <c r="I520" s="54" t="s">
        <v>562</v>
      </c>
      <c r="J520" s="68">
        <v>17.31</v>
      </c>
      <c r="K520" s="68">
        <v>13.72</v>
      </c>
      <c r="L520" s="68">
        <v>18</v>
      </c>
      <c r="M520" s="68">
        <v>21</v>
      </c>
      <c r="N520" s="68">
        <v>3</v>
      </c>
    </row>
    <row r="521" customFormat="1" spans="1:14">
      <c r="A521" s="54" t="s">
        <v>1678</v>
      </c>
      <c r="B521" s="54" t="s">
        <v>1679</v>
      </c>
      <c r="C521" s="54" t="s">
        <v>1680</v>
      </c>
      <c r="D521" s="54" t="s">
        <v>17</v>
      </c>
      <c r="E521" s="54" t="s">
        <v>18</v>
      </c>
      <c r="F521" s="54" t="s">
        <v>17</v>
      </c>
      <c r="G521" s="54" t="s">
        <v>19</v>
      </c>
      <c r="H521" s="54"/>
      <c r="I521" s="54" t="s">
        <v>562</v>
      </c>
      <c r="J521" s="68">
        <v>10.62</v>
      </c>
      <c r="K521" s="68">
        <v>8.659</v>
      </c>
      <c r="L521" s="68">
        <v>11</v>
      </c>
      <c r="M521" s="68">
        <v>11</v>
      </c>
      <c r="N521" s="68">
        <v>0</v>
      </c>
    </row>
    <row r="522" customFormat="1" spans="1:14">
      <c r="A522" s="54" t="s">
        <v>1681</v>
      </c>
      <c r="B522" s="54" t="s">
        <v>1682</v>
      </c>
      <c r="C522" s="54" t="s">
        <v>1683</v>
      </c>
      <c r="D522" s="54" t="s">
        <v>458</v>
      </c>
      <c r="E522" s="54" t="s">
        <v>18</v>
      </c>
      <c r="F522" s="54" t="s">
        <v>458</v>
      </c>
      <c r="G522" s="54" t="s">
        <v>98</v>
      </c>
      <c r="H522" s="54"/>
      <c r="I522" s="54" t="s">
        <v>562</v>
      </c>
      <c r="J522" s="68">
        <v>1.16</v>
      </c>
      <c r="K522" s="68">
        <v>0</v>
      </c>
      <c r="L522" s="68">
        <v>1.5</v>
      </c>
      <c r="M522" s="68">
        <v>1.5</v>
      </c>
      <c r="N522" s="68">
        <v>0</v>
      </c>
    </row>
    <row r="523" customFormat="1" spans="1:14">
      <c r="A523" s="54" t="s">
        <v>1684</v>
      </c>
      <c r="B523" s="54" t="s">
        <v>1685</v>
      </c>
      <c r="C523" s="54" t="s">
        <v>1686</v>
      </c>
      <c r="D523" s="54" t="s">
        <v>97</v>
      </c>
      <c r="E523" s="54" t="s">
        <v>18</v>
      </c>
      <c r="F523" s="54" t="s">
        <v>97</v>
      </c>
      <c r="G523" s="54" t="s">
        <v>98</v>
      </c>
      <c r="H523" s="54"/>
      <c r="I523" s="54" t="s">
        <v>540</v>
      </c>
      <c r="J523" s="68">
        <v>325.96</v>
      </c>
      <c r="K523" s="68">
        <v>483.186</v>
      </c>
      <c r="L523" s="68">
        <v>520</v>
      </c>
      <c r="M523" s="68">
        <v>484</v>
      </c>
      <c r="N523" s="68">
        <v>-36</v>
      </c>
    </row>
    <row r="524" customFormat="1" spans="1:14">
      <c r="A524" s="54" t="s">
        <v>1687</v>
      </c>
      <c r="B524" s="54" t="s">
        <v>1688</v>
      </c>
      <c r="C524" s="54" t="s">
        <v>1689</v>
      </c>
      <c r="D524" s="54" t="s">
        <v>317</v>
      </c>
      <c r="E524" s="54" t="s">
        <v>18</v>
      </c>
      <c r="F524" s="54" t="s">
        <v>317</v>
      </c>
      <c r="G524" s="66" t="s">
        <v>52</v>
      </c>
      <c r="H524" s="54"/>
      <c r="I524" s="54" t="s">
        <v>215</v>
      </c>
      <c r="J524" s="68">
        <v>98.49</v>
      </c>
      <c r="K524" s="68">
        <v>64.669</v>
      </c>
      <c r="L524" s="68">
        <v>100</v>
      </c>
      <c r="M524" s="68">
        <v>99</v>
      </c>
      <c r="N524" s="68">
        <v>-1</v>
      </c>
    </row>
    <row r="525" customFormat="1" spans="1:14">
      <c r="A525" s="54" t="s">
        <v>1690</v>
      </c>
      <c r="B525" s="54" t="s">
        <v>1691</v>
      </c>
      <c r="C525" s="54" t="s">
        <v>36</v>
      </c>
      <c r="D525" s="54" t="s">
        <v>17</v>
      </c>
      <c r="E525" s="54" t="s">
        <v>18</v>
      </c>
      <c r="F525" s="54" t="s">
        <v>17</v>
      </c>
      <c r="G525" s="54" t="s">
        <v>19</v>
      </c>
      <c r="H525" s="54"/>
      <c r="I525" s="54" t="s">
        <v>79</v>
      </c>
      <c r="J525" s="68">
        <v>0.42</v>
      </c>
      <c r="K525" s="68">
        <v>0.66</v>
      </c>
      <c r="L525" s="68">
        <v>1</v>
      </c>
      <c r="M525" s="68">
        <v>1</v>
      </c>
      <c r="N525" s="68">
        <v>0</v>
      </c>
    </row>
    <row r="526" customFormat="1" spans="1:14">
      <c r="A526" s="54" t="s">
        <v>1692</v>
      </c>
      <c r="B526" s="54" t="s">
        <v>1693</v>
      </c>
      <c r="C526" s="54" t="s">
        <v>1694</v>
      </c>
      <c r="D526" s="54" t="s">
        <v>317</v>
      </c>
      <c r="E526" s="54" t="s">
        <v>18</v>
      </c>
      <c r="F526" s="54" t="s">
        <v>317</v>
      </c>
      <c r="G526" s="54" t="s">
        <v>52</v>
      </c>
      <c r="H526" s="54"/>
      <c r="I526" s="54" t="s">
        <v>1038</v>
      </c>
      <c r="J526" s="68">
        <v>30.28</v>
      </c>
      <c r="K526" s="68">
        <v>48.798</v>
      </c>
      <c r="L526" s="68">
        <v>39</v>
      </c>
      <c r="M526" s="68">
        <v>57</v>
      </c>
      <c r="N526" s="68">
        <v>18</v>
      </c>
    </row>
    <row r="527" customFormat="1" spans="1:14">
      <c r="A527" s="54" t="s">
        <v>1695</v>
      </c>
      <c r="B527" s="54" t="s">
        <v>1696</v>
      </c>
      <c r="C527" s="54" t="s">
        <v>1697</v>
      </c>
      <c r="D527" s="54" t="s">
        <v>85</v>
      </c>
      <c r="E527" s="54" t="s">
        <v>18</v>
      </c>
      <c r="F527" s="54" t="s">
        <v>85</v>
      </c>
      <c r="G527" s="54" t="s">
        <v>29</v>
      </c>
      <c r="H527" s="54"/>
      <c r="I527" s="54" t="s">
        <v>687</v>
      </c>
      <c r="J527" s="68">
        <v>99</v>
      </c>
      <c r="K527" s="68">
        <v>60.999</v>
      </c>
      <c r="L527" s="68">
        <v>102</v>
      </c>
      <c r="M527" s="68">
        <v>99</v>
      </c>
      <c r="N527" s="68">
        <v>-3</v>
      </c>
    </row>
    <row r="528" customFormat="1" spans="1:14">
      <c r="A528" s="54" t="s">
        <v>1698</v>
      </c>
      <c r="B528" s="54" t="s">
        <v>1699</v>
      </c>
      <c r="C528" s="54" t="s">
        <v>1700</v>
      </c>
      <c r="D528" s="54" t="s">
        <v>738</v>
      </c>
      <c r="E528" s="54" t="s">
        <v>18</v>
      </c>
      <c r="F528" s="54" t="s">
        <v>738</v>
      </c>
      <c r="G528" s="54" t="s">
        <v>98</v>
      </c>
      <c r="H528" s="54"/>
      <c r="I528" s="54" t="s">
        <v>1701</v>
      </c>
      <c r="J528" s="68">
        <v>3.69</v>
      </c>
      <c r="K528" s="68">
        <v>7.347</v>
      </c>
      <c r="L528" s="68">
        <v>7</v>
      </c>
      <c r="M528" s="68">
        <v>8</v>
      </c>
      <c r="N528" s="68">
        <v>1</v>
      </c>
    </row>
    <row r="529" customFormat="1" spans="1:14">
      <c r="A529" s="54" t="s">
        <v>1702</v>
      </c>
      <c r="B529" s="54" t="s">
        <v>1703</v>
      </c>
      <c r="C529" s="54" t="s">
        <v>1704</v>
      </c>
      <c r="D529" s="54" t="s">
        <v>728</v>
      </c>
      <c r="E529" s="54" t="s">
        <v>18</v>
      </c>
      <c r="F529" s="54" t="s">
        <v>728</v>
      </c>
      <c r="G529" s="54" t="s">
        <v>129</v>
      </c>
      <c r="H529" s="54"/>
      <c r="I529" s="54" t="s">
        <v>20</v>
      </c>
      <c r="J529" s="68">
        <v>40</v>
      </c>
      <c r="K529" s="68">
        <v>24</v>
      </c>
      <c r="L529" s="68">
        <v>38</v>
      </c>
      <c r="M529" s="68">
        <v>40</v>
      </c>
      <c r="N529" s="68">
        <v>2</v>
      </c>
    </row>
    <row r="530" customFormat="1" spans="1:14">
      <c r="A530" s="54" t="s">
        <v>1705</v>
      </c>
      <c r="B530" s="54" t="s">
        <v>1706</v>
      </c>
      <c r="C530" s="54" t="s">
        <v>1707</v>
      </c>
      <c r="D530" s="54" t="s">
        <v>728</v>
      </c>
      <c r="E530" s="54" t="s">
        <v>18</v>
      </c>
      <c r="F530" s="54" t="s">
        <v>728</v>
      </c>
      <c r="G530" s="54" t="s">
        <v>129</v>
      </c>
      <c r="H530" s="54"/>
      <c r="I530" s="54" t="s">
        <v>20</v>
      </c>
      <c r="J530" s="68">
        <v>20</v>
      </c>
      <c r="K530" s="68">
        <v>12</v>
      </c>
      <c r="L530" s="68">
        <v>22.5</v>
      </c>
      <c r="M530" s="68">
        <v>20</v>
      </c>
      <c r="N530" s="68">
        <v>-2.5</v>
      </c>
    </row>
    <row r="531" customFormat="1" spans="1:14">
      <c r="A531" s="54" t="s">
        <v>1708</v>
      </c>
      <c r="B531" s="54" t="s">
        <v>1709</v>
      </c>
      <c r="C531" s="54" t="s">
        <v>1710</v>
      </c>
      <c r="D531" s="54" t="s">
        <v>85</v>
      </c>
      <c r="E531" s="54" t="s">
        <v>18</v>
      </c>
      <c r="F531" s="54" t="s">
        <v>85</v>
      </c>
      <c r="G531" s="54" t="s">
        <v>29</v>
      </c>
      <c r="H531" s="54"/>
      <c r="I531" s="54" t="s">
        <v>398</v>
      </c>
      <c r="J531" s="68">
        <v>65.4</v>
      </c>
      <c r="K531" s="68">
        <v>61.435</v>
      </c>
      <c r="L531" s="68">
        <v>66</v>
      </c>
      <c r="M531" s="68">
        <v>66</v>
      </c>
      <c r="N531" s="68">
        <v>0</v>
      </c>
    </row>
    <row r="532" customFormat="1" spans="1:14">
      <c r="A532" s="54" t="s">
        <v>1711</v>
      </c>
      <c r="B532" s="54" t="s">
        <v>1712</v>
      </c>
      <c r="C532" s="54" t="s">
        <v>1713</v>
      </c>
      <c r="D532" s="54" t="s">
        <v>17</v>
      </c>
      <c r="E532" s="54" t="s">
        <v>18</v>
      </c>
      <c r="F532" s="54" t="s">
        <v>17</v>
      </c>
      <c r="G532" s="54" t="s">
        <v>19</v>
      </c>
      <c r="H532" s="54"/>
      <c r="I532" s="54" t="s">
        <v>20</v>
      </c>
      <c r="J532" s="68">
        <v>45.24</v>
      </c>
      <c r="K532" s="68">
        <v>26.353</v>
      </c>
      <c r="L532" s="68">
        <v>46</v>
      </c>
      <c r="M532" s="68">
        <v>46</v>
      </c>
      <c r="N532" s="68">
        <v>0</v>
      </c>
    </row>
    <row r="533" customFormat="1" spans="1:14">
      <c r="A533" s="54" t="s">
        <v>1714</v>
      </c>
      <c r="B533" s="54" t="s">
        <v>1715</v>
      </c>
      <c r="C533" s="54" t="s">
        <v>36</v>
      </c>
      <c r="D533" s="54" t="s">
        <v>1230</v>
      </c>
      <c r="E533" s="54" t="s">
        <v>18</v>
      </c>
      <c r="F533" s="54" t="s">
        <v>1231</v>
      </c>
      <c r="G533" s="66" t="s">
        <v>36</v>
      </c>
      <c r="H533" s="54"/>
      <c r="I533" s="54" t="s">
        <v>223</v>
      </c>
      <c r="J533" s="68">
        <v>545</v>
      </c>
      <c r="K533" s="68">
        <v>959.552</v>
      </c>
      <c r="L533" s="68">
        <v>960</v>
      </c>
      <c r="M533" s="68">
        <v>960</v>
      </c>
      <c r="N533" s="68">
        <v>0</v>
      </c>
    </row>
    <row r="534" customFormat="1" spans="1:14">
      <c r="A534" s="54" t="s">
        <v>1716</v>
      </c>
      <c r="B534" s="54" t="s">
        <v>1717</v>
      </c>
      <c r="C534" s="54" t="s">
        <v>1718</v>
      </c>
      <c r="D534" s="54" t="s">
        <v>85</v>
      </c>
      <c r="E534" s="54" t="s">
        <v>18</v>
      </c>
      <c r="F534" s="54" t="s">
        <v>85</v>
      </c>
      <c r="G534" s="54" t="s">
        <v>29</v>
      </c>
      <c r="H534" s="54"/>
      <c r="I534" s="54" t="s">
        <v>306</v>
      </c>
      <c r="J534" s="68">
        <v>42.22</v>
      </c>
      <c r="K534" s="68">
        <v>39.305</v>
      </c>
      <c r="L534" s="68">
        <v>43</v>
      </c>
      <c r="M534" s="68">
        <v>58</v>
      </c>
      <c r="N534" s="68">
        <v>15</v>
      </c>
    </row>
    <row r="535" customFormat="1" spans="1:14">
      <c r="A535" s="54" t="s">
        <v>1719</v>
      </c>
      <c r="B535" s="54" t="s">
        <v>1720</v>
      </c>
      <c r="C535" s="54" t="s">
        <v>1721</v>
      </c>
      <c r="D535" s="54" t="s">
        <v>97</v>
      </c>
      <c r="E535" s="54" t="s">
        <v>18</v>
      </c>
      <c r="F535" s="54" t="s">
        <v>97</v>
      </c>
      <c r="G535" s="66" t="s">
        <v>98</v>
      </c>
      <c r="H535" s="54"/>
      <c r="I535" s="54" t="s">
        <v>679</v>
      </c>
      <c r="J535" s="68">
        <v>20.1</v>
      </c>
      <c r="K535" s="68">
        <v>43.854</v>
      </c>
      <c r="L535" s="68">
        <v>44</v>
      </c>
      <c r="M535" s="68">
        <v>44</v>
      </c>
      <c r="N535" s="68">
        <v>0</v>
      </c>
    </row>
    <row r="536" customFormat="1" spans="1:14">
      <c r="A536" s="54" t="s">
        <v>1722</v>
      </c>
      <c r="B536" s="54" t="s">
        <v>1723</v>
      </c>
      <c r="C536" s="54" t="s">
        <v>1724</v>
      </c>
      <c r="D536" s="54" t="s">
        <v>1725</v>
      </c>
      <c r="E536" s="54" t="s">
        <v>18</v>
      </c>
      <c r="F536" s="54" t="s">
        <v>1725</v>
      </c>
      <c r="G536" s="54" t="s">
        <v>52</v>
      </c>
      <c r="H536" s="54"/>
      <c r="I536" s="54" t="s">
        <v>199</v>
      </c>
      <c r="J536" s="68">
        <v>100.82</v>
      </c>
      <c r="K536" s="68">
        <v>296.878</v>
      </c>
      <c r="L536" s="68">
        <v>297</v>
      </c>
      <c r="M536" s="68">
        <v>297</v>
      </c>
      <c r="N536" s="68">
        <v>0</v>
      </c>
    </row>
    <row r="537" customFormat="1" spans="1:14">
      <c r="A537" s="54" t="s">
        <v>1726</v>
      </c>
      <c r="B537" s="54" t="s">
        <v>1727</v>
      </c>
      <c r="C537" s="54" t="s">
        <v>1728</v>
      </c>
      <c r="D537" s="54" t="s">
        <v>17</v>
      </c>
      <c r="E537" s="54" t="s">
        <v>18</v>
      </c>
      <c r="F537" s="54" t="s">
        <v>17</v>
      </c>
      <c r="G537" s="54" t="s">
        <v>19</v>
      </c>
      <c r="H537" s="54"/>
      <c r="I537" s="54" t="s">
        <v>279</v>
      </c>
      <c r="J537" s="68">
        <v>21.85</v>
      </c>
      <c r="K537" s="68">
        <v>18</v>
      </c>
      <c r="L537" s="68">
        <v>22</v>
      </c>
      <c r="M537" s="68">
        <v>22</v>
      </c>
      <c r="N537" s="68">
        <v>0</v>
      </c>
    </row>
    <row r="538" customFormat="1" spans="1:14">
      <c r="A538" s="54" t="s">
        <v>1729</v>
      </c>
      <c r="B538" s="54" t="s">
        <v>1730</v>
      </c>
      <c r="C538" s="54" t="s">
        <v>1731</v>
      </c>
      <c r="D538" s="54" t="s">
        <v>17</v>
      </c>
      <c r="E538" s="54" t="s">
        <v>18</v>
      </c>
      <c r="F538" s="54" t="s">
        <v>17</v>
      </c>
      <c r="G538" s="54" t="s">
        <v>19</v>
      </c>
      <c r="H538" s="54"/>
      <c r="I538" s="54" t="s">
        <v>675</v>
      </c>
      <c r="J538" s="68">
        <v>0.31</v>
      </c>
      <c r="K538" s="68">
        <v>0.655</v>
      </c>
      <c r="L538" s="68">
        <v>1</v>
      </c>
      <c r="M538" s="68">
        <v>1</v>
      </c>
      <c r="N538" s="68">
        <v>0</v>
      </c>
    </row>
    <row r="539" customFormat="1" spans="1:14">
      <c r="A539" s="54" t="s">
        <v>1732</v>
      </c>
      <c r="B539" s="54" t="s">
        <v>1733</v>
      </c>
      <c r="C539" s="54" t="s">
        <v>1734</v>
      </c>
      <c r="D539" s="54" t="s">
        <v>17</v>
      </c>
      <c r="E539" s="54" t="s">
        <v>18</v>
      </c>
      <c r="F539" s="54" t="s">
        <v>17</v>
      </c>
      <c r="G539" s="66" t="s">
        <v>19</v>
      </c>
      <c r="H539" s="54"/>
      <c r="I539" s="54" t="s">
        <v>353</v>
      </c>
      <c r="J539" s="68">
        <v>2.62</v>
      </c>
      <c r="K539" s="68">
        <v>2.495</v>
      </c>
      <c r="L539" s="68">
        <v>3</v>
      </c>
      <c r="M539" s="68">
        <v>3</v>
      </c>
      <c r="N539" s="68">
        <v>0</v>
      </c>
    </row>
    <row r="540" customFormat="1" spans="1:14">
      <c r="A540" s="54" t="s">
        <v>1735</v>
      </c>
      <c r="B540" s="54" t="s">
        <v>1736</v>
      </c>
      <c r="C540" s="54" t="s">
        <v>1737</v>
      </c>
      <c r="D540" s="54" t="s">
        <v>938</v>
      </c>
      <c r="E540" s="54" t="s">
        <v>18</v>
      </c>
      <c r="F540" s="54" t="s">
        <v>938</v>
      </c>
      <c r="G540" s="54" t="s">
        <v>98</v>
      </c>
      <c r="H540" s="54"/>
      <c r="I540" s="54" t="s">
        <v>558</v>
      </c>
      <c r="J540" s="68">
        <v>24.49</v>
      </c>
      <c r="K540" s="68">
        <v>20.463</v>
      </c>
      <c r="L540" s="68">
        <v>25</v>
      </c>
      <c r="M540" s="68">
        <v>25</v>
      </c>
      <c r="N540" s="68">
        <v>0</v>
      </c>
    </row>
    <row r="541" customFormat="1" spans="1:14">
      <c r="A541" s="54" t="s">
        <v>1738</v>
      </c>
      <c r="B541" s="54" t="s">
        <v>1739</v>
      </c>
      <c r="C541" s="54" t="s">
        <v>1740</v>
      </c>
      <c r="D541" s="54" t="s">
        <v>1025</v>
      </c>
      <c r="E541" s="54" t="s">
        <v>18</v>
      </c>
      <c r="F541" s="54" t="s">
        <v>1025</v>
      </c>
      <c r="G541" s="54" t="s">
        <v>129</v>
      </c>
      <c r="H541" s="54"/>
      <c r="I541" s="54" t="s">
        <v>191</v>
      </c>
      <c r="J541" s="68">
        <v>14</v>
      </c>
      <c r="K541" s="68">
        <v>15.4</v>
      </c>
      <c r="L541" s="68">
        <v>16.5</v>
      </c>
      <c r="M541" s="68">
        <v>15.5</v>
      </c>
      <c r="N541" s="68">
        <v>-1</v>
      </c>
    </row>
    <row r="542" customFormat="1" spans="1:14">
      <c r="A542" s="54" t="s">
        <v>1741</v>
      </c>
      <c r="B542" s="54" t="s">
        <v>1742</v>
      </c>
      <c r="C542" s="54" t="s">
        <v>1743</v>
      </c>
      <c r="D542" s="54" t="s">
        <v>85</v>
      </c>
      <c r="E542" s="54" t="s">
        <v>18</v>
      </c>
      <c r="F542" s="54" t="s">
        <v>85</v>
      </c>
      <c r="G542" s="54" t="s">
        <v>29</v>
      </c>
      <c r="H542" s="54"/>
      <c r="I542" s="54" t="s">
        <v>398</v>
      </c>
      <c r="J542" s="68">
        <v>62.47</v>
      </c>
      <c r="K542" s="68">
        <v>58.677</v>
      </c>
      <c r="L542" s="68">
        <v>63</v>
      </c>
      <c r="M542" s="68">
        <v>63</v>
      </c>
      <c r="N542" s="68">
        <v>0</v>
      </c>
    </row>
    <row r="543" customFormat="1" spans="1:14">
      <c r="A543" s="54" t="s">
        <v>1744</v>
      </c>
      <c r="B543" s="54" t="s">
        <v>1745</v>
      </c>
      <c r="C543" s="54" t="s">
        <v>1746</v>
      </c>
      <c r="D543" s="54" t="s">
        <v>28</v>
      </c>
      <c r="E543" s="54" t="s">
        <v>18</v>
      </c>
      <c r="F543" s="54" t="s">
        <v>28</v>
      </c>
      <c r="G543" s="54" t="s">
        <v>29</v>
      </c>
      <c r="H543" s="54"/>
      <c r="I543" s="54" t="s">
        <v>120</v>
      </c>
      <c r="J543" s="68">
        <v>87.09</v>
      </c>
      <c r="K543" s="68">
        <v>0.847</v>
      </c>
      <c r="L543" s="68">
        <v>0.9</v>
      </c>
      <c r="M543" s="68">
        <v>1</v>
      </c>
      <c r="N543" s="68">
        <v>0.1</v>
      </c>
    </row>
    <row r="544" customFormat="1" spans="1:14">
      <c r="A544" s="54" t="s">
        <v>1747</v>
      </c>
      <c r="B544" s="54" t="s">
        <v>1748</v>
      </c>
      <c r="C544" s="54" t="s">
        <v>1749</v>
      </c>
      <c r="D544" s="54" t="s">
        <v>428</v>
      </c>
      <c r="E544" s="54" t="s">
        <v>18</v>
      </c>
      <c r="F544" s="54" t="s">
        <v>428</v>
      </c>
      <c r="G544" s="54" t="s">
        <v>29</v>
      </c>
      <c r="H544" s="54"/>
      <c r="I544" s="54" t="s">
        <v>227</v>
      </c>
      <c r="J544" s="68">
        <v>30.3</v>
      </c>
      <c r="K544" s="68">
        <v>25.172</v>
      </c>
      <c r="L544" s="68">
        <v>30.5</v>
      </c>
      <c r="M544" s="68">
        <v>31</v>
      </c>
      <c r="N544" s="68">
        <v>0.5</v>
      </c>
    </row>
    <row r="545" customFormat="1" spans="1:14">
      <c r="A545" s="54" t="s">
        <v>1750</v>
      </c>
      <c r="B545" s="54" t="s">
        <v>1751</v>
      </c>
      <c r="C545" s="54" t="s">
        <v>50</v>
      </c>
      <c r="D545" s="54" t="s">
        <v>231</v>
      </c>
      <c r="E545" s="54" t="s">
        <v>18</v>
      </c>
      <c r="F545" s="54" t="s">
        <v>231</v>
      </c>
      <c r="G545" s="66" t="s">
        <v>52</v>
      </c>
      <c r="H545" s="54"/>
      <c r="I545" s="54" t="s">
        <v>323</v>
      </c>
      <c r="J545" s="68">
        <v>1631</v>
      </c>
      <c r="K545" s="68">
        <v>1422.454</v>
      </c>
      <c r="L545" s="68">
        <v>1625</v>
      </c>
      <c r="M545" s="68">
        <v>1631</v>
      </c>
      <c r="N545" s="68">
        <v>6</v>
      </c>
    </row>
    <row r="546" customFormat="1" spans="1:14">
      <c r="A546" s="54" t="s">
        <v>1752</v>
      </c>
      <c r="B546" s="54" t="s">
        <v>1753</v>
      </c>
      <c r="C546" s="54" t="s">
        <v>1754</v>
      </c>
      <c r="D546" s="54" t="s">
        <v>364</v>
      </c>
      <c r="E546" s="54" t="s">
        <v>18</v>
      </c>
      <c r="F546" s="54" t="s">
        <v>364</v>
      </c>
      <c r="G546" s="54" t="s">
        <v>29</v>
      </c>
      <c r="H546" s="54"/>
      <c r="I546" s="54" t="s">
        <v>408</v>
      </c>
      <c r="J546" s="68">
        <v>46.17</v>
      </c>
      <c r="K546" s="68">
        <v>22.553</v>
      </c>
      <c r="L546" s="68">
        <v>46.5</v>
      </c>
      <c r="M546" s="68">
        <v>47</v>
      </c>
      <c r="N546" s="68">
        <v>0.5</v>
      </c>
    </row>
    <row r="547" customFormat="1" spans="1:14">
      <c r="A547" s="54" t="s">
        <v>1755</v>
      </c>
      <c r="B547" s="54" t="s">
        <v>1756</v>
      </c>
      <c r="C547" s="54" t="s">
        <v>1757</v>
      </c>
      <c r="D547" s="54" t="s">
        <v>336</v>
      </c>
      <c r="E547" s="54" t="s">
        <v>18</v>
      </c>
      <c r="F547" s="54" t="s">
        <v>336</v>
      </c>
      <c r="G547" s="54" t="s">
        <v>129</v>
      </c>
      <c r="H547" s="54"/>
      <c r="I547" s="54" t="s">
        <v>203</v>
      </c>
      <c r="J547" s="68">
        <v>1.13</v>
      </c>
      <c r="K547" s="68">
        <v>2.592</v>
      </c>
      <c r="L547" s="68">
        <v>2.5</v>
      </c>
      <c r="M547" s="68">
        <v>3</v>
      </c>
      <c r="N547" s="68">
        <v>0.5</v>
      </c>
    </row>
    <row r="548" customFormat="1" spans="1:14">
      <c r="A548" s="54" t="s">
        <v>1758</v>
      </c>
      <c r="B548" s="54" t="s">
        <v>1759</v>
      </c>
      <c r="C548" s="54" t="s">
        <v>1760</v>
      </c>
      <c r="D548" s="54" t="s">
        <v>17</v>
      </c>
      <c r="E548" s="54" t="s">
        <v>18</v>
      </c>
      <c r="F548" s="54" t="s">
        <v>17</v>
      </c>
      <c r="G548" s="66" t="s">
        <v>19</v>
      </c>
      <c r="H548" s="54"/>
      <c r="I548" s="54" t="s">
        <v>39</v>
      </c>
      <c r="J548" s="68">
        <v>69.89</v>
      </c>
      <c r="K548" s="68">
        <v>48.743</v>
      </c>
      <c r="L548" s="68">
        <v>70</v>
      </c>
      <c r="M548" s="68">
        <v>70</v>
      </c>
      <c r="N548" s="68">
        <v>0</v>
      </c>
    </row>
    <row r="549" customFormat="1" spans="1:14">
      <c r="A549" s="54" t="s">
        <v>1761</v>
      </c>
      <c r="B549" s="54" t="s">
        <v>1762</v>
      </c>
      <c r="C549" s="54" t="s">
        <v>1763</v>
      </c>
      <c r="D549" s="54" t="s">
        <v>17</v>
      </c>
      <c r="E549" s="54" t="s">
        <v>18</v>
      </c>
      <c r="F549" s="54" t="s">
        <v>17</v>
      </c>
      <c r="G549" s="54" t="s">
        <v>19</v>
      </c>
      <c r="H549" s="54"/>
      <c r="I549" s="54" t="s">
        <v>152</v>
      </c>
      <c r="J549" s="68">
        <v>0.62</v>
      </c>
      <c r="K549" s="68">
        <v>0.54</v>
      </c>
      <c r="L549" s="68">
        <v>1</v>
      </c>
      <c r="M549" s="68">
        <v>1</v>
      </c>
      <c r="N549" s="68">
        <v>0</v>
      </c>
    </row>
    <row r="550" customFormat="1" spans="1:14">
      <c r="A550" s="54" t="s">
        <v>1764</v>
      </c>
      <c r="B550" s="54" t="s">
        <v>1765</v>
      </c>
      <c r="C550" s="54" t="s">
        <v>1766</v>
      </c>
      <c r="D550" s="54" t="s">
        <v>28</v>
      </c>
      <c r="E550" s="54" t="s">
        <v>18</v>
      </c>
      <c r="F550" s="54" t="s">
        <v>28</v>
      </c>
      <c r="G550" s="66" t="s">
        <v>29</v>
      </c>
      <c r="H550" s="54"/>
      <c r="I550" s="54" t="s">
        <v>215</v>
      </c>
      <c r="J550" s="68">
        <v>1238.55</v>
      </c>
      <c r="K550" s="68">
        <v>5.407</v>
      </c>
      <c r="L550" s="68">
        <v>1238</v>
      </c>
      <c r="M550" s="68">
        <v>1239</v>
      </c>
      <c r="N550" s="68">
        <v>1</v>
      </c>
    </row>
    <row r="551" customFormat="1" spans="1:14">
      <c r="A551" s="54" t="s">
        <v>1767</v>
      </c>
      <c r="B551" s="54" t="s">
        <v>1768</v>
      </c>
      <c r="C551" s="54" t="s">
        <v>1769</v>
      </c>
      <c r="D551" s="54" t="s">
        <v>1770</v>
      </c>
      <c r="E551" s="54" t="s">
        <v>18</v>
      </c>
      <c r="F551" s="54" t="s">
        <v>1770</v>
      </c>
      <c r="G551" s="54" t="s">
        <v>52</v>
      </c>
      <c r="H551" s="54"/>
      <c r="I551" s="54" t="s">
        <v>1771</v>
      </c>
      <c r="J551" s="68">
        <v>231.02</v>
      </c>
      <c r="K551" s="68">
        <v>157.833</v>
      </c>
      <c r="L551" s="68">
        <v>231</v>
      </c>
      <c r="M551" s="68">
        <v>232</v>
      </c>
      <c r="N551" s="68">
        <v>1</v>
      </c>
    </row>
    <row r="552" customFormat="1" spans="1:14">
      <c r="A552" s="54" t="s">
        <v>1772</v>
      </c>
      <c r="B552" s="54" t="s">
        <v>1773</v>
      </c>
      <c r="C552" s="54" t="s">
        <v>1774</v>
      </c>
      <c r="D552" s="54" t="s">
        <v>539</v>
      </c>
      <c r="E552" s="54" t="s">
        <v>18</v>
      </c>
      <c r="F552" s="54" t="s">
        <v>539</v>
      </c>
      <c r="G552" s="54" t="s">
        <v>129</v>
      </c>
      <c r="H552" s="54"/>
      <c r="I552" s="54" t="s">
        <v>187</v>
      </c>
      <c r="J552" s="68">
        <v>8.7</v>
      </c>
      <c r="K552" s="68">
        <v>7.144</v>
      </c>
      <c r="L552" s="68">
        <v>9</v>
      </c>
      <c r="M552" s="68">
        <v>9</v>
      </c>
      <c r="N552" s="68">
        <v>0</v>
      </c>
    </row>
    <row r="553" customFormat="1" spans="1:14">
      <c r="A553" s="54" t="s">
        <v>1775</v>
      </c>
      <c r="B553" s="54" t="s">
        <v>1776</v>
      </c>
      <c r="C553" s="54" t="s">
        <v>1777</v>
      </c>
      <c r="D553" s="54" t="s">
        <v>274</v>
      </c>
      <c r="E553" s="54" t="s">
        <v>18</v>
      </c>
      <c r="F553" s="54" t="s">
        <v>274</v>
      </c>
      <c r="G553" s="66" t="s">
        <v>29</v>
      </c>
      <c r="H553" s="54"/>
      <c r="I553" s="54" t="s">
        <v>191</v>
      </c>
      <c r="J553" s="68">
        <v>170.74</v>
      </c>
      <c r="K553" s="68">
        <v>136.922</v>
      </c>
      <c r="L553" s="68">
        <v>181</v>
      </c>
      <c r="M553" s="68">
        <v>191</v>
      </c>
      <c r="N553" s="68">
        <v>10</v>
      </c>
    </row>
    <row r="554" customFormat="1" spans="1:14">
      <c r="A554" s="54" t="s">
        <v>1778</v>
      </c>
      <c r="B554" s="54" t="s">
        <v>1779</v>
      </c>
      <c r="C554" s="54" t="s">
        <v>1780</v>
      </c>
      <c r="D554" s="54" t="s">
        <v>586</v>
      </c>
      <c r="E554" s="54" t="s">
        <v>18</v>
      </c>
      <c r="F554" s="54" t="s">
        <v>586</v>
      </c>
      <c r="G554" s="54" t="s">
        <v>98</v>
      </c>
      <c r="H554" s="54"/>
      <c r="I554" s="54" t="s">
        <v>227</v>
      </c>
      <c r="J554" s="68">
        <v>0.58</v>
      </c>
      <c r="K554" s="68">
        <v>0.768</v>
      </c>
      <c r="L554" s="68">
        <v>1</v>
      </c>
      <c r="M554" s="68">
        <v>1</v>
      </c>
      <c r="N554" s="68">
        <v>0</v>
      </c>
    </row>
    <row r="555" customFormat="1" spans="1:14">
      <c r="A555" s="54" t="s">
        <v>1781</v>
      </c>
      <c r="B555" s="54" t="s">
        <v>1782</v>
      </c>
      <c r="C555" s="54" t="s">
        <v>1783</v>
      </c>
      <c r="D555" s="54" t="s">
        <v>1784</v>
      </c>
      <c r="E555" s="54" t="s">
        <v>18</v>
      </c>
      <c r="F555" s="54" t="s">
        <v>1784</v>
      </c>
      <c r="G555" s="54" t="s">
        <v>52</v>
      </c>
      <c r="H555" s="54"/>
      <c r="I555" s="54" t="s">
        <v>120</v>
      </c>
      <c r="J555" s="68">
        <v>25.05</v>
      </c>
      <c r="K555" s="68">
        <v>26.489</v>
      </c>
      <c r="L555" s="68">
        <v>26</v>
      </c>
      <c r="M555" s="68">
        <v>27</v>
      </c>
      <c r="N555" s="68">
        <v>1</v>
      </c>
    </row>
    <row r="556" customFormat="1" spans="1:14">
      <c r="A556" s="54" t="s">
        <v>1785</v>
      </c>
      <c r="B556" s="54" t="s">
        <v>1786</v>
      </c>
      <c r="C556" s="54" t="s">
        <v>1787</v>
      </c>
      <c r="D556" s="54" t="s">
        <v>28</v>
      </c>
      <c r="E556" s="54" t="s">
        <v>18</v>
      </c>
      <c r="F556" s="54" t="s">
        <v>28</v>
      </c>
      <c r="G556" s="54" t="s">
        <v>29</v>
      </c>
      <c r="H556" s="54"/>
      <c r="I556" s="54" t="s">
        <v>191</v>
      </c>
      <c r="J556" s="68">
        <v>93.15</v>
      </c>
      <c r="K556" s="68">
        <v>0.275</v>
      </c>
      <c r="L556" s="68">
        <v>0.3</v>
      </c>
      <c r="M556" s="68">
        <v>94</v>
      </c>
      <c r="N556" s="68">
        <v>93.7</v>
      </c>
    </row>
    <row r="557" customFormat="1" spans="1:14">
      <c r="A557" s="54" t="s">
        <v>1788</v>
      </c>
      <c r="B557" s="54" t="s">
        <v>1789</v>
      </c>
      <c r="C557" s="54" t="s">
        <v>50</v>
      </c>
      <c r="D557" s="54" t="s">
        <v>633</v>
      </c>
      <c r="E557" s="54" t="s">
        <v>18</v>
      </c>
      <c r="F557" s="54" t="s">
        <v>633</v>
      </c>
      <c r="G557" s="54" t="s">
        <v>52</v>
      </c>
      <c r="H557" s="54"/>
      <c r="I557" s="54" t="s">
        <v>323</v>
      </c>
      <c r="J557" s="68">
        <v>77.6</v>
      </c>
      <c r="K557" s="68">
        <v>28.658</v>
      </c>
      <c r="L557" s="68">
        <v>77</v>
      </c>
      <c r="M557" s="68">
        <v>78</v>
      </c>
      <c r="N557" s="68">
        <v>1</v>
      </c>
    </row>
    <row r="558" customFormat="1" spans="1:14">
      <c r="A558" s="54" t="s">
        <v>1790</v>
      </c>
      <c r="B558" s="54" t="s">
        <v>1791</v>
      </c>
      <c r="C558" s="54" t="s">
        <v>1792</v>
      </c>
      <c r="D558" s="54" t="s">
        <v>266</v>
      </c>
      <c r="E558" s="54" t="s">
        <v>18</v>
      </c>
      <c r="F558" s="54" t="s">
        <v>267</v>
      </c>
      <c r="G558" s="54" t="s">
        <v>170</v>
      </c>
      <c r="H558" s="54"/>
      <c r="I558" s="54" t="s">
        <v>1793</v>
      </c>
      <c r="J558" s="68">
        <v>71.15</v>
      </c>
      <c r="K558" s="68">
        <v>77.835</v>
      </c>
      <c r="L558" s="68">
        <v>82</v>
      </c>
      <c r="M558" s="68">
        <v>78</v>
      </c>
      <c r="N558" s="68">
        <v>-4</v>
      </c>
    </row>
    <row r="559" customFormat="1" spans="1:14">
      <c r="A559" s="54" t="s">
        <v>1794</v>
      </c>
      <c r="B559" s="54" t="s">
        <v>1795</v>
      </c>
      <c r="C559" s="54" t="s">
        <v>1796</v>
      </c>
      <c r="D559" s="54" t="s">
        <v>17</v>
      </c>
      <c r="E559" s="54" t="s">
        <v>18</v>
      </c>
      <c r="F559" s="54" t="s">
        <v>17</v>
      </c>
      <c r="G559" s="54" t="s">
        <v>19</v>
      </c>
      <c r="H559" s="54"/>
      <c r="I559" s="54" t="s">
        <v>145</v>
      </c>
      <c r="J559" s="68">
        <v>4.22</v>
      </c>
      <c r="K559" s="68">
        <v>1.94</v>
      </c>
      <c r="L559" s="68">
        <v>4.5</v>
      </c>
      <c r="M559" s="68">
        <v>4.5</v>
      </c>
      <c r="N559" s="68">
        <v>0</v>
      </c>
    </row>
    <row r="560" customFormat="1" spans="1:14">
      <c r="A560" s="54" t="s">
        <v>1797</v>
      </c>
      <c r="B560" s="54" t="s">
        <v>1798</v>
      </c>
      <c r="C560" s="54" t="s">
        <v>1799</v>
      </c>
      <c r="D560" s="54" t="s">
        <v>160</v>
      </c>
      <c r="E560" s="54" t="s">
        <v>18</v>
      </c>
      <c r="F560" s="54" t="s">
        <v>160</v>
      </c>
      <c r="G560" s="66" t="s">
        <v>129</v>
      </c>
      <c r="H560" s="54"/>
      <c r="I560" s="54" t="s">
        <v>145</v>
      </c>
      <c r="J560" s="68">
        <v>1.55</v>
      </c>
      <c r="K560" s="68">
        <v>1.794</v>
      </c>
      <c r="L560" s="68">
        <v>2</v>
      </c>
      <c r="M560" s="68">
        <v>2</v>
      </c>
      <c r="N560" s="68">
        <v>0</v>
      </c>
    </row>
    <row r="561" customFormat="1" spans="1:14">
      <c r="A561" s="54" t="s">
        <v>1800</v>
      </c>
      <c r="B561" s="54" t="s">
        <v>1801</v>
      </c>
      <c r="C561" s="54" t="s">
        <v>36</v>
      </c>
      <c r="D561" s="54" t="s">
        <v>603</v>
      </c>
      <c r="E561" s="54" t="s">
        <v>18</v>
      </c>
      <c r="F561" s="54" t="s">
        <v>603</v>
      </c>
      <c r="G561" s="54" t="s">
        <v>129</v>
      </c>
      <c r="H561" s="54"/>
      <c r="I561" s="54" t="s">
        <v>408</v>
      </c>
      <c r="J561" s="68">
        <v>14.21</v>
      </c>
      <c r="K561" s="68">
        <v>18.665</v>
      </c>
      <c r="L561" s="68">
        <v>19</v>
      </c>
      <c r="M561" s="68">
        <v>19</v>
      </c>
      <c r="N561" s="68">
        <v>0</v>
      </c>
    </row>
    <row r="562" customFormat="1" spans="1:14">
      <c r="A562" s="54" t="s">
        <v>1802</v>
      </c>
      <c r="B562" s="54" t="s">
        <v>1803</v>
      </c>
      <c r="C562" s="54" t="s">
        <v>1804</v>
      </c>
      <c r="D562" s="54" t="s">
        <v>128</v>
      </c>
      <c r="E562" s="54" t="s">
        <v>18</v>
      </c>
      <c r="F562" s="54" t="s">
        <v>128</v>
      </c>
      <c r="G562" s="54" t="s">
        <v>129</v>
      </c>
      <c r="H562" s="54"/>
      <c r="I562" s="54" t="s">
        <v>408</v>
      </c>
      <c r="J562" s="68">
        <v>16.44</v>
      </c>
      <c r="K562" s="68">
        <v>16.324</v>
      </c>
      <c r="L562" s="68">
        <v>19</v>
      </c>
      <c r="M562" s="68">
        <v>27</v>
      </c>
      <c r="N562" s="68">
        <v>8</v>
      </c>
    </row>
    <row r="563" customFormat="1" spans="1:14">
      <c r="A563" s="54" t="s">
        <v>1805</v>
      </c>
      <c r="B563" s="54" t="s">
        <v>1806</v>
      </c>
      <c r="C563" s="54" t="s">
        <v>1807</v>
      </c>
      <c r="D563" s="54" t="s">
        <v>128</v>
      </c>
      <c r="E563" s="54" t="s">
        <v>18</v>
      </c>
      <c r="F563" s="54" t="s">
        <v>128</v>
      </c>
      <c r="G563" s="54" t="s">
        <v>129</v>
      </c>
      <c r="H563" s="54"/>
      <c r="I563" s="54" t="s">
        <v>408</v>
      </c>
      <c r="J563" s="68">
        <v>7.32</v>
      </c>
      <c r="K563" s="68">
        <v>7.854</v>
      </c>
      <c r="L563" s="68">
        <v>9</v>
      </c>
      <c r="M563" s="68">
        <v>9.5</v>
      </c>
      <c r="N563" s="68">
        <v>0.5</v>
      </c>
    </row>
    <row r="564" customFormat="1" spans="1:14">
      <c r="A564" s="54" t="s">
        <v>1808</v>
      </c>
      <c r="B564" s="54" t="s">
        <v>1809</v>
      </c>
      <c r="C564" s="54" t="s">
        <v>1810</v>
      </c>
      <c r="D564" s="54" t="s">
        <v>128</v>
      </c>
      <c r="E564" s="54" t="s">
        <v>18</v>
      </c>
      <c r="F564" s="54" t="s">
        <v>128</v>
      </c>
      <c r="G564" s="54" t="s">
        <v>129</v>
      </c>
      <c r="H564" s="54"/>
      <c r="I564" s="54" t="s">
        <v>408</v>
      </c>
      <c r="J564" s="68">
        <v>7.57</v>
      </c>
      <c r="K564" s="68">
        <v>7.854</v>
      </c>
      <c r="L564" s="68">
        <v>8</v>
      </c>
      <c r="M564" s="68">
        <v>9.5</v>
      </c>
      <c r="N564" s="68">
        <v>1.5</v>
      </c>
    </row>
    <row r="565" customFormat="1" spans="1:14">
      <c r="A565" s="54" t="s">
        <v>1811</v>
      </c>
      <c r="B565" s="54" t="s">
        <v>1812</v>
      </c>
      <c r="C565" s="54" t="s">
        <v>1813</v>
      </c>
      <c r="D565" s="54" t="s">
        <v>128</v>
      </c>
      <c r="E565" s="54" t="s">
        <v>18</v>
      </c>
      <c r="F565" s="54" t="s">
        <v>128</v>
      </c>
      <c r="G565" s="54" t="s">
        <v>129</v>
      </c>
      <c r="H565" s="54"/>
      <c r="I565" s="54" t="s">
        <v>408</v>
      </c>
      <c r="J565" s="68">
        <v>7.56</v>
      </c>
      <c r="K565" s="68">
        <v>7.854</v>
      </c>
      <c r="L565" s="68">
        <v>8</v>
      </c>
      <c r="M565" s="68">
        <v>9.5</v>
      </c>
      <c r="N565" s="68">
        <v>1.5</v>
      </c>
    </row>
    <row r="566" customFormat="1" spans="1:14">
      <c r="A566" s="54" t="s">
        <v>1814</v>
      </c>
      <c r="B566" s="54" t="s">
        <v>1815</v>
      </c>
      <c r="C566" s="54" t="s">
        <v>1816</v>
      </c>
      <c r="D566" s="54" t="s">
        <v>128</v>
      </c>
      <c r="E566" s="54" t="s">
        <v>18</v>
      </c>
      <c r="F566" s="54" t="s">
        <v>128</v>
      </c>
      <c r="G566" s="66" t="s">
        <v>129</v>
      </c>
      <c r="H566" s="54"/>
      <c r="I566" s="54" t="s">
        <v>408</v>
      </c>
      <c r="J566" s="68">
        <v>11.11</v>
      </c>
      <c r="K566" s="68">
        <v>12.012</v>
      </c>
      <c r="L566" s="68">
        <v>12</v>
      </c>
      <c r="M566" s="68">
        <v>14.5</v>
      </c>
      <c r="N566" s="68">
        <v>2.5</v>
      </c>
    </row>
    <row r="567" customFormat="1" spans="1:14">
      <c r="A567" s="54" t="s">
        <v>1817</v>
      </c>
      <c r="B567" s="54" t="s">
        <v>1818</v>
      </c>
      <c r="C567" s="54" t="s">
        <v>1819</v>
      </c>
      <c r="D567" s="54" t="s">
        <v>128</v>
      </c>
      <c r="E567" s="54" t="s">
        <v>18</v>
      </c>
      <c r="F567" s="54" t="s">
        <v>128</v>
      </c>
      <c r="G567" s="54" t="s">
        <v>129</v>
      </c>
      <c r="H567" s="54"/>
      <c r="I567" s="54" t="s">
        <v>408</v>
      </c>
      <c r="J567" s="68">
        <v>6.79</v>
      </c>
      <c r="K567" s="68">
        <v>7.7</v>
      </c>
      <c r="L567" s="68">
        <v>8</v>
      </c>
      <c r="M567" s="68">
        <v>9.5</v>
      </c>
      <c r="N567" s="68">
        <v>1.5</v>
      </c>
    </row>
    <row r="568" customFormat="1" spans="1:14">
      <c r="A568" s="54" t="s">
        <v>1820</v>
      </c>
      <c r="B568" s="54" t="s">
        <v>1821</v>
      </c>
      <c r="C568" s="54" t="s">
        <v>1822</v>
      </c>
      <c r="D568" s="54" t="s">
        <v>603</v>
      </c>
      <c r="E568" s="54" t="s">
        <v>18</v>
      </c>
      <c r="F568" s="54" t="s">
        <v>603</v>
      </c>
      <c r="G568" s="54" t="s">
        <v>129</v>
      </c>
      <c r="H568" s="54"/>
      <c r="I568" s="54" t="s">
        <v>328</v>
      </c>
      <c r="J568" s="68">
        <v>6.96</v>
      </c>
      <c r="K568" s="68">
        <v>2.772</v>
      </c>
      <c r="L568" s="68">
        <v>7</v>
      </c>
      <c r="M568" s="68">
        <v>7</v>
      </c>
      <c r="N568" s="68">
        <v>0</v>
      </c>
    </row>
    <row r="569" customFormat="1" spans="1:14">
      <c r="A569" s="54" t="s">
        <v>1823</v>
      </c>
      <c r="B569" s="54" t="s">
        <v>1824</v>
      </c>
      <c r="C569" s="54" t="s">
        <v>1825</v>
      </c>
      <c r="D569" s="54" t="s">
        <v>24</v>
      </c>
      <c r="E569" s="54" t="s">
        <v>18</v>
      </c>
      <c r="F569" s="54" t="s">
        <v>24</v>
      </c>
      <c r="G569" s="54" t="s">
        <v>19</v>
      </c>
      <c r="H569" s="54"/>
      <c r="I569" s="54" t="s">
        <v>246</v>
      </c>
      <c r="J569" s="68">
        <v>23.99</v>
      </c>
      <c r="K569" s="68">
        <v>28.35</v>
      </c>
      <c r="L569" s="68">
        <v>24</v>
      </c>
      <c r="M569" s="68">
        <v>29</v>
      </c>
      <c r="N569" s="68">
        <v>5</v>
      </c>
    </row>
    <row r="570" customFormat="1" spans="1:14">
      <c r="A570" s="54" t="s">
        <v>1826</v>
      </c>
      <c r="B570" s="54" t="s">
        <v>1827</v>
      </c>
      <c r="C570" s="54" t="s">
        <v>1828</v>
      </c>
      <c r="D570" s="54" t="s">
        <v>24</v>
      </c>
      <c r="E570" s="54" t="s">
        <v>18</v>
      </c>
      <c r="F570" s="54" t="s">
        <v>24</v>
      </c>
      <c r="G570" s="54" t="s">
        <v>19</v>
      </c>
      <c r="H570" s="54"/>
      <c r="I570" s="54" t="s">
        <v>246</v>
      </c>
      <c r="J570" s="68">
        <v>23.57</v>
      </c>
      <c r="K570" s="68">
        <v>28.35</v>
      </c>
      <c r="L570" s="68">
        <v>24</v>
      </c>
      <c r="M570" s="68">
        <v>29</v>
      </c>
      <c r="N570" s="68">
        <v>5</v>
      </c>
    </row>
    <row r="571" customFormat="1" spans="1:14">
      <c r="A571" s="54" t="s">
        <v>1829</v>
      </c>
      <c r="B571" s="54" t="s">
        <v>1830</v>
      </c>
      <c r="C571" s="54" t="s">
        <v>1831</v>
      </c>
      <c r="D571" s="54" t="s">
        <v>24</v>
      </c>
      <c r="E571" s="54" t="s">
        <v>18</v>
      </c>
      <c r="F571" s="54" t="s">
        <v>24</v>
      </c>
      <c r="G571" s="54" t="s">
        <v>19</v>
      </c>
      <c r="H571" s="54"/>
      <c r="I571" s="54" t="s">
        <v>246</v>
      </c>
      <c r="J571" s="68">
        <v>23.94</v>
      </c>
      <c r="K571" s="68">
        <v>27.862</v>
      </c>
      <c r="L571" s="68">
        <v>24</v>
      </c>
      <c r="M571" s="68">
        <v>28</v>
      </c>
      <c r="N571" s="68">
        <v>4</v>
      </c>
    </row>
    <row r="572" customFormat="1" spans="1:14">
      <c r="A572" s="54" t="s">
        <v>1832</v>
      </c>
      <c r="B572" s="54" t="s">
        <v>1833</v>
      </c>
      <c r="C572" s="54" t="s">
        <v>1834</v>
      </c>
      <c r="D572" s="54" t="s">
        <v>24</v>
      </c>
      <c r="E572" s="54" t="s">
        <v>18</v>
      </c>
      <c r="F572" s="54" t="s">
        <v>24</v>
      </c>
      <c r="G572" s="54" t="s">
        <v>19</v>
      </c>
      <c r="H572" s="54"/>
      <c r="I572" s="54" t="s">
        <v>246</v>
      </c>
      <c r="J572" s="68">
        <v>24.17</v>
      </c>
      <c r="K572" s="68">
        <v>27.862</v>
      </c>
      <c r="L572" s="68">
        <v>25</v>
      </c>
      <c r="M572" s="68">
        <v>28</v>
      </c>
      <c r="N572" s="68">
        <v>3</v>
      </c>
    </row>
    <row r="573" customFormat="1" spans="1:14">
      <c r="A573" s="54" t="s">
        <v>1835</v>
      </c>
      <c r="B573" s="54" t="s">
        <v>1836</v>
      </c>
      <c r="C573" s="54" t="s">
        <v>1837</v>
      </c>
      <c r="D573" s="54" t="s">
        <v>144</v>
      </c>
      <c r="E573" s="54" t="s">
        <v>18</v>
      </c>
      <c r="F573" s="54" t="s">
        <v>144</v>
      </c>
      <c r="G573" s="54" t="s">
        <v>52</v>
      </c>
      <c r="H573" s="54"/>
      <c r="I573" s="54" t="s">
        <v>90</v>
      </c>
      <c r="J573" s="68">
        <v>60.93</v>
      </c>
      <c r="K573" s="68">
        <v>52.562</v>
      </c>
      <c r="L573" s="68">
        <v>62</v>
      </c>
      <c r="M573" s="68">
        <v>61</v>
      </c>
      <c r="N573" s="68">
        <v>-1</v>
      </c>
    </row>
    <row r="574" customFormat="1" spans="1:14">
      <c r="A574" s="54" t="s">
        <v>1838</v>
      </c>
      <c r="B574" s="54" t="s">
        <v>1839</v>
      </c>
      <c r="C574" s="54" t="s">
        <v>1840</v>
      </c>
      <c r="D574" s="54" t="s">
        <v>78</v>
      </c>
      <c r="E574" s="54" t="s">
        <v>18</v>
      </c>
      <c r="F574" s="54" t="s">
        <v>78</v>
      </c>
      <c r="G574" s="54" t="s">
        <v>29</v>
      </c>
      <c r="H574" s="54"/>
      <c r="I574" s="54" t="s">
        <v>116</v>
      </c>
      <c r="J574" s="68">
        <v>20</v>
      </c>
      <c r="K574" s="68">
        <v>10</v>
      </c>
      <c r="L574" s="68">
        <v>9</v>
      </c>
      <c r="M574" s="68">
        <v>22</v>
      </c>
      <c r="N574" s="68">
        <v>13</v>
      </c>
    </row>
    <row r="575" customFormat="1" spans="1:14">
      <c r="A575" s="54" t="s">
        <v>1841</v>
      </c>
      <c r="B575" s="54" t="s">
        <v>1842</v>
      </c>
      <c r="C575" s="54" t="s">
        <v>1843</v>
      </c>
      <c r="D575" s="54" t="s">
        <v>78</v>
      </c>
      <c r="E575" s="54" t="s">
        <v>18</v>
      </c>
      <c r="F575" s="54" t="s">
        <v>78</v>
      </c>
      <c r="G575" s="54" t="s">
        <v>29</v>
      </c>
      <c r="H575" s="54"/>
      <c r="I575" s="54" t="s">
        <v>116</v>
      </c>
      <c r="J575" s="68">
        <v>220</v>
      </c>
      <c r="K575" s="68">
        <v>110</v>
      </c>
      <c r="L575" s="68">
        <v>139</v>
      </c>
      <c r="M575" s="68">
        <v>220</v>
      </c>
      <c r="N575" s="68">
        <v>81</v>
      </c>
    </row>
    <row r="576" customFormat="1" spans="1:14">
      <c r="A576" s="54" t="s">
        <v>1844</v>
      </c>
      <c r="B576" s="54" t="s">
        <v>1845</v>
      </c>
      <c r="C576" s="54" t="s">
        <v>1846</v>
      </c>
      <c r="D576" s="54" t="s">
        <v>17</v>
      </c>
      <c r="E576" s="54" t="s">
        <v>18</v>
      </c>
      <c r="F576" s="54" t="s">
        <v>17</v>
      </c>
      <c r="G576" s="66" t="s">
        <v>19</v>
      </c>
      <c r="H576" s="54"/>
      <c r="I576" s="54" t="s">
        <v>152</v>
      </c>
      <c r="J576" s="68">
        <v>17.26</v>
      </c>
      <c r="K576" s="68">
        <v>7.26</v>
      </c>
      <c r="L576" s="68">
        <v>18</v>
      </c>
      <c r="M576" s="68">
        <v>17.5</v>
      </c>
      <c r="N576" s="68">
        <v>-0.5</v>
      </c>
    </row>
    <row r="577" customFormat="1" spans="1:14">
      <c r="A577" s="54" t="s">
        <v>1847</v>
      </c>
      <c r="B577" s="54" t="s">
        <v>1848</v>
      </c>
      <c r="C577" s="54" t="s">
        <v>1849</v>
      </c>
      <c r="D577" s="54" t="s">
        <v>428</v>
      </c>
      <c r="E577" s="54" t="s">
        <v>18</v>
      </c>
      <c r="F577" s="54" t="s">
        <v>428</v>
      </c>
      <c r="G577" s="54" t="s">
        <v>29</v>
      </c>
      <c r="H577" s="54"/>
      <c r="I577" s="54" t="s">
        <v>442</v>
      </c>
      <c r="J577" s="68">
        <v>32.28</v>
      </c>
      <c r="K577" s="68">
        <v>24.653</v>
      </c>
      <c r="L577" s="68">
        <v>32.5</v>
      </c>
      <c r="M577" s="68">
        <v>33</v>
      </c>
      <c r="N577" s="68">
        <v>0.5</v>
      </c>
    </row>
    <row r="578" customFormat="1" spans="1:14">
      <c r="A578" s="54" t="s">
        <v>1850</v>
      </c>
      <c r="B578" s="54" t="s">
        <v>1851</v>
      </c>
      <c r="C578" s="54" t="s">
        <v>1852</v>
      </c>
      <c r="D578" s="54" t="s">
        <v>17</v>
      </c>
      <c r="E578" s="54" t="s">
        <v>18</v>
      </c>
      <c r="F578" s="54" t="s">
        <v>17</v>
      </c>
      <c r="G578" s="54" t="s">
        <v>19</v>
      </c>
      <c r="H578" s="54"/>
      <c r="I578" s="54" t="s">
        <v>86</v>
      </c>
      <c r="J578" s="68">
        <v>11.29</v>
      </c>
      <c r="K578" s="68">
        <v>13.932</v>
      </c>
      <c r="L578" s="68">
        <v>14</v>
      </c>
      <c r="M578" s="68">
        <v>16.5</v>
      </c>
      <c r="N578" s="68">
        <v>2.5</v>
      </c>
    </row>
    <row r="579" customFormat="1" spans="1:14">
      <c r="A579" s="54" t="s">
        <v>1853</v>
      </c>
      <c r="B579" s="54" t="s">
        <v>1854</v>
      </c>
      <c r="C579" s="54" t="s">
        <v>1855</v>
      </c>
      <c r="D579" s="54" t="s">
        <v>603</v>
      </c>
      <c r="E579" s="54" t="s">
        <v>18</v>
      </c>
      <c r="F579" s="54" t="s">
        <v>603</v>
      </c>
      <c r="G579" s="54" t="s">
        <v>129</v>
      </c>
      <c r="H579" s="54"/>
      <c r="I579" s="54" t="s">
        <v>120</v>
      </c>
      <c r="J579" s="68">
        <v>4.26</v>
      </c>
      <c r="K579" s="68">
        <v>3.546</v>
      </c>
      <c r="L579" s="68">
        <v>4.5</v>
      </c>
      <c r="M579" s="68">
        <v>5</v>
      </c>
      <c r="N579" s="68">
        <v>0.5</v>
      </c>
    </row>
    <row r="580" customFormat="1" spans="1:14">
      <c r="A580" s="54" t="s">
        <v>1856</v>
      </c>
      <c r="B580" s="54" t="s">
        <v>1857</v>
      </c>
      <c r="C580" s="54" t="s">
        <v>1858</v>
      </c>
      <c r="D580" s="54" t="s">
        <v>17</v>
      </c>
      <c r="E580" s="54" t="s">
        <v>18</v>
      </c>
      <c r="F580" s="54" t="s">
        <v>17</v>
      </c>
      <c r="G580" s="54" t="s">
        <v>19</v>
      </c>
      <c r="H580" s="54"/>
      <c r="I580" s="54" t="s">
        <v>223</v>
      </c>
      <c r="J580" s="68">
        <v>0.06</v>
      </c>
      <c r="K580" s="68">
        <v>0</v>
      </c>
      <c r="L580" s="68">
        <v>0.5</v>
      </c>
      <c r="M580" s="68">
        <v>0.5</v>
      </c>
      <c r="N580" s="68">
        <v>0</v>
      </c>
    </row>
    <row r="581" customFormat="1" spans="1:14">
      <c r="A581" s="54" t="s">
        <v>1859</v>
      </c>
      <c r="B581" s="54" t="s">
        <v>1860</v>
      </c>
      <c r="C581" s="54" t="s">
        <v>1861</v>
      </c>
      <c r="D581" s="54" t="s">
        <v>17</v>
      </c>
      <c r="E581" s="54" t="s">
        <v>18</v>
      </c>
      <c r="F581" s="54" t="s">
        <v>17</v>
      </c>
      <c r="G581" s="54" t="s">
        <v>19</v>
      </c>
      <c r="H581" s="54"/>
      <c r="I581" s="54" t="s">
        <v>90</v>
      </c>
      <c r="J581" s="68">
        <v>0.87</v>
      </c>
      <c r="K581" s="68">
        <v>0</v>
      </c>
      <c r="L581" s="68">
        <v>1</v>
      </c>
      <c r="M581" s="68">
        <v>1</v>
      </c>
      <c r="N581" s="68">
        <v>0</v>
      </c>
    </row>
    <row r="582" customFormat="1" spans="1:14">
      <c r="A582" s="54" t="s">
        <v>1862</v>
      </c>
      <c r="B582" s="54" t="s">
        <v>1863</v>
      </c>
      <c r="C582" s="54" t="s">
        <v>1864</v>
      </c>
      <c r="D582" s="54" t="s">
        <v>186</v>
      </c>
      <c r="E582" s="54" t="s">
        <v>18</v>
      </c>
      <c r="F582" s="54" t="s">
        <v>186</v>
      </c>
      <c r="G582" s="54" t="s">
        <v>98</v>
      </c>
      <c r="H582" s="54"/>
      <c r="I582" s="54" t="s">
        <v>191</v>
      </c>
      <c r="J582" s="68">
        <v>29.71</v>
      </c>
      <c r="K582" s="68">
        <v>22.23</v>
      </c>
      <c r="L582" s="68">
        <v>30</v>
      </c>
      <c r="M582" s="68">
        <v>30</v>
      </c>
      <c r="N582" s="68">
        <v>0</v>
      </c>
    </row>
    <row r="583" customFormat="1" spans="1:14">
      <c r="A583" s="54" t="s">
        <v>1865</v>
      </c>
      <c r="B583" s="54" t="s">
        <v>1866</v>
      </c>
      <c r="C583" s="54" t="s">
        <v>1867</v>
      </c>
      <c r="D583" s="54" t="s">
        <v>17</v>
      </c>
      <c r="E583" s="54" t="s">
        <v>18</v>
      </c>
      <c r="F583" s="54" t="s">
        <v>17</v>
      </c>
      <c r="G583" s="54" t="s">
        <v>19</v>
      </c>
      <c r="H583" s="54"/>
      <c r="I583" s="54" t="s">
        <v>120</v>
      </c>
      <c r="J583" s="68">
        <v>0.81</v>
      </c>
      <c r="K583" s="68">
        <v>0.408</v>
      </c>
      <c r="L583" s="68">
        <v>1</v>
      </c>
      <c r="M583" s="68">
        <v>1</v>
      </c>
      <c r="N583" s="68">
        <v>0</v>
      </c>
    </row>
    <row r="584" customFormat="1" spans="1:14">
      <c r="A584" s="54" t="s">
        <v>1868</v>
      </c>
      <c r="B584" s="54" t="s">
        <v>1869</v>
      </c>
      <c r="C584" s="54" t="s">
        <v>1870</v>
      </c>
      <c r="D584" s="54" t="s">
        <v>17</v>
      </c>
      <c r="E584" s="54" t="s">
        <v>18</v>
      </c>
      <c r="F584" s="54" t="s">
        <v>17</v>
      </c>
      <c r="G584" s="54" t="s">
        <v>19</v>
      </c>
      <c r="H584" s="54"/>
      <c r="I584" s="54" t="s">
        <v>215</v>
      </c>
      <c r="J584" s="68">
        <v>0.27</v>
      </c>
      <c r="K584" s="68">
        <v>0.45</v>
      </c>
      <c r="L584" s="68">
        <v>0.5</v>
      </c>
      <c r="M584" s="68">
        <v>0.5</v>
      </c>
      <c r="N584" s="68">
        <v>0</v>
      </c>
    </row>
    <row r="585" customFormat="1" spans="1:14">
      <c r="A585" s="54" t="s">
        <v>1871</v>
      </c>
      <c r="B585" s="54" t="s">
        <v>1872</v>
      </c>
      <c r="C585" s="54" t="s">
        <v>1873</v>
      </c>
      <c r="D585" s="54" t="s">
        <v>168</v>
      </c>
      <c r="E585" s="54" t="s">
        <v>18</v>
      </c>
      <c r="F585" s="54" t="s">
        <v>169</v>
      </c>
      <c r="G585" s="54" t="s">
        <v>170</v>
      </c>
      <c r="H585" s="54"/>
      <c r="I585" s="54" t="s">
        <v>145</v>
      </c>
      <c r="J585" s="68">
        <v>12.8</v>
      </c>
      <c r="K585" s="68">
        <v>23.426</v>
      </c>
      <c r="L585" s="68">
        <v>23</v>
      </c>
      <c r="M585" s="68">
        <v>24</v>
      </c>
      <c r="N585" s="68">
        <v>1</v>
      </c>
    </row>
    <row r="586" customFormat="1" spans="1:14">
      <c r="A586" s="54" t="s">
        <v>1874</v>
      </c>
      <c r="B586" s="54" t="s">
        <v>1875</v>
      </c>
      <c r="C586" s="54" t="s">
        <v>1876</v>
      </c>
      <c r="D586" s="54" t="s">
        <v>17</v>
      </c>
      <c r="E586" s="54" t="s">
        <v>18</v>
      </c>
      <c r="F586" s="54" t="s">
        <v>17</v>
      </c>
      <c r="G586" s="54" t="s">
        <v>19</v>
      </c>
      <c r="H586" s="54"/>
      <c r="I586" s="54" t="s">
        <v>30</v>
      </c>
      <c r="J586" s="68">
        <v>4.49</v>
      </c>
      <c r="K586" s="68">
        <v>4.393</v>
      </c>
      <c r="L586" s="68">
        <v>5</v>
      </c>
      <c r="M586" s="68">
        <v>5</v>
      </c>
      <c r="N586" s="68">
        <v>0</v>
      </c>
    </row>
    <row r="587" customFormat="1" spans="1:14">
      <c r="A587" s="54" t="s">
        <v>1877</v>
      </c>
      <c r="B587" s="54" t="s">
        <v>1878</v>
      </c>
      <c r="C587" s="54" t="s">
        <v>1879</v>
      </c>
      <c r="D587" s="54" t="s">
        <v>17</v>
      </c>
      <c r="E587" s="54" t="s">
        <v>18</v>
      </c>
      <c r="F587" s="54" t="s">
        <v>17</v>
      </c>
      <c r="G587" s="54" t="s">
        <v>19</v>
      </c>
      <c r="H587" s="54"/>
      <c r="I587" s="54" t="s">
        <v>152</v>
      </c>
      <c r="J587" s="68">
        <v>0.38</v>
      </c>
      <c r="K587" s="68">
        <v>0.324</v>
      </c>
      <c r="L587" s="68">
        <v>0.5</v>
      </c>
      <c r="M587" s="68">
        <v>0.5</v>
      </c>
      <c r="N587" s="68">
        <v>0</v>
      </c>
    </row>
    <row r="588" customFormat="1" spans="1:14">
      <c r="A588" s="54" t="s">
        <v>1880</v>
      </c>
      <c r="B588" s="54" t="s">
        <v>1881</v>
      </c>
      <c r="C588" s="54" t="s">
        <v>1882</v>
      </c>
      <c r="D588" s="54" t="s">
        <v>603</v>
      </c>
      <c r="E588" s="54" t="s">
        <v>18</v>
      </c>
      <c r="F588" s="54" t="s">
        <v>603</v>
      </c>
      <c r="G588" s="54" t="s">
        <v>129</v>
      </c>
      <c r="H588" s="54"/>
      <c r="I588" s="54" t="s">
        <v>120</v>
      </c>
      <c r="J588" s="68">
        <v>5.99</v>
      </c>
      <c r="K588" s="68">
        <v>3.822</v>
      </c>
      <c r="L588" s="68">
        <v>6</v>
      </c>
      <c r="M588" s="68">
        <v>6</v>
      </c>
      <c r="N588" s="68">
        <v>0</v>
      </c>
    </row>
    <row r="589" customFormat="1" spans="1:14">
      <c r="A589" s="54" t="s">
        <v>1883</v>
      </c>
      <c r="B589" s="54" t="s">
        <v>1884</v>
      </c>
      <c r="C589" s="54" t="s">
        <v>1885</v>
      </c>
      <c r="D589" s="54" t="s">
        <v>17</v>
      </c>
      <c r="E589" s="54" t="s">
        <v>18</v>
      </c>
      <c r="F589" s="54" t="s">
        <v>17</v>
      </c>
      <c r="G589" s="54" t="s">
        <v>19</v>
      </c>
      <c r="H589" s="54"/>
      <c r="I589" s="54" t="s">
        <v>246</v>
      </c>
      <c r="J589" s="68">
        <v>0.53</v>
      </c>
      <c r="K589" s="68">
        <v>0.634</v>
      </c>
      <c r="L589" s="68">
        <v>1</v>
      </c>
      <c r="M589" s="68">
        <v>1</v>
      </c>
      <c r="N589" s="68">
        <v>0</v>
      </c>
    </row>
    <row r="590" customFormat="1" spans="1:14">
      <c r="A590" s="54" t="s">
        <v>1886</v>
      </c>
      <c r="B590" s="54" t="s">
        <v>1887</v>
      </c>
      <c r="C590" s="54" t="s">
        <v>1888</v>
      </c>
      <c r="D590" s="54" t="s">
        <v>168</v>
      </c>
      <c r="E590" s="54" t="s">
        <v>18</v>
      </c>
      <c r="F590" s="54" t="s">
        <v>169</v>
      </c>
      <c r="G590" s="54" t="s">
        <v>170</v>
      </c>
      <c r="H590" s="54"/>
      <c r="I590" s="54" t="s">
        <v>215</v>
      </c>
      <c r="J590" s="68">
        <v>241.28</v>
      </c>
      <c r="K590" s="68">
        <v>303.56</v>
      </c>
      <c r="L590" s="68">
        <v>290</v>
      </c>
      <c r="M590" s="68">
        <v>385</v>
      </c>
      <c r="N590" s="68">
        <v>95</v>
      </c>
    </row>
    <row r="591" customFormat="1" spans="1:14">
      <c r="A591" s="54" t="s">
        <v>1889</v>
      </c>
      <c r="B591" s="54" t="s">
        <v>1890</v>
      </c>
      <c r="C591" s="54" t="s">
        <v>1891</v>
      </c>
      <c r="D591" s="54" t="s">
        <v>24</v>
      </c>
      <c r="E591" s="54" t="s">
        <v>18</v>
      </c>
      <c r="F591" s="54" t="s">
        <v>24</v>
      </c>
      <c r="G591" s="54" t="s">
        <v>19</v>
      </c>
      <c r="H591" s="54"/>
      <c r="I591" s="54" t="s">
        <v>642</v>
      </c>
      <c r="J591" s="68">
        <v>2.21</v>
      </c>
      <c r="K591" s="68">
        <v>2.318</v>
      </c>
      <c r="L591" s="68">
        <v>2.5</v>
      </c>
      <c r="M591" s="68">
        <v>2.5</v>
      </c>
      <c r="N591" s="68">
        <v>0</v>
      </c>
    </row>
    <row r="592" customFormat="1" spans="1:14">
      <c r="A592" s="54" t="s">
        <v>1892</v>
      </c>
      <c r="B592" s="54" t="s">
        <v>1893</v>
      </c>
      <c r="C592" s="54" t="s">
        <v>1894</v>
      </c>
      <c r="D592" s="54" t="s">
        <v>274</v>
      </c>
      <c r="E592" s="54" t="s">
        <v>18</v>
      </c>
      <c r="F592" s="54" t="s">
        <v>274</v>
      </c>
      <c r="G592" s="66" t="s">
        <v>29</v>
      </c>
      <c r="H592" s="54"/>
      <c r="I592" s="54" t="s">
        <v>191</v>
      </c>
      <c r="J592" s="68">
        <v>109.34</v>
      </c>
      <c r="K592" s="68">
        <v>79.681</v>
      </c>
      <c r="L592" s="68">
        <v>110</v>
      </c>
      <c r="M592" s="68">
        <v>110</v>
      </c>
      <c r="N592" s="68">
        <v>0</v>
      </c>
    </row>
    <row r="593" customFormat="1" spans="1:14">
      <c r="A593" s="54" t="s">
        <v>1895</v>
      </c>
      <c r="B593" s="54" t="s">
        <v>1896</v>
      </c>
      <c r="C593" s="54" t="s">
        <v>1897</v>
      </c>
      <c r="D593" s="54" t="s">
        <v>274</v>
      </c>
      <c r="E593" s="54" t="s">
        <v>18</v>
      </c>
      <c r="F593" s="54" t="s">
        <v>274</v>
      </c>
      <c r="G593" s="54" t="s">
        <v>29</v>
      </c>
      <c r="H593" s="54"/>
      <c r="I593" s="54" t="s">
        <v>191</v>
      </c>
      <c r="J593" s="68">
        <v>109.21</v>
      </c>
      <c r="K593" s="68">
        <v>78.806</v>
      </c>
      <c r="L593" s="68">
        <v>110</v>
      </c>
      <c r="M593" s="68">
        <v>110</v>
      </c>
      <c r="N593" s="68">
        <v>0</v>
      </c>
    </row>
    <row r="594" customFormat="1" spans="1:14">
      <c r="A594" s="54" t="s">
        <v>1898</v>
      </c>
      <c r="B594" s="54" t="s">
        <v>1899</v>
      </c>
      <c r="C594" s="54" t="s">
        <v>1900</v>
      </c>
      <c r="D594" s="54" t="s">
        <v>274</v>
      </c>
      <c r="E594" s="54" t="s">
        <v>18</v>
      </c>
      <c r="F594" s="54" t="s">
        <v>274</v>
      </c>
      <c r="G594" s="54" t="s">
        <v>29</v>
      </c>
      <c r="H594" s="54"/>
      <c r="I594" s="54" t="s">
        <v>191</v>
      </c>
      <c r="J594" s="68">
        <v>109.53</v>
      </c>
      <c r="K594" s="68">
        <v>78.689</v>
      </c>
      <c r="L594" s="68">
        <v>110</v>
      </c>
      <c r="M594" s="68">
        <v>110</v>
      </c>
      <c r="N594" s="68">
        <v>0</v>
      </c>
    </row>
    <row r="595" customFormat="1" spans="1:14">
      <c r="A595" s="54" t="s">
        <v>1901</v>
      </c>
      <c r="B595" s="54" t="s">
        <v>1902</v>
      </c>
      <c r="C595" s="54" t="s">
        <v>50</v>
      </c>
      <c r="D595" s="54" t="s">
        <v>1903</v>
      </c>
      <c r="E595" s="54" t="s">
        <v>18</v>
      </c>
      <c r="F595" s="54" t="s">
        <v>1903</v>
      </c>
      <c r="G595" s="54" t="s">
        <v>52</v>
      </c>
      <c r="H595" s="54"/>
      <c r="I595" s="54" t="s">
        <v>223</v>
      </c>
      <c r="J595" s="68">
        <v>106.28</v>
      </c>
      <c r="K595" s="68">
        <v>63.973</v>
      </c>
      <c r="L595" s="68">
        <v>107</v>
      </c>
      <c r="M595" s="68">
        <v>107</v>
      </c>
      <c r="N595" s="68">
        <v>0</v>
      </c>
    </row>
    <row r="596" customFormat="1" spans="1:14">
      <c r="A596" s="54" t="s">
        <v>1904</v>
      </c>
      <c r="B596" s="54" t="s">
        <v>1905</v>
      </c>
      <c r="C596" s="54" t="s">
        <v>50</v>
      </c>
      <c r="D596" s="54" t="s">
        <v>1903</v>
      </c>
      <c r="E596" s="54" t="s">
        <v>18</v>
      </c>
      <c r="F596" s="54" t="s">
        <v>1903</v>
      </c>
      <c r="G596" s="54" t="s">
        <v>52</v>
      </c>
      <c r="H596" s="54"/>
      <c r="I596" s="54" t="s">
        <v>223</v>
      </c>
      <c r="J596" s="68">
        <v>165.72</v>
      </c>
      <c r="K596" s="68">
        <v>99.684</v>
      </c>
      <c r="L596" s="68">
        <v>166</v>
      </c>
      <c r="M596" s="68">
        <v>166</v>
      </c>
      <c r="N596" s="68">
        <v>0</v>
      </c>
    </row>
    <row r="597" customFormat="1" spans="1:14">
      <c r="A597" s="54" t="s">
        <v>1906</v>
      </c>
      <c r="B597" s="54" t="s">
        <v>1907</v>
      </c>
      <c r="C597" s="54" t="s">
        <v>1908</v>
      </c>
      <c r="D597" s="54" t="s">
        <v>140</v>
      </c>
      <c r="E597" s="54" t="s">
        <v>18</v>
      </c>
      <c r="F597" s="54" t="s">
        <v>140</v>
      </c>
      <c r="G597" s="54" t="s">
        <v>98</v>
      </c>
      <c r="H597" s="54"/>
      <c r="I597" s="54" t="s">
        <v>199</v>
      </c>
      <c r="J597" s="68">
        <v>37.81</v>
      </c>
      <c r="K597" s="68">
        <v>13.993</v>
      </c>
      <c r="L597" s="68">
        <v>38</v>
      </c>
      <c r="M597" s="68">
        <v>38</v>
      </c>
      <c r="N597" s="68">
        <v>0</v>
      </c>
    </row>
    <row r="598" customFormat="1" spans="1:14">
      <c r="A598" s="54" t="s">
        <v>1909</v>
      </c>
      <c r="B598" s="54" t="s">
        <v>1910</v>
      </c>
      <c r="C598" s="54" t="s">
        <v>1911</v>
      </c>
      <c r="D598" s="54" t="s">
        <v>140</v>
      </c>
      <c r="E598" s="54" t="s">
        <v>18</v>
      </c>
      <c r="F598" s="54" t="s">
        <v>140</v>
      </c>
      <c r="G598" s="66" t="s">
        <v>98</v>
      </c>
      <c r="H598" s="54"/>
      <c r="I598" s="54" t="s">
        <v>199</v>
      </c>
      <c r="J598" s="68">
        <v>21.84</v>
      </c>
      <c r="K598" s="68">
        <v>12.792</v>
      </c>
      <c r="L598" s="68">
        <v>22</v>
      </c>
      <c r="M598" s="68">
        <v>22</v>
      </c>
      <c r="N598" s="68">
        <v>0</v>
      </c>
    </row>
    <row r="599" customFormat="1" spans="1:14">
      <c r="A599" s="54" t="s">
        <v>1912</v>
      </c>
      <c r="B599" s="54" t="s">
        <v>1913</v>
      </c>
      <c r="C599" s="54" t="s">
        <v>1914</v>
      </c>
      <c r="D599" s="54" t="s">
        <v>140</v>
      </c>
      <c r="E599" s="54" t="s">
        <v>18</v>
      </c>
      <c r="F599" s="54" t="s">
        <v>140</v>
      </c>
      <c r="G599" s="54" t="s">
        <v>98</v>
      </c>
      <c r="H599" s="54"/>
      <c r="I599" s="54" t="s">
        <v>199</v>
      </c>
      <c r="J599" s="68">
        <v>31.48</v>
      </c>
      <c r="K599" s="68">
        <v>13.087</v>
      </c>
      <c r="L599" s="68">
        <v>32</v>
      </c>
      <c r="M599" s="68">
        <v>32</v>
      </c>
      <c r="N599" s="68">
        <v>0</v>
      </c>
    </row>
    <row r="600" customFormat="1" spans="1:14">
      <c r="A600" s="54" t="s">
        <v>1915</v>
      </c>
      <c r="B600" s="54" t="s">
        <v>1916</v>
      </c>
      <c r="C600" s="54" t="s">
        <v>1917</v>
      </c>
      <c r="D600" s="54" t="s">
        <v>140</v>
      </c>
      <c r="E600" s="54" t="s">
        <v>18</v>
      </c>
      <c r="F600" s="54" t="s">
        <v>140</v>
      </c>
      <c r="G600" s="66" t="s">
        <v>98</v>
      </c>
      <c r="H600" s="54"/>
      <c r="I600" s="54" t="s">
        <v>199</v>
      </c>
      <c r="J600" s="68">
        <v>27.61</v>
      </c>
      <c r="K600" s="68">
        <v>13.751</v>
      </c>
      <c r="L600" s="68">
        <v>28</v>
      </c>
      <c r="M600" s="68">
        <v>28</v>
      </c>
      <c r="N600" s="68">
        <v>0</v>
      </c>
    </row>
    <row r="601" customFormat="1" spans="1:14">
      <c r="A601" s="54" t="s">
        <v>1918</v>
      </c>
      <c r="B601" s="54" t="s">
        <v>1919</v>
      </c>
      <c r="C601" s="54" t="s">
        <v>1920</v>
      </c>
      <c r="D601" s="54" t="s">
        <v>17</v>
      </c>
      <c r="E601" s="54" t="s">
        <v>18</v>
      </c>
      <c r="F601" s="54" t="s">
        <v>17</v>
      </c>
      <c r="G601" s="54" t="s">
        <v>19</v>
      </c>
      <c r="H601" s="54"/>
      <c r="I601" s="54" t="s">
        <v>408</v>
      </c>
      <c r="J601" s="68">
        <v>33.93</v>
      </c>
      <c r="K601" s="68">
        <v>14.585</v>
      </c>
      <c r="L601" s="68">
        <v>34</v>
      </c>
      <c r="M601" s="68">
        <v>35</v>
      </c>
      <c r="N601" s="68">
        <v>1</v>
      </c>
    </row>
    <row r="602" customFormat="1" spans="1:14">
      <c r="A602" s="54" t="s">
        <v>1921</v>
      </c>
      <c r="B602" s="54" t="s">
        <v>1922</v>
      </c>
      <c r="C602" s="54" t="s">
        <v>1923</v>
      </c>
      <c r="D602" s="54" t="s">
        <v>17</v>
      </c>
      <c r="E602" s="54" t="s">
        <v>18</v>
      </c>
      <c r="F602" s="54" t="s">
        <v>17</v>
      </c>
      <c r="G602" s="54" t="s">
        <v>19</v>
      </c>
      <c r="H602" s="54"/>
      <c r="I602" s="54" t="s">
        <v>90</v>
      </c>
      <c r="J602" s="68">
        <v>0.89</v>
      </c>
      <c r="K602" s="68">
        <v>0</v>
      </c>
      <c r="L602" s="68">
        <v>1</v>
      </c>
      <c r="M602" s="68">
        <v>1</v>
      </c>
      <c r="N602" s="68">
        <v>0</v>
      </c>
    </row>
    <row r="603" customFormat="1" spans="1:14">
      <c r="A603" s="54" t="s">
        <v>1924</v>
      </c>
      <c r="B603" s="54" t="s">
        <v>1925</v>
      </c>
      <c r="C603" s="54" t="s">
        <v>1926</v>
      </c>
      <c r="D603" s="54" t="s">
        <v>17</v>
      </c>
      <c r="E603" s="54" t="s">
        <v>18</v>
      </c>
      <c r="F603" s="54" t="s">
        <v>17</v>
      </c>
      <c r="G603" s="54" t="s">
        <v>19</v>
      </c>
      <c r="H603" s="54"/>
      <c r="I603" s="54" t="s">
        <v>120</v>
      </c>
      <c r="J603" s="68">
        <v>0.05</v>
      </c>
      <c r="K603" s="68">
        <v>0</v>
      </c>
      <c r="L603" s="68">
        <v>0.5</v>
      </c>
      <c r="M603" s="68">
        <v>0.5</v>
      </c>
      <c r="N603" s="68">
        <v>0</v>
      </c>
    </row>
    <row r="604" customFormat="1" spans="1:14">
      <c r="A604" s="54" t="s">
        <v>1927</v>
      </c>
      <c r="B604" s="54" t="s">
        <v>1928</v>
      </c>
      <c r="C604" s="54" t="s">
        <v>1929</v>
      </c>
      <c r="D604" s="54" t="s">
        <v>611</v>
      </c>
      <c r="E604" s="54" t="s">
        <v>18</v>
      </c>
      <c r="F604" s="54" t="s">
        <v>611</v>
      </c>
      <c r="G604" s="54" t="s">
        <v>129</v>
      </c>
      <c r="H604" s="54"/>
      <c r="I604" s="54" t="s">
        <v>86</v>
      </c>
      <c r="J604" s="68">
        <v>40.12</v>
      </c>
      <c r="K604" s="68">
        <v>47.913</v>
      </c>
      <c r="L604" s="68">
        <v>49</v>
      </c>
      <c r="M604" s="68">
        <v>48</v>
      </c>
      <c r="N604" s="68">
        <v>-1</v>
      </c>
    </row>
    <row r="605" customFormat="1" spans="1:14">
      <c r="A605" s="54" t="s">
        <v>1930</v>
      </c>
      <c r="B605" s="54" t="s">
        <v>1931</v>
      </c>
      <c r="C605" s="54" t="s">
        <v>1932</v>
      </c>
      <c r="D605" s="54" t="s">
        <v>611</v>
      </c>
      <c r="E605" s="54" t="s">
        <v>18</v>
      </c>
      <c r="F605" s="54" t="s">
        <v>611</v>
      </c>
      <c r="G605" s="54" t="s">
        <v>129</v>
      </c>
      <c r="H605" s="54"/>
      <c r="I605" s="54" t="s">
        <v>86</v>
      </c>
      <c r="J605" s="68">
        <v>38.97</v>
      </c>
      <c r="K605" s="68">
        <v>47.839</v>
      </c>
      <c r="L605" s="68">
        <v>49</v>
      </c>
      <c r="M605" s="68">
        <v>48</v>
      </c>
      <c r="N605" s="68">
        <v>-1</v>
      </c>
    </row>
    <row r="606" customFormat="1" spans="1:14">
      <c r="A606" s="54" t="s">
        <v>1933</v>
      </c>
      <c r="B606" s="54" t="s">
        <v>1934</v>
      </c>
      <c r="C606" s="54" t="s">
        <v>1935</v>
      </c>
      <c r="D606" s="54" t="s">
        <v>1936</v>
      </c>
      <c r="E606" s="54" t="s">
        <v>18</v>
      </c>
      <c r="F606" s="54" t="s">
        <v>1936</v>
      </c>
      <c r="G606" s="54" t="s">
        <v>129</v>
      </c>
      <c r="H606" s="54"/>
      <c r="I606" s="54" t="s">
        <v>130</v>
      </c>
      <c r="J606" s="68">
        <v>21.51</v>
      </c>
      <c r="K606" s="68">
        <v>24.908</v>
      </c>
      <c r="L606" s="68">
        <v>27</v>
      </c>
      <c r="M606" s="68">
        <v>25</v>
      </c>
      <c r="N606" s="68">
        <v>-2</v>
      </c>
    </row>
    <row r="607" customFormat="1" spans="1:14">
      <c r="A607" s="54" t="s">
        <v>1937</v>
      </c>
      <c r="B607" s="54" t="s">
        <v>1938</v>
      </c>
      <c r="C607" s="54" t="s">
        <v>1939</v>
      </c>
      <c r="D607" s="54" t="s">
        <v>128</v>
      </c>
      <c r="E607" s="54" t="s">
        <v>18</v>
      </c>
      <c r="F607" s="54" t="s">
        <v>128</v>
      </c>
      <c r="G607" s="54" t="s">
        <v>129</v>
      </c>
      <c r="H607" s="54"/>
      <c r="I607" s="54" t="s">
        <v>130</v>
      </c>
      <c r="J607" s="68">
        <v>8.36</v>
      </c>
      <c r="K607" s="68">
        <v>8.37</v>
      </c>
      <c r="L607" s="68">
        <v>8.5</v>
      </c>
      <c r="M607" s="68">
        <v>8.5</v>
      </c>
      <c r="N607" s="68">
        <v>0</v>
      </c>
    </row>
    <row r="608" customFormat="1" spans="1:14">
      <c r="A608" s="54" t="s">
        <v>1940</v>
      </c>
      <c r="B608" s="54" t="s">
        <v>1941</v>
      </c>
      <c r="C608" s="54" t="s">
        <v>1942</v>
      </c>
      <c r="D608" s="54" t="s">
        <v>128</v>
      </c>
      <c r="E608" s="54" t="s">
        <v>18</v>
      </c>
      <c r="F608" s="54" t="s">
        <v>128</v>
      </c>
      <c r="G608" s="54" t="s">
        <v>129</v>
      </c>
      <c r="H608" s="54"/>
      <c r="I608" s="54" t="s">
        <v>130</v>
      </c>
      <c r="J608" s="68">
        <v>4.49</v>
      </c>
      <c r="K608" s="68">
        <v>3.934</v>
      </c>
      <c r="L608" s="68">
        <v>4.5</v>
      </c>
      <c r="M608" s="68">
        <v>4.5</v>
      </c>
      <c r="N608" s="68">
        <v>0</v>
      </c>
    </row>
    <row r="609" customFormat="1" spans="1:14">
      <c r="A609" s="54" t="s">
        <v>1943</v>
      </c>
      <c r="B609" s="54" t="s">
        <v>1944</v>
      </c>
      <c r="C609" s="54" t="s">
        <v>1945</v>
      </c>
      <c r="D609" s="54" t="s">
        <v>24</v>
      </c>
      <c r="E609" s="54" t="s">
        <v>18</v>
      </c>
      <c r="F609" s="54" t="s">
        <v>24</v>
      </c>
      <c r="G609" s="66" t="s">
        <v>19</v>
      </c>
      <c r="H609" s="54"/>
      <c r="I609" s="54" t="s">
        <v>120</v>
      </c>
      <c r="J609" s="68">
        <v>14.07</v>
      </c>
      <c r="K609" s="68">
        <v>36.019</v>
      </c>
      <c r="L609" s="68">
        <v>28</v>
      </c>
      <c r="M609" s="68">
        <v>37</v>
      </c>
      <c r="N609" s="68">
        <v>9</v>
      </c>
    </row>
    <row r="610" customFormat="1" spans="1:14">
      <c r="A610" s="54" t="s">
        <v>1946</v>
      </c>
      <c r="B610" s="54" t="s">
        <v>1947</v>
      </c>
      <c r="C610" s="54" t="s">
        <v>1948</v>
      </c>
      <c r="D610" s="54" t="s">
        <v>17</v>
      </c>
      <c r="E610" s="54" t="s">
        <v>18</v>
      </c>
      <c r="F610" s="54" t="s">
        <v>17</v>
      </c>
      <c r="G610" s="54" t="s">
        <v>19</v>
      </c>
      <c r="H610" s="54"/>
      <c r="I610" s="54" t="s">
        <v>215</v>
      </c>
      <c r="J610" s="68">
        <v>15.72</v>
      </c>
      <c r="K610" s="68">
        <v>17.909</v>
      </c>
      <c r="L610" s="68">
        <v>18</v>
      </c>
      <c r="M610" s="68">
        <v>18</v>
      </c>
      <c r="N610" s="68">
        <v>0</v>
      </c>
    </row>
    <row r="611" customFormat="1" spans="1:14">
      <c r="A611" s="54" t="s">
        <v>1949</v>
      </c>
      <c r="B611" s="54" t="s">
        <v>1950</v>
      </c>
      <c r="C611" s="54" t="s">
        <v>1951</v>
      </c>
      <c r="D611" s="54" t="s">
        <v>85</v>
      </c>
      <c r="E611" s="54" t="s">
        <v>18</v>
      </c>
      <c r="F611" s="54" t="s">
        <v>85</v>
      </c>
      <c r="G611" s="54" t="s">
        <v>29</v>
      </c>
      <c r="H611" s="54"/>
      <c r="I611" s="54" t="s">
        <v>215</v>
      </c>
      <c r="J611" s="68">
        <v>28.59</v>
      </c>
      <c r="K611" s="68">
        <v>16.553</v>
      </c>
      <c r="L611" s="68">
        <v>29</v>
      </c>
      <c r="M611" s="68">
        <v>29</v>
      </c>
      <c r="N611" s="68">
        <v>0</v>
      </c>
    </row>
    <row r="612" customFormat="1" spans="1:14">
      <c r="A612" s="54" t="s">
        <v>1952</v>
      </c>
      <c r="B612" s="54" t="s">
        <v>1953</v>
      </c>
      <c r="C612" s="54" t="s">
        <v>1952</v>
      </c>
      <c r="D612" s="54" t="s">
        <v>17</v>
      </c>
      <c r="E612" s="54" t="s">
        <v>18</v>
      </c>
      <c r="F612" s="54" t="s">
        <v>17</v>
      </c>
      <c r="G612" s="54" t="s">
        <v>19</v>
      </c>
      <c r="H612" s="54"/>
      <c r="I612" s="54" t="s">
        <v>99</v>
      </c>
      <c r="J612" s="68">
        <v>48.57</v>
      </c>
      <c r="K612" s="68">
        <v>35.597</v>
      </c>
      <c r="L612" s="68">
        <v>49</v>
      </c>
      <c r="M612" s="68">
        <v>49</v>
      </c>
      <c r="N612" s="68">
        <v>0</v>
      </c>
    </row>
    <row r="613" customFormat="1" spans="1:14">
      <c r="A613" s="54" t="s">
        <v>1954</v>
      </c>
      <c r="B613" s="54" t="s">
        <v>1955</v>
      </c>
      <c r="C613" s="54" t="s">
        <v>1956</v>
      </c>
      <c r="D613" s="54" t="s">
        <v>586</v>
      </c>
      <c r="E613" s="54" t="s">
        <v>18</v>
      </c>
      <c r="F613" s="54" t="s">
        <v>586</v>
      </c>
      <c r="G613" s="54" t="s">
        <v>98</v>
      </c>
      <c r="H613" s="54"/>
      <c r="I613" s="54" t="s">
        <v>99</v>
      </c>
      <c r="J613" s="68">
        <v>21.91</v>
      </c>
      <c r="K613" s="68">
        <v>66.597</v>
      </c>
      <c r="L613" s="68">
        <v>57</v>
      </c>
      <c r="M613" s="68">
        <v>67</v>
      </c>
      <c r="N613" s="68">
        <v>10</v>
      </c>
    </row>
    <row r="614" customFormat="1" spans="1:14">
      <c r="A614" s="54" t="s">
        <v>1957</v>
      </c>
      <c r="B614" s="54" t="s">
        <v>1958</v>
      </c>
      <c r="C614" s="54" t="s">
        <v>1959</v>
      </c>
      <c r="D614" s="54" t="s">
        <v>586</v>
      </c>
      <c r="E614" s="54" t="s">
        <v>18</v>
      </c>
      <c r="F614" s="54" t="s">
        <v>586</v>
      </c>
      <c r="G614" s="54" t="s">
        <v>98</v>
      </c>
      <c r="H614" s="54"/>
      <c r="I614" s="54" t="s">
        <v>99</v>
      </c>
      <c r="J614" s="68">
        <v>9.96</v>
      </c>
      <c r="K614" s="68">
        <v>96.984</v>
      </c>
      <c r="L614" s="68">
        <v>81</v>
      </c>
      <c r="M614" s="68">
        <v>102</v>
      </c>
      <c r="N614" s="68">
        <v>21</v>
      </c>
    </row>
    <row r="615" customFormat="1" spans="1:14">
      <c r="A615" s="54" t="s">
        <v>1960</v>
      </c>
      <c r="B615" s="54" t="s">
        <v>1961</v>
      </c>
      <c r="C615" s="54" t="s">
        <v>1962</v>
      </c>
      <c r="D615" s="54" t="s">
        <v>586</v>
      </c>
      <c r="E615" s="54" t="s">
        <v>18</v>
      </c>
      <c r="F615" s="54" t="s">
        <v>586</v>
      </c>
      <c r="G615" s="54" t="s">
        <v>98</v>
      </c>
      <c r="H615" s="54"/>
      <c r="I615" s="54" t="s">
        <v>99</v>
      </c>
      <c r="J615" s="68">
        <v>20.06</v>
      </c>
      <c r="K615" s="68">
        <v>91.048</v>
      </c>
      <c r="L615" s="68">
        <v>76</v>
      </c>
      <c r="M615" s="68">
        <v>96</v>
      </c>
      <c r="N615" s="68">
        <v>20</v>
      </c>
    </row>
    <row r="616" customFormat="1" spans="1:14">
      <c r="A616" s="54" t="s">
        <v>1963</v>
      </c>
      <c r="B616" s="54" t="s">
        <v>1964</v>
      </c>
      <c r="C616" s="54" t="s">
        <v>1965</v>
      </c>
      <c r="D616" s="54" t="s">
        <v>586</v>
      </c>
      <c r="E616" s="54" t="s">
        <v>18</v>
      </c>
      <c r="F616" s="54" t="s">
        <v>586</v>
      </c>
      <c r="G616" s="66" t="s">
        <v>98</v>
      </c>
      <c r="H616" s="54"/>
      <c r="I616" s="54" t="s">
        <v>99</v>
      </c>
      <c r="J616" s="68">
        <v>10.02</v>
      </c>
      <c r="K616" s="68">
        <v>91.834</v>
      </c>
      <c r="L616" s="68">
        <v>80</v>
      </c>
      <c r="M616" s="68">
        <v>98</v>
      </c>
      <c r="N616" s="68">
        <v>18</v>
      </c>
    </row>
    <row r="617" customFormat="1" spans="1:14">
      <c r="A617" s="54" t="s">
        <v>1966</v>
      </c>
      <c r="B617" s="54" t="s">
        <v>1967</v>
      </c>
      <c r="C617" s="54" t="s">
        <v>1968</v>
      </c>
      <c r="D617" s="54" t="s">
        <v>586</v>
      </c>
      <c r="E617" s="54" t="s">
        <v>18</v>
      </c>
      <c r="F617" s="54" t="s">
        <v>586</v>
      </c>
      <c r="G617" s="66" t="s">
        <v>98</v>
      </c>
      <c r="H617" s="54"/>
      <c r="I617" s="54" t="s">
        <v>99</v>
      </c>
      <c r="J617" s="68">
        <v>9.97</v>
      </c>
      <c r="K617" s="68">
        <v>58.083</v>
      </c>
      <c r="L617" s="68">
        <v>51</v>
      </c>
      <c r="M617" s="68">
        <v>62</v>
      </c>
      <c r="N617" s="68">
        <v>11</v>
      </c>
    </row>
    <row r="618" customFormat="1" spans="1:14">
      <c r="A618" s="54" t="s">
        <v>1969</v>
      </c>
      <c r="B618" s="54" t="s">
        <v>1970</v>
      </c>
      <c r="C618" s="54" t="s">
        <v>1971</v>
      </c>
      <c r="D618" s="54" t="s">
        <v>586</v>
      </c>
      <c r="E618" s="54" t="s">
        <v>18</v>
      </c>
      <c r="F618" s="54" t="s">
        <v>586</v>
      </c>
      <c r="G618" s="54" t="s">
        <v>98</v>
      </c>
      <c r="H618" s="54"/>
      <c r="I618" s="54" t="s">
        <v>99</v>
      </c>
      <c r="J618" s="68">
        <v>19.83</v>
      </c>
      <c r="K618" s="68">
        <v>60.749</v>
      </c>
      <c r="L618" s="68">
        <v>54</v>
      </c>
      <c r="M618" s="68">
        <v>62</v>
      </c>
      <c r="N618" s="68">
        <v>8</v>
      </c>
    </row>
    <row r="619" customFormat="1" spans="1:14">
      <c r="A619" s="54" t="s">
        <v>1972</v>
      </c>
      <c r="B619" s="54" t="s">
        <v>1973</v>
      </c>
      <c r="C619" s="54" t="s">
        <v>1974</v>
      </c>
      <c r="D619" s="54" t="s">
        <v>586</v>
      </c>
      <c r="E619" s="54" t="s">
        <v>18</v>
      </c>
      <c r="F619" s="54" t="s">
        <v>586</v>
      </c>
      <c r="G619" s="66" t="s">
        <v>98</v>
      </c>
      <c r="H619" s="54"/>
      <c r="I619" s="54" t="s">
        <v>99</v>
      </c>
      <c r="J619" s="68">
        <v>10.06</v>
      </c>
      <c r="K619" s="68">
        <v>63.36</v>
      </c>
      <c r="L619" s="68">
        <v>52</v>
      </c>
      <c r="M619" s="68">
        <v>66</v>
      </c>
      <c r="N619" s="68">
        <v>14</v>
      </c>
    </row>
    <row r="620" customFormat="1" spans="1:14">
      <c r="A620" s="54" t="s">
        <v>1975</v>
      </c>
      <c r="B620" s="54" t="s">
        <v>1976</v>
      </c>
      <c r="C620" s="54" t="s">
        <v>1977</v>
      </c>
      <c r="D620" s="54" t="s">
        <v>586</v>
      </c>
      <c r="E620" s="54" t="s">
        <v>18</v>
      </c>
      <c r="F620" s="54" t="s">
        <v>586</v>
      </c>
      <c r="G620" s="54" t="s">
        <v>98</v>
      </c>
      <c r="H620" s="54"/>
      <c r="I620" s="54" t="s">
        <v>99</v>
      </c>
      <c r="J620" s="68">
        <v>20.04</v>
      </c>
      <c r="K620" s="68">
        <v>88.453</v>
      </c>
      <c r="L620" s="68">
        <v>75</v>
      </c>
      <c r="M620" s="68">
        <v>95</v>
      </c>
      <c r="N620" s="68">
        <v>20</v>
      </c>
    </row>
    <row r="621" customFormat="1" spans="1:14">
      <c r="A621" s="54" t="s">
        <v>1978</v>
      </c>
      <c r="B621" s="54" t="s">
        <v>1979</v>
      </c>
      <c r="C621" s="54" t="s">
        <v>1980</v>
      </c>
      <c r="D621" s="54" t="s">
        <v>586</v>
      </c>
      <c r="E621" s="54" t="s">
        <v>18</v>
      </c>
      <c r="F621" s="54" t="s">
        <v>586</v>
      </c>
      <c r="G621" s="54" t="s">
        <v>98</v>
      </c>
      <c r="H621" s="54"/>
      <c r="I621" s="54" t="s">
        <v>99</v>
      </c>
      <c r="J621" s="68">
        <v>27.43</v>
      </c>
      <c r="K621" s="68">
        <v>56.396</v>
      </c>
      <c r="L621" s="68">
        <v>48</v>
      </c>
      <c r="M621" s="68">
        <v>65</v>
      </c>
      <c r="N621" s="68">
        <v>17</v>
      </c>
    </row>
    <row r="622" customFormat="1" spans="1:14">
      <c r="A622" s="54" t="s">
        <v>1981</v>
      </c>
      <c r="B622" s="54" t="s">
        <v>1982</v>
      </c>
      <c r="C622" s="54" t="s">
        <v>1983</v>
      </c>
      <c r="D622" s="54" t="s">
        <v>586</v>
      </c>
      <c r="E622" s="54" t="s">
        <v>18</v>
      </c>
      <c r="F622" s="54" t="s">
        <v>586</v>
      </c>
      <c r="G622" s="66" t="s">
        <v>98</v>
      </c>
      <c r="H622" s="54"/>
      <c r="I622" s="54" t="s">
        <v>99</v>
      </c>
      <c r="J622" s="68">
        <v>27.38</v>
      </c>
      <c r="K622" s="68">
        <v>56.989</v>
      </c>
      <c r="L622" s="68">
        <v>48</v>
      </c>
      <c r="M622" s="68">
        <v>63</v>
      </c>
      <c r="N622" s="68">
        <v>15</v>
      </c>
    </row>
    <row r="623" customFormat="1" spans="1:14">
      <c r="A623" s="54" t="s">
        <v>1984</v>
      </c>
      <c r="B623" s="54" t="s">
        <v>1985</v>
      </c>
      <c r="C623" s="54" t="s">
        <v>1986</v>
      </c>
      <c r="D623" s="54" t="s">
        <v>586</v>
      </c>
      <c r="E623" s="54" t="s">
        <v>18</v>
      </c>
      <c r="F623" s="54" t="s">
        <v>586</v>
      </c>
      <c r="G623" s="54" t="s">
        <v>98</v>
      </c>
      <c r="H623" s="54"/>
      <c r="I623" s="54" t="s">
        <v>99</v>
      </c>
      <c r="J623" s="68">
        <v>48.9</v>
      </c>
      <c r="K623" s="68">
        <v>28.26</v>
      </c>
      <c r="L623" s="68">
        <v>51</v>
      </c>
      <c r="M623" s="68">
        <v>51</v>
      </c>
      <c r="N623" s="68">
        <v>0</v>
      </c>
    </row>
    <row r="624" customFormat="1" spans="1:14">
      <c r="A624" s="54" t="s">
        <v>1987</v>
      </c>
      <c r="B624" s="54" t="s">
        <v>1988</v>
      </c>
      <c r="C624" s="54" t="s">
        <v>1989</v>
      </c>
      <c r="D624" s="54" t="s">
        <v>586</v>
      </c>
      <c r="E624" s="54" t="s">
        <v>18</v>
      </c>
      <c r="F624" s="54" t="s">
        <v>586</v>
      </c>
      <c r="G624" s="54" t="s">
        <v>98</v>
      </c>
      <c r="H624" s="54"/>
      <c r="I624" s="54" t="s">
        <v>99</v>
      </c>
      <c r="J624" s="68">
        <v>21.81</v>
      </c>
      <c r="K624" s="68">
        <v>61.589</v>
      </c>
      <c r="L624" s="68">
        <v>53</v>
      </c>
      <c r="M624" s="68">
        <v>68</v>
      </c>
      <c r="N624" s="68">
        <v>15</v>
      </c>
    </row>
    <row r="625" customFormat="1" spans="1:14">
      <c r="A625" s="54" t="s">
        <v>1990</v>
      </c>
      <c r="B625" s="54" t="s">
        <v>1991</v>
      </c>
      <c r="C625" s="54" t="s">
        <v>1992</v>
      </c>
      <c r="D625" s="54" t="s">
        <v>1993</v>
      </c>
      <c r="E625" s="54" t="s">
        <v>18</v>
      </c>
      <c r="F625" s="54" t="s">
        <v>1993</v>
      </c>
      <c r="G625" s="54" t="s">
        <v>29</v>
      </c>
      <c r="H625" s="54"/>
      <c r="I625" s="54" t="s">
        <v>156</v>
      </c>
      <c r="J625" s="68">
        <v>15.3</v>
      </c>
      <c r="K625" s="68">
        <v>26.4</v>
      </c>
      <c r="L625" s="68">
        <v>26</v>
      </c>
      <c r="M625" s="68">
        <v>27</v>
      </c>
      <c r="N625" s="68">
        <v>1</v>
      </c>
    </row>
    <row r="626" customFormat="1" spans="1:14">
      <c r="A626" s="54" t="s">
        <v>1994</v>
      </c>
      <c r="B626" s="54" t="s">
        <v>1995</v>
      </c>
      <c r="C626" s="54" t="s">
        <v>1996</v>
      </c>
      <c r="D626" s="54" t="s">
        <v>1592</v>
      </c>
      <c r="E626" s="54" t="s">
        <v>18</v>
      </c>
      <c r="F626" s="54" t="s">
        <v>1592</v>
      </c>
      <c r="G626" s="54" t="s">
        <v>52</v>
      </c>
      <c r="H626" s="54"/>
      <c r="I626" s="54" t="s">
        <v>199</v>
      </c>
      <c r="J626" s="68">
        <v>18.78</v>
      </c>
      <c r="K626" s="68">
        <v>12.8</v>
      </c>
      <c r="L626" s="68">
        <v>19</v>
      </c>
      <c r="M626" s="68">
        <v>19</v>
      </c>
      <c r="N626" s="68">
        <v>0</v>
      </c>
    </row>
    <row r="627" customFormat="1" spans="1:14">
      <c r="A627" s="54" t="s">
        <v>1997</v>
      </c>
      <c r="B627" s="54" t="s">
        <v>1998</v>
      </c>
      <c r="C627" s="54" t="s">
        <v>1999</v>
      </c>
      <c r="D627" s="54" t="s">
        <v>140</v>
      </c>
      <c r="E627" s="54" t="s">
        <v>18</v>
      </c>
      <c r="F627" s="54" t="s">
        <v>140</v>
      </c>
      <c r="G627" s="54" t="s">
        <v>98</v>
      </c>
      <c r="H627" s="54"/>
      <c r="I627" s="54" t="s">
        <v>191</v>
      </c>
      <c r="J627" s="68">
        <v>1.93</v>
      </c>
      <c r="K627" s="68">
        <v>2.112</v>
      </c>
      <c r="L627" s="68">
        <v>2</v>
      </c>
      <c r="M627" s="68">
        <v>2.5</v>
      </c>
      <c r="N627" s="68">
        <v>0.5</v>
      </c>
    </row>
    <row r="628" customFormat="1" spans="1:14">
      <c r="A628" s="54" t="s">
        <v>2000</v>
      </c>
      <c r="B628" s="54" t="s">
        <v>2001</v>
      </c>
      <c r="C628" s="54" t="s">
        <v>2002</v>
      </c>
      <c r="D628" s="54" t="s">
        <v>17</v>
      </c>
      <c r="E628" s="54" t="s">
        <v>18</v>
      </c>
      <c r="F628" s="54" t="s">
        <v>17</v>
      </c>
      <c r="G628" s="54" t="s">
        <v>19</v>
      </c>
      <c r="H628" s="54"/>
      <c r="I628" s="54" t="s">
        <v>215</v>
      </c>
      <c r="J628" s="68">
        <v>0.85</v>
      </c>
      <c r="K628" s="68">
        <v>1.375</v>
      </c>
      <c r="L628" s="68">
        <v>1.5</v>
      </c>
      <c r="M628" s="68">
        <v>2</v>
      </c>
      <c r="N628" s="68">
        <v>0.5</v>
      </c>
    </row>
    <row r="629" customFormat="1" spans="1:14">
      <c r="A629" s="54" t="s">
        <v>2003</v>
      </c>
      <c r="B629" s="54" t="s">
        <v>2004</v>
      </c>
      <c r="C629" s="54" t="s">
        <v>2005</v>
      </c>
      <c r="D629" s="54" t="s">
        <v>17</v>
      </c>
      <c r="E629" s="54" t="s">
        <v>18</v>
      </c>
      <c r="F629" s="54" t="s">
        <v>17</v>
      </c>
      <c r="G629" s="54" t="s">
        <v>19</v>
      </c>
      <c r="H629" s="54"/>
      <c r="I629" s="54" t="s">
        <v>215</v>
      </c>
      <c r="J629" s="68">
        <v>1.13</v>
      </c>
      <c r="K629" s="68">
        <v>1.82</v>
      </c>
      <c r="L629" s="68">
        <v>1.5</v>
      </c>
      <c r="M629" s="68">
        <v>2.5</v>
      </c>
      <c r="N629" s="68">
        <v>1</v>
      </c>
    </row>
    <row r="630" customFormat="1" spans="1:14">
      <c r="A630" s="54" t="s">
        <v>2006</v>
      </c>
      <c r="B630" s="54" t="s">
        <v>2007</v>
      </c>
      <c r="C630" s="54" t="s">
        <v>36</v>
      </c>
      <c r="D630" s="54" t="s">
        <v>2008</v>
      </c>
      <c r="E630" s="54" t="s">
        <v>18</v>
      </c>
      <c r="F630" s="54" t="s">
        <v>2008</v>
      </c>
      <c r="G630" s="54" t="s">
        <v>29</v>
      </c>
      <c r="H630" s="54"/>
      <c r="I630" s="54" t="s">
        <v>86</v>
      </c>
      <c r="J630" s="68">
        <v>462</v>
      </c>
      <c r="K630" s="68">
        <v>435.765</v>
      </c>
      <c r="L630" s="68">
        <v>461</v>
      </c>
      <c r="M630" s="68">
        <v>462</v>
      </c>
      <c r="N630" s="68">
        <v>1</v>
      </c>
    </row>
    <row r="631" customFormat="1" spans="1:14">
      <c r="A631" s="54" t="s">
        <v>2009</v>
      </c>
      <c r="B631" s="54" t="s">
        <v>2010</v>
      </c>
      <c r="C631" s="54" t="s">
        <v>2011</v>
      </c>
      <c r="D631" s="54" t="s">
        <v>926</v>
      </c>
      <c r="E631" s="54" t="s">
        <v>18</v>
      </c>
      <c r="F631" s="54" t="s">
        <v>926</v>
      </c>
      <c r="G631" s="54" t="s">
        <v>129</v>
      </c>
      <c r="H631" s="54"/>
      <c r="I631" s="54" t="s">
        <v>215</v>
      </c>
      <c r="J631" s="68">
        <v>87.51</v>
      </c>
      <c r="K631" s="68">
        <v>77.944</v>
      </c>
      <c r="L631" s="68">
        <v>89</v>
      </c>
      <c r="M631" s="68">
        <v>88</v>
      </c>
      <c r="N631" s="68">
        <v>-1</v>
      </c>
    </row>
    <row r="632" customFormat="1" spans="1:14">
      <c r="A632" s="54" t="s">
        <v>2012</v>
      </c>
      <c r="B632" s="54" t="s">
        <v>2013</v>
      </c>
      <c r="C632" s="54" t="s">
        <v>2014</v>
      </c>
      <c r="D632" s="54" t="s">
        <v>17</v>
      </c>
      <c r="E632" s="54" t="s">
        <v>18</v>
      </c>
      <c r="F632" s="54" t="s">
        <v>17</v>
      </c>
      <c r="G632" s="54" t="s">
        <v>19</v>
      </c>
      <c r="H632" s="54"/>
      <c r="I632" s="54" t="s">
        <v>79</v>
      </c>
      <c r="J632" s="68">
        <v>3.89</v>
      </c>
      <c r="K632" s="68">
        <v>4.379</v>
      </c>
      <c r="L632" s="68">
        <v>4</v>
      </c>
      <c r="M632" s="68">
        <v>4.5</v>
      </c>
      <c r="N632" s="68">
        <v>0.5</v>
      </c>
    </row>
    <row r="633" customFormat="1" spans="1:14">
      <c r="A633" s="54" t="s">
        <v>2015</v>
      </c>
      <c r="B633" s="54" t="s">
        <v>2016</v>
      </c>
      <c r="C633" s="54" t="s">
        <v>2017</v>
      </c>
      <c r="D633" s="54" t="s">
        <v>140</v>
      </c>
      <c r="E633" s="54" t="s">
        <v>18</v>
      </c>
      <c r="F633" s="54" t="s">
        <v>140</v>
      </c>
      <c r="G633" s="54" t="s">
        <v>98</v>
      </c>
      <c r="H633" s="54"/>
      <c r="I633" s="54" t="s">
        <v>442</v>
      </c>
      <c r="J633" s="68">
        <v>2.82</v>
      </c>
      <c r="K633" s="68">
        <v>2.604</v>
      </c>
      <c r="L633" s="68">
        <v>3</v>
      </c>
      <c r="M633" s="68">
        <v>4</v>
      </c>
      <c r="N633" s="68">
        <v>1</v>
      </c>
    </row>
    <row r="634" customFormat="1" spans="1:14">
      <c r="A634" s="54" t="s">
        <v>2018</v>
      </c>
      <c r="B634" s="54" t="s">
        <v>2019</v>
      </c>
      <c r="C634" s="54" t="s">
        <v>2020</v>
      </c>
      <c r="D634" s="54" t="s">
        <v>738</v>
      </c>
      <c r="E634" s="54" t="s">
        <v>18</v>
      </c>
      <c r="F634" s="54" t="s">
        <v>738</v>
      </c>
      <c r="G634" s="54" t="s">
        <v>98</v>
      </c>
      <c r="H634" s="54"/>
      <c r="I634" s="54" t="s">
        <v>442</v>
      </c>
      <c r="J634" s="68">
        <v>5.25</v>
      </c>
      <c r="K634" s="68">
        <v>8.064</v>
      </c>
      <c r="L634" s="68">
        <v>8.5</v>
      </c>
      <c r="M634" s="68">
        <v>10</v>
      </c>
      <c r="N634" s="68">
        <v>1.5</v>
      </c>
    </row>
    <row r="635" customFormat="1" spans="1:14">
      <c r="A635" s="54" t="s">
        <v>2021</v>
      </c>
      <c r="B635" s="54" t="s">
        <v>2022</v>
      </c>
      <c r="C635" s="54" t="s">
        <v>2023</v>
      </c>
      <c r="D635" s="54" t="s">
        <v>186</v>
      </c>
      <c r="E635" s="54" t="s">
        <v>18</v>
      </c>
      <c r="F635" s="54" t="s">
        <v>186</v>
      </c>
      <c r="G635" s="66" t="s">
        <v>98</v>
      </c>
      <c r="H635" s="54"/>
      <c r="I635" s="54" t="s">
        <v>187</v>
      </c>
      <c r="J635" s="68">
        <v>35.87</v>
      </c>
      <c r="K635" s="68">
        <v>46.502</v>
      </c>
      <c r="L635" s="68">
        <v>38</v>
      </c>
      <c r="M635" s="68">
        <v>47</v>
      </c>
      <c r="N635" s="68">
        <v>9</v>
      </c>
    </row>
    <row r="636" customFormat="1" spans="1:14">
      <c r="A636" s="54" t="s">
        <v>2024</v>
      </c>
      <c r="B636" s="54" t="s">
        <v>2025</v>
      </c>
      <c r="C636" s="54" t="s">
        <v>2026</v>
      </c>
      <c r="D636" s="54" t="s">
        <v>51</v>
      </c>
      <c r="E636" s="54" t="s">
        <v>18</v>
      </c>
      <c r="F636" s="54" t="s">
        <v>51</v>
      </c>
      <c r="G636" s="54" t="s">
        <v>52</v>
      </c>
      <c r="H636" s="54"/>
      <c r="I636" s="54" t="s">
        <v>90</v>
      </c>
      <c r="J636" s="68">
        <v>56.36</v>
      </c>
      <c r="K636" s="68">
        <v>32.079</v>
      </c>
      <c r="L636" s="68">
        <v>57</v>
      </c>
      <c r="M636" s="68">
        <v>57</v>
      </c>
      <c r="N636" s="68">
        <v>0</v>
      </c>
    </row>
    <row r="637" customFormat="1" spans="1:14">
      <c r="A637" s="54" t="s">
        <v>2027</v>
      </c>
      <c r="B637" s="54" t="s">
        <v>2028</v>
      </c>
      <c r="C637" s="54" t="s">
        <v>2029</v>
      </c>
      <c r="D637" s="54" t="s">
        <v>17</v>
      </c>
      <c r="E637" s="54" t="s">
        <v>18</v>
      </c>
      <c r="F637" s="54" t="s">
        <v>17</v>
      </c>
      <c r="G637" s="54" t="s">
        <v>19</v>
      </c>
      <c r="H637" s="54"/>
      <c r="I637" s="54" t="s">
        <v>152</v>
      </c>
      <c r="J637" s="68">
        <v>1.99</v>
      </c>
      <c r="K637" s="68">
        <v>2.208</v>
      </c>
      <c r="L637" s="68">
        <v>2.5</v>
      </c>
      <c r="M637" s="68">
        <v>2.5</v>
      </c>
      <c r="N637" s="68">
        <v>0</v>
      </c>
    </row>
    <row r="638" customFormat="1" spans="1:14">
      <c r="A638" s="54" t="s">
        <v>2030</v>
      </c>
      <c r="B638" s="54" t="s">
        <v>2031</v>
      </c>
      <c r="C638" s="54" t="s">
        <v>2032</v>
      </c>
      <c r="D638" s="54" t="s">
        <v>586</v>
      </c>
      <c r="E638" s="54" t="s">
        <v>18</v>
      </c>
      <c r="F638" s="54" t="s">
        <v>586</v>
      </c>
      <c r="G638" s="54" t="s">
        <v>98</v>
      </c>
      <c r="H638" s="54"/>
      <c r="I638" s="54" t="s">
        <v>99</v>
      </c>
      <c r="J638" s="68">
        <v>48.87</v>
      </c>
      <c r="K638" s="68">
        <v>20.836</v>
      </c>
      <c r="L638" s="68">
        <v>50</v>
      </c>
      <c r="M638" s="68">
        <v>50</v>
      </c>
      <c r="N638" s="68">
        <v>0</v>
      </c>
    </row>
    <row r="639" customFormat="1" spans="1:14">
      <c r="A639" s="54" t="s">
        <v>2033</v>
      </c>
      <c r="B639" s="54" t="s">
        <v>2034</v>
      </c>
      <c r="C639" s="54" t="s">
        <v>2035</v>
      </c>
      <c r="D639" s="54" t="s">
        <v>586</v>
      </c>
      <c r="E639" s="54" t="s">
        <v>18</v>
      </c>
      <c r="F639" s="54" t="s">
        <v>586</v>
      </c>
      <c r="G639" s="54" t="s">
        <v>98</v>
      </c>
      <c r="H639" s="54"/>
      <c r="I639" s="54" t="s">
        <v>99</v>
      </c>
      <c r="J639" s="68">
        <v>46.38</v>
      </c>
      <c r="K639" s="68">
        <v>24.015</v>
      </c>
      <c r="L639" s="68">
        <v>48</v>
      </c>
      <c r="M639" s="68">
        <v>48</v>
      </c>
      <c r="N639" s="68">
        <v>0</v>
      </c>
    </row>
    <row r="640" customFormat="1" spans="1:14">
      <c r="A640" s="54" t="s">
        <v>2036</v>
      </c>
      <c r="B640" s="54" t="s">
        <v>2037</v>
      </c>
      <c r="C640" s="54" t="s">
        <v>2038</v>
      </c>
      <c r="D640" s="54" t="s">
        <v>586</v>
      </c>
      <c r="E640" s="54" t="s">
        <v>18</v>
      </c>
      <c r="F640" s="54" t="s">
        <v>586</v>
      </c>
      <c r="G640" s="66" t="s">
        <v>98</v>
      </c>
      <c r="H640" s="54"/>
      <c r="I640" s="54" t="s">
        <v>99</v>
      </c>
      <c r="J640" s="68">
        <v>44.24</v>
      </c>
      <c r="K640" s="68">
        <v>20.12</v>
      </c>
      <c r="L640" s="68">
        <v>46</v>
      </c>
      <c r="M640" s="68">
        <v>46</v>
      </c>
      <c r="N640" s="68">
        <v>0</v>
      </c>
    </row>
    <row r="641" customFormat="1" spans="1:14">
      <c r="A641" s="54" t="s">
        <v>2039</v>
      </c>
      <c r="B641" s="54" t="s">
        <v>2040</v>
      </c>
      <c r="C641" s="54" t="s">
        <v>2041</v>
      </c>
      <c r="D641" s="54" t="s">
        <v>140</v>
      </c>
      <c r="E641" s="54" t="s">
        <v>18</v>
      </c>
      <c r="F641" s="54" t="s">
        <v>140</v>
      </c>
      <c r="G641" s="54" t="s">
        <v>98</v>
      </c>
      <c r="H641" s="54"/>
      <c r="I641" s="54" t="s">
        <v>191</v>
      </c>
      <c r="J641" s="68">
        <v>39.72</v>
      </c>
      <c r="K641" s="68">
        <v>30.005</v>
      </c>
      <c r="L641" s="68">
        <v>40</v>
      </c>
      <c r="M641" s="68">
        <v>40</v>
      </c>
      <c r="N641" s="68">
        <v>0</v>
      </c>
    </row>
    <row r="642" customFormat="1" spans="1:14">
      <c r="A642" s="54" t="s">
        <v>2042</v>
      </c>
      <c r="B642" s="54" t="s">
        <v>2043</v>
      </c>
      <c r="C642" s="54" t="s">
        <v>2044</v>
      </c>
      <c r="D642" s="54" t="s">
        <v>256</v>
      </c>
      <c r="E642" s="54" t="s">
        <v>18</v>
      </c>
      <c r="F642" s="54" t="s">
        <v>256</v>
      </c>
      <c r="G642" s="54" t="s">
        <v>19</v>
      </c>
      <c r="H642" s="54"/>
      <c r="I642" s="54" t="s">
        <v>540</v>
      </c>
      <c r="J642" s="68">
        <v>31.36</v>
      </c>
      <c r="K642" s="68">
        <v>23.496</v>
      </c>
      <c r="L642" s="68">
        <v>33</v>
      </c>
      <c r="M642" s="68">
        <v>33</v>
      </c>
      <c r="N642" s="68">
        <v>0</v>
      </c>
    </row>
    <row r="643" customFormat="1" spans="1:14">
      <c r="A643" s="54" t="s">
        <v>2045</v>
      </c>
      <c r="B643" s="54" t="s">
        <v>2046</v>
      </c>
      <c r="C643" s="54" t="s">
        <v>2047</v>
      </c>
      <c r="D643" s="54" t="s">
        <v>880</v>
      </c>
      <c r="E643" s="54" t="s">
        <v>18</v>
      </c>
      <c r="F643" s="54" t="s">
        <v>880</v>
      </c>
      <c r="G643" s="54" t="s">
        <v>52</v>
      </c>
      <c r="H643" s="54"/>
      <c r="I643" s="54" t="s">
        <v>1498</v>
      </c>
      <c r="J643" s="68">
        <v>36.4</v>
      </c>
      <c r="K643" s="68">
        <v>35</v>
      </c>
      <c r="L643" s="68">
        <v>37</v>
      </c>
      <c r="M643" s="68">
        <v>37</v>
      </c>
      <c r="N643" s="68">
        <v>0</v>
      </c>
    </row>
    <row r="644" customFormat="1" spans="1:14">
      <c r="A644" s="54" t="s">
        <v>2048</v>
      </c>
      <c r="B644" s="54" t="s">
        <v>2049</v>
      </c>
      <c r="C644" s="54" t="s">
        <v>2050</v>
      </c>
      <c r="D644" s="54" t="s">
        <v>17</v>
      </c>
      <c r="E644" s="54" t="s">
        <v>18</v>
      </c>
      <c r="F644" s="54" t="s">
        <v>17</v>
      </c>
      <c r="G644" s="54" t="s">
        <v>19</v>
      </c>
      <c r="H644" s="54"/>
      <c r="I644" s="54" t="s">
        <v>145</v>
      </c>
      <c r="J644" s="68">
        <v>15.38</v>
      </c>
      <c r="K644" s="68">
        <v>6.77</v>
      </c>
      <c r="L644" s="68">
        <v>15.5</v>
      </c>
      <c r="M644" s="68">
        <v>15.5</v>
      </c>
      <c r="N644" s="68">
        <v>0</v>
      </c>
    </row>
    <row r="645" customFormat="1" spans="1:14">
      <c r="A645" s="54" t="s">
        <v>2051</v>
      </c>
      <c r="B645" s="54" t="s">
        <v>2052</v>
      </c>
      <c r="C645" s="54" t="s">
        <v>2053</v>
      </c>
      <c r="D645" s="54" t="s">
        <v>24</v>
      </c>
      <c r="E645" s="54" t="s">
        <v>18</v>
      </c>
      <c r="F645" s="54" t="s">
        <v>24</v>
      </c>
      <c r="G645" s="54" t="s">
        <v>19</v>
      </c>
      <c r="H645" s="54"/>
      <c r="I645" s="54" t="s">
        <v>223</v>
      </c>
      <c r="J645" s="68">
        <v>0.72</v>
      </c>
      <c r="K645" s="68">
        <v>0.778</v>
      </c>
      <c r="L645" s="68">
        <v>1</v>
      </c>
      <c r="M645" s="68">
        <v>1</v>
      </c>
      <c r="N645" s="68">
        <v>0</v>
      </c>
    </row>
    <row r="646" customFormat="1" spans="1:14">
      <c r="A646" s="54" t="s">
        <v>2054</v>
      </c>
      <c r="B646" s="54" t="s">
        <v>2055</v>
      </c>
      <c r="C646" s="54" t="s">
        <v>2056</v>
      </c>
      <c r="D646" s="54" t="s">
        <v>17</v>
      </c>
      <c r="E646" s="54" t="s">
        <v>18</v>
      </c>
      <c r="F646" s="54" t="s">
        <v>17</v>
      </c>
      <c r="G646" s="54" t="s">
        <v>19</v>
      </c>
      <c r="H646" s="54"/>
      <c r="I646" s="54" t="s">
        <v>99</v>
      </c>
      <c r="J646" s="68">
        <v>0.11</v>
      </c>
      <c r="K646" s="68">
        <v>0.277</v>
      </c>
      <c r="L646" s="68">
        <v>0.5</v>
      </c>
      <c r="M646" s="68">
        <v>0.5</v>
      </c>
      <c r="N646" s="68">
        <v>0</v>
      </c>
    </row>
    <row r="647" customFormat="1" spans="1:14">
      <c r="A647" s="54" t="s">
        <v>2057</v>
      </c>
      <c r="B647" s="54" t="s">
        <v>2058</v>
      </c>
      <c r="C647" s="54" t="s">
        <v>2059</v>
      </c>
      <c r="D647" s="54" t="s">
        <v>590</v>
      </c>
      <c r="E647" s="54" t="s">
        <v>18</v>
      </c>
      <c r="F647" s="54" t="s">
        <v>590</v>
      </c>
      <c r="G647" s="54" t="s">
        <v>129</v>
      </c>
      <c r="H647" s="54"/>
      <c r="I647" s="54" t="s">
        <v>99</v>
      </c>
      <c r="J647" s="68">
        <v>0.07</v>
      </c>
      <c r="K647" s="68">
        <v>0.211</v>
      </c>
      <c r="L647" s="68">
        <v>0.5</v>
      </c>
      <c r="M647" s="68">
        <v>0.5</v>
      </c>
      <c r="N647" s="68">
        <v>0</v>
      </c>
    </row>
    <row r="648" customFormat="1" spans="1:14">
      <c r="A648" s="54" t="s">
        <v>2060</v>
      </c>
      <c r="B648" s="54" t="s">
        <v>2061</v>
      </c>
      <c r="C648" s="54" t="s">
        <v>2062</v>
      </c>
      <c r="D648" s="54" t="s">
        <v>17</v>
      </c>
      <c r="E648" s="54" t="s">
        <v>18</v>
      </c>
      <c r="F648" s="54" t="s">
        <v>17</v>
      </c>
      <c r="G648" s="54" t="s">
        <v>19</v>
      </c>
      <c r="H648" s="54"/>
      <c r="I648" s="54" t="s">
        <v>767</v>
      </c>
      <c r="J648" s="68">
        <v>1.17</v>
      </c>
      <c r="K648" s="68">
        <v>0</v>
      </c>
      <c r="L648" s="68">
        <v>1.5</v>
      </c>
      <c r="M648" s="68">
        <v>1.5</v>
      </c>
      <c r="N648" s="68">
        <v>0</v>
      </c>
    </row>
    <row r="649" customFormat="1" spans="1:14">
      <c r="A649" s="54" t="s">
        <v>2063</v>
      </c>
      <c r="B649" s="54" t="s">
        <v>2064</v>
      </c>
      <c r="C649" s="54" t="s">
        <v>2065</v>
      </c>
      <c r="D649" s="54" t="s">
        <v>17</v>
      </c>
      <c r="E649" s="54" t="s">
        <v>18</v>
      </c>
      <c r="F649" s="54" t="s">
        <v>17</v>
      </c>
      <c r="G649" s="54" t="s">
        <v>19</v>
      </c>
      <c r="H649" s="54"/>
      <c r="I649" s="54" t="s">
        <v>767</v>
      </c>
      <c r="J649" s="68">
        <v>1.33</v>
      </c>
      <c r="K649" s="68">
        <v>0</v>
      </c>
      <c r="L649" s="68">
        <v>1.5</v>
      </c>
      <c r="M649" s="68">
        <v>1.5</v>
      </c>
      <c r="N649" s="68">
        <v>0</v>
      </c>
    </row>
    <row r="650" customFormat="1" spans="1:14">
      <c r="A650" s="54" t="s">
        <v>2066</v>
      </c>
      <c r="B650" s="54" t="s">
        <v>2067</v>
      </c>
      <c r="C650" s="54" t="s">
        <v>2068</v>
      </c>
      <c r="D650" s="54" t="s">
        <v>17</v>
      </c>
      <c r="E650" s="54" t="s">
        <v>18</v>
      </c>
      <c r="F650" s="54" t="s">
        <v>17</v>
      </c>
      <c r="G650" s="54" t="s">
        <v>19</v>
      </c>
      <c r="H650" s="54"/>
      <c r="I650" s="54" t="s">
        <v>767</v>
      </c>
      <c r="J650" s="68">
        <v>1.4</v>
      </c>
      <c r="K650" s="68">
        <v>0</v>
      </c>
      <c r="L650" s="68">
        <v>1.5</v>
      </c>
      <c r="M650" s="68">
        <v>1.5</v>
      </c>
      <c r="N650" s="68">
        <v>0</v>
      </c>
    </row>
    <row r="651" customFormat="1" spans="1:14">
      <c r="A651" s="54" t="s">
        <v>2069</v>
      </c>
      <c r="B651" s="54" t="s">
        <v>2070</v>
      </c>
      <c r="C651" s="54" t="s">
        <v>2071</v>
      </c>
      <c r="D651" s="54" t="s">
        <v>17</v>
      </c>
      <c r="E651" s="54" t="s">
        <v>18</v>
      </c>
      <c r="F651" s="54" t="s">
        <v>17</v>
      </c>
      <c r="G651" s="54" t="s">
        <v>19</v>
      </c>
      <c r="H651" s="54"/>
      <c r="I651" s="54" t="s">
        <v>767</v>
      </c>
      <c r="J651" s="68">
        <v>1.34</v>
      </c>
      <c r="K651" s="68">
        <v>0</v>
      </c>
      <c r="L651" s="68">
        <v>1.5</v>
      </c>
      <c r="M651" s="68">
        <v>1.5</v>
      </c>
      <c r="N651" s="68">
        <v>0</v>
      </c>
    </row>
    <row r="652" customFormat="1" spans="1:14">
      <c r="A652" s="54" t="s">
        <v>2072</v>
      </c>
      <c r="B652" s="54" t="s">
        <v>2073</v>
      </c>
      <c r="C652" s="54" t="s">
        <v>2074</v>
      </c>
      <c r="D652" s="54" t="s">
        <v>17</v>
      </c>
      <c r="E652" s="54" t="s">
        <v>18</v>
      </c>
      <c r="F652" s="54" t="s">
        <v>17</v>
      </c>
      <c r="G652" s="54" t="s">
        <v>19</v>
      </c>
      <c r="H652" s="54"/>
      <c r="I652" s="54" t="s">
        <v>767</v>
      </c>
      <c r="J652" s="68">
        <v>1.15</v>
      </c>
      <c r="K652" s="68">
        <v>0</v>
      </c>
      <c r="L652" s="68">
        <v>1.5</v>
      </c>
      <c r="M652" s="68">
        <v>1.5</v>
      </c>
      <c r="N652" s="68">
        <v>0</v>
      </c>
    </row>
    <row r="653" customFormat="1" spans="1:14">
      <c r="A653" s="54" t="s">
        <v>2075</v>
      </c>
      <c r="B653" s="54" t="s">
        <v>2076</v>
      </c>
      <c r="C653" s="54" t="s">
        <v>2077</v>
      </c>
      <c r="D653" s="54" t="s">
        <v>17</v>
      </c>
      <c r="E653" s="54" t="s">
        <v>18</v>
      </c>
      <c r="F653" s="54" t="s">
        <v>17</v>
      </c>
      <c r="G653" s="54" t="s">
        <v>19</v>
      </c>
      <c r="H653" s="54"/>
      <c r="I653" s="54" t="s">
        <v>767</v>
      </c>
      <c r="J653" s="68">
        <v>1.41</v>
      </c>
      <c r="K653" s="68">
        <v>0</v>
      </c>
      <c r="L653" s="68">
        <v>1.5</v>
      </c>
      <c r="M653" s="68">
        <v>1.5</v>
      </c>
      <c r="N653" s="68">
        <v>0</v>
      </c>
    </row>
    <row r="654" customFormat="1" spans="1:14">
      <c r="A654" s="54" t="s">
        <v>2078</v>
      </c>
      <c r="B654" s="54" t="s">
        <v>2079</v>
      </c>
      <c r="C654" s="54" t="s">
        <v>36</v>
      </c>
      <c r="D654" s="54" t="s">
        <v>160</v>
      </c>
      <c r="E654" s="54" t="s">
        <v>18</v>
      </c>
      <c r="F654" s="54" t="s">
        <v>160</v>
      </c>
      <c r="G654" s="54" t="s">
        <v>129</v>
      </c>
      <c r="H654" s="54"/>
      <c r="I654" s="54" t="s">
        <v>161</v>
      </c>
      <c r="J654" s="68">
        <v>0.5</v>
      </c>
      <c r="K654" s="68">
        <v>0</v>
      </c>
      <c r="L654" s="68">
        <v>0.5</v>
      </c>
      <c r="M654" s="68">
        <v>0.5</v>
      </c>
      <c r="N654" s="68">
        <v>0</v>
      </c>
    </row>
    <row r="655" customFormat="1" spans="1:14">
      <c r="A655" s="54" t="s">
        <v>2080</v>
      </c>
      <c r="B655" s="54" t="s">
        <v>2081</v>
      </c>
      <c r="C655" s="54" t="s">
        <v>2082</v>
      </c>
      <c r="D655" s="54" t="s">
        <v>611</v>
      </c>
      <c r="E655" s="54" t="s">
        <v>18</v>
      </c>
      <c r="F655" s="54" t="s">
        <v>611</v>
      </c>
      <c r="G655" s="54" t="s">
        <v>129</v>
      </c>
      <c r="H655" s="54"/>
      <c r="I655" s="54" t="s">
        <v>152</v>
      </c>
      <c r="J655" s="68">
        <v>24</v>
      </c>
      <c r="K655" s="68">
        <v>20.844</v>
      </c>
      <c r="L655" s="68">
        <v>25</v>
      </c>
      <c r="M655" s="68">
        <v>24</v>
      </c>
      <c r="N655" s="68">
        <v>-1</v>
      </c>
    </row>
    <row r="656" customFormat="1" spans="1:14">
      <c r="A656" s="54" t="s">
        <v>2083</v>
      </c>
      <c r="B656" s="54" t="s">
        <v>2084</v>
      </c>
      <c r="C656" s="54" t="s">
        <v>2085</v>
      </c>
      <c r="D656" s="54" t="s">
        <v>2086</v>
      </c>
      <c r="E656" s="54" t="s">
        <v>18</v>
      </c>
      <c r="F656" s="54" t="s">
        <v>2086</v>
      </c>
      <c r="G656" s="54" t="s">
        <v>52</v>
      </c>
      <c r="H656" s="54"/>
      <c r="I656" s="54" t="s">
        <v>20</v>
      </c>
      <c r="J656" s="68">
        <v>117.88</v>
      </c>
      <c r="K656" s="68">
        <v>147.527</v>
      </c>
      <c r="L656" s="68">
        <v>147</v>
      </c>
      <c r="M656" s="68">
        <v>148</v>
      </c>
      <c r="N656" s="68">
        <v>1</v>
      </c>
    </row>
    <row r="657" customFormat="1" spans="1:14">
      <c r="A657" s="54" t="s">
        <v>2087</v>
      </c>
      <c r="B657" s="54" t="s">
        <v>2088</v>
      </c>
      <c r="C657" s="54" t="s">
        <v>2089</v>
      </c>
      <c r="D657" s="54" t="s">
        <v>17</v>
      </c>
      <c r="E657" s="54" t="s">
        <v>18</v>
      </c>
      <c r="F657" s="54" t="s">
        <v>17</v>
      </c>
      <c r="G657" s="54" t="s">
        <v>19</v>
      </c>
      <c r="H657" s="54"/>
      <c r="I657" s="54" t="s">
        <v>120</v>
      </c>
      <c r="J657" s="68">
        <v>31.1</v>
      </c>
      <c r="K657" s="68">
        <v>21.329</v>
      </c>
      <c r="L657" s="68">
        <v>32</v>
      </c>
      <c r="M657" s="68">
        <v>32</v>
      </c>
      <c r="N657" s="68">
        <v>0</v>
      </c>
    </row>
    <row r="658" customFormat="1" spans="1:14">
      <c r="A658" s="54" t="s">
        <v>2090</v>
      </c>
      <c r="B658" s="54" t="s">
        <v>2091</v>
      </c>
      <c r="C658" s="54" t="s">
        <v>2092</v>
      </c>
      <c r="D658" s="54" t="s">
        <v>97</v>
      </c>
      <c r="E658" s="54" t="s">
        <v>18</v>
      </c>
      <c r="F658" s="54" t="s">
        <v>97</v>
      </c>
      <c r="G658" s="54" t="s">
        <v>98</v>
      </c>
      <c r="H658" s="54"/>
      <c r="I658" s="54" t="s">
        <v>535</v>
      </c>
      <c r="J658" s="68">
        <v>345.56</v>
      </c>
      <c r="K658" s="68">
        <v>344.115</v>
      </c>
      <c r="L658" s="68">
        <v>388</v>
      </c>
      <c r="M658" s="68">
        <v>359</v>
      </c>
      <c r="N658" s="68">
        <v>-29</v>
      </c>
    </row>
    <row r="659" customFormat="1" spans="1:14">
      <c r="A659" s="54" t="s">
        <v>2093</v>
      </c>
      <c r="B659" s="54" t="s">
        <v>2094</v>
      </c>
      <c r="C659" s="54" t="s">
        <v>2095</v>
      </c>
      <c r="D659" s="54" t="s">
        <v>938</v>
      </c>
      <c r="E659" s="54" t="s">
        <v>18</v>
      </c>
      <c r="F659" s="54" t="s">
        <v>938</v>
      </c>
      <c r="G659" s="66" t="s">
        <v>98</v>
      </c>
      <c r="H659" s="54"/>
      <c r="I659" s="54" t="s">
        <v>535</v>
      </c>
      <c r="J659" s="68">
        <v>20.81</v>
      </c>
      <c r="K659" s="68">
        <v>25.004</v>
      </c>
      <c r="L659" s="68">
        <v>23</v>
      </c>
      <c r="M659" s="68">
        <v>26</v>
      </c>
      <c r="N659" s="68">
        <v>3</v>
      </c>
    </row>
    <row r="660" customFormat="1" spans="1:14">
      <c r="A660" s="54" t="s">
        <v>2096</v>
      </c>
      <c r="B660" s="54" t="s">
        <v>2097</v>
      </c>
      <c r="C660" s="54" t="s">
        <v>2098</v>
      </c>
      <c r="D660" s="54" t="s">
        <v>168</v>
      </c>
      <c r="E660" s="54" t="s">
        <v>18</v>
      </c>
      <c r="F660" s="54" t="s">
        <v>169</v>
      </c>
      <c r="G660" s="54" t="s">
        <v>170</v>
      </c>
      <c r="H660" s="54"/>
      <c r="I660" s="54" t="s">
        <v>215</v>
      </c>
      <c r="J660" s="68">
        <v>48.59</v>
      </c>
      <c r="K660" s="68">
        <v>59.411</v>
      </c>
      <c r="L660" s="68">
        <v>57</v>
      </c>
      <c r="M660" s="68">
        <v>60</v>
      </c>
      <c r="N660" s="68">
        <v>3</v>
      </c>
    </row>
    <row r="661" customFormat="1" spans="1:14">
      <c r="A661" s="54" t="s">
        <v>2099</v>
      </c>
      <c r="B661" s="54" t="s">
        <v>2100</v>
      </c>
      <c r="C661" s="54" t="s">
        <v>2101</v>
      </c>
      <c r="D661" s="54" t="s">
        <v>453</v>
      </c>
      <c r="E661" s="54" t="s">
        <v>18</v>
      </c>
      <c r="F661" s="54" t="s">
        <v>453</v>
      </c>
      <c r="G661" s="54" t="s">
        <v>29</v>
      </c>
      <c r="H661" s="54"/>
      <c r="I661" s="54" t="s">
        <v>90</v>
      </c>
      <c r="J661" s="68">
        <v>26.68</v>
      </c>
      <c r="K661" s="68">
        <v>20.412</v>
      </c>
      <c r="L661" s="68">
        <v>27</v>
      </c>
      <c r="M661" s="68">
        <v>27</v>
      </c>
      <c r="N661" s="68">
        <v>0</v>
      </c>
    </row>
    <row r="662" customFormat="1" spans="1:14">
      <c r="A662" s="54" t="s">
        <v>2102</v>
      </c>
      <c r="B662" s="54" t="s">
        <v>2103</v>
      </c>
      <c r="C662" s="54" t="s">
        <v>2104</v>
      </c>
      <c r="D662" s="54" t="s">
        <v>17</v>
      </c>
      <c r="E662" s="54" t="s">
        <v>18</v>
      </c>
      <c r="F662" s="54" t="s">
        <v>17</v>
      </c>
      <c r="G662" s="54" t="s">
        <v>19</v>
      </c>
      <c r="H662" s="54"/>
      <c r="I662" s="54" t="s">
        <v>328</v>
      </c>
      <c r="J662" s="68">
        <v>1.31</v>
      </c>
      <c r="K662" s="68">
        <v>1.408</v>
      </c>
      <c r="L662" s="68">
        <v>1.5</v>
      </c>
      <c r="M662" s="68">
        <v>1.5</v>
      </c>
      <c r="N662" s="68">
        <v>0</v>
      </c>
    </row>
    <row r="663" customFormat="1" spans="1:14">
      <c r="A663" s="54" t="s">
        <v>2105</v>
      </c>
      <c r="B663" s="54" t="s">
        <v>2106</v>
      </c>
      <c r="C663" s="54" t="s">
        <v>50</v>
      </c>
      <c r="D663" s="54" t="s">
        <v>880</v>
      </c>
      <c r="E663" s="54" t="s">
        <v>18</v>
      </c>
      <c r="F663" s="54" t="s">
        <v>880</v>
      </c>
      <c r="G663" s="54" t="s">
        <v>52</v>
      </c>
      <c r="H663" s="54"/>
      <c r="I663" s="54" t="s">
        <v>199</v>
      </c>
      <c r="J663" s="68">
        <v>69.01</v>
      </c>
      <c r="K663" s="68">
        <v>219.956</v>
      </c>
      <c r="L663" s="68">
        <v>218</v>
      </c>
      <c r="M663" s="68">
        <v>221</v>
      </c>
      <c r="N663" s="68">
        <v>3</v>
      </c>
    </row>
    <row r="664" customFormat="1" spans="1:14">
      <c r="A664" s="54" t="s">
        <v>2107</v>
      </c>
      <c r="B664" s="54" t="s">
        <v>2108</v>
      </c>
      <c r="C664" s="54" t="s">
        <v>2109</v>
      </c>
      <c r="D664" s="54" t="s">
        <v>17</v>
      </c>
      <c r="E664" s="54" t="s">
        <v>18</v>
      </c>
      <c r="F664" s="54" t="s">
        <v>17</v>
      </c>
      <c r="G664" s="66" t="s">
        <v>19</v>
      </c>
      <c r="H664" s="54"/>
      <c r="I664" s="54" t="s">
        <v>292</v>
      </c>
      <c r="J664" s="68">
        <v>21.06</v>
      </c>
      <c r="K664" s="68">
        <v>27.122</v>
      </c>
      <c r="L664" s="68">
        <v>21.5</v>
      </c>
      <c r="M664" s="68">
        <v>28</v>
      </c>
      <c r="N664" s="68">
        <v>6.5</v>
      </c>
    </row>
    <row r="665" customFormat="1" spans="1:14">
      <c r="A665" s="54" t="s">
        <v>2110</v>
      </c>
      <c r="B665" s="54" t="s">
        <v>2111</v>
      </c>
      <c r="C665" s="54" t="s">
        <v>2112</v>
      </c>
      <c r="D665" s="54" t="s">
        <v>539</v>
      </c>
      <c r="E665" s="54" t="s">
        <v>18</v>
      </c>
      <c r="F665" s="54" t="s">
        <v>539</v>
      </c>
      <c r="G665" s="66" t="s">
        <v>129</v>
      </c>
      <c r="H665" s="54"/>
      <c r="I665" s="54" t="s">
        <v>187</v>
      </c>
      <c r="J665" s="68">
        <v>0.46</v>
      </c>
      <c r="K665" s="68">
        <v>0.768</v>
      </c>
      <c r="L665" s="68">
        <v>1</v>
      </c>
      <c r="M665" s="68">
        <v>1</v>
      </c>
      <c r="N665" s="68">
        <v>0</v>
      </c>
    </row>
    <row r="666" customFormat="1" spans="1:14">
      <c r="A666" s="54" t="s">
        <v>2113</v>
      </c>
      <c r="B666" s="54" t="s">
        <v>2114</v>
      </c>
      <c r="C666" s="54" t="s">
        <v>2115</v>
      </c>
      <c r="D666" s="54" t="s">
        <v>17</v>
      </c>
      <c r="E666" s="54" t="s">
        <v>18</v>
      </c>
      <c r="F666" s="54" t="s">
        <v>17</v>
      </c>
      <c r="G666" s="66" t="s">
        <v>19</v>
      </c>
      <c r="H666" s="54"/>
      <c r="I666" s="54" t="s">
        <v>145</v>
      </c>
      <c r="J666" s="68">
        <v>7.1</v>
      </c>
      <c r="K666" s="68">
        <v>117.185</v>
      </c>
      <c r="L666" s="68">
        <v>98</v>
      </c>
      <c r="M666" s="68">
        <v>120</v>
      </c>
      <c r="N666" s="68">
        <v>22</v>
      </c>
    </row>
    <row r="667" customFormat="1" spans="1:14">
      <c r="A667" s="54" t="s">
        <v>2116</v>
      </c>
      <c r="B667" s="54" t="s">
        <v>2117</v>
      </c>
      <c r="C667" s="54" t="s">
        <v>2118</v>
      </c>
      <c r="D667" s="54" t="s">
        <v>17</v>
      </c>
      <c r="E667" s="54" t="s">
        <v>18</v>
      </c>
      <c r="F667" s="54" t="s">
        <v>17</v>
      </c>
      <c r="G667" s="66" t="s">
        <v>19</v>
      </c>
      <c r="H667" s="54"/>
      <c r="I667" s="54" t="s">
        <v>103</v>
      </c>
      <c r="J667" s="68">
        <v>10.92</v>
      </c>
      <c r="K667" s="68">
        <v>10.267</v>
      </c>
      <c r="L667" s="68">
        <v>11</v>
      </c>
      <c r="M667" s="68">
        <v>11</v>
      </c>
      <c r="N667" s="68">
        <v>0</v>
      </c>
    </row>
    <row r="668" customFormat="1" spans="1:14">
      <c r="A668" s="54" t="s">
        <v>2119</v>
      </c>
      <c r="B668" s="54" t="s">
        <v>2120</v>
      </c>
      <c r="C668" s="54" t="s">
        <v>2121</v>
      </c>
      <c r="D668" s="54" t="s">
        <v>17</v>
      </c>
      <c r="E668" s="54" t="s">
        <v>18</v>
      </c>
      <c r="F668" s="54" t="s">
        <v>17</v>
      </c>
      <c r="G668" s="54" t="s">
        <v>19</v>
      </c>
      <c r="H668" s="54"/>
      <c r="I668" s="54" t="s">
        <v>103</v>
      </c>
      <c r="J668" s="68">
        <v>10.38</v>
      </c>
      <c r="K668" s="68">
        <v>7.88</v>
      </c>
      <c r="L668" s="68">
        <v>10.5</v>
      </c>
      <c r="M668" s="68">
        <v>10.5</v>
      </c>
      <c r="N668" s="68">
        <v>0</v>
      </c>
    </row>
    <row r="669" customFormat="1" spans="1:14">
      <c r="A669" s="54" t="s">
        <v>2122</v>
      </c>
      <c r="B669" s="54" t="s">
        <v>2123</v>
      </c>
      <c r="C669" s="54" t="s">
        <v>2124</v>
      </c>
      <c r="D669" s="54" t="s">
        <v>17</v>
      </c>
      <c r="E669" s="54" t="s">
        <v>18</v>
      </c>
      <c r="F669" s="54" t="s">
        <v>17</v>
      </c>
      <c r="G669" s="54" t="s">
        <v>19</v>
      </c>
      <c r="H669" s="54"/>
      <c r="I669" s="54" t="s">
        <v>103</v>
      </c>
      <c r="J669" s="68">
        <v>11.42</v>
      </c>
      <c r="K669" s="68">
        <v>10.267</v>
      </c>
      <c r="L669" s="68">
        <v>11.5</v>
      </c>
      <c r="M669" s="68">
        <v>11.5</v>
      </c>
      <c r="N669" s="68">
        <v>0</v>
      </c>
    </row>
    <row r="670" customFormat="1" spans="1:14">
      <c r="A670" s="54" t="s">
        <v>2125</v>
      </c>
      <c r="B670" s="54" t="s">
        <v>2126</v>
      </c>
      <c r="C670" s="54" t="s">
        <v>2127</v>
      </c>
      <c r="D670" s="54" t="s">
        <v>17</v>
      </c>
      <c r="E670" s="54" t="s">
        <v>18</v>
      </c>
      <c r="F670" s="54" t="s">
        <v>17</v>
      </c>
      <c r="G670" s="66" t="s">
        <v>19</v>
      </c>
      <c r="H670" s="54"/>
      <c r="I670" s="54" t="s">
        <v>103</v>
      </c>
      <c r="J670" s="68">
        <v>7.83</v>
      </c>
      <c r="K670" s="68">
        <v>6.15</v>
      </c>
      <c r="L670" s="68">
        <v>7.5</v>
      </c>
      <c r="M670" s="68">
        <v>8</v>
      </c>
      <c r="N670" s="68">
        <v>0.5</v>
      </c>
    </row>
    <row r="671" customFormat="1" spans="1:14">
      <c r="A671" s="54" t="s">
        <v>2128</v>
      </c>
      <c r="B671" s="54" t="s">
        <v>2129</v>
      </c>
      <c r="C671" s="54" t="s">
        <v>2130</v>
      </c>
      <c r="D671" s="54" t="s">
        <v>266</v>
      </c>
      <c r="E671" s="54" t="s">
        <v>18</v>
      </c>
      <c r="F671" s="54" t="s">
        <v>267</v>
      </c>
      <c r="G671" s="54" t="s">
        <v>170</v>
      </c>
      <c r="H671" s="54"/>
      <c r="I671" s="54" t="s">
        <v>145</v>
      </c>
      <c r="J671" s="68">
        <v>70.37</v>
      </c>
      <c r="K671" s="68">
        <v>18.43</v>
      </c>
      <c r="L671" s="68">
        <v>71</v>
      </c>
      <c r="M671" s="68">
        <v>71</v>
      </c>
      <c r="N671" s="68">
        <v>0</v>
      </c>
    </row>
    <row r="672" customFormat="1" spans="1:14">
      <c r="A672" s="54" t="s">
        <v>2131</v>
      </c>
      <c r="B672" s="54" t="s">
        <v>2132</v>
      </c>
      <c r="C672" s="54" t="s">
        <v>2133</v>
      </c>
      <c r="D672" s="54" t="s">
        <v>17</v>
      </c>
      <c r="E672" s="54" t="s">
        <v>18</v>
      </c>
      <c r="F672" s="54" t="s">
        <v>17</v>
      </c>
      <c r="G672" s="54" t="s">
        <v>19</v>
      </c>
      <c r="H672" s="54"/>
      <c r="I672" s="54" t="s">
        <v>292</v>
      </c>
      <c r="J672" s="68">
        <v>19.29</v>
      </c>
      <c r="K672" s="68">
        <v>35.263</v>
      </c>
      <c r="L672" s="68">
        <v>29</v>
      </c>
      <c r="M672" s="68">
        <v>36</v>
      </c>
      <c r="N672" s="68">
        <v>7</v>
      </c>
    </row>
    <row r="673" customFormat="1" spans="1:14">
      <c r="A673" s="54" t="s">
        <v>2134</v>
      </c>
      <c r="B673" s="54" t="s">
        <v>2135</v>
      </c>
      <c r="C673" s="54" t="s">
        <v>2136</v>
      </c>
      <c r="D673" s="54" t="s">
        <v>17</v>
      </c>
      <c r="E673" s="54" t="s">
        <v>18</v>
      </c>
      <c r="F673" s="54" t="s">
        <v>17</v>
      </c>
      <c r="G673" s="66" t="s">
        <v>19</v>
      </c>
      <c r="H673" s="54"/>
      <c r="I673" s="54" t="s">
        <v>239</v>
      </c>
      <c r="J673" s="68">
        <v>0.21</v>
      </c>
      <c r="K673" s="68">
        <v>0.144</v>
      </c>
      <c r="L673" s="68">
        <v>0.5</v>
      </c>
      <c r="M673" s="68">
        <v>0.5</v>
      </c>
      <c r="N673" s="68">
        <v>0</v>
      </c>
    </row>
    <row r="674" customFormat="1" spans="1:14">
      <c r="A674" s="54" t="s">
        <v>2137</v>
      </c>
      <c r="B674" s="54" t="s">
        <v>2138</v>
      </c>
      <c r="C674" s="54" t="s">
        <v>2139</v>
      </c>
      <c r="D674" s="54" t="s">
        <v>51</v>
      </c>
      <c r="E674" s="54" t="s">
        <v>18</v>
      </c>
      <c r="F674" s="54" t="s">
        <v>51</v>
      </c>
      <c r="G674" s="54" t="s">
        <v>52</v>
      </c>
      <c r="H674" s="54"/>
      <c r="I674" s="54" t="s">
        <v>232</v>
      </c>
      <c r="J674" s="68">
        <v>37.16</v>
      </c>
      <c r="K674" s="68">
        <v>22.496</v>
      </c>
      <c r="L674" s="68">
        <v>40</v>
      </c>
      <c r="M674" s="68">
        <v>38</v>
      </c>
      <c r="N674" s="68">
        <v>-2</v>
      </c>
    </row>
    <row r="675" customFormat="1" spans="1:14">
      <c r="A675" s="54" t="s">
        <v>2140</v>
      </c>
      <c r="B675" s="54" t="s">
        <v>2141</v>
      </c>
      <c r="C675" s="54" t="s">
        <v>2142</v>
      </c>
      <c r="D675" s="54" t="s">
        <v>428</v>
      </c>
      <c r="E675" s="54" t="s">
        <v>18</v>
      </c>
      <c r="F675" s="54" t="s">
        <v>428</v>
      </c>
      <c r="G675" s="54" t="s">
        <v>29</v>
      </c>
      <c r="H675" s="54"/>
      <c r="I675" s="54" t="s">
        <v>191</v>
      </c>
      <c r="J675" s="68">
        <v>12.36</v>
      </c>
      <c r="K675" s="68">
        <v>16.815</v>
      </c>
      <c r="L675" s="68">
        <v>22</v>
      </c>
      <c r="M675" s="68">
        <v>22</v>
      </c>
      <c r="N675" s="68">
        <v>0</v>
      </c>
    </row>
    <row r="676" customFormat="1" spans="1:14">
      <c r="A676" s="54" t="s">
        <v>2143</v>
      </c>
      <c r="B676" s="54" t="s">
        <v>2144</v>
      </c>
      <c r="C676" s="54" t="s">
        <v>2145</v>
      </c>
      <c r="D676" s="54" t="s">
        <v>590</v>
      </c>
      <c r="E676" s="54" t="s">
        <v>18</v>
      </c>
      <c r="F676" s="54" t="s">
        <v>590</v>
      </c>
      <c r="G676" s="54" t="s">
        <v>129</v>
      </c>
      <c r="H676" s="54"/>
      <c r="I676" s="54" t="s">
        <v>292</v>
      </c>
      <c r="J676" s="68">
        <v>0.18</v>
      </c>
      <c r="K676" s="68">
        <v>0</v>
      </c>
      <c r="L676" s="68">
        <v>0.5</v>
      </c>
      <c r="M676" s="68">
        <v>0.5</v>
      </c>
      <c r="N676" s="68">
        <v>0</v>
      </c>
    </row>
    <row r="677" customFormat="1" spans="1:14">
      <c r="A677" s="54" t="s">
        <v>2146</v>
      </c>
      <c r="B677" s="54" t="s">
        <v>2147</v>
      </c>
      <c r="C677" s="54" t="s">
        <v>2148</v>
      </c>
      <c r="D677" s="54" t="s">
        <v>128</v>
      </c>
      <c r="E677" s="54" t="s">
        <v>18</v>
      </c>
      <c r="F677" s="54" t="s">
        <v>128</v>
      </c>
      <c r="G677" s="54" t="s">
        <v>129</v>
      </c>
      <c r="H677" s="54"/>
      <c r="I677" s="54" t="s">
        <v>2149</v>
      </c>
      <c r="J677" s="68">
        <v>28.25</v>
      </c>
      <c r="K677" s="68">
        <v>24.329</v>
      </c>
      <c r="L677" s="68">
        <v>31</v>
      </c>
      <c r="M677" s="68">
        <v>29</v>
      </c>
      <c r="N677" s="68">
        <v>-2</v>
      </c>
    </row>
    <row r="678" customFormat="1" spans="1:14">
      <c r="A678" s="54" t="s">
        <v>2150</v>
      </c>
      <c r="B678" s="54" t="s">
        <v>2151</v>
      </c>
      <c r="C678" s="54" t="s">
        <v>2152</v>
      </c>
      <c r="D678" s="54" t="s">
        <v>140</v>
      </c>
      <c r="E678" s="54" t="s">
        <v>18</v>
      </c>
      <c r="F678" s="54" t="s">
        <v>140</v>
      </c>
      <c r="G678" s="54" t="s">
        <v>98</v>
      </c>
      <c r="H678" s="54"/>
      <c r="I678" s="54" t="s">
        <v>562</v>
      </c>
      <c r="J678" s="68">
        <v>1.42</v>
      </c>
      <c r="K678" s="68">
        <v>1.296</v>
      </c>
      <c r="L678" s="68">
        <v>1.5</v>
      </c>
      <c r="M678" s="68">
        <v>2</v>
      </c>
      <c r="N678" s="68">
        <v>0.5</v>
      </c>
    </row>
    <row r="679" customFormat="1" spans="1:14">
      <c r="A679" s="54" t="s">
        <v>2153</v>
      </c>
      <c r="B679" s="54" t="s">
        <v>2154</v>
      </c>
      <c r="C679" s="54" t="s">
        <v>2155</v>
      </c>
      <c r="D679" s="54" t="s">
        <v>2156</v>
      </c>
      <c r="E679" s="54" t="s">
        <v>18</v>
      </c>
      <c r="F679" s="54" t="s">
        <v>2156</v>
      </c>
      <c r="G679" s="54" t="s">
        <v>129</v>
      </c>
      <c r="H679" s="54"/>
      <c r="I679" s="54" t="s">
        <v>86</v>
      </c>
      <c r="J679" s="68">
        <v>5</v>
      </c>
      <c r="K679" s="68">
        <v>0.6</v>
      </c>
      <c r="L679" s="68">
        <v>5</v>
      </c>
      <c r="M679" s="68">
        <v>5</v>
      </c>
      <c r="N679" s="68">
        <v>0</v>
      </c>
    </row>
    <row r="680" customFormat="1" spans="1:14">
      <c r="A680" s="54" t="s">
        <v>2157</v>
      </c>
      <c r="B680" s="54" t="s">
        <v>2158</v>
      </c>
      <c r="C680" s="54" t="s">
        <v>2159</v>
      </c>
      <c r="D680" s="54" t="s">
        <v>231</v>
      </c>
      <c r="E680" s="54" t="s">
        <v>18</v>
      </c>
      <c r="F680" s="54" t="s">
        <v>231</v>
      </c>
      <c r="G680" s="66" t="s">
        <v>52</v>
      </c>
      <c r="H680" s="54"/>
      <c r="I680" s="54" t="s">
        <v>675</v>
      </c>
      <c r="J680" s="68">
        <v>388.95</v>
      </c>
      <c r="K680" s="68">
        <v>514.306</v>
      </c>
      <c r="L680" s="68">
        <v>490</v>
      </c>
      <c r="M680" s="68">
        <v>515</v>
      </c>
      <c r="N680" s="68">
        <v>25</v>
      </c>
    </row>
    <row r="681" customFormat="1" spans="1:14">
      <c r="A681" s="54" t="s">
        <v>2160</v>
      </c>
      <c r="B681" s="54" t="s">
        <v>2161</v>
      </c>
      <c r="C681" s="54" t="s">
        <v>2162</v>
      </c>
      <c r="D681" s="54" t="s">
        <v>283</v>
      </c>
      <c r="E681" s="54" t="s">
        <v>18</v>
      </c>
      <c r="F681" s="54" t="s">
        <v>283</v>
      </c>
      <c r="G681" s="54" t="s">
        <v>170</v>
      </c>
      <c r="H681" s="54"/>
      <c r="I681" s="54" t="s">
        <v>156</v>
      </c>
      <c r="J681" s="68">
        <v>16.41</v>
      </c>
      <c r="K681" s="68">
        <v>14.637</v>
      </c>
      <c r="L681" s="68">
        <v>21</v>
      </c>
      <c r="M681" s="68">
        <v>21</v>
      </c>
      <c r="N681" s="68">
        <v>0</v>
      </c>
    </row>
    <row r="682" customFormat="1" spans="1:14">
      <c r="A682" s="54" t="s">
        <v>2163</v>
      </c>
      <c r="B682" s="54" t="s">
        <v>2164</v>
      </c>
      <c r="C682" s="54" t="s">
        <v>2165</v>
      </c>
      <c r="D682" s="54" t="s">
        <v>17</v>
      </c>
      <c r="E682" s="54" t="s">
        <v>18</v>
      </c>
      <c r="F682" s="54" t="s">
        <v>17</v>
      </c>
      <c r="G682" s="54" t="s">
        <v>19</v>
      </c>
      <c r="H682" s="54"/>
      <c r="I682" s="54" t="s">
        <v>191</v>
      </c>
      <c r="J682" s="68">
        <v>37.83</v>
      </c>
      <c r="K682" s="68">
        <v>40.302</v>
      </c>
      <c r="L682" s="68">
        <v>38</v>
      </c>
      <c r="M682" s="68">
        <v>41</v>
      </c>
      <c r="N682" s="68">
        <v>3</v>
      </c>
    </row>
    <row r="683" customFormat="1" spans="1:14">
      <c r="A683" s="54" t="s">
        <v>2166</v>
      </c>
      <c r="B683" s="54" t="s">
        <v>2167</v>
      </c>
      <c r="C683" s="54" t="s">
        <v>2168</v>
      </c>
      <c r="D683" s="54" t="s">
        <v>160</v>
      </c>
      <c r="E683" s="54" t="s">
        <v>18</v>
      </c>
      <c r="F683" s="54" t="s">
        <v>160</v>
      </c>
      <c r="G683" s="54" t="s">
        <v>129</v>
      </c>
      <c r="H683" s="54"/>
      <c r="I683" s="54" t="s">
        <v>408</v>
      </c>
      <c r="J683" s="68">
        <v>2.59</v>
      </c>
      <c r="K683" s="68">
        <v>1.343</v>
      </c>
      <c r="L683" s="68">
        <v>2.5</v>
      </c>
      <c r="M683" s="68">
        <v>3</v>
      </c>
      <c r="N683" s="68">
        <v>0.5</v>
      </c>
    </row>
    <row r="684" customFormat="1" spans="1:14">
      <c r="A684" s="54" t="s">
        <v>2169</v>
      </c>
      <c r="B684" s="54" t="s">
        <v>2170</v>
      </c>
      <c r="C684" s="54" t="s">
        <v>2171</v>
      </c>
      <c r="D684" s="54" t="s">
        <v>160</v>
      </c>
      <c r="E684" s="54" t="s">
        <v>18</v>
      </c>
      <c r="F684" s="54" t="s">
        <v>160</v>
      </c>
      <c r="G684" s="54" t="s">
        <v>129</v>
      </c>
      <c r="H684" s="54"/>
      <c r="I684" s="54" t="s">
        <v>161</v>
      </c>
      <c r="J684" s="68">
        <v>1.09</v>
      </c>
      <c r="K684" s="68">
        <v>1.364</v>
      </c>
      <c r="L684" s="68">
        <v>1.5</v>
      </c>
      <c r="M684" s="68">
        <v>1.5</v>
      </c>
      <c r="N684" s="68">
        <v>0</v>
      </c>
    </row>
    <row r="685" customFormat="1" spans="1:14">
      <c r="A685" s="54" t="s">
        <v>2172</v>
      </c>
      <c r="B685" s="54" t="s">
        <v>2173</v>
      </c>
      <c r="C685" s="54" t="s">
        <v>2174</v>
      </c>
      <c r="D685" s="54" t="s">
        <v>17</v>
      </c>
      <c r="E685" s="54" t="s">
        <v>18</v>
      </c>
      <c r="F685" s="54" t="s">
        <v>17</v>
      </c>
      <c r="G685" s="54" t="s">
        <v>19</v>
      </c>
      <c r="H685" s="54"/>
      <c r="I685" s="54" t="s">
        <v>442</v>
      </c>
      <c r="J685" s="68">
        <v>0.16</v>
      </c>
      <c r="K685" s="68">
        <v>0.21</v>
      </c>
      <c r="L685" s="68">
        <v>0.5</v>
      </c>
      <c r="M685" s="68">
        <v>0.5</v>
      </c>
      <c r="N685" s="68">
        <v>0</v>
      </c>
    </row>
    <row r="686" customFormat="1" spans="1:14">
      <c r="A686" s="54" t="s">
        <v>2175</v>
      </c>
      <c r="B686" s="54" t="s">
        <v>2176</v>
      </c>
      <c r="C686" s="54" t="s">
        <v>2177</v>
      </c>
      <c r="D686" s="54" t="s">
        <v>17</v>
      </c>
      <c r="E686" s="54" t="s">
        <v>18</v>
      </c>
      <c r="F686" s="54" t="s">
        <v>17</v>
      </c>
      <c r="G686" s="54" t="s">
        <v>19</v>
      </c>
      <c r="H686" s="54"/>
      <c r="I686" s="54" t="s">
        <v>562</v>
      </c>
      <c r="J686" s="68">
        <v>5.05</v>
      </c>
      <c r="K686" s="68">
        <v>7.465</v>
      </c>
      <c r="L686" s="68">
        <v>7.5</v>
      </c>
      <c r="M686" s="68">
        <v>8.5</v>
      </c>
      <c r="N686" s="68">
        <v>1</v>
      </c>
    </row>
    <row r="687" customFormat="1" spans="1:14">
      <c r="A687" s="54" t="s">
        <v>2178</v>
      </c>
      <c r="B687" s="54" t="s">
        <v>2179</v>
      </c>
      <c r="C687" s="54" t="s">
        <v>2180</v>
      </c>
      <c r="D687" s="54" t="s">
        <v>17</v>
      </c>
      <c r="E687" s="54" t="s">
        <v>18</v>
      </c>
      <c r="F687" s="54" t="s">
        <v>17</v>
      </c>
      <c r="G687" s="54" t="s">
        <v>19</v>
      </c>
      <c r="H687" s="54"/>
      <c r="I687" s="54" t="s">
        <v>99</v>
      </c>
      <c r="J687" s="68">
        <v>4.98</v>
      </c>
      <c r="K687" s="68">
        <v>3.6</v>
      </c>
      <c r="L687" s="68">
        <v>5</v>
      </c>
      <c r="M687" s="68">
        <v>5</v>
      </c>
      <c r="N687" s="68">
        <v>0</v>
      </c>
    </row>
    <row r="688" customFormat="1" spans="1:14">
      <c r="A688" s="54" t="s">
        <v>2181</v>
      </c>
      <c r="B688" s="54" t="s">
        <v>2182</v>
      </c>
      <c r="C688" s="54" t="s">
        <v>2183</v>
      </c>
      <c r="D688" s="54" t="s">
        <v>453</v>
      </c>
      <c r="E688" s="54" t="s">
        <v>18</v>
      </c>
      <c r="F688" s="54" t="s">
        <v>453</v>
      </c>
      <c r="G688" s="54" t="s">
        <v>29</v>
      </c>
      <c r="H688" s="54"/>
      <c r="I688" s="54" t="s">
        <v>99</v>
      </c>
      <c r="J688" s="68">
        <v>23.31</v>
      </c>
      <c r="K688" s="68">
        <v>29.583</v>
      </c>
      <c r="L688" s="68">
        <v>30</v>
      </c>
      <c r="M688" s="68">
        <v>30</v>
      </c>
      <c r="N688" s="68">
        <v>0</v>
      </c>
    </row>
    <row r="689" customFormat="1" spans="1:14">
      <c r="A689" s="54" t="s">
        <v>2184</v>
      </c>
      <c r="B689" s="54" t="s">
        <v>2185</v>
      </c>
      <c r="C689" s="54" t="s">
        <v>2186</v>
      </c>
      <c r="D689" s="54" t="s">
        <v>24</v>
      </c>
      <c r="E689" s="54" t="s">
        <v>18</v>
      </c>
      <c r="F689" s="54" t="s">
        <v>24</v>
      </c>
      <c r="G689" s="54" t="s">
        <v>19</v>
      </c>
      <c r="H689" s="54"/>
      <c r="I689" s="54" t="s">
        <v>211</v>
      </c>
      <c r="J689" s="68">
        <v>25.48</v>
      </c>
      <c r="K689" s="68">
        <v>59.951</v>
      </c>
      <c r="L689" s="68">
        <v>39</v>
      </c>
      <c r="M689" s="68">
        <v>61</v>
      </c>
      <c r="N689" s="68">
        <v>22</v>
      </c>
    </row>
    <row r="690" customFormat="1" spans="1:14">
      <c r="A690" s="54" t="s">
        <v>2187</v>
      </c>
      <c r="B690" s="54" t="s">
        <v>2188</v>
      </c>
      <c r="C690" s="54" t="s">
        <v>2189</v>
      </c>
      <c r="D690" s="54" t="s">
        <v>144</v>
      </c>
      <c r="E690" s="54" t="s">
        <v>18</v>
      </c>
      <c r="F690" s="54" t="s">
        <v>144</v>
      </c>
      <c r="G690" s="54" t="s">
        <v>52</v>
      </c>
      <c r="H690" s="54"/>
      <c r="I690" s="54" t="s">
        <v>90</v>
      </c>
      <c r="J690" s="68">
        <v>15.73</v>
      </c>
      <c r="K690" s="68">
        <v>13.4</v>
      </c>
      <c r="L690" s="68">
        <v>16</v>
      </c>
      <c r="M690" s="68">
        <v>16</v>
      </c>
      <c r="N690" s="68">
        <v>0</v>
      </c>
    </row>
    <row r="691" customFormat="1" spans="1:14">
      <c r="A691" s="54" t="s">
        <v>2190</v>
      </c>
      <c r="B691" s="54" t="s">
        <v>2191</v>
      </c>
      <c r="C691" s="54" t="s">
        <v>2192</v>
      </c>
      <c r="D691" s="54" t="s">
        <v>231</v>
      </c>
      <c r="E691" s="54" t="s">
        <v>18</v>
      </c>
      <c r="F691" s="54" t="s">
        <v>231</v>
      </c>
      <c r="G691" s="54" t="s">
        <v>52</v>
      </c>
      <c r="H691" s="54"/>
      <c r="I691" s="54" t="s">
        <v>408</v>
      </c>
      <c r="J691" s="68">
        <v>9.58</v>
      </c>
      <c r="K691" s="68">
        <v>22.418</v>
      </c>
      <c r="L691" s="68">
        <v>23</v>
      </c>
      <c r="M691" s="68">
        <v>23</v>
      </c>
      <c r="N691" s="68">
        <v>0</v>
      </c>
    </row>
    <row r="692" customFormat="1" spans="1:14">
      <c r="A692" s="54" t="s">
        <v>2193</v>
      </c>
      <c r="B692" s="54" t="s">
        <v>2194</v>
      </c>
      <c r="C692" s="54" t="s">
        <v>2195</v>
      </c>
      <c r="D692" s="54" t="s">
        <v>845</v>
      </c>
      <c r="E692" s="54" t="s">
        <v>18</v>
      </c>
      <c r="F692" s="54" t="s">
        <v>845</v>
      </c>
      <c r="G692" s="66" t="s">
        <v>129</v>
      </c>
      <c r="H692" s="54"/>
      <c r="I692" s="54" t="s">
        <v>86</v>
      </c>
      <c r="J692" s="68">
        <v>18.37</v>
      </c>
      <c r="K692" s="68">
        <v>4.239</v>
      </c>
      <c r="L692" s="68">
        <v>18.5</v>
      </c>
      <c r="M692" s="68">
        <v>18.5</v>
      </c>
      <c r="N692" s="68">
        <v>0</v>
      </c>
    </row>
    <row r="693" customFormat="1" spans="1:14">
      <c r="A693" s="54" t="s">
        <v>2196</v>
      </c>
      <c r="B693" s="54" t="s">
        <v>2197</v>
      </c>
      <c r="C693" s="54" t="s">
        <v>2198</v>
      </c>
      <c r="D693" s="54" t="s">
        <v>256</v>
      </c>
      <c r="E693" s="54" t="s">
        <v>18</v>
      </c>
      <c r="F693" s="54" t="s">
        <v>256</v>
      </c>
      <c r="G693" s="54" t="s">
        <v>19</v>
      </c>
      <c r="H693" s="54"/>
      <c r="I693" s="54" t="s">
        <v>306</v>
      </c>
      <c r="J693" s="68">
        <v>15.24</v>
      </c>
      <c r="K693" s="68">
        <v>17.32</v>
      </c>
      <c r="L693" s="68">
        <v>15.5</v>
      </c>
      <c r="M693" s="68">
        <v>28</v>
      </c>
      <c r="N693" s="68">
        <v>12.5</v>
      </c>
    </row>
    <row r="694" customFormat="1" spans="1:14">
      <c r="A694" s="54" t="s">
        <v>2199</v>
      </c>
      <c r="B694" s="54" t="s">
        <v>2200</v>
      </c>
      <c r="C694" s="54" t="s">
        <v>2201</v>
      </c>
      <c r="D694" s="54" t="s">
        <v>256</v>
      </c>
      <c r="E694" s="54" t="s">
        <v>18</v>
      </c>
      <c r="F694" s="54" t="s">
        <v>256</v>
      </c>
      <c r="G694" s="54" t="s">
        <v>19</v>
      </c>
      <c r="H694" s="54"/>
      <c r="I694" s="54" t="s">
        <v>306</v>
      </c>
      <c r="J694" s="68">
        <v>27.78</v>
      </c>
      <c r="K694" s="68">
        <v>33.488</v>
      </c>
      <c r="L694" s="68">
        <v>29</v>
      </c>
      <c r="M694" s="68">
        <v>41</v>
      </c>
      <c r="N694" s="68">
        <v>12</v>
      </c>
    </row>
    <row r="695" customFormat="1" spans="1:14">
      <c r="A695" s="54" t="s">
        <v>2202</v>
      </c>
      <c r="B695" s="54" t="s">
        <v>2203</v>
      </c>
      <c r="C695" s="54" t="s">
        <v>2204</v>
      </c>
      <c r="D695" s="54" t="s">
        <v>256</v>
      </c>
      <c r="E695" s="54" t="s">
        <v>18</v>
      </c>
      <c r="F695" s="54" t="s">
        <v>256</v>
      </c>
      <c r="G695" s="54" t="s">
        <v>19</v>
      </c>
      <c r="H695" s="54"/>
      <c r="I695" s="54" t="s">
        <v>306</v>
      </c>
      <c r="J695" s="68">
        <v>29.35</v>
      </c>
      <c r="K695" s="68">
        <v>34.646</v>
      </c>
      <c r="L695" s="68">
        <v>29.5</v>
      </c>
      <c r="M695" s="68">
        <v>49</v>
      </c>
      <c r="N695" s="68">
        <v>19.5</v>
      </c>
    </row>
    <row r="696" customFormat="1" spans="1:14">
      <c r="A696" s="54" t="s">
        <v>2205</v>
      </c>
      <c r="B696" s="54" t="s">
        <v>2206</v>
      </c>
      <c r="C696" s="54" t="s">
        <v>2207</v>
      </c>
      <c r="D696" s="54" t="s">
        <v>24</v>
      </c>
      <c r="E696" s="54" t="s">
        <v>18</v>
      </c>
      <c r="F696" s="54" t="s">
        <v>24</v>
      </c>
      <c r="G696" s="54" t="s">
        <v>19</v>
      </c>
      <c r="H696" s="54"/>
      <c r="I696" s="54" t="s">
        <v>211</v>
      </c>
      <c r="J696" s="68">
        <v>153.56</v>
      </c>
      <c r="K696" s="68">
        <v>213.586</v>
      </c>
      <c r="L696" s="68">
        <v>166</v>
      </c>
      <c r="M696" s="68">
        <v>219</v>
      </c>
      <c r="N696" s="68">
        <v>53</v>
      </c>
    </row>
    <row r="697" customFormat="1" spans="1:14">
      <c r="A697" s="54" t="s">
        <v>2208</v>
      </c>
      <c r="B697" s="54" t="s">
        <v>2209</v>
      </c>
      <c r="C697" s="54" t="s">
        <v>2210</v>
      </c>
      <c r="D697" s="54" t="s">
        <v>17</v>
      </c>
      <c r="E697" s="54" t="s">
        <v>18</v>
      </c>
      <c r="F697" s="54" t="s">
        <v>17</v>
      </c>
      <c r="G697" s="54" t="s">
        <v>19</v>
      </c>
      <c r="H697" s="54"/>
      <c r="I697" s="54" t="s">
        <v>79</v>
      </c>
      <c r="J697" s="68">
        <v>1.59</v>
      </c>
      <c r="K697" s="68">
        <v>0</v>
      </c>
      <c r="L697" s="68">
        <v>2</v>
      </c>
      <c r="M697" s="68">
        <v>2</v>
      </c>
      <c r="N697" s="68">
        <v>0</v>
      </c>
    </row>
    <row r="698" customFormat="1" spans="1:14">
      <c r="A698" s="54" t="s">
        <v>2211</v>
      </c>
      <c r="B698" s="54" t="s">
        <v>2212</v>
      </c>
      <c r="C698" s="54" t="s">
        <v>2213</v>
      </c>
      <c r="D698" s="54" t="s">
        <v>17</v>
      </c>
      <c r="E698" s="54" t="s">
        <v>18</v>
      </c>
      <c r="F698" s="54" t="s">
        <v>17</v>
      </c>
      <c r="G698" s="66" t="s">
        <v>19</v>
      </c>
      <c r="H698" s="54"/>
      <c r="I698" s="54" t="s">
        <v>353</v>
      </c>
      <c r="J698" s="68">
        <v>27.28</v>
      </c>
      <c r="K698" s="68">
        <v>12.916</v>
      </c>
      <c r="L698" s="68">
        <v>28</v>
      </c>
      <c r="M698" s="68">
        <v>28</v>
      </c>
      <c r="N698" s="68">
        <v>0</v>
      </c>
    </row>
    <row r="699" customFormat="1" spans="1:14">
      <c r="A699" s="54" t="s">
        <v>2214</v>
      </c>
      <c r="B699" s="54" t="s">
        <v>2215</v>
      </c>
      <c r="C699" s="54" t="s">
        <v>2216</v>
      </c>
      <c r="D699" s="54" t="s">
        <v>17</v>
      </c>
      <c r="E699" s="54" t="s">
        <v>18</v>
      </c>
      <c r="F699" s="54" t="s">
        <v>17</v>
      </c>
      <c r="G699" s="54" t="s">
        <v>19</v>
      </c>
      <c r="H699" s="54"/>
      <c r="I699" s="54" t="s">
        <v>398</v>
      </c>
      <c r="J699" s="68">
        <v>2.72</v>
      </c>
      <c r="K699" s="68">
        <v>2.86</v>
      </c>
      <c r="L699" s="68">
        <v>3</v>
      </c>
      <c r="M699" s="68">
        <v>4.5</v>
      </c>
      <c r="N699" s="68">
        <v>1.5</v>
      </c>
    </row>
    <row r="700" customFormat="1" spans="1:14">
      <c r="A700" s="54" t="s">
        <v>2217</v>
      </c>
      <c r="B700" s="54" t="s">
        <v>2218</v>
      </c>
      <c r="C700" s="54" t="s">
        <v>2219</v>
      </c>
      <c r="D700" s="54" t="s">
        <v>453</v>
      </c>
      <c r="E700" s="54" t="s">
        <v>18</v>
      </c>
      <c r="F700" s="54" t="s">
        <v>453</v>
      </c>
      <c r="G700" s="54" t="s">
        <v>29</v>
      </c>
      <c r="H700" s="54"/>
      <c r="I700" s="54" t="s">
        <v>471</v>
      </c>
      <c r="J700" s="68">
        <v>433.8</v>
      </c>
      <c r="K700" s="68">
        <v>519.619</v>
      </c>
      <c r="L700" s="68">
        <v>520</v>
      </c>
      <c r="M700" s="68">
        <v>520</v>
      </c>
      <c r="N700" s="68">
        <v>0</v>
      </c>
    </row>
    <row r="701" customFormat="1" spans="1:14">
      <c r="A701" s="54" t="s">
        <v>2220</v>
      </c>
      <c r="B701" s="54" t="s">
        <v>2221</v>
      </c>
      <c r="C701" s="54" t="s">
        <v>2222</v>
      </c>
      <c r="D701" s="54" t="s">
        <v>17</v>
      </c>
      <c r="E701" s="54" t="s">
        <v>18</v>
      </c>
      <c r="F701" s="54" t="s">
        <v>17</v>
      </c>
      <c r="G701" s="54" t="s">
        <v>19</v>
      </c>
      <c r="H701" s="54"/>
      <c r="I701" s="54" t="s">
        <v>79</v>
      </c>
      <c r="J701" s="68">
        <v>4.84</v>
      </c>
      <c r="K701" s="68">
        <v>7.84</v>
      </c>
      <c r="L701" s="68">
        <v>7</v>
      </c>
      <c r="M701" s="68">
        <v>9</v>
      </c>
      <c r="N701" s="68">
        <v>2</v>
      </c>
    </row>
    <row r="702" customFormat="1" spans="1:14">
      <c r="A702" s="54" t="s">
        <v>2223</v>
      </c>
      <c r="B702" s="54" t="s">
        <v>2224</v>
      </c>
      <c r="C702" s="54" t="s">
        <v>36</v>
      </c>
      <c r="D702" s="54" t="s">
        <v>17</v>
      </c>
      <c r="E702" s="54" t="s">
        <v>18</v>
      </c>
      <c r="F702" s="54" t="s">
        <v>17</v>
      </c>
      <c r="G702" s="54" t="s">
        <v>19</v>
      </c>
      <c r="H702" s="54"/>
      <c r="I702" s="54" t="s">
        <v>79</v>
      </c>
      <c r="J702" s="68">
        <v>0.33</v>
      </c>
      <c r="K702" s="68">
        <v>0.324</v>
      </c>
      <c r="L702" s="68">
        <v>0.5</v>
      </c>
      <c r="M702" s="68">
        <v>0.5</v>
      </c>
      <c r="N702" s="68">
        <v>0</v>
      </c>
    </row>
    <row r="703" customFormat="1" spans="1:14">
      <c r="A703" s="54" t="s">
        <v>2225</v>
      </c>
      <c r="B703" s="54" t="s">
        <v>2226</v>
      </c>
      <c r="C703" s="54" t="s">
        <v>50</v>
      </c>
      <c r="D703" s="54" t="s">
        <v>2227</v>
      </c>
      <c r="E703" s="54" t="s">
        <v>18</v>
      </c>
      <c r="F703" s="54" t="s">
        <v>2227</v>
      </c>
      <c r="G703" s="54" t="s">
        <v>52</v>
      </c>
      <c r="H703" s="54"/>
      <c r="I703" s="54" t="s">
        <v>604</v>
      </c>
      <c r="J703" s="68">
        <v>224</v>
      </c>
      <c r="K703" s="68">
        <v>216.42</v>
      </c>
      <c r="L703" s="68">
        <v>246</v>
      </c>
      <c r="M703" s="68">
        <v>224</v>
      </c>
      <c r="N703" s="68">
        <v>-22</v>
      </c>
    </row>
    <row r="704" customFormat="1" spans="1:14">
      <c r="A704" s="54" t="s">
        <v>2228</v>
      </c>
      <c r="B704" s="54" t="s">
        <v>2229</v>
      </c>
      <c r="C704" s="54" t="s">
        <v>2230</v>
      </c>
      <c r="D704" s="54" t="s">
        <v>85</v>
      </c>
      <c r="E704" s="54" t="s">
        <v>18</v>
      </c>
      <c r="F704" s="54" t="s">
        <v>85</v>
      </c>
      <c r="G704" s="54" t="s">
        <v>29</v>
      </c>
      <c r="H704" s="54"/>
      <c r="I704" s="54" t="s">
        <v>1006</v>
      </c>
      <c r="J704" s="68">
        <v>16.51</v>
      </c>
      <c r="K704" s="68">
        <v>49.869</v>
      </c>
      <c r="L704" s="68">
        <v>42</v>
      </c>
      <c r="M704" s="68">
        <v>55</v>
      </c>
      <c r="N704" s="68">
        <v>13</v>
      </c>
    </row>
    <row r="705" customFormat="1" spans="1:14">
      <c r="A705" s="54" t="s">
        <v>2231</v>
      </c>
      <c r="B705" s="54" t="s">
        <v>2232</v>
      </c>
      <c r="C705" s="54" t="s">
        <v>2233</v>
      </c>
      <c r="D705" s="54" t="s">
        <v>17</v>
      </c>
      <c r="E705" s="54" t="s">
        <v>18</v>
      </c>
      <c r="F705" s="54" t="s">
        <v>17</v>
      </c>
      <c r="G705" s="66" t="s">
        <v>19</v>
      </c>
      <c r="H705" s="54"/>
      <c r="I705" s="54" t="s">
        <v>408</v>
      </c>
      <c r="J705" s="68">
        <v>6.51</v>
      </c>
      <c r="K705" s="68">
        <v>6.178</v>
      </c>
      <c r="L705" s="68">
        <v>7</v>
      </c>
      <c r="M705" s="68">
        <v>7</v>
      </c>
      <c r="N705" s="68">
        <v>0</v>
      </c>
    </row>
    <row r="706" customFormat="1" spans="1:14">
      <c r="A706" s="54" t="s">
        <v>2234</v>
      </c>
      <c r="B706" s="54" t="s">
        <v>2235</v>
      </c>
      <c r="C706" s="54" t="s">
        <v>2236</v>
      </c>
      <c r="D706" s="54" t="s">
        <v>17</v>
      </c>
      <c r="E706" s="54" t="s">
        <v>18</v>
      </c>
      <c r="F706" s="54" t="s">
        <v>17</v>
      </c>
      <c r="G706" s="54" t="s">
        <v>19</v>
      </c>
      <c r="H706" s="54"/>
      <c r="I706" s="54" t="s">
        <v>1269</v>
      </c>
      <c r="J706" s="68">
        <v>9.17</v>
      </c>
      <c r="K706" s="68">
        <v>18.252</v>
      </c>
      <c r="L706" s="68">
        <v>15</v>
      </c>
      <c r="M706" s="68">
        <v>18.5</v>
      </c>
      <c r="N706" s="68">
        <v>3.5</v>
      </c>
    </row>
    <row r="707" customFormat="1" spans="1:14">
      <c r="A707" s="54" t="s">
        <v>2237</v>
      </c>
      <c r="B707" s="54" t="s">
        <v>2238</v>
      </c>
      <c r="C707" s="54" t="s">
        <v>2239</v>
      </c>
      <c r="D707" s="54" t="s">
        <v>17</v>
      </c>
      <c r="E707" s="54" t="s">
        <v>18</v>
      </c>
      <c r="F707" s="54" t="s">
        <v>17</v>
      </c>
      <c r="G707" s="54" t="s">
        <v>19</v>
      </c>
      <c r="H707" s="54"/>
      <c r="I707" s="54" t="s">
        <v>1567</v>
      </c>
      <c r="J707" s="68">
        <v>32.03</v>
      </c>
      <c r="K707" s="68">
        <v>16.293</v>
      </c>
      <c r="L707" s="68">
        <v>33</v>
      </c>
      <c r="M707" s="68">
        <v>33</v>
      </c>
      <c r="N707" s="68">
        <v>0</v>
      </c>
    </row>
    <row r="708" customFormat="1" spans="1:14">
      <c r="A708" s="54" t="s">
        <v>2240</v>
      </c>
      <c r="B708" s="54" t="s">
        <v>2241</v>
      </c>
      <c r="C708" s="54" t="s">
        <v>2242</v>
      </c>
      <c r="D708" s="54" t="s">
        <v>453</v>
      </c>
      <c r="E708" s="54" t="s">
        <v>18</v>
      </c>
      <c r="F708" s="54" t="s">
        <v>453</v>
      </c>
      <c r="G708" s="66" t="s">
        <v>29</v>
      </c>
      <c r="H708" s="54"/>
      <c r="I708" s="54" t="s">
        <v>442</v>
      </c>
      <c r="J708" s="68">
        <v>152.11</v>
      </c>
      <c r="K708" s="68">
        <v>133.228</v>
      </c>
      <c r="L708" s="68">
        <v>153</v>
      </c>
      <c r="M708" s="68">
        <v>153</v>
      </c>
      <c r="N708" s="68">
        <v>0</v>
      </c>
    </row>
    <row r="709" customFormat="1" spans="1:14">
      <c r="A709" s="54" t="s">
        <v>2243</v>
      </c>
      <c r="B709" s="54" t="s">
        <v>2244</v>
      </c>
      <c r="C709" s="54" t="s">
        <v>2245</v>
      </c>
      <c r="D709" s="54" t="s">
        <v>2246</v>
      </c>
      <c r="E709" s="54" t="s">
        <v>18</v>
      </c>
      <c r="F709" s="54" t="s">
        <v>2246</v>
      </c>
      <c r="G709" s="66" t="s">
        <v>52</v>
      </c>
      <c r="H709" s="54"/>
      <c r="I709" s="54" t="s">
        <v>223</v>
      </c>
      <c r="J709" s="68">
        <v>812.5</v>
      </c>
      <c r="K709" s="68">
        <v>264</v>
      </c>
      <c r="L709" s="68">
        <v>812</v>
      </c>
      <c r="M709" s="68">
        <v>813</v>
      </c>
      <c r="N709" s="68">
        <v>1</v>
      </c>
    </row>
    <row r="710" customFormat="1" spans="1:14">
      <c r="A710" s="54" t="s">
        <v>2247</v>
      </c>
      <c r="B710" s="54" t="s">
        <v>2248</v>
      </c>
      <c r="C710" s="54" t="s">
        <v>2249</v>
      </c>
      <c r="D710" s="54" t="s">
        <v>140</v>
      </c>
      <c r="E710" s="54" t="s">
        <v>18</v>
      </c>
      <c r="F710" s="54" t="s">
        <v>140</v>
      </c>
      <c r="G710" s="66" t="s">
        <v>98</v>
      </c>
      <c r="H710" s="54"/>
      <c r="I710" s="54" t="s">
        <v>535</v>
      </c>
      <c r="J710" s="68">
        <v>8.72</v>
      </c>
      <c r="K710" s="68">
        <v>6.38</v>
      </c>
      <c r="L710" s="68">
        <v>9</v>
      </c>
      <c r="M710" s="68">
        <v>9</v>
      </c>
      <c r="N710" s="68">
        <v>0</v>
      </c>
    </row>
    <row r="711" customFormat="1" spans="1:14">
      <c r="A711" s="54" t="s">
        <v>2250</v>
      </c>
      <c r="B711" s="54" t="s">
        <v>2251</v>
      </c>
      <c r="C711" s="54" t="s">
        <v>2252</v>
      </c>
      <c r="D711" s="54" t="s">
        <v>24</v>
      </c>
      <c r="E711" s="54" t="s">
        <v>18</v>
      </c>
      <c r="F711" s="54" t="s">
        <v>24</v>
      </c>
      <c r="G711" s="66" t="s">
        <v>19</v>
      </c>
      <c r="H711" s="54"/>
      <c r="I711" s="54" t="s">
        <v>421</v>
      </c>
      <c r="J711" s="68">
        <v>7.77</v>
      </c>
      <c r="K711" s="68">
        <v>11.628</v>
      </c>
      <c r="L711" s="68">
        <v>9.5</v>
      </c>
      <c r="M711" s="68">
        <v>12</v>
      </c>
      <c r="N711" s="68">
        <v>2.5</v>
      </c>
    </row>
    <row r="712" customFormat="1" spans="1:14">
      <c r="A712" s="54" t="s">
        <v>2253</v>
      </c>
      <c r="B712" s="54" t="s">
        <v>2254</v>
      </c>
      <c r="C712" s="54" t="s">
        <v>2255</v>
      </c>
      <c r="D712" s="54" t="s">
        <v>17</v>
      </c>
      <c r="E712" s="54" t="s">
        <v>18</v>
      </c>
      <c r="F712" s="54" t="s">
        <v>17</v>
      </c>
      <c r="G712" s="66" t="s">
        <v>19</v>
      </c>
      <c r="H712" s="54"/>
      <c r="I712" s="54" t="s">
        <v>454</v>
      </c>
      <c r="J712" s="68">
        <v>5.01</v>
      </c>
      <c r="K712" s="68">
        <v>4.118</v>
      </c>
      <c r="L712" s="68">
        <v>5.5</v>
      </c>
      <c r="M712" s="68">
        <v>5.5</v>
      </c>
      <c r="N712" s="68">
        <v>0</v>
      </c>
    </row>
    <row r="713" customFormat="1" spans="1:14">
      <c r="A713" s="54" t="s">
        <v>2256</v>
      </c>
      <c r="B713" s="54" t="s">
        <v>2257</v>
      </c>
      <c r="C713" s="54" t="s">
        <v>2258</v>
      </c>
      <c r="D713" s="54" t="s">
        <v>17</v>
      </c>
      <c r="E713" s="54" t="s">
        <v>18</v>
      </c>
      <c r="F713" s="54" t="s">
        <v>17</v>
      </c>
      <c r="G713" s="54" t="s">
        <v>19</v>
      </c>
      <c r="H713" s="54"/>
      <c r="I713" s="54" t="s">
        <v>454</v>
      </c>
      <c r="J713" s="68">
        <v>5.45</v>
      </c>
      <c r="K713" s="68">
        <v>3.629</v>
      </c>
      <c r="L713" s="68">
        <v>5.5</v>
      </c>
      <c r="M713" s="68">
        <v>5.5</v>
      </c>
      <c r="N713" s="68">
        <v>0</v>
      </c>
    </row>
    <row r="714" customFormat="1" spans="1:14">
      <c r="A714" s="54" t="s">
        <v>2259</v>
      </c>
      <c r="B714" s="54" t="s">
        <v>2260</v>
      </c>
      <c r="C714" s="54" t="s">
        <v>2261</v>
      </c>
      <c r="D714" s="54" t="s">
        <v>17</v>
      </c>
      <c r="E714" s="54" t="s">
        <v>18</v>
      </c>
      <c r="F714" s="54" t="s">
        <v>17</v>
      </c>
      <c r="G714" s="54" t="s">
        <v>19</v>
      </c>
      <c r="H714" s="54"/>
      <c r="I714" s="54" t="s">
        <v>454</v>
      </c>
      <c r="J714" s="68">
        <v>16.34</v>
      </c>
      <c r="K714" s="68">
        <v>13.119</v>
      </c>
      <c r="L714" s="68">
        <v>15</v>
      </c>
      <c r="M714" s="68">
        <v>16.5</v>
      </c>
      <c r="N714" s="68">
        <v>1.5</v>
      </c>
    </row>
    <row r="715" customFormat="1" spans="1:14">
      <c r="A715" s="54" t="s">
        <v>2262</v>
      </c>
      <c r="B715" s="54" t="s">
        <v>2263</v>
      </c>
      <c r="C715" s="54" t="s">
        <v>2264</v>
      </c>
      <c r="D715" s="54" t="s">
        <v>17</v>
      </c>
      <c r="E715" s="54" t="s">
        <v>18</v>
      </c>
      <c r="F715" s="54" t="s">
        <v>17</v>
      </c>
      <c r="G715" s="66" t="s">
        <v>19</v>
      </c>
      <c r="H715" s="54"/>
      <c r="I715" s="54" t="s">
        <v>454</v>
      </c>
      <c r="J715" s="68">
        <v>7.08</v>
      </c>
      <c r="K715" s="68">
        <v>4.86</v>
      </c>
      <c r="L715" s="68">
        <v>7.5</v>
      </c>
      <c r="M715" s="68">
        <v>7.5</v>
      </c>
      <c r="N715" s="68">
        <v>0</v>
      </c>
    </row>
    <row r="716" customFormat="1" spans="1:14">
      <c r="A716" s="54" t="s">
        <v>2265</v>
      </c>
      <c r="B716" s="54" t="s">
        <v>2266</v>
      </c>
      <c r="C716" s="54" t="s">
        <v>2267</v>
      </c>
      <c r="D716" s="54" t="s">
        <v>17</v>
      </c>
      <c r="E716" s="54" t="s">
        <v>18</v>
      </c>
      <c r="F716" s="54" t="s">
        <v>17</v>
      </c>
      <c r="G716" s="66" t="s">
        <v>19</v>
      </c>
      <c r="H716" s="54"/>
      <c r="I716" s="54" t="s">
        <v>454</v>
      </c>
      <c r="J716" s="68">
        <v>4.4</v>
      </c>
      <c r="K716" s="68">
        <v>3.629</v>
      </c>
      <c r="L716" s="68">
        <v>4.5</v>
      </c>
      <c r="M716" s="68">
        <v>4.5</v>
      </c>
      <c r="N716" s="68">
        <v>0</v>
      </c>
    </row>
    <row r="717" customFormat="1" spans="1:14">
      <c r="A717" s="54" t="s">
        <v>2268</v>
      </c>
      <c r="B717" s="54" t="s">
        <v>2269</v>
      </c>
      <c r="C717" s="54" t="s">
        <v>2270</v>
      </c>
      <c r="D717" s="54" t="s">
        <v>17</v>
      </c>
      <c r="E717" s="54" t="s">
        <v>18</v>
      </c>
      <c r="F717" s="54" t="s">
        <v>17</v>
      </c>
      <c r="G717" s="66" t="s">
        <v>19</v>
      </c>
      <c r="H717" s="54"/>
      <c r="I717" s="54" t="s">
        <v>454</v>
      </c>
      <c r="J717" s="68">
        <v>15.2</v>
      </c>
      <c r="K717" s="68">
        <v>9.374</v>
      </c>
      <c r="L717" s="68">
        <v>15</v>
      </c>
      <c r="M717" s="68">
        <v>15.5</v>
      </c>
      <c r="N717" s="68">
        <v>0.5</v>
      </c>
    </row>
    <row r="718" customFormat="1" spans="1:14">
      <c r="A718" s="54" t="s">
        <v>2271</v>
      </c>
      <c r="B718" s="54" t="s">
        <v>2272</v>
      </c>
      <c r="C718" s="54" t="s">
        <v>2273</v>
      </c>
      <c r="D718" s="54" t="s">
        <v>17</v>
      </c>
      <c r="E718" s="54" t="s">
        <v>18</v>
      </c>
      <c r="F718" s="54" t="s">
        <v>17</v>
      </c>
      <c r="G718" s="54" t="s">
        <v>19</v>
      </c>
      <c r="H718" s="54"/>
      <c r="I718" s="54" t="s">
        <v>454</v>
      </c>
      <c r="J718" s="68">
        <v>4.87</v>
      </c>
      <c r="K718" s="68">
        <v>4.056</v>
      </c>
      <c r="L718" s="68">
        <v>5</v>
      </c>
      <c r="M718" s="68">
        <v>5</v>
      </c>
      <c r="N718" s="68">
        <v>0</v>
      </c>
    </row>
    <row r="719" customFormat="1" spans="1:14">
      <c r="A719" s="54" t="s">
        <v>2274</v>
      </c>
      <c r="B719" s="54" t="s">
        <v>2275</v>
      </c>
      <c r="C719" s="54" t="s">
        <v>2276</v>
      </c>
      <c r="D719" s="54" t="s">
        <v>17</v>
      </c>
      <c r="E719" s="54" t="s">
        <v>18</v>
      </c>
      <c r="F719" s="54" t="s">
        <v>17</v>
      </c>
      <c r="G719" s="54" t="s">
        <v>19</v>
      </c>
      <c r="H719" s="54"/>
      <c r="I719" s="54" t="s">
        <v>454</v>
      </c>
      <c r="J719" s="68">
        <v>10.51</v>
      </c>
      <c r="K719" s="68">
        <v>9.405</v>
      </c>
      <c r="L719" s="68">
        <v>10.5</v>
      </c>
      <c r="M719" s="68">
        <v>11</v>
      </c>
      <c r="N719" s="68">
        <v>0.5</v>
      </c>
    </row>
    <row r="720" customFormat="1" spans="1:14">
      <c r="A720" s="54" t="s">
        <v>2277</v>
      </c>
      <c r="B720" s="54" t="s">
        <v>2278</v>
      </c>
      <c r="C720" s="54" t="s">
        <v>2279</v>
      </c>
      <c r="D720" s="54" t="s">
        <v>17</v>
      </c>
      <c r="E720" s="54" t="s">
        <v>18</v>
      </c>
      <c r="F720" s="54" t="s">
        <v>17</v>
      </c>
      <c r="G720" s="54" t="s">
        <v>19</v>
      </c>
      <c r="H720" s="54"/>
      <c r="I720" s="54" t="s">
        <v>454</v>
      </c>
      <c r="J720" s="68">
        <v>7.71</v>
      </c>
      <c r="K720" s="68">
        <v>6.919</v>
      </c>
      <c r="L720" s="68">
        <v>8</v>
      </c>
      <c r="M720" s="68">
        <v>8</v>
      </c>
      <c r="N720" s="68">
        <v>0</v>
      </c>
    </row>
    <row r="721" customFormat="1" spans="1:14">
      <c r="A721" s="54" t="s">
        <v>2280</v>
      </c>
      <c r="B721" s="54" t="s">
        <v>2281</v>
      </c>
      <c r="C721" s="54" t="s">
        <v>2282</v>
      </c>
      <c r="D721" s="54" t="s">
        <v>140</v>
      </c>
      <c r="E721" s="54" t="s">
        <v>18</v>
      </c>
      <c r="F721" s="54" t="s">
        <v>140</v>
      </c>
      <c r="G721" s="54" t="s">
        <v>98</v>
      </c>
      <c r="H721" s="54"/>
      <c r="I721" s="54" t="s">
        <v>535</v>
      </c>
      <c r="J721" s="68">
        <v>3.63</v>
      </c>
      <c r="K721" s="68">
        <v>4.55</v>
      </c>
      <c r="L721" s="68">
        <v>4</v>
      </c>
      <c r="M721" s="68">
        <v>5</v>
      </c>
      <c r="N721" s="68">
        <v>1</v>
      </c>
    </row>
    <row r="722" customFormat="1" spans="1:14">
      <c r="A722" s="54" t="s">
        <v>2283</v>
      </c>
      <c r="B722" s="54" t="s">
        <v>2284</v>
      </c>
      <c r="C722" s="54" t="s">
        <v>2285</v>
      </c>
      <c r="D722" s="54" t="s">
        <v>17</v>
      </c>
      <c r="E722" s="54" t="s">
        <v>18</v>
      </c>
      <c r="F722" s="54" t="s">
        <v>17</v>
      </c>
      <c r="G722" s="54" t="s">
        <v>19</v>
      </c>
      <c r="H722" s="54"/>
      <c r="I722" s="54" t="s">
        <v>279</v>
      </c>
      <c r="J722" s="68">
        <v>76.22</v>
      </c>
      <c r="K722" s="68">
        <v>74.015</v>
      </c>
      <c r="L722" s="68">
        <v>77</v>
      </c>
      <c r="M722" s="68">
        <v>77</v>
      </c>
      <c r="N722" s="68">
        <v>0</v>
      </c>
    </row>
    <row r="723" customFormat="1" spans="1:14">
      <c r="A723" s="54" t="s">
        <v>2286</v>
      </c>
      <c r="B723" s="54" t="s">
        <v>2287</v>
      </c>
      <c r="C723" s="54" t="s">
        <v>2288</v>
      </c>
      <c r="D723" s="54" t="s">
        <v>24</v>
      </c>
      <c r="E723" s="54" t="s">
        <v>18</v>
      </c>
      <c r="F723" s="54" t="s">
        <v>24</v>
      </c>
      <c r="G723" s="54" t="s">
        <v>19</v>
      </c>
      <c r="H723" s="54"/>
      <c r="I723" s="54" t="s">
        <v>211</v>
      </c>
      <c r="J723" s="68">
        <v>14.66</v>
      </c>
      <c r="K723" s="68">
        <v>23.31</v>
      </c>
      <c r="L723" s="68">
        <v>19.5</v>
      </c>
      <c r="M723" s="68">
        <v>24</v>
      </c>
      <c r="N723" s="68">
        <v>4.5</v>
      </c>
    </row>
    <row r="724" customFormat="1" spans="1:14">
      <c r="A724" s="54" t="s">
        <v>2289</v>
      </c>
      <c r="B724" s="54" t="s">
        <v>2290</v>
      </c>
      <c r="C724" s="54" t="s">
        <v>2291</v>
      </c>
      <c r="D724" s="54" t="s">
        <v>2292</v>
      </c>
      <c r="E724" s="54" t="s">
        <v>18</v>
      </c>
      <c r="F724" s="54" t="s">
        <v>2292</v>
      </c>
      <c r="G724" s="66" t="s">
        <v>129</v>
      </c>
      <c r="H724" s="54"/>
      <c r="I724" s="54" t="s">
        <v>203</v>
      </c>
      <c r="J724" s="68">
        <v>1.63</v>
      </c>
      <c r="K724" s="68">
        <v>2.166</v>
      </c>
      <c r="L724" s="68">
        <v>2.5</v>
      </c>
      <c r="M724" s="68">
        <v>2.5</v>
      </c>
      <c r="N724" s="68">
        <v>0</v>
      </c>
    </row>
    <row r="725" customFormat="1" spans="1:14">
      <c r="A725" s="54" t="s">
        <v>2293</v>
      </c>
      <c r="B725" s="54" t="s">
        <v>2294</v>
      </c>
      <c r="C725" s="54" t="s">
        <v>2295</v>
      </c>
      <c r="D725" s="54" t="s">
        <v>2292</v>
      </c>
      <c r="E725" s="54" t="s">
        <v>18</v>
      </c>
      <c r="F725" s="54" t="s">
        <v>2292</v>
      </c>
      <c r="G725" s="54" t="s">
        <v>129</v>
      </c>
      <c r="H725" s="54"/>
      <c r="I725" s="54" t="s">
        <v>203</v>
      </c>
      <c r="J725" s="68">
        <v>1.59</v>
      </c>
      <c r="K725" s="68">
        <v>2.166</v>
      </c>
      <c r="L725" s="68">
        <v>2.5</v>
      </c>
      <c r="M725" s="68">
        <v>2.5</v>
      </c>
      <c r="N725" s="68">
        <v>0</v>
      </c>
    </row>
    <row r="726" customFormat="1" spans="1:14">
      <c r="A726" s="54" t="s">
        <v>2296</v>
      </c>
      <c r="B726" s="54" t="s">
        <v>2297</v>
      </c>
      <c r="C726" s="54" t="s">
        <v>2298</v>
      </c>
      <c r="D726" s="54" t="s">
        <v>603</v>
      </c>
      <c r="E726" s="54" t="s">
        <v>18</v>
      </c>
      <c r="F726" s="54" t="s">
        <v>603</v>
      </c>
      <c r="G726" s="54" t="s">
        <v>129</v>
      </c>
      <c r="H726" s="54"/>
      <c r="I726" s="54" t="s">
        <v>558</v>
      </c>
      <c r="J726" s="68">
        <v>7.74</v>
      </c>
      <c r="K726" s="68">
        <v>1.109</v>
      </c>
      <c r="L726" s="68">
        <v>8</v>
      </c>
      <c r="M726" s="68">
        <v>8</v>
      </c>
      <c r="N726" s="68">
        <v>0</v>
      </c>
    </row>
    <row r="727" customFormat="1" spans="1:14">
      <c r="A727" s="54" t="s">
        <v>2299</v>
      </c>
      <c r="B727" s="54" t="s">
        <v>2300</v>
      </c>
      <c r="C727" s="54" t="s">
        <v>2301</v>
      </c>
      <c r="D727" s="54" t="s">
        <v>17</v>
      </c>
      <c r="E727" s="54" t="s">
        <v>18</v>
      </c>
      <c r="F727" s="54" t="s">
        <v>17</v>
      </c>
      <c r="G727" s="54" t="s">
        <v>19</v>
      </c>
      <c r="H727" s="54"/>
      <c r="I727" s="54" t="s">
        <v>227</v>
      </c>
      <c r="J727" s="68">
        <v>1.29</v>
      </c>
      <c r="K727" s="68">
        <v>0.486</v>
      </c>
      <c r="L727" s="68">
        <v>1.5</v>
      </c>
      <c r="M727" s="68">
        <v>1.5</v>
      </c>
      <c r="N727" s="68">
        <v>0</v>
      </c>
    </row>
    <row r="728" customFormat="1" spans="1:14">
      <c r="A728" s="54" t="s">
        <v>2302</v>
      </c>
      <c r="B728" s="54" t="s">
        <v>2303</v>
      </c>
      <c r="C728" s="54" t="s">
        <v>2304</v>
      </c>
      <c r="D728" s="54" t="s">
        <v>274</v>
      </c>
      <c r="E728" s="54" t="s">
        <v>18</v>
      </c>
      <c r="F728" s="54" t="s">
        <v>274</v>
      </c>
      <c r="G728" s="54" t="s">
        <v>29</v>
      </c>
      <c r="H728" s="54"/>
      <c r="I728" s="54" t="s">
        <v>2305</v>
      </c>
      <c r="J728" s="68">
        <v>85.11</v>
      </c>
      <c r="K728" s="68">
        <v>79.611</v>
      </c>
      <c r="L728" s="68">
        <v>84</v>
      </c>
      <c r="M728" s="68">
        <v>105</v>
      </c>
      <c r="N728" s="68">
        <v>21</v>
      </c>
    </row>
    <row r="729" customFormat="1" spans="1:14">
      <c r="A729" s="54" t="s">
        <v>2306</v>
      </c>
      <c r="B729" s="54" t="s">
        <v>2307</v>
      </c>
      <c r="C729" s="54" t="s">
        <v>2308</v>
      </c>
      <c r="D729" s="54" t="s">
        <v>2309</v>
      </c>
      <c r="E729" s="54" t="s">
        <v>18</v>
      </c>
      <c r="F729" s="54" t="s">
        <v>2309</v>
      </c>
      <c r="G729" s="54" t="s">
        <v>129</v>
      </c>
      <c r="H729" s="54"/>
      <c r="I729" s="54" t="s">
        <v>191</v>
      </c>
      <c r="J729" s="68">
        <v>2.23</v>
      </c>
      <c r="K729" s="68">
        <v>2.297</v>
      </c>
      <c r="L729" s="68">
        <v>2.5</v>
      </c>
      <c r="M729" s="68">
        <v>2.5</v>
      </c>
      <c r="N729" s="68">
        <v>0</v>
      </c>
    </row>
    <row r="730" customFormat="1" spans="1:14">
      <c r="A730" s="54" t="s">
        <v>2310</v>
      </c>
      <c r="B730" s="54" t="s">
        <v>2311</v>
      </c>
      <c r="C730" s="54" t="s">
        <v>2312</v>
      </c>
      <c r="D730" s="54" t="s">
        <v>256</v>
      </c>
      <c r="E730" s="54" t="s">
        <v>18</v>
      </c>
      <c r="F730" s="54" t="s">
        <v>256</v>
      </c>
      <c r="G730" s="54" t="s">
        <v>19</v>
      </c>
      <c r="H730" s="54"/>
      <c r="I730" s="54" t="s">
        <v>187</v>
      </c>
      <c r="J730" s="68">
        <v>3.15</v>
      </c>
      <c r="K730" s="68">
        <v>1.686</v>
      </c>
      <c r="L730" s="68">
        <v>3.5</v>
      </c>
      <c r="M730" s="68">
        <v>4</v>
      </c>
      <c r="N730" s="68">
        <v>0.5</v>
      </c>
    </row>
    <row r="731" customFormat="1" spans="1:14">
      <c r="A731" s="54" t="s">
        <v>2313</v>
      </c>
      <c r="B731" s="54" t="s">
        <v>2314</v>
      </c>
      <c r="C731" s="54" t="s">
        <v>2315</v>
      </c>
      <c r="D731" s="54" t="s">
        <v>198</v>
      </c>
      <c r="E731" s="54" t="s">
        <v>18</v>
      </c>
      <c r="F731" s="54" t="s">
        <v>198</v>
      </c>
      <c r="G731" s="66" t="s">
        <v>129</v>
      </c>
      <c r="H731" s="54"/>
      <c r="I731" s="54" t="s">
        <v>191</v>
      </c>
      <c r="J731" s="68">
        <v>0.09</v>
      </c>
      <c r="K731" s="68">
        <v>0.218</v>
      </c>
      <c r="L731" s="68">
        <v>0.5</v>
      </c>
      <c r="M731" s="68">
        <v>0.5</v>
      </c>
      <c r="N731" s="68">
        <v>0</v>
      </c>
    </row>
    <row r="732" customFormat="1" spans="1:14">
      <c r="A732" s="54" t="s">
        <v>2316</v>
      </c>
      <c r="B732" s="54" t="s">
        <v>2317</v>
      </c>
      <c r="C732" s="54" t="s">
        <v>2318</v>
      </c>
      <c r="D732" s="54" t="s">
        <v>287</v>
      </c>
      <c r="E732" s="54" t="s">
        <v>18</v>
      </c>
      <c r="F732" s="54" t="s">
        <v>287</v>
      </c>
      <c r="G732" s="54" t="s">
        <v>98</v>
      </c>
      <c r="H732" s="54"/>
      <c r="I732" s="54" t="s">
        <v>292</v>
      </c>
      <c r="J732" s="68">
        <v>162.61</v>
      </c>
      <c r="K732" s="68">
        <v>93.526</v>
      </c>
      <c r="L732" s="68">
        <v>163</v>
      </c>
      <c r="M732" s="68">
        <v>163</v>
      </c>
      <c r="N732" s="68">
        <v>0</v>
      </c>
    </row>
    <row r="733" customFormat="1" spans="1:14">
      <c r="A733" s="54" t="s">
        <v>2319</v>
      </c>
      <c r="B733" s="54" t="s">
        <v>2320</v>
      </c>
      <c r="C733" s="54" t="s">
        <v>2321</v>
      </c>
      <c r="D733" s="54" t="s">
        <v>17</v>
      </c>
      <c r="E733" s="54" t="s">
        <v>18</v>
      </c>
      <c r="F733" s="54" t="s">
        <v>17</v>
      </c>
      <c r="G733" s="54" t="s">
        <v>19</v>
      </c>
      <c r="H733" s="54"/>
      <c r="I733" s="54" t="s">
        <v>558</v>
      </c>
      <c r="J733" s="68">
        <v>8.43</v>
      </c>
      <c r="K733" s="68">
        <v>3.78</v>
      </c>
      <c r="L733" s="68">
        <v>8.5</v>
      </c>
      <c r="M733" s="68">
        <v>8.5</v>
      </c>
      <c r="N733" s="68">
        <v>0</v>
      </c>
    </row>
    <row r="734" customFormat="1" spans="1:14">
      <c r="A734" s="54" t="s">
        <v>2322</v>
      </c>
      <c r="B734" s="54" t="s">
        <v>2323</v>
      </c>
      <c r="C734" s="54" t="s">
        <v>2324</v>
      </c>
      <c r="D734" s="54" t="s">
        <v>1377</v>
      </c>
      <c r="E734" s="54" t="s">
        <v>18</v>
      </c>
      <c r="F734" s="54" t="s">
        <v>1377</v>
      </c>
      <c r="G734" s="54" t="s">
        <v>29</v>
      </c>
      <c r="H734" s="54"/>
      <c r="I734" s="54" t="s">
        <v>337</v>
      </c>
      <c r="J734" s="68">
        <v>2320</v>
      </c>
      <c r="K734" s="68">
        <v>1926.375</v>
      </c>
      <c r="L734" s="68">
        <v>2320</v>
      </c>
      <c r="M734" s="68">
        <v>2320</v>
      </c>
      <c r="N734" s="68">
        <v>0</v>
      </c>
    </row>
    <row r="735" customFormat="1" spans="1:14">
      <c r="A735" s="54" t="s">
        <v>2325</v>
      </c>
      <c r="B735" s="54" t="s">
        <v>2326</v>
      </c>
      <c r="C735" s="54" t="s">
        <v>2327</v>
      </c>
      <c r="D735" s="54" t="s">
        <v>17</v>
      </c>
      <c r="E735" s="54" t="s">
        <v>18</v>
      </c>
      <c r="F735" s="54" t="s">
        <v>17</v>
      </c>
      <c r="G735" s="54" t="s">
        <v>19</v>
      </c>
      <c r="H735" s="54"/>
      <c r="I735" s="54" t="s">
        <v>191</v>
      </c>
      <c r="J735" s="68">
        <v>0.42</v>
      </c>
      <c r="K735" s="68">
        <v>0.792</v>
      </c>
      <c r="L735" s="68">
        <v>1</v>
      </c>
      <c r="M735" s="68">
        <v>1</v>
      </c>
      <c r="N735" s="68">
        <v>0</v>
      </c>
    </row>
    <row r="736" customFormat="1" spans="1:14">
      <c r="A736" s="54" t="s">
        <v>2328</v>
      </c>
      <c r="B736" s="54" t="s">
        <v>2329</v>
      </c>
      <c r="C736" s="54" t="s">
        <v>2330</v>
      </c>
      <c r="D736" s="54" t="s">
        <v>17</v>
      </c>
      <c r="E736" s="54" t="s">
        <v>18</v>
      </c>
      <c r="F736" s="54" t="s">
        <v>17</v>
      </c>
      <c r="G736" s="54" t="s">
        <v>19</v>
      </c>
      <c r="H736" s="54"/>
      <c r="I736" s="54" t="s">
        <v>292</v>
      </c>
      <c r="J736" s="68">
        <v>1.56</v>
      </c>
      <c r="K736" s="68">
        <v>2.059</v>
      </c>
      <c r="L736" s="68">
        <v>2</v>
      </c>
      <c r="M736" s="68">
        <v>2.5</v>
      </c>
      <c r="N736" s="68">
        <v>0.5</v>
      </c>
    </row>
    <row r="737" customFormat="1" spans="1:14">
      <c r="A737" s="54" t="s">
        <v>2331</v>
      </c>
      <c r="B737" s="54" t="s">
        <v>2332</v>
      </c>
      <c r="C737" s="54" t="s">
        <v>2333</v>
      </c>
      <c r="D737" s="54" t="s">
        <v>2334</v>
      </c>
      <c r="E737" s="54" t="s">
        <v>18</v>
      </c>
      <c r="F737" s="54" t="s">
        <v>2334</v>
      </c>
      <c r="G737" s="54" t="s">
        <v>129</v>
      </c>
      <c r="H737" s="54"/>
      <c r="I737" s="54" t="s">
        <v>86</v>
      </c>
      <c r="J737" s="68">
        <v>17.6</v>
      </c>
      <c r="K737" s="68">
        <v>17.688</v>
      </c>
      <c r="L737" s="68">
        <v>18</v>
      </c>
      <c r="M737" s="68">
        <v>18</v>
      </c>
      <c r="N737" s="68">
        <v>0</v>
      </c>
    </row>
    <row r="738" customFormat="1" spans="1:14">
      <c r="A738" s="54" t="s">
        <v>2335</v>
      </c>
      <c r="B738" s="54" t="s">
        <v>2336</v>
      </c>
      <c r="C738" s="54" t="s">
        <v>2337</v>
      </c>
      <c r="D738" s="54" t="s">
        <v>287</v>
      </c>
      <c r="E738" s="54" t="s">
        <v>18</v>
      </c>
      <c r="F738" s="54" t="s">
        <v>287</v>
      </c>
      <c r="G738" s="54" t="s">
        <v>98</v>
      </c>
      <c r="H738" s="54"/>
      <c r="I738" s="54" t="s">
        <v>292</v>
      </c>
      <c r="J738" s="68">
        <v>19.91</v>
      </c>
      <c r="K738" s="68">
        <v>10.366</v>
      </c>
      <c r="L738" s="68">
        <v>20</v>
      </c>
      <c r="M738" s="68">
        <v>20</v>
      </c>
      <c r="N738" s="68">
        <v>0</v>
      </c>
    </row>
    <row r="739" customFormat="1" spans="1:14">
      <c r="A739" s="54" t="s">
        <v>2338</v>
      </c>
      <c r="B739" s="54" t="s">
        <v>2339</v>
      </c>
      <c r="C739" s="54" t="s">
        <v>2340</v>
      </c>
      <c r="D739" s="54" t="s">
        <v>85</v>
      </c>
      <c r="E739" s="54" t="s">
        <v>18</v>
      </c>
      <c r="F739" s="54" t="s">
        <v>85</v>
      </c>
      <c r="G739" s="54" t="s">
        <v>29</v>
      </c>
      <c r="H739" s="54"/>
      <c r="I739" s="54" t="s">
        <v>421</v>
      </c>
      <c r="J739" s="68">
        <v>49.95</v>
      </c>
      <c r="K739" s="68">
        <v>53.098</v>
      </c>
      <c r="L739" s="68">
        <v>52</v>
      </c>
      <c r="M739" s="68">
        <v>54</v>
      </c>
      <c r="N739" s="68">
        <v>2</v>
      </c>
    </row>
    <row r="740" customFormat="1" spans="1:14">
      <c r="A740" s="54" t="s">
        <v>2341</v>
      </c>
      <c r="B740" s="54" t="s">
        <v>2342</v>
      </c>
      <c r="C740" s="54" t="s">
        <v>2343</v>
      </c>
      <c r="D740" s="54" t="s">
        <v>85</v>
      </c>
      <c r="E740" s="54" t="s">
        <v>18</v>
      </c>
      <c r="F740" s="54" t="s">
        <v>85</v>
      </c>
      <c r="G740" s="54" t="s">
        <v>29</v>
      </c>
      <c r="H740" s="54"/>
      <c r="I740" s="54" t="s">
        <v>421</v>
      </c>
      <c r="J740" s="68">
        <v>53</v>
      </c>
      <c r="K740" s="68">
        <v>59.993</v>
      </c>
      <c r="L740" s="68">
        <v>57</v>
      </c>
      <c r="M740" s="68">
        <v>60</v>
      </c>
      <c r="N740" s="68">
        <v>3</v>
      </c>
    </row>
    <row r="741" customFormat="1" spans="1:14">
      <c r="A741" s="54" t="s">
        <v>2344</v>
      </c>
      <c r="B741" s="54" t="s">
        <v>2345</v>
      </c>
      <c r="C741" s="54" t="s">
        <v>2346</v>
      </c>
      <c r="D741" s="54" t="s">
        <v>97</v>
      </c>
      <c r="E741" s="54" t="s">
        <v>18</v>
      </c>
      <c r="F741" s="54" t="s">
        <v>97</v>
      </c>
      <c r="G741" s="54" t="s">
        <v>98</v>
      </c>
      <c r="H741" s="54"/>
      <c r="I741" s="54" t="s">
        <v>99</v>
      </c>
      <c r="J741" s="68">
        <v>23.16</v>
      </c>
      <c r="K741" s="68">
        <v>30.511</v>
      </c>
      <c r="L741" s="68">
        <v>34</v>
      </c>
      <c r="M741" s="68">
        <v>31</v>
      </c>
      <c r="N741" s="68">
        <v>-3</v>
      </c>
    </row>
    <row r="742" customFormat="1" spans="1:14">
      <c r="A742" s="54" t="s">
        <v>2347</v>
      </c>
      <c r="B742" s="54" t="s">
        <v>2348</v>
      </c>
      <c r="C742" s="54" t="s">
        <v>2349</v>
      </c>
      <c r="D742" s="54" t="s">
        <v>2086</v>
      </c>
      <c r="E742" s="54" t="s">
        <v>18</v>
      </c>
      <c r="F742" s="54" t="s">
        <v>2086</v>
      </c>
      <c r="G742" s="54" t="s">
        <v>52</v>
      </c>
      <c r="H742" s="54"/>
      <c r="I742" s="54" t="s">
        <v>1262</v>
      </c>
      <c r="J742" s="68">
        <v>114.9</v>
      </c>
      <c r="K742" s="68">
        <v>103.863</v>
      </c>
      <c r="L742" s="68">
        <v>114</v>
      </c>
      <c r="M742" s="68">
        <v>116</v>
      </c>
      <c r="N742" s="68">
        <v>2</v>
      </c>
    </row>
    <row r="743" customFormat="1" spans="1:14">
      <c r="A743" s="54" t="s">
        <v>2350</v>
      </c>
      <c r="B743" s="54" t="s">
        <v>2351</v>
      </c>
      <c r="C743" s="54" t="s">
        <v>2352</v>
      </c>
      <c r="D743" s="54" t="s">
        <v>814</v>
      </c>
      <c r="E743" s="54" t="s">
        <v>18</v>
      </c>
      <c r="F743" s="54" t="s">
        <v>814</v>
      </c>
      <c r="G743" s="54" t="s">
        <v>29</v>
      </c>
      <c r="H743" s="54"/>
      <c r="I743" s="54" t="s">
        <v>337</v>
      </c>
      <c r="J743" s="68">
        <v>315.61</v>
      </c>
      <c r="K743" s="68">
        <v>183.009</v>
      </c>
      <c r="L743" s="68">
        <v>316</v>
      </c>
      <c r="M743" s="68">
        <v>316</v>
      </c>
      <c r="N743" s="68">
        <v>0</v>
      </c>
    </row>
    <row r="744" customFormat="1" spans="1:14">
      <c r="A744" s="54" t="s">
        <v>2353</v>
      </c>
      <c r="B744" s="54" t="s">
        <v>2354</v>
      </c>
      <c r="C744" s="54" t="s">
        <v>36</v>
      </c>
      <c r="D744" s="54" t="s">
        <v>2309</v>
      </c>
      <c r="E744" s="54" t="s">
        <v>18</v>
      </c>
      <c r="F744" s="54" t="s">
        <v>2309</v>
      </c>
      <c r="G744" s="66" t="s">
        <v>129</v>
      </c>
      <c r="H744" s="54"/>
      <c r="I744" s="54" t="s">
        <v>1701</v>
      </c>
      <c r="J744" s="68">
        <v>22</v>
      </c>
      <c r="K744" s="68" t="s">
        <v>36</v>
      </c>
      <c r="L744" s="68">
        <v>0</v>
      </c>
      <c r="M744" s="68" t="s">
        <v>36</v>
      </c>
      <c r="N744" s="68" t="s">
        <v>36</v>
      </c>
    </row>
    <row r="745" customFormat="1" spans="1:14">
      <c r="A745" s="54" t="s">
        <v>2355</v>
      </c>
      <c r="B745" s="54" t="s">
        <v>2356</v>
      </c>
      <c r="C745" s="54" t="s">
        <v>2357</v>
      </c>
      <c r="D745" s="54" t="s">
        <v>287</v>
      </c>
      <c r="E745" s="54" t="s">
        <v>18</v>
      </c>
      <c r="F745" s="54" t="s">
        <v>287</v>
      </c>
      <c r="G745" s="54" t="s">
        <v>98</v>
      </c>
      <c r="H745" s="54"/>
      <c r="I745" s="54" t="s">
        <v>292</v>
      </c>
      <c r="J745" s="68">
        <v>16.03</v>
      </c>
      <c r="K745" s="68">
        <v>14.469</v>
      </c>
      <c r="L745" s="68">
        <v>21</v>
      </c>
      <c r="M745" s="68">
        <v>17</v>
      </c>
      <c r="N745" s="68">
        <v>-4</v>
      </c>
    </row>
    <row r="746" customFormat="1" spans="1:14">
      <c r="A746" s="54" t="s">
        <v>2358</v>
      </c>
      <c r="B746" s="54" t="s">
        <v>2359</v>
      </c>
      <c r="C746" s="54" t="s">
        <v>2360</v>
      </c>
      <c r="D746" s="54" t="s">
        <v>590</v>
      </c>
      <c r="E746" s="54" t="s">
        <v>18</v>
      </c>
      <c r="F746" s="54" t="s">
        <v>590</v>
      </c>
      <c r="G746" s="66" t="s">
        <v>129</v>
      </c>
      <c r="H746" s="54"/>
      <c r="I746" s="54" t="s">
        <v>191</v>
      </c>
      <c r="J746" s="68">
        <v>13.72</v>
      </c>
      <c r="K746" s="68">
        <v>48.391</v>
      </c>
      <c r="L746" s="68">
        <v>50</v>
      </c>
      <c r="M746" s="68">
        <v>51</v>
      </c>
      <c r="N746" s="68">
        <v>1</v>
      </c>
    </row>
    <row r="747" customFormat="1" spans="1:14">
      <c r="A747" s="54" t="s">
        <v>2361</v>
      </c>
      <c r="B747" s="54" t="s">
        <v>2362</v>
      </c>
      <c r="C747" s="54" t="s">
        <v>2363</v>
      </c>
      <c r="D747" s="54" t="s">
        <v>2364</v>
      </c>
      <c r="E747" s="54" t="s">
        <v>18</v>
      </c>
      <c r="F747" s="54" t="s">
        <v>2364</v>
      </c>
      <c r="G747" s="54" t="s">
        <v>129</v>
      </c>
      <c r="H747" s="54"/>
      <c r="I747" s="54" t="s">
        <v>2365</v>
      </c>
      <c r="J747" s="68">
        <v>57.94</v>
      </c>
      <c r="K747" s="68">
        <v>64.684</v>
      </c>
      <c r="L747" s="68">
        <v>65</v>
      </c>
      <c r="M747" s="68">
        <v>65</v>
      </c>
      <c r="N747" s="68">
        <v>0</v>
      </c>
    </row>
    <row r="748" customFormat="1" spans="1:14">
      <c r="A748" s="54" t="s">
        <v>2366</v>
      </c>
      <c r="B748" s="54" t="s">
        <v>2367</v>
      </c>
      <c r="C748" s="54" t="s">
        <v>2368</v>
      </c>
      <c r="D748" s="54" t="s">
        <v>453</v>
      </c>
      <c r="E748" s="54" t="s">
        <v>18</v>
      </c>
      <c r="F748" s="54" t="s">
        <v>453</v>
      </c>
      <c r="G748" s="54" t="s">
        <v>29</v>
      </c>
      <c r="H748" s="54"/>
      <c r="I748" s="54" t="s">
        <v>442</v>
      </c>
      <c r="J748" s="68">
        <v>80</v>
      </c>
      <c r="K748" s="68">
        <v>166.67</v>
      </c>
      <c r="L748" s="68">
        <v>120</v>
      </c>
      <c r="M748" s="68">
        <v>167</v>
      </c>
      <c r="N748" s="68">
        <v>47</v>
      </c>
    </row>
    <row r="749" customFormat="1" spans="1:14">
      <c r="A749" s="54" t="s">
        <v>2369</v>
      </c>
      <c r="B749" s="54" t="s">
        <v>2370</v>
      </c>
      <c r="C749" s="54" t="s">
        <v>2371</v>
      </c>
      <c r="D749" s="54" t="s">
        <v>590</v>
      </c>
      <c r="E749" s="54" t="s">
        <v>18</v>
      </c>
      <c r="F749" s="54" t="s">
        <v>590</v>
      </c>
      <c r="G749" s="54" t="s">
        <v>129</v>
      </c>
      <c r="H749" s="54"/>
      <c r="I749" s="54" t="s">
        <v>292</v>
      </c>
      <c r="J749" s="68">
        <v>12.09</v>
      </c>
      <c r="K749" s="68">
        <v>16.472</v>
      </c>
      <c r="L749" s="68">
        <v>12.5</v>
      </c>
      <c r="M749" s="68">
        <v>16.5</v>
      </c>
      <c r="N749" s="68">
        <v>4</v>
      </c>
    </row>
    <row r="750" customFormat="1" spans="1:14">
      <c r="A750" s="54" t="s">
        <v>2372</v>
      </c>
      <c r="B750" s="54" t="s">
        <v>2373</v>
      </c>
      <c r="C750" s="54" t="s">
        <v>2374</v>
      </c>
      <c r="D750" s="54" t="s">
        <v>2375</v>
      </c>
      <c r="E750" s="54" t="s">
        <v>18</v>
      </c>
      <c r="F750" s="54" t="s">
        <v>2375</v>
      </c>
      <c r="G750" s="54" t="s">
        <v>52</v>
      </c>
      <c r="H750" s="54"/>
      <c r="I750" s="54" t="s">
        <v>2376</v>
      </c>
      <c r="J750" s="68">
        <v>36</v>
      </c>
      <c r="K750" s="68">
        <v>20.241</v>
      </c>
      <c r="L750" s="68">
        <v>36</v>
      </c>
      <c r="M750" s="68">
        <v>36</v>
      </c>
      <c r="N750" s="68">
        <v>0</v>
      </c>
    </row>
    <row r="751" customFormat="1" spans="1:14">
      <c r="A751" s="54" t="s">
        <v>2377</v>
      </c>
      <c r="B751" s="54" t="s">
        <v>2378</v>
      </c>
      <c r="C751" s="54" t="s">
        <v>2379</v>
      </c>
      <c r="D751" s="54" t="s">
        <v>2375</v>
      </c>
      <c r="E751" s="54" t="s">
        <v>18</v>
      </c>
      <c r="F751" s="54" t="s">
        <v>2375</v>
      </c>
      <c r="G751" s="66" t="s">
        <v>52</v>
      </c>
      <c r="H751" s="54"/>
      <c r="I751" s="54" t="s">
        <v>215</v>
      </c>
      <c r="J751" s="68">
        <v>50.69</v>
      </c>
      <c r="K751" s="68">
        <v>64.48</v>
      </c>
      <c r="L751" s="68">
        <v>65</v>
      </c>
      <c r="M751" s="68">
        <v>66</v>
      </c>
      <c r="N751" s="68">
        <v>1</v>
      </c>
    </row>
    <row r="752" customFormat="1" spans="1:14">
      <c r="A752" s="54" t="s">
        <v>2380</v>
      </c>
      <c r="B752" s="54" t="s">
        <v>2381</v>
      </c>
      <c r="C752" s="54" t="s">
        <v>2382</v>
      </c>
      <c r="D752" s="54" t="s">
        <v>2375</v>
      </c>
      <c r="E752" s="54" t="s">
        <v>18</v>
      </c>
      <c r="F752" s="54" t="s">
        <v>2375</v>
      </c>
      <c r="G752" s="66" t="s">
        <v>52</v>
      </c>
      <c r="H752" s="54"/>
      <c r="I752" s="54" t="s">
        <v>215</v>
      </c>
      <c r="J752" s="68">
        <v>29.45</v>
      </c>
      <c r="K752" s="68">
        <v>42.84</v>
      </c>
      <c r="L752" s="68">
        <v>44</v>
      </c>
      <c r="M752" s="68">
        <v>44</v>
      </c>
      <c r="N752" s="68">
        <v>0</v>
      </c>
    </row>
    <row r="753" customFormat="1" spans="1:14">
      <c r="A753" s="54" t="s">
        <v>2383</v>
      </c>
      <c r="B753" s="54" t="s">
        <v>2384</v>
      </c>
      <c r="C753" s="54" t="s">
        <v>2385</v>
      </c>
      <c r="D753" s="54" t="s">
        <v>168</v>
      </c>
      <c r="E753" s="54" t="s">
        <v>18</v>
      </c>
      <c r="F753" s="54" t="s">
        <v>169</v>
      </c>
      <c r="G753" s="54" t="s">
        <v>170</v>
      </c>
      <c r="H753" s="54"/>
      <c r="I753" s="54" t="s">
        <v>215</v>
      </c>
      <c r="J753" s="68">
        <v>50.37</v>
      </c>
      <c r="K753" s="68">
        <v>64.064</v>
      </c>
      <c r="L753" s="68">
        <v>63</v>
      </c>
      <c r="M753" s="68">
        <v>65</v>
      </c>
      <c r="N753" s="68">
        <v>2</v>
      </c>
    </row>
    <row r="754" customFormat="1" spans="1:14">
      <c r="A754" s="54" t="s">
        <v>2386</v>
      </c>
      <c r="B754" s="54" t="s">
        <v>2387</v>
      </c>
      <c r="C754" s="54" t="s">
        <v>2388</v>
      </c>
      <c r="D754" s="54" t="s">
        <v>28</v>
      </c>
      <c r="E754" s="54" t="s">
        <v>18</v>
      </c>
      <c r="F754" s="54" t="s">
        <v>28</v>
      </c>
      <c r="G754" s="54" t="s">
        <v>29</v>
      </c>
      <c r="H754" s="54"/>
      <c r="I754" s="54" t="s">
        <v>215</v>
      </c>
      <c r="J754" s="68">
        <v>631.13</v>
      </c>
      <c r="K754" s="68">
        <v>4.154</v>
      </c>
      <c r="L754" s="68">
        <v>4.1</v>
      </c>
      <c r="M754" s="68">
        <v>736</v>
      </c>
      <c r="N754" s="68">
        <v>731.9</v>
      </c>
    </row>
    <row r="755" customFormat="1" spans="1:14">
      <c r="A755" s="54" t="s">
        <v>2389</v>
      </c>
      <c r="B755" s="54" t="s">
        <v>2390</v>
      </c>
      <c r="C755" s="54" t="s">
        <v>2391</v>
      </c>
      <c r="D755" s="54" t="s">
        <v>683</v>
      </c>
      <c r="E755" s="54" t="s">
        <v>18</v>
      </c>
      <c r="F755" s="54" t="s">
        <v>683</v>
      </c>
      <c r="G755" s="54" t="s">
        <v>52</v>
      </c>
      <c r="H755" s="54"/>
      <c r="I755" s="54" t="s">
        <v>1269</v>
      </c>
      <c r="J755" s="68">
        <v>52.16</v>
      </c>
      <c r="K755" s="68">
        <v>86.352</v>
      </c>
      <c r="L755" s="68">
        <v>91</v>
      </c>
      <c r="M755" s="68">
        <v>95</v>
      </c>
      <c r="N755" s="68">
        <v>4</v>
      </c>
    </row>
    <row r="756" customFormat="1" spans="1:14">
      <c r="A756" s="54" t="s">
        <v>2392</v>
      </c>
      <c r="B756" s="54" t="s">
        <v>2393</v>
      </c>
      <c r="C756" s="54" t="s">
        <v>2394</v>
      </c>
      <c r="D756" s="54" t="s">
        <v>128</v>
      </c>
      <c r="E756" s="54" t="s">
        <v>18</v>
      </c>
      <c r="F756" s="54" t="s">
        <v>128</v>
      </c>
      <c r="G756" s="54" t="s">
        <v>129</v>
      </c>
      <c r="H756" s="54"/>
      <c r="I756" s="54" t="s">
        <v>130</v>
      </c>
      <c r="J756" s="68">
        <v>5.09</v>
      </c>
      <c r="K756" s="68">
        <v>7.161</v>
      </c>
      <c r="L756" s="68">
        <v>5.5</v>
      </c>
      <c r="M756" s="68">
        <v>7.5</v>
      </c>
      <c r="N756" s="68">
        <v>2</v>
      </c>
    </row>
    <row r="757" customFormat="1" spans="1:14">
      <c r="A757" s="54" t="s">
        <v>2395</v>
      </c>
      <c r="B757" s="54" t="s">
        <v>2396</v>
      </c>
      <c r="C757" s="54" t="s">
        <v>2397</v>
      </c>
      <c r="D757" s="54" t="s">
        <v>738</v>
      </c>
      <c r="E757" s="54" t="s">
        <v>18</v>
      </c>
      <c r="F757" s="54" t="s">
        <v>738</v>
      </c>
      <c r="G757" s="66" t="s">
        <v>98</v>
      </c>
      <c r="H757" s="54"/>
      <c r="I757" s="54" t="s">
        <v>130</v>
      </c>
      <c r="J757" s="68">
        <v>24.63</v>
      </c>
      <c r="K757" s="68">
        <v>22.781</v>
      </c>
      <c r="L757" s="68">
        <v>25</v>
      </c>
      <c r="M757" s="68">
        <v>25</v>
      </c>
      <c r="N757" s="68">
        <v>0</v>
      </c>
    </row>
    <row r="758" customFormat="1" spans="1:14">
      <c r="A758" s="54" t="s">
        <v>2398</v>
      </c>
      <c r="B758" s="54" t="s">
        <v>2399</v>
      </c>
      <c r="C758" s="54" t="s">
        <v>2400</v>
      </c>
      <c r="D758" s="54" t="s">
        <v>78</v>
      </c>
      <c r="E758" s="54" t="s">
        <v>18</v>
      </c>
      <c r="F758" s="54" t="s">
        <v>78</v>
      </c>
      <c r="G758" s="66" t="s">
        <v>29</v>
      </c>
      <c r="H758" s="54"/>
      <c r="I758" s="54" t="s">
        <v>604</v>
      </c>
      <c r="J758" s="68">
        <v>31.37</v>
      </c>
      <c r="K758" s="68">
        <v>14.85</v>
      </c>
      <c r="L758" s="68">
        <v>32</v>
      </c>
      <c r="M758" s="68">
        <v>32</v>
      </c>
      <c r="N758" s="68">
        <v>0</v>
      </c>
    </row>
    <row r="759" customFormat="1" spans="1:14">
      <c r="A759" s="54" t="s">
        <v>2401</v>
      </c>
      <c r="B759" s="54" t="s">
        <v>2402</v>
      </c>
      <c r="C759" s="54" t="s">
        <v>2403</v>
      </c>
      <c r="D759" s="54" t="s">
        <v>453</v>
      </c>
      <c r="E759" s="54" t="s">
        <v>18</v>
      </c>
      <c r="F759" s="54" t="s">
        <v>453</v>
      </c>
      <c r="G759" s="66" t="s">
        <v>29</v>
      </c>
      <c r="H759" s="54"/>
      <c r="I759" s="54" t="s">
        <v>223</v>
      </c>
      <c r="J759" s="68">
        <v>667.61</v>
      </c>
      <c r="K759" s="68">
        <v>704.279</v>
      </c>
      <c r="L759" s="68">
        <v>705</v>
      </c>
      <c r="M759" s="68">
        <v>705</v>
      </c>
      <c r="N759" s="68">
        <v>0</v>
      </c>
    </row>
    <row r="760" customFormat="1" spans="1:14">
      <c r="A760" s="54" t="s">
        <v>2404</v>
      </c>
      <c r="B760" s="54" t="s">
        <v>2405</v>
      </c>
      <c r="C760" s="54" t="s">
        <v>2406</v>
      </c>
      <c r="D760" s="54" t="s">
        <v>738</v>
      </c>
      <c r="E760" s="54" t="s">
        <v>18</v>
      </c>
      <c r="F760" s="54" t="s">
        <v>738</v>
      </c>
      <c r="G760" s="54" t="s">
        <v>98</v>
      </c>
      <c r="H760" s="54"/>
      <c r="I760" s="54" t="s">
        <v>191</v>
      </c>
      <c r="J760" s="68">
        <v>42.73</v>
      </c>
      <c r="K760" s="68">
        <v>94.358</v>
      </c>
      <c r="L760" s="68">
        <v>80</v>
      </c>
      <c r="M760" s="68">
        <v>96</v>
      </c>
      <c r="N760" s="68">
        <v>16</v>
      </c>
    </row>
    <row r="761" customFormat="1" spans="1:14">
      <c r="A761" s="54" t="s">
        <v>2407</v>
      </c>
      <c r="B761" s="54" t="s">
        <v>2408</v>
      </c>
      <c r="C761" s="54" t="s">
        <v>2409</v>
      </c>
      <c r="D761" s="54" t="s">
        <v>590</v>
      </c>
      <c r="E761" s="54" t="s">
        <v>18</v>
      </c>
      <c r="F761" s="54" t="s">
        <v>590</v>
      </c>
      <c r="G761" s="66" t="s">
        <v>129</v>
      </c>
      <c r="H761" s="54"/>
      <c r="I761" s="54" t="s">
        <v>223</v>
      </c>
      <c r="J761" s="68">
        <v>5.71</v>
      </c>
      <c r="K761" s="68">
        <v>9.9</v>
      </c>
      <c r="L761" s="68">
        <v>6.5</v>
      </c>
      <c r="M761" s="68">
        <v>10</v>
      </c>
      <c r="N761" s="68">
        <v>3.5</v>
      </c>
    </row>
    <row r="762" customFormat="1" spans="1:14">
      <c r="A762" s="54" t="s">
        <v>2410</v>
      </c>
      <c r="B762" s="54" t="s">
        <v>2411</v>
      </c>
      <c r="C762" s="54" t="s">
        <v>2412</v>
      </c>
      <c r="D762" s="54" t="s">
        <v>590</v>
      </c>
      <c r="E762" s="54" t="s">
        <v>18</v>
      </c>
      <c r="F762" s="54" t="s">
        <v>590</v>
      </c>
      <c r="G762" s="54" t="s">
        <v>129</v>
      </c>
      <c r="H762" s="54"/>
      <c r="I762" s="54" t="s">
        <v>223</v>
      </c>
      <c r="J762" s="68">
        <v>6</v>
      </c>
      <c r="K762" s="68">
        <v>11.693</v>
      </c>
      <c r="L762" s="68">
        <v>7.5</v>
      </c>
      <c r="M762" s="68">
        <v>12</v>
      </c>
      <c r="N762" s="68">
        <v>4.5</v>
      </c>
    </row>
    <row r="763" customFormat="1" spans="1:14">
      <c r="A763" s="54" t="s">
        <v>2413</v>
      </c>
      <c r="B763" s="54" t="s">
        <v>2414</v>
      </c>
      <c r="C763" s="54" t="s">
        <v>2415</v>
      </c>
      <c r="D763" s="54" t="s">
        <v>85</v>
      </c>
      <c r="E763" s="54" t="s">
        <v>18</v>
      </c>
      <c r="F763" s="54" t="s">
        <v>85</v>
      </c>
      <c r="G763" s="66" t="s">
        <v>29</v>
      </c>
      <c r="H763" s="54"/>
      <c r="I763" s="54" t="s">
        <v>223</v>
      </c>
      <c r="J763" s="68">
        <v>51.17</v>
      </c>
      <c r="K763" s="68">
        <v>36.164</v>
      </c>
      <c r="L763" s="68">
        <v>52</v>
      </c>
      <c r="M763" s="68">
        <v>52</v>
      </c>
      <c r="N763" s="68">
        <v>0</v>
      </c>
    </row>
    <row r="764" customFormat="1" spans="1:14">
      <c r="A764" s="54" t="s">
        <v>2416</v>
      </c>
      <c r="B764" s="54" t="s">
        <v>2417</v>
      </c>
      <c r="C764" s="54" t="s">
        <v>2418</v>
      </c>
      <c r="D764" s="54" t="s">
        <v>603</v>
      </c>
      <c r="E764" s="54" t="s">
        <v>18</v>
      </c>
      <c r="F764" s="54" t="s">
        <v>603</v>
      </c>
      <c r="G764" s="54" t="s">
        <v>129</v>
      </c>
      <c r="H764" s="54"/>
      <c r="I764" s="54" t="s">
        <v>223</v>
      </c>
      <c r="J764" s="68">
        <v>7.33</v>
      </c>
      <c r="K764" s="68">
        <v>15.444</v>
      </c>
      <c r="L764" s="68">
        <v>13</v>
      </c>
      <c r="M764" s="68">
        <v>15.5</v>
      </c>
      <c r="N764" s="68">
        <v>2.5</v>
      </c>
    </row>
    <row r="765" customFormat="1" spans="1:14">
      <c r="A765" s="54" t="s">
        <v>2419</v>
      </c>
      <c r="B765" s="54" t="s">
        <v>2420</v>
      </c>
      <c r="C765" s="54" t="s">
        <v>2421</v>
      </c>
      <c r="D765" s="54" t="s">
        <v>287</v>
      </c>
      <c r="E765" s="54" t="s">
        <v>18</v>
      </c>
      <c r="F765" s="54" t="s">
        <v>287</v>
      </c>
      <c r="G765" s="54" t="s">
        <v>98</v>
      </c>
      <c r="H765" s="54"/>
      <c r="I765" s="54" t="s">
        <v>540</v>
      </c>
      <c r="J765" s="68">
        <v>116.64</v>
      </c>
      <c r="K765" s="68">
        <v>20.747</v>
      </c>
      <c r="L765" s="68">
        <v>117</v>
      </c>
      <c r="M765" s="68">
        <v>117</v>
      </c>
      <c r="N765" s="68">
        <v>0</v>
      </c>
    </row>
    <row r="766" customFormat="1" spans="1:14">
      <c r="A766" s="54" t="s">
        <v>2422</v>
      </c>
      <c r="B766" s="54" t="s">
        <v>2423</v>
      </c>
      <c r="C766" s="54" t="s">
        <v>2424</v>
      </c>
      <c r="D766" s="54" t="s">
        <v>586</v>
      </c>
      <c r="E766" s="54" t="s">
        <v>18</v>
      </c>
      <c r="F766" s="54" t="s">
        <v>586</v>
      </c>
      <c r="G766" s="54" t="s">
        <v>98</v>
      </c>
      <c r="H766" s="54"/>
      <c r="I766" s="54" t="s">
        <v>540</v>
      </c>
      <c r="J766" s="68">
        <v>37.53</v>
      </c>
      <c r="K766" s="68">
        <v>19.852</v>
      </c>
      <c r="L766" s="68">
        <v>38</v>
      </c>
      <c r="M766" s="68">
        <v>38</v>
      </c>
      <c r="N766" s="68">
        <v>0</v>
      </c>
    </row>
    <row r="767" customFormat="1" spans="1:14">
      <c r="A767" s="54" t="s">
        <v>2425</v>
      </c>
      <c r="B767" s="54" t="s">
        <v>2426</v>
      </c>
      <c r="C767" s="54" t="s">
        <v>2427</v>
      </c>
      <c r="D767" s="54" t="s">
        <v>17</v>
      </c>
      <c r="E767" s="54" t="s">
        <v>18</v>
      </c>
      <c r="F767" s="54" t="s">
        <v>17</v>
      </c>
      <c r="G767" s="54" t="s">
        <v>19</v>
      </c>
      <c r="H767" s="54"/>
      <c r="I767" s="54" t="s">
        <v>540</v>
      </c>
      <c r="J767" s="68">
        <v>0.91</v>
      </c>
      <c r="K767" s="68">
        <v>0.792</v>
      </c>
      <c r="L767" s="68">
        <v>1</v>
      </c>
      <c r="M767" s="68">
        <v>1</v>
      </c>
      <c r="N767" s="68">
        <v>0</v>
      </c>
    </row>
    <row r="768" customFormat="1" spans="1:14">
      <c r="A768" s="54" t="s">
        <v>2428</v>
      </c>
      <c r="B768" s="54" t="s">
        <v>2429</v>
      </c>
      <c r="C768" s="54" t="s">
        <v>2430</v>
      </c>
      <c r="D768" s="54" t="s">
        <v>24</v>
      </c>
      <c r="E768" s="54" t="s">
        <v>18</v>
      </c>
      <c r="F768" s="54" t="s">
        <v>24</v>
      </c>
      <c r="G768" s="54" t="s">
        <v>19</v>
      </c>
      <c r="H768" s="54"/>
      <c r="I768" s="54" t="s">
        <v>211</v>
      </c>
      <c r="J768" s="68">
        <v>14.47</v>
      </c>
      <c r="K768" s="68">
        <v>13.586</v>
      </c>
      <c r="L768" s="68">
        <v>14.5</v>
      </c>
      <c r="M768" s="68">
        <v>14.5</v>
      </c>
      <c r="N768" s="68">
        <v>0</v>
      </c>
    </row>
    <row r="769" customFormat="1" spans="1:14">
      <c r="A769" s="54" t="s">
        <v>2431</v>
      </c>
      <c r="B769" s="54" t="s">
        <v>2432</v>
      </c>
      <c r="C769" s="54" t="s">
        <v>2433</v>
      </c>
      <c r="D769" s="54" t="s">
        <v>24</v>
      </c>
      <c r="E769" s="54" t="s">
        <v>18</v>
      </c>
      <c r="F769" s="54" t="s">
        <v>24</v>
      </c>
      <c r="G769" s="54" t="s">
        <v>19</v>
      </c>
      <c r="H769" s="54"/>
      <c r="I769" s="54" t="s">
        <v>1262</v>
      </c>
      <c r="J769" s="68">
        <v>22.7</v>
      </c>
      <c r="K769" s="68">
        <v>39.353</v>
      </c>
      <c r="L769" s="68">
        <v>36</v>
      </c>
      <c r="M769" s="68">
        <v>40</v>
      </c>
      <c r="N769" s="68">
        <v>4</v>
      </c>
    </row>
    <row r="770" customFormat="1" spans="1:14">
      <c r="A770" s="54" t="s">
        <v>2434</v>
      </c>
      <c r="B770" s="54" t="s">
        <v>2435</v>
      </c>
      <c r="C770" s="54" t="s">
        <v>2436</v>
      </c>
      <c r="D770" s="54" t="s">
        <v>453</v>
      </c>
      <c r="E770" s="54" t="s">
        <v>18</v>
      </c>
      <c r="F770" s="54" t="s">
        <v>453</v>
      </c>
      <c r="G770" s="54" t="s">
        <v>29</v>
      </c>
      <c r="H770" s="54"/>
      <c r="I770" s="54" t="s">
        <v>442</v>
      </c>
      <c r="J770" s="68">
        <v>44.77</v>
      </c>
      <c r="K770" s="68">
        <v>38.845</v>
      </c>
      <c r="L770" s="68">
        <v>45</v>
      </c>
      <c r="M770" s="68">
        <v>45</v>
      </c>
      <c r="N770" s="68">
        <v>0</v>
      </c>
    </row>
    <row r="771" customFormat="1" spans="1:14">
      <c r="A771" s="54" t="s">
        <v>2437</v>
      </c>
      <c r="B771" s="54" t="s">
        <v>2438</v>
      </c>
      <c r="C771" s="54" t="s">
        <v>2439</v>
      </c>
      <c r="D771" s="54" t="s">
        <v>140</v>
      </c>
      <c r="E771" s="54" t="s">
        <v>18</v>
      </c>
      <c r="F771" s="54" t="s">
        <v>140</v>
      </c>
      <c r="G771" s="54" t="s">
        <v>98</v>
      </c>
      <c r="H771" s="54"/>
      <c r="I771" s="54" t="s">
        <v>442</v>
      </c>
      <c r="J771" s="68">
        <v>22.45</v>
      </c>
      <c r="K771" s="68">
        <v>26.611</v>
      </c>
      <c r="L771" s="68">
        <v>24</v>
      </c>
      <c r="M771" s="68">
        <v>27</v>
      </c>
      <c r="N771" s="68">
        <v>3</v>
      </c>
    </row>
    <row r="772" customFormat="1" spans="1:14">
      <c r="A772" s="54" t="s">
        <v>2440</v>
      </c>
      <c r="B772" s="54" t="s">
        <v>2441</v>
      </c>
      <c r="C772" s="54" t="s">
        <v>2442</v>
      </c>
      <c r="D772" s="54" t="s">
        <v>17</v>
      </c>
      <c r="E772" s="54" t="s">
        <v>18</v>
      </c>
      <c r="F772" s="54" t="s">
        <v>17</v>
      </c>
      <c r="G772" s="66" t="s">
        <v>19</v>
      </c>
      <c r="H772" s="54"/>
      <c r="I772" s="54" t="s">
        <v>99</v>
      </c>
      <c r="J772" s="68">
        <v>8.75</v>
      </c>
      <c r="K772" s="68">
        <v>12.254</v>
      </c>
      <c r="L772" s="68">
        <v>10</v>
      </c>
      <c r="M772" s="68">
        <v>12.5</v>
      </c>
      <c r="N772" s="68">
        <v>2.5</v>
      </c>
    </row>
    <row r="773" customFormat="1" spans="1:14">
      <c r="A773" s="54" t="s">
        <v>2443</v>
      </c>
      <c r="B773" s="54" t="s">
        <v>2444</v>
      </c>
      <c r="C773" s="54" t="s">
        <v>2445</v>
      </c>
      <c r="D773" s="54" t="s">
        <v>611</v>
      </c>
      <c r="E773" s="54" t="s">
        <v>18</v>
      </c>
      <c r="F773" s="54" t="s">
        <v>611</v>
      </c>
      <c r="G773" s="54" t="s">
        <v>129</v>
      </c>
      <c r="H773" s="54"/>
      <c r="I773" s="54" t="s">
        <v>86</v>
      </c>
      <c r="J773" s="68">
        <v>42.73</v>
      </c>
      <c r="K773" s="68">
        <v>45.831</v>
      </c>
      <c r="L773" s="68">
        <v>48</v>
      </c>
      <c r="M773" s="68">
        <v>46</v>
      </c>
      <c r="N773" s="68">
        <v>-2</v>
      </c>
    </row>
    <row r="774" customFormat="1" spans="1:14">
      <c r="A774" s="54" t="s">
        <v>2446</v>
      </c>
      <c r="B774" s="54" t="s">
        <v>2447</v>
      </c>
      <c r="C774" s="54" t="s">
        <v>2448</v>
      </c>
      <c r="D774" s="54" t="s">
        <v>140</v>
      </c>
      <c r="E774" s="54" t="s">
        <v>18</v>
      </c>
      <c r="F774" s="54" t="s">
        <v>140</v>
      </c>
      <c r="G774" s="54" t="s">
        <v>98</v>
      </c>
      <c r="H774" s="54"/>
      <c r="I774" s="54" t="s">
        <v>191</v>
      </c>
      <c r="J774" s="68">
        <v>4.26</v>
      </c>
      <c r="K774" s="68">
        <v>2.592</v>
      </c>
      <c r="L774" s="68">
        <v>4.5</v>
      </c>
      <c r="M774" s="68">
        <v>4.5</v>
      </c>
      <c r="N774" s="68">
        <v>0</v>
      </c>
    </row>
    <row r="775" customFormat="1" spans="1:14">
      <c r="A775" s="54" t="s">
        <v>2449</v>
      </c>
      <c r="B775" s="54" t="s">
        <v>2450</v>
      </c>
      <c r="C775" s="54" t="s">
        <v>2451</v>
      </c>
      <c r="D775" s="54" t="s">
        <v>168</v>
      </c>
      <c r="E775" s="54" t="s">
        <v>18</v>
      </c>
      <c r="F775" s="54" t="s">
        <v>169</v>
      </c>
      <c r="G775" s="54" t="s">
        <v>170</v>
      </c>
      <c r="H775" s="54"/>
      <c r="I775" s="54" t="s">
        <v>191</v>
      </c>
      <c r="J775" s="68">
        <v>198.51</v>
      </c>
      <c r="K775" s="68">
        <v>193.515</v>
      </c>
      <c r="L775" s="68">
        <v>202</v>
      </c>
      <c r="M775" s="68">
        <v>203</v>
      </c>
      <c r="N775" s="68">
        <v>1</v>
      </c>
    </row>
    <row r="776" customFormat="1" spans="1:14">
      <c r="A776" s="54" t="s">
        <v>2452</v>
      </c>
      <c r="B776" s="54" t="s">
        <v>2453</v>
      </c>
      <c r="C776" s="54" t="s">
        <v>2454</v>
      </c>
      <c r="D776" s="54" t="s">
        <v>2455</v>
      </c>
      <c r="E776" s="54" t="s">
        <v>18</v>
      </c>
      <c r="F776" s="54" t="s">
        <v>2455</v>
      </c>
      <c r="G776" s="54" t="s">
        <v>129</v>
      </c>
      <c r="H776" s="54"/>
      <c r="I776" s="54" t="s">
        <v>86</v>
      </c>
      <c r="J776" s="68">
        <v>0.89</v>
      </c>
      <c r="K776" s="68">
        <v>1.472</v>
      </c>
      <c r="L776" s="68">
        <v>2</v>
      </c>
      <c r="M776" s="68">
        <v>2</v>
      </c>
      <c r="N776" s="68">
        <v>0</v>
      </c>
    </row>
    <row r="777" customFormat="1" spans="1:14">
      <c r="A777" s="54" t="s">
        <v>2456</v>
      </c>
      <c r="B777" s="54" t="s">
        <v>2457</v>
      </c>
      <c r="C777" s="54" t="s">
        <v>2458</v>
      </c>
      <c r="D777" s="54" t="s">
        <v>97</v>
      </c>
      <c r="E777" s="54" t="s">
        <v>18</v>
      </c>
      <c r="F777" s="54" t="s">
        <v>97</v>
      </c>
      <c r="G777" s="66" t="s">
        <v>98</v>
      </c>
      <c r="H777" s="54"/>
      <c r="I777" s="54" t="s">
        <v>191</v>
      </c>
      <c r="J777" s="68">
        <v>44.99</v>
      </c>
      <c r="K777" s="68">
        <v>36.856</v>
      </c>
      <c r="L777" s="68">
        <v>45</v>
      </c>
      <c r="M777" s="68">
        <v>47</v>
      </c>
      <c r="N777" s="68">
        <v>2</v>
      </c>
    </row>
    <row r="778" customFormat="1" spans="1:14">
      <c r="A778" s="54" t="s">
        <v>2459</v>
      </c>
      <c r="B778" s="54" t="s">
        <v>2460</v>
      </c>
      <c r="C778" s="54" t="s">
        <v>2461</v>
      </c>
      <c r="D778" s="54" t="s">
        <v>17</v>
      </c>
      <c r="E778" s="54" t="s">
        <v>18</v>
      </c>
      <c r="F778" s="54" t="s">
        <v>17</v>
      </c>
      <c r="G778" s="54" t="s">
        <v>19</v>
      </c>
      <c r="H778" s="54"/>
      <c r="I778" s="54" t="s">
        <v>79</v>
      </c>
      <c r="J778" s="68">
        <v>4.89</v>
      </c>
      <c r="K778" s="68">
        <v>6.438</v>
      </c>
      <c r="L778" s="68">
        <v>6</v>
      </c>
      <c r="M778" s="68">
        <v>8</v>
      </c>
      <c r="N778" s="68">
        <v>2</v>
      </c>
    </row>
    <row r="779" customFormat="1" spans="1:14">
      <c r="A779" s="54" t="s">
        <v>2462</v>
      </c>
      <c r="B779" s="54" t="s">
        <v>2463</v>
      </c>
      <c r="C779" s="54" t="s">
        <v>2464</v>
      </c>
      <c r="D779" s="54" t="s">
        <v>17</v>
      </c>
      <c r="E779" s="54" t="s">
        <v>18</v>
      </c>
      <c r="F779" s="54" t="s">
        <v>17</v>
      </c>
      <c r="G779" s="54" t="s">
        <v>19</v>
      </c>
      <c r="H779" s="54"/>
      <c r="I779" s="54" t="s">
        <v>215</v>
      </c>
      <c r="J779" s="68">
        <v>1.67</v>
      </c>
      <c r="K779" s="68">
        <v>1.04</v>
      </c>
      <c r="L779" s="68">
        <v>2</v>
      </c>
      <c r="M779" s="68">
        <v>2</v>
      </c>
      <c r="N779" s="68">
        <v>0</v>
      </c>
    </row>
    <row r="780" customFormat="1" spans="1:14">
      <c r="A780" s="54" t="s">
        <v>2465</v>
      </c>
      <c r="B780" s="54" t="s">
        <v>2466</v>
      </c>
      <c r="C780" s="54" t="s">
        <v>2467</v>
      </c>
      <c r="D780" s="54" t="s">
        <v>17</v>
      </c>
      <c r="E780" s="54" t="s">
        <v>18</v>
      </c>
      <c r="F780" s="54" t="s">
        <v>17</v>
      </c>
      <c r="G780" s="54" t="s">
        <v>19</v>
      </c>
      <c r="H780" s="54"/>
      <c r="I780" s="54" t="s">
        <v>152</v>
      </c>
      <c r="J780" s="68">
        <v>1.63</v>
      </c>
      <c r="K780" s="68">
        <v>5.597</v>
      </c>
      <c r="L780" s="68">
        <v>4.5</v>
      </c>
      <c r="M780" s="68">
        <v>6</v>
      </c>
      <c r="N780" s="68">
        <v>1.5</v>
      </c>
    </row>
    <row r="781" customFormat="1" spans="1:14">
      <c r="A781" s="54" t="s">
        <v>2468</v>
      </c>
      <c r="B781" s="54" t="s">
        <v>2469</v>
      </c>
      <c r="C781" s="54" t="s">
        <v>2470</v>
      </c>
      <c r="D781" s="54" t="s">
        <v>586</v>
      </c>
      <c r="E781" s="54" t="s">
        <v>18</v>
      </c>
      <c r="F781" s="54" t="s">
        <v>586</v>
      </c>
      <c r="G781" s="54" t="s">
        <v>98</v>
      </c>
      <c r="H781" s="54"/>
      <c r="I781" s="54" t="s">
        <v>99</v>
      </c>
      <c r="J781" s="68">
        <v>43.09</v>
      </c>
      <c r="K781" s="68">
        <v>54.828</v>
      </c>
      <c r="L781" s="68">
        <v>48</v>
      </c>
      <c r="M781" s="68">
        <v>56</v>
      </c>
      <c r="N781" s="68">
        <v>8</v>
      </c>
    </row>
    <row r="782" customFormat="1" spans="1:14">
      <c r="A782" s="54" t="s">
        <v>2471</v>
      </c>
      <c r="B782" s="54" t="s">
        <v>2472</v>
      </c>
      <c r="C782" s="54" t="s">
        <v>2473</v>
      </c>
      <c r="D782" s="54" t="s">
        <v>586</v>
      </c>
      <c r="E782" s="54" t="s">
        <v>18</v>
      </c>
      <c r="F782" s="54" t="s">
        <v>586</v>
      </c>
      <c r="G782" s="54" t="s">
        <v>98</v>
      </c>
      <c r="H782" s="54"/>
      <c r="I782" s="54" t="s">
        <v>99</v>
      </c>
      <c r="J782" s="68">
        <v>64.84</v>
      </c>
      <c r="K782" s="68">
        <v>81.638</v>
      </c>
      <c r="L782" s="68">
        <v>72</v>
      </c>
      <c r="M782" s="68">
        <v>83</v>
      </c>
      <c r="N782" s="68">
        <v>11</v>
      </c>
    </row>
    <row r="783" customFormat="1" spans="1:14">
      <c r="A783" s="54" t="s">
        <v>2474</v>
      </c>
      <c r="B783" s="54" t="s">
        <v>2475</v>
      </c>
      <c r="C783" s="54" t="s">
        <v>2476</v>
      </c>
      <c r="D783" s="54" t="s">
        <v>586</v>
      </c>
      <c r="E783" s="54" t="s">
        <v>18</v>
      </c>
      <c r="F783" s="54" t="s">
        <v>586</v>
      </c>
      <c r="G783" s="54" t="s">
        <v>98</v>
      </c>
      <c r="H783" s="54"/>
      <c r="I783" s="54" t="s">
        <v>99</v>
      </c>
      <c r="J783" s="68">
        <v>65.01</v>
      </c>
      <c r="K783" s="68">
        <v>82.097</v>
      </c>
      <c r="L783" s="68">
        <v>72</v>
      </c>
      <c r="M783" s="68">
        <v>84</v>
      </c>
      <c r="N783" s="68">
        <v>12</v>
      </c>
    </row>
    <row r="784" customFormat="1" spans="1:14">
      <c r="A784" s="54" t="s">
        <v>2477</v>
      </c>
      <c r="B784" s="54" t="s">
        <v>2478</v>
      </c>
      <c r="C784" s="54" t="s">
        <v>2479</v>
      </c>
      <c r="D784" s="54" t="s">
        <v>586</v>
      </c>
      <c r="E784" s="54" t="s">
        <v>18</v>
      </c>
      <c r="F784" s="54" t="s">
        <v>586</v>
      </c>
      <c r="G784" s="66" t="s">
        <v>98</v>
      </c>
      <c r="H784" s="54"/>
      <c r="I784" s="54" t="s">
        <v>99</v>
      </c>
      <c r="J784" s="68">
        <v>64.57</v>
      </c>
      <c r="K784" s="68">
        <v>83.034</v>
      </c>
      <c r="L784" s="68">
        <v>72</v>
      </c>
      <c r="M784" s="68">
        <v>84</v>
      </c>
      <c r="N784" s="68">
        <v>12</v>
      </c>
    </row>
    <row r="785" customFormat="1" spans="1:14">
      <c r="A785" s="54" t="s">
        <v>2480</v>
      </c>
      <c r="B785" s="54" t="s">
        <v>2481</v>
      </c>
      <c r="C785" s="54" t="s">
        <v>2482</v>
      </c>
      <c r="D785" s="54" t="s">
        <v>140</v>
      </c>
      <c r="E785" s="54" t="s">
        <v>18</v>
      </c>
      <c r="F785" s="54" t="s">
        <v>140</v>
      </c>
      <c r="G785" s="54" t="s">
        <v>98</v>
      </c>
      <c r="H785" s="54"/>
      <c r="I785" s="54" t="s">
        <v>99</v>
      </c>
      <c r="J785" s="68">
        <v>46.17</v>
      </c>
      <c r="K785" s="68">
        <v>53.757</v>
      </c>
      <c r="L785" s="68">
        <v>47</v>
      </c>
      <c r="M785" s="68">
        <v>55</v>
      </c>
      <c r="N785" s="68">
        <v>8</v>
      </c>
    </row>
    <row r="786" customFormat="1" spans="1:14">
      <c r="A786" s="54" t="s">
        <v>2483</v>
      </c>
      <c r="B786" s="54" t="s">
        <v>2484</v>
      </c>
      <c r="C786" s="54" t="s">
        <v>2485</v>
      </c>
      <c r="D786" s="54" t="s">
        <v>586</v>
      </c>
      <c r="E786" s="54" t="s">
        <v>18</v>
      </c>
      <c r="F786" s="54" t="s">
        <v>586</v>
      </c>
      <c r="G786" s="54" t="s">
        <v>98</v>
      </c>
      <c r="H786" s="54"/>
      <c r="I786" s="54" t="s">
        <v>99</v>
      </c>
      <c r="J786" s="68">
        <v>43.19</v>
      </c>
      <c r="K786" s="68">
        <v>54.612</v>
      </c>
      <c r="L786" s="68">
        <v>47</v>
      </c>
      <c r="M786" s="68">
        <v>55</v>
      </c>
      <c r="N786" s="68">
        <v>8</v>
      </c>
    </row>
    <row r="787" customFormat="1" spans="1:14">
      <c r="A787" s="54" t="s">
        <v>2486</v>
      </c>
      <c r="B787" s="54" t="s">
        <v>2487</v>
      </c>
      <c r="C787" s="54" t="s">
        <v>2488</v>
      </c>
      <c r="D787" s="54" t="s">
        <v>17</v>
      </c>
      <c r="E787" s="54" t="s">
        <v>18</v>
      </c>
      <c r="F787" s="54" t="s">
        <v>17</v>
      </c>
      <c r="G787" s="54" t="s">
        <v>19</v>
      </c>
      <c r="H787" s="54"/>
      <c r="I787" s="54" t="s">
        <v>408</v>
      </c>
      <c r="J787" s="68">
        <v>12.22</v>
      </c>
      <c r="K787" s="68">
        <v>5.642</v>
      </c>
      <c r="L787" s="68">
        <v>12.5</v>
      </c>
      <c r="M787" s="68">
        <v>12.5</v>
      </c>
      <c r="N787" s="68">
        <v>0</v>
      </c>
    </row>
    <row r="788" customFormat="1" spans="1:14">
      <c r="A788" s="54" t="s">
        <v>2489</v>
      </c>
      <c r="B788" s="54" t="s">
        <v>2490</v>
      </c>
      <c r="C788" s="54" t="s">
        <v>2491</v>
      </c>
      <c r="D788" s="54" t="s">
        <v>168</v>
      </c>
      <c r="E788" s="54" t="s">
        <v>18</v>
      </c>
      <c r="F788" s="54" t="s">
        <v>169</v>
      </c>
      <c r="G788" s="54" t="s">
        <v>170</v>
      </c>
      <c r="H788" s="54"/>
      <c r="I788" s="54" t="s">
        <v>215</v>
      </c>
      <c r="J788" s="68">
        <v>38.59</v>
      </c>
      <c r="K788" s="68">
        <v>42.315</v>
      </c>
      <c r="L788" s="68">
        <v>41</v>
      </c>
      <c r="M788" s="68">
        <v>43</v>
      </c>
      <c r="N788" s="68">
        <v>2</v>
      </c>
    </row>
    <row r="789" customFormat="1" spans="1:14">
      <c r="A789" s="54" t="s">
        <v>2492</v>
      </c>
      <c r="B789" s="54" t="s">
        <v>2493</v>
      </c>
      <c r="C789" s="54" t="s">
        <v>2494</v>
      </c>
      <c r="D789" s="54" t="s">
        <v>2455</v>
      </c>
      <c r="E789" s="54" t="s">
        <v>18</v>
      </c>
      <c r="F789" s="54" t="s">
        <v>2455</v>
      </c>
      <c r="G789" s="54" t="s">
        <v>129</v>
      </c>
      <c r="H789" s="54"/>
      <c r="I789" s="54" t="s">
        <v>86</v>
      </c>
      <c r="J789" s="68">
        <v>23.53</v>
      </c>
      <c r="K789" s="68">
        <v>24.833</v>
      </c>
      <c r="L789" s="68">
        <v>25</v>
      </c>
      <c r="M789" s="68">
        <v>25</v>
      </c>
      <c r="N789" s="68">
        <v>0</v>
      </c>
    </row>
    <row r="790" customFormat="1" spans="1:14">
      <c r="A790" s="54" t="s">
        <v>2495</v>
      </c>
      <c r="B790" s="54" t="s">
        <v>2496</v>
      </c>
      <c r="C790" s="54" t="s">
        <v>2497</v>
      </c>
      <c r="D790" s="54" t="s">
        <v>2455</v>
      </c>
      <c r="E790" s="54" t="s">
        <v>18</v>
      </c>
      <c r="F790" s="54" t="s">
        <v>2455</v>
      </c>
      <c r="G790" s="54" t="s">
        <v>129</v>
      </c>
      <c r="H790" s="54"/>
      <c r="I790" s="54" t="s">
        <v>86</v>
      </c>
      <c r="J790" s="68">
        <v>23.59</v>
      </c>
      <c r="K790" s="68">
        <v>25.007</v>
      </c>
      <c r="L790" s="68">
        <v>26</v>
      </c>
      <c r="M790" s="68">
        <v>26</v>
      </c>
      <c r="N790" s="68">
        <v>0</v>
      </c>
    </row>
    <row r="791" customFormat="1" spans="1:14">
      <c r="A791" s="54" t="s">
        <v>2498</v>
      </c>
      <c r="B791" s="54" t="s">
        <v>2499</v>
      </c>
      <c r="C791" s="54" t="s">
        <v>2500</v>
      </c>
      <c r="D791" s="54" t="s">
        <v>17</v>
      </c>
      <c r="E791" s="54" t="s">
        <v>18</v>
      </c>
      <c r="F791" s="54" t="s">
        <v>17</v>
      </c>
      <c r="G791" s="54" t="s">
        <v>19</v>
      </c>
      <c r="H791" s="54"/>
      <c r="I791" s="54" t="s">
        <v>120</v>
      </c>
      <c r="J791" s="68">
        <v>21.38</v>
      </c>
      <c r="K791" s="68">
        <v>5.592</v>
      </c>
      <c r="L791" s="68">
        <v>22</v>
      </c>
      <c r="M791" s="68">
        <v>22</v>
      </c>
      <c r="N791" s="68">
        <v>0</v>
      </c>
    </row>
    <row r="792" customFormat="1" spans="1:14">
      <c r="A792" s="54" t="s">
        <v>2501</v>
      </c>
      <c r="B792" s="54" t="s">
        <v>2502</v>
      </c>
      <c r="C792" s="54" t="s">
        <v>2503</v>
      </c>
      <c r="D792" s="54" t="s">
        <v>78</v>
      </c>
      <c r="E792" s="54" t="s">
        <v>18</v>
      </c>
      <c r="F792" s="54" t="s">
        <v>78</v>
      </c>
      <c r="G792" s="54" t="s">
        <v>29</v>
      </c>
      <c r="H792" s="54"/>
      <c r="I792" s="54" t="s">
        <v>767</v>
      </c>
      <c r="J792" s="68">
        <v>200.75</v>
      </c>
      <c r="K792" s="68">
        <v>99.166</v>
      </c>
      <c r="L792" s="68">
        <v>201</v>
      </c>
      <c r="M792" s="68">
        <v>201</v>
      </c>
      <c r="N792" s="68">
        <v>0</v>
      </c>
    </row>
    <row r="793" customFormat="1" spans="1:14">
      <c r="A793" s="54" t="s">
        <v>2504</v>
      </c>
      <c r="B793" s="54" t="s">
        <v>2505</v>
      </c>
      <c r="C793" s="54" t="s">
        <v>50</v>
      </c>
      <c r="D793" s="54" t="s">
        <v>1516</v>
      </c>
      <c r="E793" s="54" t="s">
        <v>18</v>
      </c>
      <c r="F793" s="54" t="s">
        <v>1516</v>
      </c>
      <c r="G793" s="54" t="s">
        <v>52</v>
      </c>
      <c r="H793" s="54"/>
      <c r="I793" s="54" t="s">
        <v>767</v>
      </c>
      <c r="J793" s="68">
        <v>217.78</v>
      </c>
      <c r="K793" s="68">
        <v>131.753</v>
      </c>
      <c r="L793" s="68">
        <v>218</v>
      </c>
      <c r="M793" s="68">
        <v>218</v>
      </c>
      <c r="N793" s="68">
        <v>0</v>
      </c>
    </row>
    <row r="794" customFormat="1" spans="1:14">
      <c r="A794" s="54" t="s">
        <v>2506</v>
      </c>
      <c r="B794" s="54" t="s">
        <v>2507</v>
      </c>
      <c r="C794" s="54" t="s">
        <v>2508</v>
      </c>
      <c r="D794" s="54" t="s">
        <v>160</v>
      </c>
      <c r="E794" s="54" t="s">
        <v>18</v>
      </c>
      <c r="F794" s="54" t="s">
        <v>160</v>
      </c>
      <c r="G794" s="66" t="s">
        <v>129</v>
      </c>
      <c r="H794" s="54"/>
      <c r="I794" s="54" t="s">
        <v>337</v>
      </c>
      <c r="J794" s="68">
        <v>1.71</v>
      </c>
      <c r="K794" s="68">
        <v>1.53</v>
      </c>
      <c r="L794" s="68">
        <v>2</v>
      </c>
      <c r="M794" s="68">
        <v>2</v>
      </c>
      <c r="N794" s="68">
        <v>0</v>
      </c>
    </row>
    <row r="795" customFormat="1" spans="1:14">
      <c r="A795" s="54" t="s">
        <v>2509</v>
      </c>
      <c r="B795" s="54" t="s">
        <v>2510</v>
      </c>
      <c r="C795" s="54" t="s">
        <v>2511</v>
      </c>
      <c r="D795" s="54" t="s">
        <v>17</v>
      </c>
      <c r="E795" s="54" t="s">
        <v>18</v>
      </c>
      <c r="F795" s="54" t="s">
        <v>17</v>
      </c>
      <c r="G795" s="66" t="s">
        <v>19</v>
      </c>
      <c r="H795" s="54"/>
      <c r="I795" s="54" t="s">
        <v>1262</v>
      </c>
      <c r="J795" s="68">
        <v>10.43</v>
      </c>
      <c r="K795" s="68">
        <v>3.996</v>
      </c>
      <c r="L795" s="68">
        <v>10.5</v>
      </c>
      <c r="M795" s="68">
        <v>10.5</v>
      </c>
      <c r="N795" s="68">
        <v>0</v>
      </c>
    </row>
    <row r="796" customFormat="1" spans="1:14">
      <c r="A796" s="54" t="s">
        <v>2512</v>
      </c>
      <c r="B796" s="54" t="s">
        <v>2513</v>
      </c>
      <c r="C796" s="54" t="s">
        <v>2514</v>
      </c>
      <c r="D796" s="54" t="s">
        <v>17</v>
      </c>
      <c r="E796" s="54" t="s">
        <v>18</v>
      </c>
      <c r="F796" s="54" t="s">
        <v>17</v>
      </c>
      <c r="G796" s="54" t="s">
        <v>19</v>
      </c>
      <c r="H796" s="54"/>
      <c r="I796" s="54" t="s">
        <v>1262</v>
      </c>
      <c r="J796" s="68">
        <v>5.42</v>
      </c>
      <c r="K796" s="68">
        <v>2.088</v>
      </c>
      <c r="L796" s="68">
        <v>5.5</v>
      </c>
      <c r="M796" s="68">
        <v>5.5</v>
      </c>
      <c r="N796" s="68">
        <v>0</v>
      </c>
    </row>
    <row r="797" customFormat="1" spans="1:14">
      <c r="A797" s="54" t="s">
        <v>2515</v>
      </c>
      <c r="B797" s="54" t="s">
        <v>2516</v>
      </c>
      <c r="C797" s="54" t="s">
        <v>2517</v>
      </c>
      <c r="D797" s="54" t="s">
        <v>17</v>
      </c>
      <c r="E797" s="54" t="s">
        <v>18</v>
      </c>
      <c r="F797" s="54" t="s">
        <v>17</v>
      </c>
      <c r="G797" s="66" t="s">
        <v>19</v>
      </c>
      <c r="H797" s="54"/>
      <c r="I797" s="54" t="s">
        <v>152</v>
      </c>
      <c r="J797" s="68">
        <v>0.56</v>
      </c>
      <c r="K797" s="68">
        <v>1.215</v>
      </c>
      <c r="L797" s="68">
        <v>1.5</v>
      </c>
      <c r="M797" s="68">
        <v>1.5</v>
      </c>
      <c r="N797" s="68">
        <v>0</v>
      </c>
    </row>
    <row r="798" customFormat="1" spans="1:14">
      <c r="A798" s="54" t="s">
        <v>2518</v>
      </c>
      <c r="B798" s="54" t="s">
        <v>2519</v>
      </c>
      <c r="C798" s="54" t="s">
        <v>2520</v>
      </c>
      <c r="D798" s="54" t="s">
        <v>85</v>
      </c>
      <c r="E798" s="54" t="s">
        <v>18</v>
      </c>
      <c r="F798" s="54" t="s">
        <v>85</v>
      </c>
      <c r="G798" s="54" t="s">
        <v>29</v>
      </c>
      <c r="H798" s="54"/>
      <c r="I798" s="54" t="s">
        <v>90</v>
      </c>
      <c r="J798" s="68">
        <v>703.56</v>
      </c>
      <c r="K798" s="68">
        <v>422.622</v>
      </c>
      <c r="L798" s="68">
        <v>704</v>
      </c>
      <c r="M798" s="68">
        <v>704</v>
      </c>
      <c r="N798" s="68">
        <v>0</v>
      </c>
    </row>
    <row r="799" customFormat="1" spans="1:14">
      <c r="A799" s="54" t="s">
        <v>2521</v>
      </c>
      <c r="B799" s="54" t="s">
        <v>2522</v>
      </c>
      <c r="C799" s="54" t="s">
        <v>2523</v>
      </c>
      <c r="D799" s="54" t="s">
        <v>17</v>
      </c>
      <c r="E799" s="54" t="s">
        <v>18</v>
      </c>
      <c r="F799" s="54" t="s">
        <v>17</v>
      </c>
      <c r="G799" s="66" t="s">
        <v>19</v>
      </c>
      <c r="H799" s="54"/>
      <c r="I799" s="54" t="s">
        <v>227</v>
      </c>
      <c r="J799" s="68">
        <v>26.7</v>
      </c>
      <c r="K799" s="68">
        <v>28.688</v>
      </c>
      <c r="L799" s="68">
        <v>28</v>
      </c>
      <c r="M799" s="68">
        <v>35</v>
      </c>
      <c r="N799" s="68">
        <v>7</v>
      </c>
    </row>
    <row r="800" customFormat="1" spans="1:14">
      <c r="A800" s="54" t="s">
        <v>2524</v>
      </c>
      <c r="B800" s="54" t="s">
        <v>2525</v>
      </c>
      <c r="C800" s="54" t="s">
        <v>2526</v>
      </c>
      <c r="D800" s="54" t="s">
        <v>266</v>
      </c>
      <c r="E800" s="54" t="s">
        <v>18</v>
      </c>
      <c r="F800" s="54" t="s">
        <v>267</v>
      </c>
      <c r="G800" s="54" t="s">
        <v>170</v>
      </c>
      <c r="H800" s="54"/>
      <c r="I800" s="54" t="s">
        <v>191</v>
      </c>
      <c r="J800" s="68">
        <v>22.8</v>
      </c>
      <c r="K800" s="68">
        <v>17.234</v>
      </c>
      <c r="L800" s="68">
        <v>24</v>
      </c>
      <c r="M800" s="68">
        <v>30</v>
      </c>
      <c r="N800" s="68">
        <v>6</v>
      </c>
    </row>
    <row r="801" customFormat="1" spans="1:14">
      <c r="A801" s="54" t="s">
        <v>2527</v>
      </c>
      <c r="B801" s="54" t="s">
        <v>2528</v>
      </c>
      <c r="C801" s="54" t="s">
        <v>2529</v>
      </c>
      <c r="D801" s="54" t="s">
        <v>17</v>
      </c>
      <c r="E801" s="54" t="s">
        <v>18</v>
      </c>
      <c r="F801" s="54" t="s">
        <v>17</v>
      </c>
      <c r="G801" s="54" t="s">
        <v>19</v>
      </c>
      <c r="H801" s="54"/>
      <c r="I801" s="54" t="s">
        <v>145</v>
      </c>
      <c r="J801" s="68">
        <v>9.56</v>
      </c>
      <c r="K801" s="68">
        <v>2.418</v>
      </c>
      <c r="L801" s="68">
        <v>10</v>
      </c>
      <c r="M801" s="68">
        <v>10</v>
      </c>
      <c r="N801" s="68">
        <v>0</v>
      </c>
    </row>
    <row r="802" customFormat="1" spans="1:14">
      <c r="A802" s="54" t="s">
        <v>2530</v>
      </c>
      <c r="B802" s="54" t="s">
        <v>2531</v>
      </c>
      <c r="C802" s="54" t="s">
        <v>2532</v>
      </c>
      <c r="D802" s="54" t="s">
        <v>51</v>
      </c>
      <c r="E802" s="54" t="s">
        <v>18</v>
      </c>
      <c r="F802" s="54" t="s">
        <v>51</v>
      </c>
      <c r="G802" s="66" t="s">
        <v>52</v>
      </c>
      <c r="H802" s="54"/>
      <c r="I802" s="54" t="s">
        <v>90</v>
      </c>
      <c r="J802" s="68">
        <v>20.64</v>
      </c>
      <c r="K802" s="68">
        <v>12.577</v>
      </c>
      <c r="L802" s="68">
        <v>21</v>
      </c>
      <c r="M802" s="68">
        <v>21</v>
      </c>
      <c r="N802" s="68">
        <v>0</v>
      </c>
    </row>
    <row r="803" customFormat="1" spans="1:14">
      <c r="A803" s="54" t="s">
        <v>2533</v>
      </c>
      <c r="B803" s="54" t="s">
        <v>2534</v>
      </c>
      <c r="C803" s="54" t="s">
        <v>2535</v>
      </c>
      <c r="D803" s="54" t="s">
        <v>85</v>
      </c>
      <c r="E803" s="54" t="s">
        <v>18</v>
      </c>
      <c r="F803" s="54" t="s">
        <v>85</v>
      </c>
      <c r="G803" s="66" t="s">
        <v>29</v>
      </c>
      <c r="H803" s="54"/>
      <c r="I803" s="54" t="s">
        <v>90</v>
      </c>
      <c r="J803" s="68">
        <v>27.15</v>
      </c>
      <c r="K803" s="68">
        <v>21.613</v>
      </c>
      <c r="L803" s="68">
        <v>28</v>
      </c>
      <c r="M803" s="68">
        <v>28</v>
      </c>
      <c r="N803" s="68">
        <v>0</v>
      </c>
    </row>
    <row r="804" customFormat="1" spans="1:14">
      <c r="A804" s="54" t="s">
        <v>2536</v>
      </c>
      <c r="B804" s="54" t="s">
        <v>2537</v>
      </c>
      <c r="C804" s="54" t="s">
        <v>2538</v>
      </c>
      <c r="D804" s="54" t="s">
        <v>17</v>
      </c>
      <c r="E804" s="54" t="s">
        <v>18</v>
      </c>
      <c r="F804" s="54" t="s">
        <v>17</v>
      </c>
      <c r="G804" s="54" t="s">
        <v>19</v>
      </c>
      <c r="H804" s="54"/>
      <c r="I804" s="54" t="s">
        <v>227</v>
      </c>
      <c r="J804" s="68">
        <v>0.78</v>
      </c>
      <c r="K804" s="68">
        <v>0</v>
      </c>
      <c r="L804" s="68">
        <v>1</v>
      </c>
      <c r="M804" s="68">
        <v>1</v>
      </c>
      <c r="N804" s="68">
        <v>0</v>
      </c>
    </row>
    <row r="805" customFormat="1" spans="1:14">
      <c r="A805" s="54" t="s">
        <v>2539</v>
      </c>
      <c r="B805" s="54" t="s">
        <v>2540</v>
      </c>
      <c r="C805" s="54" t="s">
        <v>2541</v>
      </c>
      <c r="D805" s="54" t="s">
        <v>85</v>
      </c>
      <c r="E805" s="54" t="s">
        <v>18</v>
      </c>
      <c r="F805" s="54" t="s">
        <v>85</v>
      </c>
      <c r="G805" s="66" t="s">
        <v>29</v>
      </c>
      <c r="H805" s="54"/>
      <c r="I805" s="54" t="s">
        <v>90</v>
      </c>
      <c r="J805" s="68">
        <v>102.9</v>
      </c>
      <c r="K805" s="68">
        <v>52.107</v>
      </c>
      <c r="L805" s="68">
        <v>104</v>
      </c>
      <c r="M805" s="68">
        <v>103</v>
      </c>
      <c r="N805" s="68">
        <v>-1</v>
      </c>
    </row>
    <row r="806" customFormat="1" spans="1:14">
      <c r="A806" s="54" t="s">
        <v>2542</v>
      </c>
      <c r="B806" s="54" t="s">
        <v>2543</v>
      </c>
      <c r="C806" s="54" t="s">
        <v>2544</v>
      </c>
      <c r="D806" s="54" t="s">
        <v>17</v>
      </c>
      <c r="E806" s="54" t="s">
        <v>18</v>
      </c>
      <c r="F806" s="54" t="s">
        <v>17</v>
      </c>
      <c r="G806" s="54" t="s">
        <v>19</v>
      </c>
      <c r="H806" s="54"/>
      <c r="I806" s="54" t="s">
        <v>90</v>
      </c>
      <c r="J806" s="68">
        <v>9.22</v>
      </c>
      <c r="K806" s="68">
        <v>7.351</v>
      </c>
      <c r="L806" s="68">
        <v>9.5</v>
      </c>
      <c r="M806" s="68">
        <v>9.5</v>
      </c>
      <c r="N806" s="68">
        <v>0</v>
      </c>
    </row>
    <row r="807" customFormat="1" spans="1:14">
      <c r="A807" s="54" t="s">
        <v>2545</v>
      </c>
      <c r="B807" s="54" t="s">
        <v>2546</v>
      </c>
      <c r="C807" s="54" t="s">
        <v>2547</v>
      </c>
      <c r="D807" s="54" t="s">
        <v>17</v>
      </c>
      <c r="E807" s="54" t="s">
        <v>18</v>
      </c>
      <c r="F807" s="54" t="s">
        <v>17</v>
      </c>
      <c r="G807" s="54" t="s">
        <v>19</v>
      </c>
      <c r="H807" s="54"/>
      <c r="I807" s="54" t="s">
        <v>90</v>
      </c>
      <c r="J807" s="68">
        <v>7.99</v>
      </c>
      <c r="K807" s="68">
        <v>7.031</v>
      </c>
      <c r="L807" s="68">
        <v>8.5</v>
      </c>
      <c r="M807" s="68">
        <v>8</v>
      </c>
      <c r="N807" s="68">
        <v>-0.5</v>
      </c>
    </row>
    <row r="808" customFormat="1" spans="1:14">
      <c r="A808" s="54" t="s">
        <v>2548</v>
      </c>
      <c r="B808" s="54" t="s">
        <v>2549</v>
      </c>
      <c r="C808" s="54" t="s">
        <v>2550</v>
      </c>
      <c r="D808" s="54" t="s">
        <v>453</v>
      </c>
      <c r="E808" s="54" t="s">
        <v>18</v>
      </c>
      <c r="F808" s="54" t="s">
        <v>453</v>
      </c>
      <c r="G808" s="66" t="s">
        <v>29</v>
      </c>
      <c r="H808" s="54"/>
      <c r="I808" s="54" t="s">
        <v>223</v>
      </c>
      <c r="J808" s="68">
        <v>35.09</v>
      </c>
      <c r="K808" s="68">
        <v>33.12</v>
      </c>
      <c r="L808" s="68">
        <v>35</v>
      </c>
      <c r="M808" s="68">
        <v>41</v>
      </c>
      <c r="N808" s="68">
        <v>6</v>
      </c>
    </row>
    <row r="809" customFormat="1" spans="1:14">
      <c r="A809" s="54" t="s">
        <v>2551</v>
      </c>
      <c r="B809" s="54" t="s">
        <v>2552</v>
      </c>
      <c r="C809" s="54" t="s">
        <v>2553</v>
      </c>
      <c r="D809" s="54" t="s">
        <v>938</v>
      </c>
      <c r="E809" s="54" t="s">
        <v>18</v>
      </c>
      <c r="F809" s="54" t="s">
        <v>938</v>
      </c>
      <c r="G809" s="54" t="s">
        <v>98</v>
      </c>
      <c r="H809" s="54"/>
      <c r="I809" s="54" t="s">
        <v>99</v>
      </c>
      <c r="J809" s="68">
        <v>27.23</v>
      </c>
      <c r="K809" s="68">
        <v>27.648</v>
      </c>
      <c r="L809" s="68">
        <v>28</v>
      </c>
      <c r="M809" s="68">
        <v>28</v>
      </c>
      <c r="N809" s="68">
        <v>0</v>
      </c>
    </row>
    <row r="810" customFormat="1" spans="1:14">
      <c r="A810" s="54" t="s">
        <v>2554</v>
      </c>
      <c r="B810" s="54" t="s">
        <v>2555</v>
      </c>
      <c r="C810" s="54" t="s">
        <v>2556</v>
      </c>
      <c r="D810" s="54" t="s">
        <v>458</v>
      </c>
      <c r="E810" s="54" t="s">
        <v>18</v>
      </c>
      <c r="F810" s="54" t="s">
        <v>458</v>
      </c>
      <c r="G810" s="66" t="s">
        <v>98</v>
      </c>
      <c r="H810" s="54"/>
      <c r="I810" s="54" t="s">
        <v>223</v>
      </c>
      <c r="J810" s="68">
        <v>3.5</v>
      </c>
      <c r="K810" s="68">
        <v>4.144</v>
      </c>
      <c r="L810" s="68">
        <v>3.5</v>
      </c>
      <c r="M810" s="68">
        <v>4.5</v>
      </c>
      <c r="N810" s="68">
        <v>1</v>
      </c>
    </row>
    <row r="811" customFormat="1" spans="1:14">
      <c r="A811" s="54" t="s">
        <v>2557</v>
      </c>
      <c r="B811" s="54" t="s">
        <v>2558</v>
      </c>
      <c r="C811" s="54" t="s">
        <v>2559</v>
      </c>
      <c r="D811" s="54" t="s">
        <v>458</v>
      </c>
      <c r="E811" s="54" t="s">
        <v>18</v>
      </c>
      <c r="F811" s="54" t="s">
        <v>458</v>
      </c>
      <c r="G811" s="66" t="s">
        <v>98</v>
      </c>
      <c r="H811" s="54"/>
      <c r="I811" s="54" t="s">
        <v>223</v>
      </c>
      <c r="J811" s="68">
        <v>3.34</v>
      </c>
      <c r="K811" s="68">
        <v>3.996</v>
      </c>
      <c r="L811" s="68">
        <v>3.5</v>
      </c>
      <c r="M811" s="68">
        <v>4</v>
      </c>
      <c r="N811" s="68">
        <v>0.5</v>
      </c>
    </row>
    <row r="812" customFormat="1" spans="1:14">
      <c r="A812" s="54" t="s">
        <v>2560</v>
      </c>
      <c r="B812" s="54" t="s">
        <v>2561</v>
      </c>
      <c r="C812" s="54" t="s">
        <v>2562</v>
      </c>
      <c r="D812" s="54" t="s">
        <v>458</v>
      </c>
      <c r="E812" s="54" t="s">
        <v>18</v>
      </c>
      <c r="F812" s="54" t="s">
        <v>458</v>
      </c>
      <c r="G812" s="54" t="s">
        <v>98</v>
      </c>
      <c r="H812" s="54"/>
      <c r="I812" s="54" t="s">
        <v>223</v>
      </c>
      <c r="J812" s="68">
        <v>3.6</v>
      </c>
      <c r="K812" s="68">
        <v>4.147</v>
      </c>
      <c r="L812" s="68">
        <v>4</v>
      </c>
      <c r="M812" s="68">
        <v>4.5</v>
      </c>
      <c r="N812" s="68">
        <v>0.5</v>
      </c>
    </row>
    <row r="813" customFormat="1" spans="1:14">
      <c r="A813" s="54" t="s">
        <v>2563</v>
      </c>
      <c r="B813" s="54" t="s">
        <v>2564</v>
      </c>
      <c r="C813" s="54" t="s">
        <v>2565</v>
      </c>
      <c r="D813" s="54" t="s">
        <v>458</v>
      </c>
      <c r="E813" s="54" t="s">
        <v>18</v>
      </c>
      <c r="F813" s="54" t="s">
        <v>458</v>
      </c>
      <c r="G813" s="66" t="s">
        <v>98</v>
      </c>
      <c r="H813" s="54"/>
      <c r="I813" s="54" t="s">
        <v>223</v>
      </c>
      <c r="J813" s="68">
        <v>1.96</v>
      </c>
      <c r="K813" s="68">
        <v>2.567</v>
      </c>
      <c r="L813" s="68">
        <v>2.5</v>
      </c>
      <c r="M813" s="68">
        <v>3</v>
      </c>
      <c r="N813" s="68">
        <v>0.5</v>
      </c>
    </row>
    <row r="814" customFormat="1" spans="1:14">
      <c r="A814" s="54" t="s">
        <v>2566</v>
      </c>
      <c r="B814" s="54" t="s">
        <v>2567</v>
      </c>
      <c r="C814" s="54" t="s">
        <v>2568</v>
      </c>
      <c r="D814" s="54" t="s">
        <v>186</v>
      </c>
      <c r="E814" s="54" t="s">
        <v>18</v>
      </c>
      <c r="F814" s="54" t="s">
        <v>186</v>
      </c>
      <c r="G814" s="54" t="s">
        <v>98</v>
      </c>
      <c r="H814" s="54"/>
      <c r="I814" s="54" t="s">
        <v>191</v>
      </c>
      <c r="J814" s="68">
        <v>43.98</v>
      </c>
      <c r="K814" s="68">
        <v>50.716</v>
      </c>
      <c r="L814" s="68">
        <v>47</v>
      </c>
      <c r="M814" s="68">
        <v>51</v>
      </c>
      <c r="N814" s="68">
        <v>4</v>
      </c>
    </row>
    <row r="815" customFormat="1" spans="1:14">
      <c r="A815" s="54" t="s">
        <v>2569</v>
      </c>
      <c r="B815" s="54" t="s">
        <v>2570</v>
      </c>
      <c r="C815" s="54" t="s">
        <v>2571</v>
      </c>
      <c r="D815" s="54" t="s">
        <v>97</v>
      </c>
      <c r="E815" s="54" t="s">
        <v>18</v>
      </c>
      <c r="F815" s="54" t="s">
        <v>97</v>
      </c>
      <c r="G815" s="54" t="s">
        <v>98</v>
      </c>
      <c r="H815" s="54"/>
      <c r="I815" s="54" t="s">
        <v>292</v>
      </c>
      <c r="J815" s="68">
        <v>126.74</v>
      </c>
      <c r="K815" s="68">
        <v>182.755</v>
      </c>
      <c r="L815" s="68">
        <v>183</v>
      </c>
      <c r="M815" s="68">
        <v>183</v>
      </c>
      <c r="N815" s="68">
        <v>0</v>
      </c>
    </row>
    <row r="816" customFormat="1" spans="1:14">
      <c r="A816" s="54" t="s">
        <v>2572</v>
      </c>
      <c r="B816" s="54" t="s">
        <v>2573</v>
      </c>
      <c r="C816" s="54" t="s">
        <v>2574</v>
      </c>
      <c r="D816" s="54" t="s">
        <v>458</v>
      </c>
      <c r="E816" s="54" t="s">
        <v>18</v>
      </c>
      <c r="F816" s="54" t="s">
        <v>458</v>
      </c>
      <c r="G816" s="54" t="s">
        <v>98</v>
      </c>
      <c r="H816" s="54"/>
      <c r="I816" s="54" t="s">
        <v>223</v>
      </c>
      <c r="J816" s="68">
        <v>2.55</v>
      </c>
      <c r="K816" s="68">
        <v>3.013</v>
      </c>
      <c r="L816" s="68">
        <v>3</v>
      </c>
      <c r="M816" s="68">
        <v>3.5</v>
      </c>
      <c r="N816" s="68">
        <v>0.5</v>
      </c>
    </row>
    <row r="817" customFormat="1" spans="1:14">
      <c r="A817" s="54" t="s">
        <v>2575</v>
      </c>
      <c r="B817" s="54" t="s">
        <v>2576</v>
      </c>
      <c r="C817" s="54" t="s">
        <v>2577</v>
      </c>
      <c r="D817" s="54" t="s">
        <v>458</v>
      </c>
      <c r="E817" s="54" t="s">
        <v>18</v>
      </c>
      <c r="F817" s="54" t="s">
        <v>458</v>
      </c>
      <c r="G817" s="54" t="s">
        <v>98</v>
      </c>
      <c r="H817" s="54"/>
      <c r="I817" s="54" t="s">
        <v>223</v>
      </c>
      <c r="J817" s="68">
        <v>2.03</v>
      </c>
      <c r="K817" s="68">
        <v>2.567</v>
      </c>
      <c r="L817" s="68">
        <v>2.5</v>
      </c>
      <c r="M817" s="68">
        <v>3</v>
      </c>
      <c r="N817" s="68">
        <v>0.5</v>
      </c>
    </row>
    <row r="818" customFormat="1" spans="1:14">
      <c r="A818" s="54" t="s">
        <v>2578</v>
      </c>
      <c r="B818" s="54" t="s">
        <v>2579</v>
      </c>
      <c r="C818" s="54" t="s">
        <v>2580</v>
      </c>
      <c r="D818" s="54" t="s">
        <v>458</v>
      </c>
      <c r="E818" s="54" t="s">
        <v>18</v>
      </c>
      <c r="F818" s="54" t="s">
        <v>458</v>
      </c>
      <c r="G818" s="66" t="s">
        <v>98</v>
      </c>
      <c r="H818" s="54"/>
      <c r="I818" s="54" t="s">
        <v>223</v>
      </c>
      <c r="J818" s="68">
        <v>2</v>
      </c>
      <c r="K818" s="68">
        <v>2.567</v>
      </c>
      <c r="L818" s="68">
        <v>2.5</v>
      </c>
      <c r="M818" s="68">
        <v>3</v>
      </c>
      <c r="N818" s="68">
        <v>0.5</v>
      </c>
    </row>
    <row r="819" customFormat="1" spans="1:14">
      <c r="A819" s="54" t="s">
        <v>2581</v>
      </c>
      <c r="B819" s="54" t="s">
        <v>2582</v>
      </c>
      <c r="C819" s="54" t="s">
        <v>2583</v>
      </c>
      <c r="D819" s="54" t="s">
        <v>458</v>
      </c>
      <c r="E819" s="54" t="s">
        <v>18</v>
      </c>
      <c r="F819" s="54" t="s">
        <v>458</v>
      </c>
      <c r="G819" s="54" t="s">
        <v>98</v>
      </c>
      <c r="H819" s="54"/>
      <c r="I819" s="54" t="s">
        <v>223</v>
      </c>
      <c r="J819" s="68">
        <v>1.94</v>
      </c>
      <c r="K819" s="68">
        <v>2.567</v>
      </c>
      <c r="L819" s="68">
        <v>2.5</v>
      </c>
      <c r="M819" s="68">
        <v>3</v>
      </c>
      <c r="N819" s="68">
        <v>0.5</v>
      </c>
    </row>
    <row r="820" customFormat="1" spans="1:14">
      <c r="A820" s="54" t="s">
        <v>2584</v>
      </c>
      <c r="B820" s="54" t="s">
        <v>2585</v>
      </c>
      <c r="C820" s="54" t="s">
        <v>2586</v>
      </c>
      <c r="D820" s="54" t="s">
        <v>458</v>
      </c>
      <c r="E820" s="54" t="s">
        <v>18</v>
      </c>
      <c r="F820" s="54" t="s">
        <v>458</v>
      </c>
      <c r="G820" s="54" t="s">
        <v>98</v>
      </c>
      <c r="H820" s="54"/>
      <c r="I820" s="54" t="s">
        <v>223</v>
      </c>
      <c r="J820" s="68">
        <v>1.88</v>
      </c>
      <c r="K820" s="68">
        <v>2.567</v>
      </c>
      <c r="L820" s="68">
        <v>2.5</v>
      </c>
      <c r="M820" s="68">
        <v>3</v>
      </c>
      <c r="N820" s="68">
        <v>0.5</v>
      </c>
    </row>
    <row r="821" customFormat="1" spans="1:14">
      <c r="A821" s="54" t="s">
        <v>2587</v>
      </c>
      <c r="B821" s="54" t="s">
        <v>2588</v>
      </c>
      <c r="C821" s="54" t="s">
        <v>2589</v>
      </c>
      <c r="D821" s="54" t="s">
        <v>458</v>
      </c>
      <c r="E821" s="54" t="s">
        <v>18</v>
      </c>
      <c r="F821" s="54" t="s">
        <v>458</v>
      </c>
      <c r="G821" s="54" t="s">
        <v>98</v>
      </c>
      <c r="H821" s="54"/>
      <c r="I821" s="54" t="s">
        <v>223</v>
      </c>
      <c r="J821" s="68">
        <v>1.87</v>
      </c>
      <c r="K821" s="68">
        <v>2.567</v>
      </c>
      <c r="L821" s="68">
        <v>2.5</v>
      </c>
      <c r="M821" s="68">
        <v>3</v>
      </c>
      <c r="N821" s="68">
        <v>0.5</v>
      </c>
    </row>
    <row r="822" customFormat="1" spans="1:14">
      <c r="A822" s="54" t="s">
        <v>2590</v>
      </c>
      <c r="B822" s="54" t="s">
        <v>2591</v>
      </c>
      <c r="C822" s="54" t="s">
        <v>2592</v>
      </c>
      <c r="D822" s="54" t="s">
        <v>458</v>
      </c>
      <c r="E822" s="54" t="s">
        <v>18</v>
      </c>
      <c r="F822" s="54" t="s">
        <v>458</v>
      </c>
      <c r="G822" s="66" t="s">
        <v>98</v>
      </c>
      <c r="H822" s="54"/>
      <c r="I822" s="54" t="s">
        <v>223</v>
      </c>
      <c r="J822" s="68">
        <v>1.83</v>
      </c>
      <c r="K822" s="68">
        <v>2.678</v>
      </c>
      <c r="L822" s="68">
        <v>2.5</v>
      </c>
      <c r="M822" s="68">
        <v>3</v>
      </c>
      <c r="N822" s="68">
        <v>0.5</v>
      </c>
    </row>
    <row r="823" customFormat="1" spans="1:14">
      <c r="A823" s="54" t="s">
        <v>2593</v>
      </c>
      <c r="B823" s="54" t="s">
        <v>2594</v>
      </c>
      <c r="C823" s="54" t="s">
        <v>2595</v>
      </c>
      <c r="D823" s="54" t="s">
        <v>458</v>
      </c>
      <c r="E823" s="54" t="s">
        <v>18</v>
      </c>
      <c r="F823" s="54" t="s">
        <v>458</v>
      </c>
      <c r="G823" s="54" t="s">
        <v>98</v>
      </c>
      <c r="H823" s="54"/>
      <c r="I823" s="54" t="s">
        <v>223</v>
      </c>
      <c r="J823" s="68">
        <v>1.95</v>
      </c>
      <c r="K823" s="68">
        <v>2.567</v>
      </c>
      <c r="L823" s="68">
        <v>2.5</v>
      </c>
      <c r="M823" s="68">
        <v>3</v>
      </c>
      <c r="N823" s="68">
        <v>0.5</v>
      </c>
    </row>
    <row r="824" customFormat="1" spans="1:14">
      <c r="A824" s="54" t="s">
        <v>2596</v>
      </c>
      <c r="B824" s="54" t="s">
        <v>2597</v>
      </c>
      <c r="C824" s="54" t="s">
        <v>2598</v>
      </c>
      <c r="D824" s="54" t="s">
        <v>17</v>
      </c>
      <c r="E824" s="54" t="s">
        <v>18</v>
      </c>
      <c r="F824" s="54" t="s">
        <v>17</v>
      </c>
      <c r="G824" s="54" t="s">
        <v>19</v>
      </c>
      <c r="H824" s="54"/>
      <c r="I824" s="54" t="s">
        <v>191</v>
      </c>
      <c r="J824" s="68">
        <v>55.56</v>
      </c>
      <c r="K824" s="68">
        <v>79.55</v>
      </c>
      <c r="L824" s="68">
        <v>66</v>
      </c>
      <c r="M824" s="68">
        <v>80</v>
      </c>
      <c r="N824" s="68">
        <v>14</v>
      </c>
    </row>
    <row r="825" customFormat="1" spans="1:14">
      <c r="A825" s="54" t="s">
        <v>2599</v>
      </c>
      <c r="B825" s="54" t="s">
        <v>2600</v>
      </c>
      <c r="C825" s="54" t="s">
        <v>2601</v>
      </c>
      <c r="D825" s="54" t="s">
        <v>17</v>
      </c>
      <c r="E825" s="54" t="s">
        <v>18</v>
      </c>
      <c r="F825" s="54" t="s">
        <v>17</v>
      </c>
      <c r="G825" s="54" t="s">
        <v>19</v>
      </c>
      <c r="H825" s="54"/>
      <c r="I825" s="54" t="s">
        <v>767</v>
      </c>
      <c r="J825" s="68">
        <v>1.29</v>
      </c>
      <c r="K825" s="68">
        <v>1.566</v>
      </c>
      <c r="L825" s="68">
        <v>2</v>
      </c>
      <c r="M825" s="68">
        <v>2</v>
      </c>
      <c r="N825" s="68">
        <v>0</v>
      </c>
    </row>
    <row r="826" customFormat="1" spans="1:14">
      <c r="A826" s="54" t="s">
        <v>2602</v>
      </c>
      <c r="B826" s="54" t="s">
        <v>2603</v>
      </c>
      <c r="C826" s="54" t="s">
        <v>2604</v>
      </c>
      <c r="D826" s="54" t="s">
        <v>17</v>
      </c>
      <c r="E826" s="54" t="s">
        <v>18</v>
      </c>
      <c r="F826" s="54" t="s">
        <v>17</v>
      </c>
      <c r="G826" s="66" t="s">
        <v>19</v>
      </c>
      <c r="H826" s="54"/>
      <c r="I826" s="54" t="s">
        <v>767</v>
      </c>
      <c r="J826" s="68">
        <v>19.58</v>
      </c>
      <c r="K826" s="68">
        <v>22.14</v>
      </c>
      <c r="L826" s="68">
        <v>23</v>
      </c>
      <c r="M826" s="68">
        <v>23</v>
      </c>
      <c r="N826" s="68">
        <v>0</v>
      </c>
    </row>
    <row r="827" customFormat="1" spans="1:14">
      <c r="A827" s="54" t="s">
        <v>2605</v>
      </c>
      <c r="B827" s="54" t="s">
        <v>2606</v>
      </c>
      <c r="C827" s="54" t="s">
        <v>2607</v>
      </c>
      <c r="D827" s="54" t="s">
        <v>160</v>
      </c>
      <c r="E827" s="54" t="s">
        <v>18</v>
      </c>
      <c r="F827" s="54" t="s">
        <v>160</v>
      </c>
      <c r="G827" s="66" t="s">
        <v>129</v>
      </c>
      <c r="H827" s="54"/>
      <c r="I827" s="54" t="s">
        <v>161</v>
      </c>
      <c r="J827" s="68">
        <v>1.51</v>
      </c>
      <c r="K827" s="68">
        <v>0</v>
      </c>
      <c r="L827" s="68">
        <v>1.5</v>
      </c>
      <c r="M827" s="68">
        <v>2</v>
      </c>
      <c r="N827" s="68">
        <v>0.5</v>
      </c>
    </row>
    <row r="828" customFormat="1" spans="1:14">
      <c r="A828" s="54" t="s">
        <v>2608</v>
      </c>
      <c r="B828" s="54" t="s">
        <v>2609</v>
      </c>
      <c r="C828" s="54" t="s">
        <v>2610</v>
      </c>
      <c r="D828" s="54" t="s">
        <v>144</v>
      </c>
      <c r="E828" s="54" t="s">
        <v>18</v>
      </c>
      <c r="F828" s="54" t="s">
        <v>144</v>
      </c>
      <c r="G828" s="54" t="s">
        <v>52</v>
      </c>
      <c r="H828" s="54"/>
      <c r="I828" s="54" t="s">
        <v>2611</v>
      </c>
      <c r="J828" s="68">
        <v>402</v>
      </c>
      <c r="K828" s="68">
        <v>363.945</v>
      </c>
      <c r="L828" s="68">
        <v>402</v>
      </c>
      <c r="M828" s="68">
        <v>402</v>
      </c>
      <c r="N828" s="68">
        <v>0</v>
      </c>
    </row>
    <row r="829" customFormat="1" spans="1:14">
      <c r="A829" s="54" t="s">
        <v>2612</v>
      </c>
      <c r="B829" s="54" t="s">
        <v>2613</v>
      </c>
      <c r="C829" s="54" t="s">
        <v>2614</v>
      </c>
      <c r="D829" s="54" t="s">
        <v>85</v>
      </c>
      <c r="E829" s="54" t="s">
        <v>18</v>
      </c>
      <c r="F829" s="54" t="s">
        <v>85</v>
      </c>
      <c r="G829" s="54" t="s">
        <v>29</v>
      </c>
      <c r="H829" s="54"/>
      <c r="I829" s="54" t="s">
        <v>20</v>
      </c>
      <c r="J829" s="68">
        <v>92.61</v>
      </c>
      <c r="K829" s="68">
        <v>103.618</v>
      </c>
      <c r="L829" s="68">
        <v>100</v>
      </c>
      <c r="M829" s="68">
        <v>104</v>
      </c>
      <c r="N829" s="68">
        <v>4</v>
      </c>
    </row>
    <row r="830" customFormat="1" spans="1:14">
      <c r="A830" s="54" t="s">
        <v>2615</v>
      </c>
      <c r="B830" s="54" t="s">
        <v>2616</v>
      </c>
      <c r="C830" s="54" t="s">
        <v>36</v>
      </c>
      <c r="D830" s="54" t="s">
        <v>274</v>
      </c>
      <c r="E830" s="54" t="s">
        <v>18</v>
      </c>
      <c r="F830" s="54" t="s">
        <v>274</v>
      </c>
      <c r="G830" s="66" t="s">
        <v>29</v>
      </c>
      <c r="H830" s="54"/>
      <c r="I830" s="54" t="s">
        <v>39</v>
      </c>
      <c r="J830" s="68">
        <v>495.73</v>
      </c>
      <c r="K830" s="68">
        <v>352.382</v>
      </c>
      <c r="L830" s="68">
        <v>493</v>
      </c>
      <c r="M830" s="68">
        <v>496</v>
      </c>
      <c r="N830" s="68">
        <v>3</v>
      </c>
    </row>
    <row r="831" customFormat="1" spans="1:14">
      <c r="A831" s="54" t="s">
        <v>2617</v>
      </c>
      <c r="B831" s="54" t="s">
        <v>2618</v>
      </c>
      <c r="C831" s="54" t="s">
        <v>50</v>
      </c>
      <c r="D831" s="54" t="s">
        <v>1516</v>
      </c>
      <c r="E831" s="54" t="s">
        <v>18</v>
      </c>
      <c r="F831" s="54" t="s">
        <v>1516</v>
      </c>
      <c r="G831" s="54" t="s">
        <v>52</v>
      </c>
      <c r="H831" s="54"/>
      <c r="I831" s="54" t="s">
        <v>767</v>
      </c>
      <c r="J831" s="68">
        <v>166.59</v>
      </c>
      <c r="K831" s="68">
        <v>93.653</v>
      </c>
      <c r="L831" s="68">
        <v>167</v>
      </c>
      <c r="M831" s="68">
        <v>167</v>
      </c>
      <c r="N831" s="68">
        <v>0</v>
      </c>
    </row>
    <row r="832" customFormat="1" spans="1:14">
      <c r="A832" s="54" t="s">
        <v>2619</v>
      </c>
      <c r="B832" s="54" t="s">
        <v>2620</v>
      </c>
      <c r="C832" s="54" t="s">
        <v>2621</v>
      </c>
      <c r="D832" s="54" t="s">
        <v>738</v>
      </c>
      <c r="E832" s="54" t="s">
        <v>18</v>
      </c>
      <c r="F832" s="54" t="s">
        <v>738</v>
      </c>
      <c r="G832" s="54" t="s">
        <v>98</v>
      </c>
      <c r="H832" s="54"/>
      <c r="I832" s="54" t="s">
        <v>191</v>
      </c>
      <c r="J832" s="68">
        <v>29.52</v>
      </c>
      <c r="K832" s="68">
        <v>68.158</v>
      </c>
      <c r="L832" s="68">
        <v>60</v>
      </c>
      <c r="M832" s="68">
        <v>71</v>
      </c>
      <c r="N832" s="68">
        <v>11</v>
      </c>
    </row>
    <row r="833" customFormat="1" spans="1:14">
      <c r="A833" s="54" t="s">
        <v>2622</v>
      </c>
      <c r="B833" s="54" t="s">
        <v>2623</v>
      </c>
      <c r="C833" s="54" t="s">
        <v>1653</v>
      </c>
      <c r="D833" s="54" t="s">
        <v>364</v>
      </c>
      <c r="E833" s="54" t="s">
        <v>18</v>
      </c>
      <c r="F833" s="54" t="s">
        <v>364</v>
      </c>
      <c r="G833" s="66" t="s">
        <v>29</v>
      </c>
      <c r="H833" s="54"/>
      <c r="I833" s="54" t="s">
        <v>328</v>
      </c>
      <c r="J833" s="68">
        <v>289.01</v>
      </c>
      <c r="K833" s="68">
        <v>263.9</v>
      </c>
      <c r="L833" s="68">
        <v>290</v>
      </c>
      <c r="M833" s="68">
        <v>290</v>
      </c>
      <c r="N833" s="68">
        <v>0</v>
      </c>
    </row>
    <row r="834" customFormat="1" spans="1:14">
      <c r="A834" s="54" t="s">
        <v>2624</v>
      </c>
      <c r="B834" s="54" t="s">
        <v>2625</v>
      </c>
      <c r="C834" s="54" t="s">
        <v>1653</v>
      </c>
      <c r="D834" s="54" t="s">
        <v>364</v>
      </c>
      <c r="E834" s="54" t="s">
        <v>18</v>
      </c>
      <c r="F834" s="54" t="s">
        <v>364</v>
      </c>
      <c r="G834" s="66" t="s">
        <v>29</v>
      </c>
      <c r="H834" s="54"/>
      <c r="I834" s="54" t="s">
        <v>328</v>
      </c>
      <c r="J834" s="68">
        <v>62.12</v>
      </c>
      <c r="K834" s="68">
        <v>71.22</v>
      </c>
      <c r="L834" s="68">
        <v>69</v>
      </c>
      <c r="M834" s="68">
        <v>72</v>
      </c>
      <c r="N834" s="68">
        <v>3</v>
      </c>
    </row>
    <row r="835" customFormat="1" spans="1:14">
      <c r="A835" s="54" t="s">
        <v>2626</v>
      </c>
      <c r="B835" s="54" t="s">
        <v>2627</v>
      </c>
      <c r="C835" s="54" t="s">
        <v>2628</v>
      </c>
      <c r="D835" s="54" t="s">
        <v>160</v>
      </c>
      <c r="E835" s="54" t="s">
        <v>18</v>
      </c>
      <c r="F835" s="54" t="s">
        <v>160</v>
      </c>
      <c r="G835" s="54" t="s">
        <v>129</v>
      </c>
      <c r="H835" s="54"/>
      <c r="I835" s="54" t="s">
        <v>145</v>
      </c>
      <c r="J835" s="68">
        <v>0.51</v>
      </c>
      <c r="K835" s="68">
        <v>0.956</v>
      </c>
      <c r="L835" s="68">
        <v>1</v>
      </c>
      <c r="M835" s="68">
        <v>1.5</v>
      </c>
      <c r="N835" s="68">
        <v>0.5</v>
      </c>
    </row>
    <row r="836" customFormat="1" spans="1:14">
      <c r="A836" s="54" t="s">
        <v>2629</v>
      </c>
      <c r="B836" s="54" t="s">
        <v>2630</v>
      </c>
      <c r="C836" s="54" t="s">
        <v>2631</v>
      </c>
      <c r="D836" s="54" t="s">
        <v>256</v>
      </c>
      <c r="E836" s="54" t="s">
        <v>18</v>
      </c>
      <c r="F836" s="54" t="s">
        <v>256</v>
      </c>
      <c r="G836" s="54" t="s">
        <v>19</v>
      </c>
      <c r="H836" s="54"/>
      <c r="I836" s="54" t="s">
        <v>292</v>
      </c>
      <c r="J836" s="68">
        <v>69.12</v>
      </c>
      <c r="K836" s="68">
        <v>85.553</v>
      </c>
      <c r="L836" s="68">
        <v>87</v>
      </c>
      <c r="M836" s="68">
        <v>90</v>
      </c>
      <c r="N836" s="68">
        <v>3</v>
      </c>
    </row>
    <row r="837" customFormat="1" spans="1:14">
      <c r="A837" s="54" t="s">
        <v>2632</v>
      </c>
      <c r="B837" s="54" t="s">
        <v>2633</v>
      </c>
      <c r="C837" s="54" t="s">
        <v>2634</v>
      </c>
      <c r="D837" s="54" t="s">
        <v>17</v>
      </c>
      <c r="E837" s="54" t="s">
        <v>18</v>
      </c>
      <c r="F837" s="54" t="s">
        <v>17</v>
      </c>
      <c r="G837" s="54" t="s">
        <v>19</v>
      </c>
      <c r="H837" s="54"/>
      <c r="I837" s="54" t="s">
        <v>227</v>
      </c>
      <c r="J837" s="68">
        <v>1.71</v>
      </c>
      <c r="K837" s="68">
        <v>2.318</v>
      </c>
      <c r="L837" s="68">
        <v>2.5</v>
      </c>
      <c r="M837" s="68">
        <v>2.5</v>
      </c>
      <c r="N837" s="68">
        <v>0</v>
      </c>
    </row>
    <row r="838" customFormat="1" spans="1:14">
      <c r="A838" s="54" t="s">
        <v>2635</v>
      </c>
      <c r="B838" s="54" t="s">
        <v>2636</v>
      </c>
      <c r="C838" s="54" t="s">
        <v>2637</v>
      </c>
      <c r="D838" s="54" t="s">
        <v>2309</v>
      </c>
      <c r="E838" s="54" t="s">
        <v>18</v>
      </c>
      <c r="F838" s="54" t="s">
        <v>2309</v>
      </c>
      <c r="G838" s="54" t="s">
        <v>129</v>
      </c>
      <c r="H838" s="54"/>
      <c r="I838" s="54" t="s">
        <v>99</v>
      </c>
      <c r="J838" s="68">
        <v>7.31</v>
      </c>
      <c r="K838" s="68">
        <v>6.61</v>
      </c>
      <c r="L838" s="68">
        <v>7.5</v>
      </c>
      <c r="M838" s="68">
        <v>7.5</v>
      </c>
      <c r="N838" s="68">
        <v>0</v>
      </c>
    </row>
    <row r="839" customFormat="1" spans="1:14">
      <c r="A839" s="54" t="s">
        <v>2638</v>
      </c>
      <c r="B839" s="54" t="s">
        <v>2639</v>
      </c>
      <c r="C839" s="54" t="s">
        <v>2640</v>
      </c>
      <c r="D839" s="54" t="s">
        <v>2309</v>
      </c>
      <c r="E839" s="54" t="s">
        <v>18</v>
      </c>
      <c r="F839" s="54" t="s">
        <v>2309</v>
      </c>
      <c r="G839" s="66" t="s">
        <v>129</v>
      </c>
      <c r="H839" s="54"/>
      <c r="I839" s="54" t="s">
        <v>99</v>
      </c>
      <c r="J839" s="68">
        <v>7.23</v>
      </c>
      <c r="K839" s="68">
        <v>6.458</v>
      </c>
      <c r="L839" s="68">
        <v>7.5</v>
      </c>
      <c r="M839" s="68">
        <v>7.5</v>
      </c>
      <c r="N839" s="68">
        <v>0</v>
      </c>
    </row>
    <row r="840" customFormat="1" spans="1:14">
      <c r="A840" s="54" t="s">
        <v>2641</v>
      </c>
      <c r="B840" s="54" t="s">
        <v>2642</v>
      </c>
      <c r="C840" s="54" t="s">
        <v>2643</v>
      </c>
      <c r="D840" s="54" t="s">
        <v>985</v>
      </c>
      <c r="E840" s="54" t="s">
        <v>18</v>
      </c>
      <c r="F840" s="54" t="s">
        <v>985</v>
      </c>
      <c r="G840" s="66" t="s">
        <v>129</v>
      </c>
      <c r="H840" s="54"/>
      <c r="I840" s="54" t="s">
        <v>191</v>
      </c>
      <c r="J840" s="68">
        <v>30.72</v>
      </c>
      <c r="K840" s="68">
        <v>32.611</v>
      </c>
      <c r="L840" s="68">
        <v>34</v>
      </c>
      <c r="M840" s="68">
        <v>40</v>
      </c>
      <c r="N840" s="68">
        <v>6</v>
      </c>
    </row>
    <row r="841" customFormat="1" spans="1:14">
      <c r="A841" s="54" t="s">
        <v>2644</v>
      </c>
      <c r="B841" s="54" t="s">
        <v>2645</v>
      </c>
      <c r="C841" s="54" t="s">
        <v>2646</v>
      </c>
      <c r="D841" s="54" t="s">
        <v>140</v>
      </c>
      <c r="E841" s="54" t="s">
        <v>18</v>
      </c>
      <c r="F841" s="54" t="s">
        <v>140</v>
      </c>
      <c r="G841" s="66" t="s">
        <v>98</v>
      </c>
      <c r="H841" s="54"/>
      <c r="I841" s="54" t="s">
        <v>187</v>
      </c>
      <c r="J841" s="68">
        <v>4.23</v>
      </c>
      <c r="K841" s="68">
        <v>4.224</v>
      </c>
      <c r="L841" s="68">
        <v>4.5</v>
      </c>
      <c r="M841" s="68">
        <v>5</v>
      </c>
      <c r="N841" s="68">
        <v>0.5</v>
      </c>
    </row>
    <row r="842" customFormat="1" spans="1:14">
      <c r="A842" s="54" t="s">
        <v>2647</v>
      </c>
      <c r="B842" s="54" t="s">
        <v>2648</v>
      </c>
      <c r="C842" s="54" t="s">
        <v>2649</v>
      </c>
      <c r="D842" s="54" t="s">
        <v>287</v>
      </c>
      <c r="E842" s="54" t="s">
        <v>18</v>
      </c>
      <c r="F842" s="54" t="s">
        <v>287</v>
      </c>
      <c r="G842" s="54" t="s">
        <v>98</v>
      </c>
      <c r="H842" s="54"/>
      <c r="I842" s="54" t="s">
        <v>227</v>
      </c>
      <c r="J842" s="68">
        <v>137.88</v>
      </c>
      <c r="K842" s="68">
        <v>159.355</v>
      </c>
      <c r="L842" s="68">
        <v>150</v>
      </c>
      <c r="M842" s="68">
        <v>160</v>
      </c>
      <c r="N842" s="68">
        <v>10</v>
      </c>
    </row>
    <row r="843" customFormat="1" spans="1:14">
      <c r="A843" s="54" t="s">
        <v>2650</v>
      </c>
      <c r="B843" s="54" t="s">
        <v>2651</v>
      </c>
      <c r="C843" s="54" t="s">
        <v>2652</v>
      </c>
      <c r="D843" s="54" t="s">
        <v>17</v>
      </c>
      <c r="E843" s="54" t="s">
        <v>18</v>
      </c>
      <c r="F843" s="54" t="s">
        <v>17</v>
      </c>
      <c r="G843" s="54" t="s">
        <v>19</v>
      </c>
      <c r="H843" s="54"/>
      <c r="I843" s="54" t="s">
        <v>79</v>
      </c>
      <c r="J843" s="68">
        <v>56.57</v>
      </c>
      <c r="K843" s="68">
        <v>59.98</v>
      </c>
      <c r="L843" s="68">
        <v>57</v>
      </c>
      <c r="M843" s="68">
        <v>60</v>
      </c>
      <c r="N843" s="68">
        <v>3</v>
      </c>
    </row>
    <row r="844" customFormat="1" spans="1:14">
      <c r="A844" s="54" t="s">
        <v>2653</v>
      </c>
      <c r="B844" s="54" t="s">
        <v>2654</v>
      </c>
      <c r="C844" s="54" t="s">
        <v>2655</v>
      </c>
      <c r="D844" s="54" t="s">
        <v>17</v>
      </c>
      <c r="E844" s="54" t="s">
        <v>18</v>
      </c>
      <c r="F844" s="54" t="s">
        <v>17</v>
      </c>
      <c r="G844" s="54" t="s">
        <v>19</v>
      </c>
      <c r="H844" s="54"/>
      <c r="I844" s="54" t="s">
        <v>79</v>
      </c>
      <c r="J844" s="68">
        <v>37.27</v>
      </c>
      <c r="K844" s="68">
        <v>38.679</v>
      </c>
      <c r="L844" s="68">
        <v>37.5</v>
      </c>
      <c r="M844" s="68">
        <v>39</v>
      </c>
      <c r="N844" s="68">
        <v>1.5</v>
      </c>
    </row>
    <row r="845" customFormat="1" spans="1:14">
      <c r="A845" s="54" t="s">
        <v>2656</v>
      </c>
      <c r="B845" s="54" t="s">
        <v>2657</v>
      </c>
      <c r="C845" s="54" t="s">
        <v>2658</v>
      </c>
      <c r="D845" s="54" t="s">
        <v>17</v>
      </c>
      <c r="E845" s="54" t="s">
        <v>18</v>
      </c>
      <c r="F845" s="54" t="s">
        <v>17</v>
      </c>
      <c r="G845" s="54" t="s">
        <v>19</v>
      </c>
      <c r="H845" s="54"/>
      <c r="I845" s="54" t="s">
        <v>79</v>
      </c>
      <c r="J845" s="68">
        <v>55.53</v>
      </c>
      <c r="K845" s="68">
        <v>58.027</v>
      </c>
      <c r="L845" s="68">
        <v>56</v>
      </c>
      <c r="M845" s="68">
        <v>59</v>
      </c>
      <c r="N845" s="68">
        <v>3</v>
      </c>
    </row>
    <row r="846" customFormat="1" spans="1:14">
      <c r="A846" s="54" t="s">
        <v>2659</v>
      </c>
      <c r="B846" s="54" t="s">
        <v>2660</v>
      </c>
      <c r="C846" s="54" t="s">
        <v>2661</v>
      </c>
      <c r="D846" s="54" t="s">
        <v>17</v>
      </c>
      <c r="E846" s="54" t="s">
        <v>18</v>
      </c>
      <c r="F846" s="54" t="s">
        <v>17</v>
      </c>
      <c r="G846" s="54" t="s">
        <v>19</v>
      </c>
      <c r="H846" s="54"/>
      <c r="I846" s="54" t="s">
        <v>79</v>
      </c>
      <c r="J846" s="68">
        <v>39.66</v>
      </c>
      <c r="K846" s="68">
        <v>45.19</v>
      </c>
      <c r="L846" s="68">
        <v>42</v>
      </c>
      <c r="M846" s="68">
        <v>46</v>
      </c>
      <c r="N846" s="68">
        <v>4</v>
      </c>
    </row>
    <row r="847" customFormat="1" spans="1:14">
      <c r="A847" s="54" t="s">
        <v>2662</v>
      </c>
      <c r="B847" s="54" t="s">
        <v>2663</v>
      </c>
      <c r="C847" s="54" t="s">
        <v>2664</v>
      </c>
      <c r="D847" s="54" t="s">
        <v>332</v>
      </c>
      <c r="E847" s="54" t="s">
        <v>18</v>
      </c>
      <c r="F847" s="54" t="s">
        <v>332</v>
      </c>
      <c r="G847" s="66" t="s">
        <v>52</v>
      </c>
      <c r="H847" s="54"/>
      <c r="I847" s="54" t="s">
        <v>398</v>
      </c>
      <c r="J847" s="68">
        <v>54.5</v>
      </c>
      <c r="K847" s="68">
        <v>51.67</v>
      </c>
      <c r="L847" s="68">
        <v>55</v>
      </c>
      <c r="M847" s="68">
        <v>55</v>
      </c>
      <c r="N847" s="68">
        <v>0</v>
      </c>
    </row>
    <row r="848" customFormat="1" spans="1:14">
      <c r="A848" s="54" t="s">
        <v>2665</v>
      </c>
      <c r="B848" s="54" t="s">
        <v>2666</v>
      </c>
      <c r="C848" s="54" t="s">
        <v>2667</v>
      </c>
      <c r="D848" s="54" t="s">
        <v>17</v>
      </c>
      <c r="E848" s="54" t="s">
        <v>18</v>
      </c>
      <c r="F848" s="54" t="s">
        <v>17</v>
      </c>
      <c r="G848" s="54" t="s">
        <v>19</v>
      </c>
      <c r="H848" s="54"/>
      <c r="I848" s="54" t="s">
        <v>103</v>
      </c>
      <c r="J848" s="68">
        <v>10.82</v>
      </c>
      <c r="K848" s="68">
        <v>10.893</v>
      </c>
      <c r="L848" s="68">
        <v>11</v>
      </c>
      <c r="M848" s="68">
        <v>11</v>
      </c>
      <c r="N848" s="68">
        <v>0</v>
      </c>
    </row>
    <row r="849" customFormat="1" spans="1:14">
      <c r="A849" s="54" t="s">
        <v>2668</v>
      </c>
      <c r="B849" s="54" t="s">
        <v>2669</v>
      </c>
      <c r="C849" s="54" t="s">
        <v>2670</v>
      </c>
      <c r="D849" s="54" t="s">
        <v>17</v>
      </c>
      <c r="E849" s="54" t="s">
        <v>18</v>
      </c>
      <c r="F849" s="54" t="s">
        <v>17</v>
      </c>
      <c r="G849" s="54" t="s">
        <v>19</v>
      </c>
      <c r="H849" s="54"/>
      <c r="I849" s="54" t="s">
        <v>103</v>
      </c>
      <c r="J849" s="68">
        <v>10.43</v>
      </c>
      <c r="K849" s="68">
        <v>7.88</v>
      </c>
      <c r="L849" s="68">
        <v>10.5</v>
      </c>
      <c r="M849" s="68">
        <v>10.5</v>
      </c>
      <c r="N849" s="68">
        <v>0</v>
      </c>
    </row>
    <row r="850" customFormat="1" spans="1:14">
      <c r="A850" s="54" t="s">
        <v>2671</v>
      </c>
      <c r="B850" s="54" t="s">
        <v>2672</v>
      </c>
      <c r="C850" s="54" t="s">
        <v>2673</v>
      </c>
      <c r="D850" s="54" t="s">
        <v>17</v>
      </c>
      <c r="E850" s="54" t="s">
        <v>18</v>
      </c>
      <c r="F850" s="54" t="s">
        <v>17</v>
      </c>
      <c r="G850" s="54" t="s">
        <v>19</v>
      </c>
      <c r="H850" s="54"/>
      <c r="I850" s="54" t="s">
        <v>103</v>
      </c>
      <c r="J850" s="68">
        <v>10.42</v>
      </c>
      <c r="K850" s="68">
        <v>10.598</v>
      </c>
      <c r="L850" s="68">
        <v>10.5</v>
      </c>
      <c r="M850" s="68">
        <v>11</v>
      </c>
      <c r="N850" s="68">
        <v>0.5</v>
      </c>
    </row>
    <row r="851" customFormat="1" spans="1:14">
      <c r="A851" s="54" t="s">
        <v>2674</v>
      </c>
      <c r="B851" s="54" t="s">
        <v>2675</v>
      </c>
      <c r="C851" s="54" t="s">
        <v>2676</v>
      </c>
      <c r="D851" s="54" t="s">
        <v>17</v>
      </c>
      <c r="E851" s="54" t="s">
        <v>18</v>
      </c>
      <c r="F851" s="54" t="s">
        <v>17</v>
      </c>
      <c r="G851" s="54" t="s">
        <v>19</v>
      </c>
      <c r="H851" s="54"/>
      <c r="I851" s="54" t="s">
        <v>103</v>
      </c>
      <c r="J851" s="68">
        <v>8.78</v>
      </c>
      <c r="K851" s="68">
        <v>6.912</v>
      </c>
      <c r="L851" s="68">
        <v>9</v>
      </c>
      <c r="M851" s="68">
        <v>9</v>
      </c>
      <c r="N851" s="68">
        <v>0</v>
      </c>
    </row>
    <row r="852" customFormat="1" spans="1:14">
      <c r="A852" s="54" t="s">
        <v>2677</v>
      </c>
      <c r="B852" s="54" t="s">
        <v>2678</v>
      </c>
      <c r="C852" s="54" t="s">
        <v>2679</v>
      </c>
      <c r="D852" s="54" t="s">
        <v>287</v>
      </c>
      <c r="E852" s="54" t="s">
        <v>18</v>
      </c>
      <c r="F852" s="54" t="s">
        <v>287</v>
      </c>
      <c r="G852" s="54" t="s">
        <v>98</v>
      </c>
      <c r="H852" s="54"/>
      <c r="I852" s="54" t="s">
        <v>227</v>
      </c>
      <c r="J852" s="68">
        <v>51.07</v>
      </c>
      <c r="K852" s="68">
        <v>49.767</v>
      </c>
      <c r="L852" s="68">
        <v>51</v>
      </c>
      <c r="M852" s="68">
        <v>52</v>
      </c>
      <c r="N852" s="68">
        <v>1</v>
      </c>
    </row>
    <row r="853" customFormat="1" spans="1:14">
      <c r="A853" s="54" t="s">
        <v>2680</v>
      </c>
      <c r="B853" s="54" t="s">
        <v>2681</v>
      </c>
      <c r="C853" s="54" t="s">
        <v>2682</v>
      </c>
      <c r="D853" s="54" t="s">
        <v>160</v>
      </c>
      <c r="E853" s="54" t="s">
        <v>18</v>
      </c>
      <c r="F853" s="54" t="s">
        <v>160</v>
      </c>
      <c r="G853" s="54" t="s">
        <v>129</v>
      </c>
      <c r="H853" s="54"/>
      <c r="I853" s="54" t="s">
        <v>145</v>
      </c>
      <c r="J853" s="68">
        <v>0.57</v>
      </c>
      <c r="K853" s="68">
        <v>0</v>
      </c>
      <c r="L853" s="68">
        <v>1</v>
      </c>
      <c r="M853" s="68">
        <v>1</v>
      </c>
      <c r="N853" s="68">
        <v>0</v>
      </c>
    </row>
    <row r="854" customFormat="1" spans="1:14">
      <c r="A854" s="54" t="s">
        <v>2683</v>
      </c>
      <c r="B854" s="54" t="s">
        <v>2684</v>
      </c>
      <c r="C854" s="54" t="s">
        <v>2685</v>
      </c>
      <c r="D854" s="54" t="s">
        <v>2686</v>
      </c>
      <c r="E854" s="54" t="s">
        <v>18</v>
      </c>
      <c r="F854" s="54" t="s">
        <v>2686</v>
      </c>
      <c r="G854" s="66" t="s">
        <v>52</v>
      </c>
      <c r="H854" s="54"/>
      <c r="I854" s="54" t="s">
        <v>421</v>
      </c>
      <c r="J854" s="68">
        <v>269.53</v>
      </c>
      <c r="K854" s="68">
        <v>237.649</v>
      </c>
      <c r="L854" s="68">
        <v>270</v>
      </c>
      <c r="M854" s="68">
        <v>270</v>
      </c>
      <c r="N854" s="68">
        <v>0</v>
      </c>
    </row>
    <row r="855" customFormat="1" spans="1:14">
      <c r="A855" s="54" t="s">
        <v>2687</v>
      </c>
      <c r="B855" s="54" t="s">
        <v>2688</v>
      </c>
      <c r="C855" s="54" t="s">
        <v>2689</v>
      </c>
      <c r="D855" s="54" t="s">
        <v>140</v>
      </c>
      <c r="E855" s="54" t="s">
        <v>18</v>
      </c>
      <c r="F855" s="54" t="s">
        <v>140</v>
      </c>
      <c r="G855" s="66" t="s">
        <v>98</v>
      </c>
      <c r="H855" s="54"/>
      <c r="I855" s="54" t="s">
        <v>562</v>
      </c>
      <c r="J855" s="68">
        <v>2.16</v>
      </c>
      <c r="K855" s="68">
        <v>3.167</v>
      </c>
      <c r="L855" s="68">
        <v>3</v>
      </c>
      <c r="M855" s="68">
        <v>4</v>
      </c>
      <c r="N855" s="68">
        <v>1</v>
      </c>
    </row>
    <row r="856" customFormat="1" spans="1:14">
      <c r="A856" s="54" t="s">
        <v>2690</v>
      </c>
      <c r="B856" s="54" t="s">
        <v>2691</v>
      </c>
      <c r="C856" s="54" t="s">
        <v>2692</v>
      </c>
      <c r="D856" s="54" t="s">
        <v>17</v>
      </c>
      <c r="E856" s="54" t="s">
        <v>18</v>
      </c>
      <c r="F856" s="54" t="s">
        <v>17</v>
      </c>
      <c r="G856" s="66" t="s">
        <v>19</v>
      </c>
      <c r="H856" s="54"/>
      <c r="I856" s="54" t="s">
        <v>562</v>
      </c>
      <c r="J856" s="68">
        <v>2.88</v>
      </c>
      <c r="K856" s="68">
        <v>2.88</v>
      </c>
      <c r="L856" s="68">
        <v>3</v>
      </c>
      <c r="M856" s="68">
        <v>3</v>
      </c>
      <c r="N856" s="68">
        <v>0</v>
      </c>
    </row>
    <row r="857" customFormat="1" spans="1:14">
      <c r="A857" s="54" t="s">
        <v>2693</v>
      </c>
      <c r="B857" s="54" t="s">
        <v>2694</v>
      </c>
      <c r="C857" s="54" t="s">
        <v>2695</v>
      </c>
      <c r="D857" s="54" t="s">
        <v>458</v>
      </c>
      <c r="E857" s="54" t="s">
        <v>18</v>
      </c>
      <c r="F857" s="54" t="s">
        <v>458</v>
      </c>
      <c r="G857" s="54" t="s">
        <v>98</v>
      </c>
      <c r="H857" s="54"/>
      <c r="I857" s="54" t="s">
        <v>562</v>
      </c>
      <c r="J857" s="68">
        <v>0.77</v>
      </c>
      <c r="K857" s="68">
        <v>0</v>
      </c>
      <c r="L857" s="68">
        <v>1</v>
      </c>
      <c r="M857" s="68">
        <v>1</v>
      </c>
      <c r="N857" s="68">
        <v>0</v>
      </c>
    </row>
    <row r="858" customFormat="1" spans="1:14">
      <c r="A858" s="54" t="s">
        <v>2696</v>
      </c>
      <c r="B858" s="54" t="s">
        <v>2697</v>
      </c>
      <c r="C858" s="54" t="s">
        <v>2698</v>
      </c>
      <c r="D858" s="54" t="s">
        <v>1025</v>
      </c>
      <c r="E858" s="54" t="s">
        <v>18</v>
      </c>
      <c r="F858" s="54" t="s">
        <v>1025</v>
      </c>
      <c r="G858" s="54" t="s">
        <v>129</v>
      </c>
      <c r="H858" s="54"/>
      <c r="I858" s="54" t="s">
        <v>191</v>
      </c>
      <c r="J858" s="68">
        <v>3.65</v>
      </c>
      <c r="K858" s="68">
        <v>1.983</v>
      </c>
      <c r="L858" s="68">
        <v>4</v>
      </c>
      <c r="M858" s="68">
        <v>4</v>
      </c>
      <c r="N858" s="68">
        <v>0</v>
      </c>
    </row>
    <row r="859" customFormat="1" spans="1:14">
      <c r="A859" s="54" t="s">
        <v>2699</v>
      </c>
      <c r="B859" s="54" t="s">
        <v>2700</v>
      </c>
      <c r="C859" s="54" t="s">
        <v>2701</v>
      </c>
      <c r="D859" s="54" t="s">
        <v>17</v>
      </c>
      <c r="E859" s="54" t="s">
        <v>18</v>
      </c>
      <c r="F859" s="54" t="s">
        <v>17</v>
      </c>
      <c r="G859" s="54" t="s">
        <v>19</v>
      </c>
      <c r="H859" s="54"/>
      <c r="I859" s="54" t="s">
        <v>227</v>
      </c>
      <c r="J859" s="68">
        <v>287.58</v>
      </c>
      <c r="K859" s="68">
        <v>315.806</v>
      </c>
      <c r="L859" s="68">
        <v>288</v>
      </c>
      <c r="M859" s="68">
        <v>316</v>
      </c>
      <c r="N859" s="68">
        <v>28</v>
      </c>
    </row>
    <row r="860" customFormat="1" spans="1:14">
      <c r="A860" s="54" t="s">
        <v>2702</v>
      </c>
      <c r="B860" s="54" t="s">
        <v>2703</v>
      </c>
      <c r="C860" s="54" t="s">
        <v>2704</v>
      </c>
      <c r="D860" s="54" t="s">
        <v>256</v>
      </c>
      <c r="E860" s="54" t="s">
        <v>18</v>
      </c>
      <c r="F860" s="54" t="s">
        <v>256</v>
      </c>
      <c r="G860" s="54" t="s">
        <v>19</v>
      </c>
      <c r="H860" s="54"/>
      <c r="I860" s="54" t="s">
        <v>1410</v>
      </c>
      <c r="J860" s="68">
        <v>0.58</v>
      </c>
      <c r="K860" s="68">
        <v>1.375</v>
      </c>
      <c r="L860" s="68">
        <v>2</v>
      </c>
      <c r="M860" s="68">
        <v>2</v>
      </c>
      <c r="N860" s="68">
        <v>0</v>
      </c>
    </row>
    <row r="861" customFormat="1" spans="1:14">
      <c r="A861" s="54" t="s">
        <v>2705</v>
      </c>
      <c r="B861" s="54" t="s">
        <v>2706</v>
      </c>
      <c r="C861" s="54" t="s">
        <v>2707</v>
      </c>
      <c r="D861" s="54" t="s">
        <v>2375</v>
      </c>
      <c r="E861" s="54" t="s">
        <v>18</v>
      </c>
      <c r="F861" s="54" t="s">
        <v>2375</v>
      </c>
      <c r="G861" s="66" t="s">
        <v>52</v>
      </c>
      <c r="H861" s="54"/>
      <c r="I861" s="54" t="s">
        <v>2376</v>
      </c>
      <c r="J861" s="68">
        <v>36</v>
      </c>
      <c r="K861" s="68">
        <v>20.241</v>
      </c>
      <c r="L861" s="68">
        <v>36</v>
      </c>
      <c r="M861" s="68">
        <v>36</v>
      </c>
      <c r="N861" s="68">
        <v>0</v>
      </c>
    </row>
    <row r="862" customFormat="1" spans="1:14">
      <c r="A862" s="54" t="s">
        <v>2708</v>
      </c>
      <c r="B862" s="54" t="s">
        <v>2709</v>
      </c>
      <c r="C862" s="54" t="s">
        <v>2710</v>
      </c>
      <c r="D862" s="54" t="s">
        <v>1377</v>
      </c>
      <c r="E862" s="54" t="s">
        <v>18</v>
      </c>
      <c r="F862" s="54" t="s">
        <v>1377</v>
      </c>
      <c r="G862" s="66" t="s">
        <v>29</v>
      </c>
      <c r="H862" s="54"/>
      <c r="I862" s="54" t="s">
        <v>145</v>
      </c>
      <c r="J862" s="68">
        <v>48.53</v>
      </c>
      <c r="K862" s="68">
        <v>56.246</v>
      </c>
      <c r="L862" s="68">
        <v>54</v>
      </c>
      <c r="M862" s="68">
        <v>57</v>
      </c>
      <c r="N862" s="68">
        <v>3</v>
      </c>
    </row>
    <row r="863" customFormat="1" spans="1:14">
      <c r="A863" s="54" t="s">
        <v>2711</v>
      </c>
      <c r="B863" s="54" t="s">
        <v>2712</v>
      </c>
      <c r="C863" s="54" t="s">
        <v>2713</v>
      </c>
      <c r="D863" s="54" t="s">
        <v>17</v>
      </c>
      <c r="E863" s="54" t="s">
        <v>18</v>
      </c>
      <c r="F863" s="54" t="s">
        <v>17</v>
      </c>
      <c r="G863" s="66" t="s">
        <v>19</v>
      </c>
      <c r="H863" s="54"/>
      <c r="I863" s="54" t="s">
        <v>292</v>
      </c>
      <c r="J863" s="68">
        <v>11.92</v>
      </c>
      <c r="K863" s="68">
        <v>3.45</v>
      </c>
      <c r="L863" s="68">
        <v>12</v>
      </c>
      <c r="M863" s="68">
        <v>12</v>
      </c>
      <c r="N863" s="68">
        <v>0</v>
      </c>
    </row>
    <row r="864" customFormat="1" spans="1:14">
      <c r="A864" s="54" t="s">
        <v>2714</v>
      </c>
      <c r="B864" s="54" t="s">
        <v>2715</v>
      </c>
      <c r="C864" s="54" t="s">
        <v>2716</v>
      </c>
      <c r="D864" s="54" t="s">
        <v>17</v>
      </c>
      <c r="E864" s="54" t="s">
        <v>18</v>
      </c>
      <c r="F864" s="54" t="s">
        <v>17</v>
      </c>
      <c r="G864" s="54" t="s">
        <v>19</v>
      </c>
      <c r="H864" s="54"/>
      <c r="I864" s="54" t="s">
        <v>292</v>
      </c>
      <c r="J864" s="68">
        <v>5.83</v>
      </c>
      <c r="K864" s="68">
        <v>1.824</v>
      </c>
      <c r="L864" s="68">
        <v>6</v>
      </c>
      <c r="M864" s="68">
        <v>6</v>
      </c>
      <c r="N864" s="68">
        <v>0</v>
      </c>
    </row>
    <row r="865" customFormat="1" spans="1:14">
      <c r="A865" s="54" t="s">
        <v>2717</v>
      </c>
      <c r="B865" s="54" t="s">
        <v>2718</v>
      </c>
      <c r="C865" s="54" t="s">
        <v>2719</v>
      </c>
      <c r="D865" s="54" t="s">
        <v>78</v>
      </c>
      <c r="E865" s="54" t="s">
        <v>18</v>
      </c>
      <c r="F865" s="54" t="s">
        <v>78</v>
      </c>
      <c r="G865" s="54" t="s">
        <v>29</v>
      </c>
      <c r="H865" s="54"/>
      <c r="I865" s="54" t="s">
        <v>408</v>
      </c>
      <c r="J865" s="68">
        <v>49.52</v>
      </c>
      <c r="K865" s="68">
        <v>72.145</v>
      </c>
      <c r="L865" s="68">
        <v>71</v>
      </c>
      <c r="M865" s="68">
        <v>73</v>
      </c>
      <c r="N865" s="68">
        <v>2</v>
      </c>
    </row>
    <row r="866" customFormat="1" spans="1:14">
      <c r="A866" s="54" t="s">
        <v>2720</v>
      </c>
      <c r="B866" s="54" t="s">
        <v>2721</v>
      </c>
      <c r="C866" s="54" t="s">
        <v>2722</v>
      </c>
      <c r="D866" s="54" t="s">
        <v>266</v>
      </c>
      <c r="E866" s="54" t="s">
        <v>18</v>
      </c>
      <c r="F866" s="54" t="s">
        <v>267</v>
      </c>
      <c r="G866" s="66" t="s">
        <v>170</v>
      </c>
      <c r="H866" s="54"/>
      <c r="I866" s="54" t="s">
        <v>145</v>
      </c>
      <c r="J866" s="68">
        <v>23.56</v>
      </c>
      <c r="K866" s="68">
        <v>64.944</v>
      </c>
      <c r="L866" s="68">
        <v>63</v>
      </c>
      <c r="M866" s="68">
        <v>65</v>
      </c>
      <c r="N866" s="68">
        <v>2</v>
      </c>
    </row>
    <row r="867" customFormat="1" spans="1:14">
      <c r="A867" s="54" t="s">
        <v>2723</v>
      </c>
      <c r="B867" s="54" t="s">
        <v>2724</v>
      </c>
      <c r="C867" s="54" t="s">
        <v>2725</v>
      </c>
      <c r="D867" s="54" t="s">
        <v>287</v>
      </c>
      <c r="E867" s="54" t="s">
        <v>18</v>
      </c>
      <c r="F867" s="54" t="s">
        <v>287</v>
      </c>
      <c r="G867" s="66" t="s">
        <v>98</v>
      </c>
      <c r="H867" s="54"/>
      <c r="I867" s="54" t="s">
        <v>99</v>
      </c>
      <c r="J867" s="68">
        <v>20</v>
      </c>
      <c r="K867" s="68">
        <v>20</v>
      </c>
      <c r="L867" s="68">
        <v>23</v>
      </c>
      <c r="M867" s="68">
        <v>22</v>
      </c>
      <c r="N867" s="68">
        <v>-1</v>
      </c>
    </row>
    <row r="868" customFormat="1" spans="1:14">
      <c r="A868" s="54" t="s">
        <v>2726</v>
      </c>
      <c r="B868" s="54" t="s">
        <v>2727</v>
      </c>
      <c r="C868" s="54" t="s">
        <v>2728</v>
      </c>
      <c r="D868" s="54" t="s">
        <v>140</v>
      </c>
      <c r="E868" s="54" t="s">
        <v>18</v>
      </c>
      <c r="F868" s="54" t="s">
        <v>140</v>
      </c>
      <c r="G868" s="66" t="s">
        <v>98</v>
      </c>
      <c r="H868" s="54"/>
      <c r="I868" s="54" t="s">
        <v>99</v>
      </c>
      <c r="J868" s="68">
        <v>23.77</v>
      </c>
      <c r="K868" s="68">
        <v>18.47</v>
      </c>
      <c r="L868" s="68">
        <v>24</v>
      </c>
      <c r="M868" s="68">
        <v>24</v>
      </c>
      <c r="N868" s="68">
        <v>0</v>
      </c>
    </row>
    <row r="869" customFormat="1" spans="1:14">
      <c r="A869" s="54" t="s">
        <v>2729</v>
      </c>
      <c r="B869" s="54" t="s">
        <v>2730</v>
      </c>
      <c r="C869" s="54" t="s">
        <v>2731</v>
      </c>
      <c r="D869" s="54" t="s">
        <v>17</v>
      </c>
      <c r="E869" s="54" t="s">
        <v>18</v>
      </c>
      <c r="F869" s="54" t="s">
        <v>17</v>
      </c>
      <c r="G869" s="66" t="s">
        <v>19</v>
      </c>
      <c r="H869" s="54"/>
      <c r="I869" s="54" t="s">
        <v>408</v>
      </c>
      <c r="J869" s="68">
        <v>3.67</v>
      </c>
      <c r="K869" s="68">
        <v>1.229</v>
      </c>
      <c r="L869" s="68">
        <v>4</v>
      </c>
      <c r="M869" s="68">
        <v>4</v>
      </c>
      <c r="N869" s="68">
        <v>0</v>
      </c>
    </row>
    <row r="870" customFormat="1" spans="1:14">
      <c r="A870" s="54" t="s">
        <v>2732</v>
      </c>
      <c r="B870" s="54" t="s">
        <v>2733</v>
      </c>
      <c r="C870" s="54" t="s">
        <v>2734</v>
      </c>
      <c r="D870" s="54" t="s">
        <v>17</v>
      </c>
      <c r="E870" s="54" t="s">
        <v>18</v>
      </c>
      <c r="F870" s="54" t="s">
        <v>17</v>
      </c>
      <c r="G870" s="54" t="s">
        <v>19</v>
      </c>
      <c r="H870" s="54"/>
      <c r="I870" s="54" t="s">
        <v>694</v>
      </c>
      <c r="J870" s="68">
        <v>0.1</v>
      </c>
      <c r="K870" s="68">
        <v>0</v>
      </c>
      <c r="L870" s="68">
        <v>0.5</v>
      </c>
      <c r="M870" s="68">
        <v>0.5</v>
      </c>
      <c r="N870" s="68">
        <v>0</v>
      </c>
    </row>
    <row r="871" customFormat="1" spans="1:14">
      <c r="A871" s="54" t="s">
        <v>2735</v>
      </c>
      <c r="B871" s="54" t="s">
        <v>2736</v>
      </c>
      <c r="C871" s="54" t="s">
        <v>2737</v>
      </c>
      <c r="D871" s="54" t="s">
        <v>97</v>
      </c>
      <c r="E871" s="54" t="s">
        <v>18</v>
      </c>
      <c r="F871" s="54" t="s">
        <v>97</v>
      </c>
      <c r="G871" s="54" t="s">
        <v>98</v>
      </c>
      <c r="H871" s="54"/>
      <c r="I871" s="54" t="s">
        <v>227</v>
      </c>
      <c r="J871" s="68">
        <v>217.71</v>
      </c>
      <c r="K871" s="68">
        <v>319.043</v>
      </c>
      <c r="L871" s="68">
        <v>320</v>
      </c>
      <c r="M871" s="68">
        <v>320</v>
      </c>
      <c r="N871" s="68">
        <v>0</v>
      </c>
    </row>
    <row r="872" customFormat="1" spans="1:14">
      <c r="A872" s="54" t="s">
        <v>2738</v>
      </c>
      <c r="B872" s="54" t="s">
        <v>2739</v>
      </c>
      <c r="C872" s="54" t="s">
        <v>2740</v>
      </c>
      <c r="D872" s="54" t="s">
        <v>140</v>
      </c>
      <c r="E872" s="54" t="s">
        <v>18</v>
      </c>
      <c r="F872" s="54" t="s">
        <v>140</v>
      </c>
      <c r="G872" s="54" t="s">
        <v>98</v>
      </c>
      <c r="H872" s="54"/>
      <c r="I872" s="54" t="s">
        <v>191</v>
      </c>
      <c r="J872" s="68">
        <v>1.46</v>
      </c>
      <c r="K872" s="68">
        <v>1.7</v>
      </c>
      <c r="L872" s="68">
        <v>1.5</v>
      </c>
      <c r="M872" s="68">
        <v>2</v>
      </c>
      <c r="N872" s="68">
        <v>0.5</v>
      </c>
    </row>
    <row r="873" customFormat="1" spans="1:14">
      <c r="A873" s="54" t="s">
        <v>2741</v>
      </c>
      <c r="B873" s="54" t="s">
        <v>2742</v>
      </c>
      <c r="C873" s="54" t="s">
        <v>2743</v>
      </c>
      <c r="D873" s="54" t="s">
        <v>186</v>
      </c>
      <c r="E873" s="54" t="s">
        <v>18</v>
      </c>
      <c r="F873" s="54" t="s">
        <v>186</v>
      </c>
      <c r="G873" s="54" t="s">
        <v>98</v>
      </c>
      <c r="H873" s="54"/>
      <c r="I873" s="54" t="s">
        <v>540</v>
      </c>
      <c r="J873" s="68">
        <v>231.13</v>
      </c>
      <c r="K873" s="68">
        <v>345.179</v>
      </c>
      <c r="L873" s="68">
        <v>298</v>
      </c>
      <c r="M873" s="68">
        <v>406</v>
      </c>
      <c r="N873" s="68">
        <v>108</v>
      </c>
    </row>
    <row r="874" customFormat="1" spans="1:14">
      <c r="A874" s="54" t="s">
        <v>2744</v>
      </c>
      <c r="B874" s="54" t="s">
        <v>2745</v>
      </c>
      <c r="C874" s="54" t="s">
        <v>2746</v>
      </c>
      <c r="D874" s="54" t="s">
        <v>428</v>
      </c>
      <c r="E874" s="54" t="s">
        <v>18</v>
      </c>
      <c r="F874" s="54" t="s">
        <v>428</v>
      </c>
      <c r="G874" s="54" t="s">
        <v>29</v>
      </c>
      <c r="H874" s="54"/>
      <c r="I874" s="54" t="s">
        <v>306</v>
      </c>
      <c r="J874" s="68">
        <v>27.86</v>
      </c>
      <c r="K874" s="68">
        <v>31.09</v>
      </c>
      <c r="L874" s="68">
        <v>28</v>
      </c>
      <c r="M874" s="68">
        <v>32</v>
      </c>
      <c r="N874" s="68">
        <v>4</v>
      </c>
    </row>
    <row r="875" customFormat="1" spans="1:14">
      <c r="A875" s="54" t="s">
        <v>2747</v>
      </c>
      <c r="B875" s="54" t="s">
        <v>2748</v>
      </c>
      <c r="C875" s="54" t="s">
        <v>2749</v>
      </c>
      <c r="D875" s="54" t="s">
        <v>97</v>
      </c>
      <c r="E875" s="54" t="s">
        <v>18</v>
      </c>
      <c r="F875" s="54" t="s">
        <v>97</v>
      </c>
      <c r="G875" s="54" t="s">
        <v>98</v>
      </c>
      <c r="H875" s="54"/>
      <c r="I875" s="54" t="s">
        <v>306</v>
      </c>
      <c r="J875" s="68">
        <v>7.61</v>
      </c>
      <c r="K875" s="68">
        <v>10.556</v>
      </c>
      <c r="L875" s="68">
        <v>21</v>
      </c>
      <c r="M875" s="68">
        <v>21</v>
      </c>
      <c r="N875" s="68">
        <v>0</v>
      </c>
    </row>
    <row r="876" customFormat="1" spans="1:14">
      <c r="A876" s="54" t="s">
        <v>2750</v>
      </c>
      <c r="B876" s="54" t="s">
        <v>2751</v>
      </c>
      <c r="C876" s="54" t="s">
        <v>2752</v>
      </c>
      <c r="D876" s="54" t="s">
        <v>967</v>
      </c>
      <c r="E876" s="54" t="s">
        <v>18</v>
      </c>
      <c r="F876" s="54" t="s">
        <v>967</v>
      </c>
      <c r="G876" s="54" t="s">
        <v>52</v>
      </c>
      <c r="H876" s="54"/>
      <c r="I876" s="54" t="s">
        <v>232</v>
      </c>
      <c r="J876" s="68">
        <v>314.05</v>
      </c>
      <c r="K876" s="68">
        <v>289.839</v>
      </c>
      <c r="L876" s="68">
        <v>313</v>
      </c>
      <c r="M876" s="68">
        <v>315</v>
      </c>
      <c r="N876" s="68">
        <v>2</v>
      </c>
    </row>
    <row r="877" customFormat="1" spans="1:14">
      <c r="A877" s="54" t="s">
        <v>2753</v>
      </c>
      <c r="B877" s="54" t="s">
        <v>2754</v>
      </c>
      <c r="C877" s="54" t="s">
        <v>2755</v>
      </c>
      <c r="D877" s="54" t="s">
        <v>24</v>
      </c>
      <c r="E877" s="54" t="s">
        <v>18</v>
      </c>
      <c r="F877" s="54" t="s">
        <v>24</v>
      </c>
      <c r="G877" s="54" t="s">
        <v>19</v>
      </c>
      <c r="H877" s="54"/>
      <c r="I877" s="54" t="s">
        <v>223</v>
      </c>
      <c r="J877" s="68">
        <v>55.28</v>
      </c>
      <c r="K877" s="68">
        <v>35.143</v>
      </c>
      <c r="L877" s="68">
        <v>56</v>
      </c>
      <c r="M877" s="68">
        <v>56</v>
      </c>
      <c r="N877" s="68">
        <v>0</v>
      </c>
    </row>
    <row r="878" customFormat="1" spans="1:14">
      <c r="A878" s="54" t="s">
        <v>2756</v>
      </c>
      <c r="B878" s="54" t="s">
        <v>2757</v>
      </c>
      <c r="C878" s="54" t="s">
        <v>2758</v>
      </c>
      <c r="D878" s="54" t="s">
        <v>465</v>
      </c>
      <c r="E878" s="54" t="s">
        <v>18</v>
      </c>
      <c r="F878" s="54" t="s">
        <v>465</v>
      </c>
      <c r="G878" s="54" t="s">
        <v>129</v>
      </c>
      <c r="H878" s="54"/>
      <c r="I878" s="54" t="s">
        <v>99</v>
      </c>
      <c r="J878" s="68">
        <v>39.7</v>
      </c>
      <c r="K878" s="68">
        <v>43.703</v>
      </c>
      <c r="L878" s="68">
        <v>45</v>
      </c>
      <c r="M878" s="68">
        <v>44</v>
      </c>
      <c r="N878" s="68">
        <v>-1</v>
      </c>
    </row>
    <row r="879" customFormat="1" spans="1:14">
      <c r="A879" s="54" t="s">
        <v>2759</v>
      </c>
      <c r="B879" s="54" t="s">
        <v>2760</v>
      </c>
      <c r="C879" s="54" t="s">
        <v>2761</v>
      </c>
      <c r="D879" s="54" t="s">
        <v>97</v>
      </c>
      <c r="E879" s="54" t="s">
        <v>18</v>
      </c>
      <c r="F879" s="54" t="s">
        <v>97</v>
      </c>
      <c r="G879" s="54" t="s">
        <v>98</v>
      </c>
      <c r="H879" s="54"/>
      <c r="I879" s="54" t="s">
        <v>442</v>
      </c>
      <c r="J879" s="68">
        <v>70</v>
      </c>
      <c r="K879" s="68">
        <v>148.68</v>
      </c>
      <c r="L879" s="68">
        <v>149</v>
      </c>
      <c r="M879" s="68">
        <v>149</v>
      </c>
      <c r="N879" s="68">
        <v>0</v>
      </c>
    </row>
    <row r="880" customFormat="1" spans="1:14">
      <c r="A880" s="54" t="s">
        <v>2762</v>
      </c>
      <c r="B880" s="54" t="s">
        <v>2763</v>
      </c>
      <c r="C880" s="54" t="s">
        <v>2764</v>
      </c>
      <c r="D880" s="54" t="s">
        <v>256</v>
      </c>
      <c r="E880" s="54" t="s">
        <v>18</v>
      </c>
      <c r="F880" s="54" t="s">
        <v>256</v>
      </c>
      <c r="G880" s="66" t="s">
        <v>19</v>
      </c>
      <c r="H880" s="54"/>
      <c r="I880" s="54" t="s">
        <v>442</v>
      </c>
      <c r="J880" s="68">
        <v>2.73</v>
      </c>
      <c r="K880" s="68">
        <v>5.359</v>
      </c>
      <c r="L880" s="68">
        <v>5</v>
      </c>
      <c r="M880" s="68">
        <v>6</v>
      </c>
      <c r="N880" s="68">
        <v>1</v>
      </c>
    </row>
    <row r="881" customFormat="1" spans="1:14">
      <c r="A881" s="54" t="s">
        <v>2765</v>
      </c>
      <c r="B881" s="54" t="s">
        <v>2766</v>
      </c>
      <c r="C881" s="54" t="s">
        <v>2767</v>
      </c>
      <c r="D881" s="54" t="s">
        <v>144</v>
      </c>
      <c r="E881" s="54" t="s">
        <v>18</v>
      </c>
      <c r="F881" s="54" t="s">
        <v>144</v>
      </c>
      <c r="G881" s="54" t="s">
        <v>52</v>
      </c>
      <c r="H881" s="54"/>
      <c r="I881" s="54" t="s">
        <v>90</v>
      </c>
      <c r="J881" s="68">
        <v>104.05</v>
      </c>
      <c r="K881" s="68">
        <v>69.302</v>
      </c>
      <c r="L881" s="68">
        <v>105</v>
      </c>
      <c r="M881" s="68">
        <v>105</v>
      </c>
      <c r="N881" s="68">
        <v>0</v>
      </c>
    </row>
    <row r="882" customFormat="1" spans="1:14">
      <c r="A882" s="54" t="s">
        <v>2768</v>
      </c>
      <c r="B882" s="54" t="s">
        <v>2769</v>
      </c>
      <c r="C882" s="54" t="s">
        <v>50</v>
      </c>
      <c r="D882" s="54" t="s">
        <v>1516</v>
      </c>
      <c r="E882" s="54" t="s">
        <v>18</v>
      </c>
      <c r="F882" s="54" t="s">
        <v>1516</v>
      </c>
      <c r="G882" s="54" t="s">
        <v>52</v>
      </c>
      <c r="H882" s="54"/>
      <c r="I882" s="54" t="s">
        <v>767</v>
      </c>
      <c r="J882" s="68">
        <v>158.35</v>
      </c>
      <c r="K882" s="68">
        <v>79.484</v>
      </c>
      <c r="L882" s="68">
        <v>159</v>
      </c>
      <c r="M882" s="68">
        <v>159</v>
      </c>
      <c r="N882" s="68">
        <v>0</v>
      </c>
    </row>
    <row r="883" customFormat="1" spans="1:14">
      <c r="A883" s="54" t="s">
        <v>2770</v>
      </c>
      <c r="B883" s="54" t="s">
        <v>2771</v>
      </c>
      <c r="C883" s="54" t="s">
        <v>2772</v>
      </c>
      <c r="D883" s="54" t="s">
        <v>78</v>
      </c>
      <c r="E883" s="54" t="s">
        <v>18</v>
      </c>
      <c r="F883" s="54" t="s">
        <v>78</v>
      </c>
      <c r="G883" s="54" t="s">
        <v>29</v>
      </c>
      <c r="H883" s="54"/>
      <c r="I883" s="54" t="s">
        <v>767</v>
      </c>
      <c r="J883" s="68">
        <v>55.69</v>
      </c>
      <c r="K883" s="68">
        <v>30.307</v>
      </c>
      <c r="L883" s="68">
        <v>56</v>
      </c>
      <c r="M883" s="68">
        <v>56</v>
      </c>
      <c r="N883" s="68">
        <v>0</v>
      </c>
    </row>
    <row r="884" customFormat="1" spans="1:14">
      <c r="A884" s="54" t="s">
        <v>2773</v>
      </c>
      <c r="B884" s="54" t="s">
        <v>2774</v>
      </c>
      <c r="C884" s="54" t="s">
        <v>2775</v>
      </c>
      <c r="D884" s="54" t="s">
        <v>1784</v>
      </c>
      <c r="E884" s="54" t="s">
        <v>18</v>
      </c>
      <c r="F884" s="54" t="s">
        <v>1784</v>
      </c>
      <c r="G884" s="54" t="s">
        <v>52</v>
      </c>
      <c r="H884" s="54"/>
      <c r="I884" s="54" t="s">
        <v>604</v>
      </c>
      <c r="J884" s="68">
        <v>87.22</v>
      </c>
      <c r="K884" s="68">
        <v>44.66</v>
      </c>
      <c r="L884" s="68">
        <v>101</v>
      </c>
      <c r="M884" s="68">
        <v>88</v>
      </c>
      <c r="N884" s="68">
        <v>-13</v>
      </c>
    </row>
    <row r="885" customFormat="1" spans="1:14">
      <c r="A885" s="54" t="s">
        <v>2776</v>
      </c>
      <c r="B885" s="54" t="s">
        <v>2777</v>
      </c>
      <c r="C885" s="54" t="s">
        <v>2778</v>
      </c>
      <c r="D885" s="54" t="s">
        <v>266</v>
      </c>
      <c r="E885" s="54" t="s">
        <v>18</v>
      </c>
      <c r="F885" s="54" t="s">
        <v>267</v>
      </c>
      <c r="G885" s="66" t="s">
        <v>170</v>
      </c>
      <c r="H885" s="54"/>
      <c r="I885" s="54" t="s">
        <v>745</v>
      </c>
      <c r="J885" s="68">
        <v>18.98</v>
      </c>
      <c r="K885" s="68">
        <v>57.601</v>
      </c>
      <c r="L885" s="68">
        <v>58</v>
      </c>
      <c r="M885" s="68">
        <v>58</v>
      </c>
      <c r="N885" s="68">
        <v>0</v>
      </c>
    </row>
    <row r="886" customFormat="1" spans="1:14">
      <c r="A886" s="54" t="s">
        <v>2779</v>
      </c>
      <c r="B886" s="54" t="s">
        <v>2780</v>
      </c>
      <c r="C886" s="54" t="s">
        <v>2781</v>
      </c>
      <c r="D886" s="54" t="s">
        <v>449</v>
      </c>
      <c r="E886" s="54" t="s">
        <v>18</v>
      </c>
      <c r="F886" s="54" t="s">
        <v>449</v>
      </c>
      <c r="G886" s="54" t="s">
        <v>29</v>
      </c>
      <c r="H886" s="54"/>
      <c r="I886" s="54" t="s">
        <v>337</v>
      </c>
      <c r="J886" s="68">
        <v>18.7</v>
      </c>
      <c r="K886" s="68">
        <v>16.04</v>
      </c>
      <c r="L886" s="68">
        <v>19</v>
      </c>
      <c r="M886" s="68">
        <v>19</v>
      </c>
      <c r="N886" s="68">
        <v>0</v>
      </c>
    </row>
    <row r="887" customFormat="1" spans="1:14">
      <c r="A887" s="54" t="s">
        <v>2782</v>
      </c>
      <c r="B887" s="54" t="s">
        <v>2783</v>
      </c>
      <c r="C887" s="54" t="s">
        <v>2784</v>
      </c>
      <c r="D887" s="54" t="s">
        <v>17</v>
      </c>
      <c r="E887" s="54" t="s">
        <v>18</v>
      </c>
      <c r="F887" s="54" t="s">
        <v>17</v>
      </c>
      <c r="G887" s="54" t="s">
        <v>19</v>
      </c>
      <c r="H887" s="54"/>
      <c r="I887" s="54" t="s">
        <v>90</v>
      </c>
      <c r="J887" s="68">
        <v>5.24</v>
      </c>
      <c r="K887" s="68">
        <v>3.312</v>
      </c>
      <c r="L887" s="68">
        <v>5.5</v>
      </c>
      <c r="M887" s="68">
        <v>5.5</v>
      </c>
      <c r="N887" s="68">
        <v>0</v>
      </c>
    </row>
    <row r="888" customFormat="1" spans="1:14">
      <c r="A888" s="54" t="s">
        <v>2785</v>
      </c>
      <c r="B888" s="54" t="s">
        <v>2786</v>
      </c>
      <c r="C888" s="54" t="s">
        <v>2787</v>
      </c>
      <c r="D888" s="54" t="s">
        <v>2788</v>
      </c>
      <c r="E888" s="54" t="s">
        <v>18</v>
      </c>
      <c r="F888" s="54" t="s">
        <v>2788</v>
      </c>
      <c r="G888" s="54" t="s">
        <v>170</v>
      </c>
      <c r="H888" s="54"/>
      <c r="I888" s="54" t="s">
        <v>558</v>
      </c>
      <c r="J888" s="68">
        <v>160</v>
      </c>
      <c r="K888" s="68">
        <v>124.3</v>
      </c>
      <c r="L888" s="68">
        <v>160</v>
      </c>
      <c r="M888" s="68">
        <v>160</v>
      </c>
      <c r="N888" s="68">
        <v>0</v>
      </c>
    </row>
    <row r="889" customFormat="1" spans="1:14">
      <c r="A889" s="54" t="s">
        <v>2789</v>
      </c>
      <c r="B889" s="54" t="s">
        <v>2790</v>
      </c>
      <c r="C889" s="54" t="s">
        <v>2791</v>
      </c>
      <c r="D889" s="54" t="s">
        <v>17</v>
      </c>
      <c r="E889" s="54" t="s">
        <v>18</v>
      </c>
      <c r="F889" s="54" t="s">
        <v>17</v>
      </c>
      <c r="G889" s="54" t="s">
        <v>19</v>
      </c>
      <c r="H889" s="54"/>
      <c r="I889" s="54" t="s">
        <v>219</v>
      </c>
      <c r="J889" s="68">
        <v>2.73</v>
      </c>
      <c r="K889" s="68">
        <v>0.66</v>
      </c>
      <c r="L889" s="68">
        <v>3</v>
      </c>
      <c r="M889" s="68">
        <v>3</v>
      </c>
      <c r="N889" s="68">
        <v>0</v>
      </c>
    </row>
    <row r="890" customFormat="1" spans="1:14">
      <c r="A890" s="54" t="s">
        <v>2792</v>
      </c>
      <c r="B890" s="54" t="s">
        <v>2793</v>
      </c>
      <c r="C890" s="54" t="s">
        <v>2794</v>
      </c>
      <c r="D890" s="54" t="s">
        <v>274</v>
      </c>
      <c r="E890" s="54" t="s">
        <v>18</v>
      </c>
      <c r="F890" s="54" t="s">
        <v>274</v>
      </c>
      <c r="G890" s="54" t="s">
        <v>29</v>
      </c>
      <c r="H890" s="54"/>
      <c r="I890" s="54" t="s">
        <v>39</v>
      </c>
      <c r="J890" s="68">
        <v>33.48</v>
      </c>
      <c r="K890" s="68">
        <v>7.288</v>
      </c>
      <c r="L890" s="68">
        <v>34</v>
      </c>
      <c r="M890" s="68">
        <v>34</v>
      </c>
      <c r="N890" s="68">
        <v>0</v>
      </c>
    </row>
    <row r="891" customFormat="1" spans="1:14">
      <c r="A891" s="54" t="s">
        <v>2795</v>
      </c>
      <c r="B891" s="54" t="s">
        <v>2796</v>
      </c>
      <c r="C891" s="54" t="s">
        <v>2797</v>
      </c>
      <c r="D891" s="54" t="s">
        <v>78</v>
      </c>
      <c r="E891" s="54" t="s">
        <v>18</v>
      </c>
      <c r="F891" s="54" t="s">
        <v>78</v>
      </c>
      <c r="G891" s="54" t="s">
        <v>29</v>
      </c>
      <c r="H891" s="54"/>
      <c r="I891" s="54" t="s">
        <v>642</v>
      </c>
      <c r="J891" s="68">
        <v>4</v>
      </c>
      <c r="K891" s="68">
        <v>8.61</v>
      </c>
      <c r="L891" s="68">
        <v>8.5</v>
      </c>
      <c r="M891" s="68">
        <v>22</v>
      </c>
      <c r="N891" s="68">
        <v>13.5</v>
      </c>
    </row>
    <row r="892" customFormat="1" spans="1:14">
      <c r="A892" s="54" t="s">
        <v>2798</v>
      </c>
      <c r="B892" s="54" t="s">
        <v>2799</v>
      </c>
      <c r="C892" s="54" t="s">
        <v>2800</v>
      </c>
      <c r="D892" s="54" t="s">
        <v>586</v>
      </c>
      <c r="E892" s="54" t="s">
        <v>18</v>
      </c>
      <c r="F892" s="54" t="s">
        <v>586</v>
      </c>
      <c r="G892" s="54" t="s">
        <v>98</v>
      </c>
      <c r="H892" s="54"/>
      <c r="I892" s="54" t="s">
        <v>187</v>
      </c>
      <c r="J892" s="68">
        <v>7.89</v>
      </c>
      <c r="K892" s="68">
        <v>1.881</v>
      </c>
      <c r="L892" s="68">
        <v>8</v>
      </c>
      <c r="M892" s="68">
        <v>8</v>
      </c>
      <c r="N892" s="68">
        <v>0</v>
      </c>
    </row>
    <row r="893" customFormat="1" spans="1:14">
      <c r="A893" s="54" t="s">
        <v>2801</v>
      </c>
      <c r="B893" s="54" t="s">
        <v>2802</v>
      </c>
      <c r="C893" s="54" t="s">
        <v>2803</v>
      </c>
      <c r="D893" s="54" t="s">
        <v>17</v>
      </c>
      <c r="E893" s="54" t="s">
        <v>18</v>
      </c>
      <c r="F893" s="54" t="s">
        <v>17</v>
      </c>
      <c r="G893" s="54" t="s">
        <v>19</v>
      </c>
      <c r="H893" s="54"/>
      <c r="I893" s="54" t="s">
        <v>79</v>
      </c>
      <c r="J893" s="68">
        <v>26.88</v>
      </c>
      <c r="K893" s="68">
        <v>32.231</v>
      </c>
      <c r="L893" s="68">
        <v>29</v>
      </c>
      <c r="M893" s="68">
        <v>33</v>
      </c>
      <c r="N893" s="68">
        <v>4</v>
      </c>
    </row>
    <row r="894" customFormat="1" spans="1:14">
      <c r="A894" s="54" t="s">
        <v>2804</v>
      </c>
      <c r="B894" s="54" t="s">
        <v>2805</v>
      </c>
      <c r="C894" s="54" t="s">
        <v>2806</v>
      </c>
      <c r="D894" s="54" t="s">
        <v>17</v>
      </c>
      <c r="E894" s="54" t="s">
        <v>18</v>
      </c>
      <c r="F894" s="54" t="s">
        <v>17</v>
      </c>
      <c r="G894" s="54" t="s">
        <v>19</v>
      </c>
      <c r="H894" s="54"/>
      <c r="I894" s="54" t="s">
        <v>820</v>
      </c>
      <c r="J894" s="68">
        <v>4.53</v>
      </c>
      <c r="K894" s="68">
        <v>5.733</v>
      </c>
      <c r="L894" s="68">
        <v>6</v>
      </c>
      <c r="M894" s="68">
        <v>6.5</v>
      </c>
      <c r="N894" s="68">
        <v>0.5</v>
      </c>
    </row>
    <row r="895" customFormat="1" spans="1:14">
      <c r="A895" s="54" t="s">
        <v>2807</v>
      </c>
      <c r="B895" s="54" t="s">
        <v>2808</v>
      </c>
      <c r="C895" s="54" t="s">
        <v>2809</v>
      </c>
      <c r="D895" s="54" t="s">
        <v>140</v>
      </c>
      <c r="E895" s="54" t="s">
        <v>18</v>
      </c>
      <c r="F895" s="54" t="s">
        <v>140</v>
      </c>
      <c r="G895" s="66" t="s">
        <v>98</v>
      </c>
      <c r="H895" s="54"/>
      <c r="I895" s="54" t="s">
        <v>442</v>
      </c>
      <c r="J895" s="68">
        <v>0.74</v>
      </c>
      <c r="K895" s="68">
        <v>2.133</v>
      </c>
      <c r="L895" s="68">
        <v>2</v>
      </c>
      <c r="M895" s="68">
        <v>3</v>
      </c>
      <c r="N895" s="68">
        <v>1</v>
      </c>
    </row>
    <row r="896" customFormat="1" spans="1:14">
      <c r="A896" s="54" t="s">
        <v>2810</v>
      </c>
      <c r="B896" s="54" t="s">
        <v>2811</v>
      </c>
      <c r="C896" s="54" t="s">
        <v>2812</v>
      </c>
      <c r="D896" s="54" t="s">
        <v>17</v>
      </c>
      <c r="E896" s="54" t="s">
        <v>18</v>
      </c>
      <c r="F896" s="54" t="s">
        <v>17</v>
      </c>
      <c r="G896" s="54" t="s">
        <v>19</v>
      </c>
      <c r="H896" s="54"/>
      <c r="I896" s="54" t="s">
        <v>558</v>
      </c>
      <c r="J896" s="68">
        <v>0.76</v>
      </c>
      <c r="K896" s="68">
        <v>0</v>
      </c>
      <c r="L896" s="68">
        <v>1</v>
      </c>
      <c r="M896" s="68">
        <v>1</v>
      </c>
      <c r="N896" s="68">
        <v>0</v>
      </c>
    </row>
    <row r="897" customFormat="1" spans="1:14">
      <c r="A897" s="54" t="s">
        <v>2813</v>
      </c>
      <c r="B897" s="54" t="s">
        <v>2814</v>
      </c>
      <c r="C897" s="54" t="s">
        <v>2815</v>
      </c>
      <c r="D897" s="54" t="s">
        <v>458</v>
      </c>
      <c r="E897" s="54" t="s">
        <v>18</v>
      </c>
      <c r="F897" s="54" t="s">
        <v>458</v>
      </c>
      <c r="G897" s="54" t="s">
        <v>98</v>
      </c>
      <c r="H897" s="54"/>
      <c r="I897" s="54" t="s">
        <v>288</v>
      </c>
      <c r="J897" s="68">
        <v>0.73</v>
      </c>
      <c r="K897" s="68">
        <v>0</v>
      </c>
      <c r="L897" s="68">
        <v>1</v>
      </c>
      <c r="M897" s="68">
        <v>1</v>
      </c>
      <c r="N897" s="68">
        <v>0</v>
      </c>
    </row>
    <row r="898" customFormat="1" spans="1:14">
      <c r="A898" s="54" t="s">
        <v>2816</v>
      </c>
      <c r="B898" s="54" t="s">
        <v>2817</v>
      </c>
      <c r="C898" s="54" t="s">
        <v>2818</v>
      </c>
      <c r="D898" s="54" t="s">
        <v>17</v>
      </c>
      <c r="E898" s="54" t="s">
        <v>18</v>
      </c>
      <c r="F898" s="54" t="s">
        <v>17</v>
      </c>
      <c r="G898" s="54" t="s">
        <v>19</v>
      </c>
      <c r="H898" s="54"/>
      <c r="I898" s="54" t="s">
        <v>99</v>
      </c>
      <c r="J898" s="68">
        <v>5.32</v>
      </c>
      <c r="K898" s="68">
        <v>5.237</v>
      </c>
      <c r="L898" s="68">
        <v>5.5</v>
      </c>
      <c r="M898" s="68">
        <v>5.5</v>
      </c>
      <c r="N898" s="68">
        <v>0</v>
      </c>
    </row>
    <row r="899" customFormat="1" spans="1:14">
      <c r="A899" s="54" t="s">
        <v>2819</v>
      </c>
      <c r="B899" s="54" t="s">
        <v>2820</v>
      </c>
      <c r="C899" s="54" t="s">
        <v>2821</v>
      </c>
      <c r="D899" s="54" t="s">
        <v>256</v>
      </c>
      <c r="E899" s="54" t="s">
        <v>18</v>
      </c>
      <c r="F899" s="54" t="s">
        <v>256</v>
      </c>
      <c r="G899" s="54" t="s">
        <v>19</v>
      </c>
      <c r="H899" s="54"/>
      <c r="I899" s="54" t="s">
        <v>232</v>
      </c>
      <c r="J899" s="68">
        <v>11.66</v>
      </c>
      <c r="K899" s="68">
        <v>9.36</v>
      </c>
      <c r="L899" s="68">
        <v>12</v>
      </c>
      <c r="M899" s="68">
        <v>12</v>
      </c>
      <c r="N899" s="68">
        <v>0</v>
      </c>
    </row>
    <row r="900" customFormat="1" spans="1:14">
      <c r="A900" s="54" t="s">
        <v>2822</v>
      </c>
      <c r="B900" s="54" t="s">
        <v>2823</v>
      </c>
      <c r="C900" s="54" t="s">
        <v>2824</v>
      </c>
      <c r="D900" s="54" t="s">
        <v>17</v>
      </c>
      <c r="E900" s="54" t="s">
        <v>18</v>
      </c>
      <c r="F900" s="54" t="s">
        <v>17</v>
      </c>
      <c r="G900" s="54" t="s">
        <v>19</v>
      </c>
      <c r="H900" s="54"/>
      <c r="I900" s="54" t="s">
        <v>232</v>
      </c>
      <c r="J900" s="68">
        <v>25.24</v>
      </c>
      <c r="K900" s="68">
        <v>15.66</v>
      </c>
      <c r="L900" s="68">
        <v>26</v>
      </c>
      <c r="M900" s="68">
        <v>26</v>
      </c>
      <c r="N900" s="68">
        <v>0</v>
      </c>
    </row>
    <row r="901" customFormat="1" spans="1:14">
      <c r="A901" s="54" t="s">
        <v>2825</v>
      </c>
      <c r="B901" s="54" t="s">
        <v>2826</v>
      </c>
      <c r="C901" s="54" t="s">
        <v>2827</v>
      </c>
      <c r="D901" s="54" t="s">
        <v>310</v>
      </c>
      <c r="E901" s="54" t="s">
        <v>18</v>
      </c>
      <c r="F901" s="54" t="s">
        <v>310</v>
      </c>
      <c r="G901" s="66" t="s">
        <v>29</v>
      </c>
      <c r="H901" s="54"/>
      <c r="I901" s="54" t="s">
        <v>279</v>
      </c>
      <c r="J901" s="68">
        <v>6.98</v>
      </c>
      <c r="K901" s="68">
        <v>11.7</v>
      </c>
      <c r="L901" s="68">
        <v>11.5</v>
      </c>
      <c r="M901" s="68">
        <v>22</v>
      </c>
      <c r="N901" s="68">
        <v>10.5</v>
      </c>
    </row>
    <row r="902" customFormat="1" spans="1:14">
      <c r="A902" s="54" t="s">
        <v>2828</v>
      </c>
      <c r="B902" s="54" t="s">
        <v>2829</v>
      </c>
      <c r="C902" s="54" t="s">
        <v>2830</v>
      </c>
      <c r="D902" s="54" t="s">
        <v>28</v>
      </c>
      <c r="E902" s="54" t="s">
        <v>18</v>
      </c>
      <c r="F902" s="54" t="s">
        <v>28</v>
      </c>
      <c r="G902" s="54" t="s">
        <v>29</v>
      </c>
      <c r="H902" s="54"/>
      <c r="I902" s="54" t="s">
        <v>558</v>
      </c>
      <c r="J902" s="68">
        <v>103.97</v>
      </c>
      <c r="K902" s="68">
        <v>1.515</v>
      </c>
      <c r="L902" s="68">
        <v>1.5</v>
      </c>
      <c r="M902" s="68">
        <v>1.6</v>
      </c>
      <c r="N902" s="68">
        <v>0.1</v>
      </c>
    </row>
    <row r="903" customFormat="1" spans="1:14">
      <c r="A903" s="54" t="s">
        <v>2831</v>
      </c>
      <c r="B903" s="54" t="s">
        <v>2832</v>
      </c>
      <c r="C903" s="54" t="s">
        <v>2833</v>
      </c>
      <c r="D903" s="54" t="s">
        <v>287</v>
      </c>
      <c r="E903" s="54" t="s">
        <v>18</v>
      </c>
      <c r="F903" s="54" t="s">
        <v>287</v>
      </c>
      <c r="G903" s="54" t="s">
        <v>98</v>
      </c>
      <c r="H903" s="54"/>
      <c r="I903" s="54" t="s">
        <v>227</v>
      </c>
      <c r="J903" s="68">
        <v>108.03</v>
      </c>
      <c r="K903" s="68">
        <v>162.862</v>
      </c>
      <c r="L903" s="68">
        <v>143</v>
      </c>
      <c r="M903" s="68">
        <v>163</v>
      </c>
      <c r="N903" s="68">
        <v>20</v>
      </c>
    </row>
    <row r="904" customFormat="1" spans="1:14">
      <c r="A904" s="54" t="s">
        <v>2834</v>
      </c>
      <c r="B904" s="54" t="s">
        <v>2835</v>
      </c>
      <c r="C904" s="54" t="s">
        <v>2836</v>
      </c>
      <c r="D904" s="54" t="s">
        <v>590</v>
      </c>
      <c r="E904" s="54" t="s">
        <v>18</v>
      </c>
      <c r="F904" s="54" t="s">
        <v>590</v>
      </c>
      <c r="G904" s="54" t="s">
        <v>129</v>
      </c>
      <c r="H904" s="54"/>
      <c r="I904" s="54" t="s">
        <v>442</v>
      </c>
      <c r="J904" s="68">
        <v>18.8</v>
      </c>
      <c r="K904" s="68">
        <v>18.483</v>
      </c>
      <c r="L904" s="68">
        <v>19</v>
      </c>
      <c r="M904" s="68">
        <v>19</v>
      </c>
      <c r="N904" s="68">
        <v>0</v>
      </c>
    </row>
    <row r="905" customFormat="1" spans="1:14">
      <c r="A905" s="54" t="s">
        <v>2837</v>
      </c>
      <c r="B905" s="54" t="s">
        <v>2838</v>
      </c>
      <c r="C905" s="54" t="s">
        <v>2839</v>
      </c>
      <c r="D905" s="54" t="s">
        <v>17</v>
      </c>
      <c r="E905" s="54" t="s">
        <v>18</v>
      </c>
      <c r="F905" s="54" t="s">
        <v>17</v>
      </c>
      <c r="G905" s="66" t="s">
        <v>19</v>
      </c>
      <c r="H905" s="54"/>
      <c r="I905" s="54" t="s">
        <v>99</v>
      </c>
      <c r="J905" s="68">
        <v>0.98</v>
      </c>
      <c r="K905" s="68">
        <v>1.928</v>
      </c>
      <c r="L905" s="68">
        <v>2</v>
      </c>
      <c r="M905" s="68">
        <v>2</v>
      </c>
      <c r="N905" s="68">
        <v>0</v>
      </c>
    </row>
    <row r="906" customFormat="1" spans="1:14">
      <c r="A906" s="54" t="s">
        <v>2840</v>
      </c>
      <c r="B906" s="54" t="s">
        <v>2841</v>
      </c>
      <c r="C906" s="54" t="s">
        <v>2842</v>
      </c>
      <c r="D906" s="54" t="s">
        <v>17</v>
      </c>
      <c r="E906" s="54" t="s">
        <v>18</v>
      </c>
      <c r="F906" s="54" t="s">
        <v>17</v>
      </c>
      <c r="G906" s="54" t="s">
        <v>19</v>
      </c>
      <c r="H906" s="54"/>
      <c r="I906" s="54" t="s">
        <v>767</v>
      </c>
      <c r="J906" s="68">
        <v>5.83</v>
      </c>
      <c r="K906" s="68">
        <v>2.176</v>
      </c>
      <c r="L906" s="68">
        <v>6</v>
      </c>
      <c r="M906" s="68">
        <v>6</v>
      </c>
      <c r="N906" s="68">
        <v>0</v>
      </c>
    </row>
    <row r="907" customFormat="1" spans="1:14">
      <c r="A907" s="54" t="s">
        <v>2843</v>
      </c>
      <c r="B907" s="54" t="s">
        <v>2844</v>
      </c>
      <c r="C907" s="54" t="s">
        <v>2845</v>
      </c>
      <c r="D907" s="54" t="s">
        <v>1080</v>
      </c>
      <c r="E907" s="54" t="s">
        <v>18</v>
      </c>
      <c r="F907" s="54" t="s">
        <v>1080</v>
      </c>
      <c r="G907" s="66" t="s">
        <v>19</v>
      </c>
      <c r="H907" s="54"/>
      <c r="I907" s="54" t="s">
        <v>39</v>
      </c>
      <c r="J907" s="68">
        <v>82.49</v>
      </c>
      <c r="K907" s="68">
        <v>48.615</v>
      </c>
      <c r="L907" s="68">
        <v>84</v>
      </c>
      <c r="M907" s="68">
        <v>84</v>
      </c>
      <c r="N907" s="68">
        <v>0</v>
      </c>
    </row>
    <row r="908" customFormat="1" spans="1:14">
      <c r="A908" s="54" t="s">
        <v>2846</v>
      </c>
      <c r="B908" s="54" t="s">
        <v>2847</v>
      </c>
      <c r="C908" s="54" t="s">
        <v>2848</v>
      </c>
      <c r="D908" s="54" t="s">
        <v>274</v>
      </c>
      <c r="E908" s="54" t="s">
        <v>18</v>
      </c>
      <c r="F908" s="54" t="s">
        <v>274</v>
      </c>
      <c r="G908" s="54" t="s">
        <v>29</v>
      </c>
      <c r="H908" s="54"/>
      <c r="I908" s="54" t="s">
        <v>558</v>
      </c>
      <c r="J908" s="68">
        <v>99.76</v>
      </c>
      <c r="K908" s="68">
        <v>197.12</v>
      </c>
      <c r="L908" s="68">
        <v>190</v>
      </c>
      <c r="M908" s="68">
        <v>198</v>
      </c>
      <c r="N908" s="68">
        <v>8</v>
      </c>
    </row>
    <row r="909" customFormat="1" spans="1:14">
      <c r="A909" s="54" t="s">
        <v>2849</v>
      </c>
      <c r="B909" s="54" t="s">
        <v>2850</v>
      </c>
      <c r="C909" s="54" t="s">
        <v>2851</v>
      </c>
      <c r="D909" s="54" t="s">
        <v>1080</v>
      </c>
      <c r="E909" s="54" t="s">
        <v>18</v>
      </c>
      <c r="F909" s="54" t="s">
        <v>1080</v>
      </c>
      <c r="G909" s="54" t="s">
        <v>19</v>
      </c>
      <c r="H909" s="54"/>
      <c r="I909" s="54" t="s">
        <v>39</v>
      </c>
      <c r="J909" s="68">
        <v>82.33</v>
      </c>
      <c r="K909" s="68">
        <v>50.208</v>
      </c>
      <c r="L909" s="68">
        <v>84</v>
      </c>
      <c r="M909" s="68">
        <v>84</v>
      </c>
      <c r="N909" s="68">
        <v>0</v>
      </c>
    </row>
    <row r="910" customFormat="1" spans="1:14">
      <c r="A910" s="54" t="s">
        <v>2852</v>
      </c>
      <c r="B910" s="54" t="s">
        <v>2853</v>
      </c>
      <c r="C910" s="54" t="s">
        <v>2854</v>
      </c>
      <c r="D910" s="54" t="s">
        <v>432</v>
      </c>
      <c r="E910" s="54" t="s">
        <v>18</v>
      </c>
      <c r="F910" s="54" t="s">
        <v>432</v>
      </c>
      <c r="G910" s="54" t="s">
        <v>98</v>
      </c>
      <c r="H910" s="54"/>
      <c r="I910" s="54" t="s">
        <v>1701</v>
      </c>
      <c r="J910" s="68">
        <v>21.96</v>
      </c>
      <c r="K910" s="68">
        <v>24.187</v>
      </c>
      <c r="L910" s="68">
        <v>25</v>
      </c>
      <c r="M910" s="68">
        <v>25</v>
      </c>
      <c r="N910" s="68">
        <v>0</v>
      </c>
    </row>
    <row r="911" customFormat="1" spans="1:14">
      <c r="A911" s="54" t="s">
        <v>2855</v>
      </c>
      <c r="B911" s="54" t="s">
        <v>2856</v>
      </c>
      <c r="C911" s="54" t="s">
        <v>2857</v>
      </c>
      <c r="D911" s="54" t="s">
        <v>465</v>
      </c>
      <c r="E911" s="54" t="s">
        <v>18</v>
      </c>
      <c r="F911" s="54" t="s">
        <v>465</v>
      </c>
      <c r="G911" s="54" t="s">
        <v>129</v>
      </c>
      <c r="H911" s="54"/>
      <c r="I911" s="54" t="s">
        <v>1771</v>
      </c>
      <c r="J911" s="68">
        <v>13.66</v>
      </c>
      <c r="K911" s="68">
        <v>17.248</v>
      </c>
      <c r="L911" s="68">
        <v>18</v>
      </c>
      <c r="M911" s="68">
        <v>17.5</v>
      </c>
      <c r="N911" s="68">
        <v>-0.5</v>
      </c>
    </row>
    <row r="912" customFormat="1" spans="1:14">
      <c r="A912" s="54" t="s">
        <v>2858</v>
      </c>
      <c r="B912" s="54" t="s">
        <v>2859</v>
      </c>
      <c r="C912" s="54" t="s">
        <v>2860</v>
      </c>
      <c r="D912" s="54" t="s">
        <v>283</v>
      </c>
      <c r="E912" s="54" t="s">
        <v>18</v>
      </c>
      <c r="F912" s="54" t="s">
        <v>283</v>
      </c>
      <c r="G912" s="54" t="s">
        <v>170</v>
      </c>
      <c r="H912" s="54"/>
      <c r="I912" s="54" t="s">
        <v>79</v>
      </c>
      <c r="J912" s="68">
        <v>49.56</v>
      </c>
      <c r="K912" s="68">
        <v>41.106</v>
      </c>
      <c r="L912" s="68">
        <v>50</v>
      </c>
      <c r="M912" s="68">
        <v>50</v>
      </c>
      <c r="N912" s="68">
        <v>0</v>
      </c>
    </row>
    <row r="913" customFormat="1" spans="1:14">
      <c r="A913" s="54" t="s">
        <v>2861</v>
      </c>
      <c r="B913" s="54" t="s">
        <v>2862</v>
      </c>
      <c r="C913" s="54" t="s">
        <v>2863</v>
      </c>
      <c r="D913" s="54" t="s">
        <v>2864</v>
      </c>
      <c r="E913" s="54" t="s">
        <v>18</v>
      </c>
      <c r="F913" s="54" t="s">
        <v>2864</v>
      </c>
      <c r="G913" s="54" t="s">
        <v>129</v>
      </c>
      <c r="H913" s="54"/>
      <c r="I913" s="54" t="s">
        <v>191</v>
      </c>
      <c r="J913" s="68">
        <v>36.26</v>
      </c>
      <c r="K913" s="68">
        <v>47.009</v>
      </c>
      <c r="L913" s="68">
        <v>47</v>
      </c>
      <c r="M913" s="68">
        <v>50</v>
      </c>
      <c r="N913" s="68">
        <v>3</v>
      </c>
    </row>
    <row r="914" customFormat="1" spans="1:14">
      <c r="A914" s="54" t="s">
        <v>2865</v>
      </c>
      <c r="B914" s="54" t="s">
        <v>2866</v>
      </c>
      <c r="C914" s="54" t="s">
        <v>2867</v>
      </c>
      <c r="D914" s="54" t="s">
        <v>24</v>
      </c>
      <c r="E914" s="54" t="s">
        <v>18</v>
      </c>
      <c r="F914" s="54" t="s">
        <v>24</v>
      </c>
      <c r="G914" s="54" t="s">
        <v>19</v>
      </c>
      <c r="H914" s="54"/>
      <c r="I914" s="54" t="s">
        <v>211</v>
      </c>
      <c r="J914" s="68">
        <v>0.75</v>
      </c>
      <c r="K914" s="68">
        <v>1.575</v>
      </c>
      <c r="L914" s="68">
        <v>2</v>
      </c>
      <c r="M914" s="68">
        <v>2</v>
      </c>
      <c r="N914" s="68">
        <v>0</v>
      </c>
    </row>
    <row r="915" customFormat="1" spans="1:14">
      <c r="A915" s="54" t="s">
        <v>2868</v>
      </c>
      <c r="B915" s="54" t="s">
        <v>2869</v>
      </c>
      <c r="C915" s="54" t="s">
        <v>2870</v>
      </c>
      <c r="D915" s="54" t="s">
        <v>24</v>
      </c>
      <c r="E915" s="54" t="s">
        <v>18</v>
      </c>
      <c r="F915" s="54" t="s">
        <v>24</v>
      </c>
      <c r="G915" s="54" t="s">
        <v>19</v>
      </c>
      <c r="H915" s="54"/>
      <c r="I915" s="54" t="s">
        <v>2871</v>
      </c>
      <c r="J915" s="68">
        <v>9.41</v>
      </c>
      <c r="K915" s="68">
        <v>11.026</v>
      </c>
      <c r="L915" s="68">
        <v>12</v>
      </c>
      <c r="M915" s="68">
        <v>11.5</v>
      </c>
      <c r="N915" s="68">
        <v>-0.5</v>
      </c>
    </row>
    <row r="916" customFormat="1" spans="1:14">
      <c r="A916" s="54" t="s">
        <v>2872</v>
      </c>
      <c r="B916" s="54" t="s">
        <v>2873</v>
      </c>
      <c r="C916" s="54" t="s">
        <v>2874</v>
      </c>
      <c r="D916" s="54" t="s">
        <v>231</v>
      </c>
      <c r="E916" s="54" t="s">
        <v>18</v>
      </c>
      <c r="F916" s="54" t="s">
        <v>231</v>
      </c>
      <c r="G916" s="54" t="s">
        <v>52</v>
      </c>
      <c r="H916" s="54"/>
      <c r="I916" s="54" t="s">
        <v>408</v>
      </c>
      <c r="J916" s="68">
        <v>522.97</v>
      </c>
      <c r="K916" s="68">
        <v>208.178</v>
      </c>
      <c r="L916" s="68">
        <v>524</v>
      </c>
      <c r="M916" s="68">
        <v>523</v>
      </c>
      <c r="N916" s="68">
        <v>-1</v>
      </c>
    </row>
    <row r="917" customFormat="1" spans="1:14">
      <c r="A917" s="54" t="s">
        <v>2875</v>
      </c>
      <c r="B917" s="54" t="s">
        <v>2876</v>
      </c>
      <c r="C917" s="54" t="s">
        <v>2877</v>
      </c>
      <c r="D917" s="54" t="s">
        <v>274</v>
      </c>
      <c r="E917" s="54" t="s">
        <v>18</v>
      </c>
      <c r="F917" s="54" t="s">
        <v>274</v>
      </c>
      <c r="G917" s="66" t="s">
        <v>29</v>
      </c>
      <c r="H917" s="54"/>
      <c r="I917" s="54" t="s">
        <v>90</v>
      </c>
      <c r="J917" s="68">
        <v>392.07</v>
      </c>
      <c r="K917" s="68">
        <v>283.162</v>
      </c>
      <c r="L917" s="68">
        <v>391</v>
      </c>
      <c r="M917" s="68">
        <v>393</v>
      </c>
      <c r="N917" s="68">
        <v>2</v>
      </c>
    </row>
    <row r="918" customFormat="1" spans="1:14">
      <c r="A918" s="54" t="s">
        <v>2878</v>
      </c>
      <c r="B918" s="54" t="s">
        <v>2879</v>
      </c>
      <c r="C918" s="54" t="s">
        <v>2880</v>
      </c>
      <c r="D918" s="54" t="s">
        <v>198</v>
      </c>
      <c r="E918" s="54" t="s">
        <v>18</v>
      </c>
      <c r="F918" s="54" t="s">
        <v>198</v>
      </c>
      <c r="G918" s="54" t="s">
        <v>129</v>
      </c>
      <c r="H918" s="54"/>
      <c r="I918" s="54" t="s">
        <v>191</v>
      </c>
      <c r="J918" s="68">
        <v>0.1</v>
      </c>
      <c r="K918" s="68">
        <v>0.218</v>
      </c>
      <c r="L918" s="68">
        <v>0.5</v>
      </c>
      <c r="M918" s="68">
        <v>0.5</v>
      </c>
      <c r="N918" s="68">
        <v>0</v>
      </c>
    </row>
    <row r="919" customFormat="1" spans="1:14">
      <c r="A919" s="54" t="s">
        <v>2881</v>
      </c>
      <c r="B919" s="54" t="s">
        <v>2882</v>
      </c>
      <c r="C919" s="54" t="s">
        <v>2883</v>
      </c>
      <c r="D919" s="54" t="s">
        <v>432</v>
      </c>
      <c r="E919" s="54" t="s">
        <v>18</v>
      </c>
      <c r="F919" s="54" t="s">
        <v>432</v>
      </c>
      <c r="G919" s="66" t="s">
        <v>98</v>
      </c>
      <c r="H919" s="54"/>
      <c r="I919" s="54" t="s">
        <v>191</v>
      </c>
      <c r="J919" s="68">
        <v>775.8</v>
      </c>
      <c r="K919" s="68">
        <v>376.989</v>
      </c>
      <c r="L919" s="68">
        <v>776</v>
      </c>
      <c r="M919" s="68">
        <v>776</v>
      </c>
      <c r="N919" s="68">
        <v>0</v>
      </c>
    </row>
    <row r="920" customFormat="1" spans="1:14">
      <c r="A920" s="54" t="s">
        <v>2884</v>
      </c>
      <c r="B920" s="54" t="s">
        <v>2885</v>
      </c>
      <c r="C920" s="54" t="s">
        <v>36</v>
      </c>
      <c r="D920" s="54" t="s">
        <v>302</v>
      </c>
      <c r="E920" s="54" t="s">
        <v>18</v>
      </c>
      <c r="F920" s="54" t="s">
        <v>302</v>
      </c>
      <c r="G920" s="54" t="s">
        <v>36</v>
      </c>
      <c r="H920" s="54"/>
      <c r="I920" s="54" t="s">
        <v>86</v>
      </c>
      <c r="J920" s="68">
        <v>1990.56</v>
      </c>
      <c r="K920" s="68">
        <v>1990.56</v>
      </c>
      <c r="L920" s="68">
        <v>1991</v>
      </c>
      <c r="M920" s="68">
        <v>2500</v>
      </c>
      <c r="N920" s="68">
        <v>509</v>
      </c>
    </row>
    <row r="921" customFormat="1" spans="1:14">
      <c r="A921" s="54" t="s">
        <v>2886</v>
      </c>
      <c r="B921" s="54" t="s">
        <v>2887</v>
      </c>
      <c r="C921" s="54" t="s">
        <v>36</v>
      </c>
      <c r="D921" s="54" t="s">
        <v>274</v>
      </c>
      <c r="E921" s="54" t="s">
        <v>18</v>
      </c>
      <c r="F921" s="54" t="s">
        <v>274</v>
      </c>
      <c r="G921" s="54" t="s">
        <v>29</v>
      </c>
      <c r="H921" s="54"/>
      <c r="I921" s="54" t="s">
        <v>39</v>
      </c>
      <c r="J921" s="68">
        <v>763.88</v>
      </c>
      <c r="K921" s="68">
        <v>619.252</v>
      </c>
      <c r="L921" s="68">
        <v>759</v>
      </c>
      <c r="M921" s="68">
        <v>764</v>
      </c>
      <c r="N921" s="68">
        <v>5</v>
      </c>
    </row>
    <row r="922" customFormat="1" spans="1:14">
      <c r="A922" s="54" t="s">
        <v>2888</v>
      </c>
      <c r="B922" s="54" t="s">
        <v>2889</v>
      </c>
      <c r="C922" s="54" t="s">
        <v>36</v>
      </c>
      <c r="D922" s="54" t="s">
        <v>274</v>
      </c>
      <c r="E922" s="54" t="s">
        <v>18</v>
      </c>
      <c r="F922" s="54" t="s">
        <v>274</v>
      </c>
      <c r="G922" s="54" t="s">
        <v>29</v>
      </c>
      <c r="H922" s="54"/>
      <c r="I922" s="54" t="s">
        <v>39</v>
      </c>
      <c r="J922" s="68">
        <v>1488.95</v>
      </c>
      <c r="K922" s="68">
        <v>1104.09</v>
      </c>
      <c r="L922" s="68">
        <v>1480</v>
      </c>
      <c r="M922" s="68">
        <v>1489</v>
      </c>
      <c r="N922" s="68">
        <v>9</v>
      </c>
    </row>
    <row r="923" customFormat="1" spans="1:14">
      <c r="A923" s="54" t="s">
        <v>2890</v>
      </c>
      <c r="B923" s="54" t="s">
        <v>2891</v>
      </c>
      <c r="C923" s="54" t="s">
        <v>36</v>
      </c>
      <c r="D923" s="54" t="s">
        <v>231</v>
      </c>
      <c r="E923" s="54" t="s">
        <v>18</v>
      </c>
      <c r="F923" s="54" t="s">
        <v>231</v>
      </c>
      <c r="G923" s="54" t="s">
        <v>52</v>
      </c>
      <c r="H923" s="54"/>
      <c r="I923" s="54" t="s">
        <v>39</v>
      </c>
      <c r="J923" s="68">
        <v>600.19</v>
      </c>
      <c r="K923" s="68">
        <v>518.626</v>
      </c>
      <c r="L923" s="68">
        <v>601</v>
      </c>
      <c r="M923" s="68">
        <v>601</v>
      </c>
      <c r="N923" s="68">
        <v>0</v>
      </c>
    </row>
    <row r="924" customFormat="1" spans="1:14">
      <c r="A924" s="54" t="s">
        <v>2892</v>
      </c>
      <c r="B924" s="54" t="s">
        <v>2893</v>
      </c>
      <c r="C924" s="54" t="s">
        <v>2894</v>
      </c>
      <c r="D924" s="54" t="s">
        <v>78</v>
      </c>
      <c r="E924" s="54" t="s">
        <v>18</v>
      </c>
      <c r="F924" s="54" t="s">
        <v>78</v>
      </c>
      <c r="G924" s="54" t="s">
        <v>29</v>
      </c>
      <c r="H924" s="54"/>
      <c r="I924" s="54" t="s">
        <v>390</v>
      </c>
      <c r="J924" s="68">
        <v>49.12</v>
      </c>
      <c r="K924" s="68">
        <v>71.402</v>
      </c>
      <c r="L924" s="68">
        <v>71</v>
      </c>
      <c r="M924" s="68">
        <v>72</v>
      </c>
      <c r="N924" s="68">
        <v>1</v>
      </c>
    </row>
    <row r="925" customFormat="1" spans="1:14">
      <c r="A925" s="54" t="s">
        <v>2895</v>
      </c>
      <c r="B925" s="54" t="s">
        <v>2896</v>
      </c>
      <c r="C925" s="54" t="s">
        <v>2897</v>
      </c>
      <c r="D925" s="54" t="s">
        <v>603</v>
      </c>
      <c r="E925" s="54" t="s">
        <v>18</v>
      </c>
      <c r="F925" s="54" t="s">
        <v>603</v>
      </c>
      <c r="G925" s="54" t="s">
        <v>129</v>
      </c>
      <c r="H925" s="54"/>
      <c r="I925" s="54" t="s">
        <v>20</v>
      </c>
      <c r="J925" s="68">
        <v>3.54</v>
      </c>
      <c r="K925" s="68">
        <v>1.728</v>
      </c>
      <c r="L925" s="68">
        <v>4</v>
      </c>
      <c r="M925" s="68">
        <v>4</v>
      </c>
      <c r="N925" s="68">
        <v>0</v>
      </c>
    </row>
    <row r="926" customFormat="1" spans="1:14">
      <c r="A926" s="54" t="s">
        <v>2898</v>
      </c>
      <c r="B926" s="54" t="s">
        <v>2899</v>
      </c>
      <c r="C926" s="54" t="s">
        <v>50</v>
      </c>
      <c r="D926" s="54" t="s">
        <v>633</v>
      </c>
      <c r="E926" s="54" t="s">
        <v>18</v>
      </c>
      <c r="F926" s="54" t="s">
        <v>633</v>
      </c>
      <c r="G926" s="54" t="s">
        <v>52</v>
      </c>
      <c r="H926" s="54"/>
      <c r="I926" s="54" t="s">
        <v>2900</v>
      </c>
      <c r="J926" s="68">
        <v>60.05</v>
      </c>
      <c r="K926" s="68">
        <v>62.191</v>
      </c>
      <c r="L926" s="68">
        <v>63</v>
      </c>
      <c r="M926" s="68">
        <v>63</v>
      </c>
      <c r="N926" s="68">
        <v>0</v>
      </c>
    </row>
    <row r="927" customFormat="1" spans="1:14">
      <c r="A927" s="54" t="s">
        <v>2901</v>
      </c>
      <c r="B927" s="54" t="s">
        <v>2902</v>
      </c>
      <c r="C927" s="54" t="s">
        <v>2903</v>
      </c>
      <c r="D927" s="54" t="s">
        <v>24</v>
      </c>
      <c r="E927" s="54" t="s">
        <v>18</v>
      </c>
      <c r="F927" s="54" t="s">
        <v>24</v>
      </c>
      <c r="G927" s="54" t="s">
        <v>19</v>
      </c>
      <c r="H927" s="54"/>
      <c r="I927" s="54" t="s">
        <v>246</v>
      </c>
      <c r="J927" s="68">
        <v>24.09</v>
      </c>
      <c r="K927" s="68">
        <v>29.441</v>
      </c>
      <c r="L927" s="68">
        <v>25</v>
      </c>
      <c r="M927" s="68">
        <v>30</v>
      </c>
      <c r="N927" s="68">
        <v>5</v>
      </c>
    </row>
    <row r="928" customFormat="1" spans="1:14">
      <c r="A928" s="54" t="s">
        <v>2904</v>
      </c>
      <c r="B928" s="54" t="s">
        <v>2905</v>
      </c>
      <c r="C928" s="54" t="s">
        <v>2906</v>
      </c>
      <c r="D928" s="54" t="s">
        <v>24</v>
      </c>
      <c r="E928" s="54" t="s">
        <v>18</v>
      </c>
      <c r="F928" s="54" t="s">
        <v>24</v>
      </c>
      <c r="G928" s="54" t="s">
        <v>19</v>
      </c>
      <c r="H928" s="54"/>
      <c r="I928" s="54" t="s">
        <v>246</v>
      </c>
      <c r="J928" s="68">
        <v>23.62</v>
      </c>
      <c r="K928" s="68">
        <v>28.896</v>
      </c>
      <c r="L928" s="68">
        <v>24</v>
      </c>
      <c r="M928" s="68">
        <v>29</v>
      </c>
      <c r="N928" s="68">
        <v>5</v>
      </c>
    </row>
    <row r="929" customFormat="1" spans="1:14">
      <c r="A929" s="54" t="s">
        <v>2907</v>
      </c>
      <c r="B929" s="54" t="s">
        <v>2908</v>
      </c>
      <c r="C929" s="54" t="s">
        <v>2909</v>
      </c>
      <c r="D929" s="54" t="s">
        <v>24</v>
      </c>
      <c r="E929" s="54" t="s">
        <v>18</v>
      </c>
      <c r="F929" s="54" t="s">
        <v>24</v>
      </c>
      <c r="G929" s="54" t="s">
        <v>19</v>
      </c>
      <c r="H929" s="54"/>
      <c r="I929" s="54" t="s">
        <v>246</v>
      </c>
      <c r="J929" s="68">
        <v>24.01</v>
      </c>
      <c r="K929" s="68">
        <v>28.896</v>
      </c>
      <c r="L929" s="68">
        <v>25</v>
      </c>
      <c r="M929" s="68">
        <v>29</v>
      </c>
      <c r="N929" s="68">
        <v>4</v>
      </c>
    </row>
    <row r="930" customFormat="1" spans="1:14">
      <c r="A930" s="54" t="s">
        <v>2910</v>
      </c>
      <c r="B930" s="54" t="s">
        <v>2911</v>
      </c>
      <c r="C930" s="54" t="s">
        <v>2912</v>
      </c>
      <c r="D930" s="54" t="s">
        <v>24</v>
      </c>
      <c r="E930" s="54" t="s">
        <v>18</v>
      </c>
      <c r="F930" s="54" t="s">
        <v>24</v>
      </c>
      <c r="G930" s="54" t="s">
        <v>19</v>
      </c>
      <c r="H930" s="54"/>
      <c r="I930" s="54" t="s">
        <v>246</v>
      </c>
      <c r="J930" s="68">
        <v>24.12</v>
      </c>
      <c r="K930" s="68">
        <v>28.397</v>
      </c>
      <c r="L930" s="68">
        <v>25</v>
      </c>
      <c r="M930" s="68">
        <v>29</v>
      </c>
      <c r="N930" s="68">
        <v>4</v>
      </c>
    </row>
    <row r="931" customFormat="1" spans="1:14">
      <c r="A931" s="54" t="s">
        <v>2913</v>
      </c>
      <c r="B931" s="54" t="s">
        <v>2914</v>
      </c>
      <c r="C931" s="54" t="s">
        <v>2915</v>
      </c>
      <c r="D931" s="54" t="s">
        <v>266</v>
      </c>
      <c r="E931" s="54" t="s">
        <v>18</v>
      </c>
      <c r="F931" s="54" t="s">
        <v>267</v>
      </c>
      <c r="G931" s="54" t="s">
        <v>170</v>
      </c>
      <c r="H931" s="54"/>
      <c r="I931" s="54" t="s">
        <v>1068</v>
      </c>
      <c r="J931" s="68">
        <v>30</v>
      </c>
      <c r="K931" s="68">
        <v>21.334</v>
      </c>
      <c r="L931" s="68">
        <v>24</v>
      </c>
      <c r="M931" s="68">
        <v>30</v>
      </c>
      <c r="N931" s="68">
        <v>6</v>
      </c>
    </row>
    <row r="932" customFormat="1" spans="1:14">
      <c r="A932" s="54" t="s">
        <v>2916</v>
      </c>
      <c r="B932" s="54" t="s">
        <v>2917</v>
      </c>
      <c r="C932" s="54" t="s">
        <v>2918</v>
      </c>
      <c r="D932" s="54" t="s">
        <v>78</v>
      </c>
      <c r="E932" s="54" t="s">
        <v>18</v>
      </c>
      <c r="F932" s="54" t="s">
        <v>78</v>
      </c>
      <c r="G932" s="54" t="s">
        <v>29</v>
      </c>
      <c r="H932" s="54"/>
      <c r="I932" s="54" t="s">
        <v>145</v>
      </c>
      <c r="J932" s="68">
        <v>7.88</v>
      </c>
      <c r="K932" s="68">
        <v>15.345</v>
      </c>
      <c r="L932" s="68">
        <v>8</v>
      </c>
      <c r="M932" s="68">
        <v>22</v>
      </c>
      <c r="N932" s="68">
        <v>14</v>
      </c>
    </row>
    <row r="933" customFormat="1" spans="1:14">
      <c r="A933" s="54" t="s">
        <v>2919</v>
      </c>
      <c r="B933" s="54" t="s">
        <v>2920</v>
      </c>
      <c r="C933" s="54" t="s">
        <v>2921</v>
      </c>
      <c r="D933" s="54" t="s">
        <v>17</v>
      </c>
      <c r="E933" s="54" t="s">
        <v>18</v>
      </c>
      <c r="F933" s="54" t="s">
        <v>17</v>
      </c>
      <c r="G933" s="54" t="s">
        <v>19</v>
      </c>
      <c r="H933" s="54"/>
      <c r="I933" s="54" t="s">
        <v>145</v>
      </c>
      <c r="J933" s="68">
        <v>0.17</v>
      </c>
      <c r="K933" s="68">
        <v>0.389</v>
      </c>
      <c r="L933" s="68">
        <v>0.5</v>
      </c>
      <c r="M933" s="68">
        <v>0.5</v>
      </c>
      <c r="N933" s="68">
        <v>0</v>
      </c>
    </row>
    <row r="934" customFormat="1" spans="1:14">
      <c r="A934" s="54" t="s">
        <v>2922</v>
      </c>
      <c r="B934" s="54" t="s">
        <v>2923</v>
      </c>
      <c r="C934" s="54" t="s">
        <v>2924</v>
      </c>
      <c r="D934" s="54" t="s">
        <v>17</v>
      </c>
      <c r="E934" s="54" t="s">
        <v>18</v>
      </c>
      <c r="F934" s="54" t="s">
        <v>17</v>
      </c>
      <c r="G934" s="54" t="s">
        <v>19</v>
      </c>
      <c r="H934" s="54"/>
      <c r="I934" s="54" t="s">
        <v>152</v>
      </c>
      <c r="J934" s="68">
        <v>20</v>
      </c>
      <c r="K934" s="68">
        <v>12</v>
      </c>
      <c r="L934" s="68">
        <v>1.5</v>
      </c>
      <c r="M934" s="68">
        <v>20</v>
      </c>
      <c r="N934" s="68">
        <v>18.5</v>
      </c>
    </row>
    <row r="935" customFormat="1" spans="1:14">
      <c r="A935" s="54" t="s">
        <v>2925</v>
      </c>
      <c r="B935" s="54" t="s">
        <v>2926</v>
      </c>
      <c r="C935" s="54" t="s">
        <v>2927</v>
      </c>
      <c r="D935" s="54" t="s">
        <v>24</v>
      </c>
      <c r="E935" s="54" t="s">
        <v>18</v>
      </c>
      <c r="F935" s="54" t="s">
        <v>24</v>
      </c>
      <c r="G935" s="54" t="s">
        <v>19</v>
      </c>
      <c r="H935" s="54"/>
      <c r="I935" s="54" t="s">
        <v>120</v>
      </c>
      <c r="J935" s="68">
        <v>4.69</v>
      </c>
      <c r="K935" s="68">
        <v>4.056</v>
      </c>
      <c r="L935" s="68">
        <v>5</v>
      </c>
      <c r="M935" s="68">
        <v>5</v>
      </c>
      <c r="N935" s="68">
        <v>0</v>
      </c>
    </row>
    <row r="936" customFormat="1" spans="1:14">
      <c r="A936" s="54" t="s">
        <v>2928</v>
      </c>
      <c r="B936" s="54" t="s">
        <v>2929</v>
      </c>
      <c r="C936" s="54" t="s">
        <v>2930</v>
      </c>
      <c r="D936" s="54" t="s">
        <v>611</v>
      </c>
      <c r="E936" s="54" t="s">
        <v>18</v>
      </c>
      <c r="F936" s="54" t="s">
        <v>611</v>
      </c>
      <c r="G936" s="54" t="s">
        <v>129</v>
      </c>
      <c r="H936" s="54"/>
      <c r="I936" s="54" t="s">
        <v>90</v>
      </c>
      <c r="J936" s="68">
        <v>58.36</v>
      </c>
      <c r="K936" s="68">
        <v>44.953</v>
      </c>
      <c r="L936" s="68">
        <v>59</v>
      </c>
      <c r="M936" s="68">
        <v>59</v>
      </c>
      <c r="N936" s="68">
        <v>0</v>
      </c>
    </row>
    <row r="937" customFormat="1" spans="1:14">
      <c r="A937" s="54" t="s">
        <v>2931</v>
      </c>
      <c r="B937" s="54" t="s">
        <v>2932</v>
      </c>
      <c r="C937" s="54" t="s">
        <v>2933</v>
      </c>
      <c r="D937" s="54" t="s">
        <v>24</v>
      </c>
      <c r="E937" s="54" t="s">
        <v>18</v>
      </c>
      <c r="F937" s="54" t="s">
        <v>24</v>
      </c>
      <c r="G937" s="54" t="s">
        <v>19</v>
      </c>
      <c r="H937" s="54"/>
      <c r="I937" s="54" t="s">
        <v>1262</v>
      </c>
      <c r="J937" s="68">
        <v>28.35</v>
      </c>
      <c r="K937" s="68">
        <v>35.867</v>
      </c>
      <c r="L937" s="68">
        <v>35</v>
      </c>
      <c r="M937" s="68">
        <v>37</v>
      </c>
      <c r="N937" s="68">
        <v>2</v>
      </c>
    </row>
    <row r="938" customFormat="1" spans="1:14">
      <c r="A938" s="54" t="s">
        <v>2934</v>
      </c>
      <c r="B938" s="54" t="s">
        <v>2935</v>
      </c>
      <c r="C938" s="54" t="s">
        <v>36</v>
      </c>
      <c r="D938" s="54" t="s">
        <v>186</v>
      </c>
      <c r="E938" s="54" t="s">
        <v>18</v>
      </c>
      <c r="F938" s="54" t="s">
        <v>186</v>
      </c>
      <c r="G938" s="54" t="s">
        <v>98</v>
      </c>
      <c r="H938" s="54"/>
      <c r="I938" s="54" t="s">
        <v>191</v>
      </c>
      <c r="J938" s="68">
        <v>476.1</v>
      </c>
      <c r="K938" s="68">
        <v>564.023</v>
      </c>
      <c r="L938" s="68">
        <v>567</v>
      </c>
      <c r="M938" s="68">
        <v>565</v>
      </c>
      <c r="N938" s="68">
        <v>-2</v>
      </c>
    </row>
    <row r="939" customFormat="1" spans="1:14">
      <c r="A939" s="54" t="s">
        <v>2936</v>
      </c>
      <c r="B939" s="54" t="s">
        <v>2937</v>
      </c>
      <c r="C939" s="54" t="s">
        <v>2938</v>
      </c>
      <c r="D939" s="54" t="s">
        <v>144</v>
      </c>
      <c r="E939" s="54" t="s">
        <v>18</v>
      </c>
      <c r="F939" s="54" t="s">
        <v>144</v>
      </c>
      <c r="G939" s="54" t="s">
        <v>52</v>
      </c>
      <c r="H939" s="54"/>
      <c r="I939" s="54" t="s">
        <v>191</v>
      </c>
      <c r="J939" s="68">
        <v>91.26</v>
      </c>
      <c r="K939" s="68">
        <v>65.586</v>
      </c>
      <c r="L939" s="68">
        <v>92</v>
      </c>
      <c r="M939" s="68">
        <v>92</v>
      </c>
      <c r="N939" s="68">
        <v>0</v>
      </c>
    </row>
    <row r="940" customFormat="1" spans="1:14">
      <c r="A940" s="54" t="s">
        <v>2939</v>
      </c>
      <c r="B940" s="54" t="s">
        <v>2940</v>
      </c>
      <c r="C940" s="54" t="s">
        <v>2941</v>
      </c>
      <c r="D940" s="54" t="s">
        <v>124</v>
      </c>
      <c r="E940" s="54" t="s">
        <v>18</v>
      </c>
      <c r="F940" s="54" t="s">
        <v>124</v>
      </c>
      <c r="G940" s="54" t="s">
        <v>52</v>
      </c>
      <c r="H940" s="54"/>
      <c r="I940" s="54" t="s">
        <v>1262</v>
      </c>
      <c r="J940" s="68">
        <v>58.47</v>
      </c>
      <c r="K940" s="68">
        <v>66.836</v>
      </c>
      <c r="L940" s="68">
        <v>66</v>
      </c>
      <c r="M940" s="68">
        <v>67</v>
      </c>
      <c r="N940" s="68">
        <v>1</v>
      </c>
    </row>
    <row r="941" customFormat="1" spans="1:14">
      <c r="A941" s="54" t="s">
        <v>2942</v>
      </c>
      <c r="B941" s="54" t="s">
        <v>2943</v>
      </c>
      <c r="C941" s="54" t="s">
        <v>2944</v>
      </c>
      <c r="D941" s="54" t="s">
        <v>144</v>
      </c>
      <c r="E941" s="54" t="s">
        <v>18</v>
      </c>
      <c r="F941" s="54" t="s">
        <v>144</v>
      </c>
      <c r="G941" s="54" t="s">
        <v>52</v>
      </c>
      <c r="H941" s="54"/>
      <c r="I941" s="54" t="s">
        <v>767</v>
      </c>
      <c r="J941" s="68">
        <v>32.64</v>
      </c>
      <c r="K941" s="68">
        <v>28.913</v>
      </c>
      <c r="L941" s="68">
        <v>33</v>
      </c>
      <c r="M941" s="68">
        <v>33</v>
      </c>
      <c r="N941" s="68">
        <v>0</v>
      </c>
    </row>
    <row r="942" customFormat="1" spans="1:14">
      <c r="A942" s="54" t="s">
        <v>2945</v>
      </c>
      <c r="B942" s="54" t="s">
        <v>2946</v>
      </c>
      <c r="C942" s="54" t="s">
        <v>2947</v>
      </c>
      <c r="D942" s="54" t="s">
        <v>17</v>
      </c>
      <c r="E942" s="54" t="s">
        <v>18</v>
      </c>
      <c r="F942" s="54" t="s">
        <v>17</v>
      </c>
      <c r="G942" s="54" t="s">
        <v>19</v>
      </c>
      <c r="H942" s="54"/>
      <c r="I942" s="54" t="s">
        <v>103</v>
      </c>
      <c r="J942" s="68">
        <v>21.41</v>
      </c>
      <c r="K942" s="68">
        <v>18.782</v>
      </c>
      <c r="L942" s="68">
        <v>22</v>
      </c>
      <c r="M942" s="68">
        <v>22</v>
      </c>
      <c r="N942" s="68">
        <v>0</v>
      </c>
    </row>
    <row r="943" customFormat="1" spans="1:14">
      <c r="A943" s="54" t="s">
        <v>2948</v>
      </c>
      <c r="B943" s="54" t="s">
        <v>2949</v>
      </c>
      <c r="C943" s="54" t="s">
        <v>2950</v>
      </c>
      <c r="D943" s="54" t="s">
        <v>17</v>
      </c>
      <c r="E943" s="54" t="s">
        <v>18</v>
      </c>
      <c r="F943" s="54" t="s">
        <v>17</v>
      </c>
      <c r="G943" s="54" t="s">
        <v>19</v>
      </c>
      <c r="H943" s="54"/>
      <c r="I943" s="54" t="s">
        <v>191</v>
      </c>
      <c r="J943" s="68">
        <v>179.05</v>
      </c>
      <c r="K943" s="68">
        <v>240.507</v>
      </c>
      <c r="L943" s="68">
        <v>189</v>
      </c>
      <c r="M943" s="68">
        <v>222</v>
      </c>
      <c r="N943" s="68">
        <v>33</v>
      </c>
    </row>
    <row r="944" customFormat="1" spans="1:14">
      <c r="A944" s="54" t="s">
        <v>2951</v>
      </c>
      <c r="B944" s="54" t="s">
        <v>2952</v>
      </c>
      <c r="C944" s="54" t="s">
        <v>2953</v>
      </c>
      <c r="D944" s="54" t="s">
        <v>17</v>
      </c>
      <c r="E944" s="54" t="s">
        <v>18</v>
      </c>
      <c r="F944" s="54" t="s">
        <v>17</v>
      </c>
      <c r="G944" s="54" t="s">
        <v>19</v>
      </c>
      <c r="H944" s="54"/>
      <c r="I944" s="54" t="s">
        <v>1262</v>
      </c>
      <c r="J944" s="68">
        <v>52.06</v>
      </c>
      <c r="K944" s="68">
        <v>63.043</v>
      </c>
      <c r="L944" s="68">
        <v>64</v>
      </c>
      <c r="M944" s="68">
        <v>65</v>
      </c>
      <c r="N944" s="68">
        <v>1</v>
      </c>
    </row>
    <row r="945" customFormat="1" spans="1:14">
      <c r="A945" s="54" t="s">
        <v>2954</v>
      </c>
      <c r="B945" s="54" t="s">
        <v>2955</v>
      </c>
      <c r="C945" s="54" t="s">
        <v>2956</v>
      </c>
      <c r="D945" s="54" t="s">
        <v>24</v>
      </c>
      <c r="E945" s="54" t="s">
        <v>18</v>
      </c>
      <c r="F945" s="54" t="s">
        <v>24</v>
      </c>
      <c r="G945" s="54" t="s">
        <v>19</v>
      </c>
      <c r="H945" s="54"/>
      <c r="I945" s="54" t="s">
        <v>99</v>
      </c>
      <c r="J945" s="68">
        <v>14.38</v>
      </c>
      <c r="K945" s="68">
        <v>23.461</v>
      </c>
      <c r="L945" s="68">
        <v>24</v>
      </c>
      <c r="M945" s="68">
        <v>24</v>
      </c>
      <c r="N945" s="68">
        <v>0</v>
      </c>
    </row>
    <row r="946" customFormat="1" spans="1:14">
      <c r="A946" s="54" t="s">
        <v>2957</v>
      </c>
      <c r="B946" s="54" t="s">
        <v>2958</v>
      </c>
      <c r="C946" s="54" t="s">
        <v>2959</v>
      </c>
      <c r="D946" s="54" t="s">
        <v>364</v>
      </c>
      <c r="E946" s="54" t="s">
        <v>18</v>
      </c>
      <c r="F946" s="54" t="s">
        <v>364</v>
      </c>
      <c r="G946" s="54" t="s">
        <v>29</v>
      </c>
      <c r="H946" s="54"/>
      <c r="I946" s="54" t="s">
        <v>1006</v>
      </c>
      <c r="J946" s="68">
        <v>27.26</v>
      </c>
      <c r="K946" s="68">
        <v>14.671</v>
      </c>
      <c r="L946" s="68">
        <v>27.5</v>
      </c>
      <c r="M946" s="68">
        <v>28</v>
      </c>
      <c r="N946" s="68">
        <v>0.5</v>
      </c>
    </row>
    <row r="947" customFormat="1" spans="1:14">
      <c r="A947" s="54" t="s">
        <v>2960</v>
      </c>
      <c r="B947" s="54" t="s">
        <v>2961</v>
      </c>
      <c r="C947" s="54" t="s">
        <v>2962</v>
      </c>
      <c r="D947" s="54" t="s">
        <v>287</v>
      </c>
      <c r="E947" s="54" t="s">
        <v>18</v>
      </c>
      <c r="F947" s="54" t="s">
        <v>287</v>
      </c>
      <c r="G947" s="66" t="s">
        <v>98</v>
      </c>
      <c r="H947" s="54"/>
      <c r="I947" s="54" t="s">
        <v>191</v>
      </c>
      <c r="J947" s="68">
        <v>19.31</v>
      </c>
      <c r="K947" s="68">
        <v>16.483</v>
      </c>
      <c r="L947" s="68">
        <v>20</v>
      </c>
      <c r="M947" s="68">
        <v>20</v>
      </c>
      <c r="N947" s="68">
        <v>0</v>
      </c>
    </row>
    <row r="948" customFormat="1" spans="1:14">
      <c r="A948" s="54" t="s">
        <v>2963</v>
      </c>
      <c r="B948" s="54" t="s">
        <v>2964</v>
      </c>
      <c r="C948" s="54" t="s">
        <v>2965</v>
      </c>
      <c r="D948" s="54" t="s">
        <v>140</v>
      </c>
      <c r="E948" s="54" t="s">
        <v>18</v>
      </c>
      <c r="F948" s="54" t="s">
        <v>140</v>
      </c>
      <c r="G948" s="54" t="s">
        <v>98</v>
      </c>
      <c r="H948" s="54"/>
      <c r="I948" s="54" t="s">
        <v>191</v>
      </c>
      <c r="J948" s="68">
        <v>34.86</v>
      </c>
      <c r="K948" s="68">
        <v>42.304</v>
      </c>
      <c r="L948" s="68">
        <v>38</v>
      </c>
      <c r="M948" s="68">
        <v>43</v>
      </c>
      <c r="N948" s="68">
        <v>5</v>
      </c>
    </row>
    <row r="949" customFormat="1" spans="1:14">
      <c r="A949" s="54" t="s">
        <v>2966</v>
      </c>
      <c r="B949" s="54" t="s">
        <v>2967</v>
      </c>
      <c r="C949" s="54" t="s">
        <v>2968</v>
      </c>
      <c r="D949" s="54" t="s">
        <v>140</v>
      </c>
      <c r="E949" s="54" t="s">
        <v>18</v>
      </c>
      <c r="F949" s="54" t="s">
        <v>140</v>
      </c>
      <c r="G949" s="54" t="s">
        <v>98</v>
      </c>
      <c r="H949" s="54"/>
      <c r="I949" s="54" t="s">
        <v>191</v>
      </c>
      <c r="J949" s="68">
        <v>34.82</v>
      </c>
      <c r="K949" s="68">
        <v>42.403</v>
      </c>
      <c r="L949" s="68">
        <v>38</v>
      </c>
      <c r="M949" s="68">
        <v>44</v>
      </c>
      <c r="N949" s="68">
        <v>6</v>
      </c>
    </row>
    <row r="950" customFormat="1" spans="1:14">
      <c r="A950" s="54" t="s">
        <v>2969</v>
      </c>
      <c r="B950" s="54" t="s">
        <v>2970</v>
      </c>
      <c r="C950" s="54" t="s">
        <v>2971</v>
      </c>
      <c r="D950" s="54" t="s">
        <v>287</v>
      </c>
      <c r="E950" s="54" t="s">
        <v>18</v>
      </c>
      <c r="F950" s="54" t="s">
        <v>287</v>
      </c>
      <c r="G950" s="54" t="s">
        <v>98</v>
      </c>
      <c r="H950" s="54"/>
      <c r="I950" s="54" t="s">
        <v>199</v>
      </c>
      <c r="J950" s="68">
        <v>84.61</v>
      </c>
      <c r="K950" s="68">
        <v>109.795</v>
      </c>
      <c r="L950" s="68">
        <v>111</v>
      </c>
      <c r="M950" s="68">
        <v>112</v>
      </c>
      <c r="N950" s="68">
        <v>1</v>
      </c>
    </row>
    <row r="951" customFormat="1" spans="1:14">
      <c r="A951" s="54" t="s">
        <v>2972</v>
      </c>
      <c r="B951" s="54" t="s">
        <v>2973</v>
      </c>
      <c r="C951" s="54" t="s">
        <v>2974</v>
      </c>
      <c r="D951" s="54" t="s">
        <v>140</v>
      </c>
      <c r="E951" s="54" t="s">
        <v>18</v>
      </c>
      <c r="F951" s="54" t="s">
        <v>140</v>
      </c>
      <c r="G951" s="54" t="s">
        <v>98</v>
      </c>
      <c r="H951" s="54"/>
      <c r="I951" s="54" t="s">
        <v>99</v>
      </c>
      <c r="J951" s="68">
        <v>46.2</v>
      </c>
      <c r="K951" s="68">
        <v>56.194</v>
      </c>
      <c r="L951" s="68">
        <v>56</v>
      </c>
      <c r="M951" s="68">
        <v>57</v>
      </c>
      <c r="N951" s="68">
        <v>1</v>
      </c>
    </row>
    <row r="952" customFormat="1" spans="1:14">
      <c r="A952" s="54" t="s">
        <v>2975</v>
      </c>
      <c r="B952" s="54" t="s">
        <v>2976</v>
      </c>
      <c r="C952" s="54" t="s">
        <v>2977</v>
      </c>
      <c r="D952" s="54" t="s">
        <v>85</v>
      </c>
      <c r="E952" s="54" t="s">
        <v>18</v>
      </c>
      <c r="F952" s="54" t="s">
        <v>85</v>
      </c>
      <c r="G952" s="54" t="s">
        <v>29</v>
      </c>
      <c r="H952" s="54"/>
      <c r="I952" s="54" t="s">
        <v>90</v>
      </c>
      <c r="J952" s="68">
        <v>71.68</v>
      </c>
      <c r="K952" s="68">
        <v>37.052</v>
      </c>
      <c r="L952" s="68">
        <v>72</v>
      </c>
      <c r="M952" s="68">
        <v>72</v>
      </c>
      <c r="N952" s="68">
        <v>0</v>
      </c>
    </row>
    <row r="953" customFormat="1" spans="1:14">
      <c r="A953" s="54" t="s">
        <v>2978</v>
      </c>
      <c r="B953" s="54" t="s">
        <v>2979</v>
      </c>
      <c r="C953" s="54" t="s">
        <v>2980</v>
      </c>
      <c r="D953" s="54" t="s">
        <v>231</v>
      </c>
      <c r="E953" s="54" t="s">
        <v>18</v>
      </c>
      <c r="F953" s="54" t="s">
        <v>231</v>
      </c>
      <c r="G953" s="54" t="s">
        <v>52</v>
      </c>
      <c r="H953" s="54"/>
      <c r="I953" s="54" t="s">
        <v>152</v>
      </c>
      <c r="J953" s="68">
        <v>35.25</v>
      </c>
      <c r="K953" s="68">
        <v>44.305</v>
      </c>
      <c r="L953" s="68">
        <v>46</v>
      </c>
      <c r="M953" s="68">
        <v>46</v>
      </c>
      <c r="N953" s="68">
        <v>0</v>
      </c>
    </row>
    <row r="954" customFormat="1" spans="1:14">
      <c r="A954" s="54" t="s">
        <v>2981</v>
      </c>
      <c r="B954" s="54" t="s">
        <v>2982</v>
      </c>
      <c r="C954" s="54" t="s">
        <v>2983</v>
      </c>
      <c r="D954" s="54" t="s">
        <v>78</v>
      </c>
      <c r="E954" s="54" t="s">
        <v>18</v>
      </c>
      <c r="F954" s="54" t="s">
        <v>78</v>
      </c>
      <c r="G954" s="54" t="s">
        <v>29</v>
      </c>
      <c r="H954" s="54"/>
      <c r="I954" s="54" t="s">
        <v>1498</v>
      </c>
      <c r="J954" s="68">
        <v>32.04</v>
      </c>
      <c r="K954" s="68">
        <v>33.726</v>
      </c>
      <c r="L954" s="68">
        <v>33</v>
      </c>
      <c r="M954" s="68">
        <v>34</v>
      </c>
      <c r="N954" s="68">
        <v>1</v>
      </c>
    </row>
    <row r="955" customFormat="1" spans="1:14">
      <c r="A955" s="54" t="s">
        <v>2984</v>
      </c>
      <c r="B955" s="54" t="s">
        <v>2985</v>
      </c>
      <c r="C955" s="54" t="s">
        <v>2986</v>
      </c>
      <c r="D955" s="54" t="s">
        <v>17</v>
      </c>
      <c r="E955" s="54" t="s">
        <v>18</v>
      </c>
      <c r="F955" s="54" t="s">
        <v>17</v>
      </c>
      <c r="G955" s="54" t="s">
        <v>19</v>
      </c>
      <c r="H955" s="54"/>
      <c r="I955" s="54" t="s">
        <v>90</v>
      </c>
      <c r="J955" s="68">
        <v>72.9</v>
      </c>
      <c r="K955" s="68">
        <v>66.635</v>
      </c>
      <c r="L955" s="68">
        <v>74</v>
      </c>
      <c r="M955" s="68">
        <v>74</v>
      </c>
      <c r="N955" s="68">
        <v>0</v>
      </c>
    </row>
    <row r="956" customFormat="1" spans="1:14">
      <c r="A956" s="54" t="s">
        <v>2987</v>
      </c>
      <c r="B956" s="54" t="s">
        <v>2988</v>
      </c>
      <c r="C956" s="54" t="s">
        <v>2989</v>
      </c>
      <c r="D956" s="54" t="s">
        <v>2455</v>
      </c>
      <c r="E956" s="54" t="s">
        <v>18</v>
      </c>
      <c r="F956" s="54" t="s">
        <v>2455</v>
      </c>
      <c r="G956" s="54" t="s">
        <v>129</v>
      </c>
      <c r="H956" s="54"/>
      <c r="I956" s="54" t="s">
        <v>86</v>
      </c>
      <c r="J956" s="68">
        <v>22.1</v>
      </c>
      <c r="K956" s="68">
        <v>24.833</v>
      </c>
      <c r="L956" s="68">
        <v>25</v>
      </c>
      <c r="M956" s="68">
        <v>25</v>
      </c>
      <c r="N956" s="68">
        <v>0</v>
      </c>
    </row>
    <row r="957" customFormat="1" spans="1:14">
      <c r="A957" s="54" t="s">
        <v>2990</v>
      </c>
      <c r="B957" s="54" t="s">
        <v>2991</v>
      </c>
      <c r="C957" s="54" t="s">
        <v>2992</v>
      </c>
      <c r="D957" s="54" t="s">
        <v>17</v>
      </c>
      <c r="E957" s="54" t="s">
        <v>18</v>
      </c>
      <c r="F957" s="54" t="s">
        <v>17</v>
      </c>
      <c r="G957" s="54" t="s">
        <v>19</v>
      </c>
      <c r="H957" s="54"/>
      <c r="I957" s="54" t="s">
        <v>152</v>
      </c>
      <c r="J957" s="68">
        <v>2.28</v>
      </c>
      <c r="K957" s="68">
        <v>1.928</v>
      </c>
      <c r="L957" s="68">
        <v>2.5</v>
      </c>
      <c r="M957" s="68">
        <v>2.5</v>
      </c>
      <c r="N957" s="68">
        <v>0</v>
      </c>
    </row>
    <row r="958" customFormat="1" spans="1:14">
      <c r="A958" s="54" t="s">
        <v>2993</v>
      </c>
      <c r="B958" s="54" t="s">
        <v>2994</v>
      </c>
      <c r="C958" s="54" t="s">
        <v>2995</v>
      </c>
      <c r="D958" s="54" t="s">
        <v>17</v>
      </c>
      <c r="E958" s="54" t="s">
        <v>18</v>
      </c>
      <c r="F958" s="54" t="s">
        <v>17</v>
      </c>
      <c r="G958" s="66" t="s">
        <v>19</v>
      </c>
      <c r="H958" s="54"/>
      <c r="I958" s="54" t="s">
        <v>90</v>
      </c>
      <c r="J958" s="68">
        <v>3.97</v>
      </c>
      <c r="K958" s="68">
        <v>3.168</v>
      </c>
      <c r="L958" s="68">
        <v>4</v>
      </c>
      <c r="M958" s="68">
        <v>4</v>
      </c>
      <c r="N958" s="68">
        <v>0</v>
      </c>
    </row>
    <row r="959" customFormat="1" spans="1:14">
      <c r="A959" s="54" t="s">
        <v>2996</v>
      </c>
      <c r="B959" s="54" t="s">
        <v>2997</v>
      </c>
      <c r="C959" s="54" t="s">
        <v>2998</v>
      </c>
      <c r="D959" s="54" t="s">
        <v>17</v>
      </c>
      <c r="E959" s="54" t="s">
        <v>18</v>
      </c>
      <c r="F959" s="54" t="s">
        <v>17</v>
      </c>
      <c r="G959" s="54" t="s">
        <v>19</v>
      </c>
      <c r="H959" s="54"/>
      <c r="I959" s="54" t="s">
        <v>145</v>
      </c>
      <c r="J959" s="68">
        <v>14.53</v>
      </c>
      <c r="K959" s="68">
        <v>12.62</v>
      </c>
      <c r="L959" s="68">
        <v>15</v>
      </c>
      <c r="M959" s="68">
        <v>15</v>
      </c>
      <c r="N959" s="68">
        <v>0</v>
      </c>
    </row>
    <row r="960" customFormat="1" spans="1:14">
      <c r="A960" s="54" t="s">
        <v>2999</v>
      </c>
      <c r="B960" s="54" t="s">
        <v>3000</v>
      </c>
      <c r="C960" s="54" t="s">
        <v>3001</v>
      </c>
      <c r="D960" s="54" t="s">
        <v>17</v>
      </c>
      <c r="E960" s="54" t="s">
        <v>18</v>
      </c>
      <c r="F960" s="54" t="s">
        <v>17</v>
      </c>
      <c r="G960" s="54" t="s">
        <v>19</v>
      </c>
      <c r="H960" s="54"/>
      <c r="I960" s="54" t="s">
        <v>90</v>
      </c>
      <c r="J960" s="68">
        <v>37.57</v>
      </c>
      <c r="K960" s="68">
        <v>28.575</v>
      </c>
      <c r="L960" s="68">
        <v>38</v>
      </c>
      <c r="M960" s="68">
        <v>38</v>
      </c>
      <c r="N960" s="68">
        <v>0</v>
      </c>
    </row>
    <row r="961" customFormat="1" spans="1:14">
      <c r="A961" s="54" t="s">
        <v>3002</v>
      </c>
      <c r="B961" s="54" t="s">
        <v>3003</v>
      </c>
      <c r="C961" s="54" t="s">
        <v>3004</v>
      </c>
      <c r="D961" s="54" t="s">
        <v>17</v>
      </c>
      <c r="E961" s="54" t="s">
        <v>18</v>
      </c>
      <c r="F961" s="54" t="s">
        <v>17</v>
      </c>
      <c r="G961" s="54" t="s">
        <v>19</v>
      </c>
      <c r="H961" s="54"/>
      <c r="I961" s="54" t="s">
        <v>90</v>
      </c>
      <c r="J961" s="68">
        <v>11.02</v>
      </c>
      <c r="K961" s="68">
        <v>10.138</v>
      </c>
      <c r="L961" s="68">
        <v>11.5</v>
      </c>
      <c r="M961" s="68">
        <v>11.5</v>
      </c>
      <c r="N961" s="68">
        <v>0</v>
      </c>
    </row>
    <row r="962" customFormat="1" spans="1:14">
      <c r="A962" s="54" t="s">
        <v>3005</v>
      </c>
      <c r="B962" s="54" t="s">
        <v>3006</v>
      </c>
      <c r="C962" s="54" t="s">
        <v>3007</v>
      </c>
      <c r="D962" s="54" t="s">
        <v>24</v>
      </c>
      <c r="E962" s="54" t="s">
        <v>18</v>
      </c>
      <c r="F962" s="54" t="s">
        <v>24</v>
      </c>
      <c r="G962" s="54" t="s">
        <v>19</v>
      </c>
      <c r="H962" s="54"/>
      <c r="I962" s="54" t="s">
        <v>99</v>
      </c>
      <c r="J962" s="68">
        <v>84.18</v>
      </c>
      <c r="K962" s="68">
        <v>59.044</v>
      </c>
      <c r="L962" s="68">
        <v>85</v>
      </c>
      <c r="M962" s="68">
        <v>86</v>
      </c>
      <c r="N962" s="68">
        <v>1</v>
      </c>
    </row>
    <row r="963" customFormat="1" spans="1:14">
      <c r="A963" s="54" t="s">
        <v>3008</v>
      </c>
      <c r="B963" s="54" t="s">
        <v>3009</v>
      </c>
      <c r="C963" s="54" t="s">
        <v>3010</v>
      </c>
      <c r="D963" s="54" t="s">
        <v>17</v>
      </c>
      <c r="E963" s="54" t="s">
        <v>18</v>
      </c>
      <c r="F963" s="54" t="s">
        <v>17</v>
      </c>
      <c r="G963" s="54" t="s">
        <v>19</v>
      </c>
      <c r="H963" s="54"/>
      <c r="I963" s="54" t="s">
        <v>390</v>
      </c>
      <c r="J963" s="68">
        <v>48.47</v>
      </c>
      <c r="K963" s="68">
        <v>78.697</v>
      </c>
      <c r="L963" s="68">
        <v>79</v>
      </c>
      <c r="M963" s="68">
        <v>79</v>
      </c>
      <c r="N963" s="68">
        <v>0</v>
      </c>
    </row>
    <row r="964" customFormat="1" spans="1:14">
      <c r="A964" s="54" t="s">
        <v>3011</v>
      </c>
      <c r="B964" s="54" t="s">
        <v>3012</v>
      </c>
      <c r="C964" s="54" t="s">
        <v>3013</v>
      </c>
      <c r="D964" s="54" t="s">
        <v>85</v>
      </c>
      <c r="E964" s="54" t="s">
        <v>18</v>
      </c>
      <c r="F964" s="54" t="s">
        <v>85</v>
      </c>
      <c r="G964" s="66" t="s">
        <v>29</v>
      </c>
      <c r="H964" s="54"/>
      <c r="I964" s="54" t="s">
        <v>421</v>
      </c>
      <c r="J964" s="68">
        <v>50.99</v>
      </c>
      <c r="K964" s="68">
        <v>36.517</v>
      </c>
      <c r="L964" s="68">
        <v>52</v>
      </c>
      <c r="M964" s="68">
        <v>51</v>
      </c>
      <c r="N964" s="68">
        <v>-1</v>
      </c>
    </row>
    <row r="965" customFormat="1" spans="1:14">
      <c r="A965" s="54" t="s">
        <v>3014</v>
      </c>
      <c r="B965" s="54" t="s">
        <v>3015</v>
      </c>
      <c r="C965" s="54" t="s">
        <v>3016</v>
      </c>
      <c r="D965" s="54" t="s">
        <v>128</v>
      </c>
      <c r="E965" s="54" t="s">
        <v>18</v>
      </c>
      <c r="F965" s="54" t="s">
        <v>128</v>
      </c>
      <c r="G965" s="66" t="s">
        <v>129</v>
      </c>
      <c r="H965" s="54"/>
      <c r="I965" s="54" t="s">
        <v>130</v>
      </c>
      <c r="J965" s="68">
        <v>4.71</v>
      </c>
      <c r="K965" s="68">
        <v>7.893</v>
      </c>
      <c r="L965" s="68">
        <v>6</v>
      </c>
      <c r="M965" s="68">
        <v>8</v>
      </c>
      <c r="N965" s="68">
        <v>2</v>
      </c>
    </row>
    <row r="966" customFormat="1" spans="1:14">
      <c r="A966" s="54" t="s">
        <v>3017</v>
      </c>
      <c r="B966" s="54" t="s">
        <v>3018</v>
      </c>
      <c r="C966" s="54" t="s">
        <v>3019</v>
      </c>
      <c r="D966" s="54" t="s">
        <v>1452</v>
      </c>
      <c r="E966" s="54" t="s">
        <v>18</v>
      </c>
      <c r="F966" s="54" t="s">
        <v>1452</v>
      </c>
      <c r="G966" s="54" t="s">
        <v>98</v>
      </c>
      <c r="H966" s="54"/>
      <c r="I966" s="54" t="s">
        <v>130</v>
      </c>
      <c r="J966" s="68">
        <v>15.71</v>
      </c>
      <c r="K966" s="68">
        <v>22.41</v>
      </c>
      <c r="L966" s="68">
        <v>27</v>
      </c>
      <c r="M966" s="68">
        <v>24</v>
      </c>
      <c r="N966" s="68">
        <v>-3</v>
      </c>
    </row>
    <row r="967" customFormat="1" spans="1:14">
      <c r="A967" s="54" t="s">
        <v>3020</v>
      </c>
      <c r="B967" s="54" t="s">
        <v>3021</v>
      </c>
      <c r="C967" s="54" t="s">
        <v>3022</v>
      </c>
      <c r="D967" s="54" t="s">
        <v>2309</v>
      </c>
      <c r="E967" s="54" t="s">
        <v>18</v>
      </c>
      <c r="F967" s="54" t="s">
        <v>2309</v>
      </c>
      <c r="G967" s="54" t="s">
        <v>129</v>
      </c>
      <c r="H967" s="54"/>
      <c r="I967" s="54" t="s">
        <v>130</v>
      </c>
      <c r="J967" s="68">
        <v>7.28</v>
      </c>
      <c r="K967" s="68">
        <v>6.696</v>
      </c>
      <c r="L967" s="68">
        <v>7.5</v>
      </c>
      <c r="M967" s="68">
        <v>7.5</v>
      </c>
      <c r="N967" s="68">
        <v>0</v>
      </c>
    </row>
    <row r="968" customFormat="1" spans="1:14">
      <c r="A968" s="54" t="s">
        <v>3023</v>
      </c>
      <c r="B968" s="54" t="s">
        <v>3024</v>
      </c>
      <c r="C968" s="54" t="s">
        <v>3025</v>
      </c>
      <c r="D968" s="54" t="s">
        <v>2455</v>
      </c>
      <c r="E968" s="54" t="s">
        <v>18</v>
      </c>
      <c r="F968" s="54" t="s">
        <v>2455</v>
      </c>
      <c r="G968" s="54" t="s">
        <v>129</v>
      </c>
      <c r="H968" s="54"/>
      <c r="I968" s="54" t="s">
        <v>86</v>
      </c>
      <c r="J968" s="68">
        <v>22.86</v>
      </c>
      <c r="K968" s="68">
        <v>25.988</v>
      </c>
      <c r="L968" s="68">
        <v>27</v>
      </c>
      <c r="M968" s="68">
        <v>26</v>
      </c>
      <c r="N968" s="68">
        <v>-1</v>
      </c>
    </row>
    <row r="969" customFormat="1" spans="1:14">
      <c r="A969" s="54" t="s">
        <v>3026</v>
      </c>
      <c r="B969" s="54" t="s">
        <v>3027</v>
      </c>
      <c r="C969" s="54" t="s">
        <v>3028</v>
      </c>
      <c r="D969" s="54" t="s">
        <v>2455</v>
      </c>
      <c r="E969" s="54" t="s">
        <v>18</v>
      </c>
      <c r="F969" s="54" t="s">
        <v>2455</v>
      </c>
      <c r="G969" s="54" t="s">
        <v>129</v>
      </c>
      <c r="H969" s="54"/>
      <c r="I969" s="54" t="s">
        <v>86</v>
      </c>
      <c r="J969" s="68">
        <v>22.4</v>
      </c>
      <c r="K969" s="68">
        <v>25.344</v>
      </c>
      <c r="L969" s="68">
        <v>25</v>
      </c>
      <c r="M969" s="68">
        <v>26</v>
      </c>
      <c r="N969" s="68">
        <v>1</v>
      </c>
    </row>
    <row r="970" customFormat="1" spans="1:14">
      <c r="A970" s="54" t="s">
        <v>3029</v>
      </c>
      <c r="B970" s="54" t="s">
        <v>3030</v>
      </c>
      <c r="C970" s="54" t="s">
        <v>3031</v>
      </c>
      <c r="D970" s="54" t="s">
        <v>880</v>
      </c>
      <c r="E970" s="54" t="s">
        <v>18</v>
      </c>
      <c r="F970" s="54" t="s">
        <v>880</v>
      </c>
      <c r="G970" s="54" t="s">
        <v>52</v>
      </c>
      <c r="H970" s="54"/>
      <c r="I970" s="54" t="s">
        <v>1038</v>
      </c>
      <c r="J970" s="68">
        <v>1050.63</v>
      </c>
      <c r="K970" s="68">
        <v>697.176</v>
      </c>
      <c r="L970" s="68">
        <v>1051</v>
      </c>
      <c r="M970" s="68">
        <v>1051</v>
      </c>
      <c r="N970" s="68">
        <v>0</v>
      </c>
    </row>
    <row r="971" customFormat="1" spans="1:14">
      <c r="A971" s="54" t="s">
        <v>3032</v>
      </c>
      <c r="B971" s="54" t="s">
        <v>3033</v>
      </c>
      <c r="C971" s="54" t="s">
        <v>2787</v>
      </c>
      <c r="D971" s="54" t="s">
        <v>3034</v>
      </c>
      <c r="E971" s="54" t="s">
        <v>18</v>
      </c>
      <c r="F971" s="54" t="s">
        <v>3034</v>
      </c>
      <c r="G971" s="54" t="s">
        <v>170</v>
      </c>
      <c r="H971" s="54"/>
      <c r="I971" s="54" t="s">
        <v>353</v>
      </c>
      <c r="J971" s="68">
        <v>778</v>
      </c>
      <c r="K971" s="68">
        <v>1015.147</v>
      </c>
      <c r="L971" s="68">
        <v>979</v>
      </c>
      <c r="M971" s="68">
        <v>1016</v>
      </c>
      <c r="N971" s="68">
        <v>37</v>
      </c>
    </row>
    <row r="972" customFormat="1" spans="1:14">
      <c r="A972" s="54" t="s">
        <v>3035</v>
      </c>
      <c r="B972" s="54" t="s">
        <v>3036</v>
      </c>
      <c r="C972" s="54" t="s">
        <v>3037</v>
      </c>
      <c r="D972" s="54" t="s">
        <v>140</v>
      </c>
      <c r="E972" s="54" t="s">
        <v>18</v>
      </c>
      <c r="F972" s="54" t="s">
        <v>140</v>
      </c>
      <c r="G972" s="66" t="s">
        <v>98</v>
      </c>
      <c r="H972" s="54"/>
      <c r="I972" s="54" t="s">
        <v>191</v>
      </c>
      <c r="J972" s="68">
        <v>12.83</v>
      </c>
      <c r="K972" s="68">
        <v>20.064</v>
      </c>
      <c r="L972" s="68">
        <v>18</v>
      </c>
      <c r="M972" s="68">
        <v>19</v>
      </c>
      <c r="N972" s="68">
        <v>1</v>
      </c>
    </row>
    <row r="973" customFormat="1" spans="1:14">
      <c r="A973" s="54" t="s">
        <v>3038</v>
      </c>
      <c r="B973" s="54" t="s">
        <v>3039</v>
      </c>
      <c r="C973" s="54" t="s">
        <v>3040</v>
      </c>
      <c r="D973" s="54" t="s">
        <v>17</v>
      </c>
      <c r="E973" s="54" t="s">
        <v>18</v>
      </c>
      <c r="F973" s="54" t="s">
        <v>17</v>
      </c>
      <c r="G973" s="54" t="s">
        <v>19</v>
      </c>
      <c r="H973" s="54"/>
      <c r="I973" s="54" t="s">
        <v>191</v>
      </c>
      <c r="J973" s="68">
        <v>5.08</v>
      </c>
      <c r="K973" s="68">
        <v>8.68</v>
      </c>
      <c r="L973" s="68">
        <v>8.5</v>
      </c>
      <c r="M973" s="68">
        <v>9</v>
      </c>
      <c r="N973" s="68">
        <v>0.5</v>
      </c>
    </row>
    <row r="974" customFormat="1" spans="1:14">
      <c r="A974" s="54" t="s">
        <v>3041</v>
      </c>
      <c r="B974" s="54" t="s">
        <v>3042</v>
      </c>
      <c r="C974" s="54" t="s">
        <v>3043</v>
      </c>
      <c r="D974" s="54" t="s">
        <v>266</v>
      </c>
      <c r="E974" s="54" t="s">
        <v>18</v>
      </c>
      <c r="F974" s="54" t="s">
        <v>267</v>
      </c>
      <c r="G974" s="54" t="s">
        <v>170</v>
      </c>
      <c r="H974" s="54"/>
      <c r="I974" s="54" t="s">
        <v>191</v>
      </c>
      <c r="J974" s="68">
        <v>25.85</v>
      </c>
      <c r="K974" s="68">
        <v>16.231</v>
      </c>
      <c r="L974" s="68">
        <v>30</v>
      </c>
      <c r="M974" s="68">
        <v>26</v>
      </c>
      <c r="N974" s="68">
        <v>-4</v>
      </c>
    </row>
    <row r="975" customFormat="1" spans="1:14">
      <c r="A975" s="54" t="s">
        <v>3044</v>
      </c>
      <c r="B975" s="54" t="s">
        <v>3045</v>
      </c>
      <c r="C975" s="54" t="s">
        <v>3046</v>
      </c>
      <c r="D975" s="54" t="s">
        <v>144</v>
      </c>
      <c r="E975" s="54" t="s">
        <v>18</v>
      </c>
      <c r="F975" s="54" t="s">
        <v>144</v>
      </c>
      <c r="G975" s="54" t="s">
        <v>52</v>
      </c>
      <c r="H975" s="54"/>
      <c r="I975" s="54" t="s">
        <v>191</v>
      </c>
      <c r="J975" s="68">
        <v>23.81</v>
      </c>
      <c r="K975" s="68">
        <v>42.532</v>
      </c>
      <c r="L975" s="68">
        <v>43</v>
      </c>
      <c r="M975" s="68">
        <v>43</v>
      </c>
      <c r="N975" s="68">
        <v>0</v>
      </c>
    </row>
    <row r="976" customFormat="1" spans="1:14">
      <c r="A976" s="54" t="s">
        <v>3047</v>
      </c>
      <c r="B976" s="54" t="s">
        <v>3048</v>
      </c>
      <c r="C976" s="54" t="s">
        <v>3049</v>
      </c>
      <c r="D976" s="54" t="s">
        <v>128</v>
      </c>
      <c r="E976" s="54" t="s">
        <v>18</v>
      </c>
      <c r="F976" s="54" t="s">
        <v>128</v>
      </c>
      <c r="G976" s="66" t="s">
        <v>129</v>
      </c>
      <c r="H976" s="54"/>
      <c r="I976" s="54" t="s">
        <v>191</v>
      </c>
      <c r="J976" s="68">
        <v>10.71</v>
      </c>
      <c r="K976" s="68">
        <v>16.592</v>
      </c>
      <c r="L976" s="68">
        <v>12.5</v>
      </c>
      <c r="M976" s="68">
        <v>17</v>
      </c>
      <c r="N976" s="68">
        <v>4.5</v>
      </c>
    </row>
    <row r="977" customFormat="1" spans="1:14">
      <c r="A977" s="54" t="s">
        <v>3050</v>
      </c>
      <c r="B977" s="54" t="s">
        <v>3051</v>
      </c>
      <c r="C977" s="54" t="s">
        <v>3052</v>
      </c>
      <c r="D977" s="54" t="s">
        <v>17</v>
      </c>
      <c r="E977" s="54" t="s">
        <v>18</v>
      </c>
      <c r="F977" s="54" t="s">
        <v>17</v>
      </c>
      <c r="G977" s="54" t="s">
        <v>19</v>
      </c>
      <c r="H977" s="54"/>
      <c r="I977" s="54" t="s">
        <v>191</v>
      </c>
      <c r="J977" s="68">
        <v>10.98</v>
      </c>
      <c r="K977" s="68">
        <v>8.288</v>
      </c>
      <c r="L977" s="68">
        <v>11</v>
      </c>
      <c r="M977" s="68">
        <v>11.5</v>
      </c>
      <c r="N977" s="68">
        <v>0.5</v>
      </c>
    </row>
    <row r="978" customFormat="1" spans="1:14">
      <c r="A978" s="54" t="s">
        <v>3053</v>
      </c>
      <c r="B978" s="54" t="s">
        <v>3054</v>
      </c>
      <c r="C978" s="54" t="s">
        <v>3055</v>
      </c>
      <c r="D978" s="54" t="s">
        <v>168</v>
      </c>
      <c r="E978" s="54" t="s">
        <v>18</v>
      </c>
      <c r="F978" s="54" t="s">
        <v>169</v>
      </c>
      <c r="G978" s="54" t="s">
        <v>170</v>
      </c>
      <c r="H978" s="54"/>
      <c r="I978" s="54" t="s">
        <v>161</v>
      </c>
      <c r="J978" s="68">
        <v>10.57</v>
      </c>
      <c r="K978" s="68">
        <v>10.36</v>
      </c>
      <c r="L978" s="68">
        <v>12</v>
      </c>
      <c r="M978" s="68">
        <v>12</v>
      </c>
      <c r="N978" s="68">
        <v>0</v>
      </c>
    </row>
    <row r="979" customFormat="1" spans="1:14">
      <c r="A979" s="54" t="s">
        <v>3056</v>
      </c>
      <c r="B979" s="54" t="s">
        <v>3057</v>
      </c>
      <c r="C979" s="54" t="s">
        <v>3058</v>
      </c>
      <c r="D979" s="54" t="s">
        <v>3059</v>
      </c>
      <c r="E979" s="54" t="s">
        <v>18</v>
      </c>
      <c r="F979" s="54" t="s">
        <v>3059</v>
      </c>
      <c r="G979" s="66" t="s">
        <v>29</v>
      </c>
      <c r="H979" s="54"/>
      <c r="I979" s="54" t="s">
        <v>1262</v>
      </c>
      <c r="J979" s="68">
        <v>58.91</v>
      </c>
      <c r="K979" s="68">
        <v>43.804</v>
      </c>
      <c r="L979" s="68">
        <v>59</v>
      </c>
      <c r="M979" s="68">
        <v>59</v>
      </c>
      <c r="N979" s="68">
        <v>0</v>
      </c>
    </row>
    <row r="980" customFormat="1" spans="1:14">
      <c r="A980" s="54" t="s">
        <v>3060</v>
      </c>
      <c r="B980" s="54" t="s">
        <v>3061</v>
      </c>
      <c r="C980" s="54" t="s">
        <v>3062</v>
      </c>
      <c r="D980" s="54" t="s">
        <v>17</v>
      </c>
      <c r="E980" s="54" t="s">
        <v>18</v>
      </c>
      <c r="F980" s="54" t="s">
        <v>17</v>
      </c>
      <c r="G980" s="66" t="s">
        <v>19</v>
      </c>
      <c r="H980" s="54"/>
      <c r="I980" s="54" t="s">
        <v>767</v>
      </c>
      <c r="J980" s="68">
        <v>1.14</v>
      </c>
      <c r="K980" s="68">
        <v>0</v>
      </c>
      <c r="L980" s="68">
        <v>1.5</v>
      </c>
      <c r="M980" s="68">
        <v>1.5</v>
      </c>
      <c r="N980" s="68">
        <v>0</v>
      </c>
    </row>
    <row r="981" customFormat="1" spans="1:14">
      <c r="A981" s="54" t="s">
        <v>3063</v>
      </c>
      <c r="B981" s="54" t="s">
        <v>3064</v>
      </c>
      <c r="C981" s="54" t="s">
        <v>3065</v>
      </c>
      <c r="D981" s="54" t="s">
        <v>17</v>
      </c>
      <c r="E981" s="54" t="s">
        <v>18</v>
      </c>
      <c r="F981" s="54" t="s">
        <v>17</v>
      </c>
      <c r="G981" s="54" t="s">
        <v>19</v>
      </c>
      <c r="H981" s="54"/>
      <c r="I981" s="54" t="s">
        <v>767</v>
      </c>
      <c r="J981" s="68">
        <v>1.42</v>
      </c>
      <c r="K981" s="68">
        <v>0</v>
      </c>
      <c r="L981" s="68">
        <v>1.5</v>
      </c>
      <c r="M981" s="68">
        <v>1.5</v>
      </c>
      <c r="N981" s="68">
        <v>0</v>
      </c>
    </row>
    <row r="982" customFormat="1" spans="1:14">
      <c r="A982" s="54" t="s">
        <v>3066</v>
      </c>
      <c r="B982" s="54" t="s">
        <v>3067</v>
      </c>
      <c r="C982" s="54" t="s">
        <v>3068</v>
      </c>
      <c r="D982" s="54" t="s">
        <v>17</v>
      </c>
      <c r="E982" s="54" t="s">
        <v>18</v>
      </c>
      <c r="F982" s="54" t="s">
        <v>17</v>
      </c>
      <c r="G982" s="66" t="s">
        <v>19</v>
      </c>
      <c r="H982" s="54"/>
      <c r="I982" s="54" t="s">
        <v>767</v>
      </c>
      <c r="J982" s="68">
        <v>1.38</v>
      </c>
      <c r="K982" s="68">
        <v>0</v>
      </c>
      <c r="L982" s="68">
        <v>1.5</v>
      </c>
      <c r="M982" s="68">
        <v>1.5</v>
      </c>
      <c r="N982" s="68">
        <v>0</v>
      </c>
    </row>
    <row r="983" customFormat="1" spans="1:14">
      <c r="A983" s="54" t="s">
        <v>3069</v>
      </c>
      <c r="B983" s="54" t="s">
        <v>3070</v>
      </c>
      <c r="C983" s="54" t="s">
        <v>3071</v>
      </c>
      <c r="D983" s="54" t="s">
        <v>17</v>
      </c>
      <c r="E983" s="54" t="s">
        <v>18</v>
      </c>
      <c r="F983" s="54" t="s">
        <v>17</v>
      </c>
      <c r="G983" s="54" t="s">
        <v>19</v>
      </c>
      <c r="H983" s="54"/>
      <c r="I983" s="54" t="s">
        <v>767</v>
      </c>
      <c r="J983" s="68">
        <v>1.4</v>
      </c>
      <c r="K983" s="68">
        <v>0</v>
      </c>
      <c r="L983" s="68">
        <v>1.5</v>
      </c>
      <c r="M983" s="68">
        <v>1.5</v>
      </c>
      <c r="N983" s="68">
        <v>0</v>
      </c>
    </row>
    <row r="984" customFormat="1" spans="1:14">
      <c r="A984" s="54" t="s">
        <v>3072</v>
      </c>
      <c r="B984" s="54" t="s">
        <v>3073</v>
      </c>
      <c r="C984" s="54" t="s">
        <v>3074</v>
      </c>
      <c r="D984" s="54" t="s">
        <v>17</v>
      </c>
      <c r="E984" s="54" t="s">
        <v>18</v>
      </c>
      <c r="F984" s="54" t="s">
        <v>17</v>
      </c>
      <c r="G984" s="54" t="s">
        <v>19</v>
      </c>
      <c r="H984" s="54"/>
      <c r="I984" s="54" t="s">
        <v>767</v>
      </c>
      <c r="J984" s="68">
        <v>1.23</v>
      </c>
      <c r="K984" s="68">
        <v>0</v>
      </c>
      <c r="L984" s="68">
        <v>1.5</v>
      </c>
      <c r="M984" s="68">
        <v>1.5</v>
      </c>
      <c r="N984" s="68">
        <v>0</v>
      </c>
    </row>
    <row r="985" customFormat="1" spans="1:14">
      <c r="A985" s="54" t="s">
        <v>3075</v>
      </c>
      <c r="B985" s="54" t="s">
        <v>3076</v>
      </c>
      <c r="C985" s="54" t="s">
        <v>3077</v>
      </c>
      <c r="D985" s="54" t="s">
        <v>17</v>
      </c>
      <c r="E985" s="54" t="s">
        <v>18</v>
      </c>
      <c r="F985" s="54" t="s">
        <v>17</v>
      </c>
      <c r="G985" s="66" t="s">
        <v>19</v>
      </c>
      <c r="H985" s="54"/>
      <c r="I985" s="54" t="s">
        <v>767</v>
      </c>
      <c r="J985" s="68">
        <v>1.37</v>
      </c>
      <c r="K985" s="68">
        <v>0</v>
      </c>
      <c r="L985" s="68">
        <v>1.5</v>
      </c>
      <c r="M985" s="68">
        <v>1.5</v>
      </c>
      <c r="N985" s="68">
        <v>0</v>
      </c>
    </row>
    <row r="986" customFormat="1" spans="1:14">
      <c r="A986" s="54" t="s">
        <v>3078</v>
      </c>
      <c r="B986" s="54" t="s">
        <v>3079</v>
      </c>
      <c r="C986" s="54" t="s">
        <v>3080</v>
      </c>
      <c r="D986" s="54" t="s">
        <v>17</v>
      </c>
      <c r="E986" s="54" t="s">
        <v>18</v>
      </c>
      <c r="F986" s="54" t="s">
        <v>17</v>
      </c>
      <c r="G986" s="54" t="s">
        <v>19</v>
      </c>
      <c r="H986" s="54"/>
      <c r="I986" s="54" t="s">
        <v>767</v>
      </c>
      <c r="J986" s="68">
        <v>1.36</v>
      </c>
      <c r="K986" s="68">
        <v>0</v>
      </c>
      <c r="L986" s="68">
        <v>1.5</v>
      </c>
      <c r="M986" s="68">
        <v>1.5</v>
      </c>
      <c r="N986" s="68">
        <v>0</v>
      </c>
    </row>
    <row r="987" customFormat="1" spans="1:14">
      <c r="A987" s="54" t="s">
        <v>3081</v>
      </c>
      <c r="B987" s="54" t="s">
        <v>3082</v>
      </c>
      <c r="C987" s="54" t="s">
        <v>3083</v>
      </c>
      <c r="D987" s="54" t="s">
        <v>17</v>
      </c>
      <c r="E987" s="54" t="s">
        <v>18</v>
      </c>
      <c r="F987" s="54" t="s">
        <v>17</v>
      </c>
      <c r="G987" s="66" t="s">
        <v>19</v>
      </c>
      <c r="H987" s="54"/>
      <c r="I987" s="54" t="s">
        <v>767</v>
      </c>
      <c r="J987" s="68">
        <v>1.42</v>
      </c>
      <c r="K987" s="68">
        <v>0</v>
      </c>
      <c r="L987" s="68">
        <v>1.5</v>
      </c>
      <c r="M987" s="68">
        <v>1.5</v>
      </c>
      <c r="N987" s="68">
        <v>0</v>
      </c>
    </row>
    <row r="988" customFormat="1" spans="1:14">
      <c r="A988" s="54" t="s">
        <v>3084</v>
      </c>
      <c r="B988" s="54" t="s">
        <v>3085</v>
      </c>
      <c r="C988" s="54" t="s">
        <v>3086</v>
      </c>
      <c r="D988" s="54" t="s">
        <v>160</v>
      </c>
      <c r="E988" s="54" t="s">
        <v>18</v>
      </c>
      <c r="F988" s="54" t="s">
        <v>160</v>
      </c>
      <c r="G988" s="66" t="s">
        <v>129</v>
      </c>
      <c r="H988" s="54"/>
      <c r="I988" s="54" t="s">
        <v>161</v>
      </c>
      <c r="J988" s="68">
        <v>0.35</v>
      </c>
      <c r="K988" s="68">
        <v>0</v>
      </c>
      <c r="L988" s="68">
        <v>0.5</v>
      </c>
      <c r="M988" s="68">
        <v>0.5</v>
      </c>
      <c r="N988" s="68">
        <v>0</v>
      </c>
    </row>
    <row r="989" customFormat="1" spans="1:14">
      <c r="A989" s="54" t="s">
        <v>3087</v>
      </c>
      <c r="B989" s="54" t="s">
        <v>3088</v>
      </c>
      <c r="C989" s="54" t="s">
        <v>3089</v>
      </c>
      <c r="D989" s="54" t="s">
        <v>160</v>
      </c>
      <c r="E989" s="54" t="s">
        <v>18</v>
      </c>
      <c r="F989" s="54" t="s">
        <v>160</v>
      </c>
      <c r="G989" s="66" t="s">
        <v>129</v>
      </c>
      <c r="H989" s="54"/>
      <c r="I989" s="54" t="s">
        <v>161</v>
      </c>
      <c r="J989" s="68">
        <v>0.07</v>
      </c>
      <c r="K989" s="68">
        <v>0</v>
      </c>
      <c r="L989" s="68">
        <v>0.5</v>
      </c>
      <c r="M989" s="68">
        <v>0.5</v>
      </c>
      <c r="N989" s="68">
        <v>0</v>
      </c>
    </row>
    <row r="990" customFormat="1" spans="1:14">
      <c r="A990" s="54" t="s">
        <v>3090</v>
      </c>
      <c r="B990" s="54" t="s">
        <v>3091</v>
      </c>
      <c r="C990" s="54" t="s">
        <v>3092</v>
      </c>
      <c r="D990" s="54" t="s">
        <v>17</v>
      </c>
      <c r="E990" s="54" t="s">
        <v>18</v>
      </c>
      <c r="F990" s="54" t="s">
        <v>17</v>
      </c>
      <c r="G990" s="54" t="s">
        <v>19</v>
      </c>
      <c r="H990" s="54"/>
      <c r="I990" s="54" t="s">
        <v>223</v>
      </c>
      <c r="J990" s="68">
        <v>0.13</v>
      </c>
      <c r="K990" s="68">
        <v>0</v>
      </c>
      <c r="L990" s="68">
        <v>0.5</v>
      </c>
      <c r="M990" s="68">
        <v>0.5</v>
      </c>
      <c r="N990" s="68">
        <v>0</v>
      </c>
    </row>
    <row r="991" customFormat="1" spans="1:14">
      <c r="A991" s="54" t="s">
        <v>3093</v>
      </c>
      <c r="B991" s="54" t="s">
        <v>3094</v>
      </c>
      <c r="C991" s="54" t="s">
        <v>3095</v>
      </c>
      <c r="D991" s="54" t="s">
        <v>611</v>
      </c>
      <c r="E991" s="54" t="s">
        <v>18</v>
      </c>
      <c r="F991" s="54" t="s">
        <v>611</v>
      </c>
      <c r="G991" s="66" t="s">
        <v>129</v>
      </c>
      <c r="H991" s="54"/>
      <c r="I991" s="54" t="s">
        <v>86</v>
      </c>
      <c r="J991" s="68">
        <v>40.35</v>
      </c>
      <c r="K991" s="68">
        <v>47.393</v>
      </c>
      <c r="L991" s="68">
        <v>48</v>
      </c>
      <c r="M991" s="68">
        <v>48</v>
      </c>
      <c r="N991" s="68">
        <v>0</v>
      </c>
    </row>
    <row r="992" customFormat="1" spans="1:14">
      <c r="A992" s="54" t="s">
        <v>3096</v>
      </c>
      <c r="B992" s="54" t="s">
        <v>3097</v>
      </c>
      <c r="C992" s="54" t="s">
        <v>3098</v>
      </c>
      <c r="D992" s="54" t="s">
        <v>611</v>
      </c>
      <c r="E992" s="54" t="s">
        <v>18</v>
      </c>
      <c r="F992" s="54" t="s">
        <v>611</v>
      </c>
      <c r="G992" s="54" t="s">
        <v>129</v>
      </c>
      <c r="H992" s="54"/>
      <c r="I992" s="54" t="s">
        <v>86</v>
      </c>
      <c r="J992" s="68">
        <v>38.34</v>
      </c>
      <c r="K992" s="68">
        <v>50.685</v>
      </c>
      <c r="L992" s="68">
        <v>52</v>
      </c>
      <c r="M992" s="68">
        <v>51</v>
      </c>
      <c r="N992" s="68">
        <v>-1</v>
      </c>
    </row>
    <row r="993" customFormat="1" spans="1:14">
      <c r="A993" s="54" t="s">
        <v>3099</v>
      </c>
      <c r="B993" s="54" t="s">
        <v>3100</v>
      </c>
      <c r="C993" s="54" t="s">
        <v>3101</v>
      </c>
      <c r="D993" s="54" t="s">
        <v>17</v>
      </c>
      <c r="E993" s="54" t="s">
        <v>18</v>
      </c>
      <c r="F993" s="54" t="s">
        <v>17</v>
      </c>
      <c r="G993" s="54" t="s">
        <v>19</v>
      </c>
      <c r="H993" s="54"/>
      <c r="I993" s="54" t="s">
        <v>191</v>
      </c>
      <c r="J993" s="68">
        <v>7.91</v>
      </c>
      <c r="K993" s="68">
        <v>8.954</v>
      </c>
      <c r="L993" s="68">
        <v>8</v>
      </c>
      <c r="M993" s="68">
        <v>9</v>
      </c>
      <c r="N993" s="68">
        <v>1</v>
      </c>
    </row>
    <row r="994" customFormat="1" spans="1:14">
      <c r="A994" s="54" t="s">
        <v>3102</v>
      </c>
      <c r="B994" s="54" t="s">
        <v>3103</v>
      </c>
      <c r="C994" s="54" t="s">
        <v>3104</v>
      </c>
      <c r="D994" s="54" t="s">
        <v>336</v>
      </c>
      <c r="E994" s="54" t="s">
        <v>18</v>
      </c>
      <c r="F994" s="54" t="s">
        <v>336</v>
      </c>
      <c r="G994" s="66" t="s">
        <v>129</v>
      </c>
      <c r="H994" s="54"/>
      <c r="I994" s="54" t="s">
        <v>337</v>
      </c>
      <c r="J994" s="68">
        <v>1.41</v>
      </c>
      <c r="K994" s="68">
        <v>3.1</v>
      </c>
      <c r="L994" s="68">
        <v>2.5</v>
      </c>
      <c r="M994" s="68">
        <v>3.5</v>
      </c>
      <c r="N994" s="68">
        <v>1</v>
      </c>
    </row>
    <row r="995" customFormat="1" spans="1:14">
      <c r="A995" s="54" t="s">
        <v>3105</v>
      </c>
      <c r="B995" s="54" t="s">
        <v>3106</v>
      </c>
      <c r="C995" s="54" t="s">
        <v>3107</v>
      </c>
      <c r="D995" s="54" t="s">
        <v>845</v>
      </c>
      <c r="E995" s="54" t="s">
        <v>18</v>
      </c>
      <c r="F995" s="54" t="s">
        <v>845</v>
      </c>
      <c r="G995" s="54" t="s">
        <v>129</v>
      </c>
      <c r="H995" s="54"/>
      <c r="I995" s="54" t="s">
        <v>161</v>
      </c>
      <c r="J995" s="68">
        <v>5.31</v>
      </c>
      <c r="K995" s="68">
        <v>5.67</v>
      </c>
      <c r="L995" s="68">
        <v>5.5</v>
      </c>
      <c r="M995" s="68">
        <v>6</v>
      </c>
      <c r="N995" s="68">
        <v>0.5</v>
      </c>
    </row>
    <row r="996" customFormat="1" spans="1:14">
      <c r="A996" s="54" t="s">
        <v>3108</v>
      </c>
      <c r="B996" s="54" t="s">
        <v>3109</v>
      </c>
      <c r="C996" s="54" t="s">
        <v>3110</v>
      </c>
      <c r="D996" s="54" t="s">
        <v>336</v>
      </c>
      <c r="E996" s="54" t="s">
        <v>18</v>
      </c>
      <c r="F996" s="54" t="s">
        <v>336</v>
      </c>
      <c r="G996" s="66" t="s">
        <v>129</v>
      </c>
      <c r="H996" s="54"/>
      <c r="I996" s="54" t="s">
        <v>161</v>
      </c>
      <c r="J996" s="68">
        <v>2.33</v>
      </c>
      <c r="K996" s="68">
        <v>2.622</v>
      </c>
      <c r="L996" s="68">
        <v>3</v>
      </c>
      <c r="M996" s="68">
        <v>3</v>
      </c>
      <c r="N996" s="68">
        <v>0</v>
      </c>
    </row>
    <row r="997" customFormat="1" spans="1:14">
      <c r="A997" s="54" t="s">
        <v>3111</v>
      </c>
      <c r="B997" s="54" t="s">
        <v>3112</v>
      </c>
      <c r="C997" s="54" t="s">
        <v>3113</v>
      </c>
      <c r="D997" s="54" t="s">
        <v>160</v>
      </c>
      <c r="E997" s="54" t="s">
        <v>18</v>
      </c>
      <c r="F997" s="54" t="s">
        <v>160</v>
      </c>
      <c r="G997" s="54" t="s">
        <v>129</v>
      </c>
      <c r="H997" s="54"/>
      <c r="I997" s="54" t="s">
        <v>161</v>
      </c>
      <c r="J997" s="68">
        <v>1.38</v>
      </c>
      <c r="K997" s="68">
        <v>1.8</v>
      </c>
      <c r="L997" s="68">
        <v>2</v>
      </c>
      <c r="M997" s="68">
        <v>2</v>
      </c>
      <c r="N997" s="68">
        <v>0</v>
      </c>
    </row>
    <row r="998" customFormat="1" spans="1:14">
      <c r="A998" s="54" t="s">
        <v>3114</v>
      </c>
      <c r="B998" s="54" t="s">
        <v>3115</v>
      </c>
      <c r="C998" s="54" t="s">
        <v>3116</v>
      </c>
      <c r="D998" s="54" t="s">
        <v>160</v>
      </c>
      <c r="E998" s="54" t="s">
        <v>18</v>
      </c>
      <c r="F998" s="54" t="s">
        <v>160</v>
      </c>
      <c r="G998" s="54" t="s">
        <v>129</v>
      </c>
      <c r="H998" s="54"/>
      <c r="I998" s="54" t="s">
        <v>161</v>
      </c>
      <c r="J998" s="68">
        <v>3.48</v>
      </c>
      <c r="K998" s="68">
        <v>3.04</v>
      </c>
      <c r="L998" s="68">
        <v>3.5</v>
      </c>
      <c r="M998" s="68">
        <v>3.5</v>
      </c>
      <c r="N998" s="68">
        <v>0</v>
      </c>
    </row>
    <row r="999" customFormat="1" spans="1:14">
      <c r="A999" s="54" t="s">
        <v>3117</v>
      </c>
      <c r="B999" s="54" t="s">
        <v>3118</v>
      </c>
      <c r="C999" s="54" t="s">
        <v>3119</v>
      </c>
      <c r="D999" s="54" t="s">
        <v>160</v>
      </c>
      <c r="E999" s="54" t="s">
        <v>18</v>
      </c>
      <c r="F999" s="54" t="s">
        <v>160</v>
      </c>
      <c r="G999" s="54" t="s">
        <v>129</v>
      </c>
      <c r="H999" s="54"/>
      <c r="I999" s="54" t="s">
        <v>161</v>
      </c>
      <c r="J999" s="68">
        <v>0.85</v>
      </c>
      <c r="K999" s="68">
        <v>1.012</v>
      </c>
      <c r="L999" s="68">
        <v>1</v>
      </c>
      <c r="M999" s="68">
        <v>1.5</v>
      </c>
      <c r="N999" s="68">
        <v>0.5</v>
      </c>
    </row>
    <row r="1000" customFormat="1" spans="1:14">
      <c r="A1000" s="54" t="s">
        <v>3120</v>
      </c>
      <c r="B1000" s="54" t="s">
        <v>3121</v>
      </c>
      <c r="C1000" s="54" t="s">
        <v>3122</v>
      </c>
      <c r="D1000" s="54" t="s">
        <v>603</v>
      </c>
      <c r="E1000" s="54" t="s">
        <v>18</v>
      </c>
      <c r="F1000" s="54" t="s">
        <v>603</v>
      </c>
      <c r="G1000" s="54" t="s">
        <v>129</v>
      </c>
      <c r="H1000" s="54"/>
      <c r="I1000" s="54" t="s">
        <v>540</v>
      </c>
      <c r="J1000" s="68">
        <v>18.01</v>
      </c>
      <c r="K1000" s="68" t="s">
        <v>36</v>
      </c>
      <c r="L1000" s="68">
        <v>0</v>
      </c>
      <c r="M1000" s="68" t="s">
        <v>36</v>
      </c>
      <c r="N1000" s="68" t="s">
        <v>36</v>
      </c>
    </row>
    <row r="1001" customFormat="1" spans="1:14">
      <c r="A1001" s="54" t="s">
        <v>3123</v>
      </c>
      <c r="B1001" s="54" t="s">
        <v>3124</v>
      </c>
      <c r="C1001" s="54" t="s">
        <v>3125</v>
      </c>
      <c r="D1001" s="54" t="s">
        <v>17</v>
      </c>
      <c r="E1001" s="54" t="s">
        <v>18</v>
      </c>
      <c r="F1001" s="54" t="s">
        <v>17</v>
      </c>
      <c r="G1001" s="54" t="s">
        <v>19</v>
      </c>
      <c r="H1001" s="54"/>
      <c r="I1001" s="54" t="s">
        <v>90</v>
      </c>
      <c r="J1001" s="68">
        <v>44.34</v>
      </c>
      <c r="K1001" s="68">
        <v>52.842</v>
      </c>
      <c r="L1001" s="68">
        <v>52</v>
      </c>
      <c r="M1001" s="68">
        <v>53</v>
      </c>
      <c r="N1001" s="68">
        <v>1</v>
      </c>
    </row>
    <row r="1002" customFormat="1" spans="1:14">
      <c r="A1002" s="54" t="s">
        <v>3126</v>
      </c>
      <c r="B1002" s="54" t="s">
        <v>3127</v>
      </c>
      <c r="C1002" s="54" t="s">
        <v>3128</v>
      </c>
      <c r="D1002" s="54" t="s">
        <v>17</v>
      </c>
      <c r="E1002" s="54" t="s">
        <v>18</v>
      </c>
      <c r="F1002" s="54" t="s">
        <v>17</v>
      </c>
      <c r="G1002" s="54" t="s">
        <v>19</v>
      </c>
      <c r="H1002" s="54"/>
      <c r="I1002" s="54" t="s">
        <v>191</v>
      </c>
      <c r="J1002" s="68">
        <v>14.03</v>
      </c>
      <c r="K1002" s="68">
        <v>4.125</v>
      </c>
      <c r="L1002" s="68">
        <v>14.5</v>
      </c>
      <c r="M1002" s="68">
        <v>14.5</v>
      </c>
      <c r="N1002" s="68">
        <v>0</v>
      </c>
    </row>
    <row r="1003" customFormat="1" spans="1:14">
      <c r="A1003" s="54" t="s">
        <v>3129</v>
      </c>
      <c r="B1003" s="54" t="s">
        <v>3130</v>
      </c>
      <c r="C1003" s="54" t="s">
        <v>3131</v>
      </c>
      <c r="D1003" s="54" t="s">
        <v>17</v>
      </c>
      <c r="E1003" s="54" t="s">
        <v>18</v>
      </c>
      <c r="F1003" s="54" t="s">
        <v>17</v>
      </c>
      <c r="G1003" s="54" t="s">
        <v>19</v>
      </c>
      <c r="H1003" s="54"/>
      <c r="I1003" s="54" t="s">
        <v>215</v>
      </c>
      <c r="J1003" s="68">
        <v>20.29</v>
      </c>
      <c r="K1003" s="68">
        <v>18.129</v>
      </c>
      <c r="L1003" s="68">
        <v>21</v>
      </c>
      <c r="M1003" s="68">
        <v>21</v>
      </c>
      <c r="N1003" s="68">
        <v>0</v>
      </c>
    </row>
    <row r="1004" customFormat="1" spans="1:14">
      <c r="A1004" s="54" t="s">
        <v>3132</v>
      </c>
      <c r="B1004" s="54" t="s">
        <v>3133</v>
      </c>
      <c r="C1004" s="54" t="s">
        <v>3134</v>
      </c>
      <c r="D1004" s="54" t="s">
        <v>17</v>
      </c>
      <c r="E1004" s="54" t="s">
        <v>18</v>
      </c>
      <c r="F1004" s="54" t="s">
        <v>17</v>
      </c>
      <c r="G1004" s="54" t="s">
        <v>19</v>
      </c>
      <c r="H1004" s="54"/>
      <c r="I1004" s="54" t="s">
        <v>227</v>
      </c>
      <c r="J1004" s="68">
        <v>22.2</v>
      </c>
      <c r="K1004" s="68">
        <v>27.011</v>
      </c>
      <c r="L1004" s="68">
        <v>28</v>
      </c>
      <c r="M1004" s="68">
        <v>28</v>
      </c>
      <c r="N1004" s="68">
        <v>0</v>
      </c>
    </row>
    <row r="1005" customFormat="1" spans="1:14">
      <c r="A1005" s="54" t="s">
        <v>3135</v>
      </c>
      <c r="B1005" s="54" t="s">
        <v>3136</v>
      </c>
      <c r="C1005" s="54" t="s">
        <v>3137</v>
      </c>
      <c r="D1005" s="54" t="s">
        <v>17</v>
      </c>
      <c r="E1005" s="54" t="s">
        <v>18</v>
      </c>
      <c r="F1005" s="54" t="s">
        <v>17</v>
      </c>
      <c r="G1005" s="54" t="s">
        <v>19</v>
      </c>
      <c r="H1005" s="54"/>
      <c r="I1005" s="54" t="s">
        <v>99</v>
      </c>
      <c r="J1005" s="68">
        <v>3.85</v>
      </c>
      <c r="K1005" s="68">
        <v>3.175</v>
      </c>
      <c r="L1005" s="68">
        <v>4</v>
      </c>
      <c r="M1005" s="68">
        <v>4</v>
      </c>
      <c r="N1005" s="68">
        <v>0</v>
      </c>
    </row>
    <row r="1006" customFormat="1" spans="1:14">
      <c r="A1006" s="54" t="s">
        <v>3138</v>
      </c>
      <c r="B1006" s="54" t="s">
        <v>3139</v>
      </c>
      <c r="C1006" s="54" t="s">
        <v>3140</v>
      </c>
      <c r="D1006" s="54" t="s">
        <v>17</v>
      </c>
      <c r="E1006" s="54" t="s">
        <v>18</v>
      </c>
      <c r="F1006" s="54" t="s">
        <v>17</v>
      </c>
      <c r="G1006" s="66" t="s">
        <v>19</v>
      </c>
      <c r="H1006" s="54"/>
      <c r="I1006" s="54" t="s">
        <v>767</v>
      </c>
      <c r="J1006" s="68">
        <v>3.24</v>
      </c>
      <c r="K1006" s="68">
        <v>5.724</v>
      </c>
      <c r="L1006" s="68">
        <v>6.5</v>
      </c>
      <c r="M1006" s="68">
        <v>6</v>
      </c>
      <c r="N1006" s="68">
        <v>-0.5</v>
      </c>
    </row>
    <row r="1007" customFormat="1" spans="1:14">
      <c r="A1007" s="54" t="s">
        <v>3141</v>
      </c>
      <c r="B1007" s="54" t="s">
        <v>3142</v>
      </c>
      <c r="C1007" s="54" t="s">
        <v>3143</v>
      </c>
      <c r="D1007" s="54" t="s">
        <v>17</v>
      </c>
      <c r="E1007" s="54" t="s">
        <v>18</v>
      </c>
      <c r="F1007" s="54" t="s">
        <v>17</v>
      </c>
      <c r="G1007" s="66" t="s">
        <v>19</v>
      </c>
      <c r="H1007" s="54"/>
      <c r="I1007" s="54" t="s">
        <v>99</v>
      </c>
      <c r="J1007" s="68">
        <v>0.65</v>
      </c>
      <c r="K1007" s="68">
        <v>0.538</v>
      </c>
      <c r="L1007" s="68">
        <v>1</v>
      </c>
      <c r="M1007" s="68">
        <v>1</v>
      </c>
      <c r="N1007" s="68">
        <v>0</v>
      </c>
    </row>
    <row r="1008" customFormat="1" spans="1:14">
      <c r="A1008" s="54" t="s">
        <v>3144</v>
      </c>
      <c r="B1008" s="54" t="s">
        <v>3145</v>
      </c>
      <c r="C1008" s="54" t="s">
        <v>3146</v>
      </c>
      <c r="D1008" s="54" t="s">
        <v>140</v>
      </c>
      <c r="E1008" s="54" t="s">
        <v>18</v>
      </c>
      <c r="F1008" s="54" t="s">
        <v>140</v>
      </c>
      <c r="G1008" s="54" t="s">
        <v>98</v>
      </c>
      <c r="H1008" s="54"/>
      <c r="I1008" s="54" t="s">
        <v>199</v>
      </c>
      <c r="J1008" s="68">
        <v>30.03</v>
      </c>
      <c r="K1008" s="68">
        <v>31.201</v>
      </c>
      <c r="L1008" s="68">
        <v>32</v>
      </c>
      <c r="M1008" s="68">
        <v>32</v>
      </c>
      <c r="N1008" s="68">
        <v>0</v>
      </c>
    </row>
    <row r="1009" customFormat="1" spans="1:14">
      <c r="A1009" s="54" t="s">
        <v>3147</v>
      </c>
      <c r="B1009" s="54" t="s">
        <v>3148</v>
      </c>
      <c r="C1009" s="54" t="s">
        <v>3149</v>
      </c>
      <c r="D1009" s="54" t="s">
        <v>140</v>
      </c>
      <c r="E1009" s="54" t="s">
        <v>18</v>
      </c>
      <c r="F1009" s="54" t="s">
        <v>140</v>
      </c>
      <c r="G1009" s="54" t="s">
        <v>98</v>
      </c>
      <c r="H1009" s="54"/>
      <c r="I1009" s="54" t="s">
        <v>199</v>
      </c>
      <c r="J1009" s="68">
        <v>61.57</v>
      </c>
      <c r="K1009" s="68">
        <v>61.268</v>
      </c>
      <c r="L1009" s="68">
        <v>64</v>
      </c>
      <c r="M1009" s="68">
        <v>64</v>
      </c>
      <c r="N1009" s="68">
        <v>0</v>
      </c>
    </row>
    <row r="1010" customFormat="1" spans="1:14">
      <c r="A1010" s="54" t="s">
        <v>3150</v>
      </c>
      <c r="B1010" s="54" t="s">
        <v>3151</v>
      </c>
      <c r="C1010" s="54" t="s">
        <v>3152</v>
      </c>
      <c r="D1010" s="54" t="s">
        <v>1184</v>
      </c>
      <c r="E1010" s="54" t="s">
        <v>18</v>
      </c>
      <c r="F1010" s="54" t="s">
        <v>1184</v>
      </c>
      <c r="G1010" s="54" t="s">
        <v>98</v>
      </c>
      <c r="H1010" s="54"/>
      <c r="I1010" s="54" t="s">
        <v>442</v>
      </c>
      <c r="J1010" s="68">
        <v>88.21</v>
      </c>
      <c r="K1010" s="68">
        <v>74.376</v>
      </c>
      <c r="L1010" s="68">
        <v>89</v>
      </c>
      <c r="M1010" s="68">
        <v>89</v>
      </c>
      <c r="N1010" s="68">
        <v>0</v>
      </c>
    </row>
    <row r="1011" customFormat="1" spans="1:14">
      <c r="A1011" s="54" t="s">
        <v>3153</v>
      </c>
      <c r="B1011" s="54" t="s">
        <v>3154</v>
      </c>
      <c r="C1011" s="54" t="s">
        <v>3155</v>
      </c>
      <c r="D1011" s="54" t="s">
        <v>1184</v>
      </c>
      <c r="E1011" s="54" t="s">
        <v>18</v>
      </c>
      <c r="F1011" s="54" t="s">
        <v>1184</v>
      </c>
      <c r="G1011" s="54" t="s">
        <v>98</v>
      </c>
      <c r="H1011" s="54"/>
      <c r="I1011" s="54" t="s">
        <v>442</v>
      </c>
      <c r="J1011" s="68">
        <v>29.85</v>
      </c>
      <c r="K1011" s="68">
        <v>27.972</v>
      </c>
      <c r="L1011" s="68">
        <v>31</v>
      </c>
      <c r="M1011" s="68">
        <v>30</v>
      </c>
      <c r="N1011" s="68">
        <v>-1</v>
      </c>
    </row>
    <row r="1012" customFormat="1" spans="1:14">
      <c r="A1012" s="54" t="s">
        <v>3156</v>
      </c>
      <c r="B1012" s="54" t="s">
        <v>3157</v>
      </c>
      <c r="C1012" s="54" t="s">
        <v>3158</v>
      </c>
      <c r="D1012" s="54" t="s">
        <v>17</v>
      </c>
      <c r="E1012" s="54" t="s">
        <v>18</v>
      </c>
      <c r="F1012" s="54" t="s">
        <v>17</v>
      </c>
      <c r="G1012" s="54" t="s">
        <v>19</v>
      </c>
      <c r="H1012" s="54"/>
      <c r="I1012" s="54" t="s">
        <v>99</v>
      </c>
      <c r="J1012" s="68">
        <v>0.31</v>
      </c>
      <c r="K1012" s="68">
        <v>0.576</v>
      </c>
      <c r="L1012" s="68">
        <v>1</v>
      </c>
      <c r="M1012" s="68">
        <v>1</v>
      </c>
      <c r="N1012" s="68">
        <v>0</v>
      </c>
    </row>
    <row r="1013" customFormat="1" spans="1:14">
      <c r="A1013" s="54" t="s">
        <v>3159</v>
      </c>
      <c r="B1013" s="54" t="s">
        <v>3160</v>
      </c>
      <c r="C1013" s="54" t="s">
        <v>3161</v>
      </c>
      <c r="D1013" s="54" t="s">
        <v>17</v>
      </c>
      <c r="E1013" s="54" t="s">
        <v>18</v>
      </c>
      <c r="F1013" s="54" t="s">
        <v>17</v>
      </c>
      <c r="G1013" s="54" t="s">
        <v>19</v>
      </c>
      <c r="H1013" s="54"/>
      <c r="I1013" s="54" t="s">
        <v>99</v>
      </c>
      <c r="J1013" s="68">
        <v>0.98</v>
      </c>
      <c r="K1013" s="68">
        <v>1.55</v>
      </c>
      <c r="L1013" s="68">
        <v>1.5</v>
      </c>
      <c r="M1013" s="68">
        <v>2</v>
      </c>
      <c r="N1013" s="68">
        <v>0.5</v>
      </c>
    </row>
    <row r="1014" customFormat="1" spans="1:14">
      <c r="A1014" s="54" t="s">
        <v>3162</v>
      </c>
      <c r="B1014" s="54" t="s">
        <v>3163</v>
      </c>
      <c r="C1014" s="54" t="s">
        <v>3164</v>
      </c>
      <c r="D1014" s="54" t="s">
        <v>586</v>
      </c>
      <c r="E1014" s="54" t="s">
        <v>18</v>
      </c>
      <c r="F1014" s="54" t="s">
        <v>586</v>
      </c>
      <c r="G1014" s="54" t="s">
        <v>98</v>
      </c>
      <c r="H1014" s="54"/>
      <c r="I1014" s="54" t="s">
        <v>199</v>
      </c>
      <c r="J1014" s="68">
        <v>1.13</v>
      </c>
      <c r="K1014" s="68">
        <v>0</v>
      </c>
      <c r="L1014" s="68">
        <v>1.5</v>
      </c>
      <c r="M1014" s="68">
        <v>1.5</v>
      </c>
      <c r="N1014" s="68">
        <v>0</v>
      </c>
    </row>
    <row r="1015" customFormat="1" spans="1:14">
      <c r="A1015" s="54" t="s">
        <v>3165</v>
      </c>
      <c r="B1015" s="54" t="s">
        <v>3166</v>
      </c>
      <c r="C1015" s="54" t="s">
        <v>3167</v>
      </c>
      <c r="D1015" s="54" t="s">
        <v>85</v>
      </c>
      <c r="E1015" s="54" t="s">
        <v>18</v>
      </c>
      <c r="F1015" s="54" t="s">
        <v>85</v>
      </c>
      <c r="G1015" s="66" t="s">
        <v>29</v>
      </c>
      <c r="H1015" s="54"/>
      <c r="I1015" s="54" t="s">
        <v>20</v>
      </c>
      <c r="J1015" s="68">
        <v>195.85</v>
      </c>
      <c r="K1015" s="68">
        <v>330.621</v>
      </c>
      <c r="L1015" s="68">
        <v>264</v>
      </c>
      <c r="M1015" s="68">
        <v>331</v>
      </c>
      <c r="N1015" s="68">
        <v>67</v>
      </c>
    </row>
    <row r="1016" customFormat="1" spans="1:14">
      <c r="A1016" s="54" t="s">
        <v>3168</v>
      </c>
      <c r="B1016" s="54" t="s">
        <v>3169</v>
      </c>
      <c r="C1016" s="54" t="s">
        <v>3170</v>
      </c>
      <c r="D1016" s="54" t="s">
        <v>17</v>
      </c>
      <c r="E1016" s="54" t="s">
        <v>18</v>
      </c>
      <c r="F1016" s="54" t="s">
        <v>17</v>
      </c>
      <c r="G1016" s="54" t="s">
        <v>19</v>
      </c>
      <c r="H1016" s="54"/>
      <c r="I1016" s="54" t="s">
        <v>442</v>
      </c>
      <c r="J1016" s="68">
        <v>23.36</v>
      </c>
      <c r="K1016" s="68">
        <v>20.36</v>
      </c>
      <c r="L1016" s="68">
        <v>24</v>
      </c>
      <c r="M1016" s="68">
        <v>24</v>
      </c>
      <c r="N1016" s="68">
        <v>0</v>
      </c>
    </row>
    <row r="1017" customFormat="1" spans="1:14">
      <c r="A1017" s="54" t="s">
        <v>3171</v>
      </c>
      <c r="B1017" s="54" t="s">
        <v>3172</v>
      </c>
      <c r="C1017" s="54" t="s">
        <v>3173</v>
      </c>
      <c r="D1017" s="54" t="s">
        <v>17</v>
      </c>
      <c r="E1017" s="54" t="s">
        <v>18</v>
      </c>
      <c r="F1017" s="54" t="s">
        <v>17</v>
      </c>
      <c r="G1017" s="54" t="s">
        <v>19</v>
      </c>
      <c r="H1017" s="54"/>
      <c r="I1017" s="54" t="s">
        <v>191</v>
      </c>
      <c r="J1017" s="68">
        <v>11.07</v>
      </c>
      <c r="K1017" s="68">
        <v>12.915</v>
      </c>
      <c r="L1017" s="68">
        <v>12</v>
      </c>
      <c r="M1017" s="68">
        <v>12</v>
      </c>
      <c r="N1017" s="68">
        <v>0</v>
      </c>
    </row>
    <row r="1018" customFormat="1" spans="1:14">
      <c r="A1018" s="54" t="s">
        <v>3174</v>
      </c>
      <c r="B1018" s="54" t="s">
        <v>3175</v>
      </c>
      <c r="C1018" s="54" t="s">
        <v>3176</v>
      </c>
      <c r="D1018" s="54" t="s">
        <v>287</v>
      </c>
      <c r="E1018" s="54" t="s">
        <v>18</v>
      </c>
      <c r="F1018" s="54" t="s">
        <v>287</v>
      </c>
      <c r="G1018" s="66" t="s">
        <v>98</v>
      </c>
      <c r="H1018" s="54"/>
      <c r="I1018" s="54" t="s">
        <v>191</v>
      </c>
      <c r="J1018" s="68">
        <v>26.86</v>
      </c>
      <c r="K1018" s="68">
        <v>61.134</v>
      </c>
      <c r="L1018" s="68">
        <v>50</v>
      </c>
      <c r="M1018" s="68">
        <v>62</v>
      </c>
      <c r="N1018" s="68">
        <v>12</v>
      </c>
    </row>
    <row r="1019" customFormat="1" spans="1:14">
      <c r="A1019" s="54" t="s">
        <v>3177</v>
      </c>
      <c r="B1019" s="54" t="s">
        <v>3178</v>
      </c>
      <c r="C1019" s="54" t="s">
        <v>3179</v>
      </c>
      <c r="D1019" s="54" t="s">
        <v>17</v>
      </c>
      <c r="E1019" s="54" t="s">
        <v>18</v>
      </c>
      <c r="F1019" s="54" t="s">
        <v>17</v>
      </c>
      <c r="G1019" s="66" t="s">
        <v>19</v>
      </c>
      <c r="H1019" s="54"/>
      <c r="I1019" s="54" t="s">
        <v>191</v>
      </c>
      <c r="J1019" s="68">
        <v>11.83</v>
      </c>
      <c r="K1019" s="68">
        <v>2.02</v>
      </c>
      <c r="L1019" s="68">
        <v>12</v>
      </c>
      <c r="M1019" s="68">
        <v>12</v>
      </c>
      <c r="N1019" s="68">
        <v>0</v>
      </c>
    </row>
    <row r="1020" customFormat="1" spans="1:14">
      <c r="A1020" s="54" t="s">
        <v>3180</v>
      </c>
      <c r="B1020" s="54" t="s">
        <v>3181</v>
      </c>
      <c r="C1020" s="54" t="s">
        <v>50</v>
      </c>
      <c r="D1020" s="54" t="s">
        <v>194</v>
      </c>
      <c r="E1020" s="54" t="s">
        <v>18</v>
      </c>
      <c r="F1020" s="54" t="s">
        <v>194</v>
      </c>
      <c r="G1020" s="54" t="s">
        <v>52</v>
      </c>
      <c r="H1020" s="54"/>
      <c r="I1020" s="54" t="s">
        <v>3182</v>
      </c>
      <c r="J1020" s="68">
        <v>16.36</v>
      </c>
      <c r="K1020" s="68">
        <v>17.924</v>
      </c>
      <c r="L1020" s="68">
        <v>21</v>
      </c>
      <c r="M1020" s="68">
        <v>21</v>
      </c>
      <c r="N1020" s="68">
        <v>0</v>
      </c>
    </row>
    <row r="1021" customFormat="1" spans="1:14">
      <c r="A1021" s="54" t="s">
        <v>3183</v>
      </c>
      <c r="B1021" s="54" t="s">
        <v>3184</v>
      </c>
      <c r="C1021" s="54" t="s">
        <v>36</v>
      </c>
      <c r="D1021" s="54" t="s">
        <v>586</v>
      </c>
      <c r="E1021" s="54" t="s">
        <v>18</v>
      </c>
      <c r="F1021" s="54" t="s">
        <v>586</v>
      </c>
      <c r="G1021" s="66" t="s">
        <v>98</v>
      </c>
      <c r="H1021" s="54"/>
      <c r="I1021" s="54" t="s">
        <v>99</v>
      </c>
      <c r="J1021" s="68">
        <v>43.64</v>
      </c>
      <c r="K1021" s="68">
        <v>65.609</v>
      </c>
      <c r="L1021" s="68">
        <v>66</v>
      </c>
      <c r="M1021" s="68">
        <v>67</v>
      </c>
      <c r="N1021" s="68">
        <v>1</v>
      </c>
    </row>
    <row r="1022" customFormat="1" spans="1:14">
      <c r="A1022" s="54" t="s">
        <v>3185</v>
      </c>
      <c r="B1022" s="54" t="s">
        <v>3186</v>
      </c>
      <c r="C1022" s="54" t="s">
        <v>3187</v>
      </c>
      <c r="D1022" s="54" t="s">
        <v>1283</v>
      </c>
      <c r="E1022" s="54" t="s">
        <v>18</v>
      </c>
      <c r="F1022" s="54" t="s">
        <v>1283</v>
      </c>
      <c r="G1022" s="54" t="s">
        <v>19</v>
      </c>
      <c r="H1022" s="54"/>
      <c r="I1022" s="54" t="s">
        <v>161</v>
      </c>
      <c r="J1022" s="68">
        <v>1.82</v>
      </c>
      <c r="K1022" s="68">
        <v>4.735</v>
      </c>
      <c r="L1022" s="68">
        <v>7.5</v>
      </c>
      <c r="M1022" s="68">
        <v>5</v>
      </c>
      <c r="N1022" s="68">
        <v>-2.5</v>
      </c>
    </row>
    <row r="1023" customFormat="1" spans="1:14">
      <c r="A1023" s="54" t="s">
        <v>3188</v>
      </c>
      <c r="B1023" s="54" t="s">
        <v>3189</v>
      </c>
      <c r="C1023" s="54" t="s">
        <v>50</v>
      </c>
      <c r="D1023" s="54" t="s">
        <v>194</v>
      </c>
      <c r="E1023" s="54" t="s">
        <v>18</v>
      </c>
      <c r="F1023" s="54" t="s">
        <v>194</v>
      </c>
      <c r="G1023" s="54" t="s">
        <v>52</v>
      </c>
      <c r="H1023" s="54"/>
      <c r="I1023" s="54" t="s">
        <v>3182</v>
      </c>
      <c r="J1023" s="68">
        <v>16.82</v>
      </c>
      <c r="K1023" s="68">
        <v>11.781</v>
      </c>
      <c r="L1023" s="68">
        <v>21</v>
      </c>
      <c r="M1023" s="68">
        <v>21</v>
      </c>
      <c r="N1023" s="68">
        <v>0</v>
      </c>
    </row>
    <row r="1024" customFormat="1" spans="1:14">
      <c r="A1024" s="54" t="s">
        <v>3190</v>
      </c>
      <c r="B1024" s="54" t="s">
        <v>3191</v>
      </c>
      <c r="C1024" s="54" t="s">
        <v>50</v>
      </c>
      <c r="D1024" s="54" t="s">
        <v>194</v>
      </c>
      <c r="E1024" s="54" t="s">
        <v>18</v>
      </c>
      <c r="F1024" s="54" t="s">
        <v>194</v>
      </c>
      <c r="G1024" s="54" t="s">
        <v>52</v>
      </c>
      <c r="H1024" s="54"/>
      <c r="I1024" s="54" t="s">
        <v>3182</v>
      </c>
      <c r="J1024" s="68">
        <v>18.28</v>
      </c>
      <c r="K1024" s="68">
        <v>20.842</v>
      </c>
      <c r="L1024" s="68">
        <v>22</v>
      </c>
      <c r="M1024" s="68">
        <v>22</v>
      </c>
      <c r="N1024" s="68">
        <v>0</v>
      </c>
    </row>
    <row r="1025" customFormat="1" spans="1:14">
      <c r="A1025" s="54" t="s">
        <v>3192</v>
      </c>
      <c r="B1025" s="54" t="s">
        <v>3193</v>
      </c>
      <c r="C1025" s="54" t="s">
        <v>3194</v>
      </c>
      <c r="D1025" s="54" t="s">
        <v>160</v>
      </c>
      <c r="E1025" s="54" t="s">
        <v>18</v>
      </c>
      <c r="F1025" s="54" t="s">
        <v>160</v>
      </c>
      <c r="G1025" s="54" t="s">
        <v>129</v>
      </c>
      <c r="H1025" s="54"/>
      <c r="I1025" s="54" t="s">
        <v>203</v>
      </c>
      <c r="J1025" s="68">
        <v>0.1</v>
      </c>
      <c r="K1025" s="68">
        <v>0</v>
      </c>
      <c r="L1025" s="68">
        <v>0.5</v>
      </c>
      <c r="M1025" s="68">
        <v>0.5</v>
      </c>
      <c r="N1025" s="68">
        <v>0</v>
      </c>
    </row>
    <row r="1026" customFormat="1" spans="1:14">
      <c r="A1026" s="54" t="s">
        <v>3195</v>
      </c>
      <c r="B1026" s="54" t="s">
        <v>3196</v>
      </c>
      <c r="C1026" s="54" t="s">
        <v>3197</v>
      </c>
      <c r="D1026" s="54" t="s">
        <v>17</v>
      </c>
      <c r="E1026" s="54" t="s">
        <v>18</v>
      </c>
      <c r="F1026" s="54" t="s">
        <v>17</v>
      </c>
      <c r="G1026" s="54" t="s">
        <v>19</v>
      </c>
      <c r="H1026" s="54"/>
      <c r="I1026" s="54" t="s">
        <v>1038</v>
      </c>
      <c r="J1026" s="68">
        <v>0.59</v>
      </c>
      <c r="K1026" s="68">
        <v>0</v>
      </c>
      <c r="L1026" s="68">
        <v>1</v>
      </c>
      <c r="M1026" s="68">
        <v>1</v>
      </c>
      <c r="N1026" s="68">
        <v>0</v>
      </c>
    </row>
    <row r="1027" customFormat="1" spans="1:14">
      <c r="A1027" s="54" t="s">
        <v>3198</v>
      </c>
      <c r="B1027" s="54" t="s">
        <v>3199</v>
      </c>
      <c r="C1027" s="54" t="s">
        <v>3200</v>
      </c>
      <c r="D1027" s="54" t="s">
        <v>17</v>
      </c>
      <c r="E1027" s="54" t="s">
        <v>18</v>
      </c>
      <c r="F1027" s="54" t="s">
        <v>17</v>
      </c>
      <c r="G1027" s="54" t="s">
        <v>19</v>
      </c>
      <c r="H1027" s="54"/>
      <c r="I1027" s="54" t="s">
        <v>145</v>
      </c>
      <c r="J1027" s="68">
        <v>9.88</v>
      </c>
      <c r="K1027" s="68">
        <v>18.36</v>
      </c>
      <c r="L1027" s="68">
        <v>15.5</v>
      </c>
      <c r="M1027" s="68">
        <v>22</v>
      </c>
      <c r="N1027" s="68">
        <v>6.5</v>
      </c>
    </row>
    <row r="1028" customFormat="1" spans="1:14">
      <c r="A1028" s="54" t="s">
        <v>3201</v>
      </c>
      <c r="B1028" s="54" t="s">
        <v>3202</v>
      </c>
      <c r="C1028" s="54" t="s">
        <v>50</v>
      </c>
      <c r="D1028" s="54" t="s">
        <v>194</v>
      </c>
      <c r="E1028" s="54" t="s">
        <v>18</v>
      </c>
      <c r="F1028" s="54" t="s">
        <v>194</v>
      </c>
      <c r="G1028" s="66" t="s">
        <v>52</v>
      </c>
      <c r="H1028" s="54"/>
      <c r="I1028" s="54" t="s">
        <v>3182</v>
      </c>
      <c r="J1028" s="68">
        <v>15.26</v>
      </c>
      <c r="K1028" s="68">
        <v>10.25</v>
      </c>
      <c r="L1028" s="68">
        <v>21</v>
      </c>
      <c r="M1028" s="68">
        <v>21</v>
      </c>
      <c r="N1028" s="68">
        <v>0</v>
      </c>
    </row>
    <row r="1029" customFormat="1" spans="1:14">
      <c r="A1029" s="54" t="s">
        <v>3203</v>
      </c>
      <c r="B1029" s="54" t="s">
        <v>3204</v>
      </c>
      <c r="C1029" s="54" t="s">
        <v>3205</v>
      </c>
      <c r="D1029" s="54" t="s">
        <v>51</v>
      </c>
      <c r="E1029" s="54" t="s">
        <v>18</v>
      </c>
      <c r="F1029" s="54" t="s">
        <v>51</v>
      </c>
      <c r="G1029" s="54" t="s">
        <v>52</v>
      </c>
      <c r="H1029" s="54"/>
      <c r="I1029" s="54" t="s">
        <v>116</v>
      </c>
      <c r="J1029" s="68">
        <v>65.34</v>
      </c>
      <c r="K1029" s="68">
        <v>182.239</v>
      </c>
      <c r="L1029" s="68">
        <v>180</v>
      </c>
      <c r="M1029" s="68">
        <v>183</v>
      </c>
      <c r="N1029" s="68">
        <v>3</v>
      </c>
    </row>
    <row r="1030" customFormat="1" spans="1:14">
      <c r="A1030" s="54" t="s">
        <v>3206</v>
      </c>
      <c r="B1030" s="54" t="s">
        <v>3207</v>
      </c>
      <c r="C1030" s="54" t="s">
        <v>3206</v>
      </c>
      <c r="D1030" s="54" t="s">
        <v>17</v>
      </c>
      <c r="E1030" s="54" t="s">
        <v>18</v>
      </c>
      <c r="F1030" s="54" t="s">
        <v>17</v>
      </c>
      <c r="G1030" s="66" t="s">
        <v>19</v>
      </c>
      <c r="H1030" s="54"/>
      <c r="I1030" s="54" t="s">
        <v>161</v>
      </c>
      <c r="J1030" s="68">
        <v>373.215</v>
      </c>
      <c r="K1030" s="68">
        <v>1643.44</v>
      </c>
      <c r="L1030" s="68">
        <v>883</v>
      </c>
      <c r="M1030" s="68">
        <v>1644</v>
      </c>
      <c r="N1030" s="68">
        <v>761</v>
      </c>
    </row>
    <row r="1031" customFormat="1" spans="1:14">
      <c r="A1031" s="54" t="s">
        <v>3208</v>
      </c>
      <c r="B1031" s="54" t="s">
        <v>3209</v>
      </c>
      <c r="C1031" s="54" t="s">
        <v>3208</v>
      </c>
      <c r="D1031" s="54" t="s">
        <v>17</v>
      </c>
      <c r="E1031" s="54" t="s">
        <v>18</v>
      </c>
      <c r="F1031" s="54" t="s">
        <v>17</v>
      </c>
      <c r="G1031" s="54" t="s">
        <v>19</v>
      </c>
      <c r="H1031" s="54"/>
      <c r="I1031" s="54" t="s">
        <v>161</v>
      </c>
      <c r="J1031" s="68">
        <v>373.125</v>
      </c>
      <c r="K1031" s="68">
        <v>1644.66</v>
      </c>
      <c r="L1031" s="68">
        <v>878</v>
      </c>
      <c r="M1031" s="68">
        <v>1645</v>
      </c>
      <c r="N1031" s="68">
        <v>767</v>
      </c>
    </row>
    <row r="1032" customFormat="1" spans="1:14">
      <c r="A1032" s="54" t="s">
        <v>3210</v>
      </c>
      <c r="B1032" s="54" t="s">
        <v>3211</v>
      </c>
      <c r="C1032" s="54" t="s">
        <v>3212</v>
      </c>
      <c r="D1032" s="54" t="s">
        <v>17</v>
      </c>
      <c r="E1032" s="54" t="s">
        <v>18</v>
      </c>
      <c r="F1032" s="54" t="s">
        <v>17</v>
      </c>
      <c r="G1032" s="54" t="s">
        <v>19</v>
      </c>
      <c r="H1032" s="54"/>
      <c r="I1032" s="54" t="s">
        <v>199</v>
      </c>
      <c r="J1032" s="68">
        <v>6.72</v>
      </c>
      <c r="K1032" s="68">
        <v>6.6</v>
      </c>
      <c r="L1032" s="68">
        <v>7</v>
      </c>
      <c r="M1032" s="68">
        <v>7</v>
      </c>
      <c r="N1032" s="68">
        <v>0</v>
      </c>
    </row>
    <row r="1033" customFormat="1" spans="1:14">
      <c r="A1033" s="54" t="s">
        <v>3213</v>
      </c>
      <c r="B1033" s="54" t="s">
        <v>3214</v>
      </c>
      <c r="C1033" s="54" t="s">
        <v>3213</v>
      </c>
      <c r="D1033" s="54" t="s">
        <v>17</v>
      </c>
      <c r="E1033" s="54" t="s">
        <v>18</v>
      </c>
      <c r="F1033" s="54" t="s">
        <v>17</v>
      </c>
      <c r="G1033" s="54" t="s">
        <v>19</v>
      </c>
      <c r="H1033" s="54"/>
      <c r="I1033" s="54" t="s">
        <v>161</v>
      </c>
      <c r="J1033" s="68">
        <v>365.875</v>
      </c>
      <c r="K1033" s="68">
        <v>1609.9</v>
      </c>
      <c r="L1033" s="68">
        <v>859</v>
      </c>
      <c r="M1033" s="68">
        <v>1610</v>
      </c>
      <c r="N1033" s="68">
        <v>751</v>
      </c>
    </row>
    <row r="1034" customFormat="1" spans="1:14">
      <c r="A1034" s="54" t="s">
        <v>3215</v>
      </c>
      <c r="B1034" s="54" t="s">
        <v>3216</v>
      </c>
      <c r="C1034" s="54" t="s">
        <v>3215</v>
      </c>
      <c r="D1034" s="54" t="s">
        <v>17</v>
      </c>
      <c r="E1034" s="54" t="s">
        <v>18</v>
      </c>
      <c r="F1034" s="54" t="s">
        <v>17</v>
      </c>
      <c r="G1034" s="66" t="s">
        <v>19</v>
      </c>
      <c r="H1034" s="54"/>
      <c r="I1034" s="54" t="s">
        <v>161</v>
      </c>
      <c r="J1034" s="68">
        <v>365.875</v>
      </c>
      <c r="K1034" s="68">
        <v>1609.9</v>
      </c>
      <c r="L1034" s="68">
        <v>859</v>
      </c>
      <c r="M1034" s="68">
        <v>1610</v>
      </c>
      <c r="N1034" s="68">
        <v>751</v>
      </c>
    </row>
    <row r="1035" customFormat="1" spans="1:14">
      <c r="A1035" s="54" t="s">
        <v>3217</v>
      </c>
      <c r="B1035" s="54" t="s">
        <v>3218</v>
      </c>
      <c r="C1035" s="54" t="s">
        <v>3219</v>
      </c>
      <c r="D1035" s="54" t="s">
        <v>17</v>
      </c>
      <c r="E1035" s="54" t="s">
        <v>18</v>
      </c>
      <c r="F1035" s="54" t="s">
        <v>17</v>
      </c>
      <c r="G1035" s="54" t="s">
        <v>19</v>
      </c>
      <c r="H1035" s="54"/>
      <c r="I1035" s="54" t="s">
        <v>820</v>
      </c>
      <c r="J1035" s="68">
        <v>1.25</v>
      </c>
      <c r="K1035" s="68">
        <v>0.515</v>
      </c>
      <c r="L1035" s="68">
        <v>1.5</v>
      </c>
      <c r="M1035" s="68">
        <v>1.5</v>
      </c>
      <c r="N1035" s="68">
        <v>0</v>
      </c>
    </row>
    <row r="1036" customFormat="1" spans="1:14">
      <c r="A1036" s="54" t="s">
        <v>3220</v>
      </c>
      <c r="B1036" s="54" t="s">
        <v>3221</v>
      </c>
      <c r="C1036" s="54" t="s">
        <v>3222</v>
      </c>
      <c r="D1036" s="54" t="s">
        <v>17</v>
      </c>
      <c r="E1036" s="54" t="s">
        <v>18</v>
      </c>
      <c r="F1036" s="54" t="s">
        <v>17</v>
      </c>
      <c r="G1036" s="54" t="s">
        <v>19</v>
      </c>
      <c r="H1036" s="54"/>
      <c r="I1036" s="54" t="s">
        <v>79</v>
      </c>
      <c r="J1036" s="68">
        <v>2.47</v>
      </c>
      <c r="K1036" s="68">
        <v>2.624</v>
      </c>
      <c r="L1036" s="68">
        <v>3</v>
      </c>
      <c r="M1036" s="68">
        <v>3</v>
      </c>
      <c r="N1036" s="68">
        <v>0</v>
      </c>
    </row>
    <row r="1037" customFormat="1" spans="1:14">
      <c r="A1037" s="54" t="s">
        <v>3223</v>
      </c>
      <c r="B1037" s="54" t="s">
        <v>3224</v>
      </c>
      <c r="C1037" s="54" t="s">
        <v>3225</v>
      </c>
      <c r="D1037" s="54" t="s">
        <v>17</v>
      </c>
      <c r="E1037" s="54" t="s">
        <v>18</v>
      </c>
      <c r="F1037" s="54" t="s">
        <v>17</v>
      </c>
      <c r="G1037" s="66" t="s">
        <v>19</v>
      </c>
      <c r="H1037" s="54"/>
      <c r="I1037" s="54" t="s">
        <v>442</v>
      </c>
      <c r="J1037" s="68">
        <v>29.54</v>
      </c>
      <c r="K1037" s="68">
        <v>48.328</v>
      </c>
      <c r="L1037" s="68">
        <v>49</v>
      </c>
      <c r="M1037" s="68">
        <v>57</v>
      </c>
      <c r="N1037" s="68">
        <v>8</v>
      </c>
    </row>
    <row r="1038" customFormat="1" spans="1:14">
      <c r="A1038" s="54" t="s">
        <v>3226</v>
      </c>
      <c r="B1038" s="54" t="s">
        <v>3227</v>
      </c>
      <c r="C1038" s="54" t="s">
        <v>3228</v>
      </c>
      <c r="D1038" s="54" t="s">
        <v>17</v>
      </c>
      <c r="E1038" s="54" t="s">
        <v>18</v>
      </c>
      <c r="F1038" s="54" t="s">
        <v>17</v>
      </c>
      <c r="G1038" s="54" t="s">
        <v>19</v>
      </c>
      <c r="H1038" s="54"/>
      <c r="I1038" s="54" t="s">
        <v>442</v>
      </c>
      <c r="J1038" s="68">
        <v>7.27</v>
      </c>
      <c r="K1038" s="68">
        <v>11.81</v>
      </c>
      <c r="L1038" s="68">
        <v>12</v>
      </c>
      <c r="M1038" s="68">
        <v>15</v>
      </c>
      <c r="N1038" s="68">
        <v>3</v>
      </c>
    </row>
    <row r="1039" customFormat="1" spans="1:14">
      <c r="A1039" s="54" t="s">
        <v>3229</v>
      </c>
      <c r="B1039" s="54" t="s">
        <v>3230</v>
      </c>
      <c r="C1039" s="54" t="s">
        <v>3231</v>
      </c>
      <c r="D1039" s="54" t="s">
        <v>738</v>
      </c>
      <c r="E1039" s="54" t="s">
        <v>18</v>
      </c>
      <c r="F1039" s="54" t="s">
        <v>738</v>
      </c>
      <c r="G1039" s="54" t="s">
        <v>98</v>
      </c>
      <c r="H1039" s="54"/>
      <c r="I1039" s="54" t="s">
        <v>442</v>
      </c>
      <c r="J1039" s="68">
        <v>11.02</v>
      </c>
      <c r="K1039" s="68">
        <v>9.583</v>
      </c>
      <c r="L1039" s="68">
        <v>11</v>
      </c>
      <c r="M1039" s="68">
        <v>14</v>
      </c>
      <c r="N1039" s="68">
        <v>3</v>
      </c>
    </row>
    <row r="1040" customFormat="1" spans="1:14">
      <c r="A1040" s="54" t="s">
        <v>3232</v>
      </c>
      <c r="B1040" s="54" t="s">
        <v>3233</v>
      </c>
      <c r="C1040" s="54" t="s">
        <v>3234</v>
      </c>
      <c r="D1040" s="54" t="s">
        <v>590</v>
      </c>
      <c r="E1040" s="54" t="s">
        <v>18</v>
      </c>
      <c r="F1040" s="54" t="s">
        <v>590</v>
      </c>
      <c r="G1040" s="54" t="s">
        <v>129</v>
      </c>
      <c r="H1040" s="54"/>
      <c r="I1040" s="54" t="s">
        <v>442</v>
      </c>
      <c r="J1040" s="68">
        <v>7.67</v>
      </c>
      <c r="K1040" s="68">
        <v>12.42</v>
      </c>
      <c r="L1040" s="68">
        <v>8</v>
      </c>
      <c r="M1040" s="68">
        <v>12.5</v>
      </c>
      <c r="N1040" s="68">
        <v>4.5</v>
      </c>
    </row>
    <row r="1041" customFormat="1" spans="1:14">
      <c r="A1041" s="54" t="s">
        <v>3235</v>
      </c>
      <c r="B1041" s="54" t="s">
        <v>3236</v>
      </c>
      <c r="C1041" s="54" t="s">
        <v>3237</v>
      </c>
      <c r="D1041" s="54" t="s">
        <v>17</v>
      </c>
      <c r="E1041" s="54" t="s">
        <v>18</v>
      </c>
      <c r="F1041" s="54" t="s">
        <v>17</v>
      </c>
      <c r="G1041" s="54" t="s">
        <v>19</v>
      </c>
      <c r="H1041" s="54"/>
      <c r="I1041" s="54" t="s">
        <v>767</v>
      </c>
      <c r="J1041" s="68">
        <v>0.11</v>
      </c>
      <c r="K1041" s="68">
        <v>0.294</v>
      </c>
      <c r="L1041" s="68">
        <v>0.5</v>
      </c>
      <c r="M1041" s="68">
        <v>0.5</v>
      </c>
      <c r="N1041" s="68">
        <v>0</v>
      </c>
    </row>
    <row r="1042" customFormat="1" spans="1:14">
      <c r="A1042" s="54" t="s">
        <v>3238</v>
      </c>
      <c r="B1042" s="54" t="s">
        <v>3239</v>
      </c>
      <c r="C1042" s="54" t="s">
        <v>3240</v>
      </c>
      <c r="D1042" s="54" t="s">
        <v>17</v>
      </c>
      <c r="E1042" s="54" t="s">
        <v>18</v>
      </c>
      <c r="F1042" s="54" t="s">
        <v>17</v>
      </c>
      <c r="G1042" s="54" t="s">
        <v>19</v>
      </c>
      <c r="H1042" s="54"/>
      <c r="I1042" s="54" t="s">
        <v>675</v>
      </c>
      <c r="J1042" s="68">
        <v>4.62</v>
      </c>
      <c r="K1042" s="68">
        <v>9.271</v>
      </c>
      <c r="L1042" s="68">
        <v>9.5</v>
      </c>
      <c r="M1042" s="68">
        <v>14</v>
      </c>
      <c r="N1042" s="68">
        <v>4.5</v>
      </c>
    </row>
    <row r="1043" customFormat="1" spans="1:14">
      <c r="A1043" s="54" t="s">
        <v>3241</v>
      </c>
      <c r="B1043" s="54" t="s">
        <v>3242</v>
      </c>
      <c r="C1043" s="54" t="s">
        <v>3243</v>
      </c>
      <c r="D1043" s="54" t="s">
        <v>140</v>
      </c>
      <c r="E1043" s="54" t="s">
        <v>18</v>
      </c>
      <c r="F1043" s="54" t="s">
        <v>140</v>
      </c>
      <c r="G1043" s="54" t="s">
        <v>98</v>
      </c>
      <c r="H1043" s="54"/>
      <c r="I1043" s="54" t="s">
        <v>191</v>
      </c>
      <c r="J1043" s="68">
        <v>6.79</v>
      </c>
      <c r="K1043" s="68">
        <v>5.468</v>
      </c>
      <c r="L1043" s="68">
        <v>7</v>
      </c>
      <c r="M1043" s="68">
        <v>9</v>
      </c>
      <c r="N1043" s="68">
        <v>2</v>
      </c>
    </row>
    <row r="1044" customFormat="1" spans="1:14">
      <c r="A1044" s="54" t="s">
        <v>3244</v>
      </c>
      <c r="B1044" s="54" t="s">
        <v>3245</v>
      </c>
      <c r="C1044" s="54" t="s">
        <v>3246</v>
      </c>
      <c r="D1044" s="54" t="s">
        <v>1025</v>
      </c>
      <c r="E1044" s="54" t="s">
        <v>18</v>
      </c>
      <c r="F1044" s="54" t="s">
        <v>1025</v>
      </c>
      <c r="G1044" s="66" t="s">
        <v>129</v>
      </c>
      <c r="H1044" s="54"/>
      <c r="I1044" s="54" t="s">
        <v>191</v>
      </c>
      <c r="J1044" s="68">
        <v>23.67</v>
      </c>
      <c r="K1044" s="68">
        <v>9.804</v>
      </c>
      <c r="L1044" s="68">
        <v>24</v>
      </c>
      <c r="M1044" s="68">
        <v>24</v>
      </c>
      <c r="N1044" s="68">
        <v>0</v>
      </c>
    </row>
    <row r="1045" customFormat="1" spans="1:14">
      <c r="A1045" s="54" t="s">
        <v>3247</v>
      </c>
      <c r="B1045" s="54" t="s">
        <v>3248</v>
      </c>
      <c r="C1045" s="54" t="s">
        <v>3249</v>
      </c>
      <c r="D1045" s="54" t="s">
        <v>17</v>
      </c>
      <c r="E1045" s="54" t="s">
        <v>18</v>
      </c>
      <c r="F1045" s="54" t="s">
        <v>17</v>
      </c>
      <c r="G1045" s="66" t="s">
        <v>19</v>
      </c>
      <c r="H1045" s="54"/>
      <c r="I1045" s="54" t="s">
        <v>454</v>
      </c>
      <c r="J1045" s="68">
        <v>0.46</v>
      </c>
      <c r="K1045" s="68">
        <v>0.729</v>
      </c>
      <c r="L1045" s="68">
        <v>1</v>
      </c>
      <c r="M1045" s="68">
        <v>1</v>
      </c>
      <c r="N1045" s="68">
        <v>0</v>
      </c>
    </row>
    <row r="1046" customFormat="1" spans="1:14">
      <c r="A1046" s="54" t="s">
        <v>3250</v>
      </c>
      <c r="B1046" s="54" t="s">
        <v>3251</v>
      </c>
      <c r="C1046" s="54" t="s">
        <v>3252</v>
      </c>
      <c r="D1046" s="54" t="s">
        <v>3253</v>
      </c>
      <c r="E1046" s="54" t="s">
        <v>18</v>
      </c>
      <c r="F1046" s="54" t="s">
        <v>3253</v>
      </c>
      <c r="G1046" s="54" t="s">
        <v>129</v>
      </c>
      <c r="H1046" s="54"/>
      <c r="I1046" s="54" t="s">
        <v>337</v>
      </c>
      <c r="J1046" s="68">
        <v>8.87</v>
      </c>
      <c r="K1046" s="68">
        <v>4.935</v>
      </c>
      <c r="L1046" s="68">
        <v>9</v>
      </c>
      <c r="M1046" s="68">
        <v>9</v>
      </c>
      <c r="N1046" s="68">
        <v>0</v>
      </c>
    </row>
    <row r="1047" customFormat="1" spans="1:14">
      <c r="A1047" s="54" t="s">
        <v>3254</v>
      </c>
      <c r="B1047" s="54" t="s">
        <v>3255</v>
      </c>
      <c r="C1047" s="54" t="s">
        <v>3256</v>
      </c>
      <c r="D1047" s="54" t="s">
        <v>17</v>
      </c>
      <c r="E1047" s="54" t="s">
        <v>18</v>
      </c>
      <c r="F1047" s="54" t="s">
        <v>17</v>
      </c>
      <c r="G1047" s="54" t="s">
        <v>19</v>
      </c>
      <c r="H1047" s="54"/>
      <c r="I1047" s="54" t="s">
        <v>246</v>
      </c>
      <c r="J1047" s="68">
        <v>8.76</v>
      </c>
      <c r="K1047" s="68">
        <v>4.91</v>
      </c>
      <c r="L1047" s="68">
        <v>9</v>
      </c>
      <c r="M1047" s="68">
        <v>9</v>
      </c>
      <c r="N1047" s="68">
        <v>0</v>
      </c>
    </row>
    <row r="1048" customFormat="1" spans="1:14">
      <c r="A1048" s="54" t="s">
        <v>3257</v>
      </c>
      <c r="B1048" s="54" t="s">
        <v>3258</v>
      </c>
      <c r="C1048" s="54" t="s">
        <v>3259</v>
      </c>
      <c r="D1048" s="54" t="s">
        <v>17</v>
      </c>
      <c r="E1048" s="54" t="s">
        <v>18</v>
      </c>
      <c r="F1048" s="54" t="s">
        <v>17</v>
      </c>
      <c r="G1048" s="54" t="s">
        <v>19</v>
      </c>
      <c r="H1048" s="54"/>
      <c r="I1048" s="54" t="s">
        <v>246</v>
      </c>
      <c r="J1048" s="68">
        <v>8.44</v>
      </c>
      <c r="K1048" s="68">
        <v>4.464</v>
      </c>
      <c r="L1048" s="68">
        <v>8.5</v>
      </c>
      <c r="M1048" s="68">
        <v>8.5</v>
      </c>
      <c r="N1048" s="68">
        <v>0</v>
      </c>
    </row>
    <row r="1049" customFormat="1" spans="1:14">
      <c r="A1049" s="54" t="s">
        <v>3260</v>
      </c>
      <c r="B1049" s="54" t="s">
        <v>3261</v>
      </c>
      <c r="C1049" s="54" t="s">
        <v>3262</v>
      </c>
      <c r="D1049" s="54" t="s">
        <v>17</v>
      </c>
      <c r="E1049" s="54" t="s">
        <v>18</v>
      </c>
      <c r="F1049" s="54" t="s">
        <v>17</v>
      </c>
      <c r="G1049" s="54" t="s">
        <v>19</v>
      </c>
      <c r="H1049" s="54"/>
      <c r="I1049" s="54" t="s">
        <v>246</v>
      </c>
      <c r="J1049" s="68">
        <v>7.93</v>
      </c>
      <c r="K1049" s="68">
        <v>4.501</v>
      </c>
      <c r="L1049" s="68">
        <v>8</v>
      </c>
      <c r="M1049" s="68">
        <v>8</v>
      </c>
      <c r="N1049" s="68">
        <v>0</v>
      </c>
    </row>
    <row r="1050" customFormat="1" spans="1:14">
      <c r="A1050" s="54" t="s">
        <v>3263</v>
      </c>
      <c r="B1050" s="54" t="s">
        <v>3264</v>
      </c>
      <c r="C1050" s="54" t="s">
        <v>3265</v>
      </c>
      <c r="D1050" s="54" t="s">
        <v>17</v>
      </c>
      <c r="E1050" s="54" t="s">
        <v>18</v>
      </c>
      <c r="F1050" s="54" t="s">
        <v>17</v>
      </c>
      <c r="G1050" s="54" t="s">
        <v>19</v>
      </c>
      <c r="H1050" s="54"/>
      <c r="I1050" s="54" t="s">
        <v>246</v>
      </c>
      <c r="J1050" s="68">
        <v>2.67</v>
      </c>
      <c r="K1050" s="68">
        <v>2.873</v>
      </c>
      <c r="L1050" s="68">
        <v>3.5</v>
      </c>
      <c r="M1050" s="68">
        <v>3</v>
      </c>
      <c r="N1050" s="68">
        <v>-0.5</v>
      </c>
    </row>
    <row r="1051" customFormat="1" spans="1:14">
      <c r="A1051" s="54" t="s">
        <v>3266</v>
      </c>
      <c r="B1051" s="54" t="s">
        <v>3267</v>
      </c>
      <c r="C1051" s="54" t="s">
        <v>3268</v>
      </c>
      <c r="D1051" s="54" t="s">
        <v>17</v>
      </c>
      <c r="E1051" s="54" t="s">
        <v>18</v>
      </c>
      <c r="F1051" s="54" t="s">
        <v>17</v>
      </c>
      <c r="G1051" s="66" t="s">
        <v>19</v>
      </c>
      <c r="H1051" s="54"/>
      <c r="I1051" s="54" t="s">
        <v>246</v>
      </c>
      <c r="J1051" s="68">
        <v>8.45</v>
      </c>
      <c r="K1051" s="68">
        <v>4.706</v>
      </c>
      <c r="L1051" s="68">
        <v>8.5</v>
      </c>
      <c r="M1051" s="68">
        <v>8.5</v>
      </c>
      <c r="N1051" s="68">
        <v>0</v>
      </c>
    </row>
    <row r="1052" customFormat="1" spans="1:14">
      <c r="A1052" s="54" t="s">
        <v>3269</v>
      </c>
      <c r="B1052" s="54" t="s">
        <v>3270</v>
      </c>
      <c r="C1052" s="54" t="s">
        <v>3271</v>
      </c>
      <c r="D1052" s="54" t="s">
        <v>168</v>
      </c>
      <c r="E1052" s="54" t="s">
        <v>18</v>
      </c>
      <c r="F1052" s="54" t="s">
        <v>169</v>
      </c>
      <c r="G1052" s="54" t="s">
        <v>170</v>
      </c>
      <c r="H1052" s="54"/>
      <c r="I1052" s="54" t="s">
        <v>86</v>
      </c>
      <c r="J1052" s="68">
        <v>6.53</v>
      </c>
      <c r="K1052" s="68">
        <v>10.234</v>
      </c>
      <c r="L1052" s="68">
        <v>12</v>
      </c>
      <c r="M1052" s="68">
        <v>12</v>
      </c>
      <c r="N1052" s="68">
        <v>0</v>
      </c>
    </row>
    <row r="1053" customFormat="1" spans="1:14">
      <c r="A1053" s="54" t="s">
        <v>3272</v>
      </c>
      <c r="B1053" s="54" t="s">
        <v>3273</v>
      </c>
      <c r="C1053" s="54" t="s">
        <v>3274</v>
      </c>
      <c r="D1053" s="54" t="s">
        <v>453</v>
      </c>
      <c r="E1053" s="54" t="s">
        <v>18</v>
      </c>
      <c r="F1053" s="54" t="s">
        <v>453</v>
      </c>
      <c r="G1053" s="66" t="s">
        <v>29</v>
      </c>
      <c r="H1053" s="54"/>
      <c r="I1053" s="54" t="s">
        <v>306</v>
      </c>
      <c r="J1053" s="68">
        <v>90.96</v>
      </c>
      <c r="K1053" s="68">
        <v>77.189</v>
      </c>
      <c r="L1053" s="68">
        <v>91</v>
      </c>
      <c r="M1053" s="68">
        <v>91</v>
      </c>
      <c r="N1053" s="68">
        <v>0</v>
      </c>
    </row>
    <row r="1054" customFormat="1" spans="1:14">
      <c r="A1054" s="54" t="s">
        <v>3275</v>
      </c>
      <c r="B1054" s="54" t="s">
        <v>3276</v>
      </c>
      <c r="C1054" s="54" t="s">
        <v>3277</v>
      </c>
      <c r="D1054" s="54" t="s">
        <v>140</v>
      </c>
      <c r="E1054" s="54" t="s">
        <v>18</v>
      </c>
      <c r="F1054" s="54" t="s">
        <v>140</v>
      </c>
      <c r="G1054" s="54" t="s">
        <v>98</v>
      </c>
      <c r="H1054" s="54"/>
      <c r="I1054" s="54" t="s">
        <v>99</v>
      </c>
      <c r="J1054" s="68">
        <v>0.09</v>
      </c>
      <c r="K1054" s="68">
        <v>0</v>
      </c>
      <c r="L1054" s="68">
        <v>0.5</v>
      </c>
      <c r="M1054" s="68">
        <v>1</v>
      </c>
      <c r="N1054" s="68">
        <v>0.5</v>
      </c>
    </row>
    <row r="1055" customFormat="1" spans="1:14">
      <c r="A1055" s="54" t="s">
        <v>3278</v>
      </c>
      <c r="B1055" s="54" t="s">
        <v>3279</v>
      </c>
      <c r="C1055" s="54" t="s">
        <v>3280</v>
      </c>
      <c r="D1055" s="54" t="s">
        <v>140</v>
      </c>
      <c r="E1055" s="54" t="s">
        <v>18</v>
      </c>
      <c r="F1055" s="54" t="s">
        <v>140</v>
      </c>
      <c r="G1055" s="54" t="s">
        <v>98</v>
      </c>
      <c r="H1055" s="54"/>
      <c r="I1055" s="54" t="s">
        <v>562</v>
      </c>
      <c r="J1055" s="68">
        <v>0.53</v>
      </c>
      <c r="K1055" s="68">
        <v>1.015</v>
      </c>
      <c r="L1055" s="68">
        <v>1</v>
      </c>
      <c r="M1055" s="68">
        <v>2</v>
      </c>
      <c r="N1055" s="68">
        <v>1</v>
      </c>
    </row>
    <row r="1056" customFormat="1" spans="1:14">
      <c r="A1056" s="54" t="s">
        <v>3281</v>
      </c>
      <c r="B1056" s="54" t="s">
        <v>3282</v>
      </c>
      <c r="C1056" s="54" t="s">
        <v>3283</v>
      </c>
      <c r="D1056" s="54" t="s">
        <v>17</v>
      </c>
      <c r="E1056" s="54" t="s">
        <v>18</v>
      </c>
      <c r="F1056" s="54" t="s">
        <v>17</v>
      </c>
      <c r="G1056" s="54" t="s">
        <v>19</v>
      </c>
      <c r="H1056" s="54"/>
      <c r="I1056" s="54" t="s">
        <v>562</v>
      </c>
      <c r="J1056" s="68">
        <v>36.75</v>
      </c>
      <c r="K1056" s="68">
        <v>29.818</v>
      </c>
      <c r="L1056" s="68">
        <v>38</v>
      </c>
      <c r="M1056" s="68">
        <v>37</v>
      </c>
      <c r="N1056" s="68">
        <v>-1</v>
      </c>
    </row>
    <row r="1057" customFormat="1" spans="1:14">
      <c r="A1057" s="54" t="s">
        <v>3284</v>
      </c>
      <c r="B1057" s="54" t="s">
        <v>3285</v>
      </c>
      <c r="C1057" s="54" t="s">
        <v>3286</v>
      </c>
      <c r="D1057" s="54" t="s">
        <v>140</v>
      </c>
      <c r="E1057" s="54" t="s">
        <v>18</v>
      </c>
      <c r="F1057" s="54" t="s">
        <v>140</v>
      </c>
      <c r="G1057" s="54" t="s">
        <v>98</v>
      </c>
      <c r="H1057" s="54"/>
      <c r="I1057" s="54" t="s">
        <v>562</v>
      </c>
      <c r="J1057" s="68">
        <v>4.68</v>
      </c>
      <c r="K1057" s="68">
        <v>4.25</v>
      </c>
      <c r="L1057" s="68">
        <v>5</v>
      </c>
      <c r="M1057" s="68">
        <v>5</v>
      </c>
      <c r="N1057" s="68">
        <v>0</v>
      </c>
    </row>
    <row r="1058" customFormat="1" spans="1:14">
      <c r="A1058" s="54" t="s">
        <v>3287</v>
      </c>
      <c r="B1058" s="54" t="s">
        <v>3288</v>
      </c>
      <c r="C1058" s="54" t="s">
        <v>3289</v>
      </c>
      <c r="D1058" s="54" t="s">
        <v>17</v>
      </c>
      <c r="E1058" s="54" t="s">
        <v>18</v>
      </c>
      <c r="F1058" s="54" t="s">
        <v>17</v>
      </c>
      <c r="G1058" s="54" t="s">
        <v>19</v>
      </c>
      <c r="H1058" s="54"/>
      <c r="I1058" s="54" t="s">
        <v>292</v>
      </c>
      <c r="J1058" s="68">
        <v>0.71</v>
      </c>
      <c r="K1058" s="68">
        <v>0.252</v>
      </c>
      <c r="L1058" s="68">
        <v>1</v>
      </c>
      <c r="M1058" s="68">
        <v>1</v>
      </c>
      <c r="N1058" s="68">
        <v>0</v>
      </c>
    </row>
    <row r="1059" customFormat="1" spans="1:14">
      <c r="A1059" s="54" t="s">
        <v>3290</v>
      </c>
      <c r="B1059" s="54" t="s">
        <v>3291</v>
      </c>
      <c r="C1059" s="54" t="s">
        <v>36</v>
      </c>
      <c r="D1059" s="54" t="s">
        <v>17</v>
      </c>
      <c r="E1059" s="54" t="s">
        <v>18</v>
      </c>
      <c r="F1059" s="54" t="s">
        <v>17</v>
      </c>
      <c r="G1059" s="54" t="s">
        <v>19</v>
      </c>
      <c r="H1059" s="54"/>
      <c r="I1059" s="54" t="s">
        <v>227</v>
      </c>
      <c r="J1059" s="68">
        <v>0.72</v>
      </c>
      <c r="K1059" s="68">
        <v>1.382</v>
      </c>
      <c r="L1059" s="68">
        <v>1.5</v>
      </c>
      <c r="M1059" s="68">
        <v>1.5</v>
      </c>
      <c r="N1059" s="68">
        <v>0</v>
      </c>
    </row>
    <row r="1060" customFormat="1" spans="1:14">
      <c r="A1060" s="54" t="s">
        <v>3292</v>
      </c>
      <c r="B1060" s="54" t="s">
        <v>3293</v>
      </c>
      <c r="C1060" s="54" t="s">
        <v>3294</v>
      </c>
      <c r="D1060" s="54" t="s">
        <v>590</v>
      </c>
      <c r="E1060" s="54" t="s">
        <v>18</v>
      </c>
      <c r="F1060" s="54" t="s">
        <v>590</v>
      </c>
      <c r="G1060" s="54" t="s">
        <v>129</v>
      </c>
      <c r="H1060" s="54"/>
      <c r="I1060" s="54" t="s">
        <v>120</v>
      </c>
      <c r="J1060" s="68">
        <v>19.48</v>
      </c>
      <c r="K1060" s="68">
        <v>5.047</v>
      </c>
      <c r="L1060" s="68">
        <v>19.5</v>
      </c>
      <c r="M1060" s="68">
        <v>19.5</v>
      </c>
      <c r="N1060" s="68">
        <v>0</v>
      </c>
    </row>
    <row r="1061" customFormat="1" spans="1:14">
      <c r="A1061" s="54" t="s">
        <v>3295</v>
      </c>
      <c r="B1061" s="54" t="s">
        <v>3296</v>
      </c>
      <c r="C1061" s="54" t="s">
        <v>3297</v>
      </c>
      <c r="D1061" s="54" t="s">
        <v>287</v>
      </c>
      <c r="E1061" s="54" t="s">
        <v>18</v>
      </c>
      <c r="F1061" s="54" t="s">
        <v>287</v>
      </c>
      <c r="G1061" s="66" t="s">
        <v>98</v>
      </c>
      <c r="H1061" s="54"/>
      <c r="I1061" s="54" t="s">
        <v>288</v>
      </c>
      <c r="J1061" s="68">
        <v>4.32</v>
      </c>
      <c r="K1061" s="68">
        <v>3.547</v>
      </c>
      <c r="L1061" s="68">
        <v>4.5</v>
      </c>
      <c r="M1061" s="68">
        <v>5</v>
      </c>
      <c r="N1061" s="68">
        <v>0.5</v>
      </c>
    </row>
    <row r="1062" customFormat="1" spans="1:14">
      <c r="A1062" s="54" t="s">
        <v>3298</v>
      </c>
      <c r="B1062" s="54" t="s">
        <v>3299</v>
      </c>
      <c r="C1062" s="54" t="s">
        <v>3300</v>
      </c>
      <c r="D1062" s="54" t="s">
        <v>17</v>
      </c>
      <c r="E1062" s="54" t="s">
        <v>18</v>
      </c>
      <c r="F1062" s="54" t="s">
        <v>17</v>
      </c>
      <c r="G1062" s="54" t="s">
        <v>19</v>
      </c>
      <c r="H1062" s="54"/>
      <c r="I1062" s="54" t="s">
        <v>1262</v>
      </c>
      <c r="J1062" s="68">
        <v>2.19</v>
      </c>
      <c r="K1062" s="68">
        <v>6.375</v>
      </c>
      <c r="L1062" s="68">
        <v>5</v>
      </c>
      <c r="M1062" s="68">
        <v>6.5</v>
      </c>
      <c r="N1062" s="68">
        <v>1.5</v>
      </c>
    </row>
    <row r="1063" customFormat="1" spans="1:14">
      <c r="A1063" s="54" t="s">
        <v>3301</v>
      </c>
      <c r="B1063" s="54" t="s">
        <v>3302</v>
      </c>
      <c r="C1063" s="54" t="s">
        <v>3303</v>
      </c>
      <c r="D1063" s="54" t="s">
        <v>85</v>
      </c>
      <c r="E1063" s="54" t="s">
        <v>18</v>
      </c>
      <c r="F1063" s="54" t="s">
        <v>85</v>
      </c>
      <c r="G1063" s="54" t="s">
        <v>29</v>
      </c>
      <c r="H1063" s="54"/>
      <c r="I1063" s="54" t="s">
        <v>337</v>
      </c>
      <c r="J1063" s="68">
        <v>138.95</v>
      </c>
      <c r="K1063" s="68">
        <v>121.098</v>
      </c>
      <c r="L1063" s="68">
        <v>139</v>
      </c>
      <c r="M1063" s="68">
        <v>139</v>
      </c>
      <c r="N1063" s="68">
        <v>0</v>
      </c>
    </row>
    <row r="1064" customFormat="1" spans="1:14">
      <c r="A1064" s="54" t="s">
        <v>3304</v>
      </c>
      <c r="B1064" s="54" t="s">
        <v>3305</v>
      </c>
      <c r="C1064" s="54" t="s">
        <v>3306</v>
      </c>
      <c r="D1064" s="54" t="s">
        <v>465</v>
      </c>
      <c r="E1064" s="54" t="s">
        <v>18</v>
      </c>
      <c r="F1064" s="54" t="s">
        <v>465</v>
      </c>
      <c r="G1064" s="54" t="s">
        <v>129</v>
      </c>
      <c r="H1064" s="54"/>
      <c r="I1064" s="54" t="s">
        <v>227</v>
      </c>
      <c r="J1064" s="68">
        <v>20.25</v>
      </c>
      <c r="K1064" s="68">
        <v>17.365</v>
      </c>
      <c r="L1064" s="68">
        <v>20.5</v>
      </c>
      <c r="M1064" s="68">
        <v>21</v>
      </c>
      <c r="N1064" s="68">
        <v>0.5</v>
      </c>
    </row>
    <row r="1065" customFormat="1" spans="1:14">
      <c r="A1065" s="54" t="s">
        <v>3307</v>
      </c>
      <c r="B1065" s="54" t="s">
        <v>3308</v>
      </c>
      <c r="C1065" s="54" t="s">
        <v>50</v>
      </c>
      <c r="D1065" s="54" t="s">
        <v>194</v>
      </c>
      <c r="E1065" s="54" t="s">
        <v>18</v>
      </c>
      <c r="F1065" s="54" t="s">
        <v>194</v>
      </c>
      <c r="G1065" s="54" t="s">
        <v>52</v>
      </c>
      <c r="H1065" s="54"/>
      <c r="I1065" s="54" t="s">
        <v>3182</v>
      </c>
      <c r="J1065" s="68">
        <v>15.35</v>
      </c>
      <c r="K1065" s="68">
        <v>18.48</v>
      </c>
      <c r="L1065" s="68">
        <v>21</v>
      </c>
      <c r="M1065" s="68">
        <v>21</v>
      </c>
      <c r="N1065" s="68">
        <v>0</v>
      </c>
    </row>
    <row r="1066" customFormat="1" spans="1:14">
      <c r="A1066" s="54" t="s">
        <v>3309</v>
      </c>
      <c r="B1066" s="54" t="s">
        <v>3310</v>
      </c>
      <c r="C1066" s="54" t="s">
        <v>3311</v>
      </c>
      <c r="D1066" s="54" t="s">
        <v>97</v>
      </c>
      <c r="E1066" s="54" t="s">
        <v>18</v>
      </c>
      <c r="F1066" s="54" t="s">
        <v>97</v>
      </c>
      <c r="G1066" s="54" t="s">
        <v>98</v>
      </c>
      <c r="H1066" s="54"/>
      <c r="I1066" s="54" t="s">
        <v>292</v>
      </c>
      <c r="J1066" s="68">
        <v>21.33</v>
      </c>
      <c r="K1066" s="68">
        <v>6.241</v>
      </c>
      <c r="L1066" s="68">
        <v>22</v>
      </c>
      <c r="M1066" s="68">
        <v>22</v>
      </c>
      <c r="N1066" s="68">
        <v>0</v>
      </c>
    </row>
    <row r="1067" customFormat="1" spans="1:14">
      <c r="A1067" s="54" t="s">
        <v>3312</v>
      </c>
      <c r="B1067" s="54" t="s">
        <v>3313</v>
      </c>
      <c r="C1067" s="54" t="s">
        <v>50</v>
      </c>
      <c r="D1067" s="54" t="s">
        <v>194</v>
      </c>
      <c r="E1067" s="54" t="s">
        <v>18</v>
      </c>
      <c r="F1067" s="54" t="s">
        <v>194</v>
      </c>
      <c r="G1067" s="54" t="s">
        <v>52</v>
      </c>
      <c r="H1067" s="54"/>
      <c r="I1067" s="54" t="s">
        <v>3182</v>
      </c>
      <c r="J1067" s="68">
        <v>50.28</v>
      </c>
      <c r="K1067" s="68">
        <v>38.475</v>
      </c>
      <c r="L1067" s="68">
        <v>50</v>
      </c>
      <c r="M1067" s="68">
        <v>50</v>
      </c>
      <c r="N1067" s="68">
        <v>0</v>
      </c>
    </row>
    <row r="1068" customFormat="1" spans="1:14">
      <c r="A1068" s="54" t="s">
        <v>3314</v>
      </c>
      <c r="B1068" s="54" t="s">
        <v>3315</v>
      </c>
      <c r="C1068" s="54" t="s">
        <v>50</v>
      </c>
      <c r="D1068" s="54" t="s">
        <v>194</v>
      </c>
      <c r="E1068" s="54" t="s">
        <v>18</v>
      </c>
      <c r="F1068" s="54" t="s">
        <v>194</v>
      </c>
      <c r="G1068" s="66" t="s">
        <v>52</v>
      </c>
      <c r="H1068" s="54"/>
      <c r="I1068" s="54" t="s">
        <v>3182</v>
      </c>
      <c r="J1068" s="68">
        <v>51.28</v>
      </c>
      <c r="K1068" s="68">
        <v>40.465</v>
      </c>
      <c r="L1068" s="68">
        <v>51</v>
      </c>
      <c r="M1068" s="68">
        <v>51</v>
      </c>
      <c r="N1068" s="68">
        <v>0</v>
      </c>
    </row>
    <row r="1069" customFormat="1" spans="1:14">
      <c r="A1069" s="54" t="s">
        <v>3316</v>
      </c>
      <c r="B1069" s="54" t="s">
        <v>3317</v>
      </c>
      <c r="C1069" s="54" t="s">
        <v>50</v>
      </c>
      <c r="D1069" s="54" t="s">
        <v>194</v>
      </c>
      <c r="E1069" s="54" t="s">
        <v>18</v>
      </c>
      <c r="F1069" s="54" t="s">
        <v>194</v>
      </c>
      <c r="G1069" s="54" t="s">
        <v>52</v>
      </c>
      <c r="H1069" s="54"/>
      <c r="I1069" s="54" t="s">
        <v>3182</v>
      </c>
      <c r="J1069" s="68">
        <v>37.4</v>
      </c>
      <c r="K1069" s="68">
        <v>50.448</v>
      </c>
      <c r="L1069" s="68">
        <v>51</v>
      </c>
      <c r="M1069" s="68">
        <v>51</v>
      </c>
      <c r="N1069" s="68">
        <v>0</v>
      </c>
    </row>
    <row r="1070" customFormat="1" spans="1:14">
      <c r="A1070" s="54" t="s">
        <v>3318</v>
      </c>
      <c r="B1070" s="54" t="s">
        <v>3319</v>
      </c>
      <c r="C1070" s="54" t="s">
        <v>50</v>
      </c>
      <c r="D1070" s="54" t="s">
        <v>194</v>
      </c>
      <c r="E1070" s="54" t="s">
        <v>18</v>
      </c>
      <c r="F1070" s="54" t="s">
        <v>194</v>
      </c>
      <c r="G1070" s="54" t="s">
        <v>52</v>
      </c>
      <c r="H1070" s="54"/>
      <c r="I1070" s="54" t="s">
        <v>3182</v>
      </c>
      <c r="J1070" s="68">
        <v>7.86</v>
      </c>
      <c r="K1070" s="68">
        <v>7.147</v>
      </c>
      <c r="L1070" s="68">
        <v>21</v>
      </c>
      <c r="M1070" s="68">
        <v>21</v>
      </c>
      <c r="N1070" s="68">
        <v>0</v>
      </c>
    </row>
    <row r="1071" customFormat="1" spans="1:14">
      <c r="A1071" s="54" t="s">
        <v>3320</v>
      </c>
      <c r="B1071" s="54" t="s">
        <v>3321</v>
      </c>
      <c r="C1071" s="54" t="s">
        <v>3322</v>
      </c>
      <c r="D1071" s="54" t="s">
        <v>283</v>
      </c>
      <c r="E1071" s="54" t="s">
        <v>18</v>
      </c>
      <c r="F1071" s="54" t="s">
        <v>283</v>
      </c>
      <c r="G1071" s="54" t="s">
        <v>170</v>
      </c>
      <c r="H1071" s="54"/>
      <c r="I1071" s="54" t="s">
        <v>145</v>
      </c>
      <c r="J1071" s="68">
        <v>32.85</v>
      </c>
      <c r="K1071" s="68">
        <v>12.411</v>
      </c>
      <c r="L1071" s="68">
        <v>33</v>
      </c>
      <c r="M1071" s="68">
        <v>33</v>
      </c>
      <c r="N1071" s="68">
        <v>0</v>
      </c>
    </row>
    <row r="1072" customFormat="1" spans="1:14">
      <c r="A1072" s="54" t="s">
        <v>3323</v>
      </c>
      <c r="B1072" s="54" t="s">
        <v>3324</v>
      </c>
      <c r="C1072" s="54" t="s">
        <v>3325</v>
      </c>
      <c r="D1072" s="54" t="s">
        <v>738</v>
      </c>
      <c r="E1072" s="54" t="s">
        <v>18</v>
      </c>
      <c r="F1072" s="54" t="s">
        <v>738</v>
      </c>
      <c r="G1072" s="54" t="s">
        <v>98</v>
      </c>
      <c r="H1072" s="54"/>
      <c r="I1072" s="54" t="s">
        <v>292</v>
      </c>
      <c r="J1072" s="68">
        <v>9.4</v>
      </c>
      <c r="K1072" s="68">
        <v>15.893</v>
      </c>
      <c r="L1072" s="68">
        <v>14</v>
      </c>
      <c r="M1072" s="68">
        <v>16</v>
      </c>
      <c r="N1072" s="68">
        <v>2</v>
      </c>
    </row>
    <row r="1073" customFormat="1" spans="1:14">
      <c r="A1073" s="54" t="s">
        <v>3326</v>
      </c>
      <c r="B1073" s="54" t="s">
        <v>3327</v>
      </c>
      <c r="C1073" s="54" t="s">
        <v>3328</v>
      </c>
      <c r="D1073" s="54" t="s">
        <v>17</v>
      </c>
      <c r="E1073" s="54" t="s">
        <v>18</v>
      </c>
      <c r="F1073" s="54" t="s">
        <v>17</v>
      </c>
      <c r="G1073" s="54" t="s">
        <v>19</v>
      </c>
      <c r="H1073" s="54"/>
      <c r="I1073" s="54" t="s">
        <v>145</v>
      </c>
      <c r="J1073" s="68">
        <v>17.97</v>
      </c>
      <c r="K1073" s="68">
        <v>9.486</v>
      </c>
      <c r="L1073" s="68">
        <v>21</v>
      </c>
      <c r="M1073" s="68">
        <v>18</v>
      </c>
      <c r="N1073" s="68">
        <v>-3</v>
      </c>
    </row>
    <row r="1074" customFormat="1" spans="1:14">
      <c r="A1074" s="54" t="s">
        <v>3329</v>
      </c>
      <c r="B1074" s="54" t="s">
        <v>3330</v>
      </c>
      <c r="C1074" s="54" t="s">
        <v>3331</v>
      </c>
      <c r="D1074" s="54" t="s">
        <v>160</v>
      </c>
      <c r="E1074" s="54" t="s">
        <v>18</v>
      </c>
      <c r="F1074" s="54" t="s">
        <v>160</v>
      </c>
      <c r="G1074" s="54" t="s">
        <v>129</v>
      </c>
      <c r="H1074" s="54"/>
      <c r="I1074" s="54" t="s">
        <v>145</v>
      </c>
      <c r="J1074" s="68">
        <v>1.05</v>
      </c>
      <c r="K1074" s="68">
        <v>0.748</v>
      </c>
      <c r="L1074" s="68">
        <v>1.5</v>
      </c>
      <c r="M1074" s="68">
        <v>1.5</v>
      </c>
      <c r="N1074" s="68">
        <v>0</v>
      </c>
    </row>
    <row r="1075" customFormat="1" spans="1:14">
      <c r="A1075" s="54" t="s">
        <v>3332</v>
      </c>
      <c r="B1075" s="54" t="s">
        <v>3333</v>
      </c>
      <c r="C1075" s="54" t="s">
        <v>3334</v>
      </c>
      <c r="D1075" s="54" t="s">
        <v>17</v>
      </c>
      <c r="E1075" s="54" t="s">
        <v>18</v>
      </c>
      <c r="F1075" s="54" t="s">
        <v>17</v>
      </c>
      <c r="G1075" s="54" t="s">
        <v>19</v>
      </c>
      <c r="H1075" s="54"/>
      <c r="I1075" s="54" t="s">
        <v>145</v>
      </c>
      <c r="J1075" s="68">
        <v>0.1</v>
      </c>
      <c r="K1075" s="68">
        <v>0.14</v>
      </c>
      <c r="L1075" s="68">
        <v>0.5</v>
      </c>
      <c r="M1075" s="68">
        <v>0.5</v>
      </c>
      <c r="N1075" s="68">
        <v>0</v>
      </c>
    </row>
    <row r="1076" customFormat="1" spans="1:14">
      <c r="A1076" s="54" t="s">
        <v>3335</v>
      </c>
      <c r="B1076" s="54" t="s">
        <v>3336</v>
      </c>
      <c r="C1076" s="54" t="s">
        <v>3337</v>
      </c>
      <c r="D1076" s="54" t="s">
        <v>231</v>
      </c>
      <c r="E1076" s="54" t="s">
        <v>18</v>
      </c>
      <c r="F1076" s="54" t="s">
        <v>231</v>
      </c>
      <c r="G1076" s="66" t="s">
        <v>52</v>
      </c>
      <c r="H1076" s="54"/>
      <c r="I1076" s="54" t="s">
        <v>421</v>
      </c>
      <c r="J1076" s="68">
        <v>253.1</v>
      </c>
      <c r="K1076" s="68">
        <v>303.28</v>
      </c>
      <c r="L1076" s="68">
        <v>297</v>
      </c>
      <c r="M1076" s="68">
        <v>306</v>
      </c>
      <c r="N1076" s="68">
        <v>9</v>
      </c>
    </row>
    <row r="1077" customFormat="1" spans="1:14">
      <c r="A1077" s="54" t="s">
        <v>3338</v>
      </c>
      <c r="B1077" s="54" t="s">
        <v>3339</v>
      </c>
      <c r="C1077" s="54" t="s">
        <v>3340</v>
      </c>
      <c r="D1077" s="54" t="s">
        <v>17</v>
      </c>
      <c r="E1077" s="54" t="s">
        <v>18</v>
      </c>
      <c r="F1077" s="54" t="s">
        <v>17</v>
      </c>
      <c r="G1077" s="66" t="s">
        <v>19</v>
      </c>
      <c r="H1077" s="54"/>
      <c r="I1077" s="54" t="s">
        <v>558</v>
      </c>
      <c r="J1077" s="68">
        <v>38.62</v>
      </c>
      <c r="K1077" s="68">
        <v>91.892</v>
      </c>
      <c r="L1077" s="68">
        <v>78</v>
      </c>
      <c r="M1077" s="68">
        <v>92</v>
      </c>
      <c r="N1077" s="68">
        <v>14</v>
      </c>
    </row>
    <row r="1078" customFormat="1" spans="1:14">
      <c r="A1078" s="54" t="s">
        <v>3341</v>
      </c>
      <c r="B1078" s="54" t="s">
        <v>3342</v>
      </c>
      <c r="C1078" s="54" t="s">
        <v>3343</v>
      </c>
      <c r="D1078" s="54" t="s">
        <v>287</v>
      </c>
      <c r="E1078" s="54" t="s">
        <v>18</v>
      </c>
      <c r="F1078" s="54" t="s">
        <v>287</v>
      </c>
      <c r="G1078" s="54" t="s">
        <v>98</v>
      </c>
      <c r="H1078" s="54"/>
      <c r="I1078" s="54" t="s">
        <v>191</v>
      </c>
      <c r="J1078" s="68">
        <v>44.08</v>
      </c>
      <c r="K1078" s="68">
        <v>39.535</v>
      </c>
      <c r="L1078" s="68">
        <v>44</v>
      </c>
      <c r="M1078" s="68">
        <v>70</v>
      </c>
      <c r="N1078" s="68">
        <v>26</v>
      </c>
    </row>
    <row r="1079" customFormat="1" spans="1:14">
      <c r="A1079" s="54" t="s">
        <v>3344</v>
      </c>
      <c r="B1079" s="54" t="s">
        <v>3345</v>
      </c>
      <c r="C1079" s="54" t="s">
        <v>3346</v>
      </c>
      <c r="D1079" s="54" t="s">
        <v>938</v>
      </c>
      <c r="E1079" s="54" t="s">
        <v>18</v>
      </c>
      <c r="F1079" s="54" t="s">
        <v>938</v>
      </c>
      <c r="G1079" s="54" t="s">
        <v>98</v>
      </c>
      <c r="H1079" s="54"/>
      <c r="I1079" s="54" t="s">
        <v>3347</v>
      </c>
      <c r="J1079" s="68">
        <v>34.88</v>
      </c>
      <c r="K1079" s="68">
        <v>33.264</v>
      </c>
      <c r="L1079" s="68">
        <v>35</v>
      </c>
      <c r="M1079" s="68">
        <v>35</v>
      </c>
      <c r="N1079" s="68">
        <v>0</v>
      </c>
    </row>
    <row r="1080" customFormat="1" spans="1:14">
      <c r="A1080" s="54" t="s">
        <v>3348</v>
      </c>
      <c r="B1080" s="54" t="s">
        <v>3349</v>
      </c>
      <c r="C1080" s="54" t="s">
        <v>3350</v>
      </c>
      <c r="D1080" s="54" t="s">
        <v>128</v>
      </c>
      <c r="E1080" s="54" t="s">
        <v>18</v>
      </c>
      <c r="F1080" s="54" t="s">
        <v>128</v>
      </c>
      <c r="G1080" s="54" t="s">
        <v>129</v>
      </c>
      <c r="H1080" s="54"/>
      <c r="I1080" s="54" t="s">
        <v>227</v>
      </c>
      <c r="J1080" s="68">
        <v>5.14</v>
      </c>
      <c r="K1080" s="68">
        <v>2.912</v>
      </c>
      <c r="L1080" s="68">
        <v>5.5</v>
      </c>
      <c r="M1080" s="68">
        <v>5.5</v>
      </c>
      <c r="N1080" s="68">
        <v>0</v>
      </c>
    </row>
    <row r="1081" customFormat="1" spans="1:14">
      <c r="A1081" s="54" t="s">
        <v>3351</v>
      </c>
      <c r="B1081" s="54" t="s">
        <v>3352</v>
      </c>
      <c r="C1081" s="54" t="s">
        <v>3353</v>
      </c>
      <c r="D1081" s="54" t="s">
        <v>17</v>
      </c>
      <c r="E1081" s="54" t="s">
        <v>18</v>
      </c>
      <c r="F1081" s="54" t="s">
        <v>17</v>
      </c>
      <c r="G1081" s="54" t="s">
        <v>19</v>
      </c>
      <c r="H1081" s="54"/>
      <c r="I1081" s="54" t="s">
        <v>540</v>
      </c>
      <c r="J1081" s="68">
        <v>6.02</v>
      </c>
      <c r="K1081" s="68">
        <v>5.28</v>
      </c>
      <c r="L1081" s="68">
        <v>6.5</v>
      </c>
      <c r="M1081" s="68">
        <v>6.5</v>
      </c>
      <c r="N1081" s="68">
        <v>0</v>
      </c>
    </row>
    <row r="1082" customFormat="1" spans="1:14">
      <c r="A1082" s="54" t="s">
        <v>3354</v>
      </c>
      <c r="B1082" s="54" t="s">
        <v>3355</v>
      </c>
      <c r="C1082" s="54" t="s">
        <v>3356</v>
      </c>
      <c r="D1082" s="54" t="s">
        <v>336</v>
      </c>
      <c r="E1082" s="54" t="s">
        <v>18</v>
      </c>
      <c r="F1082" s="54" t="s">
        <v>336</v>
      </c>
      <c r="G1082" s="66" t="s">
        <v>129</v>
      </c>
      <c r="H1082" s="54"/>
      <c r="I1082" s="54" t="s">
        <v>203</v>
      </c>
      <c r="J1082" s="68">
        <v>13.46</v>
      </c>
      <c r="K1082" s="68">
        <v>11.592</v>
      </c>
      <c r="L1082" s="68">
        <v>13.5</v>
      </c>
      <c r="M1082" s="68">
        <v>13.5</v>
      </c>
      <c r="N1082" s="68">
        <v>0</v>
      </c>
    </row>
    <row r="1083" customFormat="1" spans="1:14">
      <c r="A1083" s="54" t="s">
        <v>3357</v>
      </c>
      <c r="B1083" s="54" t="s">
        <v>3358</v>
      </c>
      <c r="C1083" s="54" t="s">
        <v>3359</v>
      </c>
      <c r="D1083" s="54" t="s">
        <v>17</v>
      </c>
      <c r="E1083" s="54" t="s">
        <v>18</v>
      </c>
      <c r="F1083" s="54" t="s">
        <v>17</v>
      </c>
      <c r="G1083" s="66" t="s">
        <v>19</v>
      </c>
      <c r="H1083" s="54"/>
      <c r="I1083" s="54" t="s">
        <v>408</v>
      </c>
      <c r="J1083" s="68">
        <v>32</v>
      </c>
      <c r="K1083" s="68">
        <v>11.829</v>
      </c>
      <c r="L1083" s="68">
        <v>33</v>
      </c>
      <c r="M1083" s="68">
        <v>32</v>
      </c>
      <c r="N1083" s="68">
        <v>-1</v>
      </c>
    </row>
    <row r="1084" customFormat="1" spans="1:14">
      <c r="A1084" s="54" t="s">
        <v>3360</v>
      </c>
      <c r="B1084" s="54" t="s">
        <v>3361</v>
      </c>
      <c r="C1084" s="54" t="s">
        <v>3362</v>
      </c>
      <c r="D1084" s="54" t="s">
        <v>17</v>
      </c>
      <c r="E1084" s="54" t="s">
        <v>18</v>
      </c>
      <c r="F1084" s="54" t="s">
        <v>17</v>
      </c>
      <c r="G1084" s="54" t="s">
        <v>19</v>
      </c>
      <c r="H1084" s="54"/>
      <c r="I1084" s="54" t="s">
        <v>540</v>
      </c>
      <c r="J1084" s="68">
        <v>29.35</v>
      </c>
      <c r="K1084" s="68">
        <v>18.058</v>
      </c>
      <c r="L1084" s="68">
        <v>30</v>
      </c>
      <c r="M1084" s="68">
        <v>30</v>
      </c>
      <c r="N1084" s="68">
        <v>0</v>
      </c>
    </row>
    <row r="1085" customFormat="1" spans="1:14">
      <c r="A1085" s="54" t="s">
        <v>3363</v>
      </c>
      <c r="B1085" s="54" t="s">
        <v>3364</v>
      </c>
      <c r="C1085" s="54" t="s">
        <v>3365</v>
      </c>
      <c r="D1085" s="54" t="s">
        <v>51</v>
      </c>
      <c r="E1085" s="54" t="s">
        <v>18</v>
      </c>
      <c r="F1085" s="54" t="s">
        <v>51</v>
      </c>
      <c r="G1085" s="54" t="s">
        <v>52</v>
      </c>
      <c r="H1085" s="54"/>
      <c r="I1085" s="54" t="s">
        <v>1567</v>
      </c>
      <c r="J1085" s="68">
        <v>23.64</v>
      </c>
      <c r="K1085" s="68">
        <v>24.826</v>
      </c>
      <c r="L1085" s="68">
        <v>26</v>
      </c>
      <c r="M1085" s="68">
        <v>25</v>
      </c>
      <c r="N1085" s="68">
        <v>-1</v>
      </c>
    </row>
    <row r="1086" customFormat="1" spans="1:14">
      <c r="A1086" s="54" t="s">
        <v>3366</v>
      </c>
      <c r="B1086" s="54" t="s">
        <v>3367</v>
      </c>
      <c r="C1086" s="54" t="s">
        <v>3368</v>
      </c>
      <c r="D1086" s="54" t="s">
        <v>97</v>
      </c>
      <c r="E1086" s="54" t="s">
        <v>18</v>
      </c>
      <c r="F1086" s="54" t="s">
        <v>97</v>
      </c>
      <c r="G1086" s="54" t="s">
        <v>98</v>
      </c>
      <c r="H1086" s="54"/>
      <c r="I1086" s="54" t="s">
        <v>558</v>
      </c>
      <c r="J1086" s="68">
        <v>144.67</v>
      </c>
      <c r="K1086" s="68">
        <v>294.796</v>
      </c>
      <c r="L1086" s="68">
        <v>295</v>
      </c>
      <c r="M1086" s="68">
        <v>295</v>
      </c>
      <c r="N1086" s="68">
        <v>0</v>
      </c>
    </row>
    <row r="1087" customFormat="1" spans="1:14">
      <c r="A1087" s="54" t="s">
        <v>3369</v>
      </c>
      <c r="B1087" s="54" t="s">
        <v>3370</v>
      </c>
      <c r="C1087" s="54" t="s">
        <v>3371</v>
      </c>
      <c r="D1087" s="54" t="s">
        <v>2292</v>
      </c>
      <c r="E1087" s="54" t="s">
        <v>18</v>
      </c>
      <c r="F1087" s="54" t="s">
        <v>2292</v>
      </c>
      <c r="G1087" s="66" t="s">
        <v>129</v>
      </c>
      <c r="H1087" s="54"/>
      <c r="I1087" s="54" t="s">
        <v>203</v>
      </c>
      <c r="J1087" s="68">
        <v>4.66</v>
      </c>
      <c r="K1087" s="68">
        <v>4.752</v>
      </c>
      <c r="L1087" s="68">
        <v>5</v>
      </c>
      <c r="M1087" s="68">
        <v>5</v>
      </c>
      <c r="N1087" s="68">
        <v>0</v>
      </c>
    </row>
    <row r="1088" customFormat="1" spans="1:14">
      <c r="A1088" s="54" t="s">
        <v>3372</v>
      </c>
      <c r="B1088" s="54" t="s">
        <v>3373</v>
      </c>
      <c r="C1088" s="54" t="s">
        <v>3374</v>
      </c>
      <c r="D1088" s="54" t="s">
        <v>17</v>
      </c>
      <c r="E1088" s="54" t="s">
        <v>18</v>
      </c>
      <c r="F1088" s="54" t="s">
        <v>17</v>
      </c>
      <c r="G1088" s="54" t="s">
        <v>19</v>
      </c>
      <c r="H1088" s="54"/>
      <c r="I1088" s="54" t="s">
        <v>90</v>
      </c>
      <c r="J1088" s="68">
        <v>0.14</v>
      </c>
      <c r="K1088" s="68">
        <v>0</v>
      </c>
      <c r="L1088" s="68">
        <v>0.5</v>
      </c>
      <c r="M1088" s="68">
        <v>0.5</v>
      </c>
      <c r="N1088" s="68">
        <v>0</v>
      </c>
    </row>
    <row r="1089" customFormat="1" spans="1:14">
      <c r="A1089" s="54" t="s">
        <v>3375</v>
      </c>
      <c r="B1089" s="54" t="s">
        <v>3376</v>
      </c>
      <c r="C1089" s="54" t="s">
        <v>3377</v>
      </c>
      <c r="D1089" s="54" t="s">
        <v>24</v>
      </c>
      <c r="E1089" s="54" t="s">
        <v>18</v>
      </c>
      <c r="F1089" s="54" t="s">
        <v>24</v>
      </c>
      <c r="G1089" s="66" t="s">
        <v>19</v>
      </c>
      <c r="H1089" s="54"/>
      <c r="I1089" s="54" t="s">
        <v>211</v>
      </c>
      <c r="J1089" s="68">
        <v>3.59</v>
      </c>
      <c r="K1089" s="68">
        <v>4.212</v>
      </c>
      <c r="L1089" s="68">
        <v>4.5</v>
      </c>
      <c r="M1089" s="68">
        <v>4.5</v>
      </c>
      <c r="N1089" s="68">
        <v>0</v>
      </c>
    </row>
    <row r="1090" customFormat="1" spans="1:14">
      <c r="A1090" s="54" t="s">
        <v>3378</v>
      </c>
      <c r="B1090" s="54" t="s">
        <v>3379</v>
      </c>
      <c r="C1090" s="54" t="s">
        <v>3380</v>
      </c>
      <c r="D1090" s="54" t="s">
        <v>590</v>
      </c>
      <c r="E1090" s="54" t="s">
        <v>18</v>
      </c>
      <c r="F1090" s="54" t="s">
        <v>590</v>
      </c>
      <c r="G1090" s="54" t="s">
        <v>129</v>
      </c>
      <c r="H1090" s="54"/>
      <c r="I1090" s="54" t="s">
        <v>120</v>
      </c>
      <c r="J1090" s="68">
        <v>25.91</v>
      </c>
      <c r="K1090" s="68">
        <v>36.84</v>
      </c>
      <c r="L1090" s="68">
        <v>38</v>
      </c>
      <c r="M1090" s="68">
        <v>37.5</v>
      </c>
      <c r="N1090" s="68">
        <v>-0.5</v>
      </c>
    </row>
    <row r="1091" customFormat="1" spans="1:14">
      <c r="A1091" s="54" t="s">
        <v>3381</v>
      </c>
      <c r="B1091" s="54" t="s">
        <v>3382</v>
      </c>
      <c r="C1091" s="54" t="s">
        <v>3383</v>
      </c>
      <c r="D1091" s="54" t="s">
        <v>17</v>
      </c>
      <c r="E1091" s="54" t="s">
        <v>18</v>
      </c>
      <c r="F1091" s="54" t="s">
        <v>17</v>
      </c>
      <c r="G1091" s="54" t="s">
        <v>19</v>
      </c>
      <c r="H1091" s="54"/>
      <c r="I1091" s="54" t="s">
        <v>152</v>
      </c>
      <c r="J1091" s="68">
        <v>3.18</v>
      </c>
      <c r="K1091" s="68">
        <v>7.322</v>
      </c>
      <c r="L1091" s="68">
        <v>6.5</v>
      </c>
      <c r="M1091" s="68">
        <v>7.5</v>
      </c>
      <c r="N1091" s="68">
        <v>1</v>
      </c>
    </row>
    <row r="1092" customFormat="1" spans="1:14">
      <c r="A1092" s="54" t="s">
        <v>3384</v>
      </c>
      <c r="B1092" s="54" t="s">
        <v>3385</v>
      </c>
      <c r="C1092" s="54" t="s">
        <v>3386</v>
      </c>
      <c r="D1092" s="54" t="s">
        <v>256</v>
      </c>
      <c r="E1092" s="54" t="s">
        <v>18</v>
      </c>
      <c r="F1092" s="54" t="s">
        <v>256</v>
      </c>
      <c r="G1092" s="54" t="s">
        <v>19</v>
      </c>
      <c r="H1092" s="54"/>
      <c r="I1092" s="54" t="s">
        <v>820</v>
      </c>
      <c r="J1092" s="68">
        <v>33.67</v>
      </c>
      <c r="K1092" s="68">
        <v>33.658</v>
      </c>
      <c r="L1092" s="68">
        <v>36</v>
      </c>
      <c r="M1092" s="68">
        <v>37</v>
      </c>
      <c r="N1092" s="68">
        <v>1</v>
      </c>
    </row>
    <row r="1093" customFormat="1" spans="1:14">
      <c r="A1093" s="54" t="s">
        <v>3387</v>
      </c>
      <c r="B1093" s="54" t="s">
        <v>3388</v>
      </c>
      <c r="C1093" s="54" t="s">
        <v>3389</v>
      </c>
      <c r="D1093" s="54" t="s">
        <v>17</v>
      </c>
      <c r="E1093" s="54" t="s">
        <v>18</v>
      </c>
      <c r="F1093" s="54" t="s">
        <v>17</v>
      </c>
      <c r="G1093" s="54" t="s">
        <v>19</v>
      </c>
      <c r="H1093" s="54"/>
      <c r="I1093" s="54" t="s">
        <v>292</v>
      </c>
      <c r="J1093" s="68">
        <v>10.5</v>
      </c>
      <c r="K1093" s="68">
        <v>9.576</v>
      </c>
      <c r="L1093" s="68">
        <v>11</v>
      </c>
      <c r="M1093" s="68">
        <v>10.5</v>
      </c>
      <c r="N1093" s="68">
        <v>-0.5</v>
      </c>
    </row>
    <row r="1094" customFormat="1" spans="1:14">
      <c r="A1094" s="54" t="s">
        <v>3390</v>
      </c>
      <c r="B1094" s="54" t="s">
        <v>3391</v>
      </c>
      <c r="C1094" s="54" t="s">
        <v>3392</v>
      </c>
      <c r="D1094" s="54" t="s">
        <v>17</v>
      </c>
      <c r="E1094" s="54" t="s">
        <v>18</v>
      </c>
      <c r="F1094" s="54" t="s">
        <v>17</v>
      </c>
      <c r="G1094" s="66" t="s">
        <v>19</v>
      </c>
      <c r="H1094" s="54"/>
      <c r="I1094" s="54" t="s">
        <v>454</v>
      </c>
      <c r="J1094" s="68">
        <v>6.57</v>
      </c>
      <c r="K1094" s="68">
        <v>6.983</v>
      </c>
      <c r="L1094" s="68">
        <v>7</v>
      </c>
      <c r="M1094" s="68">
        <v>7</v>
      </c>
      <c r="N1094" s="68">
        <v>0</v>
      </c>
    </row>
    <row r="1095" customFormat="1" spans="1:14">
      <c r="A1095" s="54" t="s">
        <v>3393</v>
      </c>
      <c r="B1095" s="54" t="s">
        <v>3394</v>
      </c>
      <c r="C1095" s="54" t="s">
        <v>3395</v>
      </c>
      <c r="D1095" s="54" t="s">
        <v>85</v>
      </c>
      <c r="E1095" s="54" t="s">
        <v>18</v>
      </c>
      <c r="F1095" s="54" t="s">
        <v>85</v>
      </c>
      <c r="G1095" s="54" t="s">
        <v>29</v>
      </c>
      <c r="H1095" s="54"/>
      <c r="I1095" s="54" t="s">
        <v>398</v>
      </c>
      <c r="J1095" s="68">
        <v>35.57</v>
      </c>
      <c r="K1095" s="68">
        <v>30.337</v>
      </c>
      <c r="L1095" s="68">
        <v>36</v>
      </c>
      <c r="M1095" s="68">
        <v>36</v>
      </c>
      <c r="N1095" s="68">
        <v>0</v>
      </c>
    </row>
    <row r="1096" customFormat="1" spans="1:14">
      <c r="A1096" s="54" t="s">
        <v>3396</v>
      </c>
      <c r="B1096" s="54" t="s">
        <v>3397</v>
      </c>
      <c r="C1096" s="54" t="s">
        <v>3398</v>
      </c>
      <c r="D1096" s="54" t="s">
        <v>2334</v>
      </c>
      <c r="E1096" s="54" t="s">
        <v>18</v>
      </c>
      <c r="F1096" s="54" t="s">
        <v>2334</v>
      </c>
      <c r="G1096" s="54" t="s">
        <v>129</v>
      </c>
      <c r="H1096" s="54"/>
      <c r="I1096" s="54" t="s">
        <v>145</v>
      </c>
      <c r="J1096" s="68">
        <v>5.16</v>
      </c>
      <c r="K1096" s="68">
        <v>9.288</v>
      </c>
      <c r="L1096" s="68">
        <v>9</v>
      </c>
      <c r="M1096" s="68">
        <v>10</v>
      </c>
      <c r="N1096" s="68">
        <v>1</v>
      </c>
    </row>
    <row r="1097" customFormat="1" spans="1:14">
      <c r="A1097" s="54" t="s">
        <v>3399</v>
      </c>
      <c r="B1097" s="54" t="s">
        <v>3400</v>
      </c>
      <c r="C1097" s="54" t="s">
        <v>3401</v>
      </c>
      <c r="D1097" s="54" t="s">
        <v>24</v>
      </c>
      <c r="E1097" s="54" t="s">
        <v>18</v>
      </c>
      <c r="F1097" s="54" t="s">
        <v>24</v>
      </c>
      <c r="G1097" s="54" t="s">
        <v>19</v>
      </c>
      <c r="H1097" s="54"/>
      <c r="I1097" s="54" t="s">
        <v>232</v>
      </c>
      <c r="J1097" s="68">
        <v>6.8</v>
      </c>
      <c r="K1097" s="68">
        <v>4.655</v>
      </c>
      <c r="L1097" s="68">
        <v>7</v>
      </c>
      <c r="M1097" s="68">
        <v>7</v>
      </c>
      <c r="N1097" s="68">
        <v>0</v>
      </c>
    </row>
    <row r="1098" customFormat="1" spans="1:14">
      <c r="A1098" s="54" t="s">
        <v>3402</v>
      </c>
      <c r="B1098" s="54" t="s">
        <v>3403</v>
      </c>
      <c r="C1098" s="54" t="s">
        <v>3404</v>
      </c>
      <c r="D1098" s="54" t="s">
        <v>880</v>
      </c>
      <c r="E1098" s="54" t="s">
        <v>18</v>
      </c>
      <c r="F1098" s="54" t="s">
        <v>880</v>
      </c>
      <c r="G1098" s="54" t="s">
        <v>52</v>
      </c>
      <c r="H1098" s="54"/>
      <c r="I1098" s="54" t="s">
        <v>232</v>
      </c>
      <c r="J1098" s="68">
        <v>54.02</v>
      </c>
      <c r="K1098" s="68">
        <v>22.597</v>
      </c>
      <c r="L1098" s="68">
        <v>60</v>
      </c>
      <c r="M1098" s="68">
        <v>60</v>
      </c>
      <c r="N1098" s="68">
        <v>0</v>
      </c>
    </row>
    <row r="1099" customFormat="1" spans="1:14">
      <c r="A1099" s="54" t="s">
        <v>3405</v>
      </c>
      <c r="B1099" s="54" t="s">
        <v>3406</v>
      </c>
      <c r="C1099" s="54" t="s">
        <v>3407</v>
      </c>
      <c r="D1099" s="54" t="s">
        <v>256</v>
      </c>
      <c r="E1099" s="54" t="s">
        <v>18</v>
      </c>
      <c r="F1099" s="54" t="s">
        <v>256</v>
      </c>
      <c r="G1099" s="66" t="s">
        <v>19</v>
      </c>
      <c r="H1099" s="54"/>
      <c r="I1099" s="54" t="s">
        <v>232</v>
      </c>
      <c r="J1099" s="68">
        <v>14.17</v>
      </c>
      <c r="K1099" s="68">
        <v>6.12</v>
      </c>
      <c r="L1099" s="68">
        <v>15</v>
      </c>
      <c r="M1099" s="68">
        <v>15</v>
      </c>
      <c r="N1099" s="68">
        <v>0</v>
      </c>
    </row>
    <row r="1100" customFormat="1" spans="1:14">
      <c r="A1100" s="54" t="s">
        <v>3408</v>
      </c>
      <c r="B1100" s="54" t="s">
        <v>3409</v>
      </c>
      <c r="C1100" s="54" t="s">
        <v>3410</v>
      </c>
      <c r="D1100" s="54" t="s">
        <v>845</v>
      </c>
      <c r="E1100" s="54" t="s">
        <v>18</v>
      </c>
      <c r="F1100" s="54" t="s">
        <v>845</v>
      </c>
      <c r="G1100" s="66" t="s">
        <v>129</v>
      </c>
      <c r="H1100" s="54"/>
      <c r="I1100" s="54" t="s">
        <v>145</v>
      </c>
      <c r="J1100" s="68">
        <v>10.26</v>
      </c>
      <c r="K1100" s="68">
        <v>5.2</v>
      </c>
      <c r="L1100" s="68">
        <v>10.5</v>
      </c>
      <c r="M1100" s="68">
        <v>10.5</v>
      </c>
      <c r="N1100" s="68">
        <v>0</v>
      </c>
    </row>
    <row r="1101" customFormat="1" spans="1:14">
      <c r="A1101" s="54" t="s">
        <v>3411</v>
      </c>
      <c r="B1101" s="54" t="s">
        <v>3412</v>
      </c>
      <c r="C1101" s="54" t="s">
        <v>3413</v>
      </c>
      <c r="D1101" s="54" t="s">
        <v>274</v>
      </c>
      <c r="E1101" s="54" t="s">
        <v>18</v>
      </c>
      <c r="F1101" s="54" t="s">
        <v>274</v>
      </c>
      <c r="G1101" s="54" t="s">
        <v>29</v>
      </c>
      <c r="H1101" s="54"/>
      <c r="I1101" s="54" t="s">
        <v>558</v>
      </c>
      <c r="J1101" s="68">
        <v>60.07</v>
      </c>
      <c r="K1101" s="68">
        <v>107.094</v>
      </c>
      <c r="L1101" s="68">
        <v>120</v>
      </c>
      <c r="M1101" s="68">
        <v>120</v>
      </c>
      <c r="N1101" s="68">
        <v>0</v>
      </c>
    </row>
    <row r="1102" customFormat="1" spans="1:14">
      <c r="A1102" s="54" t="s">
        <v>3414</v>
      </c>
      <c r="B1102" s="54" t="s">
        <v>3415</v>
      </c>
      <c r="C1102" s="54" t="s">
        <v>3416</v>
      </c>
      <c r="D1102" s="54" t="s">
        <v>140</v>
      </c>
      <c r="E1102" s="54" t="s">
        <v>18</v>
      </c>
      <c r="F1102" s="54" t="s">
        <v>140</v>
      </c>
      <c r="G1102" s="54" t="s">
        <v>98</v>
      </c>
      <c r="H1102" s="54"/>
      <c r="I1102" s="54" t="s">
        <v>562</v>
      </c>
      <c r="J1102" s="68">
        <v>30.93</v>
      </c>
      <c r="K1102" s="68">
        <v>3.516</v>
      </c>
      <c r="L1102" s="68">
        <v>32</v>
      </c>
      <c r="M1102" s="68">
        <v>32</v>
      </c>
      <c r="N1102" s="68">
        <v>0</v>
      </c>
    </row>
    <row r="1103" customFormat="1" spans="1:14">
      <c r="A1103" s="54" t="s">
        <v>3417</v>
      </c>
      <c r="B1103" s="54" t="s">
        <v>3418</v>
      </c>
      <c r="C1103" s="54" t="s">
        <v>3419</v>
      </c>
      <c r="D1103" s="54" t="s">
        <v>603</v>
      </c>
      <c r="E1103" s="54" t="s">
        <v>18</v>
      </c>
      <c r="F1103" s="54" t="s">
        <v>603</v>
      </c>
      <c r="G1103" s="54" t="s">
        <v>129</v>
      </c>
      <c r="H1103" s="54"/>
      <c r="I1103" s="54" t="s">
        <v>562</v>
      </c>
      <c r="J1103" s="68">
        <v>0.51</v>
      </c>
      <c r="K1103" s="68">
        <v>1.082</v>
      </c>
      <c r="L1103" s="68">
        <v>1</v>
      </c>
      <c r="M1103" s="68">
        <v>1.5</v>
      </c>
      <c r="N1103" s="68">
        <v>0.5</v>
      </c>
    </row>
    <row r="1104" customFormat="1" spans="1:14">
      <c r="A1104" s="54" t="s">
        <v>3420</v>
      </c>
      <c r="B1104" s="54" t="s">
        <v>3421</v>
      </c>
      <c r="C1104" s="54" t="s">
        <v>3422</v>
      </c>
      <c r="D1104" s="54" t="s">
        <v>28</v>
      </c>
      <c r="E1104" s="54" t="s">
        <v>18</v>
      </c>
      <c r="F1104" s="54" t="s">
        <v>28</v>
      </c>
      <c r="G1104" s="54" t="s">
        <v>29</v>
      </c>
      <c r="H1104" s="54"/>
      <c r="I1104" s="54" t="s">
        <v>3423</v>
      </c>
      <c r="J1104" s="68">
        <v>16.2</v>
      </c>
      <c r="K1104" s="68">
        <v>0.427</v>
      </c>
      <c r="L1104" s="68">
        <v>0.5</v>
      </c>
      <c r="M1104" s="68">
        <v>0.6</v>
      </c>
      <c r="N1104" s="68">
        <v>0.1</v>
      </c>
    </row>
    <row r="1105" customFormat="1" spans="1:14">
      <c r="A1105" s="54" t="s">
        <v>3424</v>
      </c>
      <c r="B1105" s="54" t="s">
        <v>3425</v>
      </c>
      <c r="C1105" s="54" t="s">
        <v>3426</v>
      </c>
      <c r="D1105" s="54" t="s">
        <v>3427</v>
      </c>
      <c r="E1105" s="54" t="s">
        <v>18</v>
      </c>
      <c r="F1105" s="54" t="s">
        <v>3427</v>
      </c>
      <c r="G1105" s="54" t="s">
        <v>129</v>
      </c>
      <c r="H1105" s="54"/>
      <c r="I1105" s="54" t="s">
        <v>203</v>
      </c>
      <c r="J1105" s="68">
        <v>139.65</v>
      </c>
      <c r="K1105" s="68" t="s">
        <v>36</v>
      </c>
      <c r="L1105" s="68">
        <v>0</v>
      </c>
      <c r="M1105" s="68" t="s">
        <v>36</v>
      </c>
      <c r="N1105" s="68" t="s">
        <v>36</v>
      </c>
    </row>
    <row r="1106" customFormat="1" spans="1:14">
      <c r="A1106" s="54" t="s">
        <v>3428</v>
      </c>
      <c r="B1106" s="54" t="s">
        <v>3429</v>
      </c>
      <c r="C1106" s="54" t="s">
        <v>3430</v>
      </c>
      <c r="D1106" s="54" t="s">
        <v>287</v>
      </c>
      <c r="E1106" s="54" t="s">
        <v>18</v>
      </c>
      <c r="F1106" s="54" t="s">
        <v>287</v>
      </c>
      <c r="G1106" s="54" t="s">
        <v>98</v>
      </c>
      <c r="H1106" s="54"/>
      <c r="I1106" s="54" t="s">
        <v>199</v>
      </c>
      <c r="J1106" s="68">
        <v>39.64</v>
      </c>
      <c r="K1106" s="68">
        <v>38.188</v>
      </c>
      <c r="L1106" s="68">
        <v>40</v>
      </c>
      <c r="M1106" s="68">
        <v>40</v>
      </c>
      <c r="N1106" s="68">
        <v>0</v>
      </c>
    </row>
    <row r="1107" customFormat="1" spans="1:14">
      <c r="A1107" s="54" t="s">
        <v>3431</v>
      </c>
      <c r="B1107" s="54" t="s">
        <v>3432</v>
      </c>
      <c r="C1107" s="54" t="s">
        <v>3433</v>
      </c>
      <c r="D1107" s="54" t="s">
        <v>1377</v>
      </c>
      <c r="E1107" s="54" t="s">
        <v>18</v>
      </c>
      <c r="F1107" s="54" t="s">
        <v>1377</v>
      </c>
      <c r="G1107" s="54" t="s">
        <v>29</v>
      </c>
      <c r="H1107" s="54"/>
      <c r="I1107" s="54" t="s">
        <v>145</v>
      </c>
      <c r="J1107" s="68">
        <v>67.28</v>
      </c>
      <c r="K1107" s="68">
        <v>24.756</v>
      </c>
      <c r="L1107" s="68">
        <v>67</v>
      </c>
      <c r="M1107" s="68">
        <v>68</v>
      </c>
      <c r="N1107" s="68">
        <v>1</v>
      </c>
    </row>
    <row r="1108" customFormat="1" spans="1:14">
      <c r="A1108" s="54" t="s">
        <v>3434</v>
      </c>
      <c r="B1108" s="54" t="s">
        <v>3435</v>
      </c>
      <c r="C1108" s="54" t="s">
        <v>3436</v>
      </c>
      <c r="D1108" s="54" t="s">
        <v>78</v>
      </c>
      <c r="E1108" s="54" t="s">
        <v>18</v>
      </c>
      <c r="F1108" s="54" t="s">
        <v>78</v>
      </c>
      <c r="G1108" s="54" t="s">
        <v>29</v>
      </c>
      <c r="H1108" s="54"/>
      <c r="I1108" s="54" t="s">
        <v>90</v>
      </c>
      <c r="J1108" s="68">
        <v>99.78</v>
      </c>
      <c r="K1108" s="68">
        <v>123.5</v>
      </c>
      <c r="L1108" s="68">
        <v>120</v>
      </c>
      <c r="M1108" s="68">
        <v>124</v>
      </c>
      <c r="N1108" s="68">
        <v>4</v>
      </c>
    </row>
    <row r="1109" customFormat="1" spans="1:14">
      <c r="A1109" s="54" t="s">
        <v>3437</v>
      </c>
      <c r="B1109" s="54" t="s">
        <v>3438</v>
      </c>
      <c r="C1109" s="54" t="s">
        <v>3439</v>
      </c>
      <c r="D1109" s="54" t="s">
        <v>938</v>
      </c>
      <c r="E1109" s="54" t="s">
        <v>18</v>
      </c>
      <c r="F1109" s="54" t="s">
        <v>938</v>
      </c>
      <c r="G1109" s="54" t="s">
        <v>98</v>
      </c>
      <c r="H1109" s="54"/>
      <c r="I1109" s="54" t="s">
        <v>292</v>
      </c>
      <c r="J1109" s="68">
        <v>40.53</v>
      </c>
      <c r="K1109" s="68">
        <v>26.271</v>
      </c>
      <c r="L1109" s="68">
        <v>41</v>
      </c>
      <c r="M1109" s="68">
        <v>41</v>
      </c>
      <c r="N1109" s="68">
        <v>0</v>
      </c>
    </row>
    <row r="1110" customFormat="1" spans="1:14">
      <c r="A1110" s="54" t="s">
        <v>3440</v>
      </c>
      <c r="B1110" s="54" t="s">
        <v>3441</v>
      </c>
      <c r="C1110" s="54" t="s">
        <v>3442</v>
      </c>
      <c r="D1110" s="54" t="s">
        <v>332</v>
      </c>
      <c r="E1110" s="54" t="s">
        <v>18</v>
      </c>
      <c r="F1110" s="54" t="s">
        <v>332</v>
      </c>
      <c r="G1110" s="54" t="s">
        <v>52</v>
      </c>
      <c r="H1110" s="54"/>
      <c r="I1110" s="54" t="s">
        <v>421</v>
      </c>
      <c r="J1110" s="68">
        <v>6.35</v>
      </c>
      <c r="K1110" s="68">
        <v>11.781</v>
      </c>
      <c r="L1110" s="68">
        <v>12</v>
      </c>
      <c r="M1110" s="68">
        <v>12</v>
      </c>
      <c r="N1110" s="68">
        <v>0</v>
      </c>
    </row>
    <row r="1111" customFormat="1" spans="1:14">
      <c r="A1111" s="54" t="s">
        <v>3443</v>
      </c>
      <c r="B1111" s="54" t="s">
        <v>3444</v>
      </c>
      <c r="C1111" s="54" t="s">
        <v>3445</v>
      </c>
      <c r="D1111" s="54" t="s">
        <v>24</v>
      </c>
      <c r="E1111" s="54" t="s">
        <v>18</v>
      </c>
      <c r="F1111" s="54" t="s">
        <v>24</v>
      </c>
      <c r="G1111" s="54" t="s">
        <v>19</v>
      </c>
      <c r="H1111" s="54"/>
      <c r="I1111" s="54" t="s">
        <v>612</v>
      </c>
      <c r="J1111" s="68">
        <v>62.67</v>
      </c>
      <c r="K1111" s="68">
        <v>149.59</v>
      </c>
      <c r="L1111" s="68">
        <v>65</v>
      </c>
      <c r="M1111" s="68">
        <v>153</v>
      </c>
      <c r="N1111" s="68">
        <v>88</v>
      </c>
    </row>
    <row r="1112" customFormat="1" spans="1:14">
      <c r="A1112" s="54" t="s">
        <v>3446</v>
      </c>
      <c r="B1112" s="54" t="s">
        <v>3447</v>
      </c>
      <c r="C1112" s="54" t="s">
        <v>3448</v>
      </c>
      <c r="D1112" s="54" t="s">
        <v>51</v>
      </c>
      <c r="E1112" s="54" t="s">
        <v>18</v>
      </c>
      <c r="F1112" s="54" t="s">
        <v>51</v>
      </c>
      <c r="G1112" s="54" t="s">
        <v>52</v>
      </c>
      <c r="H1112" s="54"/>
      <c r="I1112" s="54" t="s">
        <v>421</v>
      </c>
      <c r="J1112" s="68">
        <v>60.67</v>
      </c>
      <c r="K1112" s="68">
        <v>60.277</v>
      </c>
      <c r="L1112" s="68">
        <v>61</v>
      </c>
      <c r="M1112" s="68">
        <v>61</v>
      </c>
      <c r="N1112" s="68">
        <v>0</v>
      </c>
    </row>
    <row r="1113" customFormat="1" spans="1:14">
      <c r="A1113" s="54" t="s">
        <v>3449</v>
      </c>
      <c r="B1113" s="54" t="s">
        <v>3450</v>
      </c>
      <c r="C1113" s="54" t="s">
        <v>3451</v>
      </c>
      <c r="D1113" s="54" t="s">
        <v>128</v>
      </c>
      <c r="E1113" s="54" t="s">
        <v>18</v>
      </c>
      <c r="F1113" s="54" t="s">
        <v>128</v>
      </c>
      <c r="G1113" s="54" t="s">
        <v>129</v>
      </c>
      <c r="H1113" s="54"/>
      <c r="I1113" s="54" t="s">
        <v>820</v>
      </c>
      <c r="J1113" s="68">
        <v>36.44</v>
      </c>
      <c r="K1113" s="68">
        <v>39.386</v>
      </c>
      <c r="L1113" s="68">
        <v>47</v>
      </c>
      <c r="M1113" s="68">
        <v>42</v>
      </c>
      <c r="N1113" s="68">
        <v>-5</v>
      </c>
    </row>
    <row r="1114" customFormat="1" spans="1:14">
      <c r="A1114" s="54" t="s">
        <v>3452</v>
      </c>
      <c r="B1114" s="54" t="s">
        <v>3453</v>
      </c>
      <c r="C1114" s="54" t="s">
        <v>3454</v>
      </c>
      <c r="D1114" s="54" t="s">
        <v>3455</v>
      </c>
      <c r="E1114" s="54" t="s">
        <v>18</v>
      </c>
      <c r="F1114" s="54" t="s">
        <v>3455</v>
      </c>
      <c r="G1114" s="54" t="s">
        <v>129</v>
      </c>
      <c r="H1114" s="54"/>
      <c r="I1114" s="54" t="s">
        <v>203</v>
      </c>
      <c r="J1114" s="68">
        <v>9.4</v>
      </c>
      <c r="K1114" s="68">
        <v>9.876</v>
      </c>
      <c r="L1114" s="68">
        <v>10</v>
      </c>
      <c r="M1114" s="68">
        <v>17.5</v>
      </c>
      <c r="N1114" s="68">
        <v>7.5</v>
      </c>
    </row>
    <row r="1115" customFormat="1" spans="1:14">
      <c r="A1115" s="54" t="s">
        <v>3456</v>
      </c>
      <c r="B1115" s="54" t="s">
        <v>3457</v>
      </c>
      <c r="C1115" s="54" t="s">
        <v>3458</v>
      </c>
      <c r="D1115" s="54" t="s">
        <v>85</v>
      </c>
      <c r="E1115" s="54" t="s">
        <v>18</v>
      </c>
      <c r="F1115" s="54" t="s">
        <v>85</v>
      </c>
      <c r="G1115" s="54" t="s">
        <v>29</v>
      </c>
      <c r="H1115" s="54"/>
      <c r="I1115" s="54" t="s">
        <v>421</v>
      </c>
      <c r="J1115" s="68">
        <v>51.86</v>
      </c>
      <c r="K1115" s="68">
        <v>52.352</v>
      </c>
      <c r="L1115" s="68">
        <v>53</v>
      </c>
      <c r="M1115" s="68">
        <v>53</v>
      </c>
      <c r="N1115" s="68">
        <v>0</v>
      </c>
    </row>
    <row r="1116" customFormat="1" spans="1:14">
      <c r="A1116" s="54" t="s">
        <v>3459</v>
      </c>
      <c r="B1116" s="54" t="s">
        <v>3460</v>
      </c>
      <c r="C1116" s="54" t="s">
        <v>3461</v>
      </c>
      <c r="D1116" s="54" t="s">
        <v>17</v>
      </c>
      <c r="E1116" s="54" t="s">
        <v>18</v>
      </c>
      <c r="F1116" s="54" t="s">
        <v>17</v>
      </c>
      <c r="G1116" s="54" t="s">
        <v>19</v>
      </c>
      <c r="H1116" s="54"/>
      <c r="I1116" s="54" t="s">
        <v>1269</v>
      </c>
      <c r="J1116" s="68">
        <v>85.31</v>
      </c>
      <c r="K1116" s="68">
        <v>79.21</v>
      </c>
      <c r="L1116" s="68">
        <v>90</v>
      </c>
      <c r="M1116" s="68">
        <v>89</v>
      </c>
      <c r="N1116" s="68">
        <v>-1</v>
      </c>
    </row>
    <row r="1117" customFormat="1" spans="1:14">
      <c r="A1117" s="54" t="s">
        <v>3462</v>
      </c>
      <c r="B1117" s="54" t="s">
        <v>3463</v>
      </c>
      <c r="C1117" s="54" t="s">
        <v>3464</v>
      </c>
      <c r="D1117" s="54" t="s">
        <v>266</v>
      </c>
      <c r="E1117" s="54" t="s">
        <v>18</v>
      </c>
      <c r="F1117" s="54" t="s">
        <v>267</v>
      </c>
      <c r="G1117" s="66" t="s">
        <v>170</v>
      </c>
      <c r="H1117" s="54"/>
      <c r="I1117" s="54" t="s">
        <v>442</v>
      </c>
      <c r="J1117" s="68">
        <v>45</v>
      </c>
      <c r="K1117" s="68">
        <v>24.999</v>
      </c>
      <c r="L1117" s="68">
        <v>74</v>
      </c>
      <c r="M1117" s="68">
        <v>45</v>
      </c>
      <c r="N1117" s="68">
        <v>-29</v>
      </c>
    </row>
    <row r="1118" customFormat="1" spans="1:14">
      <c r="A1118" s="54" t="s">
        <v>3465</v>
      </c>
      <c r="B1118" s="54" t="s">
        <v>3466</v>
      </c>
      <c r="C1118" s="54" t="s">
        <v>3467</v>
      </c>
      <c r="D1118" s="54" t="s">
        <v>128</v>
      </c>
      <c r="E1118" s="54" t="s">
        <v>18</v>
      </c>
      <c r="F1118" s="54" t="s">
        <v>128</v>
      </c>
      <c r="G1118" s="54" t="s">
        <v>129</v>
      </c>
      <c r="H1118" s="54"/>
      <c r="I1118" s="54" t="s">
        <v>353</v>
      </c>
      <c r="J1118" s="68">
        <v>2.79</v>
      </c>
      <c r="K1118" s="68">
        <v>3.669</v>
      </c>
      <c r="L1118" s="68">
        <v>4</v>
      </c>
      <c r="M1118" s="68">
        <v>4</v>
      </c>
      <c r="N1118" s="68">
        <v>0</v>
      </c>
    </row>
    <row r="1119" customFormat="1" spans="1:14">
      <c r="A1119" s="54" t="s">
        <v>3468</v>
      </c>
      <c r="B1119" s="54" t="s">
        <v>3469</v>
      </c>
      <c r="C1119" s="54" t="s">
        <v>3470</v>
      </c>
      <c r="D1119" s="54" t="s">
        <v>17</v>
      </c>
      <c r="E1119" s="54" t="s">
        <v>18</v>
      </c>
      <c r="F1119" s="54" t="s">
        <v>17</v>
      </c>
      <c r="G1119" s="54" t="s">
        <v>19</v>
      </c>
      <c r="H1119" s="54"/>
      <c r="I1119" s="54" t="s">
        <v>232</v>
      </c>
      <c r="J1119" s="68">
        <v>4.82</v>
      </c>
      <c r="K1119" s="68">
        <v>0.739</v>
      </c>
      <c r="L1119" s="68">
        <v>5</v>
      </c>
      <c r="M1119" s="68">
        <v>5</v>
      </c>
      <c r="N1119" s="68">
        <v>0</v>
      </c>
    </row>
    <row r="1120" customFormat="1" spans="1:14">
      <c r="A1120" s="54" t="s">
        <v>3471</v>
      </c>
      <c r="B1120" s="54" t="s">
        <v>3472</v>
      </c>
      <c r="C1120" s="54" t="s">
        <v>3473</v>
      </c>
      <c r="D1120" s="54" t="s">
        <v>332</v>
      </c>
      <c r="E1120" s="54" t="s">
        <v>18</v>
      </c>
      <c r="F1120" s="54" t="s">
        <v>332</v>
      </c>
      <c r="G1120" s="66" t="s">
        <v>52</v>
      </c>
      <c r="H1120" s="54"/>
      <c r="I1120" s="54" t="s">
        <v>199</v>
      </c>
      <c r="J1120" s="68">
        <v>20.15</v>
      </c>
      <c r="K1120" s="68">
        <v>19.98</v>
      </c>
      <c r="L1120" s="68">
        <v>21</v>
      </c>
      <c r="M1120" s="68">
        <v>23</v>
      </c>
      <c r="N1120" s="68">
        <v>2</v>
      </c>
    </row>
    <row r="1121" customFormat="1" spans="1:14">
      <c r="A1121" s="54" t="s">
        <v>3474</v>
      </c>
      <c r="B1121" s="54" t="s">
        <v>3475</v>
      </c>
      <c r="C1121" s="54" t="s">
        <v>3476</v>
      </c>
      <c r="D1121" s="54" t="s">
        <v>332</v>
      </c>
      <c r="E1121" s="54" t="s">
        <v>18</v>
      </c>
      <c r="F1121" s="54" t="s">
        <v>332</v>
      </c>
      <c r="G1121" s="54" t="s">
        <v>52</v>
      </c>
      <c r="H1121" s="54"/>
      <c r="I1121" s="54" t="s">
        <v>161</v>
      </c>
      <c r="J1121" s="68">
        <v>44.001</v>
      </c>
      <c r="K1121" s="68">
        <v>59.51</v>
      </c>
      <c r="L1121" s="68">
        <v>60</v>
      </c>
      <c r="M1121" s="68">
        <v>65</v>
      </c>
      <c r="N1121" s="68">
        <v>5</v>
      </c>
    </row>
    <row r="1122" customFormat="1" spans="1:14">
      <c r="A1122" s="54" t="s">
        <v>3477</v>
      </c>
      <c r="B1122" s="54" t="s">
        <v>3478</v>
      </c>
      <c r="C1122" s="54" t="s">
        <v>3479</v>
      </c>
      <c r="D1122" s="54" t="s">
        <v>283</v>
      </c>
      <c r="E1122" s="54" t="s">
        <v>18</v>
      </c>
      <c r="F1122" s="54" t="s">
        <v>283</v>
      </c>
      <c r="G1122" s="66" t="s">
        <v>170</v>
      </c>
      <c r="H1122" s="54"/>
      <c r="I1122" s="54" t="s">
        <v>191</v>
      </c>
      <c r="J1122" s="68">
        <v>13.13</v>
      </c>
      <c r="K1122" s="68">
        <v>19.53</v>
      </c>
      <c r="L1122" s="68">
        <v>21</v>
      </c>
      <c r="M1122" s="68">
        <v>21</v>
      </c>
      <c r="N1122" s="68">
        <v>0</v>
      </c>
    </row>
    <row r="1123" customFormat="1" spans="1:14">
      <c r="A1123" s="54" t="s">
        <v>3480</v>
      </c>
      <c r="B1123" s="54" t="s">
        <v>3481</v>
      </c>
      <c r="C1123" s="54" t="s">
        <v>3482</v>
      </c>
      <c r="D1123" s="54" t="s">
        <v>603</v>
      </c>
      <c r="E1123" s="54" t="s">
        <v>18</v>
      </c>
      <c r="F1123" s="54" t="s">
        <v>603</v>
      </c>
      <c r="G1123" s="54" t="s">
        <v>129</v>
      </c>
      <c r="H1123" s="54"/>
      <c r="I1123" s="54" t="s">
        <v>540</v>
      </c>
      <c r="J1123" s="68">
        <v>124.55</v>
      </c>
      <c r="K1123" s="68">
        <v>181.601</v>
      </c>
      <c r="L1123" s="68">
        <v>175</v>
      </c>
      <c r="M1123" s="68">
        <v>187</v>
      </c>
      <c r="N1123" s="68">
        <v>12</v>
      </c>
    </row>
    <row r="1124" customFormat="1" spans="1:14">
      <c r="A1124" s="54" t="s">
        <v>3483</v>
      </c>
      <c r="B1124" s="54" t="s">
        <v>3484</v>
      </c>
      <c r="C1124" s="54" t="s">
        <v>3485</v>
      </c>
      <c r="D1124" s="54" t="s">
        <v>3486</v>
      </c>
      <c r="E1124" s="54" t="s">
        <v>18</v>
      </c>
      <c r="F1124" s="54" t="s">
        <v>3486</v>
      </c>
      <c r="G1124" s="66" t="s">
        <v>52</v>
      </c>
      <c r="H1124" s="54"/>
      <c r="I1124" s="54" t="s">
        <v>161</v>
      </c>
      <c r="J1124" s="68">
        <v>623.56</v>
      </c>
      <c r="K1124" s="68">
        <v>991.98</v>
      </c>
      <c r="L1124" s="68">
        <v>819</v>
      </c>
      <c r="M1124" s="68">
        <v>1040</v>
      </c>
      <c r="N1124" s="68">
        <v>221</v>
      </c>
    </row>
    <row r="1125" customFormat="1" spans="1:14">
      <c r="A1125" s="54" t="s">
        <v>3487</v>
      </c>
      <c r="B1125" s="54" t="s">
        <v>3488</v>
      </c>
      <c r="C1125" s="54" t="s">
        <v>3489</v>
      </c>
      <c r="D1125" s="54" t="s">
        <v>1936</v>
      </c>
      <c r="E1125" s="54" t="s">
        <v>18</v>
      </c>
      <c r="F1125" s="54" t="s">
        <v>1936</v>
      </c>
      <c r="G1125" s="66" t="s">
        <v>129</v>
      </c>
      <c r="H1125" s="54"/>
      <c r="I1125" s="54" t="s">
        <v>442</v>
      </c>
      <c r="J1125" s="68">
        <v>46.29</v>
      </c>
      <c r="K1125" s="68" t="s">
        <v>36</v>
      </c>
      <c r="L1125" s="68">
        <v>48</v>
      </c>
      <c r="M1125" s="68" t="s">
        <v>36</v>
      </c>
      <c r="N1125" s="68" t="s">
        <v>36</v>
      </c>
    </row>
    <row r="1126" customFormat="1" spans="1:14">
      <c r="A1126" s="54" t="s">
        <v>3490</v>
      </c>
      <c r="B1126" s="54" t="s">
        <v>3491</v>
      </c>
      <c r="C1126" s="54" t="s">
        <v>3492</v>
      </c>
      <c r="D1126" s="54" t="s">
        <v>1993</v>
      </c>
      <c r="E1126" s="54" t="s">
        <v>18</v>
      </c>
      <c r="F1126" s="54" t="s">
        <v>1993</v>
      </c>
      <c r="G1126" s="54" t="s">
        <v>29</v>
      </c>
      <c r="H1126" s="54"/>
      <c r="I1126" s="54" t="s">
        <v>191</v>
      </c>
      <c r="J1126" s="68">
        <v>141.48</v>
      </c>
      <c r="K1126" s="68">
        <v>196.237</v>
      </c>
      <c r="L1126" s="68">
        <v>163</v>
      </c>
      <c r="M1126" s="68">
        <v>197</v>
      </c>
      <c r="N1126" s="68">
        <v>34</v>
      </c>
    </row>
    <row r="1127" customFormat="1" spans="1:14">
      <c r="A1127" s="54" t="s">
        <v>3493</v>
      </c>
      <c r="B1127" s="54" t="s">
        <v>3494</v>
      </c>
      <c r="C1127" s="54" t="s">
        <v>3495</v>
      </c>
      <c r="D1127" s="54" t="s">
        <v>3253</v>
      </c>
      <c r="E1127" s="54" t="s">
        <v>18</v>
      </c>
      <c r="F1127" s="54" t="s">
        <v>3253</v>
      </c>
      <c r="G1127" s="54" t="s">
        <v>129</v>
      </c>
      <c r="H1127" s="54"/>
      <c r="I1127" s="54" t="s">
        <v>161</v>
      </c>
      <c r="J1127" s="68">
        <v>7.43</v>
      </c>
      <c r="K1127" s="68">
        <v>6.048</v>
      </c>
      <c r="L1127" s="68">
        <v>8</v>
      </c>
      <c r="M1127" s="68">
        <v>8</v>
      </c>
      <c r="N1127" s="68">
        <v>0</v>
      </c>
    </row>
    <row r="1128" customFormat="1" spans="1:14">
      <c r="A1128" s="54" t="s">
        <v>3496</v>
      </c>
      <c r="B1128" s="54" t="s">
        <v>3497</v>
      </c>
      <c r="C1128" s="54" t="s">
        <v>3498</v>
      </c>
      <c r="D1128" s="54" t="s">
        <v>78</v>
      </c>
      <c r="E1128" s="54" t="s">
        <v>18</v>
      </c>
      <c r="F1128" s="54" t="s">
        <v>78</v>
      </c>
      <c r="G1128" s="54" t="s">
        <v>29</v>
      </c>
      <c r="H1128" s="54"/>
      <c r="I1128" s="54" t="s">
        <v>1701</v>
      </c>
      <c r="J1128" s="68">
        <v>7.32</v>
      </c>
      <c r="K1128" s="68">
        <v>5.022</v>
      </c>
      <c r="L1128" s="68">
        <v>7.5</v>
      </c>
      <c r="M1128" s="68">
        <v>22</v>
      </c>
      <c r="N1128" s="68">
        <v>14.5</v>
      </c>
    </row>
    <row r="1129" customFormat="1" spans="1:14">
      <c r="A1129" s="54" t="s">
        <v>3499</v>
      </c>
      <c r="B1129" s="54" t="s">
        <v>3500</v>
      </c>
      <c r="C1129" s="54" t="s">
        <v>3501</v>
      </c>
      <c r="D1129" s="54" t="s">
        <v>17</v>
      </c>
      <c r="E1129" s="54" t="s">
        <v>18</v>
      </c>
      <c r="F1129" s="54" t="s">
        <v>17</v>
      </c>
      <c r="G1129" s="54" t="s">
        <v>19</v>
      </c>
      <c r="H1129" s="54"/>
      <c r="I1129" s="54" t="s">
        <v>288</v>
      </c>
      <c r="J1129" s="68">
        <v>17.47</v>
      </c>
      <c r="K1129" s="68">
        <v>15.778</v>
      </c>
      <c r="L1129" s="68">
        <v>17.5</v>
      </c>
      <c r="M1129" s="68">
        <v>24</v>
      </c>
      <c r="N1129" s="68">
        <v>6.5</v>
      </c>
    </row>
    <row r="1130" customFormat="1" spans="1:14">
      <c r="A1130" s="54" t="s">
        <v>3502</v>
      </c>
      <c r="B1130" s="54" t="s">
        <v>3503</v>
      </c>
      <c r="C1130" s="54" t="s">
        <v>3504</v>
      </c>
      <c r="D1130" s="54" t="s">
        <v>24</v>
      </c>
      <c r="E1130" s="54" t="s">
        <v>18</v>
      </c>
      <c r="F1130" s="54" t="s">
        <v>24</v>
      </c>
      <c r="G1130" s="54" t="s">
        <v>19</v>
      </c>
      <c r="H1130" s="54"/>
      <c r="I1130" s="54" t="s">
        <v>1373</v>
      </c>
      <c r="J1130" s="68">
        <v>2.25</v>
      </c>
      <c r="K1130" s="68">
        <v>1.86</v>
      </c>
      <c r="L1130" s="68">
        <v>2.5</v>
      </c>
      <c r="M1130" s="68">
        <v>2.5</v>
      </c>
      <c r="N1130" s="68">
        <v>0</v>
      </c>
    </row>
    <row r="1131" customFormat="1" spans="1:14">
      <c r="A1131" s="54" t="s">
        <v>3505</v>
      </c>
      <c r="B1131" s="54" t="s">
        <v>3506</v>
      </c>
      <c r="C1131" s="54" t="s">
        <v>3507</v>
      </c>
      <c r="D1131" s="54" t="s">
        <v>28</v>
      </c>
      <c r="E1131" s="54" t="s">
        <v>18</v>
      </c>
      <c r="F1131" s="54" t="s">
        <v>28</v>
      </c>
      <c r="G1131" s="54" t="s">
        <v>29</v>
      </c>
      <c r="H1131" s="54"/>
      <c r="I1131" s="54" t="s">
        <v>687</v>
      </c>
      <c r="J1131" s="68">
        <v>54.72</v>
      </c>
      <c r="K1131" s="68">
        <v>0.247</v>
      </c>
      <c r="L1131" s="68">
        <v>0.3</v>
      </c>
      <c r="M1131" s="68">
        <v>0.6</v>
      </c>
      <c r="N1131" s="68">
        <v>0.3</v>
      </c>
    </row>
    <row r="1132" customFormat="1" spans="1:14">
      <c r="A1132" s="54" t="s">
        <v>3508</v>
      </c>
      <c r="B1132" s="54" t="s">
        <v>3509</v>
      </c>
      <c r="C1132" s="54" t="s">
        <v>3510</v>
      </c>
      <c r="D1132" s="54" t="s">
        <v>24</v>
      </c>
      <c r="E1132" s="54" t="s">
        <v>18</v>
      </c>
      <c r="F1132" s="54" t="s">
        <v>24</v>
      </c>
      <c r="G1132" s="54" t="s">
        <v>19</v>
      </c>
      <c r="H1132" s="54"/>
      <c r="I1132" s="54" t="s">
        <v>120</v>
      </c>
      <c r="J1132" s="68">
        <v>53.81</v>
      </c>
      <c r="K1132" s="68">
        <v>55.947</v>
      </c>
      <c r="L1132" s="68">
        <v>55</v>
      </c>
      <c r="M1132" s="68">
        <v>59</v>
      </c>
      <c r="N1132" s="68">
        <v>4</v>
      </c>
    </row>
    <row r="1133" customFormat="1" spans="1:14">
      <c r="A1133" s="54" t="s">
        <v>3511</v>
      </c>
      <c r="B1133" s="54" t="s">
        <v>3512</v>
      </c>
      <c r="C1133" s="54" t="s">
        <v>3513</v>
      </c>
      <c r="D1133" s="54" t="s">
        <v>24</v>
      </c>
      <c r="E1133" s="54" t="s">
        <v>18</v>
      </c>
      <c r="F1133" s="54" t="s">
        <v>24</v>
      </c>
      <c r="G1133" s="54" t="s">
        <v>19</v>
      </c>
      <c r="H1133" s="54"/>
      <c r="I1133" s="54" t="s">
        <v>120</v>
      </c>
      <c r="J1133" s="68">
        <v>60.69</v>
      </c>
      <c r="K1133" s="68">
        <v>60.599</v>
      </c>
      <c r="L1133" s="68">
        <v>63</v>
      </c>
      <c r="M1133" s="68">
        <v>62</v>
      </c>
      <c r="N1133" s="68">
        <v>-1</v>
      </c>
    </row>
    <row r="1134" customFormat="1" spans="1:14">
      <c r="A1134" s="54" t="s">
        <v>3514</v>
      </c>
      <c r="B1134" s="54" t="s">
        <v>3515</v>
      </c>
      <c r="C1134" s="54" t="s">
        <v>3516</v>
      </c>
      <c r="D1134" s="54" t="s">
        <v>17</v>
      </c>
      <c r="E1134" s="54" t="s">
        <v>18</v>
      </c>
      <c r="F1134" s="54" t="s">
        <v>17</v>
      </c>
      <c r="G1134" s="66" t="s">
        <v>19</v>
      </c>
      <c r="H1134" s="54"/>
      <c r="I1134" s="54" t="s">
        <v>421</v>
      </c>
      <c r="J1134" s="68">
        <v>0.62</v>
      </c>
      <c r="K1134" s="68">
        <v>1.742</v>
      </c>
      <c r="L1134" s="68">
        <v>2</v>
      </c>
      <c r="M1134" s="68">
        <v>2.5</v>
      </c>
      <c r="N1134" s="68">
        <v>0.5</v>
      </c>
    </row>
    <row r="1135" customFormat="1" spans="1:14">
      <c r="A1135" s="54" t="s">
        <v>3517</v>
      </c>
      <c r="B1135" s="54" t="s">
        <v>3518</v>
      </c>
      <c r="C1135" s="54" t="s">
        <v>3519</v>
      </c>
      <c r="D1135" s="54" t="s">
        <v>17</v>
      </c>
      <c r="E1135" s="54" t="s">
        <v>18</v>
      </c>
      <c r="F1135" s="54" t="s">
        <v>17</v>
      </c>
      <c r="G1135" s="54" t="s">
        <v>19</v>
      </c>
      <c r="H1135" s="54"/>
      <c r="I1135" s="54" t="s">
        <v>145</v>
      </c>
      <c r="J1135" s="68">
        <v>23.54</v>
      </c>
      <c r="K1135" s="68">
        <v>39.698</v>
      </c>
      <c r="L1135" s="68">
        <v>33</v>
      </c>
      <c r="M1135" s="68">
        <v>43</v>
      </c>
      <c r="N1135" s="68">
        <v>10</v>
      </c>
    </row>
    <row r="1136" customFormat="1" spans="1:14">
      <c r="A1136" s="54" t="s">
        <v>3520</v>
      </c>
      <c r="B1136" s="54" t="s">
        <v>3521</v>
      </c>
      <c r="C1136" s="54" t="s">
        <v>3522</v>
      </c>
      <c r="D1136" s="54" t="s">
        <v>256</v>
      </c>
      <c r="E1136" s="54" t="s">
        <v>18</v>
      </c>
      <c r="F1136" s="54" t="s">
        <v>256</v>
      </c>
      <c r="G1136" s="54" t="s">
        <v>19</v>
      </c>
      <c r="H1136" s="54"/>
      <c r="I1136" s="54" t="s">
        <v>421</v>
      </c>
      <c r="J1136" s="68">
        <v>14.97</v>
      </c>
      <c r="K1136" s="68">
        <v>16.598</v>
      </c>
      <c r="L1136" s="68">
        <v>15</v>
      </c>
      <c r="M1136" s="68">
        <v>20</v>
      </c>
      <c r="N1136" s="68">
        <v>5</v>
      </c>
    </row>
    <row r="1137" customFormat="1" spans="1:14">
      <c r="A1137" s="54" t="s">
        <v>3523</v>
      </c>
      <c r="B1137" s="54" t="s">
        <v>3524</v>
      </c>
      <c r="C1137" s="54" t="s">
        <v>3525</v>
      </c>
      <c r="D1137" s="54" t="s">
        <v>85</v>
      </c>
      <c r="E1137" s="54" t="s">
        <v>18</v>
      </c>
      <c r="F1137" s="54" t="s">
        <v>85</v>
      </c>
      <c r="G1137" s="54" t="s">
        <v>29</v>
      </c>
      <c r="H1137" s="54"/>
      <c r="I1137" s="54" t="s">
        <v>1488</v>
      </c>
      <c r="J1137" s="68">
        <v>25.2</v>
      </c>
      <c r="K1137" s="68">
        <v>39.045</v>
      </c>
      <c r="L1137" s="68">
        <v>32</v>
      </c>
      <c r="M1137" s="68">
        <v>40</v>
      </c>
      <c r="N1137" s="68">
        <v>8</v>
      </c>
    </row>
    <row r="1138" customFormat="1" spans="1:14">
      <c r="A1138" s="54" t="s">
        <v>3526</v>
      </c>
      <c r="B1138" s="54" t="s">
        <v>3527</v>
      </c>
      <c r="C1138" s="54" t="s">
        <v>3528</v>
      </c>
      <c r="D1138" s="54" t="s">
        <v>24</v>
      </c>
      <c r="E1138" s="54" t="s">
        <v>18</v>
      </c>
      <c r="F1138" s="54" t="s">
        <v>24</v>
      </c>
      <c r="G1138" s="66" t="s">
        <v>19</v>
      </c>
      <c r="H1138" s="54"/>
      <c r="I1138" s="54" t="s">
        <v>187</v>
      </c>
      <c r="J1138" s="68">
        <v>23.04</v>
      </c>
      <c r="K1138" s="68">
        <v>39.929</v>
      </c>
      <c r="L1138" s="68">
        <v>34</v>
      </c>
      <c r="M1138" s="68">
        <v>42</v>
      </c>
      <c r="N1138" s="68">
        <v>8</v>
      </c>
    </row>
    <row r="1139" customFormat="1" spans="1:14">
      <c r="A1139" s="54" t="s">
        <v>3529</v>
      </c>
      <c r="B1139" s="54" t="s">
        <v>3530</v>
      </c>
      <c r="C1139" s="54" t="s">
        <v>3531</v>
      </c>
      <c r="D1139" s="54" t="s">
        <v>287</v>
      </c>
      <c r="E1139" s="54" t="s">
        <v>18</v>
      </c>
      <c r="F1139" s="54" t="s">
        <v>287</v>
      </c>
      <c r="G1139" s="54" t="s">
        <v>98</v>
      </c>
      <c r="H1139" s="54"/>
      <c r="I1139" s="54" t="s">
        <v>227</v>
      </c>
      <c r="J1139" s="68">
        <v>35.26</v>
      </c>
      <c r="K1139" s="68">
        <v>32.738</v>
      </c>
      <c r="L1139" s="68">
        <v>36</v>
      </c>
      <c r="M1139" s="68">
        <v>36</v>
      </c>
      <c r="N1139" s="68">
        <v>0</v>
      </c>
    </row>
    <row r="1140" customFormat="1" spans="1:14">
      <c r="A1140" s="54" t="s">
        <v>3532</v>
      </c>
      <c r="B1140" s="54" t="s">
        <v>3533</v>
      </c>
      <c r="C1140" s="54" t="s">
        <v>3534</v>
      </c>
      <c r="D1140" s="54" t="s">
        <v>287</v>
      </c>
      <c r="E1140" s="54" t="s">
        <v>18</v>
      </c>
      <c r="F1140" s="54" t="s">
        <v>287</v>
      </c>
      <c r="G1140" s="54" t="s">
        <v>98</v>
      </c>
      <c r="H1140" s="54"/>
      <c r="I1140" s="54" t="s">
        <v>227</v>
      </c>
      <c r="J1140" s="68">
        <v>17.6</v>
      </c>
      <c r="K1140" s="68">
        <v>16.215</v>
      </c>
      <c r="L1140" s="68">
        <v>21</v>
      </c>
      <c r="M1140" s="68">
        <v>18</v>
      </c>
      <c r="N1140" s="68">
        <v>-3</v>
      </c>
    </row>
    <row r="1141" customFormat="1" spans="1:14">
      <c r="A1141" s="54" t="s">
        <v>3535</v>
      </c>
      <c r="B1141" s="54" t="s">
        <v>3536</v>
      </c>
      <c r="C1141" s="54" t="s">
        <v>3537</v>
      </c>
      <c r="D1141" s="54" t="s">
        <v>17</v>
      </c>
      <c r="E1141" s="54" t="s">
        <v>18</v>
      </c>
      <c r="F1141" s="54" t="s">
        <v>17</v>
      </c>
      <c r="G1141" s="54" t="s">
        <v>19</v>
      </c>
      <c r="H1141" s="54"/>
      <c r="I1141" s="54" t="s">
        <v>227</v>
      </c>
      <c r="J1141" s="68">
        <v>11.73</v>
      </c>
      <c r="K1141" s="68">
        <v>16.531</v>
      </c>
      <c r="L1141" s="68">
        <v>12</v>
      </c>
      <c r="M1141" s="68">
        <v>17</v>
      </c>
      <c r="N1141" s="68">
        <v>5</v>
      </c>
    </row>
    <row r="1142" customFormat="1" spans="1:14">
      <c r="A1142" s="54" t="s">
        <v>3538</v>
      </c>
      <c r="B1142" s="54" t="s">
        <v>3539</v>
      </c>
      <c r="C1142" s="54" t="s">
        <v>3540</v>
      </c>
      <c r="D1142" s="54" t="s">
        <v>51</v>
      </c>
      <c r="E1142" s="54" t="s">
        <v>18</v>
      </c>
      <c r="F1142" s="54" t="s">
        <v>51</v>
      </c>
      <c r="G1142" s="54" t="s">
        <v>52</v>
      </c>
      <c r="H1142" s="54"/>
      <c r="I1142" s="54" t="s">
        <v>39</v>
      </c>
      <c r="J1142" s="68">
        <v>90.35</v>
      </c>
      <c r="K1142" s="68">
        <v>89.05</v>
      </c>
      <c r="L1142" s="68">
        <v>105</v>
      </c>
      <c r="M1142" s="68">
        <v>91</v>
      </c>
      <c r="N1142" s="68">
        <v>-14</v>
      </c>
    </row>
    <row r="1143" customFormat="1" spans="1:14">
      <c r="A1143" s="54" t="s">
        <v>3541</v>
      </c>
      <c r="B1143" s="54" t="s">
        <v>3542</v>
      </c>
      <c r="C1143" s="54" t="s">
        <v>36</v>
      </c>
      <c r="D1143" s="54" t="s">
        <v>24</v>
      </c>
      <c r="E1143" s="54" t="s">
        <v>18</v>
      </c>
      <c r="F1143" s="54" t="s">
        <v>24</v>
      </c>
      <c r="G1143" s="54" t="s">
        <v>19</v>
      </c>
      <c r="H1143" s="54"/>
      <c r="I1143" s="54" t="s">
        <v>211</v>
      </c>
      <c r="J1143" s="68">
        <v>122.98</v>
      </c>
      <c r="K1143" s="68">
        <v>128.794</v>
      </c>
      <c r="L1143" s="68">
        <v>123</v>
      </c>
      <c r="M1143" s="68">
        <v>133</v>
      </c>
      <c r="N1143" s="68">
        <v>10</v>
      </c>
    </row>
    <row r="1144" customFormat="1" spans="1:14">
      <c r="A1144" s="54" t="s">
        <v>3543</v>
      </c>
      <c r="B1144" s="54" t="s">
        <v>3544</v>
      </c>
      <c r="C1144" s="54" t="s">
        <v>3545</v>
      </c>
      <c r="D1144" s="54" t="s">
        <v>256</v>
      </c>
      <c r="E1144" s="54" t="s">
        <v>18</v>
      </c>
      <c r="F1144" s="54" t="s">
        <v>256</v>
      </c>
      <c r="G1144" s="66" t="s">
        <v>19</v>
      </c>
      <c r="H1144" s="54"/>
      <c r="I1144" s="54" t="s">
        <v>30</v>
      </c>
      <c r="J1144" s="68">
        <v>26.98</v>
      </c>
      <c r="K1144" s="68">
        <v>50.645</v>
      </c>
      <c r="L1144" s="68">
        <v>56</v>
      </c>
      <c r="M1144" s="68">
        <v>59</v>
      </c>
      <c r="N1144" s="68">
        <v>3</v>
      </c>
    </row>
    <row r="1145" customFormat="1" spans="1:14">
      <c r="A1145" s="54" t="s">
        <v>3546</v>
      </c>
      <c r="B1145" s="54" t="s">
        <v>3547</v>
      </c>
      <c r="C1145" s="54" t="s">
        <v>3548</v>
      </c>
      <c r="D1145" s="54" t="s">
        <v>78</v>
      </c>
      <c r="E1145" s="54" t="s">
        <v>18</v>
      </c>
      <c r="F1145" s="54" t="s">
        <v>78</v>
      </c>
      <c r="G1145" s="54" t="s">
        <v>29</v>
      </c>
      <c r="H1145" s="54"/>
      <c r="I1145" s="54" t="s">
        <v>328</v>
      </c>
      <c r="J1145" s="68">
        <v>237.57</v>
      </c>
      <c r="K1145" s="68">
        <v>155.315</v>
      </c>
      <c r="L1145" s="68">
        <v>238</v>
      </c>
      <c r="M1145" s="68">
        <v>238</v>
      </c>
      <c r="N1145" s="68">
        <v>0</v>
      </c>
    </row>
    <row r="1146" customFormat="1" spans="1:14">
      <c r="A1146" s="54" t="s">
        <v>3549</v>
      </c>
      <c r="B1146" s="54" t="s">
        <v>3550</v>
      </c>
      <c r="C1146" s="54" t="s">
        <v>3551</v>
      </c>
      <c r="D1146" s="54" t="s">
        <v>364</v>
      </c>
      <c r="E1146" s="54" t="s">
        <v>18</v>
      </c>
      <c r="F1146" s="54" t="s">
        <v>364</v>
      </c>
      <c r="G1146" s="54" t="s">
        <v>29</v>
      </c>
      <c r="H1146" s="54"/>
      <c r="I1146" s="54" t="s">
        <v>328</v>
      </c>
      <c r="J1146" s="68">
        <v>270.63</v>
      </c>
      <c r="K1146" s="68">
        <v>205.411</v>
      </c>
      <c r="L1146" s="68">
        <v>271</v>
      </c>
      <c r="M1146" s="68">
        <v>271</v>
      </c>
      <c r="N1146" s="68">
        <v>0</v>
      </c>
    </row>
    <row r="1147" customFormat="1" spans="1:14">
      <c r="A1147" s="54" t="s">
        <v>3552</v>
      </c>
      <c r="B1147" s="54" t="s">
        <v>3553</v>
      </c>
      <c r="C1147" s="54" t="s">
        <v>50</v>
      </c>
      <c r="D1147" s="54" t="s">
        <v>633</v>
      </c>
      <c r="E1147" s="54" t="s">
        <v>18</v>
      </c>
      <c r="F1147" s="54" t="s">
        <v>633</v>
      </c>
      <c r="G1147" s="54" t="s">
        <v>52</v>
      </c>
      <c r="H1147" s="54"/>
      <c r="I1147" s="54" t="s">
        <v>156</v>
      </c>
      <c r="J1147" s="68">
        <v>25.06</v>
      </c>
      <c r="K1147" s="68">
        <v>43.4</v>
      </c>
      <c r="L1147" s="68">
        <v>43</v>
      </c>
      <c r="M1147" s="68">
        <v>44</v>
      </c>
      <c r="N1147" s="68">
        <v>1</v>
      </c>
    </row>
    <row r="1148" customFormat="1" spans="1:14">
      <c r="A1148" s="54" t="s">
        <v>3554</v>
      </c>
      <c r="B1148" s="54" t="s">
        <v>3555</v>
      </c>
      <c r="C1148" s="54" t="s">
        <v>36</v>
      </c>
      <c r="D1148" s="54" t="s">
        <v>266</v>
      </c>
      <c r="E1148" s="54" t="s">
        <v>18</v>
      </c>
      <c r="F1148" s="54" t="s">
        <v>267</v>
      </c>
      <c r="G1148" s="66" t="s">
        <v>170</v>
      </c>
      <c r="H1148" s="54"/>
      <c r="I1148" s="54" t="s">
        <v>156</v>
      </c>
      <c r="J1148" s="68">
        <v>15.21</v>
      </c>
      <c r="K1148" s="68">
        <v>26.7</v>
      </c>
      <c r="L1148" s="68">
        <v>27</v>
      </c>
      <c r="M1148" s="68">
        <v>27</v>
      </c>
      <c r="N1148" s="68">
        <v>0</v>
      </c>
    </row>
    <row r="1149" customFormat="1" spans="1:14">
      <c r="A1149" s="54" t="s">
        <v>3556</v>
      </c>
      <c r="B1149" s="54" t="s">
        <v>3557</v>
      </c>
      <c r="C1149" s="54" t="s">
        <v>3558</v>
      </c>
      <c r="D1149" s="54" t="s">
        <v>17</v>
      </c>
      <c r="E1149" s="54" t="s">
        <v>18</v>
      </c>
      <c r="F1149" s="54" t="s">
        <v>17</v>
      </c>
      <c r="G1149" s="54" t="s">
        <v>19</v>
      </c>
      <c r="H1149" s="54"/>
      <c r="I1149" s="54" t="s">
        <v>191</v>
      </c>
      <c r="J1149" s="68">
        <v>0.5</v>
      </c>
      <c r="K1149" s="68">
        <v>0.2</v>
      </c>
      <c r="L1149" s="68">
        <v>0.5</v>
      </c>
      <c r="M1149" s="68">
        <v>0.5</v>
      </c>
      <c r="N1149" s="68">
        <v>0</v>
      </c>
    </row>
    <row r="1150" customFormat="1" spans="1:14">
      <c r="A1150" s="54" t="s">
        <v>3559</v>
      </c>
      <c r="B1150" s="54" t="s">
        <v>3560</v>
      </c>
      <c r="C1150" s="54" t="s">
        <v>3561</v>
      </c>
      <c r="D1150" s="54" t="s">
        <v>287</v>
      </c>
      <c r="E1150" s="54" t="s">
        <v>18</v>
      </c>
      <c r="F1150" s="54" t="s">
        <v>287</v>
      </c>
      <c r="G1150" s="66" t="s">
        <v>98</v>
      </c>
      <c r="H1150" s="54"/>
      <c r="I1150" s="54" t="s">
        <v>292</v>
      </c>
      <c r="J1150" s="68">
        <v>14.92</v>
      </c>
      <c r="K1150" s="68">
        <v>6.84</v>
      </c>
      <c r="L1150" s="68">
        <v>21</v>
      </c>
      <c r="M1150" s="68">
        <v>15</v>
      </c>
      <c r="N1150" s="68">
        <v>-6</v>
      </c>
    </row>
    <row r="1151" customFormat="1" spans="1:14">
      <c r="A1151" s="54" t="s">
        <v>3562</v>
      </c>
      <c r="B1151" s="54" t="s">
        <v>3563</v>
      </c>
      <c r="C1151" s="54" t="s">
        <v>3564</v>
      </c>
      <c r="D1151" s="54" t="s">
        <v>78</v>
      </c>
      <c r="E1151" s="54" t="s">
        <v>18</v>
      </c>
      <c r="F1151" s="54" t="s">
        <v>78</v>
      </c>
      <c r="G1151" s="54" t="s">
        <v>29</v>
      </c>
      <c r="H1151" s="54"/>
      <c r="I1151" s="54" t="s">
        <v>3565</v>
      </c>
      <c r="J1151" s="68">
        <v>131.65</v>
      </c>
      <c r="K1151" s="68">
        <v>84.621</v>
      </c>
      <c r="L1151" s="68">
        <v>132</v>
      </c>
      <c r="M1151" s="68">
        <v>132</v>
      </c>
      <c r="N1151" s="68">
        <v>0</v>
      </c>
    </row>
    <row r="1152" customFormat="1" spans="1:14">
      <c r="A1152" s="54" t="s">
        <v>3566</v>
      </c>
      <c r="B1152" s="54" t="s">
        <v>3567</v>
      </c>
      <c r="C1152" s="54" t="s">
        <v>3568</v>
      </c>
      <c r="D1152" s="54" t="s">
        <v>168</v>
      </c>
      <c r="E1152" s="54" t="s">
        <v>18</v>
      </c>
      <c r="F1152" s="54" t="s">
        <v>169</v>
      </c>
      <c r="G1152" s="54" t="s">
        <v>170</v>
      </c>
      <c r="H1152" s="54"/>
      <c r="I1152" s="54" t="s">
        <v>215</v>
      </c>
      <c r="J1152" s="68">
        <v>34.39</v>
      </c>
      <c r="K1152" s="68">
        <v>34.008</v>
      </c>
      <c r="L1152" s="68">
        <v>35</v>
      </c>
      <c r="M1152" s="68">
        <v>35</v>
      </c>
      <c r="N1152" s="68">
        <v>0</v>
      </c>
    </row>
    <row r="1153" customFormat="1" spans="1:14">
      <c r="A1153" s="54" t="s">
        <v>3569</v>
      </c>
      <c r="B1153" s="54" t="s">
        <v>3570</v>
      </c>
      <c r="C1153" s="54" t="s">
        <v>3571</v>
      </c>
      <c r="D1153" s="54" t="s">
        <v>2375</v>
      </c>
      <c r="E1153" s="54" t="s">
        <v>18</v>
      </c>
      <c r="F1153" s="54" t="s">
        <v>2375</v>
      </c>
      <c r="G1153" s="66" t="s">
        <v>52</v>
      </c>
      <c r="H1153" s="54"/>
      <c r="I1153" s="54" t="s">
        <v>215</v>
      </c>
      <c r="J1153" s="68">
        <v>44.93</v>
      </c>
      <c r="K1153" s="68">
        <v>48.966</v>
      </c>
      <c r="L1153" s="68">
        <v>49</v>
      </c>
      <c r="M1153" s="68">
        <v>51</v>
      </c>
      <c r="N1153" s="68">
        <v>2</v>
      </c>
    </row>
    <row r="1154" customFormat="1" spans="1:14">
      <c r="A1154" s="54" t="s">
        <v>3572</v>
      </c>
      <c r="B1154" s="54" t="s">
        <v>3573</v>
      </c>
      <c r="C1154" s="54" t="s">
        <v>3574</v>
      </c>
      <c r="D1154" s="54" t="s">
        <v>168</v>
      </c>
      <c r="E1154" s="54" t="s">
        <v>18</v>
      </c>
      <c r="F1154" s="54" t="s">
        <v>169</v>
      </c>
      <c r="G1154" s="54" t="s">
        <v>170</v>
      </c>
      <c r="H1154" s="54"/>
      <c r="I1154" s="54" t="s">
        <v>215</v>
      </c>
      <c r="J1154" s="68">
        <v>36.76</v>
      </c>
      <c r="K1154" s="68">
        <v>43.741</v>
      </c>
      <c r="L1154" s="68">
        <v>43</v>
      </c>
      <c r="M1154" s="68">
        <v>44</v>
      </c>
      <c r="N1154" s="68">
        <v>1</v>
      </c>
    </row>
    <row r="1155" customFormat="1" spans="1:14">
      <c r="A1155" s="54" t="s">
        <v>3575</v>
      </c>
      <c r="B1155" s="54" t="s">
        <v>3576</v>
      </c>
      <c r="C1155" s="54" t="s">
        <v>3577</v>
      </c>
      <c r="D1155" s="54" t="s">
        <v>287</v>
      </c>
      <c r="E1155" s="54" t="s">
        <v>18</v>
      </c>
      <c r="F1155" s="54" t="s">
        <v>287</v>
      </c>
      <c r="G1155" s="54" t="s">
        <v>98</v>
      </c>
      <c r="H1155" s="54"/>
      <c r="I1155" s="54" t="s">
        <v>540</v>
      </c>
      <c r="J1155" s="68">
        <v>132.01</v>
      </c>
      <c r="K1155" s="68">
        <v>124.737</v>
      </c>
      <c r="L1155" s="68">
        <v>133</v>
      </c>
      <c r="M1155" s="68">
        <v>133</v>
      </c>
      <c r="N1155" s="68">
        <v>0</v>
      </c>
    </row>
    <row r="1156" customFormat="1" spans="1:14">
      <c r="A1156" s="54" t="s">
        <v>3578</v>
      </c>
      <c r="B1156" s="54" t="s">
        <v>3579</v>
      </c>
      <c r="C1156" s="54" t="s">
        <v>3580</v>
      </c>
      <c r="D1156" s="54" t="s">
        <v>3253</v>
      </c>
      <c r="E1156" s="54" t="s">
        <v>18</v>
      </c>
      <c r="F1156" s="54" t="s">
        <v>3253</v>
      </c>
      <c r="G1156" s="54" t="s">
        <v>129</v>
      </c>
      <c r="H1156" s="54"/>
      <c r="I1156" s="54" t="s">
        <v>86</v>
      </c>
      <c r="J1156" s="68">
        <v>3.62</v>
      </c>
      <c r="K1156" s="68">
        <v>3.12</v>
      </c>
      <c r="L1156" s="68">
        <v>4</v>
      </c>
      <c r="M1156" s="68">
        <v>4</v>
      </c>
      <c r="N1156" s="68">
        <v>0</v>
      </c>
    </row>
    <row r="1157" customFormat="1" spans="1:14">
      <c r="A1157" s="54" t="s">
        <v>3581</v>
      </c>
      <c r="B1157" s="54" t="s">
        <v>3582</v>
      </c>
      <c r="C1157" s="54" t="s">
        <v>50</v>
      </c>
      <c r="D1157" s="54" t="s">
        <v>1093</v>
      </c>
      <c r="E1157" s="54" t="s">
        <v>18</v>
      </c>
      <c r="F1157" s="54" t="s">
        <v>1093</v>
      </c>
      <c r="G1157" s="66" t="s">
        <v>52</v>
      </c>
      <c r="H1157" s="54"/>
      <c r="I1157" s="54" t="s">
        <v>145</v>
      </c>
      <c r="J1157" s="68">
        <v>43.46</v>
      </c>
      <c r="K1157" s="68">
        <v>47.293</v>
      </c>
      <c r="L1157" s="68">
        <v>45</v>
      </c>
      <c r="M1157" s="68">
        <v>48</v>
      </c>
      <c r="N1157" s="68">
        <v>3</v>
      </c>
    </row>
    <row r="1158" customFormat="1" spans="1:14">
      <c r="A1158" s="54" t="s">
        <v>3583</v>
      </c>
      <c r="B1158" s="54" t="s">
        <v>3584</v>
      </c>
      <c r="C1158" s="54" t="s">
        <v>3585</v>
      </c>
      <c r="D1158" s="54" t="s">
        <v>3586</v>
      </c>
      <c r="E1158" s="54" t="s">
        <v>18</v>
      </c>
      <c r="F1158" s="54" t="s">
        <v>3586</v>
      </c>
      <c r="G1158" s="66" t="s">
        <v>29</v>
      </c>
      <c r="H1158" s="54"/>
      <c r="I1158" s="54" t="s">
        <v>145</v>
      </c>
      <c r="J1158" s="68">
        <v>29.96</v>
      </c>
      <c r="K1158" s="68">
        <v>33.663</v>
      </c>
      <c r="L1158" s="68">
        <v>33</v>
      </c>
      <c r="M1158" s="68">
        <v>34</v>
      </c>
      <c r="N1158" s="68">
        <v>1</v>
      </c>
    </row>
    <row r="1159" customFormat="1" spans="1:14">
      <c r="A1159" s="54" t="s">
        <v>3587</v>
      </c>
      <c r="B1159" s="54" t="s">
        <v>3588</v>
      </c>
      <c r="C1159" s="54" t="s">
        <v>3587</v>
      </c>
      <c r="D1159" s="54" t="s">
        <v>128</v>
      </c>
      <c r="E1159" s="54" t="s">
        <v>18</v>
      </c>
      <c r="F1159" s="54" t="s">
        <v>128</v>
      </c>
      <c r="G1159" s="66" t="s">
        <v>129</v>
      </c>
      <c r="H1159" s="54"/>
      <c r="I1159" s="54" t="s">
        <v>1410</v>
      </c>
      <c r="J1159" s="68">
        <v>179.33</v>
      </c>
      <c r="K1159" s="68">
        <v>213.23</v>
      </c>
      <c r="L1159" s="68">
        <v>219</v>
      </c>
      <c r="M1159" s="68">
        <v>219</v>
      </c>
      <c r="N1159" s="68">
        <v>0</v>
      </c>
    </row>
    <row r="1160" customFormat="1" spans="1:14">
      <c r="A1160" s="54" t="s">
        <v>3589</v>
      </c>
      <c r="B1160" s="54" t="s">
        <v>3590</v>
      </c>
      <c r="C1160" s="54" t="s">
        <v>3591</v>
      </c>
      <c r="D1160" s="54" t="s">
        <v>17</v>
      </c>
      <c r="E1160" s="54" t="s">
        <v>18</v>
      </c>
      <c r="F1160" s="54" t="s">
        <v>17</v>
      </c>
      <c r="G1160" s="54" t="s">
        <v>19</v>
      </c>
      <c r="H1160" s="54"/>
      <c r="I1160" s="54" t="s">
        <v>1567</v>
      </c>
      <c r="J1160" s="68">
        <v>3.68</v>
      </c>
      <c r="K1160" s="68">
        <v>5.44</v>
      </c>
      <c r="L1160" s="68">
        <v>6</v>
      </c>
      <c r="M1160" s="68">
        <v>6.5</v>
      </c>
      <c r="N1160" s="68">
        <v>0.5</v>
      </c>
    </row>
    <row r="1161" customFormat="1" spans="1:14">
      <c r="A1161" s="54" t="s">
        <v>3592</v>
      </c>
      <c r="B1161" s="54" t="s">
        <v>3593</v>
      </c>
      <c r="C1161" s="54" t="s">
        <v>50</v>
      </c>
      <c r="D1161" s="54" t="s">
        <v>231</v>
      </c>
      <c r="E1161" s="54" t="s">
        <v>18</v>
      </c>
      <c r="F1161" s="54" t="s">
        <v>231</v>
      </c>
      <c r="G1161" s="54" t="s">
        <v>52</v>
      </c>
      <c r="H1161" s="54"/>
      <c r="I1161" s="54" t="s">
        <v>223</v>
      </c>
      <c r="J1161" s="68">
        <v>279.91</v>
      </c>
      <c r="K1161" s="68">
        <v>172.819</v>
      </c>
      <c r="L1161" s="68">
        <v>281</v>
      </c>
      <c r="M1161" s="68">
        <v>280</v>
      </c>
      <c r="N1161" s="68">
        <v>-1</v>
      </c>
    </row>
    <row r="1162" customFormat="1" spans="1:14">
      <c r="A1162" s="54" t="s">
        <v>3594</v>
      </c>
      <c r="B1162" s="54" t="s">
        <v>3595</v>
      </c>
      <c r="C1162" s="54" t="s">
        <v>3596</v>
      </c>
      <c r="D1162" s="54" t="s">
        <v>17</v>
      </c>
      <c r="E1162" s="54" t="s">
        <v>18</v>
      </c>
      <c r="F1162" s="54" t="s">
        <v>17</v>
      </c>
      <c r="G1162" s="54" t="s">
        <v>19</v>
      </c>
      <c r="H1162" s="54"/>
      <c r="I1162" s="54" t="s">
        <v>442</v>
      </c>
      <c r="J1162" s="68">
        <v>20.6</v>
      </c>
      <c r="K1162" s="68">
        <v>22.394</v>
      </c>
      <c r="L1162" s="68">
        <v>21</v>
      </c>
      <c r="M1162" s="68">
        <v>23</v>
      </c>
      <c r="N1162" s="68">
        <v>2</v>
      </c>
    </row>
    <row r="1163" customFormat="1" spans="1:14">
      <c r="A1163" s="54" t="s">
        <v>3597</v>
      </c>
      <c r="B1163" s="54" t="s">
        <v>3598</v>
      </c>
      <c r="C1163" s="54" t="s">
        <v>50</v>
      </c>
      <c r="D1163" s="54" t="s">
        <v>1516</v>
      </c>
      <c r="E1163" s="54" t="s">
        <v>18</v>
      </c>
      <c r="F1163" s="54" t="s">
        <v>1516</v>
      </c>
      <c r="G1163" s="54" t="s">
        <v>52</v>
      </c>
      <c r="H1163" s="54"/>
      <c r="I1163" s="54" t="s">
        <v>145</v>
      </c>
      <c r="J1163" s="68">
        <v>1671.06</v>
      </c>
      <c r="K1163" s="68">
        <v>1843.026</v>
      </c>
      <c r="L1163" s="68">
        <v>1844</v>
      </c>
      <c r="M1163" s="68">
        <v>1844</v>
      </c>
      <c r="N1163" s="68">
        <v>0</v>
      </c>
    </row>
    <row r="1164" customFormat="1" spans="1:14">
      <c r="A1164" s="54" t="s">
        <v>3599</v>
      </c>
      <c r="B1164" s="54" t="s">
        <v>3600</v>
      </c>
      <c r="C1164" s="54" t="s">
        <v>3601</v>
      </c>
      <c r="D1164" s="54" t="s">
        <v>17</v>
      </c>
      <c r="E1164" s="54" t="s">
        <v>18</v>
      </c>
      <c r="F1164" s="54" t="s">
        <v>17</v>
      </c>
      <c r="G1164" s="54" t="s">
        <v>19</v>
      </c>
      <c r="H1164" s="54"/>
      <c r="I1164" s="54" t="s">
        <v>2305</v>
      </c>
      <c r="J1164" s="68">
        <v>4.8</v>
      </c>
      <c r="K1164" s="68">
        <v>7.207</v>
      </c>
      <c r="L1164" s="68">
        <v>6</v>
      </c>
      <c r="M1164" s="68">
        <v>7.5</v>
      </c>
      <c r="N1164" s="68">
        <v>1.5</v>
      </c>
    </row>
    <row r="1165" customFormat="1" spans="1:14">
      <c r="A1165" s="54" t="s">
        <v>3602</v>
      </c>
      <c r="B1165" s="54" t="s">
        <v>3603</v>
      </c>
      <c r="C1165" s="54" t="s">
        <v>3604</v>
      </c>
      <c r="D1165" s="54" t="s">
        <v>310</v>
      </c>
      <c r="E1165" s="54" t="s">
        <v>18</v>
      </c>
      <c r="F1165" s="54" t="s">
        <v>310</v>
      </c>
      <c r="G1165" s="54" t="s">
        <v>29</v>
      </c>
      <c r="H1165" s="54"/>
      <c r="I1165" s="54" t="s">
        <v>130</v>
      </c>
      <c r="J1165" s="68">
        <v>1.49</v>
      </c>
      <c r="K1165" s="68">
        <v>1.32</v>
      </c>
      <c r="L1165" s="68">
        <v>1.5</v>
      </c>
      <c r="M1165" s="68">
        <v>22</v>
      </c>
      <c r="N1165" s="68">
        <v>20.5</v>
      </c>
    </row>
    <row r="1166" customFormat="1" spans="1:14">
      <c r="A1166" s="54" t="s">
        <v>3605</v>
      </c>
      <c r="B1166" s="54" t="s">
        <v>3606</v>
      </c>
      <c r="C1166" s="54" t="s">
        <v>3607</v>
      </c>
      <c r="D1166" s="54" t="s">
        <v>266</v>
      </c>
      <c r="E1166" s="54" t="s">
        <v>18</v>
      </c>
      <c r="F1166" s="54" t="s">
        <v>267</v>
      </c>
      <c r="G1166" s="66" t="s">
        <v>170</v>
      </c>
      <c r="H1166" s="54"/>
      <c r="I1166" s="54" t="s">
        <v>471</v>
      </c>
      <c r="J1166" s="68">
        <v>24.64</v>
      </c>
      <c r="K1166" s="68">
        <v>31.068</v>
      </c>
      <c r="L1166" s="68">
        <v>30</v>
      </c>
      <c r="M1166" s="68">
        <v>32</v>
      </c>
      <c r="N1166" s="68">
        <v>2</v>
      </c>
    </row>
    <row r="1167" customFormat="1" spans="1:14">
      <c r="A1167" s="54" t="s">
        <v>3608</v>
      </c>
      <c r="B1167" s="54" t="s">
        <v>3609</v>
      </c>
      <c r="C1167" s="54" t="s">
        <v>36</v>
      </c>
      <c r="D1167" s="54" t="s">
        <v>3059</v>
      </c>
      <c r="E1167" s="54" t="s">
        <v>18</v>
      </c>
      <c r="F1167" s="54" t="s">
        <v>3059</v>
      </c>
      <c r="G1167" s="54" t="s">
        <v>29</v>
      </c>
      <c r="H1167" s="54"/>
      <c r="I1167" s="54" t="s">
        <v>687</v>
      </c>
      <c r="J1167" s="68">
        <v>69.4</v>
      </c>
      <c r="K1167" s="68">
        <v>39.784</v>
      </c>
      <c r="L1167" s="68">
        <v>70</v>
      </c>
      <c r="M1167" s="68">
        <v>70</v>
      </c>
      <c r="N1167" s="68">
        <v>0</v>
      </c>
    </row>
    <row r="1168" customFormat="1" spans="1:14">
      <c r="A1168" s="54" t="s">
        <v>3610</v>
      </c>
      <c r="B1168" s="54" t="s">
        <v>3611</v>
      </c>
      <c r="C1168" s="54" t="s">
        <v>3612</v>
      </c>
      <c r="D1168" s="54" t="s">
        <v>1080</v>
      </c>
      <c r="E1168" s="54" t="s">
        <v>18</v>
      </c>
      <c r="F1168" s="54" t="s">
        <v>1080</v>
      </c>
      <c r="G1168" s="66" t="s">
        <v>19</v>
      </c>
      <c r="H1168" s="54"/>
      <c r="I1168" s="54" t="s">
        <v>2376</v>
      </c>
      <c r="J1168" s="68">
        <v>22.35</v>
      </c>
      <c r="K1168" s="68">
        <v>24.73</v>
      </c>
      <c r="L1168" s="68">
        <v>23</v>
      </c>
      <c r="M1168" s="68">
        <v>25</v>
      </c>
      <c r="N1168" s="68">
        <v>2</v>
      </c>
    </row>
    <row r="1169" customFormat="1" spans="1:14">
      <c r="A1169" s="54" t="s">
        <v>3613</v>
      </c>
      <c r="B1169" s="54" t="s">
        <v>3614</v>
      </c>
      <c r="C1169" s="54" t="s">
        <v>3615</v>
      </c>
      <c r="D1169" s="54" t="s">
        <v>1283</v>
      </c>
      <c r="E1169" s="54" t="s">
        <v>18</v>
      </c>
      <c r="F1169" s="54" t="s">
        <v>1283</v>
      </c>
      <c r="G1169" s="54" t="s">
        <v>19</v>
      </c>
      <c r="H1169" s="54"/>
      <c r="I1169" s="54" t="s">
        <v>86</v>
      </c>
      <c r="J1169" s="68">
        <v>32.91</v>
      </c>
      <c r="K1169" s="68">
        <v>30.307</v>
      </c>
      <c r="L1169" s="68">
        <v>33</v>
      </c>
      <c r="M1169" s="68">
        <v>34</v>
      </c>
      <c r="N1169" s="68">
        <v>1</v>
      </c>
    </row>
    <row r="1170" customFormat="1" spans="1:14">
      <c r="A1170" s="54" t="s">
        <v>3616</v>
      </c>
      <c r="B1170" s="54" t="s">
        <v>3617</v>
      </c>
      <c r="C1170" s="54" t="s">
        <v>3618</v>
      </c>
      <c r="D1170" s="54" t="s">
        <v>17</v>
      </c>
      <c r="E1170" s="54" t="s">
        <v>18</v>
      </c>
      <c r="F1170" s="54" t="s">
        <v>17</v>
      </c>
      <c r="G1170" s="66" t="s">
        <v>19</v>
      </c>
      <c r="H1170" s="54"/>
      <c r="I1170" s="54" t="s">
        <v>558</v>
      </c>
      <c r="J1170" s="68">
        <v>68.28</v>
      </c>
      <c r="K1170" s="68">
        <v>114.692</v>
      </c>
      <c r="L1170" s="68">
        <v>115</v>
      </c>
      <c r="M1170" s="68">
        <v>139</v>
      </c>
      <c r="N1170" s="68">
        <v>24</v>
      </c>
    </row>
    <row r="1171" customFormat="1" spans="1:14">
      <c r="A1171" s="54" t="s">
        <v>3619</v>
      </c>
      <c r="B1171" s="54" t="s">
        <v>3620</v>
      </c>
      <c r="C1171" s="54" t="s">
        <v>3621</v>
      </c>
      <c r="D1171" s="54" t="s">
        <v>590</v>
      </c>
      <c r="E1171" s="54" t="s">
        <v>18</v>
      </c>
      <c r="F1171" s="54" t="s">
        <v>590</v>
      </c>
      <c r="G1171" s="54" t="s">
        <v>129</v>
      </c>
      <c r="H1171" s="54"/>
      <c r="I1171" s="54" t="s">
        <v>120</v>
      </c>
      <c r="J1171" s="68">
        <v>13.92</v>
      </c>
      <c r="K1171" s="68">
        <v>14.341</v>
      </c>
      <c r="L1171" s="68">
        <v>14</v>
      </c>
      <c r="M1171" s="68">
        <v>15.5</v>
      </c>
      <c r="N1171" s="68">
        <v>1.5</v>
      </c>
    </row>
    <row r="1172" customFormat="1" spans="1:14">
      <c r="A1172" s="54" t="s">
        <v>3622</v>
      </c>
      <c r="B1172" s="54" t="s">
        <v>3623</v>
      </c>
      <c r="C1172" s="54" t="s">
        <v>3624</v>
      </c>
      <c r="D1172" s="54" t="s">
        <v>17</v>
      </c>
      <c r="E1172" s="54" t="s">
        <v>18</v>
      </c>
      <c r="F1172" s="54" t="s">
        <v>17</v>
      </c>
      <c r="G1172" s="54" t="s">
        <v>19</v>
      </c>
      <c r="H1172" s="54"/>
      <c r="I1172" s="54" t="s">
        <v>152</v>
      </c>
      <c r="J1172" s="68">
        <v>1.58</v>
      </c>
      <c r="K1172" s="68">
        <v>6.394</v>
      </c>
      <c r="L1172" s="68">
        <v>5.5</v>
      </c>
      <c r="M1172" s="68">
        <v>6.5</v>
      </c>
      <c r="N1172" s="68">
        <v>1</v>
      </c>
    </row>
    <row r="1173" customFormat="1" spans="1:14">
      <c r="A1173" s="54" t="s">
        <v>3625</v>
      </c>
      <c r="B1173" s="54" t="s">
        <v>3626</v>
      </c>
      <c r="C1173" s="54" t="s">
        <v>3627</v>
      </c>
      <c r="D1173" s="54" t="s">
        <v>17</v>
      </c>
      <c r="E1173" s="54" t="s">
        <v>18</v>
      </c>
      <c r="F1173" s="54" t="s">
        <v>17</v>
      </c>
      <c r="G1173" s="66" t="s">
        <v>19</v>
      </c>
      <c r="H1173" s="54"/>
      <c r="I1173" s="54" t="s">
        <v>442</v>
      </c>
      <c r="J1173" s="68">
        <v>14.62</v>
      </c>
      <c r="K1173" s="68">
        <v>12.659</v>
      </c>
      <c r="L1173" s="68">
        <v>15</v>
      </c>
      <c r="M1173" s="68">
        <v>17</v>
      </c>
      <c r="N1173" s="68">
        <v>2</v>
      </c>
    </row>
    <row r="1174" customFormat="1" spans="1:14">
      <c r="A1174" s="54" t="s">
        <v>3628</v>
      </c>
      <c r="B1174" s="54" t="s">
        <v>3629</v>
      </c>
      <c r="C1174" s="54" t="s">
        <v>3630</v>
      </c>
      <c r="D1174" s="54" t="s">
        <v>24</v>
      </c>
      <c r="E1174" s="54" t="s">
        <v>18</v>
      </c>
      <c r="F1174" s="54" t="s">
        <v>24</v>
      </c>
      <c r="G1174" s="54" t="s">
        <v>19</v>
      </c>
      <c r="H1174" s="54"/>
      <c r="I1174" s="54" t="s">
        <v>1113</v>
      </c>
      <c r="J1174" s="68">
        <v>21.88</v>
      </c>
      <c r="K1174" s="68">
        <v>4.228</v>
      </c>
      <c r="L1174" s="68">
        <v>22</v>
      </c>
      <c r="M1174" s="68">
        <v>22</v>
      </c>
      <c r="N1174" s="68">
        <v>0</v>
      </c>
    </row>
    <row r="1175" customFormat="1" spans="1:14">
      <c r="A1175" s="54" t="s">
        <v>3631</v>
      </c>
      <c r="B1175" s="54" t="s">
        <v>3632</v>
      </c>
      <c r="C1175" s="54" t="s">
        <v>50</v>
      </c>
      <c r="D1175" s="54" t="s">
        <v>3633</v>
      </c>
      <c r="E1175" s="54" t="s">
        <v>18</v>
      </c>
      <c r="F1175" s="54" t="s">
        <v>3633</v>
      </c>
      <c r="G1175" s="54" t="s">
        <v>52</v>
      </c>
      <c r="H1175" s="54"/>
      <c r="I1175" s="54" t="s">
        <v>3634</v>
      </c>
      <c r="J1175" s="68">
        <v>250.35</v>
      </c>
      <c r="K1175" s="68">
        <v>218.154</v>
      </c>
      <c r="L1175" s="68">
        <v>250</v>
      </c>
      <c r="M1175" s="68">
        <v>251</v>
      </c>
      <c r="N1175" s="68">
        <v>1</v>
      </c>
    </row>
    <row r="1176" customFormat="1" spans="1:14">
      <c r="A1176" s="54" t="s">
        <v>3635</v>
      </c>
      <c r="B1176" s="54" t="s">
        <v>3636</v>
      </c>
      <c r="C1176" s="54" t="s">
        <v>3637</v>
      </c>
      <c r="D1176" s="54" t="s">
        <v>140</v>
      </c>
      <c r="E1176" s="54" t="s">
        <v>18</v>
      </c>
      <c r="F1176" s="54" t="s">
        <v>140</v>
      </c>
      <c r="G1176" s="54" t="s">
        <v>98</v>
      </c>
      <c r="H1176" s="54"/>
      <c r="I1176" s="54" t="s">
        <v>199</v>
      </c>
      <c r="J1176" s="68">
        <v>8.84</v>
      </c>
      <c r="K1176" s="68">
        <v>4.039</v>
      </c>
      <c r="L1176" s="68">
        <v>9</v>
      </c>
      <c r="M1176" s="68">
        <v>9</v>
      </c>
      <c r="N1176" s="68">
        <v>0</v>
      </c>
    </row>
    <row r="1177" customFormat="1" spans="1:14">
      <c r="A1177" s="54" t="s">
        <v>3638</v>
      </c>
      <c r="B1177" s="54" t="s">
        <v>3639</v>
      </c>
      <c r="C1177" s="54" t="s">
        <v>3640</v>
      </c>
      <c r="D1177" s="54" t="s">
        <v>140</v>
      </c>
      <c r="E1177" s="54" t="s">
        <v>18</v>
      </c>
      <c r="F1177" s="54" t="s">
        <v>140</v>
      </c>
      <c r="G1177" s="54" t="s">
        <v>98</v>
      </c>
      <c r="H1177" s="54"/>
      <c r="I1177" s="54" t="s">
        <v>199</v>
      </c>
      <c r="J1177" s="68">
        <v>8.84</v>
      </c>
      <c r="K1177" s="68">
        <v>2.16</v>
      </c>
      <c r="L1177" s="68">
        <v>9</v>
      </c>
      <c r="M1177" s="68">
        <v>9</v>
      </c>
      <c r="N1177" s="68">
        <v>0</v>
      </c>
    </row>
    <row r="1178" customFormat="1" spans="1:14">
      <c r="A1178" s="54" t="s">
        <v>3641</v>
      </c>
      <c r="B1178" s="54" t="s">
        <v>3642</v>
      </c>
      <c r="C1178" s="54" t="s">
        <v>3643</v>
      </c>
      <c r="D1178" s="54" t="s">
        <v>140</v>
      </c>
      <c r="E1178" s="54" t="s">
        <v>18</v>
      </c>
      <c r="F1178" s="54" t="s">
        <v>140</v>
      </c>
      <c r="G1178" s="54" t="s">
        <v>98</v>
      </c>
      <c r="H1178" s="54"/>
      <c r="I1178" s="54" t="s">
        <v>199</v>
      </c>
      <c r="J1178" s="68">
        <v>11.83</v>
      </c>
      <c r="K1178" s="68">
        <v>11.197</v>
      </c>
      <c r="L1178" s="68">
        <v>12</v>
      </c>
      <c r="M1178" s="68">
        <v>13</v>
      </c>
      <c r="N1178" s="68">
        <v>1</v>
      </c>
    </row>
    <row r="1179" customFormat="1" spans="1:14">
      <c r="A1179" s="54" t="s">
        <v>3644</v>
      </c>
      <c r="B1179" s="54" t="s">
        <v>3645</v>
      </c>
      <c r="C1179" s="54" t="s">
        <v>3646</v>
      </c>
      <c r="D1179" s="54" t="s">
        <v>24</v>
      </c>
      <c r="E1179" s="54" t="s">
        <v>18</v>
      </c>
      <c r="F1179" s="54" t="s">
        <v>24</v>
      </c>
      <c r="G1179" s="66" t="s">
        <v>19</v>
      </c>
      <c r="H1179" s="54"/>
      <c r="I1179" s="54" t="s">
        <v>120</v>
      </c>
      <c r="J1179" s="68">
        <v>0.34</v>
      </c>
      <c r="K1179" s="68">
        <v>0.72</v>
      </c>
      <c r="L1179" s="68">
        <v>1</v>
      </c>
      <c r="M1179" s="68">
        <v>1</v>
      </c>
      <c r="N1179" s="68">
        <v>0</v>
      </c>
    </row>
    <row r="1180" customFormat="1" spans="1:14">
      <c r="A1180" s="54" t="s">
        <v>3647</v>
      </c>
      <c r="B1180" s="54" t="s">
        <v>3648</v>
      </c>
      <c r="C1180" s="54" t="s">
        <v>3649</v>
      </c>
      <c r="D1180" s="54" t="s">
        <v>938</v>
      </c>
      <c r="E1180" s="54" t="s">
        <v>18</v>
      </c>
      <c r="F1180" s="54" t="s">
        <v>938</v>
      </c>
      <c r="G1180" s="66" t="s">
        <v>98</v>
      </c>
      <c r="H1180" s="54"/>
      <c r="I1180" s="54" t="s">
        <v>3347</v>
      </c>
      <c r="J1180" s="68">
        <v>20.97</v>
      </c>
      <c r="K1180" s="68">
        <v>21.095</v>
      </c>
      <c r="L1180" s="68">
        <v>22</v>
      </c>
      <c r="M1180" s="68">
        <v>22</v>
      </c>
      <c r="N1180" s="68">
        <v>0</v>
      </c>
    </row>
    <row r="1181" customFormat="1" spans="1:14">
      <c r="A1181" s="54" t="s">
        <v>3650</v>
      </c>
      <c r="B1181" s="54" t="s">
        <v>3651</v>
      </c>
      <c r="C1181" s="54" t="s">
        <v>3652</v>
      </c>
      <c r="D1181" s="54" t="s">
        <v>28</v>
      </c>
      <c r="E1181" s="54" t="s">
        <v>18</v>
      </c>
      <c r="F1181" s="54" t="s">
        <v>28</v>
      </c>
      <c r="G1181" s="54" t="s">
        <v>29</v>
      </c>
      <c r="H1181" s="54"/>
      <c r="I1181" s="54" t="s">
        <v>30</v>
      </c>
      <c r="J1181" s="68">
        <v>169.66</v>
      </c>
      <c r="K1181" s="68">
        <v>1.058</v>
      </c>
      <c r="L1181" s="68">
        <v>1.1</v>
      </c>
      <c r="M1181" s="68">
        <v>1.2</v>
      </c>
      <c r="N1181" s="68">
        <v>0.1</v>
      </c>
    </row>
    <row r="1182" customFormat="1" spans="1:14">
      <c r="A1182" s="54" t="s">
        <v>3653</v>
      </c>
      <c r="B1182" s="54" t="s">
        <v>3654</v>
      </c>
      <c r="C1182" s="54" t="s">
        <v>3655</v>
      </c>
      <c r="D1182" s="54" t="s">
        <v>17</v>
      </c>
      <c r="E1182" s="54" t="s">
        <v>18</v>
      </c>
      <c r="F1182" s="54" t="s">
        <v>17</v>
      </c>
      <c r="G1182" s="54" t="s">
        <v>19</v>
      </c>
      <c r="H1182" s="54"/>
      <c r="I1182" s="54" t="s">
        <v>694</v>
      </c>
      <c r="J1182" s="68">
        <v>0.32</v>
      </c>
      <c r="K1182" s="68">
        <v>0</v>
      </c>
      <c r="L1182" s="68">
        <v>1</v>
      </c>
      <c r="M1182" s="68">
        <v>0.5</v>
      </c>
      <c r="N1182" s="68">
        <v>-0.5</v>
      </c>
    </row>
    <row r="1183" customFormat="1" spans="1:14">
      <c r="A1183" s="54" t="s">
        <v>3656</v>
      </c>
      <c r="B1183" s="54" t="s">
        <v>3657</v>
      </c>
      <c r="C1183" s="54" t="s">
        <v>3658</v>
      </c>
      <c r="D1183" s="54" t="s">
        <v>17</v>
      </c>
      <c r="E1183" s="54" t="s">
        <v>18</v>
      </c>
      <c r="F1183" s="54" t="s">
        <v>17</v>
      </c>
      <c r="G1183" s="54" t="s">
        <v>19</v>
      </c>
      <c r="H1183" s="54"/>
      <c r="I1183" s="54" t="s">
        <v>694</v>
      </c>
      <c r="J1183" s="68">
        <v>0.07</v>
      </c>
      <c r="K1183" s="68">
        <v>0</v>
      </c>
      <c r="L1183" s="68">
        <v>0.5</v>
      </c>
      <c r="M1183" s="68">
        <v>0.5</v>
      </c>
      <c r="N1183" s="68">
        <v>0</v>
      </c>
    </row>
    <row r="1184" customFormat="1" spans="1:14">
      <c r="A1184" s="54" t="s">
        <v>3659</v>
      </c>
      <c r="B1184" s="54" t="s">
        <v>3660</v>
      </c>
      <c r="C1184" s="54" t="s">
        <v>3661</v>
      </c>
      <c r="D1184" s="54" t="s">
        <v>128</v>
      </c>
      <c r="E1184" s="54" t="s">
        <v>18</v>
      </c>
      <c r="F1184" s="54" t="s">
        <v>128</v>
      </c>
      <c r="G1184" s="54" t="s">
        <v>129</v>
      </c>
      <c r="H1184" s="54"/>
      <c r="I1184" s="54" t="s">
        <v>3662</v>
      </c>
      <c r="J1184" s="68">
        <v>1.84</v>
      </c>
      <c r="K1184" s="68">
        <v>1.568</v>
      </c>
      <c r="L1184" s="68">
        <v>2</v>
      </c>
      <c r="M1184" s="68">
        <v>2</v>
      </c>
      <c r="N1184" s="68">
        <v>0</v>
      </c>
    </row>
    <row r="1185" customFormat="1" spans="1:14">
      <c r="A1185" s="54" t="s">
        <v>3663</v>
      </c>
      <c r="B1185" s="54" t="s">
        <v>3664</v>
      </c>
      <c r="C1185" s="54" t="s">
        <v>3665</v>
      </c>
      <c r="D1185" s="54" t="s">
        <v>17</v>
      </c>
      <c r="E1185" s="54" t="s">
        <v>18</v>
      </c>
      <c r="F1185" s="54" t="s">
        <v>17</v>
      </c>
      <c r="G1185" s="54" t="s">
        <v>19</v>
      </c>
      <c r="H1185" s="54"/>
      <c r="I1185" s="54" t="s">
        <v>604</v>
      </c>
      <c r="J1185" s="68">
        <v>10.55</v>
      </c>
      <c r="K1185" s="68">
        <v>7.936</v>
      </c>
      <c r="L1185" s="68">
        <v>12</v>
      </c>
      <c r="M1185" s="68">
        <v>11</v>
      </c>
      <c r="N1185" s="68">
        <v>-1</v>
      </c>
    </row>
    <row r="1186" customFormat="1" spans="1:14">
      <c r="A1186" s="54" t="s">
        <v>3666</v>
      </c>
      <c r="B1186" s="54" t="s">
        <v>3667</v>
      </c>
      <c r="C1186" s="54" t="s">
        <v>3668</v>
      </c>
      <c r="D1186" s="54" t="s">
        <v>28</v>
      </c>
      <c r="E1186" s="54" t="s">
        <v>18</v>
      </c>
      <c r="F1186" s="54" t="s">
        <v>28</v>
      </c>
      <c r="G1186" s="54" t="s">
        <v>29</v>
      </c>
      <c r="H1186" s="54"/>
      <c r="I1186" s="54" t="s">
        <v>156</v>
      </c>
      <c r="J1186" s="68">
        <v>834.55</v>
      </c>
      <c r="K1186" s="68">
        <v>4.283</v>
      </c>
      <c r="L1186" s="68">
        <v>4.3</v>
      </c>
      <c r="M1186" s="68">
        <v>4.4</v>
      </c>
      <c r="N1186" s="68">
        <v>0.1</v>
      </c>
    </row>
    <row r="1187" customFormat="1" spans="1:14">
      <c r="A1187" s="54" t="s">
        <v>3669</v>
      </c>
      <c r="B1187" s="54" t="s">
        <v>3670</v>
      </c>
      <c r="C1187" s="54" t="s">
        <v>3671</v>
      </c>
      <c r="D1187" s="54" t="s">
        <v>17</v>
      </c>
      <c r="E1187" s="54" t="s">
        <v>18</v>
      </c>
      <c r="F1187" s="54" t="s">
        <v>17</v>
      </c>
      <c r="G1187" s="54" t="s">
        <v>19</v>
      </c>
      <c r="H1187" s="54"/>
      <c r="I1187" s="54" t="s">
        <v>1269</v>
      </c>
      <c r="J1187" s="68">
        <v>37.55</v>
      </c>
      <c r="K1187" s="68">
        <v>36.54</v>
      </c>
      <c r="L1187" s="68">
        <v>38</v>
      </c>
      <c r="M1187" s="68">
        <v>38</v>
      </c>
      <c r="N1187" s="68">
        <v>0</v>
      </c>
    </row>
    <row r="1188" customFormat="1" spans="1:14">
      <c r="A1188" s="54" t="s">
        <v>3672</v>
      </c>
      <c r="B1188" s="54" t="s">
        <v>3673</v>
      </c>
      <c r="C1188" s="54" t="s">
        <v>3674</v>
      </c>
      <c r="D1188" s="54" t="s">
        <v>845</v>
      </c>
      <c r="E1188" s="54" t="s">
        <v>18</v>
      </c>
      <c r="F1188" s="54" t="s">
        <v>845</v>
      </c>
      <c r="G1188" s="54" t="s">
        <v>129</v>
      </c>
      <c r="H1188" s="54"/>
      <c r="I1188" s="54" t="s">
        <v>1269</v>
      </c>
      <c r="J1188" s="68">
        <v>7.69</v>
      </c>
      <c r="K1188" s="68">
        <v>12.376</v>
      </c>
      <c r="L1188" s="68">
        <v>12.5</v>
      </c>
      <c r="M1188" s="68">
        <v>12.5</v>
      </c>
      <c r="N1188" s="68">
        <v>0</v>
      </c>
    </row>
    <row r="1189" customFormat="1" spans="1:14">
      <c r="A1189" s="54" t="s">
        <v>3675</v>
      </c>
      <c r="B1189" s="54" t="s">
        <v>3676</v>
      </c>
      <c r="C1189" s="54" t="s">
        <v>3677</v>
      </c>
      <c r="D1189" s="54" t="s">
        <v>738</v>
      </c>
      <c r="E1189" s="54" t="s">
        <v>18</v>
      </c>
      <c r="F1189" s="54" t="s">
        <v>738</v>
      </c>
      <c r="G1189" s="54" t="s">
        <v>98</v>
      </c>
      <c r="H1189" s="54"/>
      <c r="I1189" s="54" t="s">
        <v>130</v>
      </c>
      <c r="J1189" s="68">
        <v>8.57</v>
      </c>
      <c r="K1189" s="68">
        <v>5.456</v>
      </c>
      <c r="L1189" s="68">
        <v>9</v>
      </c>
      <c r="M1189" s="68">
        <v>9</v>
      </c>
      <c r="N1189" s="68">
        <v>0</v>
      </c>
    </row>
    <row r="1190" customFormat="1" spans="1:14">
      <c r="A1190" s="54" t="s">
        <v>3678</v>
      </c>
      <c r="B1190" s="54" t="s">
        <v>3679</v>
      </c>
      <c r="C1190" s="54" t="s">
        <v>3680</v>
      </c>
      <c r="D1190" s="54" t="s">
        <v>17</v>
      </c>
      <c r="E1190" s="54" t="s">
        <v>18</v>
      </c>
      <c r="F1190" s="54" t="s">
        <v>17</v>
      </c>
      <c r="G1190" s="54" t="s">
        <v>19</v>
      </c>
      <c r="H1190" s="54"/>
      <c r="I1190" s="54" t="s">
        <v>103</v>
      </c>
      <c r="J1190" s="68">
        <v>11.86</v>
      </c>
      <c r="K1190" s="68">
        <v>8.134</v>
      </c>
      <c r="L1190" s="68">
        <v>12</v>
      </c>
      <c r="M1190" s="68">
        <v>12</v>
      </c>
      <c r="N1190" s="68">
        <v>0</v>
      </c>
    </row>
    <row r="1191" customFormat="1" spans="1:14">
      <c r="A1191" s="54" t="s">
        <v>3681</v>
      </c>
      <c r="B1191" s="54" t="s">
        <v>3682</v>
      </c>
      <c r="C1191" s="54" t="s">
        <v>3683</v>
      </c>
      <c r="D1191" s="54" t="s">
        <v>17</v>
      </c>
      <c r="E1191" s="54" t="s">
        <v>18</v>
      </c>
      <c r="F1191" s="54" t="s">
        <v>17</v>
      </c>
      <c r="G1191" s="66" t="s">
        <v>19</v>
      </c>
      <c r="H1191" s="54"/>
      <c r="I1191" s="54" t="s">
        <v>103</v>
      </c>
      <c r="J1191" s="68">
        <v>8.72</v>
      </c>
      <c r="K1191" s="68">
        <v>5.952</v>
      </c>
      <c r="L1191" s="68">
        <v>9</v>
      </c>
      <c r="M1191" s="68">
        <v>9</v>
      </c>
      <c r="N1191" s="68">
        <v>0</v>
      </c>
    </row>
    <row r="1192" customFormat="1" spans="1:14">
      <c r="A1192" s="54" t="s">
        <v>3684</v>
      </c>
      <c r="B1192" s="54" t="s">
        <v>3685</v>
      </c>
      <c r="C1192" s="54" t="s">
        <v>3686</v>
      </c>
      <c r="D1192" s="54" t="s">
        <v>17</v>
      </c>
      <c r="E1192" s="54" t="s">
        <v>18</v>
      </c>
      <c r="F1192" s="54" t="s">
        <v>17</v>
      </c>
      <c r="G1192" s="54" t="s">
        <v>19</v>
      </c>
      <c r="H1192" s="54"/>
      <c r="I1192" s="54" t="s">
        <v>103</v>
      </c>
      <c r="J1192" s="68">
        <v>10.43</v>
      </c>
      <c r="K1192" s="68">
        <v>7.88</v>
      </c>
      <c r="L1192" s="68">
        <v>12</v>
      </c>
      <c r="M1192" s="68">
        <v>10.5</v>
      </c>
      <c r="N1192" s="68">
        <v>-1.5</v>
      </c>
    </row>
    <row r="1193" customFormat="1" spans="1:14">
      <c r="A1193" s="54" t="s">
        <v>3687</v>
      </c>
      <c r="B1193" s="54" t="s">
        <v>3688</v>
      </c>
      <c r="C1193" s="54" t="s">
        <v>3689</v>
      </c>
      <c r="D1193" s="54" t="s">
        <v>17</v>
      </c>
      <c r="E1193" s="54" t="s">
        <v>18</v>
      </c>
      <c r="F1193" s="54" t="s">
        <v>17</v>
      </c>
      <c r="G1193" s="54" t="s">
        <v>19</v>
      </c>
      <c r="H1193" s="54"/>
      <c r="I1193" s="54" t="s">
        <v>116</v>
      </c>
      <c r="J1193" s="68">
        <v>3.33</v>
      </c>
      <c r="K1193" s="68">
        <v>3.234</v>
      </c>
      <c r="L1193" s="68">
        <v>3.5</v>
      </c>
      <c r="M1193" s="68">
        <v>3.5</v>
      </c>
      <c r="N1193" s="68">
        <v>0</v>
      </c>
    </row>
    <row r="1194" customFormat="1" spans="1:14">
      <c r="A1194" s="54" t="s">
        <v>3690</v>
      </c>
      <c r="B1194" s="54" t="s">
        <v>3691</v>
      </c>
      <c r="C1194" s="54" t="s">
        <v>50</v>
      </c>
      <c r="D1194" s="54" t="s">
        <v>1071</v>
      </c>
      <c r="E1194" s="54" t="s">
        <v>18</v>
      </c>
      <c r="F1194" s="54" t="s">
        <v>1071</v>
      </c>
      <c r="G1194" s="54" t="s">
        <v>52</v>
      </c>
      <c r="H1194" s="54"/>
      <c r="I1194" s="54" t="s">
        <v>896</v>
      </c>
      <c r="J1194" s="68">
        <v>16.38</v>
      </c>
      <c r="K1194" s="68">
        <v>13.468</v>
      </c>
      <c r="L1194" s="68">
        <v>21</v>
      </c>
      <c r="M1194" s="68">
        <v>21</v>
      </c>
      <c r="N1194" s="68">
        <v>0</v>
      </c>
    </row>
    <row r="1195" customFormat="1" spans="1:14">
      <c r="A1195" s="54" t="s">
        <v>3692</v>
      </c>
      <c r="B1195" s="54" t="s">
        <v>3693</v>
      </c>
      <c r="C1195" s="54" t="s">
        <v>3694</v>
      </c>
      <c r="D1195" s="54" t="s">
        <v>24</v>
      </c>
      <c r="E1195" s="54" t="s">
        <v>18</v>
      </c>
      <c r="F1195" s="54" t="s">
        <v>24</v>
      </c>
      <c r="G1195" s="54" t="s">
        <v>19</v>
      </c>
      <c r="H1195" s="54"/>
      <c r="I1195" s="54" t="s">
        <v>246</v>
      </c>
      <c r="J1195" s="68">
        <v>23.86</v>
      </c>
      <c r="K1195" s="68">
        <v>28.839</v>
      </c>
      <c r="L1195" s="68">
        <v>24</v>
      </c>
      <c r="M1195" s="68">
        <v>29</v>
      </c>
      <c r="N1195" s="68">
        <v>5</v>
      </c>
    </row>
    <row r="1196" customFormat="1" spans="1:14">
      <c r="A1196" s="54" t="s">
        <v>3695</v>
      </c>
      <c r="B1196" s="54" t="s">
        <v>3696</v>
      </c>
      <c r="C1196" s="54" t="s">
        <v>3697</v>
      </c>
      <c r="D1196" s="54" t="s">
        <v>24</v>
      </c>
      <c r="E1196" s="54" t="s">
        <v>18</v>
      </c>
      <c r="F1196" s="54" t="s">
        <v>24</v>
      </c>
      <c r="G1196" s="66" t="s">
        <v>19</v>
      </c>
      <c r="H1196" s="54"/>
      <c r="I1196" s="54" t="s">
        <v>246</v>
      </c>
      <c r="J1196" s="68">
        <v>24.11</v>
      </c>
      <c r="K1196" s="68">
        <v>28.35</v>
      </c>
      <c r="L1196" s="68">
        <v>25</v>
      </c>
      <c r="M1196" s="68">
        <v>29</v>
      </c>
      <c r="N1196" s="68">
        <v>4</v>
      </c>
    </row>
    <row r="1197" customFormat="1" spans="1:14">
      <c r="A1197" s="54" t="s">
        <v>3698</v>
      </c>
      <c r="B1197" s="54" t="s">
        <v>3699</v>
      </c>
      <c r="C1197" s="54" t="s">
        <v>3700</v>
      </c>
      <c r="D1197" s="54" t="s">
        <v>24</v>
      </c>
      <c r="E1197" s="54" t="s">
        <v>18</v>
      </c>
      <c r="F1197" s="54" t="s">
        <v>24</v>
      </c>
      <c r="G1197" s="54" t="s">
        <v>19</v>
      </c>
      <c r="H1197" s="54"/>
      <c r="I1197" s="54" t="s">
        <v>246</v>
      </c>
      <c r="J1197" s="68">
        <v>24.14</v>
      </c>
      <c r="K1197" s="68">
        <v>28.896</v>
      </c>
      <c r="L1197" s="68">
        <v>25</v>
      </c>
      <c r="M1197" s="68">
        <v>29</v>
      </c>
      <c r="N1197" s="68">
        <v>4</v>
      </c>
    </row>
    <row r="1198" customFormat="1" spans="1:14">
      <c r="A1198" s="54" t="s">
        <v>3701</v>
      </c>
      <c r="B1198" s="54" t="s">
        <v>3702</v>
      </c>
      <c r="C1198" s="54" t="s">
        <v>3703</v>
      </c>
      <c r="D1198" s="54" t="s">
        <v>24</v>
      </c>
      <c r="E1198" s="54" t="s">
        <v>18</v>
      </c>
      <c r="F1198" s="54" t="s">
        <v>24</v>
      </c>
      <c r="G1198" s="54" t="s">
        <v>19</v>
      </c>
      <c r="H1198" s="54"/>
      <c r="I1198" s="54" t="s">
        <v>246</v>
      </c>
      <c r="J1198" s="68">
        <v>23.74</v>
      </c>
      <c r="K1198" s="68">
        <v>28.281</v>
      </c>
      <c r="L1198" s="68">
        <v>25</v>
      </c>
      <c r="M1198" s="68">
        <v>29</v>
      </c>
      <c r="N1198" s="68">
        <v>4</v>
      </c>
    </row>
    <row r="1199" customFormat="1" spans="1:14">
      <c r="A1199" s="54" t="s">
        <v>3704</v>
      </c>
      <c r="B1199" s="54" t="s">
        <v>3705</v>
      </c>
      <c r="C1199" s="54" t="s">
        <v>3706</v>
      </c>
      <c r="D1199" s="54" t="s">
        <v>24</v>
      </c>
      <c r="E1199" s="54" t="s">
        <v>18</v>
      </c>
      <c r="F1199" s="54" t="s">
        <v>24</v>
      </c>
      <c r="G1199" s="54" t="s">
        <v>19</v>
      </c>
      <c r="H1199" s="54"/>
      <c r="I1199" s="54" t="s">
        <v>246</v>
      </c>
      <c r="J1199" s="68">
        <v>23.74</v>
      </c>
      <c r="K1199" s="68">
        <v>28.896</v>
      </c>
      <c r="L1199" s="68">
        <v>24</v>
      </c>
      <c r="M1199" s="68">
        <v>29</v>
      </c>
      <c r="N1199" s="68">
        <v>5</v>
      </c>
    </row>
    <row r="1200" customFormat="1" spans="1:14">
      <c r="A1200" s="54" t="s">
        <v>3707</v>
      </c>
      <c r="B1200" s="54" t="s">
        <v>3708</v>
      </c>
      <c r="C1200" s="54" t="s">
        <v>3709</v>
      </c>
      <c r="D1200" s="54" t="s">
        <v>24</v>
      </c>
      <c r="E1200" s="54" t="s">
        <v>18</v>
      </c>
      <c r="F1200" s="54" t="s">
        <v>24</v>
      </c>
      <c r="G1200" s="66" t="s">
        <v>19</v>
      </c>
      <c r="H1200" s="54"/>
      <c r="I1200" s="54" t="s">
        <v>246</v>
      </c>
      <c r="J1200" s="68">
        <v>24.06</v>
      </c>
      <c r="K1200" s="68">
        <v>27.747</v>
      </c>
      <c r="L1200" s="68">
        <v>25</v>
      </c>
      <c r="M1200" s="68">
        <v>28</v>
      </c>
      <c r="N1200" s="68">
        <v>3</v>
      </c>
    </row>
    <row r="1201" customFormat="1" spans="1:14">
      <c r="A1201" s="54" t="s">
        <v>3710</v>
      </c>
      <c r="B1201" s="54" t="s">
        <v>3711</v>
      </c>
      <c r="C1201" s="54" t="s">
        <v>3712</v>
      </c>
      <c r="D1201" s="54" t="s">
        <v>24</v>
      </c>
      <c r="E1201" s="54" t="s">
        <v>18</v>
      </c>
      <c r="F1201" s="54" t="s">
        <v>24</v>
      </c>
      <c r="G1201" s="54" t="s">
        <v>19</v>
      </c>
      <c r="H1201" s="54"/>
      <c r="I1201" s="54" t="s">
        <v>246</v>
      </c>
      <c r="J1201" s="68">
        <v>24.18</v>
      </c>
      <c r="K1201" s="68">
        <v>28.814</v>
      </c>
      <c r="L1201" s="68">
        <v>25</v>
      </c>
      <c r="M1201" s="68">
        <v>29</v>
      </c>
      <c r="N1201" s="68">
        <v>4</v>
      </c>
    </row>
    <row r="1202" customFormat="1" spans="1:14">
      <c r="A1202" s="54" t="s">
        <v>3713</v>
      </c>
      <c r="B1202" s="54" t="s">
        <v>3714</v>
      </c>
      <c r="C1202" s="54" t="s">
        <v>3715</v>
      </c>
      <c r="D1202" s="54" t="s">
        <v>967</v>
      </c>
      <c r="E1202" s="54" t="s">
        <v>18</v>
      </c>
      <c r="F1202" s="54" t="s">
        <v>967</v>
      </c>
      <c r="G1202" s="54" t="s">
        <v>52</v>
      </c>
      <c r="H1202" s="54"/>
      <c r="I1202" s="54" t="s">
        <v>3634</v>
      </c>
      <c r="J1202" s="68">
        <v>496.06</v>
      </c>
      <c r="K1202" s="68">
        <v>1087.199</v>
      </c>
      <c r="L1202" s="68">
        <v>1034</v>
      </c>
      <c r="M1202" s="68">
        <v>1089</v>
      </c>
      <c r="N1202" s="68">
        <v>55</v>
      </c>
    </row>
    <row r="1203" customFormat="1" spans="1:14">
      <c r="A1203" s="54" t="s">
        <v>3716</v>
      </c>
      <c r="B1203" s="54" t="s">
        <v>3717</v>
      </c>
      <c r="C1203" s="54" t="s">
        <v>3718</v>
      </c>
      <c r="D1203" s="54" t="s">
        <v>17</v>
      </c>
      <c r="E1203" s="54" t="s">
        <v>18</v>
      </c>
      <c r="F1203" s="54" t="s">
        <v>17</v>
      </c>
      <c r="G1203" s="66" t="s">
        <v>19</v>
      </c>
      <c r="H1203" s="54"/>
      <c r="I1203" s="54" t="s">
        <v>679</v>
      </c>
      <c r="J1203" s="68">
        <v>8.49</v>
      </c>
      <c r="K1203" s="68">
        <v>7.207</v>
      </c>
      <c r="L1203" s="68">
        <v>8.5</v>
      </c>
      <c r="M1203" s="68">
        <v>11</v>
      </c>
      <c r="N1203" s="68">
        <v>2.5</v>
      </c>
    </row>
    <row r="1204" customFormat="1" spans="1:14">
      <c r="A1204" s="54" t="s">
        <v>3719</v>
      </c>
      <c r="B1204" s="54" t="s">
        <v>3720</v>
      </c>
      <c r="C1204" s="54" t="s">
        <v>3721</v>
      </c>
      <c r="D1204" s="54" t="s">
        <v>85</v>
      </c>
      <c r="E1204" s="54" t="s">
        <v>18</v>
      </c>
      <c r="F1204" s="54" t="s">
        <v>85</v>
      </c>
      <c r="G1204" s="54" t="s">
        <v>29</v>
      </c>
      <c r="H1204" s="54"/>
      <c r="I1204" s="54" t="s">
        <v>767</v>
      </c>
      <c r="J1204" s="68">
        <v>138.97</v>
      </c>
      <c r="K1204" s="68">
        <v>78.568</v>
      </c>
      <c r="L1204" s="68">
        <v>114</v>
      </c>
      <c r="M1204" s="68">
        <v>139</v>
      </c>
      <c r="N1204" s="68">
        <v>25</v>
      </c>
    </row>
    <row r="1205" customFormat="1" spans="1:14">
      <c r="A1205" s="54" t="s">
        <v>3722</v>
      </c>
      <c r="B1205" s="54" t="s">
        <v>3723</v>
      </c>
      <c r="C1205" s="54" t="s">
        <v>3724</v>
      </c>
      <c r="D1205" s="54" t="s">
        <v>1080</v>
      </c>
      <c r="E1205" s="54" t="s">
        <v>18</v>
      </c>
      <c r="F1205" s="54" t="s">
        <v>1080</v>
      </c>
      <c r="G1205" s="54" t="s">
        <v>19</v>
      </c>
      <c r="H1205" s="54"/>
      <c r="I1205" s="54" t="s">
        <v>2376</v>
      </c>
      <c r="J1205" s="68">
        <v>65.85</v>
      </c>
      <c r="K1205" s="68">
        <v>83.048</v>
      </c>
      <c r="L1205" s="68">
        <v>72</v>
      </c>
      <c r="M1205" s="68">
        <v>84</v>
      </c>
      <c r="N1205" s="68">
        <v>12</v>
      </c>
    </row>
    <row r="1206" customFormat="1" spans="1:14">
      <c r="A1206" s="54" t="s">
        <v>3725</v>
      </c>
      <c r="B1206" s="54" t="s">
        <v>3726</v>
      </c>
      <c r="C1206" s="54" t="s">
        <v>3727</v>
      </c>
      <c r="D1206" s="54" t="s">
        <v>728</v>
      </c>
      <c r="E1206" s="54" t="s">
        <v>18</v>
      </c>
      <c r="F1206" s="54" t="s">
        <v>728</v>
      </c>
      <c r="G1206" s="54" t="s">
        <v>129</v>
      </c>
      <c r="H1206" s="54"/>
      <c r="I1206" s="54" t="s">
        <v>20</v>
      </c>
      <c r="J1206" s="68">
        <v>151.51</v>
      </c>
      <c r="K1206" s="68">
        <v>125.931</v>
      </c>
      <c r="L1206" s="68">
        <v>152</v>
      </c>
      <c r="M1206" s="68">
        <v>152</v>
      </c>
      <c r="N1206" s="68">
        <v>0</v>
      </c>
    </row>
    <row r="1207" customFormat="1" spans="1:14">
      <c r="A1207" s="54" t="s">
        <v>3728</v>
      </c>
      <c r="B1207" s="54" t="s">
        <v>3729</v>
      </c>
      <c r="C1207" s="54" t="s">
        <v>3730</v>
      </c>
      <c r="D1207" s="54" t="s">
        <v>160</v>
      </c>
      <c r="E1207" s="54" t="s">
        <v>18</v>
      </c>
      <c r="F1207" s="54" t="s">
        <v>160</v>
      </c>
      <c r="G1207" s="54" t="s">
        <v>129</v>
      </c>
      <c r="H1207" s="54"/>
      <c r="I1207" s="54" t="s">
        <v>337</v>
      </c>
      <c r="J1207" s="68">
        <v>2.39</v>
      </c>
      <c r="K1207" s="68">
        <v>1.842</v>
      </c>
      <c r="L1207" s="68">
        <v>2.5</v>
      </c>
      <c r="M1207" s="68">
        <v>2.5</v>
      </c>
      <c r="N1207" s="68">
        <v>0</v>
      </c>
    </row>
    <row r="1208" customFormat="1" spans="1:14">
      <c r="A1208" s="54" t="s">
        <v>3731</v>
      </c>
      <c r="B1208" s="54" t="s">
        <v>3732</v>
      </c>
      <c r="C1208" s="54" t="s">
        <v>3733</v>
      </c>
      <c r="D1208" s="54" t="s">
        <v>160</v>
      </c>
      <c r="E1208" s="54" t="s">
        <v>18</v>
      </c>
      <c r="F1208" s="54" t="s">
        <v>160</v>
      </c>
      <c r="G1208" s="54" t="s">
        <v>129</v>
      </c>
      <c r="H1208" s="54"/>
      <c r="I1208" s="54" t="s">
        <v>337</v>
      </c>
      <c r="J1208" s="68">
        <v>3.2</v>
      </c>
      <c r="K1208" s="68">
        <v>2.141</v>
      </c>
      <c r="L1208" s="68">
        <v>3.5</v>
      </c>
      <c r="M1208" s="68">
        <v>3.5</v>
      </c>
      <c r="N1208" s="68">
        <v>0</v>
      </c>
    </row>
    <row r="1209" customFormat="1" spans="1:14">
      <c r="A1209" s="54" t="s">
        <v>3734</v>
      </c>
      <c r="B1209" s="54" t="s">
        <v>3735</v>
      </c>
      <c r="C1209" s="54" t="s">
        <v>3736</v>
      </c>
      <c r="D1209" s="54" t="s">
        <v>160</v>
      </c>
      <c r="E1209" s="54" t="s">
        <v>18</v>
      </c>
      <c r="F1209" s="54" t="s">
        <v>160</v>
      </c>
      <c r="G1209" s="54" t="s">
        <v>129</v>
      </c>
      <c r="H1209" s="54"/>
      <c r="I1209" s="54" t="s">
        <v>337</v>
      </c>
      <c r="J1209" s="68">
        <v>2.18</v>
      </c>
      <c r="K1209" s="68">
        <v>2.028</v>
      </c>
      <c r="L1209" s="68">
        <v>2.5</v>
      </c>
      <c r="M1209" s="68">
        <v>2.5</v>
      </c>
      <c r="N1209" s="68">
        <v>0</v>
      </c>
    </row>
    <row r="1210" customFormat="1" spans="1:14">
      <c r="A1210" s="54" t="s">
        <v>3737</v>
      </c>
      <c r="B1210" s="54" t="s">
        <v>3738</v>
      </c>
      <c r="C1210" s="54" t="s">
        <v>3739</v>
      </c>
      <c r="D1210" s="54" t="s">
        <v>160</v>
      </c>
      <c r="E1210" s="54" t="s">
        <v>18</v>
      </c>
      <c r="F1210" s="54" t="s">
        <v>160</v>
      </c>
      <c r="G1210" s="54" t="s">
        <v>129</v>
      </c>
      <c r="H1210" s="54"/>
      <c r="I1210" s="54" t="s">
        <v>337</v>
      </c>
      <c r="J1210" s="68">
        <v>2.86</v>
      </c>
      <c r="K1210" s="68">
        <v>2.028</v>
      </c>
      <c r="L1210" s="68">
        <v>3</v>
      </c>
      <c r="M1210" s="68">
        <v>3</v>
      </c>
      <c r="N1210" s="68">
        <v>0</v>
      </c>
    </row>
    <row r="1211" customFormat="1" spans="1:14">
      <c r="A1211" s="54" t="s">
        <v>3740</v>
      </c>
      <c r="B1211" s="54" t="s">
        <v>3741</v>
      </c>
      <c r="C1211" s="54" t="s">
        <v>3742</v>
      </c>
      <c r="D1211" s="54" t="s">
        <v>160</v>
      </c>
      <c r="E1211" s="54" t="s">
        <v>18</v>
      </c>
      <c r="F1211" s="54" t="s">
        <v>160</v>
      </c>
      <c r="G1211" s="66" t="s">
        <v>129</v>
      </c>
      <c r="H1211" s="54"/>
      <c r="I1211" s="54" t="s">
        <v>337</v>
      </c>
      <c r="J1211" s="68">
        <v>2.85</v>
      </c>
      <c r="K1211" s="68">
        <v>2.058</v>
      </c>
      <c r="L1211" s="68">
        <v>3</v>
      </c>
      <c r="M1211" s="68">
        <v>3</v>
      </c>
      <c r="N1211" s="68">
        <v>0</v>
      </c>
    </row>
    <row r="1212" customFormat="1" spans="1:14">
      <c r="A1212" s="54" t="s">
        <v>3743</v>
      </c>
      <c r="B1212" s="54" t="s">
        <v>3744</v>
      </c>
      <c r="C1212" s="54" t="s">
        <v>3745</v>
      </c>
      <c r="D1212" s="54" t="s">
        <v>160</v>
      </c>
      <c r="E1212" s="54" t="s">
        <v>18</v>
      </c>
      <c r="F1212" s="54" t="s">
        <v>160</v>
      </c>
      <c r="G1212" s="66" t="s">
        <v>129</v>
      </c>
      <c r="H1212" s="54"/>
      <c r="I1212" s="54" t="s">
        <v>337</v>
      </c>
      <c r="J1212" s="68">
        <v>2.29</v>
      </c>
      <c r="K1212" s="68">
        <v>1.842</v>
      </c>
      <c r="L1212" s="68">
        <v>2.5</v>
      </c>
      <c r="M1212" s="68">
        <v>2.5</v>
      </c>
      <c r="N1212" s="68">
        <v>0</v>
      </c>
    </row>
    <row r="1213" customFormat="1" spans="1:14">
      <c r="A1213" s="54" t="s">
        <v>3746</v>
      </c>
      <c r="B1213" s="54" t="s">
        <v>3747</v>
      </c>
      <c r="C1213" s="54" t="s">
        <v>3748</v>
      </c>
      <c r="D1213" s="54" t="s">
        <v>160</v>
      </c>
      <c r="E1213" s="54" t="s">
        <v>18</v>
      </c>
      <c r="F1213" s="54" t="s">
        <v>160</v>
      </c>
      <c r="G1213" s="54" t="s">
        <v>129</v>
      </c>
      <c r="H1213" s="54"/>
      <c r="I1213" s="54" t="s">
        <v>337</v>
      </c>
      <c r="J1213" s="68">
        <v>3.21</v>
      </c>
      <c r="K1213" s="68">
        <v>2.141</v>
      </c>
      <c r="L1213" s="68">
        <v>3.5</v>
      </c>
      <c r="M1213" s="68">
        <v>3.5</v>
      </c>
      <c r="N1213" s="68">
        <v>0</v>
      </c>
    </row>
    <row r="1214" customFormat="1" spans="1:14">
      <c r="A1214" s="54" t="s">
        <v>3749</v>
      </c>
      <c r="B1214" s="54" t="s">
        <v>3750</v>
      </c>
      <c r="C1214" s="54" t="s">
        <v>3751</v>
      </c>
      <c r="D1214" s="54" t="s">
        <v>160</v>
      </c>
      <c r="E1214" s="54" t="s">
        <v>18</v>
      </c>
      <c r="F1214" s="54" t="s">
        <v>160</v>
      </c>
      <c r="G1214" s="54" t="s">
        <v>129</v>
      </c>
      <c r="H1214" s="54"/>
      <c r="I1214" s="54" t="s">
        <v>337</v>
      </c>
      <c r="J1214" s="68">
        <v>2.21</v>
      </c>
      <c r="K1214" s="68">
        <v>2.028</v>
      </c>
      <c r="L1214" s="68">
        <v>2.5</v>
      </c>
      <c r="M1214" s="68">
        <v>2.5</v>
      </c>
      <c r="N1214" s="68">
        <v>0</v>
      </c>
    </row>
    <row r="1215" customFormat="1" spans="1:14">
      <c r="A1215" s="54" t="s">
        <v>3752</v>
      </c>
      <c r="B1215" s="54" t="s">
        <v>3753</v>
      </c>
      <c r="C1215" s="54" t="s">
        <v>3754</v>
      </c>
      <c r="D1215" s="54" t="s">
        <v>160</v>
      </c>
      <c r="E1215" s="54" t="s">
        <v>18</v>
      </c>
      <c r="F1215" s="54" t="s">
        <v>160</v>
      </c>
      <c r="G1215" s="54" t="s">
        <v>129</v>
      </c>
      <c r="H1215" s="54"/>
      <c r="I1215" s="54" t="s">
        <v>337</v>
      </c>
      <c r="J1215" s="68">
        <v>3.2</v>
      </c>
      <c r="K1215" s="68">
        <v>2.253</v>
      </c>
      <c r="L1215" s="68">
        <v>3.5</v>
      </c>
      <c r="M1215" s="68">
        <v>3.5</v>
      </c>
      <c r="N1215" s="68">
        <v>0</v>
      </c>
    </row>
    <row r="1216" customFormat="1" spans="1:14">
      <c r="A1216" s="54" t="s">
        <v>3755</v>
      </c>
      <c r="B1216" s="54" t="s">
        <v>3756</v>
      </c>
      <c r="C1216" s="54" t="s">
        <v>3757</v>
      </c>
      <c r="D1216" s="54" t="s">
        <v>160</v>
      </c>
      <c r="E1216" s="54" t="s">
        <v>18</v>
      </c>
      <c r="F1216" s="54" t="s">
        <v>160</v>
      </c>
      <c r="G1216" s="54" t="s">
        <v>129</v>
      </c>
      <c r="H1216" s="54"/>
      <c r="I1216" s="54" t="s">
        <v>337</v>
      </c>
      <c r="J1216" s="68">
        <v>2.15</v>
      </c>
      <c r="K1216" s="68">
        <v>1.95</v>
      </c>
      <c r="L1216" s="68">
        <v>2.5</v>
      </c>
      <c r="M1216" s="68">
        <v>2.5</v>
      </c>
      <c r="N1216" s="68">
        <v>0</v>
      </c>
    </row>
    <row r="1217" customFormat="1" spans="1:14">
      <c r="A1217" s="54" t="s">
        <v>3758</v>
      </c>
      <c r="B1217" s="54" t="s">
        <v>3759</v>
      </c>
      <c r="C1217" s="54" t="s">
        <v>3760</v>
      </c>
      <c r="D1217" s="54" t="s">
        <v>160</v>
      </c>
      <c r="E1217" s="54" t="s">
        <v>18</v>
      </c>
      <c r="F1217" s="54" t="s">
        <v>160</v>
      </c>
      <c r="G1217" s="54" t="s">
        <v>129</v>
      </c>
      <c r="H1217" s="54"/>
      <c r="I1217" s="54" t="s">
        <v>337</v>
      </c>
      <c r="J1217" s="68">
        <v>3.44</v>
      </c>
      <c r="K1217" s="68">
        <v>2.31</v>
      </c>
      <c r="L1217" s="68">
        <v>3.5</v>
      </c>
      <c r="M1217" s="68">
        <v>3.5</v>
      </c>
      <c r="N1217" s="68">
        <v>0</v>
      </c>
    </row>
    <row r="1218" customFormat="1" spans="1:14">
      <c r="A1218" s="54" t="s">
        <v>3761</v>
      </c>
      <c r="B1218" s="54" t="s">
        <v>3762</v>
      </c>
      <c r="C1218" s="54" t="s">
        <v>3763</v>
      </c>
      <c r="D1218" s="54" t="s">
        <v>160</v>
      </c>
      <c r="E1218" s="54" t="s">
        <v>18</v>
      </c>
      <c r="F1218" s="54" t="s">
        <v>160</v>
      </c>
      <c r="G1218" s="54" t="s">
        <v>129</v>
      </c>
      <c r="H1218" s="54"/>
      <c r="I1218" s="54" t="s">
        <v>337</v>
      </c>
      <c r="J1218" s="68">
        <v>2.84</v>
      </c>
      <c r="K1218" s="68">
        <v>2.083</v>
      </c>
      <c r="L1218" s="68">
        <v>3</v>
      </c>
      <c r="M1218" s="68">
        <v>3</v>
      </c>
      <c r="N1218" s="68">
        <v>0</v>
      </c>
    </row>
    <row r="1219" customFormat="1" spans="1:14">
      <c r="A1219" s="54" t="s">
        <v>3764</v>
      </c>
      <c r="B1219" s="54" t="s">
        <v>3765</v>
      </c>
      <c r="C1219" s="54" t="s">
        <v>3766</v>
      </c>
      <c r="D1219" s="54" t="s">
        <v>160</v>
      </c>
      <c r="E1219" s="54" t="s">
        <v>18</v>
      </c>
      <c r="F1219" s="54" t="s">
        <v>160</v>
      </c>
      <c r="G1219" s="54" t="s">
        <v>129</v>
      </c>
      <c r="H1219" s="54"/>
      <c r="I1219" s="54" t="s">
        <v>337</v>
      </c>
      <c r="J1219" s="68">
        <v>3.17</v>
      </c>
      <c r="K1219" s="68">
        <v>2.141</v>
      </c>
      <c r="L1219" s="68">
        <v>3.5</v>
      </c>
      <c r="M1219" s="68">
        <v>3.5</v>
      </c>
      <c r="N1219" s="68">
        <v>0</v>
      </c>
    </row>
    <row r="1220" customFormat="1" spans="1:14">
      <c r="A1220" s="54" t="s">
        <v>3767</v>
      </c>
      <c r="B1220" s="54" t="s">
        <v>3768</v>
      </c>
      <c r="C1220" s="54" t="s">
        <v>3769</v>
      </c>
      <c r="D1220" s="54" t="s">
        <v>160</v>
      </c>
      <c r="E1220" s="54" t="s">
        <v>18</v>
      </c>
      <c r="F1220" s="54" t="s">
        <v>160</v>
      </c>
      <c r="G1220" s="54" t="s">
        <v>129</v>
      </c>
      <c r="H1220" s="54"/>
      <c r="I1220" s="54" t="s">
        <v>337</v>
      </c>
      <c r="J1220" s="68">
        <v>2.85</v>
      </c>
      <c r="K1220" s="68">
        <v>1.95</v>
      </c>
      <c r="L1220" s="68">
        <v>3</v>
      </c>
      <c r="M1220" s="68">
        <v>3</v>
      </c>
      <c r="N1220" s="68">
        <v>0</v>
      </c>
    </row>
    <row r="1221" customFormat="1" spans="1:14">
      <c r="A1221" s="54" t="s">
        <v>3770</v>
      </c>
      <c r="B1221" s="54" t="s">
        <v>3771</v>
      </c>
      <c r="C1221" s="54" t="s">
        <v>3772</v>
      </c>
      <c r="D1221" s="54" t="s">
        <v>160</v>
      </c>
      <c r="E1221" s="54" t="s">
        <v>18</v>
      </c>
      <c r="F1221" s="54" t="s">
        <v>160</v>
      </c>
      <c r="G1221" s="54" t="s">
        <v>129</v>
      </c>
      <c r="H1221" s="54"/>
      <c r="I1221" s="54" t="s">
        <v>337</v>
      </c>
      <c r="J1221" s="68">
        <v>2.47</v>
      </c>
      <c r="K1221" s="68">
        <v>1.803</v>
      </c>
      <c r="L1221" s="68">
        <v>2.5</v>
      </c>
      <c r="M1221" s="68">
        <v>2.5</v>
      </c>
      <c r="N1221" s="68">
        <v>0</v>
      </c>
    </row>
    <row r="1222" customFormat="1" spans="1:14">
      <c r="A1222" s="54" t="s">
        <v>3773</v>
      </c>
      <c r="B1222" s="54" t="s">
        <v>3774</v>
      </c>
      <c r="C1222" s="54" t="s">
        <v>3775</v>
      </c>
      <c r="D1222" s="54" t="s">
        <v>160</v>
      </c>
      <c r="E1222" s="54" t="s">
        <v>18</v>
      </c>
      <c r="F1222" s="54" t="s">
        <v>160</v>
      </c>
      <c r="G1222" s="54" t="s">
        <v>129</v>
      </c>
      <c r="H1222" s="54"/>
      <c r="I1222" s="54" t="s">
        <v>337</v>
      </c>
      <c r="J1222" s="68">
        <v>2.44</v>
      </c>
      <c r="K1222" s="68">
        <v>1.915</v>
      </c>
      <c r="L1222" s="68">
        <v>2.5</v>
      </c>
      <c r="M1222" s="68">
        <v>2.5</v>
      </c>
      <c r="N1222" s="68">
        <v>0</v>
      </c>
    </row>
    <row r="1223" customFormat="1" spans="1:14">
      <c r="A1223" s="54" t="s">
        <v>3776</v>
      </c>
      <c r="B1223" s="54" t="s">
        <v>3777</v>
      </c>
      <c r="C1223" s="54" t="s">
        <v>3778</v>
      </c>
      <c r="D1223" s="54" t="s">
        <v>160</v>
      </c>
      <c r="E1223" s="54" t="s">
        <v>18</v>
      </c>
      <c r="F1223" s="54" t="s">
        <v>160</v>
      </c>
      <c r="G1223" s="66" t="s">
        <v>129</v>
      </c>
      <c r="H1223" s="54"/>
      <c r="I1223" s="54" t="s">
        <v>337</v>
      </c>
      <c r="J1223" s="68">
        <v>3.22</v>
      </c>
      <c r="K1223" s="68">
        <v>2.253</v>
      </c>
      <c r="L1223" s="68">
        <v>3.5</v>
      </c>
      <c r="M1223" s="68">
        <v>3.5</v>
      </c>
      <c r="N1223" s="68">
        <v>0</v>
      </c>
    </row>
    <row r="1224" customFormat="1" spans="1:14">
      <c r="A1224" s="54" t="s">
        <v>3779</v>
      </c>
      <c r="B1224" s="54" t="s">
        <v>3780</v>
      </c>
      <c r="C1224" s="54" t="s">
        <v>3781</v>
      </c>
      <c r="D1224" s="54" t="s">
        <v>160</v>
      </c>
      <c r="E1224" s="54" t="s">
        <v>18</v>
      </c>
      <c r="F1224" s="54" t="s">
        <v>160</v>
      </c>
      <c r="G1224" s="54" t="s">
        <v>129</v>
      </c>
      <c r="H1224" s="54"/>
      <c r="I1224" s="54" t="s">
        <v>337</v>
      </c>
      <c r="J1224" s="68">
        <v>2.84</v>
      </c>
      <c r="K1224" s="68">
        <v>2.083</v>
      </c>
      <c r="L1224" s="68">
        <v>3</v>
      </c>
      <c r="M1224" s="68">
        <v>3</v>
      </c>
      <c r="N1224" s="68">
        <v>0</v>
      </c>
    </row>
    <row r="1225" customFormat="1" spans="1:14">
      <c r="A1225" s="54" t="s">
        <v>3782</v>
      </c>
      <c r="B1225" s="54" t="s">
        <v>3783</v>
      </c>
      <c r="C1225" s="54" t="s">
        <v>3784</v>
      </c>
      <c r="D1225" s="54" t="s">
        <v>160</v>
      </c>
      <c r="E1225" s="54" t="s">
        <v>18</v>
      </c>
      <c r="F1225" s="54" t="s">
        <v>160</v>
      </c>
      <c r="G1225" s="54" t="s">
        <v>129</v>
      </c>
      <c r="H1225" s="54"/>
      <c r="I1225" s="54" t="s">
        <v>337</v>
      </c>
      <c r="J1225" s="68">
        <v>2.16</v>
      </c>
      <c r="K1225" s="68">
        <v>1.95</v>
      </c>
      <c r="L1225" s="68">
        <v>2.5</v>
      </c>
      <c r="M1225" s="68">
        <v>2.5</v>
      </c>
      <c r="N1225" s="68">
        <v>0</v>
      </c>
    </row>
    <row r="1226" customFormat="1" spans="1:14">
      <c r="A1226" s="54" t="s">
        <v>3785</v>
      </c>
      <c r="B1226" s="54" t="s">
        <v>3786</v>
      </c>
      <c r="C1226" s="54" t="s">
        <v>3787</v>
      </c>
      <c r="D1226" s="54" t="s">
        <v>160</v>
      </c>
      <c r="E1226" s="54" t="s">
        <v>18</v>
      </c>
      <c r="F1226" s="54" t="s">
        <v>160</v>
      </c>
      <c r="G1226" s="66" t="s">
        <v>129</v>
      </c>
      <c r="H1226" s="54"/>
      <c r="I1226" s="54" t="s">
        <v>337</v>
      </c>
      <c r="J1226" s="68">
        <v>2.19</v>
      </c>
      <c r="K1226" s="68">
        <v>1.95</v>
      </c>
      <c r="L1226" s="68">
        <v>2.5</v>
      </c>
      <c r="M1226" s="68">
        <v>2.5</v>
      </c>
      <c r="N1226" s="68">
        <v>0</v>
      </c>
    </row>
    <row r="1227" customFormat="1" spans="1:14">
      <c r="A1227" s="54" t="s">
        <v>3788</v>
      </c>
      <c r="B1227" s="54" t="s">
        <v>3789</v>
      </c>
      <c r="C1227" s="54" t="s">
        <v>3790</v>
      </c>
      <c r="D1227" s="54" t="s">
        <v>160</v>
      </c>
      <c r="E1227" s="54" t="s">
        <v>18</v>
      </c>
      <c r="F1227" s="54" t="s">
        <v>160</v>
      </c>
      <c r="G1227" s="66" t="s">
        <v>129</v>
      </c>
      <c r="H1227" s="54"/>
      <c r="I1227" s="54" t="s">
        <v>337</v>
      </c>
      <c r="J1227" s="68">
        <v>2.41</v>
      </c>
      <c r="K1227" s="68">
        <v>1.733</v>
      </c>
      <c r="L1227" s="68">
        <v>2.5</v>
      </c>
      <c r="M1227" s="68">
        <v>2.5</v>
      </c>
      <c r="N1227" s="68">
        <v>0</v>
      </c>
    </row>
    <row r="1228" customFormat="1" spans="1:14">
      <c r="A1228" s="54" t="s">
        <v>3791</v>
      </c>
      <c r="B1228" s="54" t="s">
        <v>3792</v>
      </c>
      <c r="C1228" s="54" t="s">
        <v>3793</v>
      </c>
      <c r="D1228" s="54" t="s">
        <v>78</v>
      </c>
      <c r="E1228" s="54" t="s">
        <v>18</v>
      </c>
      <c r="F1228" s="54" t="s">
        <v>78</v>
      </c>
      <c r="G1228" s="54" t="s">
        <v>29</v>
      </c>
      <c r="H1228" s="54"/>
      <c r="I1228" s="54" t="s">
        <v>90</v>
      </c>
      <c r="J1228" s="68">
        <v>74.44</v>
      </c>
      <c r="K1228" s="68">
        <v>102.539</v>
      </c>
      <c r="L1228" s="68">
        <v>100</v>
      </c>
      <c r="M1228" s="68">
        <v>103</v>
      </c>
      <c r="N1228" s="68">
        <v>3</v>
      </c>
    </row>
    <row r="1229" customFormat="1" spans="1:14">
      <c r="A1229" s="54" t="s">
        <v>3794</v>
      </c>
      <c r="B1229" s="54" t="s">
        <v>3795</v>
      </c>
      <c r="C1229" s="54" t="s">
        <v>3796</v>
      </c>
      <c r="D1229" s="54" t="s">
        <v>17</v>
      </c>
      <c r="E1229" s="54" t="s">
        <v>18</v>
      </c>
      <c r="F1229" s="54" t="s">
        <v>17</v>
      </c>
      <c r="G1229" s="54" t="s">
        <v>19</v>
      </c>
      <c r="H1229" s="54"/>
      <c r="I1229" s="54" t="s">
        <v>239</v>
      </c>
      <c r="J1229" s="68">
        <v>34.49</v>
      </c>
      <c r="K1229" s="68">
        <v>18.597</v>
      </c>
      <c r="L1229" s="68">
        <v>35</v>
      </c>
      <c r="M1229" s="68">
        <v>35</v>
      </c>
      <c r="N1229" s="68">
        <v>0</v>
      </c>
    </row>
    <row r="1230" customFormat="1" spans="1:14">
      <c r="A1230" s="54" t="s">
        <v>3797</v>
      </c>
      <c r="B1230" s="54" t="s">
        <v>3798</v>
      </c>
      <c r="C1230" s="54" t="s">
        <v>3799</v>
      </c>
      <c r="D1230" s="54" t="s">
        <v>1452</v>
      </c>
      <c r="E1230" s="54" t="s">
        <v>18</v>
      </c>
      <c r="F1230" s="54" t="s">
        <v>1452</v>
      </c>
      <c r="G1230" s="54" t="s">
        <v>98</v>
      </c>
      <c r="H1230" s="54"/>
      <c r="I1230" s="54" t="s">
        <v>130</v>
      </c>
      <c r="J1230" s="68">
        <v>25.47</v>
      </c>
      <c r="K1230" s="68">
        <v>5.748</v>
      </c>
      <c r="L1230" s="68">
        <v>26</v>
      </c>
      <c r="M1230" s="68">
        <v>26</v>
      </c>
      <c r="N1230" s="68">
        <v>0</v>
      </c>
    </row>
    <row r="1231" customFormat="1" spans="1:14">
      <c r="A1231" s="54" t="s">
        <v>3800</v>
      </c>
      <c r="B1231" s="54" t="s">
        <v>3801</v>
      </c>
      <c r="C1231" s="54" t="s">
        <v>3802</v>
      </c>
      <c r="D1231" s="54" t="s">
        <v>128</v>
      </c>
      <c r="E1231" s="54" t="s">
        <v>18</v>
      </c>
      <c r="F1231" s="54" t="s">
        <v>128</v>
      </c>
      <c r="G1231" s="66" t="s">
        <v>129</v>
      </c>
      <c r="H1231" s="54"/>
      <c r="I1231" s="54" t="s">
        <v>130</v>
      </c>
      <c r="J1231" s="68">
        <v>10.08</v>
      </c>
      <c r="K1231" s="68">
        <v>11.7</v>
      </c>
      <c r="L1231" s="68">
        <v>10.5</v>
      </c>
      <c r="M1231" s="68">
        <v>12</v>
      </c>
      <c r="N1231" s="68">
        <v>1.5</v>
      </c>
    </row>
    <row r="1232" customFormat="1" spans="1:14">
      <c r="A1232" s="54" t="s">
        <v>3803</v>
      </c>
      <c r="B1232" s="54" t="s">
        <v>3804</v>
      </c>
      <c r="C1232" s="54" t="s">
        <v>3805</v>
      </c>
      <c r="D1232" s="54" t="s">
        <v>128</v>
      </c>
      <c r="E1232" s="54" t="s">
        <v>18</v>
      </c>
      <c r="F1232" s="54" t="s">
        <v>128</v>
      </c>
      <c r="G1232" s="54" t="s">
        <v>129</v>
      </c>
      <c r="H1232" s="54"/>
      <c r="I1232" s="54" t="s">
        <v>130</v>
      </c>
      <c r="J1232" s="68">
        <v>7.53</v>
      </c>
      <c r="K1232" s="68">
        <v>7.605</v>
      </c>
      <c r="L1232" s="68">
        <v>8</v>
      </c>
      <c r="M1232" s="68">
        <v>8</v>
      </c>
      <c r="N1232" s="68">
        <v>0</v>
      </c>
    </row>
    <row r="1233" customFormat="1" spans="1:14">
      <c r="A1233" s="54" t="s">
        <v>3806</v>
      </c>
      <c r="B1233" s="54" t="s">
        <v>3807</v>
      </c>
      <c r="C1233" s="54" t="s">
        <v>3808</v>
      </c>
      <c r="D1233" s="54" t="s">
        <v>880</v>
      </c>
      <c r="E1233" s="54" t="s">
        <v>18</v>
      </c>
      <c r="F1233" s="54" t="s">
        <v>880</v>
      </c>
      <c r="G1233" s="54" t="s">
        <v>52</v>
      </c>
      <c r="H1233" s="54"/>
      <c r="I1233" s="54" t="s">
        <v>90</v>
      </c>
      <c r="J1233" s="68">
        <v>168.66</v>
      </c>
      <c r="K1233" s="68">
        <v>114.87</v>
      </c>
      <c r="L1233" s="68">
        <v>170</v>
      </c>
      <c r="M1233" s="68">
        <v>169</v>
      </c>
      <c r="N1233" s="68">
        <v>-1</v>
      </c>
    </row>
    <row r="1234" customFormat="1" spans="1:14">
      <c r="A1234" s="54" t="s">
        <v>3809</v>
      </c>
      <c r="B1234" s="54" t="s">
        <v>3810</v>
      </c>
      <c r="C1234" s="54" t="s">
        <v>3811</v>
      </c>
      <c r="D1234" s="54" t="s">
        <v>2455</v>
      </c>
      <c r="E1234" s="54" t="s">
        <v>18</v>
      </c>
      <c r="F1234" s="54" t="s">
        <v>2455</v>
      </c>
      <c r="G1234" s="54" t="s">
        <v>129</v>
      </c>
      <c r="H1234" s="54"/>
      <c r="I1234" s="54" t="s">
        <v>86</v>
      </c>
      <c r="J1234" s="68">
        <v>23.83</v>
      </c>
      <c r="K1234" s="68">
        <v>26.901</v>
      </c>
      <c r="L1234" s="68">
        <v>27</v>
      </c>
      <c r="M1234" s="68">
        <v>27</v>
      </c>
      <c r="N1234" s="68">
        <v>0</v>
      </c>
    </row>
    <row r="1235" customFormat="1" spans="1:14">
      <c r="A1235" s="54" t="s">
        <v>3812</v>
      </c>
      <c r="B1235" s="54" t="s">
        <v>3813</v>
      </c>
      <c r="C1235" s="54" t="s">
        <v>3814</v>
      </c>
      <c r="D1235" s="54" t="s">
        <v>17</v>
      </c>
      <c r="E1235" s="54" t="s">
        <v>18</v>
      </c>
      <c r="F1235" s="54" t="s">
        <v>17</v>
      </c>
      <c r="G1235" s="66" t="s">
        <v>19</v>
      </c>
      <c r="H1235" s="54"/>
      <c r="I1235" s="54" t="s">
        <v>90</v>
      </c>
      <c r="J1235" s="68">
        <v>6.59</v>
      </c>
      <c r="K1235" s="68">
        <v>4.752</v>
      </c>
      <c r="L1235" s="68">
        <v>7</v>
      </c>
      <c r="M1235" s="68">
        <v>7</v>
      </c>
      <c r="N1235" s="68">
        <v>0</v>
      </c>
    </row>
    <row r="1236" customFormat="1" spans="1:14">
      <c r="A1236" s="54" t="s">
        <v>3815</v>
      </c>
      <c r="B1236" s="54" t="s">
        <v>3816</v>
      </c>
      <c r="C1236" s="54" t="s">
        <v>3817</v>
      </c>
      <c r="D1236" s="54" t="s">
        <v>17</v>
      </c>
      <c r="E1236" s="54" t="s">
        <v>18</v>
      </c>
      <c r="F1236" s="54" t="s">
        <v>17</v>
      </c>
      <c r="G1236" s="54" t="s">
        <v>19</v>
      </c>
      <c r="H1236" s="54"/>
      <c r="I1236" s="54" t="s">
        <v>152</v>
      </c>
      <c r="J1236" s="68">
        <v>1.38</v>
      </c>
      <c r="K1236" s="68">
        <v>2.61</v>
      </c>
      <c r="L1236" s="68">
        <v>3</v>
      </c>
      <c r="M1236" s="68">
        <v>3</v>
      </c>
      <c r="N1236" s="68">
        <v>0</v>
      </c>
    </row>
    <row r="1237" customFormat="1" spans="1:14">
      <c r="A1237" s="54" t="s">
        <v>3818</v>
      </c>
      <c r="B1237" s="54" t="s">
        <v>3819</v>
      </c>
      <c r="C1237" s="54" t="s">
        <v>3820</v>
      </c>
      <c r="D1237" s="54" t="s">
        <v>140</v>
      </c>
      <c r="E1237" s="54" t="s">
        <v>18</v>
      </c>
      <c r="F1237" s="54" t="s">
        <v>140</v>
      </c>
      <c r="G1237" s="66" t="s">
        <v>98</v>
      </c>
      <c r="H1237" s="54"/>
      <c r="I1237" s="54" t="s">
        <v>99</v>
      </c>
      <c r="J1237" s="68">
        <v>33.36</v>
      </c>
      <c r="K1237" s="68">
        <v>66.793</v>
      </c>
      <c r="L1237" s="68">
        <v>56</v>
      </c>
      <c r="M1237" s="68">
        <v>68</v>
      </c>
      <c r="N1237" s="68">
        <v>12</v>
      </c>
    </row>
    <row r="1238" customFormat="1" spans="1:14">
      <c r="A1238" s="54" t="s">
        <v>3821</v>
      </c>
      <c r="B1238" s="54" t="s">
        <v>3822</v>
      </c>
      <c r="C1238" s="54" t="s">
        <v>3823</v>
      </c>
      <c r="D1238" s="54" t="s">
        <v>2455</v>
      </c>
      <c r="E1238" s="54" t="s">
        <v>18</v>
      </c>
      <c r="F1238" s="54" t="s">
        <v>2455</v>
      </c>
      <c r="G1238" s="54" t="s">
        <v>129</v>
      </c>
      <c r="H1238" s="54"/>
      <c r="I1238" s="54" t="s">
        <v>86</v>
      </c>
      <c r="J1238" s="68">
        <v>24.64</v>
      </c>
      <c r="K1238" s="68">
        <v>27.216</v>
      </c>
      <c r="L1238" s="68">
        <v>27</v>
      </c>
      <c r="M1238" s="68">
        <v>28</v>
      </c>
      <c r="N1238" s="68">
        <v>1</v>
      </c>
    </row>
    <row r="1239" customFormat="1" spans="1:14">
      <c r="A1239" s="54" t="s">
        <v>3824</v>
      </c>
      <c r="B1239" s="54" t="s">
        <v>3825</v>
      </c>
      <c r="C1239" s="54" t="s">
        <v>3826</v>
      </c>
      <c r="D1239" s="54" t="s">
        <v>274</v>
      </c>
      <c r="E1239" s="54" t="s">
        <v>18</v>
      </c>
      <c r="F1239" s="54" t="s">
        <v>274</v>
      </c>
      <c r="G1239" s="54" t="s">
        <v>29</v>
      </c>
      <c r="H1239" s="54"/>
      <c r="I1239" s="54" t="s">
        <v>90</v>
      </c>
      <c r="J1239" s="68">
        <v>109.1</v>
      </c>
      <c r="K1239" s="68">
        <v>63.508</v>
      </c>
      <c r="L1239" s="68">
        <v>109</v>
      </c>
      <c r="M1239" s="68">
        <v>110</v>
      </c>
      <c r="N1239" s="68">
        <v>1</v>
      </c>
    </row>
    <row r="1240" customFormat="1" spans="1:14">
      <c r="A1240" s="54" t="s">
        <v>3827</v>
      </c>
      <c r="B1240" s="54" t="s">
        <v>3828</v>
      </c>
      <c r="C1240" s="54" t="s">
        <v>3829</v>
      </c>
      <c r="D1240" s="54" t="s">
        <v>78</v>
      </c>
      <c r="E1240" s="54" t="s">
        <v>18</v>
      </c>
      <c r="F1240" s="54" t="s">
        <v>78</v>
      </c>
      <c r="G1240" s="54" t="s">
        <v>29</v>
      </c>
      <c r="H1240" s="54"/>
      <c r="I1240" s="54" t="s">
        <v>442</v>
      </c>
      <c r="J1240" s="68">
        <v>10.08</v>
      </c>
      <c r="K1240" s="68">
        <v>7.568</v>
      </c>
      <c r="L1240" s="68">
        <v>10.5</v>
      </c>
      <c r="M1240" s="68">
        <v>22</v>
      </c>
      <c r="N1240" s="68">
        <v>11.5</v>
      </c>
    </row>
    <row r="1241" customFormat="1" spans="1:14">
      <c r="A1241" s="54" t="s">
        <v>3830</v>
      </c>
      <c r="B1241" s="54" t="s">
        <v>3831</v>
      </c>
      <c r="C1241" s="54" t="s">
        <v>3832</v>
      </c>
      <c r="D1241" s="54" t="s">
        <v>287</v>
      </c>
      <c r="E1241" s="54" t="s">
        <v>18</v>
      </c>
      <c r="F1241" s="54" t="s">
        <v>287</v>
      </c>
      <c r="G1241" s="54" t="s">
        <v>98</v>
      </c>
      <c r="H1241" s="54"/>
      <c r="I1241" s="54" t="s">
        <v>442</v>
      </c>
      <c r="J1241" s="68">
        <v>8.91</v>
      </c>
      <c r="K1241" s="68">
        <v>11.73</v>
      </c>
      <c r="L1241" s="68">
        <v>11</v>
      </c>
      <c r="M1241" s="68">
        <v>15</v>
      </c>
      <c r="N1241" s="68">
        <v>4</v>
      </c>
    </row>
    <row r="1242" customFormat="1" spans="1:14">
      <c r="A1242" s="54" t="s">
        <v>3833</v>
      </c>
      <c r="B1242" s="54" t="s">
        <v>3834</v>
      </c>
      <c r="C1242" s="54" t="s">
        <v>50</v>
      </c>
      <c r="D1242" s="54" t="s">
        <v>231</v>
      </c>
      <c r="E1242" s="54" t="s">
        <v>18</v>
      </c>
      <c r="F1242" s="54" t="s">
        <v>231</v>
      </c>
      <c r="G1242" s="66" t="s">
        <v>52</v>
      </c>
      <c r="H1242" s="54"/>
      <c r="I1242" s="54" t="s">
        <v>39</v>
      </c>
      <c r="J1242" s="68">
        <v>174.64</v>
      </c>
      <c r="K1242" s="68">
        <v>121.837</v>
      </c>
      <c r="L1242" s="68">
        <v>175</v>
      </c>
      <c r="M1242" s="68">
        <v>175</v>
      </c>
      <c r="N1242" s="68">
        <v>0</v>
      </c>
    </row>
    <row r="1243" customFormat="1" spans="1:14">
      <c r="A1243" s="54" t="s">
        <v>3835</v>
      </c>
      <c r="B1243" s="54" t="s">
        <v>3836</v>
      </c>
      <c r="C1243" s="54" t="s">
        <v>50</v>
      </c>
      <c r="D1243" s="54" t="s">
        <v>231</v>
      </c>
      <c r="E1243" s="54" t="s">
        <v>18</v>
      </c>
      <c r="F1243" s="54" t="s">
        <v>231</v>
      </c>
      <c r="G1243" s="54" t="s">
        <v>52</v>
      </c>
      <c r="H1243" s="54"/>
      <c r="I1243" s="54" t="s">
        <v>39</v>
      </c>
      <c r="J1243" s="68">
        <v>896.43</v>
      </c>
      <c r="K1243" s="68">
        <v>558.786</v>
      </c>
      <c r="L1243" s="68">
        <v>897</v>
      </c>
      <c r="M1243" s="68">
        <v>898</v>
      </c>
      <c r="N1243" s="68">
        <v>1</v>
      </c>
    </row>
    <row r="1244" customFormat="1" spans="1:14">
      <c r="A1244" s="54" t="s">
        <v>3837</v>
      </c>
      <c r="B1244" s="54" t="s">
        <v>3838</v>
      </c>
      <c r="C1244" s="54" t="s">
        <v>50</v>
      </c>
      <c r="D1244" s="54" t="s">
        <v>231</v>
      </c>
      <c r="E1244" s="54" t="s">
        <v>18</v>
      </c>
      <c r="F1244" s="54" t="s">
        <v>231</v>
      </c>
      <c r="G1244" s="54" t="s">
        <v>52</v>
      </c>
      <c r="H1244" s="54"/>
      <c r="I1244" s="54" t="s">
        <v>39</v>
      </c>
      <c r="J1244" s="68">
        <v>156.43</v>
      </c>
      <c r="K1244" s="68">
        <v>206.377</v>
      </c>
      <c r="L1244" s="68">
        <v>201</v>
      </c>
      <c r="M1244" s="68">
        <v>213</v>
      </c>
      <c r="N1244" s="68">
        <v>12</v>
      </c>
    </row>
    <row r="1245" customFormat="1" spans="1:14">
      <c r="A1245" s="54" t="s">
        <v>3839</v>
      </c>
      <c r="B1245" s="54" t="s">
        <v>3840</v>
      </c>
      <c r="C1245" s="54" t="s">
        <v>3841</v>
      </c>
      <c r="D1245" s="54" t="s">
        <v>274</v>
      </c>
      <c r="E1245" s="54" t="s">
        <v>18</v>
      </c>
      <c r="F1245" s="54" t="s">
        <v>274</v>
      </c>
      <c r="G1245" s="54" t="s">
        <v>29</v>
      </c>
      <c r="H1245" s="54"/>
      <c r="I1245" s="54" t="s">
        <v>275</v>
      </c>
      <c r="J1245" s="68">
        <v>42.59</v>
      </c>
      <c r="K1245" s="68">
        <v>59.378</v>
      </c>
      <c r="L1245" s="68">
        <v>58</v>
      </c>
      <c r="M1245" s="68">
        <v>60</v>
      </c>
      <c r="N1245" s="68">
        <v>2</v>
      </c>
    </row>
    <row r="1246" customFormat="1" spans="1:14">
      <c r="A1246" s="54" t="s">
        <v>3842</v>
      </c>
      <c r="B1246" s="54" t="s">
        <v>3843</v>
      </c>
      <c r="C1246" s="54" t="s">
        <v>3844</v>
      </c>
      <c r="D1246" s="54" t="s">
        <v>140</v>
      </c>
      <c r="E1246" s="54" t="s">
        <v>18</v>
      </c>
      <c r="F1246" s="54" t="s">
        <v>140</v>
      </c>
      <c r="G1246" s="66" t="s">
        <v>98</v>
      </c>
      <c r="H1246" s="54"/>
      <c r="I1246" s="54" t="s">
        <v>199</v>
      </c>
      <c r="J1246" s="68">
        <v>20.49</v>
      </c>
      <c r="K1246" s="68">
        <v>21.87</v>
      </c>
      <c r="L1246" s="68">
        <v>22</v>
      </c>
      <c r="M1246" s="68">
        <v>22</v>
      </c>
      <c r="N1246" s="68">
        <v>0</v>
      </c>
    </row>
    <row r="1247" customFormat="1" spans="1:14">
      <c r="A1247" s="54" t="s">
        <v>3845</v>
      </c>
      <c r="B1247" s="54" t="s">
        <v>3846</v>
      </c>
      <c r="C1247" s="54" t="s">
        <v>3847</v>
      </c>
      <c r="D1247" s="54" t="s">
        <v>140</v>
      </c>
      <c r="E1247" s="54" t="s">
        <v>18</v>
      </c>
      <c r="F1247" s="54" t="s">
        <v>140</v>
      </c>
      <c r="G1247" s="66" t="s">
        <v>98</v>
      </c>
      <c r="H1247" s="54"/>
      <c r="I1247" s="54" t="s">
        <v>199</v>
      </c>
      <c r="J1247" s="68">
        <v>20.28</v>
      </c>
      <c r="K1247" s="68">
        <v>21.384</v>
      </c>
      <c r="L1247" s="68">
        <v>22</v>
      </c>
      <c r="M1247" s="68">
        <v>22</v>
      </c>
      <c r="N1247" s="68">
        <v>0</v>
      </c>
    </row>
    <row r="1248" customFormat="1" spans="1:14">
      <c r="A1248" s="54" t="s">
        <v>3848</v>
      </c>
      <c r="B1248" s="54" t="s">
        <v>3849</v>
      </c>
      <c r="C1248" s="54" t="s">
        <v>3850</v>
      </c>
      <c r="D1248" s="54" t="s">
        <v>140</v>
      </c>
      <c r="E1248" s="54" t="s">
        <v>18</v>
      </c>
      <c r="F1248" s="54" t="s">
        <v>140</v>
      </c>
      <c r="G1248" s="54" t="s">
        <v>98</v>
      </c>
      <c r="H1248" s="54"/>
      <c r="I1248" s="54" t="s">
        <v>199</v>
      </c>
      <c r="J1248" s="68">
        <v>19.83</v>
      </c>
      <c r="K1248" s="68">
        <v>20.988</v>
      </c>
      <c r="L1248" s="68">
        <v>20</v>
      </c>
      <c r="M1248" s="68">
        <v>21</v>
      </c>
      <c r="N1248" s="68">
        <v>1</v>
      </c>
    </row>
    <row r="1249" customFormat="1" spans="1:14">
      <c r="A1249" s="54" t="s">
        <v>3851</v>
      </c>
      <c r="B1249" s="54" t="s">
        <v>3852</v>
      </c>
      <c r="C1249" s="54" t="s">
        <v>3853</v>
      </c>
      <c r="D1249" s="54" t="s">
        <v>140</v>
      </c>
      <c r="E1249" s="54" t="s">
        <v>18</v>
      </c>
      <c r="F1249" s="54" t="s">
        <v>140</v>
      </c>
      <c r="G1249" s="54" t="s">
        <v>98</v>
      </c>
      <c r="H1249" s="54"/>
      <c r="I1249" s="54" t="s">
        <v>199</v>
      </c>
      <c r="J1249" s="68">
        <v>26.64</v>
      </c>
      <c r="K1249" s="68">
        <v>29.253</v>
      </c>
      <c r="L1249" s="68">
        <v>27</v>
      </c>
      <c r="M1249" s="68">
        <v>30</v>
      </c>
      <c r="N1249" s="68">
        <v>3</v>
      </c>
    </row>
    <row r="1250" customFormat="1" spans="1:14">
      <c r="A1250" s="54" t="s">
        <v>3854</v>
      </c>
      <c r="B1250" s="54" t="s">
        <v>3855</v>
      </c>
      <c r="C1250" s="54" t="s">
        <v>3856</v>
      </c>
      <c r="D1250" s="54" t="s">
        <v>738</v>
      </c>
      <c r="E1250" s="54" t="s">
        <v>18</v>
      </c>
      <c r="F1250" s="54" t="s">
        <v>738</v>
      </c>
      <c r="G1250" s="54" t="s">
        <v>98</v>
      </c>
      <c r="H1250" s="54"/>
      <c r="I1250" s="54" t="s">
        <v>191</v>
      </c>
      <c r="J1250" s="68">
        <v>22.8</v>
      </c>
      <c r="K1250" s="68">
        <v>59.791</v>
      </c>
      <c r="L1250" s="68">
        <v>48</v>
      </c>
      <c r="M1250" s="68">
        <v>61</v>
      </c>
      <c r="N1250" s="68">
        <v>13</v>
      </c>
    </row>
    <row r="1251" customFormat="1" spans="1:14">
      <c r="A1251" s="54" t="s">
        <v>3857</v>
      </c>
      <c r="B1251" s="54" t="s">
        <v>3858</v>
      </c>
      <c r="C1251" s="54" t="s">
        <v>3859</v>
      </c>
      <c r="D1251" s="54" t="s">
        <v>738</v>
      </c>
      <c r="E1251" s="54" t="s">
        <v>18</v>
      </c>
      <c r="F1251" s="54" t="s">
        <v>738</v>
      </c>
      <c r="G1251" s="54" t="s">
        <v>98</v>
      </c>
      <c r="H1251" s="54"/>
      <c r="I1251" s="54" t="s">
        <v>191</v>
      </c>
      <c r="J1251" s="68">
        <v>15.28</v>
      </c>
      <c r="K1251" s="68">
        <v>38.391</v>
      </c>
      <c r="L1251" s="68">
        <v>33</v>
      </c>
      <c r="M1251" s="68">
        <v>39</v>
      </c>
      <c r="N1251" s="68">
        <v>6</v>
      </c>
    </row>
    <row r="1252" customFormat="1" spans="1:14">
      <c r="A1252" s="54" t="s">
        <v>3860</v>
      </c>
      <c r="B1252" s="54" t="s">
        <v>3861</v>
      </c>
      <c r="C1252" s="54" t="s">
        <v>3862</v>
      </c>
      <c r="D1252" s="54" t="s">
        <v>186</v>
      </c>
      <c r="E1252" s="54" t="s">
        <v>18</v>
      </c>
      <c r="F1252" s="54" t="s">
        <v>186</v>
      </c>
      <c r="G1252" s="54" t="s">
        <v>98</v>
      </c>
      <c r="H1252" s="54"/>
      <c r="I1252" s="54" t="s">
        <v>191</v>
      </c>
      <c r="J1252" s="68">
        <v>87.56</v>
      </c>
      <c r="K1252" s="68">
        <v>78.018</v>
      </c>
      <c r="L1252" s="68">
        <v>88</v>
      </c>
      <c r="M1252" s="68">
        <v>88</v>
      </c>
      <c r="N1252" s="68">
        <v>0</v>
      </c>
    </row>
    <row r="1253" customFormat="1" spans="1:14">
      <c r="A1253" s="54" t="s">
        <v>3863</v>
      </c>
      <c r="B1253" s="54" t="s">
        <v>3864</v>
      </c>
      <c r="C1253" s="54" t="s">
        <v>3865</v>
      </c>
      <c r="D1253" s="54" t="s">
        <v>17</v>
      </c>
      <c r="E1253" s="54" t="s">
        <v>18</v>
      </c>
      <c r="F1253" s="54" t="s">
        <v>17</v>
      </c>
      <c r="G1253" s="54" t="s">
        <v>19</v>
      </c>
      <c r="H1253" s="54"/>
      <c r="I1253" s="54" t="s">
        <v>99</v>
      </c>
      <c r="J1253" s="68">
        <v>5.92</v>
      </c>
      <c r="K1253" s="68">
        <v>6.423</v>
      </c>
      <c r="L1253" s="68">
        <v>6</v>
      </c>
      <c r="M1253" s="68">
        <v>6.5</v>
      </c>
      <c r="N1253" s="68">
        <v>0.5</v>
      </c>
    </row>
    <row r="1254" customFormat="1" spans="1:14">
      <c r="A1254" s="54" t="s">
        <v>3866</v>
      </c>
      <c r="B1254" s="54" t="s">
        <v>3867</v>
      </c>
      <c r="C1254" s="54" t="s">
        <v>3868</v>
      </c>
      <c r="D1254" s="54" t="s">
        <v>140</v>
      </c>
      <c r="E1254" s="54" t="s">
        <v>18</v>
      </c>
      <c r="F1254" s="54" t="s">
        <v>140</v>
      </c>
      <c r="G1254" s="54" t="s">
        <v>98</v>
      </c>
      <c r="H1254" s="54"/>
      <c r="I1254" s="54" t="s">
        <v>191</v>
      </c>
      <c r="J1254" s="68">
        <v>2.24</v>
      </c>
      <c r="K1254" s="68">
        <v>2.088</v>
      </c>
      <c r="L1254" s="68">
        <v>2.5</v>
      </c>
      <c r="M1254" s="68">
        <v>3</v>
      </c>
      <c r="N1254" s="68">
        <v>0.5</v>
      </c>
    </row>
    <row r="1255" customFormat="1" spans="1:14">
      <c r="A1255" s="54" t="s">
        <v>3869</v>
      </c>
      <c r="B1255" s="54" t="s">
        <v>3870</v>
      </c>
      <c r="C1255" s="54" t="s">
        <v>3871</v>
      </c>
      <c r="D1255" s="54" t="s">
        <v>17</v>
      </c>
      <c r="E1255" s="54" t="s">
        <v>18</v>
      </c>
      <c r="F1255" s="54" t="s">
        <v>17</v>
      </c>
      <c r="G1255" s="54" t="s">
        <v>19</v>
      </c>
      <c r="H1255" s="54"/>
      <c r="I1255" s="54" t="s">
        <v>215</v>
      </c>
      <c r="J1255" s="68">
        <v>0.28</v>
      </c>
      <c r="K1255" s="68">
        <v>0</v>
      </c>
      <c r="L1255" s="68">
        <v>0.5</v>
      </c>
      <c r="M1255" s="68">
        <v>0.5</v>
      </c>
      <c r="N1255" s="68">
        <v>0</v>
      </c>
    </row>
    <row r="1256" customFormat="1" spans="1:14">
      <c r="A1256" s="54" t="s">
        <v>3872</v>
      </c>
      <c r="B1256" s="54" t="s">
        <v>3873</v>
      </c>
      <c r="C1256" s="54" t="s">
        <v>3874</v>
      </c>
      <c r="D1256" s="54" t="s">
        <v>168</v>
      </c>
      <c r="E1256" s="54" t="s">
        <v>18</v>
      </c>
      <c r="F1256" s="54" t="s">
        <v>169</v>
      </c>
      <c r="G1256" s="54" t="s">
        <v>170</v>
      </c>
      <c r="H1256" s="54"/>
      <c r="I1256" s="54" t="s">
        <v>215</v>
      </c>
      <c r="J1256" s="68">
        <v>145.03</v>
      </c>
      <c r="K1256" s="68">
        <v>127.835</v>
      </c>
      <c r="L1256" s="68">
        <v>147</v>
      </c>
      <c r="M1256" s="68">
        <v>146</v>
      </c>
      <c r="N1256" s="68">
        <v>-1</v>
      </c>
    </row>
    <row r="1257" customFormat="1" spans="1:14">
      <c r="A1257" s="54" t="s">
        <v>3875</v>
      </c>
      <c r="B1257" s="54" t="s">
        <v>3876</v>
      </c>
      <c r="C1257" s="54" t="s">
        <v>3877</v>
      </c>
      <c r="D1257" s="54" t="s">
        <v>458</v>
      </c>
      <c r="E1257" s="54" t="s">
        <v>18</v>
      </c>
      <c r="F1257" s="54" t="s">
        <v>458</v>
      </c>
      <c r="G1257" s="54" t="s">
        <v>98</v>
      </c>
      <c r="H1257" s="54"/>
      <c r="I1257" s="54" t="s">
        <v>223</v>
      </c>
      <c r="J1257" s="68">
        <v>1.75</v>
      </c>
      <c r="K1257" s="68">
        <v>2.567</v>
      </c>
      <c r="L1257" s="68">
        <v>2.5</v>
      </c>
      <c r="M1257" s="68">
        <v>3</v>
      </c>
      <c r="N1257" s="68">
        <v>0.5</v>
      </c>
    </row>
    <row r="1258" customFormat="1" spans="1:14">
      <c r="A1258" s="54" t="s">
        <v>3878</v>
      </c>
      <c r="B1258" s="54" t="s">
        <v>3879</v>
      </c>
      <c r="C1258" s="54" t="s">
        <v>3880</v>
      </c>
      <c r="D1258" s="54" t="s">
        <v>458</v>
      </c>
      <c r="E1258" s="54" t="s">
        <v>18</v>
      </c>
      <c r="F1258" s="54" t="s">
        <v>458</v>
      </c>
      <c r="G1258" s="54" t="s">
        <v>98</v>
      </c>
      <c r="H1258" s="54"/>
      <c r="I1258" s="54" t="s">
        <v>223</v>
      </c>
      <c r="J1258" s="68">
        <v>1.72</v>
      </c>
      <c r="K1258" s="68">
        <v>2.567</v>
      </c>
      <c r="L1258" s="68">
        <v>2.5</v>
      </c>
      <c r="M1258" s="68">
        <v>3</v>
      </c>
      <c r="N1258" s="68">
        <v>0.5</v>
      </c>
    </row>
    <row r="1259" customFormat="1" spans="1:14">
      <c r="A1259" s="54" t="s">
        <v>3881</v>
      </c>
      <c r="B1259" s="54" t="s">
        <v>3882</v>
      </c>
      <c r="C1259" s="54" t="s">
        <v>3883</v>
      </c>
      <c r="D1259" s="54" t="s">
        <v>458</v>
      </c>
      <c r="E1259" s="54" t="s">
        <v>18</v>
      </c>
      <c r="F1259" s="54" t="s">
        <v>458</v>
      </c>
      <c r="G1259" s="54" t="s">
        <v>98</v>
      </c>
      <c r="H1259" s="54"/>
      <c r="I1259" s="54" t="s">
        <v>223</v>
      </c>
      <c r="J1259" s="68">
        <v>1.66</v>
      </c>
      <c r="K1259" s="68">
        <v>2.567</v>
      </c>
      <c r="L1259" s="68">
        <v>2.5</v>
      </c>
      <c r="M1259" s="68">
        <v>3</v>
      </c>
      <c r="N1259" s="68">
        <v>0.5</v>
      </c>
    </row>
    <row r="1260" customFormat="1" spans="1:14">
      <c r="A1260" s="54" t="s">
        <v>3884</v>
      </c>
      <c r="B1260" s="54" t="s">
        <v>3885</v>
      </c>
      <c r="C1260" s="54" t="s">
        <v>3886</v>
      </c>
      <c r="D1260" s="54" t="s">
        <v>458</v>
      </c>
      <c r="E1260" s="54" t="s">
        <v>18</v>
      </c>
      <c r="F1260" s="54" t="s">
        <v>458</v>
      </c>
      <c r="G1260" s="54" t="s">
        <v>98</v>
      </c>
      <c r="H1260" s="54"/>
      <c r="I1260" s="54" t="s">
        <v>223</v>
      </c>
      <c r="J1260" s="68">
        <v>3.44</v>
      </c>
      <c r="K1260" s="68">
        <v>4.529</v>
      </c>
      <c r="L1260" s="68">
        <v>4</v>
      </c>
      <c r="M1260" s="68">
        <v>5</v>
      </c>
      <c r="N1260" s="68">
        <v>1</v>
      </c>
    </row>
    <row r="1261" customFormat="1" spans="1:14">
      <c r="A1261" s="54" t="s">
        <v>3887</v>
      </c>
      <c r="B1261" s="54" t="s">
        <v>3888</v>
      </c>
      <c r="C1261" s="54" t="s">
        <v>3889</v>
      </c>
      <c r="D1261" s="54" t="s">
        <v>458</v>
      </c>
      <c r="E1261" s="54" t="s">
        <v>18</v>
      </c>
      <c r="F1261" s="54" t="s">
        <v>458</v>
      </c>
      <c r="G1261" s="54" t="s">
        <v>98</v>
      </c>
      <c r="H1261" s="54"/>
      <c r="I1261" s="54" t="s">
        <v>223</v>
      </c>
      <c r="J1261" s="68">
        <v>3.33</v>
      </c>
      <c r="K1261" s="68">
        <v>4.147</v>
      </c>
      <c r="L1261" s="68">
        <v>4</v>
      </c>
      <c r="M1261" s="68">
        <v>4.5</v>
      </c>
      <c r="N1261" s="68">
        <v>0.5</v>
      </c>
    </row>
    <row r="1262" customFormat="1" spans="1:14">
      <c r="A1262" s="54" t="s">
        <v>3890</v>
      </c>
      <c r="B1262" s="54" t="s">
        <v>3891</v>
      </c>
      <c r="C1262" s="54" t="s">
        <v>3892</v>
      </c>
      <c r="D1262" s="54" t="s">
        <v>168</v>
      </c>
      <c r="E1262" s="54" t="s">
        <v>18</v>
      </c>
      <c r="F1262" s="54" t="s">
        <v>169</v>
      </c>
      <c r="G1262" s="54" t="s">
        <v>170</v>
      </c>
      <c r="H1262" s="54"/>
      <c r="I1262" s="54" t="s">
        <v>215</v>
      </c>
      <c r="J1262" s="68">
        <v>149.74</v>
      </c>
      <c r="K1262" s="68">
        <v>82.768</v>
      </c>
      <c r="L1262" s="68">
        <v>151</v>
      </c>
      <c r="M1262" s="68">
        <v>150</v>
      </c>
      <c r="N1262" s="68">
        <v>-1</v>
      </c>
    </row>
    <row r="1263" customFormat="1" spans="1:14">
      <c r="A1263" s="54" t="s">
        <v>3893</v>
      </c>
      <c r="B1263" s="54" t="s">
        <v>3894</v>
      </c>
      <c r="C1263" s="54" t="s">
        <v>3895</v>
      </c>
      <c r="D1263" s="54" t="s">
        <v>458</v>
      </c>
      <c r="E1263" s="54" t="s">
        <v>18</v>
      </c>
      <c r="F1263" s="54" t="s">
        <v>458</v>
      </c>
      <c r="G1263" s="54" t="s">
        <v>98</v>
      </c>
      <c r="H1263" s="54"/>
      <c r="I1263" s="54" t="s">
        <v>223</v>
      </c>
      <c r="J1263" s="68">
        <v>1.7</v>
      </c>
      <c r="K1263" s="68">
        <v>2.678</v>
      </c>
      <c r="L1263" s="68">
        <v>2.5</v>
      </c>
      <c r="M1263" s="68">
        <v>3</v>
      </c>
      <c r="N1263" s="68">
        <v>0.5</v>
      </c>
    </row>
    <row r="1264" customFormat="1" spans="1:14">
      <c r="A1264" s="54" t="s">
        <v>3896</v>
      </c>
      <c r="B1264" s="54" t="s">
        <v>3897</v>
      </c>
      <c r="C1264" s="54" t="s">
        <v>3898</v>
      </c>
      <c r="D1264" s="54" t="s">
        <v>458</v>
      </c>
      <c r="E1264" s="54" t="s">
        <v>18</v>
      </c>
      <c r="F1264" s="54" t="s">
        <v>458</v>
      </c>
      <c r="G1264" s="54" t="s">
        <v>98</v>
      </c>
      <c r="H1264" s="54"/>
      <c r="I1264" s="54" t="s">
        <v>223</v>
      </c>
      <c r="J1264" s="68">
        <v>1.73</v>
      </c>
      <c r="K1264" s="68">
        <v>2.567</v>
      </c>
      <c r="L1264" s="68">
        <v>2.5</v>
      </c>
      <c r="M1264" s="68">
        <v>3</v>
      </c>
      <c r="N1264" s="68">
        <v>0.5</v>
      </c>
    </row>
    <row r="1265" customFormat="1" spans="1:14">
      <c r="A1265" s="54" t="s">
        <v>3899</v>
      </c>
      <c r="B1265" s="54" t="s">
        <v>3900</v>
      </c>
      <c r="C1265" s="54" t="s">
        <v>3901</v>
      </c>
      <c r="D1265" s="54" t="s">
        <v>17</v>
      </c>
      <c r="E1265" s="54" t="s">
        <v>18</v>
      </c>
      <c r="F1265" s="54" t="s">
        <v>17</v>
      </c>
      <c r="G1265" s="54" t="s">
        <v>19</v>
      </c>
      <c r="H1265" s="54"/>
      <c r="I1265" s="54" t="s">
        <v>215</v>
      </c>
      <c r="J1265" s="68">
        <v>0.29</v>
      </c>
      <c r="K1265" s="68">
        <v>1.008</v>
      </c>
      <c r="L1265" s="68">
        <v>1</v>
      </c>
      <c r="M1265" s="68">
        <v>1.5</v>
      </c>
      <c r="N1265" s="68">
        <v>0.5</v>
      </c>
    </row>
    <row r="1266" customFormat="1" spans="1:14">
      <c r="A1266" s="54" t="s">
        <v>3902</v>
      </c>
      <c r="B1266" s="54" t="s">
        <v>3903</v>
      </c>
      <c r="C1266" s="54" t="s">
        <v>3904</v>
      </c>
      <c r="D1266" s="54" t="s">
        <v>17</v>
      </c>
      <c r="E1266" s="54" t="s">
        <v>18</v>
      </c>
      <c r="F1266" s="54" t="s">
        <v>17</v>
      </c>
      <c r="G1266" s="54" t="s">
        <v>19</v>
      </c>
      <c r="H1266" s="54"/>
      <c r="I1266" s="54" t="s">
        <v>1262</v>
      </c>
      <c r="J1266" s="68">
        <v>24.38</v>
      </c>
      <c r="K1266" s="68">
        <v>15.24</v>
      </c>
      <c r="L1266" s="68">
        <v>25</v>
      </c>
      <c r="M1266" s="68">
        <v>25</v>
      </c>
      <c r="N1266" s="68">
        <v>0</v>
      </c>
    </row>
    <row r="1267" customFormat="1" spans="1:14">
      <c r="A1267" s="54" t="s">
        <v>3905</v>
      </c>
      <c r="B1267" s="54" t="s">
        <v>3906</v>
      </c>
      <c r="C1267" s="54" t="s">
        <v>3907</v>
      </c>
      <c r="D1267" s="54" t="s">
        <v>17</v>
      </c>
      <c r="E1267" s="54" t="s">
        <v>18</v>
      </c>
      <c r="F1267" s="54" t="s">
        <v>17</v>
      </c>
      <c r="G1267" s="54" t="s">
        <v>19</v>
      </c>
      <c r="H1267" s="54"/>
      <c r="I1267" s="54" t="s">
        <v>454</v>
      </c>
      <c r="J1267" s="68">
        <v>14.43</v>
      </c>
      <c r="K1267" s="68">
        <v>1.55</v>
      </c>
      <c r="L1267" s="68">
        <v>14.5</v>
      </c>
      <c r="M1267" s="68">
        <v>14.5</v>
      </c>
      <c r="N1267" s="68">
        <v>0</v>
      </c>
    </row>
    <row r="1268" customFormat="1" spans="1:14">
      <c r="A1268" s="54" t="s">
        <v>3908</v>
      </c>
      <c r="B1268" s="54" t="s">
        <v>3909</v>
      </c>
      <c r="C1268" s="54" t="s">
        <v>3910</v>
      </c>
      <c r="D1268" s="54" t="s">
        <v>186</v>
      </c>
      <c r="E1268" s="54" t="s">
        <v>18</v>
      </c>
      <c r="F1268" s="54" t="s">
        <v>186</v>
      </c>
      <c r="G1268" s="54" t="s">
        <v>98</v>
      </c>
      <c r="H1268" s="54"/>
      <c r="I1268" s="54" t="s">
        <v>99</v>
      </c>
      <c r="J1268" s="68">
        <v>19.4</v>
      </c>
      <c r="K1268" s="68">
        <v>10.836</v>
      </c>
      <c r="L1268" s="68">
        <v>20</v>
      </c>
      <c r="M1268" s="68">
        <v>20</v>
      </c>
      <c r="N1268" s="68">
        <v>0</v>
      </c>
    </row>
    <row r="1269" customFormat="1" spans="1:14">
      <c r="A1269" s="54" t="s">
        <v>3911</v>
      </c>
      <c r="B1269" s="54" t="s">
        <v>3912</v>
      </c>
      <c r="C1269" s="54" t="s">
        <v>3913</v>
      </c>
      <c r="D1269" s="54" t="s">
        <v>465</v>
      </c>
      <c r="E1269" s="54" t="s">
        <v>18</v>
      </c>
      <c r="F1269" s="54" t="s">
        <v>465</v>
      </c>
      <c r="G1269" s="54" t="s">
        <v>129</v>
      </c>
      <c r="H1269" s="54"/>
      <c r="I1269" s="54" t="s">
        <v>191</v>
      </c>
      <c r="J1269" s="68">
        <v>35.19</v>
      </c>
      <c r="K1269" s="68">
        <v>33.774</v>
      </c>
      <c r="L1269" s="68">
        <v>37</v>
      </c>
      <c r="M1269" s="68">
        <v>38</v>
      </c>
      <c r="N1269" s="68">
        <v>1</v>
      </c>
    </row>
    <row r="1270" customFormat="1" spans="1:14">
      <c r="A1270" s="54" t="s">
        <v>3914</v>
      </c>
      <c r="B1270" s="54" t="s">
        <v>3915</v>
      </c>
      <c r="C1270" s="54" t="s">
        <v>3916</v>
      </c>
      <c r="D1270" s="54" t="s">
        <v>17</v>
      </c>
      <c r="E1270" s="54" t="s">
        <v>18</v>
      </c>
      <c r="F1270" s="54" t="s">
        <v>17</v>
      </c>
      <c r="G1270" s="54" t="s">
        <v>19</v>
      </c>
      <c r="H1270" s="54"/>
      <c r="I1270" s="54" t="s">
        <v>145</v>
      </c>
      <c r="J1270" s="68">
        <v>27.25</v>
      </c>
      <c r="K1270" s="68">
        <v>12.431</v>
      </c>
      <c r="L1270" s="68">
        <v>27</v>
      </c>
      <c r="M1270" s="68">
        <v>28</v>
      </c>
      <c r="N1270" s="68">
        <v>1</v>
      </c>
    </row>
    <row r="1271" customFormat="1" spans="1:14">
      <c r="A1271" s="54" t="s">
        <v>3917</v>
      </c>
      <c r="B1271" s="54" t="s">
        <v>3918</v>
      </c>
      <c r="C1271" s="54" t="s">
        <v>3919</v>
      </c>
      <c r="D1271" s="54" t="s">
        <v>364</v>
      </c>
      <c r="E1271" s="54" t="s">
        <v>18</v>
      </c>
      <c r="F1271" s="54" t="s">
        <v>364</v>
      </c>
      <c r="G1271" s="54" t="s">
        <v>29</v>
      </c>
      <c r="H1271" s="54"/>
      <c r="I1271" s="54" t="s">
        <v>328</v>
      </c>
      <c r="J1271" s="68">
        <v>467.12</v>
      </c>
      <c r="K1271" s="68">
        <v>368.066</v>
      </c>
      <c r="L1271" s="68">
        <v>468</v>
      </c>
      <c r="M1271" s="68">
        <v>468</v>
      </c>
      <c r="N1271" s="68">
        <v>0</v>
      </c>
    </row>
    <row r="1272" customFormat="1" spans="1:14">
      <c r="A1272" s="54" t="s">
        <v>3920</v>
      </c>
      <c r="B1272" s="54" t="s">
        <v>3921</v>
      </c>
      <c r="C1272" s="54" t="s">
        <v>3922</v>
      </c>
      <c r="D1272" s="54" t="s">
        <v>24</v>
      </c>
      <c r="E1272" s="54" t="s">
        <v>18</v>
      </c>
      <c r="F1272" s="54" t="s">
        <v>24</v>
      </c>
      <c r="G1272" s="54" t="s">
        <v>19</v>
      </c>
      <c r="H1272" s="54"/>
      <c r="I1272" s="54" t="s">
        <v>120</v>
      </c>
      <c r="J1272" s="68">
        <v>4.65</v>
      </c>
      <c r="K1272" s="68">
        <v>0.619</v>
      </c>
      <c r="L1272" s="68">
        <v>5</v>
      </c>
      <c r="M1272" s="68">
        <v>5</v>
      </c>
      <c r="N1272" s="68">
        <v>0</v>
      </c>
    </row>
    <row r="1273" customFormat="1" spans="1:14">
      <c r="A1273" s="54" t="s">
        <v>3923</v>
      </c>
      <c r="B1273" s="54" t="s">
        <v>3924</v>
      </c>
      <c r="C1273" s="54" t="s">
        <v>3925</v>
      </c>
      <c r="D1273" s="54" t="s">
        <v>17</v>
      </c>
      <c r="E1273" s="54" t="s">
        <v>18</v>
      </c>
      <c r="F1273" s="54" t="s">
        <v>17</v>
      </c>
      <c r="G1273" s="54" t="s">
        <v>19</v>
      </c>
      <c r="H1273" s="54"/>
      <c r="I1273" s="54" t="s">
        <v>99</v>
      </c>
      <c r="J1273" s="68">
        <v>583.38</v>
      </c>
      <c r="K1273" s="68">
        <v>614.594</v>
      </c>
      <c r="L1273" s="68">
        <v>585</v>
      </c>
      <c r="M1273" s="68">
        <v>615</v>
      </c>
      <c r="N1273" s="68">
        <v>30</v>
      </c>
    </row>
    <row r="1274" customFormat="1" spans="1:14">
      <c r="A1274" s="54" t="s">
        <v>3926</v>
      </c>
      <c r="B1274" s="54" t="s">
        <v>3927</v>
      </c>
      <c r="C1274" s="54" t="s">
        <v>3928</v>
      </c>
      <c r="D1274" s="54" t="s">
        <v>24</v>
      </c>
      <c r="E1274" s="54" t="s">
        <v>18</v>
      </c>
      <c r="F1274" s="54" t="s">
        <v>24</v>
      </c>
      <c r="G1274" s="54" t="s">
        <v>19</v>
      </c>
      <c r="H1274" s="54"/>
      <c r="I1274" s="54" t="s">
        <v>211</v>
      </c>
      <c r="J1274" s="68">
        <v>22.02</v>
      </c>
      <c r="K1274" s="68">
        <v>23.011</v>
      </c>
      <c r="L1274" s="68">
        <v>22</v>
      </c>
      <c r="M1274" s="68">
        <v>24</v>
      </c>
      <c r="N1274" s="68">
        <v>2</v>
      </c>
    </row>
    <row r="1275" customFormat="1" spans="1:14">
      <c r="A1275" s="54" t="s">
        <v>3929</v>
      </c>
      <c r="B1275" s="54" t="s">
        <v>3930</v>
      </c>
      <c r="C1275" s="54" t="s">
        <v>3931</v>
      </c>
      <c r="D1275" s="54" t="s">
        <v>17</v>
      </c>
      <c r="E1275" s="54" t="s">
        <v>18</v>
      </c>
      <c r="F1275" s="54" t="s">
        <v>17</v>
      </c>
      <c r="G1275" s="54" t="s">
        <v>19</v>
      </c>
      <c r="H1275" s="54"/>
      <c r="I1275" s="54" t="s">
        <v>99</v>
      </c>
      <c r="J1275" s="68">
        <v>1.75</v>
      </c>
      <c r="K1275" s="68">
        <v>7.722</v>
      </c>
      <c r="L1275" s="68">
        <v>6.5</v>
      </c>
      <c r="M1275" s="68">
        <v>8</v>
      </c>
      <c r="N1275" s="68">
        <v>1.5</v>
      </c>
    </row>
    <row r="1276" customFormat="1" spans="1:14">
      <c r="A1276" s="54" t="s">
        <v>3932</v>
      </c>
      <c r="B1276" s="54" t="s">
        <v>3933</v>
      </c>
      <c r="C1276" s="54" t="s">
        <v>3934</v>
      </c>
      <c r="D1276" s="54" t="s">
        <v>24</v>
      </c>
      <c r="E1276" s="54" t="s">
        <v>18</v>
      </c>
      <c r="F1276" s="54" t="s">
        <v>24</v>
      </c>
      <c r="G1276" s="54" t="s">
        <v>19</v>
      </c>
      <c r="H1276" s="54"/>
      <c r="I1276" s="54" t="s">
        <v>120</v>
      </c>
      <c r="J1276" s="68">
        <v>0.18</v>
      </c>
      <c r="K1276" s="68">
        <v>0.134</v>
      </c>
      <c r="L1276" s="68">
        <v>0.5</v>
      </c>
      <c r="M1276" s="68">
        <v>0.5</v>
      </c>
      <c r="N1276" s="68">
        <v>0</v>
      </c>
    </row>
    <row r="1277" customFormat="1" spans="1:14">
      <c r="A1277" s="54" t="s">
        <v>3935</v>
      </c>
      <c r="B1277" s="54" t="s">
        <v>3936</v>
      </c>
      <c r="C1277" s="54" t="s">
        <v>3937</v>
      </c>
      <c r="D1277" s="54" t="s">
        <v>160</v>
      </c>
      <c r="E1277" s="54" t="s">
        <v>18</v>
      </c>
      <c r="F1277" s="54" t="s">
        <v>160</v>
      </c>
      <c r="G1277" s="54" t="s">
        <v>129</v>
      </c>
      <c r="H1277" s="54"/>
      <c r="I1277" s="54" t="s">
        <v>161</v>
      </c>
      <c r="J1277" s="68">
        <v>1.21</v>
      </c>
      <c r="K1277" s="68">
        <v>0</v>
      </c>
      <c r="L1277" s="68">
        <v>1.5</v>
      </c>
      <c r="M1277" s="68">
        <v>1.5</v>
      </c>
      <c r="N1277" s="68">
        <v>0</v>
      </c>
    </row>
    <row r="1278" customFormat="1" spans="1:14">
      <c r="A1278" s="54" t="s">
        <v>3938</v>
      </c>
      <c r="B1278" s="54" t="s">
        <v>3939</v>
      </c>
      <c r="C1278" s="54" t="s">
        <v>3940</v>
      </c>
      <c r="D1278" s="54" t="s">
        <v>590</v>
      </c>
      <c r="E1278" s="54" t="s">
        <v>18</v>
      </c>
      <c r="F1278" s="54" t="s">
        <v>590</v>
      </c>
      <c r="G1278" s="54" t="s">
        <v>129</v>
      </c>
      <c r="H1278" s="54"/>
      <c r="I1278" s="54" t="s">
        <v>227</v>
      </c>
      <c r="J1278" s="68">
        <v>16.64</v>
      </c>
      <c r="K1278" s="68">
        <v>8.694</v>
      </c>
      <c r="L1278" s="68">
        <v>17</v>
      </c>
      <c r="M1278" s="68">
        <v>17</v>
      </c>
      <c r="N1278" s="68">
        <v>0</v>
      </c>
    </row>
    <row r="1279" customFormat="1" spans="1:14">
      <c r="A1279" s="54" t="s">
        <v>3941</v>
      </c>
      <c r="B1279" s="54" t="s">
        <v>3942</v>
      </c>
      <c r="C1279" s="54" t="s">
        <v>3943</v>
      </c>
      <c r="D1279" s="54" t="s">
        <v>266</v>
      </c>
      <c r="E1279" s="54" t="s">
        <v>18</v>
      </c>
      <c r="F1279" s="54" t="s">
        <v>267</v>
      </c>
      <c r="G1279" s="54" t="s">
        <v>170</v>
      </c>
      <c r="H1279" s="54"/>
      <c r="I1279" s="54" t="s">
        <v>227</v>
      </c>
      <c r="J1279" s="68">
        <v>49.92</v>
      </c>
      <c r="K1279" s="68">
        <v>21.456</v>
      </c>
      <c r="L1279" s="68">
        <v>51</v>
      </c>
      <c r="M1279" s="68">
        <v>50</v>
      </c>
      <c r="N1279" s="68">
        <v>-1</v>
      </c>
    </row>
    <row r="1280" customFormat="1" spans="1:14">
      <c r="A1280" s="54" t="s">
        <v>3944</v>
      </c>
      <c r="B1280" s="54" t="s">
        <v>3945</v>
      </c>
      <c r="C1280" s="54" t="s">
        <v>3946</v>
      </c>
      <c r="D1280" s="54" t="s">
        <v>17</v>
      </c>
      <c r="E1280" s="54" t="s">
        <v>18</v>
      </c>
      <c r="F1280" s="54" t="s">
        <v>17</v>
      </c>
      <c r="G1280" s="54" t="s">
        <v>19</v>
      </c>
      <c r="H1280" s="54"/>
      <c r="I1280" s="54" t="s">
        <v>540</v>
      </c>
      <c r="J1280" s="68">
        <v>6.58</v>
      </c>
      <c r="K1280" s="68">
        <v>9.2</v>
      </c>
      <c r="L1280" s="68">
        <v>8.5</v>
      </c>
      <c r="M1280" s="68">
        <v>9.5</v>
      </c>
      <c r="N1280" s="68">
        <v>1</v>
      </c>
    </row>
    <row r="1281" customFormat="1" spans="1:14">
      <c r="A1281" s="54" t="s">
        <v>3947</v>
      </c>
      <c r="B1281" s="54" t="s">
        <v>3948</v>
      </c>
      <c r="C1281" s="54" t="s">
        <v>50</v>
      </c>
      <c r="D1281" s="54" t="s">
        <v>51</v>
      </c>
      <c r="E1281" s="54" t="s">
        <v>18</v>
      </c>
      <c r="F1281" s="54" t="s">
        <v>51</v>
      </c>
      <c r="G1281" s="54" t="s">
        <v>52</v>
      </c>
      <c r="H1281" s="54"/>
      <c r="I1281" s="54" t="s">
        <v>3949</v>
      </c>
      <c r="J1281" s="68">
        <v>121.89</v>
      </c>
      <c r="K1281" s="68">
        <v>166.202</v>
      </c>
      <c r="L1281" s="68">
        <v>172</v>
      </c>
      <c r="M1281" s="68">
        <v>167</v>
      </c>
      <c r="N1281" s="68">
        <v>-5</v>
      </c>
    </row>
    <row r="1282" customFormat="1" spans="1:14">
      <c r="A1282" s="54" t="s">
        <v>3950</v>
      </c>
      <c r="B1282" s="54" t="s">
        <v>3951</v>
      </c>
      <c r="C1282" s="54" t="s">
        <v>3952</v>
      </c>
      <c r="D1282" s="54" t="s">
        <v>17</v>
      </c>
      <c r="E1282" s="54" t="s">
        <v>18</v>
      </c>
      <c r="F1282" s="54" t="s">
        <v>17</v>
      </c>
      <c r="G1282" s="54" t="s">
        <v>19</v>
      </c>
      <c r="H1282" s="54"/>
      <c r="I1282" s="54" t="s">
        <v>353</v>
      </c>
      <c r="J1282" s="68">
        <v>0.11</v>
      </c>
      <c r="K1282" s="68">
        <v>0.494</v>
      </c>
      <c r="L1282" s="68">
        <v>0.5</v>
      </c>
      <c r="M1282" s="68">
        <v>0.5</v>
      </c>
      <c r="N1282" s="68">
        <v>0</v>
      </c>
    </row>
    <row r="1283" customFormat="1" spans="1:14">
      <c r="A1283" s="54" t="s">
        <v>3953</v>
      </c>
      <c r="B1283" s="54" t="s">
        <v>3954</v>
      </c>
      <c r="C1283" s="54" t="s">
        <v>3955</v>
      </c>
      <c r="D1283" s="54" t="s">
        <v>186</v>
      </c>
      <c r="E1283" s="54" t="s">
        <v>18</v>
      </c>
      <c r="F1283" s="54" t="s">
        <v>186</v>
      </c>
      <c r="G1283" s="54" t="s">
        <v>98</v>
      </c>
      <c r="H1283" s="54"/>
      <c r="I1283" s="54" t="s">
        <v>191</v>
      </c>
      <c r="J1283" s="68">
        <v>80.75</v>
      </c>
      <c r="K1283" s="68">
        <v>48.527</v>
      </c>
      <c r="L1283" s="68">
        <v>81</v>
      </c>
      <c r="M1283" s="68">
        <v>81</v>
      </c>
      <c r="N1283" s="68">
        <v>0</v>
      </c>
    </row>
    <row r="1284" customFormat="1" spans="1:14">
      <c r="A1284" s="54" t="s">
        <v>3956</v>
      </c>
      <c r="B1284" s="54" t="s">
        <v>3957</v>
      </c>
      <c r="C1284" s="54" t="s">
        <v>3958</v>
      </c>
      <c r="D1284" s="54" t="s">
        <v>24</v>
      </c>
      <c r="E1284" s="54" t="s">
        <v>18</v>
      </c>
      <c r="F1284" s="54" t="s">
        <v>24</v>
      </c>
      <c r="G1284" s="54" t="s">
        <v>19</v>
      </c>
      <c r="H1284" s="54"/>
      <c r="I1284" s="54" t="s">
        <v>232</v>
      </c>
      <c r="J1284" s="68">
        <v>0.18</v>
      </c>
      <c r="K1284" s="68">
        <v>0.416</v>
      </c>
      <c r="L1284" s="68">
        <v>0.5</v>
      </c>
      <c r="M1284" s="68">
        <v>0.5</v>
      </c>
      <c r="N1284" s="68">
        <v>0</v>
      </c>
    </row>
    <row r="1285" customFormat="1" spans="1:14">
      <c r="A1285" s="54" t="s">
        <v>3959</v>
      </c>
      <c r="B1285" s="54" t="s">
        <v>3960</v>
      </c>
      <c r="C1285" s="54" t="s">
        <v>3961</v>
      </c>
      <c r="D1285" s="54" t="s">
        <v>17</v>
      </c>
      <c r="E1285" s="54" t="s">
        <v>18</v>
      </c>
      <c r="F1285" s="54" t="s">
        <v>17</v>
      </c>
      <c r="G1285" s="54" t="s">
        <v>19</v>
      </c>
      <c r="H1285" s="54"/>
      <c r="I1285" s="54" t="s">
        <v>191</v>
      </c>
      <c r="J1285" s="68">
        <v>18.09</v>
      </c>
      <c r="K1285" s="68">
        <v>10.267</v>
      </c>
      <c r="L1285" s="68">
        <v>18.5</v>
      </c>
      <c r="M1285" s="68">
        <v>18.5</v>
      </c>
      <c r="N1285" s="68">
        <v>0</v>
      </c>
    </row>
    <row r="1286" customFormat="1" spans="1:14">
      <c r="A1286" s="54" t="s">
        <v>3962</v>
      </c>
      <c r="B1286" s="54" t="s">
        <v>3963</v>
      </c>
      <c r="C1286" s="54" t="s">
        <v>3964</v>
      </c>
      <c r="D1286" s="54" t="s">
        <v>140</v>
      </c>
      <c r="E1286" s="54" t="s">
        <v>18</v>
      </c>
      <c r="F1286" s="54" t="s">
        <v>140</v>
      </c>
      <c r="G1286" s="54" t="s">
        <v>98</v>
      </c>
      <c r="H1286" s="54"/>
      <c r="I1286" s="54" t="s">
        <v>191</v>
      </c>
      <c r="J1286" s="68">
        <v>1.41</v>
      </c>
      <c r="K1286" s="68">
        <v>2.155</v>
      </c>
      <c r="L1286" s="68">
        <v>2</v>
      </c>
      <c r="M1286" s="68">
        <v>2</v>
      </c>
      <c r="N1286" s="68">
        <v>0</v>
      </c>
    </row>
    <row r="1287" customFormat="1" spans="1:14">
      <c r="A1287" s="54" t="s">
        <v>3965</v>
      </c>
      <c r="B1287" s="54" t="s">
        <v>3966</v>
      </c>
      <c r="C1287" s="54" t="s">
        <v>3967</v>
      </c>
      <c r="D1287" s="54" t="s">
        <v>17</v>
      </c>
      <c r="E1287" s="54" t="s">
        <v>18</v>
      </c>
      <c r="F1287" s="54" t="s">
        <v>17</v>
      </c>
      <c r="G1287" s="54" t="s">
        <v>19</v>
      </c>
      <c r="H1287" s="54"/>
      <c r="I1287" s="54" t="s">
        <v>1262</v>
      </c>
      <c r="J1287" s="68">
        <v>8.5</v>
      </c>
      <c r="K1287" s="68">
        <v>7.526</v>
      </c>
      <c r="L1287" s="68">
        <v>8.5</v>
      </c>
      <c r="M1287" s="68">
        <v>8.5</v>
      </c>
      <c r="N1287" s="68">
        <v>0</v>
      </c>
    </row>
    <row r="1288" customFormat="1" spans="1:14">
      <c r="A1288" s="54" t="s">
        <v>3968</v>
      </c>
      <c r="B1288" s="54" t="s">
        <v>3969</v>
      </c>
      <c r="C1288" s="54" t="s">
        <v>3970</v>
      </c>
      <c r="D1288" s="54" t="s">
        <v>266</v>
      </c>
      <c r="E1288" s="54" t="s">
        <v>18</v>
      </c>
      <c r="F1288" s="54" t="s">
        <v>267</v>
      </c>
      <c r="G1288" s="54" t="s">
        <v>170</v>
      </c>
      <c r="H1288" s="54"/>
      <c r="I1288" s="54" t="s">
        <v>145</v>
      </c>
      <c r="J1288" s="68">
        <v>195.54</v>
      </c>
      <c r="K1288" s="68">
        <v>64.054</v>
      </c>
      <c r="L1288" s="68">
        <v>209</v>
      </c>
      <c r="M1288" s="68">
        <v>209</v>
      </c>
      <c r="N1288" s="68">
        <v>0</v>
      </c>
    </row>
    <row r="1289" customFormat="1" spans="1:14">
      <c r="A1289" s="54" t="s">
        <v>3971</v>
      </c>
      <c r="B1289" s="54" t="s">
        <v>3972</v>
      </c>
      <c r="C1289" s="54" t="s">
        <v>3973</v>
      </c>
      <c r="D1289" s="54" t="s">
        <v>128</v>
      </c>
      <c r="E1289" s="54" t="s">
        <v>18</v>
      </c>
      <c r="F1289" s="54" t="s">
        <v>128</v>
      </c>
      <c r="G1289" s="54" t="s">
        <v>129</v>
      </c>
      <c r="H1289" s="54"/>
      <c r="I1289" s="54" t="s">
        <v>442</v>
      </c>
      <c r="J1289" s="68">
        <v>0.43</v>
      </c>
      <c r="K1289" s="68">
        <v>0.612</v>
      </c>
      <c r="L1289" s="68">
        <v>1.5</v>
      </c>
      <c r="M1289" s="68">
        <v>1</v>
      </c>
      <c r="N1289" s="68">
        <v>-0.5</v>
      </c>
    </row>
    <row r="1290" customFormat="1" spans="1:14">
      <c r="A1290" s="54" t="s">
        <v>3974</v>
      </c>
      <c r="B1290" s="54" t="s">
        <v>3975</v>
      </c>
      <c r="C1290" s="54" t="s">
        <v>3976</v>
      </c>
      <c r="D1290" s="54" t="s">
        <v>17</v>
      </c>
      <c r="E1290" s="54" t="s">
        <v>18</v>
      </c>
      <c r="F1290" s="54" t="s">
        <v>17</v>
      </c>
      <c r="G1290" s="54" t="s">
        <v>19</v>
      </c>
      <c r="H1290" s="54"/>
      <c r="I1290" s="54" t="s">
        <v>152</v>
      </c>
      <c r="J1290" s="68">
        <v>15.13</v>
      </c>
      <c r="K1290" s="68">
        <v>3.974</v>
      </c>
      <c r="L1290" s="68">
        <v>15.5</v>
      </c>
      <c r="M1290" s="68">
        <v>15.5</v>
      </c>
      <c r="N1290" s="68">
        <v>0</v>
      </c>
    </row>
    <row r="1291" customFormat="1" spans="1:14">
      <c r="A1291" s="54" t="s">
        <v>3977</v>
      </c>
      <c r="B1291" s="54" t="s">
        <v>3978</v>
      </c>
      <c r="C1291" s="54" t="s">
        <v>3979</v>
      </c>
      <c r="D1291" s="54" t="s">
        <v>2246</v>
      </c>
      <c r="E1291" s="54" t="s">
        <v>18</v>
      </c>
      <c r="F1291" s="54" t="s">
        <v>2246</v>
      </c>
      <c r="G1291" s="54" t="s">
        <v>52</v>
      </c>
      <c r="H1291" s="54"/>
      <c r="I1291" s="54" t="s">
        <v>203</v>
      </c>
      <c r="J1291" s="68">
        <v>1026.8</v>
      </c>
      <c r="K1291" s="68">
        <v>1172.894</v>
      </c>
      <c r="L1291" s="68">
        <v>1146</v>
      </c>
      <c r="M1291" s="68">
        <v>1197</v>
      </c>
      <c r="N1291" s="68">
        <v>51</v>
      </c>
    </row>
    <row r="1292" customFormat="1" spans="1:14">
      <c r="A1292" s="54" t="s">
        <v>3980</v>
      </c>
      <c r="B1292" s="54" t="s">
        <v>3981</v>
      </c>
      <c r="C1292" s="54" t="s">
        <v>50</v>
      </c>
      <c r="D1292" s="54" t="s">
        <v>51</v>
      </c>
      <c r="E1292" s="54" t="s">
        <v>18</v>
      </c>
      <c r="F1292" s="54" t="s">
        <v>51</v>
      </c>
      <c r="G1292" s="54" t="s">
        <v>52</v>
      </c>
      <c r="H1292" s="54"/>
      <c r="I1292" s="54" t="s">
        <v>39</v>
      </c>
      <c r="J1292" s="68">
        <v>92.63</v>
      </c>
      <c r="K1292" s="68">
        <v>72.505</v>
      </c>
      <c r="L1292" s="68">
        <v>93</v>
      </c>
      <c r="M1292" s="68">
        <v>93</v>
      </c>
      <c r="N1292" s="68">
        <v>0</v>
      </c>
    </row>
    <row r="1293" customFormat="1" spans="1:14">
      <c r="A1293" s="54" t="s">
        <v>3982</v>
      </c>
      <c r="B1293" s="54" t="s">
        <v>3983</v>
      </c>
      <c r="C1293" s="54" t="s">
        <v>3984</v>
      </c>
      <c r="D1293" s="54" t="s">
        <v>17</v>
      </c>
      <c r="E1293" s="54" t="s">
        <v>18</v>
      </c>
      <c r="F1293" s="54" t="s">
        <v>17</v>
      </c>
      <c r="G1293" s="54" t="s">
        <v>19</v>
      </c>
      <c r="H1293" s="54"/>
      <c r="I1293" s="54" t="s">
        <v>239</v>
      </c>
      <c r="J1293" s="68">
        <v>1.68</v>
      </c>
      <c r="K1293" s="68">
        <v>1.877</v>
      </c>
      <c r="L1293" s="68">
        <v>2</v>
      </c>
      <c r="M1293" s="68">
        <v>2</v>
      </c>
      <c r="N1293" s="68">
        <v>0</v>
      </c>
    </row>
    <row r="1294" customFormat="1" spans="1:14">
      <c r="A1294" s="54" t="s">
        <v>3985</v>
      </c>
      <c r="B1294" s="54" t="s">
        <v>3986</v>
      </c>
      <c r="C1294" s="54" t="s">
        <v>3987</v>
      </c>
      <c r="D1294" s="54" t="s">
        <v>17</v>
      </c>
      <c r="E1294" s="54" t="s">
        <v>18</v>
      </c>
      <c r="F1294" s="54" t="s">
        <v>17</v>
      </c>
      <c r="G1294" s="54" t="s">
        <v>19</v>
      </c>
      <c r="H1294" s="54"/>
      <c r="I1294" s="54" t="s">
        <v>2305</v>
      </c>
      <c r="J1294" s="68">
        <v>15.49</v>
      </c>
      <c r="K1294" s="68">
        <v>11.533</v>
      </c>
      <c r="L1294" s="68">
        <v>15.5</v>
      </c>
      <c r="M1294" s="68">
        <v>15.5</v>
      </c>
      <c r="N1294" s="68">
        <v>0</v>
      </c>
    </row>
    <row r="1295" customFormat="1" spans="1:14">
      <c r="A1295" s="54" t="s">
        <v>3988</v>
      </c>
      <c r="B1295" s="54" t="s">
        <v>3989</v>
      </c>
      <c r="C1295" s="54" t="s">
        <v>3990</v>
      </c>
      <c r="D1295" s="54" t="s">
        <v>728</v>
      </c>
      <c r="E1295" s="54" t="s">
        <v>18</v>
      </c>
      <c r="F1295" s="54" t="s">
        <v>728</v>
      </c>
      <c r="G1295" s="54" t="s">
        <v>129</v>
      </c>
      <c r="H1295" s="54"/>
      <c r="I1295" s="54" t="s">
        <v>145</v>
      </c>
      <c r="J1295" s="68">
        <v>0.7</v>
      </c>
      <c r="K1295" s="68">
        <v>0.384</v>
      </c>
      <c r="L1295" s="68">
        <v>1</v>
      </c>
      <c r="M1295" s="68">
        <v>1</v>
      </c>
      <c r="N1295" s="68">
        <v>0</v>
      </c>
    </row>
    <row r="1296" customFormat="1" spans="1:14">
      <c r="A1296" s="54" t="s">
        <v>3991</v>
      </c>
      <c r="B1296" s="54" t="s">
        <v>3992</v>
      </c>
      <c r="C1296" s="54" t="s">
        <v>3993</v>
      </c>
      <c r="D1296" s="54" t="s">
        <v>17</v>
      </c>
      <c r="E1296" s="54" t="s">
        <v>18</v>
      </c>
      <c r="F1296" s="54" t="s">
        <v>17</v>
      </c>
      <c r="G1296" s="54" t="s">
        <v>19</v>
      </c>
      <c r="H1296" s="54"/>
      <c r="I1296" s="54" t="s">
        <v>390</v>
      </c>
      <c r="J1296" s="68">
        <v>0.55</v>
      </c>
      <c r="K1296" s="68">
        <v>0.554</v>
      </c>
      <c r="L1296" s="68">
        <v>1</v>
      </c>
      <c r="M1296" s="68">
        <v>1</v>
      </c>
      <c r="N1296" s="68">
        <v>0</v>
      </c>
    </row>
    <row r="1297" customFormat="1" spans="1:14">
      <c r="A1297" s="54" t="s">
        <v>3994</v>
      </c>
      <c r="B1297" s="54" t="s">
        <v>3995</v>
      </c>
      <c r="C1297" s="54" t="s">
        <v>3996</v>
      </c>
      <c r="D1297" s="54" t="s">
        <v>1377</v>
      </c>
      <c r="E1297" s="54" t="s">
        <v>18</v>
      </c>
      <c r="F1297" s="54" t="s">
        <v>1377</v>
      </c>
      <c r="G1297" s="54" t="s">
        <v>29</v>
      </c>
      <c r="H1297" s="54"/>
      <c r="I1297" s="54" t="s">
        <v>203</v>
      </c>
      <c r="J1297" s="68">
        <v>204.68</v>
      </c>
      <c r="K1297" s="68">
        <v>205.597</v>
      </c>
      <c r="L1297" s="68">
        <v>240</v>
      </c>
      <c r="M1297" s="68">
        <v>240</v>
      </c>
      <c r="N1297" s="68">
        <v>0</v>
      </c>
    </row>
    <row r="1298" customFormat="1" spans="1:14">
      <c r="A1298" s="54" t="s">
        <v>3997</v>
      </c>
      <c r="B1298" s="54" t="s">
        <v>3998</v>
      </c>
      <c r="C1298" s="54" t="s">
        <v>3999</v>
      </c>
      <c r="D1298" s="54" t="s">
        <v>17</v>
      </c>
      <c r="E1298" s="54" t="s">
        <v>18</v>
      </c>
      <c r="F1298" s="54" t="s">
        <v>17</v>
      </c>
      <c r="G1298" s="54" t="s">
        <v>19</v>
      </c>
      <c r="H1298" s="54"/>
      <c r="I1298" s="54" t="s">
        <v>1262</v>
      </c>
      <c r="J1298" s="68">
        <v>36.37</v>
      </c>
      <c r="K1298" s="68">
        <v>31.35</v>
      </c>
      <c r="L1298" s="68">
        <v>39</v>
      </c>
      <c r="M1298" s="68">
        <v>39</v>
      </c>
      <c r="N1298" s="68">
        <v>0</v>
      </c>
    </row>
    <row r="1299" customFormat="1" spans="1:14">
      <c r="A1299" s="54" t="s">
        <v>4000</v>
      </c>
      <c r="B1299" s="54" t="s">
        <v>4001</v>
      </c>
      <c r="C1299" s="54" t="s">
        <v>4002</v>
      </c>
      <c r="D1299" s="54" t="s">
        <v>17</v>
      </c>
      <c r="E1299" s="54" t="s">
        <v>18</v>
      </c>
      <c r="F1299" s="54" t="s">
        <v>17</v>
      </c>
      <c r="G1299" s="54" t="s">
        <v>19</v>
      </c>
      <c r="H1299" s="54"/>
      <c r="I1299" s="54" t="s">
        <v>239</v>
      </c>
      <c r="J1299" s="68">
        <v>9.08</v>
      </c>
      <c r="K1299" s="68">
        <v>1.856</v>
      </c>
      <c r="L1299" s="68">
        <v>9.5</v>
      </c>
      <c r="M1299" s="68">
        <v>9.5</v>
      </c>
      <c r="N1299" s="68">
        <v>0</v>
      </c>
    </row>
    <row r="1300" customFormat="1" spans="1:14">
      <c r="A1300" s="54" t="s">
        <v>4003</v>
      </c>
      <c r="B1300" s="54" t="s">
        <v>4004</v>
      </c>
      <c r="C1300" s="54" t="s">
        <v>4005</v>
      </c>
      <c r="D1300" s="54" t="s">
        <v>186</v>
      </c>
      <c r="E1300" s="54" t="s">
        <v>18</v>
      </c>
      <c r="F1300" s="54" t="s">
        <v>186</v>
      </c>
      <c r="G1300" s="66" t="s">
        <v>98</v>
      </c>
      <c r="H1300" s="54"/>
      <c r="I1300" s="54" t="s">
        <v>199</v>
      </c>
      <c r="J1300" s="68">
        <v>30.55</v>
      </c>
      <c r="K1300" s="68">
        <v>44.469</v>
      </c>
      <c r="L1300" s="68">
        <v>41</v>
      </c>
      <c r="M1300" s="68">
        <v>50</v>
      </c>
      <c r="N1300" s="68">
        <v>9</v>
      </c>
    </row>
    <row r="1301" customFormat="1" spans="1:14">
      <c r="A1301" s="54" t="s">
        <v>4006</v>
      </c>
      <c r="B1301" s="54" t="s">
        <v>4007</v>
      </c>
      <c r="C1301" s="54" t="s">
        <v>4008</v>
      </c>
      <c r="D1301" s="54" t="s">
        <v>128</v>
      </c>
      <c r="E1301" s="54" t="s">
        <v>18</v>
      </c>
      <c r="F1301" s="54" t="s">
        <v>128</v>
      </c>
      <c r="G1301" s="54" t="s">
        <v>129</v>
      </c>
      <c r="H1301" s="54"/>
      <c r="I1301" s="54" t="s">
        <v>558</v>
      </c>
      <c r="J1301" s="68">
        <v>1.72</v>
      </c>
      <c r="K1301" s="68">
        <v>2.32</v>
      </c>
      <c r="L1301" s="68">
        <v>3</v>
      </c>
      <c r="M1301" s="68">
        <v>2.5</v>
      </c>
      <c r="N1301" s="68">
        <v>-0.5</v>
      </c>
    </row>
    <row r="1302" customFormat="1" spans="1:14">
      <c r="A1302" s="54" t="s">
        <v>4009</v>
      </c>
      <c r="B1302" s="54" t="s">
        <v>4010</v>
      </c>
      <c r="C1302" s="54" t="s">
        <v>4011</v>
      </c>
      <c r="D1302" s="54" t="s">
        <v>2334</v>
      </c>
      <c r="E1302" s="54" t="s">
        <v>18</v>
      </c>
      <c r="F1302" s="54" t="s">
        <v>2334</v>
      </c>
      <c r="G1302" s="54" t="s">
        <v>129</v>
      </c>
      <c r="H1302" s="54"/>
      <c r="I1302" s="54" t="s">
        <v>145</v>
      </c>
      <c r="J1302" s="68">
        <v>11.69</v>
      </c>
      <c r="K1302" s="68">
        <v>2.187</v>
      </c>
      <c r="L1302" s="68">
        <v>12</v>
      </c>
      <c r="M1302" s="68">
        <v>12</v>
      </c>
      <c r="N1302" s="68">
        <v>0</v>
      </c>
    </row>
    <row r="1303" customFormat="1" spans="1:14">
      <c r="A1303" s="54" t="s">
        <v>4012</v>
      </c>
      <c r="B1303" s="54" t="s">
        <v>4013</v>
      </c>
      <c r="C1303" s="54" t="s">
        <v>4014</v>
      </c>
      <c r="D1303" s="54" t="s">
        <v>78</v>
      </c>
      <c r="E1303" s="54" t="s">
        <v>18</v>
      </c>
      <c r="F1303" s="54" t="s">
        <v>78</v>
      </c>
      <c r="G1303" s="54" t="s">
        <v>29</v>
      </c>
      <c r="H1303" s="54"/>
      <c r="I1303" s="54" t="s">
        <v>4015</v>
      </c>
      <c r="J1303" s="68">
        <v>16.55</v>
      </c>
      <c r="K1303" s="68">
        <v>23.357</v>
      </c>
      <c r="L1303" s="68">
        <v>24</v>
      </c>
      <c r="M1303" s="68">
        <v>24</v>
      </c>
      <c r="N1303" s="68">
        <v>0</v>
      </c>
    </row>
    <row r="1304" customFormat="1" spans="1:14">
      <c r="A1304" s="54" t="s">
        <v>4016</v>
      </c>
      <c r="B1304" s="54" t="s">
        <v>4017</v>
      </c>
      <c r="C1304" s="54" t="s">
        <v>4018</v>
      </c>
      <c r="D1304" s="54" t="s">
        <v>428</v>
      </c>
      <c r="E1304" s="54" t="s">
        <v>18</v>
      </c>
      <c r="F1304" s="54" t="s">
        <v>428</v>
      </c>
      <c r="G1304" s="54" t="s">
        <v>29</v>
      </c>
      <c r="H1304" s="54"/>
      <c r="I1304" s="54" t="s">
        <v>442</v>
      </c>
      <c r="J1304" s="68">
        <v>38.15</v>
      </c>
      <c r="K1304" s="68">
        <v>33.705</v>
      </c>
      <c r="L1304" s="68">
        <v>38.5</v>
      </c>
      <c r="M1304" s="68">
        <v>39</v>
      </c>
      <c r="N1304" s="68">
        <v>0.5</v>
      </c>
    </row>
    <row r="1305" customFormat="1" spans="1:14">
      <c r="A1305" s="54" t="s">
        <v>4019</v>
      </c>
      <c r="B1305" s="54" t="s">
        <v>4020</v>
      </c>
      <c r="C1305" s="54" t="s">
        <v>4021</v>
      </c>
      <c r="D1305" s="54" t="s">
        <v>17</v>
      </c>
      <c r="E1305" s="54" t="s">
        <v>18</v>
      </c>
      <c r="F1305" s="54" t="s">
        <v>17</v>
      </c>
      <c r="G1305" s="54" t="s">
        <v>19</v>
      </c>
      <c r="H1305" s="54"/>
      <c r="I1305" s="54" t="s">
        <v>767</v>
      </c>
      <c r="J1305" s="68">
        <v>9.14</v>
      </c>
      <c r="K1305" s="68">
        <v>11.286</v>
      </c>
      <c r="L1305" s="68">
        <v>10</v>
      </c>
      <c r="M1305" s="68">
        <v>15</v>
      </c>
      <c r="N1305" s="68">
        <v>5</v>
      </c>
    </row>
    <row r="1306" customFormat="1" spans="1:14">
      <c r="A1306" s="54" t="s">
        <v>4022</v>
      </c>
      <c r="B1306" s="54" t="s">
        <v>4023</v>
      </c>
      <c r="C1306" s="54" t="s">
        <v>4024</v>
      </c>
      <c r="D1306" s="54" t="s">
        <v>287</v>
      </c>
      <c r="E1306" s="54" t="s">
        <v>18</v>
      </c>
      <c r="F1306" s="54" t="s">
        <v>287</v>
      </c>
      <c r="G1306" s="54" t="s">
        <v>98</v>
      </c>
      <c r="H1306" s="54"/>
      <c r="I1306" s="54" t="s">
        <v>442</v>
      </c>
      <c r="J1306" s="68">
        <v>4.24</v>
      </c>
      <c r="K1306" s="68">
        <v>5.587</v>
      </c>
      <c r="L1306" s="68">
        <v>11</v>
      </c>
      <c r="M1306" s="68">
        <v>8</v>
      </c>
      <c r="N1306" s="68">
        <v>-3</v>
      </c>
    </row>
    <row r="1307" customFormat="1" spans="1:14">
      <c r="A1307" s="54" t="s">
        <v>4025</v>
      </c>
      <c r="B1307" s="54" t="s">
        <v>4026</v>
      </c>
      <c r="C1307" s="54" t="s">
        <v>4027</v>
      </c>
      <c r="D1307" s="54" t="s">
        <v>140</v>
      </c>
      <c r="E1307" s="54" t="s">
        <v>18</v>
      </c>
      <c r="F1307" s="54" t="s">
        <v>140</v>
      </c>
      <c r="G1307" s="54" t="s">
        <v>98</v>
      </c>
      <c r="H1307" s="54"/>
      <c r="I1307" s="54" t="s">
        <v>99</v>
      </c>
      <c r="J1307" s="68">
        <v>36.74</v>
      </c>
      <c r="K1307" s="68">
        <v>20.98</v>
      </c>
      <c r="L1307" s="68">
        <v>37</v>
      </c>
      <c r="M1307" s="68">
        <v>38</v>
      </c>
      <c r="N1307" s="68">
        <v>1</v>
      </c>
    </row>
    <row r="1308" customFormat="1" spans="1:14">
      <c r="A1308" s="54" t="s">
        <v>4028</v>
      </c>
      <c r="B1308" s="54" t="s">
        <v>4029</v>
      </c>
      <c r="C1308" s="54" t="s">
        <v>4030</v>
      </c>
      <c r="D1308" s="54" t="s">
        <v>845</v>
      </c>
      <c r="E1308" s="54" t="s">
        <v>18</v>
      </c>
      <c r="F1308" s="54" t="s">
        <v>845</v>
      </c>
      <c r="G1308" s="54" t="s">
        <v>129</v>
      </c>
      <c r="H1308" s="54"/>
      <c r="I1308" s="54" t="s">
        <v>86</v>
      </c>
      <c r="J1308" s="68">
        <v>7.89</v>
      </c>
      <c r="K1308" s="68">
        <v>1.782</v>
      </c>
      <c r="L1308" s="68">
        <v>8</v>
      </c>
      <c r="M1308" s="68">
        <v>8</v>
      </c>
      <c r="N1308" s="68">
        <v>0</v>
      </c>
    </row>
    <row r="1309" customFormat="1" spans="1:14">
      <c r="A1309" s="54" t="s">
        <v>4031</v>
      </c>
      <c r="B1309" s="54" t="s">
        <v>4032</v>
      </c>
      <c r="C1309" s="54" t="s">
        <v>4033</v>
      </c>
      <c r="D1309" s="54" t="s">
        <v>266</v>
      </c>
      <c r="E1309" s="54" t="s">
        <v>18</v>
      </c>
      <c r="F1309" s="54" t="s">
        <v>267</v>
      </c>
      <c r="G1309" s="54" t="s">
        <v>170</v>
      </c>
      <c r="H1309" s="54"/>
      <c r="I1309" s="54" t="s">
        <v>156</v>
      </c>
      <c r="J1309" s="68">
        <v>44</v>
      </c>
      <c r="K1309" s="68">
        <v>55.915</v>
      </c>
      <c r="L1309" s="68">
        <v>54</v>
      </c>
      <c r="M1309" s="68">
        <v>56</v>
      </c>
      <c r="N1309" s="68">
        <v>2</v>
      </c>
    </row>
    <row r="1310" customFormat="1" spans="1:14">
      <c r="A1310" s="54" t="s">
        <v>4034</v>
      </c>
      <c r="B1310" s="54" t="s">
        <v>4035</v>
      </c>
      <c r="C1310" s="54" t="s">
        <v>4036</v>
      </c>
      <c r="D1310" s="54" t="s">
        <v>17</v>
      </c>
      <c r="E1310" s="54" t="s">
        <v>18</v>
      </c>
      <c r="F1310" s="54" t="s">
        <v>17</v>
      </c>
      <c r="G1310" s="54" t="s">
        <v>19</v>
      </c>
      <c r="H1310" s="54"/>
      <c r="I1310" s="54" t="s">
        <v>152</v>
      </c>
      <c r="J1310" s="68">
        <v>4.01</v>
      </c>
      <c r="K1310" s="68">
        <v>3.78</v>
      </c>
      <c r="L1310" s="68">
        <v>4.5</v>
      </c>
      <c r="M1310" s="68">
        <v>4.5</v>
      </c>
      <c r="N1310" s="68">
        <v>0</v>
      </c>
    </row>
    <row r="1311" customFormat="1" spans="1:14">
      <c r="A1311" s="54" t="s">
        <v>4037</v>
      </c>
      <c r="B1311" s="54" t="s">
        <v>4038</v>
      </c>
      <c r="C1311" s="54" t="s">
        <v>50</v>
      </c>
      <c r="D1311" s="54" t="s">
        <v>51</v>
      </c>
      <c r="E1311" s="54" t="s">
        <v>18</v>
      </c>
      <c r="F1311" s="54" t="s">
        <v>51</v>
      </c>
      <c r="G1311" s="54" t="s">
        <v>52</v>
      </c>
      <c r="H1311" s="54"/>
      <c r="I1311" s="54" t="s">
        <v>471</v>
      </c>
      <c r="J1311" s="68">
        <v>140.24</v>
      </c>
      <c r="K1311" s="68">
        <v>117.36</v>
      </c>
      <c r="L1311" s="68">
        <v>141</v>
      </c>
      <c r="M1311" s="68">
        <v>141</v>
      </c>
      <c r="N1311" s="68">
        <v>0</v>
      </c>
    </row>
    <row r="1312" customFormat="1" spans="1:14">
      <c r="A1312" s="54" t="s">
        <v>4039</v>
      </c>
      <c r="B1312" s="54" t="s">
        <v>4040</v>
      </c>
      <c r="C1312" s="54" t="s">
        <v>4041</v>
      </c>
      <c r="D1312" s="54" t="s">
        <v>2292</v>
      </c>
      <c r="E1312" s="54" t="s">
        <v>18</v>
      </c>
      <c r="F1312" s="54" t="s">
        <v>2292</v>
      </c>
      <c r="G1312" s="54" t="s">
        <v>129</v>
      </c>
      <c r="H1312" s="54"/>
      <c r="I1312" s="54" t="s">
        <v>203</v>
      </c>
      <c r="J1312" s="68">
        <v>0.83</v>
      </c>
      <c r="K1312" s="68">
        <v>1.539</v>
      </c>
      <c r="L1312" s="68">
        <v>2</v>
      </c>
      <c r="M1312" s="68">
        <v>2</v>
      </c>
      <c r="N1312" s="68">
        <v>0</v>
      </c>
    </row>
    <row r="1313" customFormat="1" spans="1:14">
      <c r="A1313" s="54" t="s">
        <v>4042</v>
      </c>
      <c r="B1313" s="54" t="s">
        <v>4043</v>
      </c>
      <c r="C1313" s="54" t="s">
        <v>4044</v>
      </c>
      <c r="D1313" s="54" t="s">
        <v>603</v>
      </c>
      <c r="E1313" s="54" t="s">
        <v>18</v>
      </c>
      <c r="F1313" s="54" t="s">
        <v>603</v>
      </c>
      <c r="G1313" s="54" t="s">
        <v>129</v>
      </c>
      <c r="H1313" s="54"/>
      <c r="I1313" s="54" t="s">
        <v>454</v>
      </c>
      <c r="J1313" s="68">
        <v>5.35</v>
      </c>
      <c r="K1313" s="68">
        <v>7.75</v>
      </c>
      <c r="L1313" s="68">
        <v>8</v>
      </c>
      <c r="M1313" s="68">
        <v>8</v>
      </c>
      <c r="N1313" s="68">
        <v>0</v>
      </c>
    </row>
    <row r="1314" customFormat="1" spans="1:14">
      <c r="A1314" s="54" t="s">
        <v>4045</v>
      </c>
      <c r="B1314" s="54" t="s">
        <v>4046</v>
      </c>
      <c r="C1314" s="54" t="s">
        <v>4047</v>
      </c>
      <c r="D1314" s="54" t="s">
        <v>97</v>
      </c>
      <c r="E1314" s="54" t="s">
        <v>18</v>
      </c>
      <c r="F1314" s="54" t="s">
        <v>97</v>
      </c>
      <c r="G1314" s="54" t="s">
        <v>98</v>
      </c>
      <c r="H1314" s="54"/>
      <c r="I1314" s="54" t="s">
        <v>187</v>
      </c>
      <c r="J1314" s="68">
        <v>82.5</v>
      </c>
      <c r="K1314" s="68">
        <v>81.098</v>
      </c>
      <c r="L1314" s="68">
        <v>83</v>
      </c>
      <c r="M1314" s="68">
        <v>83</v>
      </c>
      <c r="N1314" s="68">
        <v>0</v>
      </c>
    </row>
    <row r="1315" customFormat="1" spans="1:14">
      <c r="A1315" s="54" t="s">
        <v>4048</v>
      </c>
      <c r="B1315" s="54" t="s">
        <v>4049</v>
      </c>
      <c r="C1315" s="54" t="s">
        <v>4050</v>
      </c>
      <c r="D1315" s="54" t="s">
        <v>310</v>
      </c>
      <c r="E1315" s="54" t="s">
        <v>18</v>
      </c>
      <c r="F1315" s="54" t="s">
        <v>310</v>
      </c>
      <c r="G1315" s="54" t="s">
        <v>29</v>
      </c>
      <c r="H1315" s="54"/>
      <c r="I1315" s="54" t="s">
        <v>292</v>
      </c>
      <c r="J1315" s="68">
        <v>5.87</v>
      </c>
      <c r="K1315" s="68">
        <v>9.425</v>
      </c>
      <c r="L1315" s="68">
        <v>9.5</v>
      </c>
      <c r="M1315" s="68">
        <v>22</v>
      </c>
      <c r="N1315" s="68">
        <v>12.5</v>
      </c>
    </row>
    <row r="1316" customFormat="1" spans="1:14">
      <c r="A1316" s="54" t="s">
        <v>4051</v>
      </c>
      <c r="B1316" s="54" t="s">
        <v>4052</v>
      </c>
      <c r="C1316" s="54" t="s">
        <v>4053</v>
      </c>
      <c r="D1316" s="54" t="s">
        <v>17</v>
      </c>
      <c r="E1316" s="54" t="s">
        <v>18</v>
      </c>
      <c r="F1316" s="54" t="s">
        <v>17</v>
      </c>
      <c r="G1316" s="54" t="s">
        <v>19</v>
      </c>
      <c r="H1316" s="54"/>
      <c r="I1316" s="54" t="s">
        <v>215</v>
      </c>
      <c r="J1316" s="68">
        <v>2.34</v>
      </c>
      <c r="K1316" s="68">
        <v>1.92</v>
      </c>
      <c r="L1316" s="68">
        <v>3</v>
      </c>
      <c r="M1316" s="68">
        <v>2.5</v>
      </c>
      <c r="N1316" s="68">
        <v>-0.5</v>
      </c>
    </row>
    <row r="1317" customFormat="1" spans="1:14">
      <c r="A1317" s="54" t="s">
        <v>4054</v>
      </c>
      <c r="B1317" s="54" t="s">
        <v>4055</v>
      </c>
      <c r="C1317" s="54" t="s">
        <v>4056</v>
      </c>
      <c r="D1317" s="54" t="s">
        <v>287</v>
      </c>
      <c r="E1317" s="54" t="s">
        <v>18</v>
      </c>
      <c r="F1317" s="54" t="s">
        <v>287</v>
      </c>
      <c r="G1317" s="54" t="s">
        <v>98</v>
      </c>
      <c r="H1317" s="54"/>
      <c r="I1317" s="54" t="s">
        <v>227</v>
      </c>
      <c r="J1317" s="68">
        <v>28.2</v>
      </c>
      <c r="K1317" s="68">
        <v>11.248</v>
      </c>
      <c r="L1317" s="68">
        <v>29</v>
      </c>
      <c r="M1317" s="68">
        <v>29</v>
      </c>
      <c r="N1317" s="68">
        <v>0</v>
      </c>
    </row>
    <row r="1318" customFormat="1" spans="1:14">
      <c r="A1318" s="54" t="s">
        <v>4057</v>
      </c>
      <c r="B1318" s="54" t="s">
        <v>4058</v>
      </c>
      <c r="C1318" s="54" t="s">
        <v>4059</v>
      </c>
      <c r="D1318" s="54" t="s">
        <v>985</v>
      </c>
      <c r="E1318" s="54" t="s">
        <v>18</v>
      </c>
      <c r="F1318" s="54" t="s">
        <v>985</v>
      </c>
      <c r="G1318" s="54" t="s">
        <v>129</v>
      </c>
      <c r="H1318" s="54"/>
      <c r="I1318" s="54" t="s">
        <v>227</v>
      </c>
      <c r="J1318" s="68">
        <v>43.43</v>
      </c>
      <c r="K1318" s="68">
        <v>18.649</v>
      </c>
      <c r="L1318" s="68">
        <v>45</v>
      </c>
      <c r="M1318" s="68">
        <v>45</v>
      </c>
      <c r="N1318" s="68">
        <v>0</v>
      </c>
    </row>
    <row r="1319" customFormat="1" spans="1:14">
      <c r="A1319" s="54" t="s">
        <v>4060</v>
      </c>
      <c r="B1319" s="54" t="s">
        <v>4061</v>
      </c>
      <c r="C1319" s="54" t="s">
        <v>4062</v>
      </c>
      <c r="D1319" s="54" t="s">
        <v>160</v>
      </c>
      <c r="E1319" s="54" t="s">
        <v>18</v>
      </c>
      <c r="F1319" s="54" t="s">
        <v>160</v>
      </c>
      <c r="G1319" s="66" t="s">
        <v>129</v>
      </c>
      <c r="H1319" s="54"/>
      <c r="I1319" s="54" t="s">
        <v>408</v>
      </c>
      <c r="J1319" s="68">
        <v>1.69</v>
      </c>
      <c r="K1319" s="68">
        <v>0</v>
      </c>
      <c r="L1319" s="68">
        <v>2</v>
      </c>
      <c r="M1319" s="68">
        <v>2</v>
      </c>
      <c r="N1319" s="68">
        <v>0</v>
      </c>
    </row>
    <row r="1320" customFormat="1" spans="1:14">
      <c r="A1320" s="54" t="s">
        <v>4063</v>
      </c>
      <c r="B1320" s="54" t="s">
        <v>4064</v>
      </c>
      <c r="C1320" s="54" t="s">
        <v>4065</v>
      </c>
      <c r="D1320" s="54" t="s">
        <v>17</v>
      </c>
      <c r="E1320" s="54" t="s">
        <v>18</v>
      </c>
      <c r="F1320" s="54" t="s">
        <v>17</v>
      </c>
      <c r="G1320" s="66" t="s">
        <v>19</v>
      </c>
      <c r="H1320" s="54"/>
      <c r="I1320" s="54" t="s">
        <v>306</v>
      </c>
      <c r="J1320" s="68">
        <v>182.01</v>
      </c>
      <c r="K1320" s="68">
        <v>189.406</v>
      </c>
      <c r="L1320" s="68">
        <v>190</v>
      </c>
      <c r="M1320" s="68">
        <v>271</v>
      </c>
      <c r="N1320" s="68">
        <v>81</v>
      </c>
    </row>
    <row r="1321" customFormat="1" spans="1:14">
      <c r="A1321" s="54" t="s">
        <v>4066</v>
      </c>
      <c r="B1321" s="54" t="s">
        <v>4067</v>
      </c>
      <c r="C1321" s="54" t="s">
        <v>4068</v>
      </c>
      <c r="D1321" s="54" t="s">
        <v>144</v>
      </c>
      <c r="E1321" s="54" t="s">
        <v>18</v>
      </c>
      <c r="F1321" s="54" t="s">
        <v>144</v>
      </c>
      <c r="G1321" s="54" t="s">
        <v>52</v>
      </c>
      <c r="H1321" s="54"/>
      <c r="I1321" s="54" t="s">
        <v>442</v>
      </c>
      <c r="J1321" s="68">
        <v>2.41</v>
      </c>
      <c r="K1321" s="68">
        <v>4.811</v>
      </c>
      <c r="L1321" s="68">
        <v>5</v>
      </c>
      <c r="M1321" s="68">
        <v>5</v>
      </c>
      <c r="N1321" s="68">
        <v>0</v>
      </c>
    </row>
    <row r="1322" customFormat="1" spans="1:14">
      <c r="A1322" s="54" t="s">
        <v>4069</v>
      </c>
      <c r="B1322" s="54" t="s">
        <v>4070</v>
      </c>
      <c r="C1322" s="54" t="s">
        <v>4071</v>
      </c>
      <c r="D1322" s="54" t="s">
        <v>926</v>
      </c>
      <c r="E1322" s="54" t="s">
        <v>18</v>
      </c>
      <c r="F1322" s="54" t="s">
        <v>926</v>
      </c>
      <c r="G1322" s="66" t="s">
        <v>129</v>
      </c>
      <c r="H1322" s="54"/>
      <c r="I1322" s="54" t="s">
        <v>86</v>
      </c>
      <c r="J1322" s="68">
        <v>57.96</v>
      </c>
      <c r="K1322" s="68">
        <v>16.736</v>
      </c>
      <c r="L1322" s="68">
        <v>59</v>
      </c>
      <c r="M1322" s="68">
        <v>58</v>
      </c>
      <c r="N1322" s="68">
        <v>-1</v>
      </c>
    </row>
    <row r="1323" customFormat="1" spans="1:14">
      <c r="A1323" s="54" t="s">
        <v>4072</v>
      </c>
      <c r="B1323" s="54" t="s">
        <v>4073</v>
      </c>
      <c r="C1323" s="54" t="s">
        <v>4074</v>
      </c>
      <c r="D1323" s="54" t="s">
        <v>926</v>
      </c>
      <c r="E1323" s="54" t="s">
        <v>18</v>
      </c>
      <c r="F1323" s="54" t="s">
        <v>926</v>
      </c>
      <c r="G1323" s="54" t="s">
        <v>129</v>
      </c>
      <c r="H1323" s="54"/>
      <c r="I1323" s="54" t="s">
        <v>86</v>
      </c>
      <c r="J1323" s="68">
        <v>57.97</v>
      </c>
      <c r="K1323" s="68">
        <v>16.524</v>
      </c>
      <c r="L1323" s="68">
        <v>59</v>
      </c>
      <c r="M1323" s="68">
        <v>58</v>
      </c>
      <c r="N1323" s="68">
        <v>-1</v>
      </c>
    </row>
    <row r="1324" customFormat="1" spans="1:14">
      <c r="A1324" s="54" t="s">
        <v>4075</v>
      </c>
      <c r="B1324" s="54" t="s">
        <v>4076</v>
      </c>
      <c r="C1324" s="54" t="s">
        <v>4077</v>
      </c>
      <c r="D1324" s="54" t="s">
        <v>266</v>
      </c>
      <c r="E1324" s="54" t="s">
        <v>18</v>
      </c>
      <c r="F1324" s="54" t="s">
        <v>267</v>
      </c>
      <c r="G1324" s="54" t="s">
        <v>170</v>
      </c>
      <c r="H1324" s="54"/>
      <c r="I1324" s="54" t="s">
        <v>4078</v>
      </c>
      <c r="J1324" s="68">
        <v>568.68</v>
      </c>
      <c r="K1324" s="68">
        <v>180.092</v>
      </c>
      <c r="L1324" s="68">
        <v>569</v>
      </c>
      <c r="M1324" s="68">
        <v>569</v>
      </c>
      <c r="N1324" s="68">
        <v>0</v>
      </c>
    </row>
    <row r="1325" customFormat="1" spans="1:14">
      <c r="A1325" s="54" t="s">
        <v>4079</v>
      </c>
      <c r="B1325" s="54" t="s">
        <v>4080</v>
      </c>
      <c r="C1325" s="54" t="s">
        <v>4079</v>
      </c>
      <c r="D1325" s="54" t="s">
        <v>17</v>
      </c>
      <c r="E1325" s="54" t="s">
        <v>18</v>
      </c>
      <c r="F1325" s="54" t="s">
        <v>17</v>
      </c>
      <c r="G1325" s="66" t="s">
        <v>19</v>
      </c>
      <c r="H1325" s="54"/>
      <c r="I1325" s="54" t="s">
        <v>99</v>
      </c>
      <c r="J1325" s="68">
        <v>3.66</v>
      </c>
      <c r="K1325" s="68">
        <v>7.841</v>
      </c>
      <c r="L1325" s="68">
        <v>7</v>
      </c>
      <c r="M1325" s="68">
        <v>8</v>
      </c>
      <c r="N1325" s="68">
        <v>1</v>
      </c>
    </row>
    <row r="1326" customFormat="1" spans="1:14">
      <c r="A1326" s="54" t="s">
        <v>4081</v>
      </c>
      <c r="B1326" s="54" t="s">
        <v>4082</v>
      </c>
      <c r="C1326" s="54" t="s">
        <v>4083</v>
      </c>
      <c r="D1326" s="54" t="s">
        <v>17</v>
      </c>
      <c r="E1326" s="54" t="s">
        <v>18</v>
      </c>
      <c r="F1326" s="54" t="s">
        <v>17</v>
      </c>
      <c r="G1326" s="54" t="s">
        <v>19</v>
      </c>
      <c r="H1326" s="54"/>
      <c r="I1326" s="54" t="s">
        <v>191</v>
      </c>
      <c r="J1326" s="68">
        <v>0.36</v>
      </c>
      <c r="K1326" s="68">
        <v>0.87</v>
      </c>
      <c r="L1326" s="68">
        <v>1</v>
      </c>
      <c r="M1326" s="68">
        <v>1</v>
      </c>
      <c r="N1326" s="68">
        <v>0</v>
      </c>
    </row>
    <row r="1327" customFormat="1" spans="1:14">
      <c r="A1327" s="54" t="s">
        <v>4084</v>
      </c>
      <c r="B1327" s="54" t="s">
        <v>4085</v>
      </c>
      <c r="C1327" s="54" t="s">
        <v>4086</v>
      </c>
      <c r="D1327" s="54" t="s">
        <v>17</v>
      </c>
      <c r="E1327" s="54" t="s">
        <v>18</v>
      </c>
      <c r="F1327" s="54" t="s">
        <v>17</v>
      </c>
      <c r="G1327" s="54" t="s">
        <v>19</v>
      </c>
      <c r="H1327" s="54"/>
      <c r="I1327" s="54" t="s">
        <v>152</v>
      </c>
      <c r="J1327" s="68">
        <v>71.29</v>
      </c>
      <c r="K1327" s="68">
        <v>56.004</v>
      </c>
      <c r="L1327" s="68">
        <v>73</v>
      </c>
      <c r="M1327" s="68">
        <v>72</v>
      </c>
      <c r="N1327" s="68">
        <v>-1</v>
      </c>
    </row>
    <row r="1328" customFormat="1" spans="1:14">
      <c r="A1328" s="54" t="s">
        <v>4087</v>
      </c>
      <c r="B1328" s="54" t="s">
        <v>4088</v>
      </c>
      <c r="C1328" s="54" t="s">
        <v>4089</v>
      </c>
      <c r="D1328" s="54" t="s">
        <v>17</v>
      </c>
      <c r="E1328" s="54" t="s">
        <v>18</v>
      </c>
      <c r="F1328" s="54" t="s">
        <v>17</v>
      </c>
      <c r="G1328" s="54" t="s">
        <v>19</v>
      </c>
      <c r="H1328" s="54"/>
      <c r="I1328" s="54" t="s">
        <v>152</v>
      </c>
      <c r="J1328" s="68">
        <v>3.29</v>
      </c>
      <c r="K1328" s="68">
        <v>7.258</v>
      </c>
      <c r="L1328" s="68">
        <v>7</v>
      </c>
      <c r="M1328" s="68">
        <v>7.5</v>
      </c>
      <c r="N1328" s="68">
        <v>0.5</v>
      </c>
    </row>
    <row r="1329" customFormat="1" spans="1:14">
      <c r="A1329" s="54" t="s">
        <v>4090</v>
      </c>
      <c r="B1329" s="54" t="s">
        <v>4091</v>
      </c>
      <c r="C1329" s="54" t="s">
        <v>4092</v>
      </c>
      <c r="D1329" s="54" t="s">
        <v>603</v>
      </c>
      <c r="E1329" s="54" t="s">
        <v>18</v>
      </c>
      <c r="F1329" s="54" t="s">
        <v>603</v>
      </c>
      <c r="G1329" s="54" t="s">
        <v>129</v>
      </c>
      <c r="H1329" s="54"/>
      <c r="I1329" s="54" t="s">
        <v>120</v>
      </c>
      <c r="J1329" s="68">
        <v>42.18</v>
      </c>
      <c r="K1329" s="68">
        <v>58.733</v>
      </c>
      <c r="L1329" s="68">
        <v>48</v>
      </c>
      <c r="M1329" s="68">
        <v>60</v>
      </c>
      <c r="N1329" s="68">
        <v>12</v>
      </c>
    </row>
    <row r="1330" customFormat="1" spans="1:14">
      <c r="A1330" s="54" t="s">
        <v>4093</v>
      </c>
      <c r="B1330" s="54" t="s">
        <v>4094</v>
      </c>
      <c r="C1330" s="54" t="s">
        <v>4095</v>
      </c>
      <c r="D1330" s="54" t="s">
        <v>85</v>
      </c>
      <c r="E1330" s="54" t="s">
        <v>18</v>
      </c>
      <c r="F1330" s="54" t="s">
        <v>85</v>
      </c>
      <c r="G1330" s="54" t="s">
        <v>29</v>
      </c>
      <c r="H1330" s="54"/>
      <c r="I1330" s="54" t="s">
        <v>3182</v>
      </c>
      <c r="J1330" s="68">
        <v>69.38</v>
      </c>
      <c r="K1330" s="68">
        <v>116.732</v>
      </c>
      <c r="L1330" s="68">
        <v>95</v>
      </c>
      <c r="M1330" s="68">
        <v>117</v>
      </c>
      <c r="N1330" s="68">
        <v>22</v>
      </c>
    </row>
    <row r="1331" customFormat="1" spans="1:14">
      <c r="A1331" s="54" t="s">
        <v>4096</v>
      </c>
      <c r="B1331" s="54" t="s">
        <v>4097</v>
      </c>
      <c r="C1331" s="54" t="s">
        <v>4098</v>
      </c>
      <c r="D1331" s="54" t="s">
        <v>590</v>
      </c>
      <c r="E1331" s="54" t="s">
        <v>18</v>
      </c>
      <c r="F1331" s="54" t="s">
        <v>590</v>
      </c>
      <c r="G1331" s="54" t="s">
        <v>129</v>
      </c>
      <c r="H1331" s="54"/>
      <c r="I1331" s="54" t="s">
        <v>2305</v>
      </c>
      <c r="J1331" s="68">
        <v>9.72</v>
      </c>
      <c r="K1331" s="68">
        <v>11.722</v>
      </c>
      <c r="L1331" s="68">
        <v>10</v>
      </c>
      <c r="M1331" s="68">
        <v>12</v>
      </c>
      <c r="N1331" s="68">
        <v>2</v>
      </c>
    </row>
    <row r="1332" customFormat="1" spans="1:14">
      <c r="A1332" s="54" t="s">
        <v>4099</v>
      </c>
      <c r="B1332" s="54" t="s">
        <v>4100</v>
      </c>
      <c r="C1332" s="54" t="s">
        <v>50</v>
      </c>
      <c r="D1332" s="54" t="s">
        <v>51</v>
      </c>
      <c r="E1332" s="54" t="s">
        <v>18</v>
      </c>
      <c r="F1332" s="54" t="s">
        <v>51</v>
      </c>
      <c r="G1332" s="54" t="s">
        <v>52</v>
      </c>
      <c r="H1332" s="54"/>
      <c r="I1332" s="54" t="s">
        <v>39</v>
      </c>
      <c r="J1332" s="68">
        <v>106.95</v>
      </c>
      <c r="K1332" s="68">
        <v>74.84</v>
      </c>
      <c r="L1332" s="68">
        <v>107</v>
      </c>
      <c r="M1332" s="68">
        <v>107</v>
      </c>
      <c r="N1332" s="68">
        <v>0</v>
      </c>
    </row>
    <row r="1333" customFormat="1" spans="1:14">
      <c r="A1333" s="54" t="s">
        <v>4101</v>
      </c>
      <c r="B1333" s="54" t="s">
        <v>4102</v>
      </c>
      <c r="C1333" s="54" t="s">
        <v>4103</v>
      </c>
      <c r="D1333" s="54" t="s">
        <v>144</v>
      </c>
      <c r="E1333" s="54" t="s">
        <v>18</v>
      </c>
      <c r="F1333" s="54" t="s">
        <v>144</v>
      </c>
      <c r="G1333" s="66" t="s">
        <v>52</v>
      </c>
      <c r="H1333" s="54"/>
      <c r="I1333" s="54" t="s">
        <v>292</v>
      </c>
      <c r="J1333" s="68">
        <v>10.81</v>
      </c>
      <c r="K1333" s="68">
        <v>26.747</v>
      </c>
      <c r="L1333" s="68">
        <v>27</v>
      </c>
      <c r="M1333" s="68">
        <v>27</v>
      </c>
      <c r="N1333" s="68">
        <v>0</v>
      </c>
    </row>
    <row r="1334" customFormat="1" spans="1:14">
      <c r="A1334" s="54" t="s">
        <v>4104</v>
      </c>
      <c r="B1334" s="54" t="s">
        <v>4105</v>
      </c>
      <c r="C1334" s="54" t="s">
        <v>4106</v>
      </c>
      <c r="D1334" s="54" t="s">
        <v>17</v>
      </c>
      <c r="E1334" s="54" t="s">
        <v>18</v>
      </c>
      <c r="F1334" s="54" t="s">
        <v>17</v>
      </c>
      <c r="G1334" s="54" t="s">
        <v>19</v>
      </c>
      <c r="H1334" s="54"/>
      <c r="I1334" s="54" t="s">
        <v>130</v>
      </c>
      <c r="J1334" s="68">
        <v>6.92</v>
      </c>
      <c r="K1334" s="68">
        <v>6.127</v>
      </c>
      <c r="L1334" s="68">
        <v>7</v>
      </c>
      <c r="M1334" s="68">
        <v>7</v>
      </c>
      <c r="N1334" s="68">
        <v>0</v>
      </c>
    </row>
    <row r="1335" customFormat="1" spans="1:14">
      <c r="A1335" s="54" t="s">
        <v>4107</v>
      </c>
      <c r="B1335" s="54" t="s">
        <v>4108</v>
      </c>
      <c r="C1335" s="54" t="s">
        <v>4109</v>
      </c>
      <c r="D1335" s="54" t="s">
        <v>17</v>
      </c>
      <c r="E1335" s="54" t="s">
        <v>18</v>
      </c>
      <c r="F1335" s="54" t="s">
        <v>17</v>
      </c>
      <c r="G1335" s="66" t="s">
        <v>19</v>
      </c>
      <c r="H1335" s="54"/>
      <c r="I1335" s="54" t="s">
        <v>152</v>
      </c>
      <c r="J1335" s="68">
        <v>9.72</v>
      </c>
      <c r="K1335" s="68">
        <v>9.18</v>
      </c>
      <c r="L1335" s="68">
        <v>10</v>
      </c>
      <c r="M1335" s="68">
        <v>10</v>
      </c>
      <c r="N1335" s="68">
        <v>0</v>
      </c>
    </row>
    <row r="1336" customFormat="1" spans="1:14">
      <c r="A1336" s="54" t="s">
        <v>4110</v>
      </c>
      <c r="B1336" s="54" t="s">
        <v>4111</v>
      </c>
      <c r="C1336" s="54" t="s">
        <v>50</v>
      </c>
      <c r="D1336" s="54" t="s">
        <v>51</v>
      </c>
      <c r="E1336" s="54" t="s">
        <v>18</v>
      </c>
      <c r="F1336" s="54" t="s">
        <v>51</v>
      </c>
      <c r="G1336" s="66" t="s">
        <v>52</v>
      </c>
      <c r="H1336" s="54"/>
      <c r="I1336" s="54" t="s">
        <v>39</v>
      </c>
      <c r="J1336" s="68">
        <v>160.21</v>
      </c>
      <c r="K1336" s="68">
        <v>116.78</v>
      </c>
      <c r="L1336" s="68">
        <v>160</v>
      </c>
      <c r="M1336" s="68">
        <v>161</v>
      </c>
      <c r="N1336" s="68">
        <v>1</v>
      </c>
    </row>
    <row r="1337" customFormat="1" spans="1:14">
      <c r="A1337" s="54" t="s">
        <v>4112</v>
      </c>
      <c r="B1337" s="54" t="s">
        <v>4113</v>
      </c>
      <c r="C1337" s="54" t="s">
        <v>50</v>
      </c>
      <c r="D1337" s="54" t="s">
        <v>51</v>
      </c>
      <c r="E1337" s="54" t="s">
        <v>18</v>
      </c>
      <c r="F1337" s="54" t="s">
        <v>51</v>
      </c>
      <c r="G1337" s="66" t="s">
        <v>52</v>
      </c>
      <c r="H1337" s="54"/>
      <c r="I1337" s="54" t="s">
        <v>39</v>
      </c>
      <c r="J1337" s="68">
        <v>25.77</v>
      </c>
      <c r="K1337" s="68">
        <v>22.315</v>
      </c>
      <c r="L1337" s="68">
        <v>26</v>
      </c>
      <c r="M1337" s="68">
        <v>26</v>
      </c>
      <c r="N1337" s="68">
        <v>0</v>
      </c>
    </row>
    <row r="1338" customFormat="1" spans="1:14">
      <c r="A1338" s="54" t="s">
        <v>4114</v>
      </c>
      <c r="B1338" s="54" t="s">
        <v>4115</v>
      </c>
      <c r="C1338" s="54" t="s">
        <v>50</v>
      </c>
      <c r="D1338" s="54" t="s">
        <v>51</v>
      </c>
      <c r="E1338" s="54" t="s">
        <v>18</v>
      </c>
      <c r="F1338" s="54" t="s">
        <v>51</v>
      </c>
      <c r="G1338" s="66" t="s">
        <v>52</v>
      </c>
      <c r="H1338" s="54"/>
      <c r="I1338" s="54" t="s">
        <v>39</v>
      </c>
      <c r="J1338" s="68">
        <v>24.82</v>
      </c>
      <c r="K1338" s="68">
        <v>21.417</v>
      </c>
      <c r="L1338" s="68">
        <v>25</v>
      </c>
      <c r="M1338" s="68">
        <v>25</v>
      </c>
      <c r="N1338" s="68">
        <v>0</v>
      </c>
    </row>
    <row r="1339" customFormat="1" spans="1:14">
      <c r="A1339" s="54" t="s">
        <v>4116</v>
      </c>
      <c r="B1339" s="54" t="s">
        <v>4117</v>
      </c>
      <c r="C1339" s="54" t="s">
        <v>50</v>
      </c>
      <c r="D1339" s="54" t="s">
        <v>51</v>
      </c>
      <c r="E1339" s="54" t="s">
        <v>18</v>
      </c>
      <c r="F1339" s="54" t="s">
        <v>51</v>
      </c>
      <c r="G1339" s="66" t="s">
        <v>52</v>
      </c>
      <c r="H1339" s="54"/>
      <c r="I1339" s="54" t="s">
        <v>39</v>
      </c>
      <c r="J1339" s="68">
        <v>784.33</v>
      </c>
      <c r="K1339" s="68">
        <v>628.698</v>
      </c>
      <c r="L1339" s="68">
        <v>784</v>
      </c>
      <c r="M1339" s="68">
        <v>785</v>
      </c>
      <c r="N1339" s="68">
        <v>1</v>
      </c>
    </row>
    <row r="1340" customFormat="1" spans="1:14">
      <c r="A1340" s="54" t="s">
        <v>4118</v>
      </c>
      <c r="B1340" s="54" t="s">
        <v>4119</v>
      </c>
      <c r="C1340" s="54" t="s">
        <v>4120</v>
      </c>
      <c r="D1340" s="54" t="s">
        <v>1452</v>
      </c>
      <c r="E1340" s="54" t="s">
        <v>18</v>
      </c>
      <c r="F1340" s="54" t="s">
        <v>1452</v>
      </c>
      <c r="G1340" s="54" t="s">
        <v>98</v>
      </c>
      <c r="H1340" s="54"/>
      <c r="I1340" s="54" t="s">
        <v>199</v>
      </c>
      <c r="J1340" s="68">
        <v>54.12</v>
      </c>
      <c r="K1340" s="68">
        <v>165.608</v>
      </c>
      <c r="L1340" s="68">
        <v>196</v>
      </c>
      <c r="M1340" s="68">
        <v>196</v>
      </c>
      <c r="N1340" s="68">
        <v>0</v>
      </c>
    </row>
    <row r="1341" customFormat="1" spans="1:14">
      <c r="A1341" s="54" t="s">
        <v>4121</v>
      </c>
      <c r="B1341" s="54" t="s">
        <v>4122</v>
      </c>
      <c r="C1341" s="54" t="s">
        <v>50</v>
      </c>
      <c r="D1341" s="54" t="s">
        <v>51</v>
      </c>
      <c r="E1341" s="54" t="s">
        <v>18</v>
      </c>
      <c r="F1341" s="54" t="s">
        <v>51</v>
      </c>
      <c r="G1341" s="54" t="s">
        <v>52</v>
      </c>
      <c r="H1341" s="54"/>
      <c r="I1341" s="54" t="s">
        <v>39</v>
      </c>
      <c r="J1341" s="68">
        <v>60.96</v>
      </c>
      <c r="K1341" s="68">
        <v>44.748</v>
      </c>
      <c r="L1341" s="68">
        <v>61</v>
      </c>
      <c r="M1341" s="68">
        <v>61</v>
      </c>
      <c r="N1341" s="68">
        <v>0</v>
      </c>
    </row>
    <row r="1342" customFormat="1" spans="1:14">
      <c r="A1342" s="54" t="s">
        <v>4123</v>
      </c>
      <c r="B1342" s="54" t="s">
        <v>4124</v>
      </c>
      <c r="C1342" s="54" t="s">
        <v>50</v>
      </c>
      <c r="D1342" s="54" t="s">
        <v>51</v>
      </c>
      <c r="E1342" s="54" t="s">
        <v>18</v>
      </c>
      <c r="F1342" s="54" t="s">
        <v>51</v>
      </c>
      <c r="G1342" s="54" t="s">
        <v>52</v>
      </c>
      <c r="H1342" s="54"/>
      <c r="I1342" s="54" t="s">
        <v>39</v>
      </c>
      <c r="J1342" s="68">
        <v>29.37</v>
      </c>
      <c r="K1342" s="68">
        <v>23.421</v>
      </c>
      <c r="L1342" s="68">
        <v>30</v>
      </c>
      <c r="M1342" s="68">
        <v>30</v>
      </c>
      <c r="N1342" s="68">
        <v>0</v>
      </c>
    </row>
    <row r="1343" customFormat="1" spans="1:14">
      <c r="A1343" s="54" t="s">
        <v>4125</v>
      </c>
      <c r="B1343" s="54" t="s">
        <v>4126</v>
      </c>
      <c r="C1343" s="54" t="s">
        <v>50</v>
      </c>
      <c r="D1343" s="54" t="s">
        <v>51</v>
      </c>
      <c r="E1343" s="54" t="s">
        <v>18</v>
      </c>
      <c r="F1343" s="54" t="s">
        <v>51</v>
      </c>
      <c r="G1343" s="54" t="s">
        <v>52</v>
      </c>
      <c r="H1343" s="54"/>
      <c r="I1343" s="54" t="s">
        <v>39</v>
      </c>
      <c r="J1343" s="68">
        <v>70.43</v>
      </c>
      <c r="K1343" s="68">
        <v>56.103</v>
      </c>
      <c r="L1343" s="68">
        <v>71</v>
      </c>
      <c r="M1343" s="68">
        <v>71</v>
      </c>
      <c r="N1343" s="68">
        <v>0</v>
      </c>
    </row>
    <row r="1344" customFormat="1" spans="1:14">
      <c r="A1344" s="54" t="s">
        <v>4127</v>
      </c>
      <c r="B1344" s="54" t="s">
        <v>4128</v>
      </c>
      <c r="C1344" s="54" t="s">
        <v>50</v>
      </c>
      <c r="D1344" s="54" t="s">
        <v>51</v>
      </c>
      <c r="E1344" s="54" t="s">
        <v>18</v>
      </c>
      <c r="F1344" s="54" t="s">
        <v>51</v>
      </c>
      <c r="G1344" s="54" t="s">
        <v>52</v>
      </c>
      <c r="H1344" s="54"/>
      <c r="I1344" s="54" t="s">
        <v>39</v>
      </c>
      <c r="J1344" s="68">
        <v>24.25</v>
      </c>
      <c r="K1344" s="68">
        <v>19.981</v>
      </c>
      <c r="L1344" s="68">
        <v>25</v>
      </c>
      <c r="M1344" s="68">
        <v>25</v>
      </c>
      <c r="N1344" s="68">
        <v>0</v>
      </c>
    </row>
    <row r="1345" customFormat="1" spans="1:14">
      <c r="A1345" s="54" t="s">
        <v>4129</v>
      </c>
      <c r="B1345" s="54" t="s">
        <v>4130</v>
      </c>
      <c r="C1345" s="54" t="s">
        <v>50</v>
      </c>
      <c r="D1345" s="54" t="s">
        <v>51</v>
      </c>
      <c r="E1345" s="54" t="s">
        <v>18</v>
      </c>
      <c r="F1345" s="54" t="s">
        <v>51</v>
      </c>
      <c r="G1345" s="54" t="s">
        <v>52</v>
      </c>
      <c r="H1345" s="54"/>
      <c r="I1345" s="54" t="s">
        <v>39</v>
      </c>
      <c r="J1345" s="68">
        <v>143.18</v>
      </c>
      <c r="K1345" s="68">
        <v>110.107</v>
      </c>
      <c r="L1345" s="68">
        <v>144</v>
      </c>
      <c r="M1345" s="68">
        <v>144</v>
      </c>
      <c r="N1345" s="68">
        <v>0</v>
      </c>
    </row>
    <row r="1346" customFormat="1" spans="1:14">
      <c r="A1346" s="54" t="s">
        <v>4131</v>
      </c>
      <c r="B1346" s="54" t="s">
        <v>4132</v>
      </c>
      <c r="C1346" s="54" t="s">
        <v>50</v>
      </c>
      <c r="D1346" s="54" t="s">
        <v>51</v>
      </c>
      <c r="E1346" s="54" t="s">
        <v>18</v>
      </c>
      <c r="F1346" s="54" t="s">
        <v>51</v>
      </c>
      <c r="G1346" s="54" t="s">
        <v>52</v>
      </c>
      <c r="H1346" s="54"/>
      <c r="I1346" s="54" t="s">
        <v>39</v>
      </c>
      <c r="J1346" s="68">
        <v>43.37</v>
      </c>
      <c r="K1346" s="68">
        <v>78.023</v>
      </c>
      <c r="L1346" s="68">
        <v>78</v>
      </c>
      <c r="M1346" s="68">
        <v>79</v>
      </c>
      <c r="N1346" s="68">
        <v>1</v>
      </c>
    </row>
    <row r="1347" customFormat="1" spans="1:14">
      <c r="A1347" s="54" t="s">
        <v>4133</v>
      </c>
      <c r="B1347" s="54" t="s">
        <v>4134</v>
      </c>
      <c r="C1347" s="54" t="s">
        <v>4135</v>
      </c>
      <c r="D1347" s="54" t="s">
        <v>603</v>
      </c>
      <c r="E1347" s="54" t="s">
        <v>18</v>
      </c>
      <c r="F1347" s="54" t="s">
        <v>603</v>
      </c>
      <c r="G1347" s="54" t="s">
        <v>129</v>
      </c>
      <c r="H1347" s="54"/>
      <c r="I1347" s="54" t="s">
        <v>288</v>
      </c>
      <c r="J1347" s="68">
        <v>0.18</v>
      </c>
      <c r="K1347" s="68">
        <v>0.456</v>
      </c>
      <c r="L1347" s="68">
        <v>0.5</v>
      </c>
      <c r="M1347" s="68">
        <v>0.5</v>
      </c>
      <c r="N1347" s="68">
        <v>0</v>
      </c>
    </row>
    <row r="1348" customFormat="1" spans="1:14">
      <c r="A1348" s="54" t="s">
        <v>4136</v>
      </c>
      <c r="B1348" s="54" t="s">
        <v>4137</v>
      </c>
      <c r="C1348" s="54" t="s">
        <v>4138</v>
      </c>
      <c r="D1348" s="54" t="s">
        <v>97</v>
      </c>
      <c r="E1348" s="54" t="s">
        <v>18</v>
      </c>
      <c r="F1348" s="54" t="s">
        <v>97</v>
      </c>
      <c r="G1348" s="54" t="s">
        <v>98</v>
      </c>
      <c r="H1348" s="54"/>
      <c r="I1348" s="54" t="s">
        <v>558</v>
      </c>
      <c r="J1348" s="68">
        <v>169.98</v>
      </c>
      <c r="K1348" s="68">
        <v>336.474</v>
      </c>
      <c r="L1348" s="68">
        <v>337</v>
      </c>
      <c r="M1348" s="68">
        <v>337</v>
      </c>
      <c r="N1348" s="68">
        <v>0</v>
      </c>
    </row>
    <row r="1349" customFormat="1" spans="1:14">
      <c r="A1349" s="54" t="s">
        <v>4139</v>
      </c>
      <c r="B1349" s="54" t="s">
        <v>4140</v>
      </c>
      <c r="C1349" s="54" t="s">
        <v>4141</v>
      </c>
      <c r="D1349" s="54" t="s">
        <v>17</v>
      </c>
      <c r="E1349" s="54" t="s">
        <v>18</v>
      </c>
      <c r="F1349" s="54" t="s">
        <v>17</v>
      </c>
      <c r="G1349" s="54" t="s">
        <v>19</v>
      </c>
      <c r="H1349" s="54"/>
      <c r="I1349" s="54" t="s">
        <v>471</v>
      </c>
      <c r="J1349" s="68">
        <v>10.36</v>
      </c>
      <c r="K1349" s="68">
        <v>13.987</v>
      </c>
      <c r="L1349" s="68">
        <v>14</v>
      </c>
      <c r="M1349" s="68">
        <v>18</v>
      </c>
      <c r="N1349" s="68">
        <v>4</v>
      </c>
    </row>
    <row r="1350" customFormat="1" spans="1:14">
      <c r="A1350" s="54" t="s">
        <v>4142</v>
      </c>
      <c r="B1350" s="54" t="s">
        <v>4143</v>
      </c>
      <c r="C1350" s="54" t="s">
        <v>4144</v>
      </c>
      <c r="D1350" s="54" t="s">
        <v>144</v>
      </c>
      <c r="E1350" s="54" t="s">
        <v>18</v>
      </c>
      <c r="F1350" s="54" t="s">
        <v>144</v>
      </c>
      <c r="G1350" s="54" t="s">
        <v>52</v>
      </c>
      <c r="H1350" s="54"/>
      <c r="I1350" s="54" t="s">
        <v>454</v>
      </c>
      <c r="J1350" s="68">
        <v>11.08</v>
      </c>
      <c r="K1350" s="68">
        <v>15.62</v>
      </c>
      <c r="L1350" s="68">
        <v>16</v>
      </c>
      <c r="M1350" s="68">
        <v>16</v>
      </c>
      <c r="N1350" s="68">
        <v>0</v>
      </c>
    </row>
    <row r="1351" customFormat="1" spans="1:14">
      <c r="A1351" s="54" t="s">
        <v>4145</v>
      </c>
      <c r="B1351" s="54" t="s">
        <v>4146</v>
      </c>
      <c r="C1351" s="54" t="s">
        <v>4147</v>
      </c>
      <c r="D1351" s="54" t="s">
        <v>310</v>
      </c>
      <c r="E1351" s="54" t="s">
        <v>18</v>
      </c>
      <c r="F1351" s="54" t="s">
        <v>310</v>
      </c>
      <c r="G1351" s="54" t="s">
        <v>29</v>
      </c>
      <c r="H1351" s="54"/>
      <c r="I1351" s="54" t="s">
        <v>1109</v>
      </c>
      <c r="J1351" s="68">
        <v>1.91</v>
      </c>
      <c r="K1351" s="68">
        <v>1.929</v>
      </c>
      <c r="L1351" s="68">
        <v>2</v>
      </c>
      <c r="M1351" s="68">
        <v>22</v>
      </c>
      <c r="N1351" s="68">
        <v>20</v>
      </c>
    </row>
    <row r="1352" customFormat="1" spans="1:14">
      <c r="A1352" s="54" t="s">
        <v>4148</v>
      </c>
      <c r="B1352" s="54" t="s">
        <v>4149</v>
      </c>
      <c r="C1352" s="54" t="s">
        <v>50</v>
      </c>
      <c r="D1352" s="54" t="s">
        <v>633</v>
      </c>
      <c r="E1352" s="54" t="s">
        <v>18</v>
      </c>
      <c r="F1352" s="54" t="s">
        <v>633</v>
      </c>
      <c r="G1352" s="54" t="s">
        <v>52</v>
      </c>
      <c r="H1352" s="54"/>
      <c r="I1352" s="54" t="s">
        <v>604</v>
      </c>
      <c r="J1352" s="68">
        <v>55.57</v>
      </c>
      <c r="K1352" s="68">
        <v>25.935</v>
      </c>
      <c r="L1352" s="68">
        <v>56</v>
      </c>
      <c r="M1352" s="68">
        <v>56</v>
      </c>
      <c r="N1352" s="68">
        <v>0</v>
      </c>
    </row>
    <row r="1353" customFormat="1" spans="1:14">
      <c r="A1353" s="54" t="s">
        <v>4150</v>
      </c>
      <c r="B1353" s="54" t="s">
        <v>4151</v>
      </c>
      <c r="C1353" s="54" t="s">
        <v>50</v>
      </c>
      <c r="D1353" s="54" t="s">
        <v>633</v>
      </c>
      <c r="E1353" s="54" t="s">
        <v>18</v>
      </c>
      <c r="F1353" s="54" t="s">
        <v>633</v>
      </c>
      <c r="G1353" s="54" t="s">
        <v>52</v>
      </c>
      <c r="H1353" s="54"/>
      <c r="I1353" s="54" t="s">
        <v>604</v>
      </c>
      <c r="J1353" s="68">
        <v>198.65</v>
      </c>
      <c r="K1353" s="68">
        <v>99.174</v>
      </c>
      <c r="L1353" s="68">
        <v>202</v>
      </c>
      <c r="M1353" s="68">
        <v>199</v>
      </c>
      <c r="N1353" s="68">
        <v>-3</v>
      </c>
    </row>
    <row r="1354" customFormat="1" spans="1:14">
      <c r="A1354" s="54" t="s">
        <v>4152</v>
      </c>
      <c r="B1354" s="54" t="s">
        <v>4153</v>
      </c>
      <c r="C1354" s="54" t="s">
        <v>50</v>
      </c>
      <c r="D1354" s="54" t="s">
        <v>633</v>
      </c>
      <c r="E1354" s="54" t="s">
        <v>18</v>
      </c>
      <c r="F1354" s="54" t="s">
        <v>633</v>
      </c>
      <c r="G1354" s="54" t="s">
        <v>52</v>
      </c>
      <c r="H1354" s="54"/>
      <c r="I1354" s="54" t="s">
        <v>604</v>
      </c>
      <c r="J1354" s="68">
        <v>194.91</v>
      </c>
      <c r="K1354" s="68">
        <v>89.391</v>
      </c>
      <c r="L1354" s="68">
        <v>195</v>
      </c>
      <c r="M1354" s="68">
        <v>203</v>
      </c>
      <c r="N1354" s="68">
        <v>8</v>
      </c>
    </row>
    <row r="1355" customFormat="1" spans="1:14">
      <c r="A1355" s="54" t="s">
        <v>4154</v>
      </c>
      <c r="B1355" s="54" t="s">
        <v>4155</v>
      </c>
      <c r="C1355" s="54" t="s">
        <v>4156</v>
      </c>
      <c r="D1355" s="54" t="s">
        <v>1080</v>
      </c>
      <c r="E1355" s="54" t="s">
        <v>18</v>
      </c>
      <c r="F1355" s="54" t="s">
        <v>1080</v>
      </c>
      <c r="G1355" s="54" t="s">
        <v>19</v>
      </c>
      <c r="H1355" s="54"/>
      <c r="I1355" s="54" t="s">
        <v>604</v>
      </c>
      <c r="J1355" s="68">
        <v>54.88</v>
      </c>
      <c r="K1355" s="68">
        <v>44.04</v>
      </c>
      <c r="L1355" s="68">
        <v>56</v>
      </c>
      <c r="M1355" s="68">
        <v>55.5</v>
      </c>
      <c r="N1355" s="68">
        <v>-0.5</v>
      </c>
    </row>
    <row r="1356" customFormat="1" spans="1:14">
      <c r="A1356" s="54" t="s">
        <v>4157</v>
      </c>
      <c r="B1356" s="54" t="s">
        <v>4158</v>
      </c>
      <c r="C1356" s="54" t="s">
        <v>4159</v>
      </c>
      <c r="D1356" s="54" t="s">
        <v>1080</v>
      </c>
      <c r="E1356" s="54" t="s">
        <v>18</v>
      </c>
      <c r="F1356" s="54" t="s">
        <v>1080</v>
      </c>
      <c r="G1356" s="54" t="s">
        <v>19</v>
      </c>
      <c r="H1356" s="54"/>
      <c r="I1356" s="54" t="s">
        <v>604</v>
      </c>
      <c r="J1356" s="68">
        <v>91.59</v>
      </c>
      <c r="K1356" s="68">
        <v>71.605</v>
      </c>
      <c r="L1356" s="68">
        <v>93</v>
      </c>
      <c r="M1356" s="68">
        <v>92.5</v>
      </c>
      <c r="N1356" s="68">
        <v>-0.5</v>
      </c>
    </row>
    <row r="1357" customFormat="1" spans="1:14">
      <c r="A1357" s="54" t="s">
        <v>4160</v>
      </c>
      <c r="B1357" s="54" t="s">
        <v>4161</v>
      </c>
      <c r="C1357" s="54" t="s">
        <v>50</v>
      </c>
      <c r="D1357" s="54" t="s">
        <v>51</v>
      </c>
      <c r="E1357" s="54" t="s">
        <v>18</v>
      </c>
      <c r="F1357" s="54" t="s">
        <v>51</v>
      </c>
      <c r="G1357" s="54" t="s">
        <v>52</v>
      </c>
      <c r="H1357" s="54"/>
      <c r="I1357" s="54" t="s">
        <v>604</v>
      </c>
      <c r="J1357" s="68">
        <v>21.4</v>
      </c>
      <c r="K1357" s="68">
        <v>14.146</v>
      </c>
      <c r="L1357" s="68">
        <v>22</v>
      </c>
      <c r="M1357" s="68">
        <v>22</v>
      </c>
      <c r="N1357" s="68">
        <v>0</v>
      </c>
    </row>
    <row r="1358" customFormat="1" spans="1:14">
      <c r="A1358" s="54" t="s">
        <v>4162</v>
      </c>
      <c r="B1358" s="54" t="s">
        <v>4163</v>
      </c>
      <c r="C1358" s="54" t="s">
        <v>4164</v>
      </c>
      <c r="D1358" s="54" t="s">
        <v>1080</v>
      </c>
      <c r="E1358" s="54" t="s">
        <v>18</v>
      </c>
      <c r="F1358" s="54" t="s">
        <v>1080</v>
      </c>
      <c r="G1358" s="54" t="s">
        <v>19</v>
      </c>
      <c r="H1358" s="54"/>
      <c r="I1358" s="54" t="s">
        <v>604</v>
      </c>
      <c r="J1358" s="68">
        <v>32.71</v>
      </c>
      <c r="K1358" s="68">
        <v>21.574</v>
      </c>
      <c r="L1358" s="68">
        <v>33</v>
      </c>
      <c r="M1358" s="68">
        <v>33</v>
      </c>
      <c r="N1358" s="68">
        <v>0</v>
      </c>
    </row>
    <row r="1359" customFormat="1" spans="1:14">
      <c r="A1359" s="54" t="s">
        <v>4165</v>
      </c>
      <c r="B1359" s="54" t="s">
        <v>4166</v>
      </c>
      <c r="C1359" s="54" t="s">
        <v>4167</v>
      </c>
      <c r="D1359" s="54" t="s">
        <v>274</v>
      </c>
      <c r="E1359" s="54" t="s">
        <v>18</v>
      </c>
      <c r="F1359" s="54" t="s">
        <v>274</v>
      </c>
      <c r="G1359" s="66" t="s">
        <v>29</v>
      </c>
      <c r="H1359" s="54"/>
      <c r="I1359" s="54" t="s">
        <v>30</v>
      </c>
      <c r="J1359" s="68">
        <v>53.53</v>
      </c>
      <c r="K1359" s="68">
        <v>44.632</v>
      </c>
      <c r="L1359" s="68">
        <v>54</v>
      </c>
      <c r="M1359" s="68">
        <v>54</v>
      </c>
      <c r="N1359" s="68">
        <v>0</v>
      </c>
    </row>
    <row r="1360" customFormat="1" spans="1:14">
      <c r="A1360" s="54" t="s">
        <v>4168</v>
      </c>
      <c r="B1360" s="54" t="s">
        <v>4169</v>
      </c>
      <c r="C1360" s="54" t="s">
        <v>4170</v>
      </c>
      <c r="D1360" s="54" t="s">
        <v>1080</v>
      </c>
      <c r="E1360" s="54" t="s">
        <v>18</v>
      </c>
      <c r="F1360" s="54" t="s">
        <v>1080</v>
      </c>
      <c r="G1360" s="54" t="s">
        <v>19</v>
      </c>
      <c r="H1360" s="54"/>
      <c r="I1360" s="54" t="s">
        <v>604</v>
      </c>
      <c r="J1360" s="68">
        <v>34.92</v>
      </c>
      <c r="K1360" s="68">
        <v>17.15</v>
      </c>
      <c r="L1360" s="68">
        <v>35</v>
      </c>
      <c r="M1360" s="68">
        <v>35</v>
      </c>
      <c r="N1360" s="68">
        <v>0</v>
      </c>
    </row>
    <row r="1361" customFormat="1" spans="1:14">
      <c r="A1361" s="54" t="s">
        <v>4171</v>
      </c>
      <c r="B1361" s="54" t="s">
        <v>4172</v>
      </c>
      <c r="C1361" s="54" t="s">
        <v>4173</v>
      </c>
      <c r="D1361" s="54" t="s">
        <v>1080</v>
      </c>
      <c r="E1361" s="54" t="s">
        <v>18</v>
      </c>
      <c r="F1361" s="54" t="s">
        <v>1080</v>
      </c>
      <c r="G1361" s="54" t="s">
        <v>19</v>
      </c>
      <c r="H1361" s="54"/>
      <c r="I1361" s="54" t="s">
        <v>604</v>
      </c>
      <c r="J1361" s="68">
        <v>34.89</v>
      </c>
      <c r="K1361" s="68">
        <v>17.15</v>
      </c>
      <c r="L1361" s="68">
        <v>35</v>
      </c>
      <c r="M1361" s="68">
        <v>35</v>
      </c>
      <c r="N1361" s="68">
        <v>0</v>
      </c>
    </row>
    <row r="1362" customFormat="1" spans="1:14">
      <c r="A1362" s="54" t="s">
        <v>4174</v>
      </c>
      <c r="B1362" s="54" t="s">
        <v>4175</v>
      </c>
      <c r="C1362" s="54" t="s">
        <v>4176</v>
      </c>
      <c r="D1362" s="54" t="s">
        <v>17</v>
      </c>
      <c r="E1362" s="54" t="s">
        <v>18</v>
      </c>
      <c r="F1362" s="54" t="s">
        <v>17</v>
      </c>
      <c r="G1362" s="54" t="s">
        <v>19</v>
      </c>
      <c r="H1362" s="54"/>
      <c r="I1362" s="54" t="s">
        <v>30</v>
      </c>
      <c r="J1362" s="68">
        <v>0.09</v>
      </c>
      <c r="K1362" s="68">
        <v>0.24</v>
      </c>
      <c r="L1362" s="68">
        <v>0.5</v>
      </c>
      <c r="M1362" s="68">
        <v>0.5</v>
      </c>
      <c r="N1362" s="68">
        <v>0</v>
      </c>
    </row>
    <row r="1363" customFormat="1" spans="1:14">
      <c r="A1363" s="54" t="s">
        <v>4177</v>
      </c>
      <c r="B1363" s="54" t="s">
        <v>4178</v>
      </c>
      <c r="C1363" s="54" t="s">
        <v>4179</v>
      </c>
      <c r="D1363" s="54" t="s">
        <v>140</v>
      </c>
      <c r="E1363" s="54" t="s">
        <v>18</v>
      </c>
      <c r="F1363" s="54" t="s">
        <v>140</v>
      </c>
      <c r="G1363" s="54" t="s">
        <v>98</v>
      </c>
      <c r="H1363" s="54"/>
      <c r="I1363" s="54" t="s">
        <v>679</v>
      </c>
      <c r="J1363" s="68">
        <v>3.39</v>
      </c>
      <c r="K1363" s="68">
        <v>4.043</v>
      </c>
      <c r="L1363" s="68">
        <v>4</v>
      </c>
      <c r="M1363" s="68">
        <v>5</v>
      </c>
      <c r="N1363" s="68">
        <v>1</v>
      </c>
    </row>
    <row r="1364" customFormat="1" spans="1:14">
      <c r="A1364" s="54" t="s">
        <v>4180</v>
      </c>
      <c r="B1364" s="54" t="s">
        <v>4181</v>
      </c>
      <c r="C1364" s="54" t="s">
        <v>36</v>
      </c>
      <c r="D1364" s="54" t="s">
        <v>256</v>
      </c>
      <c r="E1364" s="54" t="s">
        <v>18</v>
      </c>
      <c r="F1364" s="54" t="s">
        <v>256</v>
      </c>
      <c r="G1364" s="66" t="s">
        <v>19</v>
      </c>
      <c r="H1364" s="54"/>
      <c r="I1364" s="54" t="s">
        <v>604</v>
      </c>
      <c r="J1364" s="68">
        <v>35.22</v>
      </c>
      <c r="K1364" s="68">
        <v>35.378</v>
      </c>
      <c r="L1364" s="68">
        <v>36</v>
      </c>
      <c r="M1364" s="68">
        <v>36</v>
      </c>
      <c r="N1364" s="68">
        <v>0</v>
      </c>
    </row>
    <row r="1365" customFormat="1" spans="1:14">
      <c r="A1365" s="54" t="s">
        <v>4182</v>
      </c>
      <c r="B1365" s="54" t="s">
        <v>4183</v>
      </c>
      <c r="C1365" s="54" t="s">
        <v>4184</v>
      </c>
      <c r="D1365" s="54" t="s">
        <v>51</v>
      </c>
      <c r="E1365" s="54" t="s">
        <v>18</v>
      </c>
      <c r="F1365" s="54" t="s">
        <v>51</v>
      </c>
      <c r="G1365" s="54" t="s">
        <v>52</v>
      </c>
      <c r="H1365" s="54"/>
      <c r="I1365" s="54" t="s">
        <v>1218</v>
      </c>
      <c r="J1365" s="68">
        <v>397</v>
      </c>
      <c r="K1365" s="68">
        <v>641.506</v>
      </c>
      <c r="L1365" s="68">
        <v>642</v>
      </c>
      <c r="M1365" s="68">
        <v>642</v>
      </c>
      <c r="N1365" s="68">
        <v>0</v>
      </c>
    </row>
    <row r="1366" customFormat="1" spans="1:14">
      <c r="A1366" s="54" t="s">
        <v>4185</v>
      </c>
      <c r="B1366" s="54" t="s">
        <v>4186</v>
      </c>
      <c r="C1366" s="54" t="s">
        <v>4187</v>
      </c>
      <c r="D1366" s="54" t="s">
        <v>453</v>
      </c>
      <c r="E1366" s="54" t="s">
        <v>18</v>
      </c>
      <c r="F1366" s="54" t="s">
        <v>453</v>
      </c>
      <c r="G1366" s="54" t="s">
        <v>29</v>
      </c>
      <c r="H1366" s="54"/>
      <c r="I1366" s="54" t="s">
        <v>20</v>
      </c>
      <c r="J1366" s="68">
        <v>18.93</v>
      </c>
      <c r="K1366" s="68">
        <v>9.887</v>
      </c>
      <c r="L1366" s="68">
        <v>22</v>
      </c>
      <c r="M1366" s="68">
        <v>22</v>
      </c>
      <c r="N1366" s="68">
        <v>0</v>
      </c>
    </row>
    <row r="1367" customFormat="1" spans="1:14">
      <c r="A1367" s="54" t="s">
        <v>4188</v>
      </c>
      <c r="B1367" s="54" t="s">
        <v>4189</v>
      </c>
      <c r="C1367" s="54" t="s">
        <v>4190</v>
      </c>
      <c r="D1367" s="54" t="s">
        <v>17</v>
      </c>
      <c r="E1367" s="54" t="s">
        <v>18</v>
      </c>
      <c r="F1367" s="54" t="s">
        <v>17</v>
      </c>
      <c r="G1367" s="54" t="s">
        <v>19</v>
      </c>
      <c r="H1367" s="54"/>
      <c r="I1367" s="54" t="s">
        <v>398</v>
      </c>
      <c r="J1367" s="68">
        <v>25.31</v>
      </c>
      <c r="K1367" s="68">
        <v>29.438</v>
      </c>
      <c r="L1367" s="68">
        <v>26</v>
      </c>
      <c r="M1367" s="68">
        <v>30</v>
      </c>
      <c r="N1367" s="68">
        <v>4</v>
      </c>
    </row>
    <row r="1368" customFormat="1" spans="1:14">
      <c r="A1368" s="54" t="s">
        <v>4191</v>
      </c>
      <c r="B1368" s="54" t="s">
        <v>4192</v>
      </c>
      <c r="C1368" s="54" t="s">
        <v>4193</v>
      </c>
      <c r="D1368" s="54" t="s">
        <v>17</v>
      </c>
      <c r="E1368" s="54" t="s">
        <v>18</v>
      </c>
      <c r="F1368" s="54" t="s">
        <v>17</v>
      </c>
      <c r="G1368" s="54" t="s">
        <v>19</v>
      </c>
      <c r="H1368" s="54"/>
      <c r="I1368" s="54" t="s">
        <v>1498</v>
      </c>
      <c r="J1368" s="68">
        <v>7.14</v>
      </c>
      <c r="K1368" s="68">
        <v>2.592</v>
      </c>
      <c r="L1368" s="68">
        <v>7.5</v>
      </c>
      <c r="M1368" s="68">
        <v>7.5</v>
      </c>
      <c r="N1368" s="68">
        <v>0</v>
      </c>
    </row>
    <row r="1369" customFormat="1" spans="1:14">
      <c r="A1369" s="54" t="s">
        <v>4194</v>
      </c>
      <c r="B1369" s="54" t="s">
        <v>4195</v>
      </c>
      <c r="C1369" s="54" t="s">
        <v>4196</v>
      </c>
      <c r="D1369" s="54" t="s">
        <v>85</v>
      </c>
      <c r="E1369" s="54" t="s">
        <v>18</v>
      </c>
      <c r="F1369" s="54" t="s">
        <v>85</v>
      </c>
      <c r="G1369" s="54" t="s">
        <v>29</v>
      </c>
      <c r="H1369" s="54"/>
      <c r="I1369" s="54" t="s">
        <v>1567</v>
      </c>
      <c r="J1369" s="68">
        <v>71.2</v>
      </c>
      <c r="K1369" s="68">
        <v>39.614</v>
      </c>
      <c r="L1369" s="68">
        <v>72</v>
      </c>
      <c r="M1369" s="68">
        <v>72</v>
      </c>
      <c r="N1369" s="68">
        <v>0</v>
      </c>
    </row>
    <row r="1370" customFormat="1" spans="1:14">
      <c r="A1370" s="54" t="s">
        <v>4197</v>
      </c>
      <c r="B1370" s="54" t="s">
        <v>4198</v>
      </c>
      <c r="C1370" s="54" t="s">
        <v>4199</v>
      </c>
      <c r="D1370" s="54" t="s">
        <v>266</v>
      </c>
      <c r="E1370" s="54" t="s">
        <v>18</v>
      </c>
      <c r="F1370" s="54" t="s">
        <v>267</v>
      </c>
      <c r="G1370" s="66" t="s">
        <v>170</v>
      </c>
      <c r="H1370" s="54"/>
      <c r="I1370" s="54" t="s">
        <v>1567</v>
      </c>
      <c r="J1370" s="68">
        <v>254.64</v>
      </c>
      <c r="K1370" s="68">
        <v>127.356</v>
      </c>
      <c r="L1370" s="68">
        <v>255</v>
      </c>
      <c r="M1370" s="68">
        <v>255</v>
      </c>
      <c r="N1370" s="68">
        <v>0</v>
      </c>
    </row>
    <row r="1371" customFormat="1" spans="1:14">
      <c r="A1371" s="54" t="s">
        <v>4200</v>
      </c>
      <c r="B1371" s="54" t="s">
        <v>4201</v>
      </c>
      <c r="C1371" s="54" t="s">
        <v>36</v>
      </c>
      <c r="D1371" s="54" t="s">
        <v>453</v>
      </c>
      <c r="E1371" s="54" t="s">
        <v>18</v>
      </c>
      <c r="F1371" s="54" t="s">
        <v>453</v>
      </c>
      <c r="G1371" s="54" t="s">
        <v>29</v>
      </c>
      <c r="H1371" s="54"/>
      <c r="I1371" s="54" t="s">
        <v>20</v>
      </c>
      <c r="J1371" s="68">
        <v>18.86</v>
      </c>
      <c r="K1371" s="68">
        <v>10.14</v>
      </c>
      <c r="L1371" s="68">
        <v>22</v>
      </c>
      <c r="M1371" s="68">
        <v>22</v>
      </c>
      <c r="N1371" s="68">
        <v>0</v>
      </c>
    </row>
    <row r="1372" customFormat="1" spans="1:14">
      <c r="A1372" s="54" t="s">
        <v>4202</v>
      </c>
      <c r="B1372" s="54" t="s">
        <v>4203</v>
      </c>
      <c r="C1372" s="54" t="s">
        <v>36</v>
      </c>
      <c r="D1372" s="54" t="s">
        <v>17</v>
      </c>
      <c r="E1372" s="54" t="s">
        <v>18</v>
      </c>
      <c r="F1372" s="54" t="s">
        <v>17</v>
      </c>
      <c r="G1372" s="66" t="s">
        <v>19</v>
      </c>
      <c r="H1372" s="54"/>
      <c r="I1372" s="54" t="s">
        <v>79</v>
      </c>
      <c r="J1372" s="68">
        <v>0.09</v>
      </c>
      <c r="K1372" s="68">
        <v>0.234</v>
      </c>
      <c r="L1372" s="68">
        <v>0.5</v>
      </c>
      <c r="M1372" s="68">
        <v>0.5</v>
      </c>
      <c r="N1372" s="68">
        <v>0</v>
      </c>
    </row>
    <row r="1373" customFormat="1" spans="1:14">
      <c r="A1373" s="54" t="s">
        <v>4204</v>
      </c>
      <c r="B1373" s="54" t="s">
        <v>4205</v>
      </c>
      <c r="C1373" s="54" t="s">
        <v>4206</v>
      </c>
      <c r="D1373" s="54" t="s">
        <v>85</v>
      </c>
      <c r="E1373" s="54" t="s">
        <v>18</v>
      </c>
      <c r="F1373" s="54" t="s">
        <v>85</v>
      </c>
      <c r="G1373" s="54" t="s">
        <v>29</v>
      </c>
      <c r="H1373" s="54"/>
      <c r="I1373" s="54" t="s">
        <v>90</v>
      </c>
      <c r="J1373" s="68">
        <v>149.23</v>
      </c>
      <c r="K1373" s="68">
        <v>92.131</v>
      </c>
      <c r="L1373" s="68">
        <v>150</v>
      </c>
      <c r="M1373" s="68">
        <v>150</v>
      </c>
      <c r="N1373" s="68">
        <v>0</v>
      </c>
    </row>
    <row r="1374" customFormat="1" spans="1:14">
      <c r="A1374" s="54" t="s">
        <v>4207</v>
      </c>
      <c r="B1374" s="54" t="s">
        <v>4208</v>
      </c>
      <c r="C1374" s="54" t="s">
        <v>4209</v>
      </c>
      <c r="D1374" s="54" t="s">
        <v>85</v>
      </c>
      <c r="E1374" s="54" t="s">
        <v>18</v>
      </c>
      <c r="F1374" s="54" t="s">
        <v>85</v>
      </c>
      <c r="G1374" s="54" t="s">
        <v>29</v>
      </c>
      <c r="H1374" s="54"/>
      <c r="I1374" s="54" t="s">
        <v>90</v>
      </c>
      <c r="J1374" s="68">
        <v>29.99</v>
      </c>
      <c r="K1374" s="68">
        <v>20.852</v>
      </c>
      <c r="L1374" s="68">
        <v>30</v>
      </c>
      <c r="M1374" s="68">
        <v>30</v>
      </c>
      <c r="N1374" s="68">
        <v>0</v>
      </c>
    </row>
    <row r="1375" customFormat="1" spans="1:14">
      <c r="A1375" s="54" t="s">
        <v>4210</v>
      </c>
      <c r="B1375" s="54" t="s">
        <v>4211</v>
      </c>
      <c r="C1375" s="54" t="s">
        <v>4212</v>
      </c>
      <c r="D1375" s="54" t="s">
        <v>231</v>
      </c>
      <c r="E1375" s="54" t="s">
        <v>18</v>
      </c>
      <c r="F1375" s="54" t="s">
        <v>231</v>
      </c>
      <c r="G1375" s="54" t="s">
        <v>52</v>
      </c>
      <c r="H1375" s="54"/>
      <c r="I1375" s="54" t="s">
        <v>540</v>
      </c>
      <c r="J1375" s="68">
        <v>17.82</v>
      </c>
      <c r="K1375" s="68">
        <v>10.12</v>
      </c>
      <c r="L1375" s="68">
        <v>21</v>
      </c>
      <c r="M1375" s="68">
        <v>21</v>
      </c>
      <c r="N1375" s="68">
        <v>0</v>
      </c>
    </row>
    <row r="1376" customFormat="1" spans="1:14">
      <c r="A1376" s="54" t="s">
        <v>4213</v>
      </c>
      <c r="B1376" s="54" t="s">
        <v>4214</v>
      </c>
      <c r="C1376" s="54" t="s">
        <v>4215</v>
      </c>
      <c r="D1376" s="54" t="s">
        <v>17</v>
      </c>
      <c r="E1376" s="54" t="s">
        <v>18</v>
      </c>
      <c r="F1376" s="54" t="s">
        <v>17</v>
      </c>
      <c r="G1376" s="54" t="s">
        <v>19</v>
      </c>
      <c r="H1376" s="54"/>
      <c r="I1376" s="54" t="s">
        <v>152</v>
      </c>
      <c r="J1376" s="68">
        <v>51.37</v>
      </c>
      <c r="K1376" s="68">
        <v>28.058</v>
      </c>
      <c r="L1376" s="68">
        <v>52</v>
      </c>
      <c r="M1376" s="68">
        <v>52</v>
      </c>
      <c r="N1376" s="68">
        <v>0</v>
      </c>
    </row>
    <row r="1377" customFormat="1" spans="1:14">
      <c r="A1377" s="54" t="s">
        <v>4216</v>
      </c>
      <c r="B1377" s="54" t="s">
        <v>4217</v>
      </c>
      <c r="C1377" s="54" t="s">
        <v>4218</v>
      </c>
      <c r="D1377" s="54" t="s">
        <v>128</v>
      </c>
      <c r="E1377" s="54" t="s">
        <v>18</v>
      </c>
      <c r="F1377" s="54" t="s">
        <v>128</v>
      </c>
      <c r="G1377" s="54" t="s">
        <v>129</v>
      </c>
      <c r="H1377" s="54"/>
      <c r="I1377" s="54" t="s">
        <v>130</v>
      </c>
      <c r="J1377" s="68">
        <v>11.25</v>
      </c>
      <c r="K1377" s="68">
        <v>9.46</v>
      </c>
      <c r="L1377" s="68">
        <v>11.5</v>
      </c>
      <c r="M1377" s="68">
        <v>11.5</v>
      </c>
      <c r="N1377" s="68">
        <v>0</v>
      </c>
    </row>
    <row r="1378" customFormat="1" spans="1:14">
      <c r="A1378" s="54" t="s">
        <v>4219</v>
      </c>
      <c r="B1378" s="54" t="s">
        <v>4220</v>
      </c>
      <c r="C1378" s="54" t="s">
        <v>4221</v>
      </c>
      <c r="D1378" s="54" t="s">
        <v>985</v>
      </c>
      <c r="E1378" s="54" t="s">
        <v>18</v>
      </c>
      <c r="F1378" s="54" t="s">
        <v>985</v>
      </c>
      <c r="G1378" s="54" t="s">
        <v>129</v>
      </c>
      <c r="H1378" s="54"/>
      <c r="I1378" s="54" t="s">
        <v>130</v>
      </c>
      <c r="J1378" s="68">
        <v>55.21</v>
      </c>
      <c r="K1378" s="68">
        <v>37.044</v>
      </c>
      <c r="L1378" s="68">
        <v>58</v>
      </c>
      <c r="M1378" s="68">
        <v>58</v>
      </c>
      <c r="N1378" s="68">
        <v>0</v>
      </c>
    </row>
    <row r="1379" customFormat="1" spans="1:14">
      <c r="A1379" s="54" t="s">
        <v>4222</v>
      </c>
      <c r="B1379" s="54" t="s">
        <v>4223</v>
      </c>
      <c r="C1379" s="54" t="s">
        <v>4224</v>
      </c>
      <c r="D1379" s="54" t="s">
        <v>128</v>
      </c>
      <c r="E1379" s="54" t="s">
        <v>18</v>
      </c>
      <c r="F1379" s="54" t="s">
        <v>128</v>
      </c>
      <c r="G1379" s="54" t="s">
        <v>129</v>
      </c>
      <c r="H1379" s="54"/>
      <c r="I1379" s="54" t="s">
        <v>130</v>
      </c>
      <c r="J1379" s="68">
        <v>8.57</v>
      </c>
      <c r="K1379" s="68">
        <v>5.59</v>
      </c>
      <c r="L1379" s="68">
        <v>9</v>
      </c>
      <c r="M1379" s="68">
        <v>9</v>
      </c>
      <c r="N1379" s="68">
        <v>0</v>
      </c>
    </row>
    <row r="1380" customFormat="1" spans="1:14">
      <c r="A1380" s="54" t="s">
        <v>4225</v>
      </c>
      <c r="B1380" s="54" t="s">
        <v>4226</v>
      </c>
      <c r="C1380" s="54" t="s">
        <v>4227</v>
      </c>
      <c r="D1380" s="54" t="s">
        <v>128</v>
      </c>
      <c r="E1380" s="54" t="s">
        <v>18</v>
      </c>
      <c r="F1380" s="54" t="s">
        <v>128</v>
      </c>
      <c r="G1380" s="54" t="s">
        <v>129</v>
      </c>
      <c r="H1380" s="54"/>
      <c r="I1380" s="54" t="s">
        <v>130</v>
      </c>
      <c r="J1380" s="68">
        <v>11.53</v>
      </c>
      <c r="K1380" s="68">
        <v>8.715</v>
      </c>
      <c r="L1380" s="68">
        <v>12</v>
      </c>
      <c r="M1380" s="68">
        <v>12</v>
      </c>
      <c r="N1380" s="68">
        <v>0</v>
      </c>
    </row>
    <row r="1381" customFormat="1" spans="1:14">
      <c r="A1381" s="54" t="s">
        <v>4228</v>
      </c>
      <c r="B1381" s="54" t="s">
        <v>4229</v>
      </c>
      <c r="C1381" s="54" t="s">
        <v>4230</v>
      </c>
      <c r="D1381" s="54" t="s">
        <v>738</v>
      </c>
      <c r="E1381" s="54" t="s">
        <v>18</v>
      </c>
      <c r="F1381" s="54" t="s">
        <v>738</v>
      </c>
      <c r="G1381" s="54" t="s">
        <v>98</v>
      </c>
      <c r="H1381" s="54"/>
      <c r="I1381" s="54" t="s">
        <v>130</v>
      </c>
      <c r="J1381" s="68">
        <v>7.56</v>
      </c>
      <c r="K1381" s="68">
        <v>8.397</v>
      </c>
      <c r="L1381" s="68">
        <v>8.5</v>
      </c>
      <c r="M1381" s="68">
        <v>9</v>
      </c>
      <c r="N1381" s="68">
        <v>0.5</v>
      </c>
    </row>
    <row r="1382" customFormat="1" spans="1:14">
      <c r="A1382" s="54" t="s">
        <v>4231</v>
      </c>
      <c r="B1382" s="54" t="s">
        <v>4232</v>
      </c>
      <c r="C1382" s="54" t="s">
        <v>4233</v>
      </c>
      <c r="D1382" s="54" t="s">
        <v>85</v>
      </c>
      <c r="E1382" s="54" t="s">
        <v>18</v>
      </c>
      <c r="F1382" s="54" t="s">
        <v>85</v>
      </c>
      <c r="G1382" s="54" t="s">
        <v>29</v>
      </c>
      <c r="H1382" s="54"/>
      <c r="I1382" s="54" t="s">
        <v>90</v>
      </c>
      <c r="J1382" s="68">
        <v>71.76</v>
      </c>
      <c r="K1382" s="68">
        <v>42.14</v>
      </c>
      <c r="L1382" s="68">
        <v>72</v>
      </c>
      <c r="M1382" s="68">
        <v>72</v>
      </c>
      <c r="N1382" s="68">
        <v>0</v>
      </c>
    </row>
    <row r="1383" customFormat="1" spans="1:14">
      <c r="A1383" s="54" t="s">
        <v>4234</v>
      </c>
      <c r="B1383" s="54" t="s">
        <v>4235</v>
      </c>
      <c r="C1383" s="54" t="s">
        <v>4236</v>
      </c>
      <c r="D1383" s="54" t="s">
        <v>17</v>
      </c>
      <c r="E1383" s="54" t="s">
        <v>18</v>
      </c>
      <c r="F1383" s="54" t="s">
        <v>17</v>
      </c>
      <c r="G1383" s="54" t="s">
        <v>19</v>
      </c>
      <c r="H1383" s="54"/>
      <c r="I1383" s="54" t="s">
        <v>90</v>
      </c>
      <c r="J1383" s="68">
        <v>14.83</v>
      </c>
      <c r="K1383" s="68">
        <v>14.805</v>
      </c>
      <c r="L1383" s="68">
        <v>15</v>
      </c>
      <c r="M1383" s="68">
        <v>15</v>
      </c>
      <c r="N1383" s="68">
        <v>0</v>
      </c>
    </row>
    <row r="1384" customFormat="1" spans="1:14">
      <c r="A1384" s="54" t="s">
        <v>4237</v>
      </c>
      <c r="B1384" s="54" t="s">
        <v>4238</v>
      </c>
      <c r="C1384" s="54" t="s">
        <v>4239</v>
      </c>
      <c r="D1384" s="54" t="s">
        <v>586</v>
      </c>
      <c r="E1384" s="54" t="s">
        <v>18</v>
      </c>
      <c r="F1384" s="54" t="s">
        <v>586</v>
      </c>
      <c r="G1384" s="54" t="s">
        <v>98</v>
      </c>
      <c r="H1384" s="54"/>
      <c r="I1384" s="54" t="s">
        <v>99</v>
      </c>
      <c r="J1384" s="68">
        <v>27.65</v>
      </c>
      <c r="K1384" s="68">
        <v>25.834</v>
      </c>
      <c r="L1384" s="68">
        <v>28</v>
      </c>
      <c r="M1384" s="68">
        <v>28</v>
      </c>
      <c r="N1384" s="68">
        <v>0</v>
      </c>
    </row>
    <row r="1385" customFormat="1" spans="1:14">
      <c r="A1385" s="54" t="s">
        <v>4240</v>
      </c>
      <c r="B1385" s="54" t="s">
        <v>4241</v>
      </c>
      <c r="C1385" s="54" t="s">
        <v>4242</v>
      </c>
      <c r="D1385" s="54" t="s">
        <v>17</v>
      </c>
      <c r="E1385" s="54" t="s">
        <v>18</v>
      </c>
      <c r="F1385" s="54" t="s">
        <v>17</v>
      </c>
      <c r="G1385" s="66" t="s">
        <v>19</v>
      </c>
      <c r="H1385" s="54"/>
      <c r="I1385" s="54" t="s">
        <v>408</v>
      </c>
      <c r="J1385" s="68">
        <v>45.06</v>
      </c>
      <c r="K1385" s="68">
        <v>9.9</v>
      </c>
      <c r="L1385" s="68">
        <v>46</v>
      </c>
      <c r="M1385" s="68">
        <v>46</v>
      </c>
      <c r="N1385" s="68">
        <v>0</v>
      </c>
    </row>
    <row r="1386" customFormat="1" spans="1:14">
      <c r="A1386" s="54" t="s">
        <v>4243</v>
      </c>
      <c r="B1386" s="54" t="s">
        <v>4244</v>
      </c>
      <c r="C1386" s="54" t="s">
        <v>4245</v>
      </c>
      <c r="D1386" s="54" t="s">
        <v>17</v>
      </c>
      <c r="E1386" s="54" t="s">
        <v>18</v>
      </c>
      <c r="F1386" s="54" t="s">
        <v>17</v>
      </c>
      <c r="G1386" s="54" t="s">
        <v>19</v>
      </c>
      <c r="H1386" s="54"/>
      <c r="I1386" s="54" t="s">
        <v>90</v>
      </c>
      <c r="J1386" s="68">
        <v>10.58</v>
      </c>
      <c r="K1386" s="68">
        <v>10.528</v>
      </c>
      <c r="L1386" s="68">
        <v>11</v>
      </c>
      <c r="M1386" s="68">
        <v>11</v>
      </c>
      <c r="N1386" s="68">
        <v>0</v>
      </c>
    </row>
    <row r="1387" customFormat="1" spans="1:14">
      <c r="A1387" s="54" t="s">
        <v>4246</v>
      </c>
      <c r="B1387" s="54" t="s">
        <v>4247</v>
      </c>
      <c r="C1387" s="54" t="s">
        <v>4248</v>
      </c>
      <c r="D1387" s="54" t="s">
        <v>586</v>
      </c>
      <c r="E1387" s="54" t="s">
        <v>18</v>
      </c>
      <c r="F1387" s="54" t="s">
        <v>586</v>
      </c>
      <c r="G1387" s="54" t="s">
        <v>98</v>
      </c>
      <c r="H1387" s="54"/>
      <c r="I1387" s="54" t="s">
        <v>99</v>
      </c>
      <c r="J1387" s="68">
        <v>27.73</v>
      </c>
      <c r="K1387" s="68">
        <v>26.115</v>
      </c>
      <c r="L1387" s="68">
        <v>28</v>
      </c>
      <c r="M1387" s="68">
        <v>28</v>
      </c>
      <c r="N1387" s="68">
        <v>0</v>
      </c>
    </row>
    <row r="1388" customFormat="1" spans="1:14">
      <c r="A1388" s="54" t="s">
        <v>4249</v>
      </c>
      <c r="B1388" s="54" t="s">
        <v>4250</v>
      </c>
      <c r="C1388" s="54" t="s">
        <v>4251</v>
      </c>
      <c r="D1388" s="54" t="s">
        <v>17</v>
      </c>
      <c r="E1388" s="54" t="s">
        <v>18</v>
      </c>
      <c r="F1388" s="54" t="s">
        <v>17</v>
      </c>
      <c r="G1388" s="54" t="s">
        <v>19</v>
      </c>
      <c r="H1388" s="54"/>
      <c r="I1388" s="54" t="s">
        <v>90</v>
      </c>
      <c r="J1388" s="68">
        <v>5.84</v>
      </c>
      <c r="K1388" s="68">
        <v>5.069</v>
      </c>
      <c r="L1388" s="68">
        <v>6</v>
      </c>
      <c r="M1388" s="68">
        <v>6</v>
      </c>
      <c r="N1388" s="68">
        <v>0</v>
      </c>
    </row>
    <row r="1389" customFormat="1" spans="1:14">
      <c r="A1389" s="54" t="s">
        <v>4252</v>
      </c>
      <c r="B1389" s="54" t="s">
        <v>4253</v>
      </c>
      <c r="C1389" s="54" t="s">
        <v>4254</v>
      </c>
      <c r="D1389" s="54" t="s">
        <v>17</v>
      </c>
      <c r="E1389" s="54" t="s">
        <v>18</v>
      </c>
      <c r="F1389" s="54" t="s">
        <v>17</v>
      </c>
      <c r="G1389" s="66" t="s">
        <v>19</v>
      </c>
      <c r="H1389" s="54"/>
      <c r="I1389" s="54" t="s">
        <v>203</v>
      </c>
      <c r="J1389" s="68">
        <v>0.11</v>
      </c>
      <c r="K1389" s="68">
        <v>0</v>
      </c>
      <c r="L1389" s="68">
        <v>0.5</v>
      </c>
      <c r="M1389" s="68">
        <v>0.5</v>
      </c>
      <c r="N1389" s="68">
        <v>0</v>
      </c>
    </row>
    <row r="1390" customFormat="1" spans="1:14">
      <c r="A1390" s="54" t="s">
        <v>4255</v>
      </c>
      <c r="B1390" s="54" t="s">
        <v>4256</v>
      </c>
      <c r="C1390" s="54" t="s">
        <v>4257</v>
      </c>
      <c r="D1390" s="54" t="s">
        <v>590</v>
      </c>
      <c r="E1390" s="54" t="s">
        <v>18</v>
      </c>
      <c r="F1390" s="54" t="s">
        <v>590</v>
      </c>
      <c r="G1390" s="54" t="s">
        <v>129</v>
      </c>
      <c r="H1390" s="54"/>
      <c r="I1390" s="54" t="s">
        <v>191</v>
      </c>
      <c r="J1390" s="68">
        <v>15.64</v>
      </c>
      <c r="K1390" s="68">
        <v>10.562</v>
      </c>
      <c r="L1390" s="68">
        <v>16</v>
      </c>
      <c r="M1390" s="68">
        <v>16</v>
      </c>
      <c r="N1390" s="68">
        <v>0</v>
      </c>
    </row>
    <row r="1391" customFormat="1" spans="1:14">
      <c r="A1391" s="54" t="s">
        <v>4258</v>
      </c>
      <c r="B1391" s="54" t="s">
        <v>4259</v>
      </c>
      <c r="C1391" s="54" t="s">
        <v>4260</v>
      </c>
      <c r="D1391" s="54" t="s">
        <v>186</v>
      </c>
      <c r="E1391" s="54" t="s">
        <v>18</v>
      </c>
      <c r="F1391" s="54" t="s">
        <v>186</v>
      </c>
      <c r="G1391" s="54" t="s">
        <v>98</v>
      </c>
      <c r="H1391" s="54"/>
      <c r="I1391" s="54" t="s">
        <v>187</v>
      </c>
      <c r="J1391" s="68">
        <v>137.16</v>
      </c>
      <c r="K1391" s="68">
        <v>123.086</v>
      </c>
      <c r="L1391" s="68">
        <v>138</v>
      </c>
      <c r="M1391" s="68">
        <v>138</v>
      </c>
      <c r="N1391" s="68">
        <v>0</v>
      </c>
    </row>
    <row r="1392" customFormat="1" spans="1:14">
      <c r="A1392" s="54" t="s">
        <v>4261</v>
      </c>
      <c r="B1392" s="54" t="s">
        <v>4262</v>
      </c>
      <c r="C1392" s="54" t="s">
        <v>4261</v>
      </c>
      <c r="D1392" s="54" t="s">
        <v>17</v>
      </c>
      <c r="E1392" s="54" t="s">
        <v>18</v>
      </c>
      <c r="F1392" s="54" t="s">
        <v>17</v>
      </c>
      <c r="G1392" s="54" t="s">
        <v>19</v>
      </c>
      <c r="H1392" s="54"/>
      <c r="I1392" s="54" t="s">
        <v>99</v>
      </c>
      <c r="J1392" s="68">
        <v>2.38</v>
      </c>
      <c r="K1392" s="68">
        <v>4.997</v>
      </c>
      <c r="L1392" s="68">
        <v>4.5</v>
      </c>
      <c r="M1392" s="68">
        <v>5</v>
      </c>
      <c r="N1392" s="68">
        <v>0.5</v>
      </c>
    </row>
    <row r="1393" customFormat="1" spans="1:14">
      <c r="A1393" s="54" t="s">
        <v>4263</v>
      </c>
      <c r="B1393" s="54" t="s">
        <v>4264</v>
      </c>
      <c r="C1393" s="54" t="s">
        <v>4265</v>
      </c>
      <c r="D1393" s="54" t="s">
        <v>611</v>
      </c>
      <c r="E1393" s="54" t="s">
        <v>18</v>
      </c>
      <c r="F1393" s="54" t="s">
        <v>611</v>
      </c>
      <c r="G1393" s="54" t="s">
        <v>129</v>
      </c>
      <c r="H1393" s="54"/>
      <c r="I1393" s="54" t="s">
        <v>86</v>
      </c>
      <c r="J1393" s="68">
        <v>59.43</v>
      </c>
      <c r="K1393" s="68">
        <v>74.891</v>
      </c>
      <c r="L1393" s="68">
        <v>75</v>
      </c>
      <c r="M1393" s="68">
        <v>75</v>
      </c>
      <c r="N1393" s="68">
        <v>0</v>
      </c>
    </row>
    <row r="1394" customFormat="1" spans="1:14">
      <c r="A1394" s="54" t="s">
        <v>4266</v>
      </c>
      <c r="B1394" s="54" t="s">
        <v>4267</v>
      </c>
      <c r="C1394" s="54" t="s">
        <v>4268</v>
      </c>
      <c r="D1394" s="54" t="s">
        <v>1025</v>
      </c>
      <c r="E1394" s="54" t="s">
        <v>18</v>
      </c>
      <c r="F1394" s="54" t="s">
        <v>1025</v>
      </c>
      <c r="G1394" s="66" t="s">
        <v>129</v>
      </c>
      <c r="H1394" s="54"/>
      <c r="I1394" s="54" t="s">
        <v>199</v>
      </c>
      <c r="J1394" s="68">
        <v>1.31</v>
      </c>
      <c r="K1394" s="68">
        <v>2.09</v>
      </c>
      <c r="L1394" s="68">
        <v>2.5</v>
      </c>
      <c r="M1394" s="68">
        <v>3</v>
      </c>
      <c r="N1394" s="68">
        <v>0.5</v>
      </c>
    </row>
    <row r="1395" customFormat="1" spans="1:14">
      <c r="A1395" s="54" t="s">
        <v>4269</v>
      </c>
      <c r="B1395" s="54" t="s">
        <v>4270</v>
      </c>
      <c r="C1395" s="54" t="s">
        <v>4271</v>
      </c>
      <c r="D1395" s="54" t="s">
        <v>186</v>
      </c>
      <c r="E1395" s="54" t="s">
        <v>18</v>
      </c>
      <c r="F1395" s="54" t="s">
        <v>186</v>
      </c>
      <c r="G1395" s="54" t="s">
        <v>98</v>
      </c>
      <c r="H1395" s="54"/>
      <c r="I1395" s="54" t="s">
        <v>191</v>
      </c>
      <c r="J1395" s="68">
        <v>493.36</v>
      </c>
      <c r="K1395" s="68">
        <v>322.988</v>
      </c>
      <c r="L1395" s="68">
        <v>493</v>
      </c>
      <c r="M1395" s="68">
        <v>494</v>
      </c>
      <c r="N1395" s="68">
        <v>1</v>
      </c>
    </row>
    <row r="1396" customFormat="1" spans="1:14">
      <c r="A1396" s="54" t="s">
        <v>4272</v>
      </c>
      <c r="B1396" s="54" t="s">
        <v>4273</v>
      </c>
      <c r="C1396" s="54" t="s">
        <v>4274</v>
      </c>
      <c r="D1396" s="54" t="s">
        <v>1184</v>
      </c>
      <c r="E1396" s="54" t="s">
        <v>18</v>
      </c>
      <c r="F1396" s="54" t="s">
        <v>1184</v>
      </c>
      <c r="G1396" s="54" t="s">
        <v>98</v>
      </c>
      <c r="H1396" s="54"/>
      <c r="I1396" s="54" t="s">
        <v>191</v>
      </c>
      <c r="J1396" s="68">
        <v>74.17</v>
      </c>
      <c r="K1396" s="68">
        <v>47.452</v>
      </c>
      <c r="L1396" s="68">
        <v>75</v>
      </c>
      <c r="M1396" s="68">
        <v>75</v>
      </c>
      <c r="N1396" s="68">
        <v>0</v>
      </c>
    </row>
    <row r="1397" customFormat="1" spans="1:14">
      <c r="A1397" s="54" t="s">
        <v>4275</v>
      </c>
      <c r="B1397" s="54" t="s">
        <v>4276</v>
      </c>
      <c r="C1397" s="54" t="s">
        <v>4277</v>
      </c>
      <c r="D1397" s="54" t="s">
        <v>17</v>
      </c>
      <c r="E1397" s="54" t="s">
        <v>18</v>
      </c>
      <c r="F1397" s="54" t="s">
        <v>17</v>
      </c>
      <c r="G1397" s="54" t="s">
        <v>19</v>
      </c>
      <c r="H1397" s="54"/>
      <c r="I1397" s="54" t="s">
        <v>191</v>
      </c>
      <c r="J1397" s="68">
        <v>14.8</v>
      </c>
      <c r="K1397" s="68">
        <v>23.509</v>
      </c>
      <c r="L1397" s="68">
        <v>25</v>
      </c>
      <c r="M1397" s="68">
        <v>26</v>
      </c>
      <c r="N1397" s="68">
        <v>1</v>
      </c>
    </row>
    <row r="1398" customFormat="1" spans="1:14">
      <c r="A1398" s="54" t="s">
        <v>4278</v>
      </c>
      <c r="B1398" s="54" t="s">
        <v>4279</v>
      </c>
      <c r="C1398" s="54" t="s">
        <v>4280</v>
      </c>
      <c r="D1398" s="54" t="s">
        <v>453</v>
      </c>
      <c r="E1398" s="54" t="s">
        <v>18</v>
      </c>
      <c r="F1398" s="54" t="s">
        <v>453</v>
      </c>
      <c r="G1398" s="54" t="s">
        <v>29</v>
      </c>
      <c r="H1398" s="54"/>
      <c r="I1398" s="54" t="s">
        <v>1488</v>
      </c>
      <c r="J1398" s="68">
        <v>30.95</v>
      </c>
      <c r="K1398" s="68">
        <v>42.469</v>
      </c>
      <c r="L1398" s="68">
        <v>42</v>
      </c>
      <c r="M1398" s="68">
        <v>48</v>
      </c>
      <c r="N1398" s="68">
        <v>6</v>
      </c>
    </row>
    <row r="1399" customFormat="1" spans="1:14">
      <c r="A1399" s="54" t="s">
        <v>4281</v>
      </c>
      <c r="B1399" s="54" t="s">
        <v>4282</v>
      </c>
      <c r="C1399" s="54" t="s">
        <v>4283</v>
      </c>
      <c r="D1399" s="54" t="s">
        <v>17</v>
      </c>
      <c r="E1399" s="54" t="s">
        <v>18</v>
      </c>
      <c r="F1399" s="54" t="s">
        <v>17</v>
      </c>
      <c r="G1399" s="54" t="s">
        <v>19</v>
      </c>
      <c r="H1399" s="54"/>
      <c r="I1399" s="54" t="s">
        <v>191</v>
      </c>
      <c r="J1399" s="68">
        <v>10.72</v>
      </c>
      <c r="K1399" s="68">
        <v>16.8</v>
      </c>
      <c r="L1399" s="68">
        <v>14.5</v>
      </c>
      <c r="M1399" s="68">
        <v>19.5</v>
      </c>
      <c r="N1399" s="68">
        <v>5</v>
      </c>
    </row>
    <row r="1400" customFormat="1" spans="1:14">
      <c r="A1400" s="54" t="s">
        <v>4284</v>
      </c>
      <c r="B1400" s="54" t="s">
        <v>4285</v>
      </c>
      <c r="C1400" s="54" t="s">
        <v>4286</v>
      </c>
      <c r="D1400" s="54" t="s">
        <v>17</v>
      </c>
      <c r="E1400" s="54" t="s">
        <v>18</v>
      </c>
      <c r="F1400" s="54" t="s">
        <v>17</v>
      </c>
      <c r="G1400" s="66" t="s">
        <v>19</v>
      </c>
      <c r="H1400" s="54"/>
      <c r="I1400" s="54" t="s">
        <v>191</v>
      </c>
      <c r="J1400" s="68">
        <v>4.58</v>
      </c>
      <c r="K1400" s="68">
        <v>10.332</v>
      </c>
      <c r="L1400" s="68">
        <v>12</v>
      </c>
      <c r="M1400" s="68">
        <v>10.5</v>
      </c>
      <c r="N1400" s="68">
        <v>-1.5</v>
      </c>
    </row>
    <row r="1401" customFormat="1" spans="1:14">
      <c r="A1401" s="54" t="s">
        <v>4287</v>
      </c>
      <c r="B1401" s="54" t="s">
        <v>4288</v>
      </c>
      <c r="C1401" s="54" t="s">
        <v>4289</v>
      </c>
      <c r="D1401" s="54" t="s">
        <v>4290</v>
      </c>
      <c r="E1401" s="54" t="s">
        <v>18</v>
      </c>
      <c r="F1401" s="54" t="s">
        <v>4290</v>
      </c>
      <c r="G1401" s="66" t="s">
        <v>129</v>
      </c>
      <c r="H1401" s="54"/>
      <c r="I1401" s="54" t="s">
        <v>191</v>
      </c>
      <c r="J1401" s="68">
        <v>21.2</v>
      </c>
      <c r="K1401" s="68">
        <v>20.634</v>
      </c>
      <c r="L1401" s="68">
        <v>22</v>
      </c>
      <c r="M1401" s="68">
        <v>22</v>
      </c>
      <c r="N1401" s="68">
        <v>0</v>
      </c>
    </row>
    <row r="1402" customFormat="1" spans="1:14">
      <c r="A1402" s="54" t="s">
        <v>4291</v>
      </c>
      <c r="B1402" s="54" t="s">
        <v>4292</v>
      </c>
      <c r="C1402" s="54" t="s">
        <v>4293</v>
      </c>
      <c r="D1402" s="54" t="s">
        <v>128</v>
      </c>
      <c r="E1402" s="54" t="s">
        <v>18</v>
      </c>
      <c r="F1402" s="54" t="s">
        <v>128</v>
      </c>
      <c r="G1402" s="54" t="s">
        <v>129</v>
      </c>
      <c r="H1402" s="54"/>
      <c r="I1402" s="54" t="s">
        <v>2149</v>
      </c>
      <c r="J1402" s="68">
        <v>134.9</v>
      </c>
      <c r="K1402" s="68">
        <v>134.132</v>
      </c>
      <c r="L1402" s="68">
        <v>165</v>
      </c>
      <c r="M1402" s="68">
        <v>138</v>
      </c>
      <c r="N1402" s="68">
        <v>-27</v>
      </c>
    </row>
    <row r="1403" customFormat="1" spans="1:14">
      <c r="A1403" s="54" t="s">
        <v>4294</v>
      </c>
      <c r="B1403" s="54" t="s">
        <v>4295</v>
      </c>
      <c r="C1403" s="54" t="s">
        <v>4296</v>
      </c>
      <c r="D1403" s="54" t="s">
        <v>17</v>
      </c>
      <c r="E1403" s="54" t="s">
        <v>18</v>
      </c>
      <c r="F1403" s="54" t="s">
        <v>17</v>
      </c>
      <c r="G1403" s="54" t="s">
        <v>19</v>
      </c>
      <c r="H1403" s="54"/>
      <c r="I1403" s="54" t="s">
        <v>120</v>
      </c>
      <c r="J1403" s="68">
        <v>115.43</v>
      </c>
      <c r="K1403" s="68">
        <v>68.016</v>
      </c>
      <c r="L1403" s="68">
        <v>115</v>
      </c>
      <c r="M1403" s="68">
        <v>116</v>
      </c>
      <c r="N1403" s="68">
        <v>1</v>
      </c>
    </row>
    <row r="1404" customFormat="1" spans="1:14">
      <c r="A1404" s="54" t="s">
        <v>4297</v>
      </c>
      <c r="B1404" s="54" t="s">
        <v>4298</v>
      </c>
      <c r="C1404" s="54" t="s">
        <v>4299</v>
      </c>
      <c r="D1404" s="54" t="s">
        <v>683</v>
      </c>
      <c r="E1404" s="54" t="s">
        <v>18</v>
      </c>
      <c r="F1404" s="54" t="s">
        <v>683</v>
      </c>
      <c r="G1404" s="54" t="s">
        <v>52</v>
      </c>
      <c r="H1404" s="54"/>
      <c r="I1404" s="54" t="s">
        <v>156</v>
      </c>
      <c r="J1404" s="68">
        <v>297.85</v>
      </c>
      <c r="K1404" s="68">
        <v>240.66</v>
      </c>
      <c r="L1404" s="68">
        <v>300</v>
      </c>
      <c r="M1404" s="68">
        <v>300</v>
      </c>
      <c r="N1404" s="68">
        <v>0</v>
      </c>
    </row>
    <row r="1405" customFormat="1" spans="1:14">
      <c r="A1405" s="54" t="s">
        <v>4300</v>
      </c>
      <c r="B1405" s="54" t="s">
        <v>4301</v>
      </c>
      <c r="C1405" s="54" t="s">
        <v>4302</v>
      </c>
      <c r="D1405" s="54" t="s">
        <v>51</v>
      </c>
      <c r="E1405" s="54" t="s">
        <v>18</v>
      </c>
      <c r="F1405" s="54" t="s">
        <v>51</v>
      </c>
      <c r="G1405" s="54" t="s">
        <v>52</v>
      </c>
      <c r="H1405" s="54"/>
      <c r="I1405" s="54" t="s">
        <v>116</v>
      </c>
      <c r="J1405" s="68">
        <v>60</v>
      </c>
      <c r="K1405" s="68">
        <v>30</v>
      </c>
      <c r="L1405" s="68">
        <v>51</v>
      </c>
      <c r="M1405" s="68">
        <v>60</v>
      </c>
      <c r="N1405" s="68">
        <v>9</v>
      </c>
    </row>
    <row r="1406" customFormat="1" spans="1:14">
      <c r="A1406" s="54" t="s">
        <v>4303</v>
      </c>
      <c r="B1406" s="54" t="s">
        <v>4304</v>
      </c>
      <c r="C1406" s="54" t="s">
        <v>4305</v>
      </c>
      <c r="D1406" s="54" t="s">
        <v>683</v>
      </c>
      <c r="E1406" s="54" t="s">
        <v>18</v>
      </c>
      <c r="F1406" s="54" t="s">
        <v>683</v>
      </c>
      <c r="G1406" s="54" t="s">
        <v>52</v>
      </c>
      <c r="H1406" s="54"/>
      <c r="I1406" s="54" t="s">
        <v>156</v>
      </c>
      <c r="J1406" s="68">
        <v>221.57</v>
      </c>
      <c r="K1406" s="68">
        <v>293.314</v>
      </c>
      <c r="L1406" s="68">
        <v>271</v>
      </c>
      <c r="M1406" s="68">
        <v>294</v>
      </c>
      <c r="N1406" s="68">
        <v>23</v>
      </c>
    </row>
    <row r="1407" customFormat="1" spans="1:14">
      <c r="A1407" s="54" t="s">
        <v>4306</v>
      </c>
      <c r="B1407" s="54" t="s">
        <v>4307</v>
      </c>
      <c r="C1407" s="54" t="s">
        <v>4308</v>
      </c>
      <c r="D1407" s="54" t="s">
        <v>140</v>
      </c>
      <c r="E1407" s="54" t="s">
        <v>18</v>
      </c>
      <c r="F1407" s="54" t="s">
        <v>140</v>
      </c>
      <c r="G1407" s="54" t="s">
        <v>98</v>
      </c>
      <c r="H1407" s="54"/>
      <c r="I1407" s="54" t="s">
        <v>562</v>
      </c>
      <c r="J1407" s="68">
        <v>6.21</v>
      </c>
      <c r="K1407" s="68">
        <v>12.038</v>
      </c>
      <c r="L1407" s="68">
        <v>9</v>
      </c>
      <c r="M1407" s="68">
        <v>13</v>
      </c>
      <c r="N1407" s="68">
        <v>4</v>
      </c>
    </row>
    <row r="1408" customFormat="1" spans="1:14">
      <c r="A1408" s="54" t="s">
        <v>4309</v>
      </c>
      <c r="B1408" s="54" t="s">
        <v>4310</v>
      </c>
      <c r="C1408" s="54" t="s">
        <v>4311</v>
      </c>
      <c r="D1408" s="54" t="s">
        <v>586</v>
      </c>
      <c r="E1408" s="54" t="s">
        <v>18</v>
      </c>
      <c r="F1408" s="54" t="s">
        <v>586</v>
      </c>
      <c r="G1408" s="54" t="s">
        <v>98</v>
      </c>
      <c r="H1408" s="54"/>
      <c r="I1408" s="54" t="s">
        <v>187</v>
      </c>
      <c r="J1408" s="68">
        <v>1</v>
      </c>
      <c r="K1408" s="68">
        <v>0</v>
      </c>
      <c r="L1408" s="68">
        <v>1</v>
      </c>
      <c r="M1408" s="68">
        <v>1</v>
      </c>
      <c r="N1408" s="68">
        <v>0</v>
      </c>
    </row>
    <row r="1409" customFormat="1" spans="1:14">
      <c r="A1409" s="54" t="s">
        <v>4312</v>
      </c>
      <c r="B1409" s="54" t="s">
        <v>4313</v>
      </c>
      <c r="C1409" s="54" t="s">
        <v>4314</v>
      </c>
      <c r="D1409" s="54" t="s">
        <v>140</v>
      </c>
      <c r="E1409" s="54" t="s">
        <v>18</v>
      </c>
      <c r="F1409" s="54" t="s">
        <v>140</v>
      </c>
      <c r="G1409" s="66" t="s">
        <v>98</v>
      </c>
      <c r="H1409" s="54"/>
      <c r="I1409" s="54" t="s">
        <v>191</v>
      </c>
      <c r="J1409" s="68">
        <v>0.52</v>
      </c>
      <c r="K1409" s="68">
        <v>0.796</v>
      </c>
      <c r="L1409" s="68">
        <v>1</v>
      </c>
      <c r="M1409" s="68">
        <v>1</v>
      </c>
      <c r="N1409" s="68">
        <v>0</v>
      </c>
    </row>
    <row r="1410" customFormat="1" spans="1:14">
      <c r="A1410" s="54" t="s">
        <v>4315</v>
      </c>
      <c r="B1410" s="54" t="s">
        <v>4316</v>
      </c>
      <c r="C1410" s="54" t="s">
        <v>4317</v>
      </c>
      <c r="D1410" s="54" t="s">
        <v>453</v>
      </c>
      <c r="E1410" s="54" t="s">
        <v>18</v>
      </c>
      <c r="F1410" s="54" t="s">
        <v>453</v>
      </c>
      <c r="G1410" s="54" t="s">
        <v>29</v>
      </c>
      <c r="H1410" s="54"/>
      <c r="I1410" s="54" t="s">
        <v>223</v>
      </c>
      <c r="J1410" s="68">
        <v>89.9</v>
      </c>
      <c r="K1410" s="68">
        <v>95.514</v>
      </c>
      <c r="L1410" s="68">
        <v>95</v>
      </c>
      <c r="M1410" s="68">
        <v>96</v>
      </c>
      <c r="N1410" s="68">
        <v>1</v>
      </c>
    </row>
    <row r="1411" customFormat="1" spans="1:14">
      <c r="A1411" s="54" t="s">
        <v>4318</v>
      </c>
      <c r="B1411" s="54" t="s">
        <v>4319</v>
      </c>
      <c r="C1411" s="54" t="s">
        <v>4320</v>
      </c>
      <c r="D1411" s="54" t="s">
        <v>458</v>
      </c>
      <c r="E1411" s="54" t="s">
        <v>18</v>
      </c>
      <c r="F1411" s="54" t="s">
        <v>458</v>
      </c>
      <c r="G1411" s="54" t="s">
        <v>98</v>
      </c>
      <c r="H1411" s="54"/>
      <c r="I1411" s="54" t="s">
        <v>223</v>
      </c>
      <c r="J1411" s="68">
        <v>0.9</v>
      </c>
      <c r="K1411" s="68">
        <v>1.085</v>
      </c>
      <c r="L1411" s="68">
        <v>1</v>
      </c>
      <c r="M1411" s="68">
        <v>1.5</v>
      </c>
      <c r="N1411" s="68">
        <v>0.5</v>
      </c>
    </row>
    <row r="1412" customFormat="1" spans="1:14">
      <c r="A1412" s="54" t="s">
        <v>4321</v>
      </c>
      <c r="B1412" s="54" t="s">
        <v>4322</v>
      </c>
      <c r="C1412" s="54" t="s">
        <v>4323</v>
      </c>
      <c r="D1412" s="54" t="s">
        <v>458</v>
      </c>
      <c r="E1412" s="54" t="s">
        <v>18</v>
      </c>
      <c r="F1412" s="54" t="s">
        <v>458</v>
      </c>
      <c r="G1412" s="54" t="s">
        <v>98</v>
      </c>
      <c r="H1412" s="54"/>
      <c r="I1412" s="54" t="s">
        <v>223</v>
      </c>
      <c r="J1412" s="68">
        <v>3.42</v>
      </c>
      <c r="K1412" s="68">
        <v>4.795</v>
      </c>
      <c r="L1412" s="68">
        <v>4</v>
      </c>
      <c r="M1412" s="68">
        <v>5</v>
      </c>
      <c r="N1412" s="68">
        <v>1</v>
      </c>
    </row>
    <row r="1413" customFormat="1" spans="1:14">
      <c r="A1413" s="54" t="s">
        <v>4324</v>
      </c>
      <c r="B1413" s="54" t="s">
        <v>4325</v>
      </c>
      <c r="C1413" s="54" t="s">
        <v>4326</v>
      </c>
      <c r="D1413" s="54" t="s">
        <v>17</v>
      </c>
      <c r="E1413" s="54" t="s">
        <v>18</v>
      </c>
      <c r="F1413" s="54" t="s">
        <v>17</v>
      </c>
      <c r="G1413" s="54" t="s">
        <v>19</v>
      </c>
      <c r="H1413" s="54"/>
      <c r="I1413" s="54" t="s">
        <v>558</v>
      </c>
      <c r="J1413" s="68">
        <v>37.73</v>
      </c>
      <c r="K1413" s="68">
        <v>46.7</v>
      </c>
      <c r="L1413" s="68">
        <v>47</v>
      </c>
      <c r="M1413" s="68">
        <v>47</v>
      </c>
      <c r="N1413" s="68">
        <v>0</v>
      </c>
    </row>
    <row r="1414" customFormat="1" spans="1:14">
      <c r="A1414" s="54" t="s">
        <v>4327</v>
      </c>
      <c r="B1414" s="54" t="s">
        <v>4328</v>
      </c>
      <c r="C1414" s="54" t="s">
        <v>4329</v>
      </c>
      <c r="D1414" s="54" t="s">
        <v>17</v>
      </c>
      <c r="E1414" s="54" t="s">
        <v>18</v>
      </c>
      <c r="F1414" s="54" t="s">
        <v>17</v>
      </c>
      <c r="G1414" s="66" t="s">
        <v>19</v>
      </c>
      <c r="H1414" s="54"/>
      <c r="I1414" s="54" t="s">
        <v>152</v>
      </c>
      <c r="J1414" s="68">
        <v>4.14</v>
      </c>
      <c r="K1414" s="68">
        <v>7.35</v>
      </c>
      <c r="L1414" s="68">
        <v>6.5</v>
      </c>
      <c r="M1414" s="68">
        <v>7.5</v>
      </c>
      <c r="N1414" s="68">
        <v>1</v>
      </c>
    </row>
    <row r="1415" customFormat="1" spans="1:14">
      <c r="A1415" s="54" t="s">
        <v>4330</v>
      </c>
      <c r="B1415" s="54" t="s">
        <v>4331</v>
      </c>
      <c r="C1415" s="54" t="s">
        <v>4332</v>
      </c>
      <c r="D1415" s="54" t="s">
        <v>17</v>
      </c>
      <c r="E1415" s="54" t="s">
        <v>18</v>
      </c>
      <c r="F1415" s="54" t="s">
        <v>17</v>
      </c>
      <c r="G1415" s="54" t="s">
        <v>19</v>
      </c>
      <c r="H1415" s="54"/>
      <c r="I1415" s="54" t="s">
        <v>145</v>
      </c>
      <c r="J1415" s="68">
        <v>2.14</v>
      </c>
      <c r="K1415" s="68">
        <v>2.346</v>
      </c>
      <c r="L1415" s="68">
        <v>2.5</v>
      </c>
      <c r="M1415" s="68">
        <v>2.5</v>
      </c>
      <c r="N1415" s="68">
        <v>0</v>
      </c>
    </row>
    <row r="1416" customFormat="1" spans="1:14">
      <c r="A1416" s="54" t="s">
        <v>4333</v>
      </c>
      <c r="B1416" s="54" t="s">
        <v>4334</v>
      </c>
      <c r="C1416" s="54" t="s">
        <v>36</v>
      </c>
      <c r="D1416" s="54" t="s">
        <v>1184</v>
      </c>
      <c r="E1416" s="54" t="s">
        <v>18</v>
      </c>
      <c r="F1416" s="54" t="s">
        <v>1184</v>
      </c>
      <c r="G1416" s="66" t="s">
        <v>98</v>
      </c>
      <c r="H1416" s="54"/>
      <c r="I1416" s="54" t="s">
        <v>442</v>
      </c>
      <c r="J1416" s="68">
        <v>8.17</v>
      </c>
      <c r="K1416" s="68">
        <v>4.891</v>
      </c>
      <c r="L1416" s="68">
        <v>21</v>
      </c>
      <c r="M1416" s="68">
        <v>21</v>
      </c>
      <c r="N1416" s="68">
        <v>0</v>
      </c>
    </row>
    <row r="1417" customFormat="1" spans="1:14">
      <c r="A1417" s="54" t="s">
        <v>4335</v>
      </c>
      <c r="B1417" s="54" t="s">
        <v>4336</v>
      </c>
      <c r="C1417" s="54" t="s">
        <v>4337</v>
      </c>
      <c r="D1417" s="54" t="s">
        <v>256</v>
      </c>
      <c r="E1417" s="54" t="s">
        <v>18</v>
      </c>
      <c r="F1417" s="54" t="s">
        <v>256</v>
      </c>
      <c r="G1417" s="66" t="s">
        <v>19</v>
      </c>
      <c r="H1417" s="54"/>
      <c r="I1417" s="54" t="s">
        <v>820</v>
      </c>
      <c r="J1417" s="68">
        <v>1.73</v>
      </c>
      <c r="K1417" s="68">
        <v>2.268</v>
      </c>
      <c r="L1417" s="68">
        <v>3</v>
      </c>
      <c r="M1417" s="68">
        <v>3</v>
      </c>
      <c r="N1417" s="68">
        <v>0</v>
      </c>
    </row>
    <row r="1418" customFormat="1" spans="1:14">
      <c r="A1418" s="54" t="s">
        <v>4338</v>
      </c>
      <c r="B1418" s="54" t="s">
        <v>4339</v>
      </c>
      <c r="C1418" s="54" t="s">
        <v>4340</v>
      </c>
      <c r="D1418" s="54" t="s">
        <v>17</v>
      </c>
      <c r="E1418" s="54" t="s">
        <v>18</v>
      </c>
      <c r="F1418" s="54" t="s">
        <v>17</v>
      </c>
      <c r="G1418" s="66" t="s">
        <v>19</v>
      </c>
      <c r="H1418" s="54"/>
      <c r="I1418" s="54" t="s">
        <v>1567</v>
      </c>
      <c r="J1418" s="68">
        <v>24.85</v>
      </c>
      <c r="K1418" s="68">
        <v>11.226</v>
      </c>
      <c r="L1418" s="68">
        <v>25</v>
      </c>
      <c r="M1418" s="68">
        <v>25</v>
      </c>
      <c r="N1418" s="68">
        <v>0</v>
      </c>
    </row>
    <row r="1419" customFormat="1" spans="1:14">
      <c r="A1419" s="54" t="s">
        <v>4341</v>
      </c>
      <c r="B1419" s="54" t="s">
        <v>4342</v>
      </c>
      <c r="C1419" s="54" t="s">
        <v>4343</v>
      </c>
      <c r="D1419" s="54" t="s">
        <v>266</v>
      </c>
      <c r="E1419" s="54" t="s">
        <v>18</v>
      </c>
      <c r="F1419" s="54" t="s">
        <v>267</v>
      </c>
      <c r="G1419" s="54" t="s">
        <v>170</v>
      </c>
      <c r="H1419" s="54"/>
      <c r="I1419" s="54" t="s">
        <v>20</v>
      </c>
      <c r="J1419" s="68">
        <v>25.5</v>
      </c>
      <c r="K1419" s="68">
        <v>17.726</v>
      </c>
      <c r="L1419" s="68">
        <v>28</v>
      </c>
      <c r="M1419" s="68">
        <v>28</v>
      </c>
      <c r="N1419" s="68">
        <v>0</v>
      </c>
    </row>
    <row r="1420" customFormat="1" spans="1:14">
      <c r="A1420" s="54" t="s">
        <v>4344</v>
      </c>
      <c r="B1420" s="54" t="s">
        <v>4345</v>
      </c>
      <c r="C1420" s="54" t="s">
        <v>4346</v>
      </c>
      <c r="D1420" s="54" t="s">
        <v>17</v>
      </c>
      <c r="E1420" s="54" t="s">
        <v>18</v>
      </c>
      <c r="F1420" s="54" t="s">
        <v>17</v>
      </c>
      <c r="G1420" s="54" t="s">
        <v>19</v>
      </c>
      <c r="H1420" s="54"/>
      <c r="I1420" s="54" t="s">
        <v>103</v>
      </c>
      <c r="J1420" s="68">
        <v>15.45</v>
      </c>
      <c r="K1420" s="68">
        <v>12.964</v>
      </c>
      <c r="L1420" s="68">
        <v>15.5</v>
      </c>
      <c r="M1420" s="68">
        <v>15.5</v>
      </c>
      <c r="N1420" s="68">
        <v>0</v>
      </c>
    </row>
    <row r="1421" customFormat="1" spans="1:14">
      <c r="A1421" s="54" t="s">
        <v>4347</v>
      </c>
      <c r="B1421" s="54" t="s">
        <v>4348</v>
      </c>
      <c r="C1421" s="54" t="s">
        <v>4349</v>
      </c>
      <c r="D1421" s="54" t="s">
        <v>17</v>
      </c>
      <c r="E1421" s="54" t="s">
        <v>18</v>
      </c>
      <c r="F1421" s="54" t="s">
        <v>17</v>
      </c>
      <c r="G1421" s="54" t="s">
        <v>19</v>
      </c>
      <c r="H1421" s="54"/>
      <c r="I1421" s="54" t="s">
        <v>103</v>
      </c>
      <c r="J1421" s="68">
        <v>7.91</v>
      </c>
      <c r="K1421" s="68">
        <v>7.88</v>
      </c>
      <c r="L1421" s="68">
        <v>9</v>
      </c>
      <c r="M1421" s="68">
        <v>8</v>
      </c>
      <c r="N1421" s="68">
        <v>-1</v>
      </c>
    </row>
    <row r="1422" customFormat="1" spans="1:14">
      <c r="A1422" s="54" t="s">
        <v>4350</v>
      </c>
      <c r="B1422" s="54" t="s">
        <v>4351</v>
      </c>
      <c r="C1422" s="54" t="s">
        <v>4352</v>
      </c>
      <c r="D1422" s="54" t="s">
        <v>17</v>
      </c>
      <c r="E1422" s="54" t="s">
        <v>18</v>
      </c>
      <c r="F1422" s="54" t="s">
        <v>17</v>
      </c>
      <c r="G1422" s="54" t="s">
        <v>19</v>
      </c>
      <c r="H1422" s="54"/>
      <c r="I1422" s="54" t="s">
        <v>103</v>
      </c>
      <c r="J1422" s="68">
        <v>9.42</v>
      </c>
      <c r="K1422" s="68">
        <v>7.936</v>
      </c>
      <c r="L1422" s="68">
        <v>9.5</v>
      </c>
      <c r="M1422" s="68">
        <v>9.5</v>
      </c>
      <c r="N1422" s="68">
        <v>0</v>
      </c>
    </row>
    <row r="1423" customFormat="1" spans="1:14">
      <c r="A1423" s="54" t="s">
        <v>4353</v>
      </c>
      <c r="B1423" s="54" t="s">
        <v>4354</v>
      </c>
      <c r="C1423" s="54" t="s">
        <v>4355</v>
      </c>
      <c r="D1423" s="54" t="s">
        <v>17</v>
      </c>
      <c r="E1423" s="54" t="s">
        <v>18</v>
      </c>
      <c r="F1423" s="54" t="s">
        <v>17</v>
      </c>
      <c r="G1423" s="54" t="s">
        <v>19</v>
      </c>
      <c r="H1423" s="54"/>
      <c r="I1423" s="54" t="s">
        <v>103</v>
      </c>
      <c r="J1423" s="68">
        <v>11.41</v>
      </c>
      <c r="K1423" s="68">
        <v>10.552</v>
      </c>
      <c r="L1423" s="68">
        <v>11.5</v>
      </c>
      <c r="M1423" s="68">
        <v>11.5</v>
      </c>
      <c r="N1423" s="68">
        <v>0</v>
      </c>
    </row>
    <row r="1424" customFormat="1" spans="1:14">
      <c r="A1424" s="54" t="s">
        <v>4356</v>
      </c>
      <c r="B1424" s="54" t="s">
        <v>4357</v>
      </c>
      <c r="C1424" s="54" t="s">
        <v>4358</v>
      </c>
      <c r="D1424" s="54" t="s">
        <v>17</v>
      </c>
      <c r="E1424" s="54" t="s">
        <v>18</v>
      </c>
      <c r="F1424" s="54" t="s">
        <v>17</v>
      </c>
      <c r="G1424" s="54" t="s">
        <v>19</v>
      </c>
      <c r="H1424" s="54"/>
      <c r="I1424" s="54" t="s">
        <v>570</v>
      </c>
      <c r="J1424" s="68">
        <v>95.27</v>
      </c>
      <c r="K1424" s="68">
        <v>59.73</v>
      </c>
      <c r="L1424" s="68">
        <v>96</v>
      </c>
      <c r="M1424" s="68">
        <v>96</v>
      </c>
      <c r="N1424" s="68">
        <v>0</v>
      </c>
    </row>
    <row r="1425" customFormat="1" spans="1:14">
      <c r="A1425" s="54" t="s">
        <v>4359</v>
      </c>
      <c r="B1425" s="54" t="s">
        <v>4360</v>
      </c>
      <c r="C1425" s="54" t="s">
        <v>4361</v>
      </c>
      <c r="D1425" s="54" t="s">
        <v>17</v>
      </c>
      <c r="E1425" s="54" t="s">
        <v>18</v>
      </c>
      <c r="F1425" s="54" t="s">
        <v>17</v>
      </c>
      <c r="G1425" s="54" t="s">
        <v>19</v>
      </c>
      <c r="H1425" s="54"/>
      <c r="I1425" s="54" t="s">
        <v>570</v>
      </c>
      <c r="J1425" s="68">
        <v>95.27</v>
      </c>
      <c r="K1425" s="68">
        <v>60.63</v>
      </c>
      <c r="L1425" s="68">
        <v>96</v>
      </c>
      <c r="M1425" s="68">
        <v>96</v>
      </c>
      <c r="N1425" s="68">
        <v>0</v>
      </c>
    </row>
    <row r="1426" customFormat="1" spans="1:14">
      <c r="A1426" s="54" t="s">
        <v>4362</v>
      </c>
      <c r="B1426" s="54" t="s">
        <v>4363</v>
      </c>
      <c r="C1426" s="54" t="s">
        <v>4364</v>
      </c>
      <c r="D1426" s="54" t="s">
        <v>17</v>
      </c>
      <c r="E1426" s="54" t="s">
        <v>18</v>
      </c>
      <c r="F1426" s="54" t="s">
        <v>17</v>
      </c>
      <c r="G1426" s="54" t="s">
        <v>19</v>
      </c>
      <c r="H1426" s="54"/>
      <c r="I1426" s="54" t="s">
        <v>570</v>
      </c>
      <c r="J1426" s="68">
        <v>82.93</v>
      </c>
      <c r="K1426" s="68">
        <v>54.764</v>
      </c>
      <c r="L1426" s="68">
        <v>96</v>
      </c>
      <c r="M1426" s="68">
        <v>83</v>
      </c>
      <c r="N1426" s="68">
        <v>-13</v>
      </c>
    </row>
    <row r="1427" customFormat="1" spans="1:14">
      <c r="A1427" s="54" t="s">
        <v>4365</v>
      </c>
      <c r="B1427" s="54" t="s">
        <v>4366</v>
      </c>
      <c r="C1427" s="54" t="s">
        <v>4367</v>
      </c>
      <c r="D1427" s="54" t="s">
        <v>78</v>
      </c>
      <c r="E1427" s="54" t="s">
        <v>18</v>
      </c>
      <c r="F1427" s="54" t="s">
        <v>78</v>
      </c>
      <c r="G1427" s="54" t="s">
        <v>29</v>
      </c>
      <c r="H1427" s="54"/>
      <c r="I1427" s="54" t="s">
        <v>152</v>
      </c>
      <c r="J1427" s="68">
        <v>1282.5</v>
      </c>
      <c r="K1427" s="68">
        <v>1530.972</v>
      </c>
      <c r="L1427" s="68">
        <v>1531</v>
      </c>
      <c r="M1427" s="68">
        <v>1531</v>
      </c>
      <c r="N1427" s="68">
        <v>0</v>
      </c>
    </row>
    <row r="1428" customFormat="1" spans="1:14">
      <c r="A1428" s="54" t="s">
        <v>4368</v>
      </c>
      <c r="B1428" s="54" t="s">
        <v>4369</v>
      </c>
      <c r="C1428" s="54" t="s">
        <v>4370</v>
      </c>
      <c r="D1428" s="54" t="s">
        <v>17</v>
      </c>
      <c r="E1428" s="54" t="s">
        <v>18</v>
      </c>
      <c r="F1428" s="54" t="s">
        <v>17</v>
      </c>
      <c r="G1428" s="54" t="s">
        <v>19</v>
      </c>
      <c r="H1428" s="54"/>
      <c r="I1428" s="54" t="s">
        <v>570</v>
      </c>
      <c r="J1428" s="68">
        <v>95.25</v>
      </c>
      <c r="K1428" s="68">
        <v>61.708</v>
      </c>
      <c r="L1428" s="68">
        <v>96</v>
      </c>
      <c r="M1428" s="68">
        <v>96</v>
      </c>
      <c r="N1428" s="68">
        <v>0</v>
      </c>
    </row>
    <row r="1429" customFormat="1" spans="1:14">
      <c r="A1429" s="54" t="s">
        <v>4371</v>
      </c>
      <c r="B1429" s="54" t="s">
        <v>4372</v>
      </c>
      <c r="C1429" s="54" t="s">
        <v>4373</v>
      </c>
      <c r="D1429" s="54" t="s">
        <v>17</v>
      </c>
      <c r="E1429" s="54" t="s">
        <v>18</v>
      </c>
      <c r="F1429" s="54" t="s">
        <v>17</v>
      </c>
      <c r="G1429" s="54" t="s">
        <v>19</v>
      </c>
      <c r="H1429" s="54"/>
      <c r="I1429" s="54" t="s">
        <v>570</v>
      </c>
      <c r="J1429" s="68">
        <v>95.31</v>
      </c>
      <c r="K1429" s="68">
        <v>59.622</v>
      </c>
      <c r="L1429" s="68">
        <v>96</v>
      </c>
      <c r="M1429" s="68">
        <v>96</v>
      </c>
      <c r="N1429" s="68">
        <v>0</v>
      </c>
    </row>
    <row r="1430" customFormat="1" spans="1:14">
      <c r="A1430" s="54" t="s">
        <v>4374</v>
      </c>
      <c r="B1430" s="54" t="s">
        <v>4375</v>
      </c>
      <c r="C1430" s="54" t="s">
        <v>4376</v>
      </c>
      <c r="D1430" s="54" t="s">
        <v>17</v>
      </c>
      <c r="E1430" s="54" t="s">
        <v>18</v>
      </c>
      <c r="F1430" s="54" t="s">
        <v>17</v>
      </c>
      <c r="G1430" s="54" t="s">
        <v>19</v>
      </c>
      <c r="H1430" s="54"/>
      <c r="I1430" s="54" t="s">
        <v>570</v>
      </c>
      <c r="J1430" s="68">
        <v>95.37</v>
      </c>
      <c r="K1430" s="68">
        <v>60.39</v>
      </c>
      <c r="L1430" s="68">
        <v>96</v>
      </c>
      <c r="M1430" s="68">
        <v>96</v>
      </c>
      <c r="N1430" s="68">
        <v>0</v>
      </c>
    </row>
    <row r="1431" customFormat="1" spans="1:14">
      <c r="A1431" s="54" t="s">
        <v>4377</v>
      </c>
      <c r="B1431" s="54" t="s">
        <v>4378</v>
      </c>
      <c r="C1431" s="54" t="s">
        <v>4379</v>
      </c>
      <c r="D1431" s="54" t="s">
        <v>24</v>
      </c>
      <c r="E1431" s="54" t="s">
        <v>18</v>
      </c>
      <c r="F1431" s="54" t="s">
        <v>24</v>
      </c>
      <c r="G1431" s="54" t="s">
        <v>19</v>
      </c>
      <c r="H1431" s="54"/>
      <c r="I1431" s="54" t="s">
        <v>99</v>
      </c>
      <c r="J1431" s="68">
        <v>61.15</v>
      </c>
      <c r="K1431" s="68">
        <v>42.357</v>
      </c>
      <c r="L1431" s="68">
        <v>63</v>
      </c>
      <c r="M1431" s="68">
        <v>63</v>
      </c>
      <c r="N1431" s="68">
        <v>0</v>
      </c>
    </row>
    <row r="1432" customFormat="1" spans="1:14">
      <c r="A1432" s="54" t="s">
        <v>4380</v>
      </c>
      <c r="B1432" s="54" t="s">
        <v>4381</v>
      </c>
      <c r="C1432" s="54" t="s">
        <v>4382</v>
      </c>
      <c r="D1432" s="54" t="s">
        <v>17</v>
      </c>
      <c r="E1432" s="54" t="s">
        <v>18</v>
      </c>
      <c r="F1432" s="54" t="s">
        <v>17</v>
      </c>
      <c r="G1432" s="54" t="s">
        <v>19</v>
      </c>
      <c r="H1432" s="54"/>
      <c r="I1432" s="54" t="s">
        <v>570</v>
      </c>
      <c r="J1432" s="68">
        <v>95.48</v>
      </c>
      <c r="K1432" s="68">
        <v>59.298</v>
      </c>
      <c r="L1432" s="68">
        <v>96</v>
      </c>
      <c r="M1432" s="68">
        <v>96</v>
      </c>
      <c r="N1432" s="68">
        <v>0</v>
      </c>
    </row>
    <row r="1433" customFormat="1" spans="1:14">
      <c r="A1433" s="54" t="s">
        <v>4383</v>
      </c>
      <c r="B1433" s="54" t="s">
        <v>4384</v>
      </c>
      <c r="C1433" s="54" t="s">
        <v>4385</v>
      </c>
      <c r="D1433" s="54" t="s">
        <v>24</v>
      </c>
      <c r="E1433" s="54" t="s">
        <v>18</v>
      </c>
      <c r="F1433" s="54" t="s">
        <v>24</v>
      </c>
      <c r="G1433" s="54" t="s">
        <v>19</v>
      </c>
      <c r="H1433" s="54"/>
      <c r="I1433" s="54" t="s">
        <v>99</v>
      </c>
      <c r="J1433" s="68">
        <v>66.25</v>
      </c>
      <c r="K1433" s="68">
        <v>46.187</v>
      </c>
      <c r="L1433" s="68">
        <v>68</v>
      </c>
      <c r="M1433" s="68">
        <v>68</v>
      </c>
      <c r="N1433" s="68">
        <v>0</v>
      </c>
    </row>
    <row r="1434" customFormat="1" spans="1:14">
      <c r="A1434" s="54" t="s">
        <v>4386</v>
      </c>
      <c r="B1434" s="54" t="s">
        <v>4387</v>
      </c>
      <c r="C1434" s="54" t="s">
        <v>4388</v>
      </c>
      <c r="D1434" s="54" t="s">
        <v>17</v>
      </c>
      <c r="E1434" s="54" t="s">
        <v>18</v>
      </c>
      <c r="F1434" s="54" t="s">
        <v>17</v>
      </c>
      <c r="G1434" s="54" t="s">
        <v>19</v>
      </c>
      <c r="H1434" s="54"/>
      <c r="I1434" s="54" t="s">
        <v>570</v>
      </c>
      <c r="J1434" s="68">
        <v>95.37</v>
      </c>
      <c r="K1434" s="68">
        <v>60.016</v>
      </c>
      <c r="L1434" s="68">
        <v>96</v>
      </c>
      <c r="M1434" s="68">
        <v>96</v>
      </c>
      <c r="N1434" s="68">
        <v>0</v>
      </c>
    </row>
    <row r="1435" customFormat="1" spans="1:14">
      <c r="A1435" s="54" t="s">
        <v>4389</v>
      </c>
      <c r="B1435" s="54" t="s">
        <v>4390</v>
      </c>
      <c r="C1435" s="54" t="s">
        <v>4391</v>
      </c>
      <c r="D1435" s="54" t="s">
        <v>28</v>
      </c>
      <c r="E1435" s="54" t="s">
        <v>18</v>
      </c>
      <c r="F1435" s="54" t="s">
        <v>28</v>
      </c>
      <c r="G1435" s="54" t="s">
        <v>29</v>
      </c>
      <c r="H1435" s="54"/>
      <c r="I1435" s="54" t="s">
        <v>120</v>
      </c>
      <c r="J1435" s="68">
        <v>707.49</v>
      </c>
      <c r="K1435" s="68">
        <v>2.322</v>
      </c>
      <c r="L1435" s="68">
        <v>2.4</v>
      </c>
      <c r="M1435" s="68">
        <v>2.4</v>
      </c>
      <c r="N1435" s="68">
        <v>0</v>
      </c>
    </row>
    <row r="1436" customFormat="1" spans="1:14">
      <c r="A1436" s="54" t="s">
        <v>4392</v>
      </c>
      <c r="B1436" s="54" t="s">
        <v>4393</v>
      </c>
      <c r="C1436" s="54" t="s">
        <v>4394</v>
      </c>
      <c r="D1436" s="54" t="s">
        <v>51</v>
      </c>
      <c r="E1436" s="54" t="s">
        <v>18</v>
      </c>
      <c r="F1436" s="54" t="s">
        <v>51</v>
      </c>
      <c r="G1436" s="54" t="s">
        <v>52</v>
      </c>
      <c r="H1436" s="54"/>
      <c r="I1436" s="54" t="s">
        <v>562</v>
      </c>
      <c r="J1436" s="68">
        <v>10.29</v>
      </c>
      <c r="K1436" s="68">
        <v>17.924</v>
      </c>
      <c r="L1436" s="68">
        <v>21</v>
      </c>
      <c r="M1436" s="68">
        <v>18</v>
      </c>
      <c r="N1436" s="68">
        <v>-3</v>
      </c>
    </row>
    <row r="1437" customFormat="1" spans="1:14">
      <c r="A1437" s="54" t="s">
        <v>4395</v>
      </c>
      <c r="B1437" s="54" t="s">
        <v>4396</v>
      </c>
      <c r="C1437" s="54" t="s">
        <v>4397</v>
      </c>
      <c r="D1437" s="54" t="s">
        <v>140</v>
      </c>
      <c r="E1437" s="54" t="s">
        <v>18</v>
      </c>
      <c r="F1437" s="54" t="s">
        <v>140</v>
      </c>
      <c r="G1437" s="54" t="s">
        <v>98</v>
      </c>
      <c r="H1437" s="54"/>
      <c r="I1437" s="54" t="s">
        <v>562</v>
      </c>
      <c r="J1437" s="68">
        <v>24.31</v>
      </c>
      <c r="K1437" s="68">
        <v>24.317</v>
      </c>
      <c r="L1437" s="68">
        <v>25</v>
      </c>
      <c r="M1437" s="68">
        <v>26</v>
      </c>
      <c r="N1437" s="68">
        <v>1</v>
      </c>
    </row>
    <row r="1438" customFormat="1" spans="1:14">
      <c r="A1438" s="54" t="s">
        <v>4398</v>
      </c>
      <c r="B1438" s="54" t="s">
        <v>4399</v>
      </c>
      <c r="C1438" s="54" t="s">
        <v>4400</v>
      </c>
      <c r="D1438" s="54" t="s">
        <v>17</v>
      </c>
      <c r="E1438" s="54" t="s">
        <v>18</v>
      </c>
      <c r="F1438" s="54" t="s">
        <v>17</v>
      </c>
      <c r="G1438" s="54" t="s">
        <v>19</v>
      </c>
      <c r="H1438" s="54"/>
      <c r="I1438" s="54" t="s">
        <v>562</v>
      </c>
      <c r="J1438" s="68">
        <v>2.15</v>
      </c>
      <c r="K1438" s="68">
        <v>3.374</v>
      </c>
      <c r="L1438" s="68">
        <v>3</v>
      </c>
      <c r="M1438" s="68">
        <v>3.5</v>
      </c>
      <c r="N1438" s="68">
        <v>0.5</v>
      </c>
    </row>
    <row r="1439" customFormat="1" spans="1:14">
      <c r="A1439" s="54" t="s">
        <v>4401</v>
      </c>
      <c r="B1439" s="54" t="s">
        <v>4402</v>
      </c>
      <c r="C1439" s="54" t="s">
        <v>50</v>
      </c>
      <c r="D1439" s="54" t="s">
        <v>4403</v>
      </c>
      <c r="E1439" s="54" t="s">
        <v>18</v>
      </c>
      <c r="F1439" s="54" t="s">
        <v>4403</v>
      </c>
      <c r="G1439" s="66" t="s">
        <v>52</v>
      </c>
      <c r="H1439" s="54"/>
      <c r="I1439" s="54" t="s">
        <v>604</v>
      </c>
      <c r="J1439" s="68">
        <v>885.19</v>
      </c>
      <c r="K1439" s="68">
        <v>1419.736</v>
      </c>
      <c r="L1439" s="68">
        <v>1392</v>
      </c>
      <c r="M1439" s="68">
        <v>1420</v>
      </c>
      <c r="N1439" s="68">
        <v>28</v>
      </c>
    </row>
    <row r="1440" customFormat="1" spans="1:14">
      <c r="A1440" s="54" t="s">
        <v>4404</v>
      </c>
      <c r="B1440" s="54" t="s">
        <v>4405</v>
      </c>
      <c r="C1440" s="54" t="s">
        <v>4406</v>
      </c>
      <c r="D1440" s="54" t="s">
        <v>274</v>
      </c>
      <c r="E1440" s="54" t="s">
        <v>18</v>
      </c>
      <c r="F1440" s="54" t="s">
        <v>274</v>
      </c>
      <c r="G1440" s="54" t="s">
        <v>29</v>
      </c>
      <c r="H1440" s="54"/>
      <c r="I1440" s="54" t="s">
        <v>558</v>
      </c>
      <c r="J1440" s="68">
        <v>26.84</v>
      </c>
      <c r="K1440" s="68">
        <v>56.16</v>
      </c>
      <c r="L1440" s="68">
        <v>60</v>
      </c>
      <c r="M1440" s="68">
        <v>60</v>
      </c>
      <c r="N1440" s="68">
        <v>0</v>
      </c>
    </row>
    <row r="1441" customFormat="1" spans="1:14">
      <c r="A1441" s="54" t="s">
        <v>4407</v>
      </c>
      <c r="B1441" s="54" t="s">
        <v>4408</v>
      </c>
      <c r="C1441" s="54" t="s">
        <v>4409</v>
      </c>
      <c r="D1441" s="54" t="s">
        <v>590</v>
      </c>
      <c r="E1441" s="54" t="s">
        <v>18</v>
      </c>
      <c r="F1441" s="54" t="s">
        <v>590</v>
      </c>
      <c r="G1441" s="54" t="s">
        <v>129</v>
      </c>
      <c r="H1441" s="54"/>
      <c r="I1441" s="54" t="s">
        <v>223</v>
      </c>
      <c r="J1441" s="68">
        <v>54.37</v>
      </c>
      <c r="K1441" s="68">
        <v>61.612</v>
      </c>
      <c r="L1441" s="68">
        <v>63</v>
      </c>
      <c r="M1441" s="68">
        <v>63</v>
      </c>
      <c r="N1441" s="68">
        <v>0</v>
      </c>
    </row>
    <row r="1442" customFormat="1" spans="1:14">
      <c r="A1442" s="54" t="s">
        <v>4410</v>
      </c>
      <c r="B1442" s="54" t="s">
        <v>4411</v>
      </c>
      <c r="C1442" s="54" t="s">
        <v>4412</v>
      </c>
      <c r="D1442" s="54" t="s">
        <v>590</v>
      </c>
      <c r="E1442" s="54" t="s">
        <v>18</v>
      </c>
      <c r="F1442" s="54" t="s">
        <v>590</v>
      </c>
      <c r="G1442" s="54" t="s">
        <v>129</v>
      </c>
      <c r="H1442" s="54"/>
      <c r="I1442" s="54" t="s">
        <v>199</v>
      </c>
      <c r="J1442" s="68">
        <v>1.39</v>
      </c>
      <c r="K1442" s="68">
        <v>2.16</v>
      </c>
      <c r="L1442" s="68">
        <v>2.5</v>
      </c>
      <c r="M1442" s="68">
        <v>2.5</v>
      </c>
      <c r="N1442" s="68">
        <v>0</v>
      </c>
    </row>
    <row r="1443" customFormat="1" spans="1:14">
      <c r="A1443" s="54" t="s">
        <v>4413</v>
      </c>
      <c r="B1443" s="54" t="s">
        <v>4414</v>
      </c>
      <c r="C1443" s="54" t="s">
        <v>4415</v>
      </c>
      <c r="D1443" s="54" t="s">
        <v>17</v>
      </c>
      <c r="E1443" s="54" t="s">
        <v>18</v>
      </c>
      <c r="F1443" s="54" t="s">
        <v>17</v>
      </c>
      <c r="G1443" s="54" t="s">
        <v>19</v>
      </c>
      <c r="H1443" s="54"/>
      <c r="I1443" s="54" t="s">
        <v>227</v>
      </c>
      <c r="J1443" s="68">
        <v>2.18</v>
      </c>
      <c r="K1443" s="68">
        <v>2.671</v>
      </c>
      <c r="L1443" s="68">
        <v>2.5</v>
      </c>
      <c r="M1443" s="68">
        <v>3</v>
      </c>
      <c r="N1443" s="68">
        <v>0.5</v>
      </c>
    </row>
    <row r="1444" customFormat="1" spans="1:14">
      <c r="A1444" s="54" t="s">
        <v>4416</v>
      </c>
      <c r="B1444" s="54" t="s">
        <v>4417</v>
      </c>
      <c r="C1444" s="54" t="s">
        <v>4418</v>
      </c>
      <c r="D1444" s="54" t="s">
        <v>140</v>
      </c>
      <c r="E1444" s="54" t="s">
        <v>18</v>
      </c>
      <c r="F1444" s="54" t="s">
        <v>140</v>
      </c>
      <c r="G1444" s="54" t="s">
        <v>98</v>
      </c>
      <c r="H1444" s="54"/>
      <c r="I1444" s="54" t="s">
        <v>191</v>
      </c>
      <c r="J1444" s="68">
        <v>2.33</v>
      </c>
      <c r="K1444" s="68">
        <v>0.882</v>
      </c>
      <c r="L1444" s="68">
        <v>2.5</v>
      </c>
      <c r="M1444" s="68">
        <v>2.5</v>
      </c>
      <c r="N1444" s="68">
        <v>0</v>
      </c>
    </row>
    <row r="1445" customFormat="1" spans="1:14">
      <c r="A1445" s="54" t="s">
        <v>4419</v>
      </c>
      <c r="B1445" s="54" t="s">
        <v>4420</v>
      </c>
      <c r="C1445" s="54" t="s">
        <v>4421</v>
      </c>
      <c r="D1445" s="54" t="s">
        <v>17</v>
      </c>
      <c r="E1445" s="54" t="s">
        <v>18</v>
      </c>
      <c r="F1445" s="54" t="s">
        <v>17</v>
      </c>
      <c r="G1445" s="54" t="s">
        <v>19</v>
      </c>
      <c r="H1445" s="54"/>
      <c r="I1445" s="54" t="s">
        <v>694</v>
      </c>
      <c r="J1445" s="68">
        <v>46.14</v>
      </c>
      <c r="K1445" s="68">
        <v>56.322</v>
      </c>
      <c r="L1445" s="68">
        <v>56</v>
      </c>
      <c r="M1445" s="68">
        <v>67</v>
      </c>
      <c r="N1445" s="68">
        <v>11</v>
      </c>
    </row>
    <row r="1446" customFormat="1" spans="1:14">
      <c r="A1446" s="54" t="s">
        <v>4422</v>
      </c>
      <c r="B1446" s="54" t="s">
        <v>4423</v>
      </c>
      <c r="C1446" s="54" t="s">
        <v>4424</v>
      </c>
      <c r="D1446" s="54" t="s">
        <v>51</v>
      </c>
      <c r="E1446" s="54" t="s">
        <v>18</v>
      </c>
      <c r="F1446" s="54" t="s">
        <v>51</v>
      </c>
      <c r="G1446" s="54" t="s">
        <v>52</v>
      </c>
      <c r="H1446" s="54"/>
      <c r="I1446" s="54" t="s">
        <v>246</v>
      </c>
      <c r="J1446" s="68">
        <v>27.45</v>
      </c>
      <c r="K1446" s="68">
        <v>13.846</v>
      </c>
      <c r="L1446" s="68">
        <v>28</v>
      </c>
      <c r="M1446" s="68">
        <v>28</v>
      </c>
      <c r="N1446" s="68">
        <v>0</v>
      </c>
    </row>
    <row r="1447" customFormat="1" spans="1:14">
      <c r="A1447" s="54" t="s">
        <v>4425</v>
      </c>
      <c r="B1447" s="54" t="s">
        <v>4426</v>
      </c>
      <c r="C1447" s="54" t="s">
        <v>4427</v>
      </c>
      <c r="D1447" s="54" t="s">
        <v>287</v>
      </c>
      <c r="E1447" s="54" t="s">
        <v>18</v>
      </c>
      <c r="F1447" s="54" t="s">
        <v>287</v>
      </c>
      <c r="G1447" s="54" t="s">
        <v>98</v>
      </c>
      <c r="H1447" s="54"/>
      <c r="I1447" s="54" t="s">
        <v>292</v>
      </c>
      <c r="J1447" s="68">
        <v>18.23</v>
      </c>
      <c r="K1447" s="68">
        <v>4.055</v>
      </c>
      <c r="L1447" s="68">
        <v>21</v>
      </c>
      <c r="M1447" s="68">
        <v>19</v>
      </c>
      <c r="N1447" s="68">
        <v>-2</v>
      </c>
    </row>
    <row r="1448" customFormat="1" spans="1:14">
      <c r="A1448" s="54" t="s">
        <v>4428</v>
      </c>
      <c r="B1448" s="54" t="s">
        <v>4429</v>
      </c>
      <c r="C1448" s="54" t="s">
        <v>4430</v>
      </c>
      <c r="D1448" s="54" t="s">
        <v>17</v>
      </c>
      <c r="E1448" s="54" t="s">
        <v>18</v>
      </c>
      <c r="F1448" s="54" t="s">
        <v>17</v>
      </c>
      <c r="G1448" s="54" t="s">
        <v>19</v>
      </c>
      <c r="H1448" s="54"/>
      <c r="I1448" s="54" t="s">
        <v>145</v>
      </c>
      <c r="J1448" s="68">
        <v>0.25</v>
      </c>
      <c r="K1448" s="68">
        <v>0</v>
      </c>
      <c r="L1448" s="68">
        <v>0.5</v>
      </c>
      <c r="M1448" s="68">
        <v>0.5</v>
      </c>
      <c r="N1448" s="68">
        <v>0</v>
      </c>
    </row>
    <row r="1449" customFormat="1" spans="1:14">
      <c r="A1449" s="54" t="s">
        <v>4431</v>
      </c>
      <c r="B1449" s="54" t="s">
        <v>4432</v>
      </c>
      <c r="C1449" s="54" t="s">
        <v>50</v>
      </c>
      <c r="D1449" s="54" t="s">
        <v>51</v>
      </c>
      <c r="E1449" s="54" t="s">
        <v>18</v>
      </c>
      <c r="F1449" s="54" t="s">
        <v>51</v>
      </c>
      <c r="G1449" s="66" t="s">
        <v>52</v>
      </c>
      <c r="H1449" s="54"/>
      <c r="I1449" s="54" t="s">
        <v>1218</v>
      </c>
      <c r="J1449" s="68">
        <v>108.6</v>
      </c>
      <c r="K1449" s="68">
        <v>29.016</v>
      </c>
      <c r="L1449" s="68">
        <v>109</v>
      </c>
      <c r="M1449" s="68">
        <v>109</v>
      </c>
      <c r="N1449" s="68">
        <v>0</v>
      </c>
    </row>
    <row r="1450" customFormat="1" spans="1:14">
      <c r="A1450" s="54" t="s">
        <v>4433</v>
      </c>
      <c r="B1450" s="54" t="s">
        <v>4434</v>
      </c>
      <c r="C1450" s="54" t="s">
        <v>4435</v>
      </c>
      <c r="D1450" s="54" t="s">
        <v>160</v>
      </c>
      <c r="E1450" s="54" t="s">
        <v>18</v>
      </c>
      <c r="F1450" s="54" t="s">
        <v>160</v>
      </c>
      <c r="G1450" s="66" t="s">
        <v>129</v>
      </c>
      <c r="H1450" s="54"/>
      <c r="I1450" s="54" t="s">
        <v>161</v>
      </c>
      <c r="J1450" s="68">
        <v>0.07</v>
      </c>
      <c r="K1450" s="68">
        <v>0</v>
      </c>
      <c r="L1450" s="68">
        <v>0.5</v>
      </c>
      <c r="M1450" s="68">
        <v>0.5</v>
      </c>
      <c r="N1450" s="68">
        <v>0</v>
      </c>
    </row>
    <row r="1451" customFormat="1" spans="1:14">
      <c r="A1451" s="54" t="s">
        <v>4436</v>
      </c>
      <c r="B1451" s="54" t="s">
        <v>4437</v>
      </c>
      <c r="C1451" s="54" t="s">
        <v>4438</v>
      </c>
      <c r="D1451" s="54" t="s">
        <v>160</v>
      </c>
      <c r="E1451" s="54" t="s">
        <v>18</v>
      </c>
      <c r="F1451" s="54" t="s">
        <v>160</v>
      </c>
      <c r="G1451" s="54" t="s">
        <v>129</v>
      </c>
      <c r="H1451" s="54"/>
      <c r="I1451" s="54" t="s">
        <v>161</v>
      </c>
      <c r="J1451" s="68">
        <v>1.07</v>
      </c>
      <c r="K1451" s="68">
        <v>0</v>
      </c>
      <c r="L1451" s="68">
        <v>1.5</v>
      </c>
      <c r="M1451" s="68">
        <v>1.5</v>
      </c>
      <c r="N1451" s="68">
        <v>0</v>
      </c>
    </row>
    <row r="1452" customFormat="1" spans="1:14">
      <c r="A1452" s="54" t="s">
        <v>4439</v>
      </c>
      <c r="B1452" s="54" t="s">
        <v>4440</v>
      </c>
      <c r="C1452" s="54" t="s">
        <v>4441</v>
      </c>
      <c r="D1452" s="54" t="s">
        <v>868</v>
      </c>
      <c r="E1452" s="54" t="s">
        <v>18</v>
      </c>
      <c r="F1452" s="54" t="s">
        <v>868</v>
      </c>
      <c r="G1452" s="66" t="s">
        <v>52</v>
      </c>
      <c r="H1452" s="54"/>
      <c r="I1452" s="54" t="s">
        <v>4442</v>
      </c>
      <c r="J1452" s="68">
        <v>35.1</v>
      </c>
      <c r="K1452" s="68">
        <v>18.368</v>
      </c>
      <c r="L1452" s="68">
        <v>36</v>
      </c>
      <c r="M1452" s="68">
        <v>36</v>
      </c>
      <c r="N1452" s="68">
        <v>0</v>
      </c>
    </row>
    <row r="1453" customFormat="1" spans="1:14">
      <c r="A1453" s="54" t="s">
        <v>4443</v>
      </c>
      <c r="B1453" s="54" t="s">
        <v>4444</v>
      </c>
      <c r="C1453" s="54" t="s">
        <v>4445</v>
      </c>
      <c r="D1453" s="54" t="s">
        <v>28</v>
      </c>
      <c r="E1453" s="54" t="s">
        <v>18</v>
      </c>
      <c r="F1453" s="54" t="s">
        <v>28</v>
      </c>
      <c r="G1453" s="54" t="s">
        <v>29</v>
      </c>
      <c r="H1453" s="54"/>
      <c r="I1453" s="54" t="s">
        <v>745</v>
      </c>
      <c r="J1453" s="68">
        <v>82.31</v>
      </c>
      <c r="K1453" s="68">
        <v>1.656</v>
      </c>
      <c r="L1453" s="68">
        <v>1.7</v>
      </c>
      <c r="M1453" s="68">
        <v>1.8</v>
      </c>
      <c r="N1453" s="68">
        <v>0.1</v>
      </c>
    </row>
    <row r="1454" customFormat="1" spans="1:14">
      <c r="A1454" s="54" t="s">
        <v>4446</v>
      </c>
      <c r="B1454" s="54" t="s">
        <v>4447</v>
      </c>
      <c r="C1454" s="54" t="s">
        <v>4448</v>
      </c>
      <c r="D1454" s="54" t="s">
        <v>2455</v>
      </c>
      <c r="E1454" s="54" t="s">
        <v>18</v>
      </c>
      <c r="F1454" s="54" t="s">
        <v>2455</v>
      </c>
      <c r="G1454" s="66" t="s">
        <v>129</v>
      </c>
      <c r="H1454" s="54"/>
      <c r="I1454" s="54" t="s">
        <v>86</v>
      </c>
      <c r="J1454" s="68">
        <v>22.86</v>
      </c>
      <c r="K1454" s="68">
        <v>24.948</v>
      </c>
      <c r="L1454" s="68">
        <v>25</v>
      </c>
      <c r="M1454" s="68">
        <v>25</v>
      </c>
      <c r="N1454" s="68">
        <v>0</v>
      </c>
    </row>
    <row r="1455" customFormat="1" spans="1:14">
      <c r="A1455" s="54" t="s">
        <v>4449</v>
      </c>
      <c r="B1455" s="54" t="s">
        <v>4450</v>
      </c>
      <c r="C1455" s="54" t="s">
        <v>4451</v>
      </c>
      <c r="D1455" s="54" t="s">
        <v>2455</v>
      </c>
      <c r="E1455" s="54" t="s">
        <v>18</v>
      </c>
      <c r="F1455" s="54" t="s">
        <v>2455</v>
      </c>
      <c r="G1455" s="54" t="s">
        <v>129</v>
      </c>
      <c r="H1455" s="54"/>
      <c r="I1455" s="54" t="s">
        <v>86</v>
      </c>
      <c r="J1455" s="68">
        <v>22.37</v>
      </c>
      <c r="K1455" s="68">
        <v>25.41</v>
      </c>
      <c r="L1455" s="68">
        <v>25</v>
      </c>
      <c r="M1455" s="68">
        <v>26</v>
      </c>
      <c r="N1455" s="68">
        <v>1</v>
      </c>
    </row>
    <row r="1456" customFormat="1" spans="1:14">
      <c r="A1456" s="54" t="s">
        <v>4452</v>
      </c>
      <c r="B1456" s="54" t="s">
        <v>4453</v>
      </c>
      <c r="C1456" s="54" t="s">
        <v>4454</v>
      </c>
      <c r="D1456" s="54" t="s">
        <v>845</v>
      </c>
      <c r="E1456" s="54" t="s">
        <v>18</v>
      </c>
      <c r="F1456" s="54" t="s">
        <v>845</v>
      </c>
      <c r="G1456" s="54" t="s">
        <v>129</v>
      </c>
      <c r="H1456" s="54"/>
      <c r="I1456" s="54" t="s">
        <v>86</v>
      </c>
      <c r="J1456" s="68">
        <v>2.89</v>
      </c>
      <c r="K1456" s="68">
        <v>5.967</v>
      </c>
      <c r="L1456" s="68">
        <v>6</v>
      </c>
      <c r="M1456" s="68">
        <v>9.5</v>
      </c>
      <c r="N1456" s="68">
        <v>3.5</v>
      </c>
    </row>
    <row r="1457" customFormat="1" spans="1:14">
      <c r="A1457" s="54" t="s">
        <v>4455</v>
      </c>
      <c r="B1457" s="54" t="s">
        <v>4456</v>
      </c>
      <c r="C1457" s="54" t="s">
        <v>4457</v>
      </c>
      <c r="D1457" s="54" t="s">
        <v>17</v>
      </c>
      <c r="E1457" s="54" t="s">
        <v>18</v>
      </c>
      <c r="F1457" s="54" t="s">
        <v>17</v>
      </c>
      <c r="G1457" s="54" t="s">
        <v>19</v>
      </c>
      <c r="H1457" s="54"/>
      <c r="I1457" s="54" t="s">
        <v>223</v>
      </c>
      <c r="J1457" s="68">
        <v>0.15</v>
      </c>
      <c r="K1457" s="68">
        <v>0</v>
      </c>
      <c r="L1457" s="68">
        <v>0.5</v>
      </c>
      <c r="M1457" s="68">
        <v>0.5</v>
      </c>
      <c r="N1457" s="68">
        <v>0</v>
      </c>
    </row>
    <row r="1458" customFormat="1" spans="1:14">
      <c r="A1458" s="54" t="s">
        <v>4458</v>
      </c>
      <c r="B1458" s="54" t="s">
        <v>4459</v>
      </c>
      <c r="C1458" s="54" t="s">
        <v>4460</v>
      </c>
      <c r="D1458" s="54" t="s">
        <v>364</v>
      </c>
      <c r="E1458" s="54" t="s">
        <v>18</v>
      </c>
      <c r="F1458" s="54" t="s">
        <v>364</v>
      </c>
      <c r="G1458" s="54" t="s">
        <v>29</v>
      </c>
      <c r="H1458" s="54"/>
      <c r="I1458" s="54" t="s">
        <v>187</v>
      </c>
      <c r="J1458" s="68">
        <v>3.38</v>
      </c>
      <c r="K1458" s="68">
        <v>2.79</v>
      </c>
      <c r="L1458" s="68">
        <v>3.5</v>
      </c>
      <c r="M1458" s="68">
        <v>22</v>
      </c>
      <c r="N1458" s="68">
        <v>18.5</v>
      </c>
    </row>
    <row r="1459" customFormat="1" spans="1:14">
      <c r="A1459" s="54" t="s">
        <v>4461</v>
      </c>
      <c r="B1459" s="54" t="s">
        <v>4462</v>
      </c>
      <c r="C1459" s="54" t="s">
        <v>4463</v>
      </c>
      <c r="D1459" s="54" t="s">
        <v>274</v>
      </c>
      <c r="E1459" s="54" t="s">
        <v>18</v>
      </c>
      <c r="F1459" s="54" t="s">
        <v>274</v>
      </c>
      <c r="G1459" s="66" t="s">
        <v>29</v>
      </c>
      <c r="H1459" s="54"/>
      <c r="I1459" s="54" t="s">
        <v>227</v>
      </c>
      <c r="J1459" s="68">
        <v>28.4</v>
      </c>
      <c r="K1459" s="68">
        <v>19.992</v>
      </c>
      <c r="L1459" s="68">
        <v>29</v>
      </c>
      <c r="M1459" s="68">
        <v>29</v>
      </c>
      <c r="N1459" s="68">
        <v>0</v>
      </c>
    </row>
    <row r="1460" customFormat="1" spans="1:14">
      <c r="A1460" s="54" t="s">
        <v>4464</v>
      </c>
      <c r="B1460" s="54" t="s">
        <v>4465</v>
      </c>
      <c r="C1460" s="54" t="s">
        <v>4466</v>
      </c>
      <c r="D1460" s="54" t="s">
        <v>603</v>
      </c>
      <c r="E1460" s="54" t="s">
        <v>18</v>
      </c>
      <c r="F1460" s="54" t="s">
        <v>603</v>
      </c>
      <c r="G1460" s="54" t="s">
        <v>129</v>
      </c>
      <c r="H1460" s="54"/>
      <c r="I1460" s="54" t="s">
        <v>288</v>
      </c>
      <c r="J1460" s="68">
        <v>0.18</v>
      </c>
      <c r="K1460" s="68">
        <v>0.47</v>
      </c>
      <c r="L1460" s="68">
        <v>0.5</v>
      </c>
      <c r="M1460" s="68">
        <v>0.5</v>
      </c>
      <c r="N1460" s="68">
        <v>0</v>
      </c>
    </row>
    <row r="1461" customFormat="1" spans="1:14">
      <c r="A1461" s="54" t="s">
        <v>4467</v>
      </c>
      <c r="B1461" s="54" t="s">
        <v>4468</v>
      </c>
      <c r="C1461" s="54" t="s">
        <v>4469</v>
      </c>
      <c r="D1461" s="54" t="s">
        <v>603</v>
      </c>
      <c r="E1461" s="54" t="s">
        <v>18</v>
      </c>
      <c r="F1461" s="54" t="s">
        <v>603</v>
      </c>
      <c r="G1461" s="54" t="s">
        <v>129</v>
      </c>
      <c r="H1461" s="54"/>
      <c r="I1461" s="54" t="s">
        <v>191</v>
      </c>
      <c r="J1461" s="68">
        <v>44.03</v>
      </c>
      <c r="K1461" s="68">
        <v>55.419</v>
      </c>
      <c r="L1461" s="68">
        <v>57</v>
      </c>
      <c r="M1461" s="68">
        <v>59</v>
      </c>
      <c r="N1461" s="68">
        <v>2</v>
      </c>
    </row>
    <row r="1462" customFormat="1" spans="1:14">
      <c r="A1462" s="54" t="s">
        <v>4470</v>
      </c>
      <c r="B1462" s="54" t="s">
        <v>4471</v>
      </c>
      <c r="C1462" s="54" t="s">
        <v>4472</v>
      </c>
      <c r="D1462" s="54" t="s">
        <v>17</v>
      </c>
      <c r="E1462" s="54" t="s">
        <v>18</v>
      </c>
      <c r="F1462" s="54" t="s">
        <v>17</v>
      </c>
      <c r="G1462" s="54" t="s">
        <v>19</v>
      </c>
      <c r="H1462" s="54"/>
      <c r="I1462" s="54" t="s">
        <v>79</v>
      </c>
      <c r="J1462" s="68">
        <v>0.29</v>
      </c>
      <c r="K1462" s="68">
        <v>0.983</v>
      </c>
      <c r="L1462" s="68">
        <v>1</v>
      </c>
      <c r="M1462" s="68">
        <v>1</v>
      </c>
      <c r="N1462" s="68">
        <v>0</v>
      </c>
    </row>
    <row r="1463" customFormat="1" spans="1:14">
      <c r="A1463" s="54" t="s">
        <v>4473</v>
      </c>
      <c r="B1463" s="54" t="s">
        <v>4474</v>
      </c>
      <c r="C1463" s="54" t="s">
        <v>36</v>
      </c>
      <c r="D1463" s="54" t="s">
        <v>17</v>
      </c>
      <c r="E1463" s="54" t="s">
        <v>18</v>
      </c>
      <c r="F1463" s="54" t="s">
        <v>17</v>
      </c>
      <c r="G1463" s="54" t="s">
        <v>19</v>
      </c>
      <c r="H1463" s="54"/>
      <c r="I1463" s="54" t="s">
        <v>79</v>
      </c>
      <c r="J1463" s="68">
        <v>0.22</v>
      </c>
      <c r="K1463" s="68">
        <v>0.515</v>
      </c>
      <c r="L1463" s="68">
        <v>1</v>
      </c>
      <c r="M1463" s="68">
        <v>1</v>
      </c>
      <c r="N1463" s="68">
        <v>0</v>
      </c>
    </row>
    <row r="1464" customFormat="1" spans="1:14">
      <c r="A1464" s="54" t="s">
        <v>4475</v>
      </c>
      <c r="B1464" s="54" t="s">
        <v>4476</v>
      </c>
      <c r="C1464" s="54" t="s">
        <v>4477</v>
      </c>
      <c r="D1464" s="54" t="s">
        <v>274</v>
      </c>
      <c r="E1464" s="54" t="s">
        <v>18</v>
      </c>
      <c r="F1464" s="54" t="s">
        <v>274</v>
      </c>
      <c r="G1464" s="54" t="s">
        <v>29</v>
      </c>
      <c r="H1464" s="54"/>
      <c r="I1464" s="54" t="s">
        <v>227</v>
      </c>
      <c r="J1464" s="68">
        <v>14.34</v>
      </c>
      <c r="K1464" s="68">
        <v>10.29</v>
      </c>
      <c r="L1464" s="68">
        <v>21</v>
      </c>
      <c r="M1464" s="68">
        <v>21</v>
      </c>
      <c r="N1464" s="68">
        <v>0</v>
      </c>
    </row>
    <row r="1465" customFormat="1" spans="1:14">
      <c r="A1465" s="54" t="s">
        <v>4478</v>
      </c>
      <c r="B1465" s="54" t="s">
        <v>4479</v>
      </c>
      <c r="C1465" s="54" t="s">
        <v>4480</v>
      </c>
      <c r="D1465" s="54" t="s">
        <v>78</v>
      </c>
      <c r="E1465" s="54" t="s">
        <v>18</v>
      </c>
      <c r="F1465" s="54" t="s">
        <v>78</v>
      </c>
      <c r="G1465" s="54" t="s">
        <v>29</v>
      </c>
      <c r="H1465" s="54"/>
      <c r="I1465" s="54" t="s">
        <v>398</v>
      </c>
      <c r="J1465" s="68">
        <v>13.97</v>
      </c>
      <c r="K1465" s="68">
        <v>14.43</v>
      </c>
      <c r="L1465" s="68">
        <v>22</v>
      </c>
      <c r="M1465" s="68">
        <v>22</v>
      </c>
      <c r="N1465" s="68">
        <v>0</v>
      </c>
    </row>
    <row r="1466" customFormat="1" spans="1:14">
      <c r="A1466" s="54" t="s">
        <v>4481</v>
      </c>
      <c r="B1466" s="54" t="s">
        <v>4482</v>
      </c>
      <c r="C1466" s="54" t="s">
        <v>4483</v>
      </c>
      <c r="D1466" s="54" t="s">
        <v>160</v>
      </c>
      <c r="E1466" s="54" t="s">
        <v>18</v>
      </c>
      <c r="F1466" s="54" t="s">
        <v>160</v>
      </c>
      <c r="G1466" s="66" t="s">
        <v>129</v>
      </c>
      <c r="H1466" s="54"/>
      <c r="I1466" s="54" t="s">
        <v>86</v>
      </c>
      <c r="J1466" s="68">
        <v>0.89</v>
      </c>
      <c r="K1466" s="68">
        <v>0.966</v>
      </c>
      <c r="L1466" s="68">
        <v>1</v>
      </c>
      <c r="M1466" s="68">
        <v>1</v>
      </c>
      <c r="N1466" s="68">
        <v>0</v>
      </c>
    </row>
    <row r="1467" customFormat="1" spans="1:14">
      <c r="A1467" s="54" t="s">
        <v>4484</v>
      </c>
      <c r="B1467" s="54" t="s">
        <v>4485</v>
      </c>
      <c r="C1467" s="54" t="s">
        <v>4486</v>
      </c>
      <c r="D1467" s="54" t="s">
        <v>160</v>
      </c>
      <c r="E1467" s="54" t="s">
        <v>18</v>
      </c>
      <c r="F1467" s="54" t="s">
        <v>160</v>
      </c>
      <c r="G1467" s="54" t="s">
        <v>129</v>
      </c>
      <c r="H1467" s="54"/>
      <c r="I1467" s="54" t="s">
        <v>86</v>
      </c>
      <c r="J1467" s="68">
        <v>0.14</v>
      </c>
      <c r="K1467" s="68">
        <v>0.21</v>
      </c>
      <c r="L1467" s="68">
        <v>0.5</v>
      </c>
      <c r="M1467" s="68">
        <v>0.5</v>
      </c>
      <c r="N1467" s="68">
        <v>0</v>
      </c>
    </row>
    <row r="1468" customFormat="1" spans="1:14">
      <c r="A1468" s="54" t="s">
        <v>4487</v>
      </c>
      <c r="B1468" s="54" t="s">
        <v>4488</v>
      </c>
      <c r="C1468" s="54" t="s">
        <v>4489</v>
      </c>
      <c r="D1468" s="54" t="s">
        <v>17</v>
      </c>
      <c r="E1468" s="54" t="s">
        <v>18</v>
      </c>
      <c r="F1468" s="54" t="s">
        <v>17</v>
      </c>
      <c r="G1468" s="66" t="s">
        <v>19</v>
      </c>
      <c r="H1468" s="54"/>
      <c r="I1468" s="54" t="s">
        <v>99</v>
      </c>
      <c r="J1468" s="68">
        <v>7.75</v>
      </c>
      <c r="K1468" s="68">
        <v>11.923</v>
      </c>
      <c r="L1468" s="68">
        <v>12</v>
      </c>
      <c r="M1468" s="68">
        <v>12</v>
      </c>
      <c r="N1468" s="68">
        <v>0</v>
      </c>
    </row>
    <row r="1469" customFormat="1" spans="1:14">
      <c r="A1469" s="54" t="s">
        <v>4490</v>
      </c>
      <c r="B1469" s="54" t="s">
        <v>4491</v>
      </c>
      <c r="C1469" s="54" t="s">
        <v>50</v>
      </c>
      <c r="D1469" s="54" t="s">
        <v>51</v>
      </c>
      <c r="E1469" s="54" t="s">
        <v>18</v>
      </c>
      <c r="F1469" s="54" t="s">
        <v>51</v>
      </c>
      <c r="G1469" s="54" t="s">
        <v>52</v>
      </c>
      <c r="H1469" s="54"/>
      <c r="I1469" s="54" t="s">
        <v>191</v>
      </c>
      <c r="J1469" s="68">
        <v>249.42</v>
      </c>
      <c r="K1469" s="68">
        <v>114.87</v>
      </c>
      <c r="L1469" s="68">
        <v>250</v>
      </c>
      <c r="M1469" s="68">
        <v>255</v>
      </c>
      <c r="N1469" s="68">
        <v>5</v>
      </c>
    </row>
    <row r="1470" customFormat="1" spans="1:14">
      <c r="A1470" s="54" t="s">
        <v>4492</v>
      </c>
      <c r="B1470" s="54" t="s">
        <v>4493</v>
      </c>
      <c r="C1470" s="54" t="s">
        <v>4494</v>
      </c>
      <c r="D1470" s="54" t="s">
        <v>17</v>
      </c>
      <c r="E1470" s="54" t="s">
        <v>18</v>
      </c>
      <c r="F1470" s="54" t="s">
        <v>17</v>
      </c>
      <c r="G1470" s="54" t="s">
        <v>19</v>
      </c>
      <c r="H1470" s="54"/>
      <c r="I1470" s="54" t="s">
        <v>227</v>
      </c>
      <c r="J1470" s="68">
        <v>23.17</v>
      </c>
      <c r="K1470" s="68">
        <v>25.864</v>
      </c>
      <c r="L1470" s="68">
        <v>26</v>
      </c>
      <c r="M1470" s="68">
        <v>26</v>
      </c>
      <c r="N1470" s="68">
        <v>0</v>
      </c>
    </row>
    <row r="1471" customFormat="1" spans="1:14">
      <c r="A1471" s="54" t="s">
        <v>4495</v>
      </c>
      <c r="B1471" s="54" t="s">
        <v>4496</v>
      </c>
      <c r="C1471" s="54" t="s">
        <v>4497</v>
      </c>
      <c r="D1471" s="54" t="s">
        <v>17</v>
      </c>
      <c r="E1471" s="54" t="s">
        <v>18</v>
      </c>
      <c r="F1471" s="54" t="s">
        <v>17</v>
      </c>
      <c r="G1471" s="54" t="s">
        <v>19</v>
      </c>
      <c r="H1471" s="54"/>
      <c r="I1471" s="54" t="s">
        <v>99</v>
      </c>
      <c r="J1471" s="68">
        <v>2.69</v>
      </c>
      <c r="K1471" s="68">
        <v>3.595</v>
      </c>
      <c r="L1471" s="68">
        <v>3</v>
      </c>
      <c r="M1471" s="68">
        <v>4</v>
      </c>
      <c r="N1471" s="68">
        <v>1</v>
      </c>
    </row>
    <row r="1472" customFormat="1" spans="1:14">
      <c r="A1472" s="54" t="s">
        <v>4498</v>
      </c>
      <c r="B1472" s="54" t="s">
        <v>4499</v>
      </c>
      <c r="C1472" s="54" t="s">
        <v>50</v>
      </c>
      <c r="D1472" s="54" t="s">
        <v>51</v>
      </c>
      <c r="E1472" s="54" t="s">
        <v>18</v>
      </c>
      <c r="F1472" s="54" t="s">
        <v>51</v>
      </c>
      <c r="G1472" s="66" t="s">
        <v>52</v>
      </c>
      <c r="H1472" s="54"/>
      <c r="I1472" s="54" t="s">
        <v>191</v>
      </c>
      <c r="J1472" s="68">
        <v>171.4</v>
      </c>
      <c r="K1472" s="68">
        <v>43.978</v>
      </c>
      <c r="L1472" s="68">
        <v>172</v>
      </c>
      <c r="M1472" s="68">
        <v>172</v>
      </c>
      <c r="N1472" s="68">
        <v>0</v>
      </c>
    </row>
    <row r="1473" customFormat="1" spans="1:14">
      <c r="A1473" s="54" t="s">
        <v>4500</v>
      </c>
      <c r="B1473" s="54" t="s">
        <v>4501</v>
      </c>
      <c r="C1473" s="54" t="s">
        <v>4502</v>
      </c>
      <c r="D1473" s="54" t="s">
        <v>17</v>
      </c>
      <c r="E1473" s="54" t="s">
        <v>18</v>
      </c>
      <c r="F1473" s="54" t="s">
        <v>17</v>
      </c>
      <c r="G1473" s="54" t="s">
        <v>19</v>
      </c>
      <c r="H1473" s="54"/>
      <c r="I1473" s="54" t="s">
        <v>454</v>
      </c>
      <c r="J1473" s="68">
        <v>6.59</v>
      </c>
      <c r="K1473" s="68">
        <v>3.456</v>
      </c>
      <c r="L1473" s="68">
        <v>7</v>
      </c>
      <c r="M1473" s="68">
        <v>7</v>
      </c>
      <c r="N1473" s="68">
        <v>0</v>
      </c>
    </row>
    <row r="1474" customFormat="1" spans="1:14">
      <c r="A1474" s="54" t="s">
        <v>4503</v>
      </c>
      <c r="B1474" s="54" t="s">
        <v>4504</v>
      </c>
      <c r="C1474" s="54" t="s">
        <v>4505</v>
      </c>
      <c r="D1474" s="54" t="s">
        <v>17</v>
      </c>
      <c r="E1474" s="54" t="s">
        <v>18</v>
      </c>
      <c r="F1474" s="54" t="s">
        <v>17</v>
      </c>
      <c r="G1474" s="54" t="s">
        <v>19</v>
      </c>
      <c r="H1474" s="54"/>
      <c r="I1474" s="54" t="s">
        <v>454</v>
      </c>
      <c r="J1474" s="68">
        <v>8.05</v>
      </c>
      <c r="K1474" s="68">
        <v>4.618</v>
      </c>
      <c r="L1474" s="68">
        <v>8</v>
      </c>
      <c r="M1474" s="68">
        <v>8.5</v>
      </c>
      <c r="N1474" s="68">
        <v>0.5</v>
      </c>
    </row>
    <row r="1475" customFormat="1" spans="1:14">
      <c r="A1475" s="54" t="s">
        <v>4506</v>
      </c>
      <c r="B1475" s="54" t="s">
        <v>4507</v>
      </c>
      <c r="C1475" s="54" t="s">
        <v>4508</v>
      </c>
      <c r="D1475" s="54" t="s">
        <v>17</v>
      </c>
      <c r="E1475" s="54" t="s">
        <v>18</v>
      </c>
      <c r="F1475" s="54" t="s">
        <v>17</v>
      </c>
      <c r="G1475" s="54" t="s">
        <v>19</v>
      </c>
      <c r="H1475" s="54"/>
      <c r="I1475" s="54" t="s">
        <v>454</v>
      </c>
      <c r="J1475" s="68">
        <v>1.64</v>
      </c>
      <c r="K1475" s="68">
        <v>1.642</v>
      </c>
      <c r="L1475" s="68">
        <v>2</v>
      </c>
      <c r="M1475" s="68">
        <v>2</v>
      </c>
      <c r="N1475" s="68">
        <v>0</v>
      </c>
    </row>
    <row r="1476" customFormat="1" spans="1:14">
      <c r="A1476" s="54" t="s">
        <v>4509</v>
      </c>
      <c r="B1476" s="54" t="s">
        <v>4510</v>
      </c>
      <c r="C1476" s="54" t="s">
        <v>4511</v>
      </c>
      <c r="D1476" s="54" t="s">
        <v>17</v>
      </c>
      <c r="E1476" s="54" t="s">
        <v>18</v>
      </c>
      <c r="F1476" s="54" t="s">
        <v>17</v>
      </c>
      <c r="G1476" s="54" t="s">
        <v>19</v>
      </c>
      <c r="H1476" s="54"/>
      <c r="I1476" s="54" t="s">
        <v>454</v>
      </c>
      <c r="J1476" s="68">
        <v>8.61</v>
      </c>
      <c r="K1476" s="68">
        <v>22.052</v>
      </c>
      <c r="L1476" s="68">
        <v>18.5</v>
      </c>
      <c r="M1476" s="68">
        <v>23</v>
      </c>
      <c r="N1476" s="68">
        <v>4.5</v>
      </c>
    </row>
    <row r="1477" customFormat="1" spans="1:14">
      <c r="A1477" s="54" t="s">
        <v>4512</v>
      </c>
      <c r="B1477" s="54" t="s">
        <v>4513</v>
      </c>
      <c r="C1477" s="54" t="s">
        <v>4514</v>
      </c>
      <c r="D1477" s="54" t="s">
        <v>17</v>
      </c>
      <c r="E1477" s="54" t="s">
        <v>18</v>
      </c>
      <c r="F1477" s="54" t="s">
        <v>17</v>
      </c>
      <c r="G1477" s="54" t="s">
        <v>19</v>
      </c>
      <c r="H1477" s="54"/>
      <c r="I1477" s="54" t="s">
        <v>454</v>
      </c>
      <c r="J1477" s="68">
        <v>2.52</v>
      </c>
      <c r="K1477" s="68">
        <v>2.088</v>
      </c>
      <c r="L1477" s="68">
        <v>3</v>
      </c>
      <c r="M1477" s="68">
        <v>3</v>
      </c>
      <c r="N1477" s="68">
        <v>0</v>
      </c>
    </row>
    <row r="1478" customFormat="1" spans="1:14">
      <c r="A1478" s="54" t="s">
        <v>4515</v>
      </c>
      <c r="B1478" s="54" t="s">
        <v>4516</v>
      </c>
      <c r="C1478" s="54" t="s">
        <v>4517</v>
      </c>
      <c r="D1478" s="54" t="s">
        <v>17</v>
      </c>
      <c r="E1478" s="54" t="s">
        <v>18</v>
      </c>
      <c r="F1478" s="54" t="s">
        <v>17</v>
      </c>
      <c r="G1478" s="54" t="s">
        <v>19</v>
      </c>
      <c r="H1478" s="54"/>
      <c r="I1478" s="54" t="s">
        <v>454</v>
      </c>
      <c r="J1478" s="68">
        <v>5.97</v>
      </c>
      <c r="K1478" s="68">
        <v>3.802</v>
      </c>
      <c r="L1478" s="68">
        <v>6</v>
      </c>
      <c r="M1478" s="68">
        <v>6</v>
      </c>
      <c r="N1478" s="68">
        <v>0</v>
      </c>
    </row>
    <row r="1479" customFormat="1" spans="1:14">
      <c r="A1479" s="54" t="s">
        <v>4518</v>
      </c>
      <c r="B1479" s="54" t="s">
        <v>4519</v>
      </c>
      <c r="C1479" s="54" t="s">
        <v>4520</v>
      </c>
      <c r="D1479" s="54" t="s">
        <v>17</v>
      </c>
      <c r="E1479" s="54" t="s">
        <v>18</v>
      </c>
      <c r="F1479" s="54" t="s">
        <v>17</v>
      </c>
      <c r="G1479" s="54" t="s">
        <v>19</v>
      </c>
      <c r="H1479" s="54"/>
      <c r="I1479" s="54" t="s">
        <v>454</v>
      </c>
      <c r="J1479" s="68">
        <v>13.4</v>
      </c>
      <c r="K1479" s="68">
        <v>10.627</v>
      </c>
      <c r="L1479" s="68">
        <v>13.5</v>
      </c>
      <c r="M1479" s="68">
        <v>13.5</v>
      </c>
      <c r="N1479" s="68">
        <v>0</v>
      </c>
    </row>
    <row r="1480" customFormat="1" spans="1:14">
      <c r="A1480" s="54" t="s">
        <v>4521</v>
      </c>
      <c r="B1480" s="54" t="s">
        <v>4522</v>
      </c>
      <c r="C1480" s="54" t="s">
        <v>4523</v>
      </c>
      <c r="D1480" s="54" t="s">
        <v>17</v>
      </c>
      <c r="E1480" s="54" t="s">
        <v>18</v>
      </c>
      <c r="F1480" s="54" t="s">
        <v>17</v>
      </c>
      <c r="G1480" s="66" t="s">
        <v>19</v>
      </c>
      <c r="H1480" s="54"/>
      <c r="I1480" s="54" t="s">
        <v>454</v>
      </c>
      <c r="J1480" s="68">
        <v>6.72</v>
      </c>
      <c r="K1480" s="68">
        <v>3.629</v>
      </c>
      <c r="L1480" s="68">
        <v>7</v>
      </c>
      <c r="M1480" s="68">
        <v>7</v>
      </c>
      <c r="N1480" s="68">
        <v>0</v>
      </c>
    </row>
    <row r="1481" customFormat="1" spans="1:14">
      <c r="A1481" s="54" t="s">
        <v>4524</v>
      </c>
      <c r="B1481" s="54" t="s">
        <v>4525</v>
      </c>
      <c r="C1481" s="54" t="s">
        <v>4526</v>
      </c>
      <c r="D1481" s="54" t="s">
        <v>17</v>
      </c>
      <c r="E1481" s="54" t="s">
        <v>18</v>
      </c>
      <c r="F1481" s="54" t="s">
        <v>17</v>
      </c>
      <c r="G1481" s="54" t="s">
        <v>19</v>
      </c>
      <c r="H1481" s="54"/>
      <c r="I1481" s="54" t="s">
        <v>454</v>
      </c>
      <c r="J1481" s="68">
        <v>1.97</v>
      </c>
      <c r="K1481" s="68">
        <v>1.68</v>
      </c>
      <c r="L1481" s="68">
        <v>2</v>
      </c>
      <c r="M1481" s="68">
        <v>2</v>
      </c>
      <c r="N1481" s="68">
        <v>0</v>
      </c>
    </row>
    <row r="1482" customFormat="1" spans="1:14">
      <c r="A1482" s="54" t="s">
        <v>4527</v>
      </c>
      <c r="B1482" s="54" t="s">
        <v>4528</v>
      </c>
      <c r="C1482" s="54" t="s">
        <v>4529</v>
      </c>
      <c r="D1482" s="54" t="s">
        <v>880</v>
      </c>
      <c r="E1482" s="54" t="s">
        <v>18</v>
      </c>
      <c r="F1482" s="54" t="s">
        <v>880</v>
      </c>
      <c r="G1482" s="54" t="s">
        <v>52</v>
      </c>
      <c r="H1482" s="54"/>
      <c r="I1482" s="54" t="s">
        <v>421</v>
      </c>
      <c r="J1482" s="68">
        <v>56.37</v>
      </c>
      <c r="K1482" s="68">
        <v>60.528</v>
      </c>
      <c r="L1482" s="68">
        <v>60</v>
      </c>
      <c r="M1482" s="68">
        <v>61</v>
      </c>
      <c r="N1482" s="68">
        <v>1</v>
      </c>
    </row>
    <row r="1483" customFormat="1" spans="1:14">
      <c r="A1483" s="54" t="s">
        <v>4530</v>
      </c>
      <c r="B1483" s="54" t="s">
        <v>4531</v>
      </c>
      <c r="C1483" s="54" t="s">
        <v>4532</v>
      </c>
      <c r="D1483" s="54" t="s">
        <v>17</v>
      </c>
      <c r="E1483" s="54" t="s">
        <v>18</v>
      </c>
      <c r="F1483" s="54" t="s">
        <v>17</v>
      </c>
      <c r="G1483" s="54" t="s">
        <v>19</v>
      </c>
      <c r="H1483" s="54"/>
      <c r="I1483" s="54" t="s">
        <v>246</v>
      </c>
      <c r="J1483" s="68">
        <v>3.53</v>
      </c>
      <c r="K1483" s="68">
        <v>4.613</v>
      </c>
      <c r="L1483" s="68">
        <v>4</v>
      </c>
      <c r="M1483" s="68">
        <v>5</v>
      </c>
      <c r="N1483" s="68">
        <v>1</v>
      </c>
    </row>
    <row r="1484" customFormat="1" spans="1:14">
      <c r="A1484" s="54" t="s">
        <v>4533</v>
      </c>
      <c r="B1484" s="54" t="s">
        <v>4534</v>
      </c>
      <c r="C1484" s="54" t="s">
        <v>4535</v>
      </c>
      <c r="D1484" s="54" t="s">
        <v>332</v>
      </c>
      <c r="E1484" s="54" t="s">
        <v>18</v>
      </c>
      <c r="F1484" s="54" t="s">
        <v>332</v>
      </c>
      <c r="G1484" s="54" t="s">
        <v>52</v>
      </c>
      <c r="H1484" s="54"/>
      <c r="I1484" s="54" t="s">
        <v>398</v>
      </c>
      <c r="J1484" s="68">
        <v>130.18</v>
      </c>
      <c r="K1484" s="68">
        <v>120.062</v>
      </c>
      <c r="L1484" s="68">
        <v>130</v>
      </c>
      <c r="M1484" s="68">
        <v>131</v>
      </c>
      <c r="N1484" s="68">
        <v>1</v>
      </c>
    </row>
    <row r="1485" customFormat="1" spans="1:14">
      <c r="A1485" s="54" t="s">
        <v>4536</v>
      </c>
      <c r="B1485" s="54" t="s">
        <v>4537</v>
      </c>
      <c r="C1485" s="54" t="s">
        <v>4538</v>
      </c>
      <c r="D1485" s="54" t="s">
        <v>332</v>
      </c>
      <c r="E1485" s="54" t="s">
        <v>18</v>
      </c>
      <c r="F1485" s="54" t="s">
        <v>332</v>
      </c>
      <c r="G1485" s="54" t="s">
        <v>52</v>
      </c>
      <c r="H1485" s="54"/>
      <c r="I1485" s="54" t="s">
        <v>398</v>
      </c>
      <c r="J1485" s="68">
        <v>67.51</v>
      </c>
      <c r="K1485" s="68">
        <v>118.033</v>
      </c>
      <c r="L1485" s="68">
        <v>95</v>
      </c>
      <c r="M1485" s="68">
        <v>119</v>
      </c>
      <c r="N1485" s="68">
        <v>24</v>
      </c>
    </row>
    <row r="1486" customFormat="1" spans="1:14">
      <c r="A1486" s="54" t="s">
        <v>4539</v>
      </c>
      <c r="B1486" s="54" t="s">
        <v>4540</v>
      </c>
      <c r="C1486" s="54" t="s">
        <v>4541</v>
      </c>
      <c r="D1486" s="54" t="s">
        <v>728</v>
      </c>
      <c r="E1486" s="54" t="s">
        <v>18</v>
      </c>
      <c r="F1486" s="54" t="s">
        <v>728</v>
      </c>
      <c r="G1486" s="54" t="s">
        <v>129</v>
      </c>
      <c r="H1486" s="54"/>
      <c r="I1486" s="54" t="s">
        <v>86</v>
      </c>
      <c r="J1486" s="68">
        <v>9.77</v>
      </c>
      <c r="K1486" s="68">
        <v>1.663</v>
      </c>
      <c r="L1486" s="68">
        <v>10</v>
      </c>
      <c r="M1486" s="68">
        <v>10</v>
      </c>
      <c r="N1486" s="68">
        <v>0</v>
      </c>
    </row>
    <row r="1487" customFormat="1" spans="1:14">
      <c r="A1487" s="54" t="s">
        <v>4542</v>
      </c>
      <c r="B1487" s="54" t="s">
        <v>4543</v>
      </c>
      <c r="C1487" s="54" t="s">
        <v>4544</v>
      </c>
      <c r="D1487" s="54" t="s">
        <v>24</v>
      </c>
      <c r="E1487" s="54" t="s">
        <v>18</v>
      </c>
      <c r="F1487" s="54" t="s">
        <v>24</v>
      </c>
      <c r="G1487" s="54" t="s">
        <v>19</v>
      </c>
      <c r="H1487" s="54"/>
      <c r="I1487" s="54" t="s">
        <v>246</v>
      </c>
      <c r="J1487" s="68">
        <v>23.85</v>
      </c>
      <c r="K1487" s="68">
        <v>27.805</v>
      </c>
      <c r="L1487" s="68">
        <v>24</v>
      </c>
      <c r="M1487" s="68">
        <v>28</v>
      </c>
      <c r="N1487" s="68">
        <v>4</v>
      </c>
    </row>
    <row r="1488" customFormat="1" spans="1:14">
      <c r="A1488" s="54" t="s">
        <v>4545</v>
      </c>
      <c r="B1488" s="54" t="s">
        <v>4546</v>
      </c>
      <c r="C1488" s="54" t="s">
        <v>4547</v>
      </c>
      <c r="D1488" s="54" t="s">
        <v>24</v>
      </c>
      <c r="E1488" s="54" t="s">
        <v>18</v>
      </c>
      <c r="F1488" s="54" t="s">
        <v>24</v>
      </c>
      <c r="G1488" s="54" t="s">
        <v>19</v>
      </c>
      <c r="H1488" s="54"/>
      <c r="I1488" s="54" t="s">
        <v>246</v>
      </c>
      <c r="J1488" s="68">
        <v>23.59</v>
      </c>
      <c r="K1488" s="68">
        <v>28.281</v>
      </c>
      <c r="L1488" s="68">
        <v>24</v>
      </c>
      <c r="M1488" s="68">
        <v>29</v>
      </c>
      <c r="N1488" s="68">
        <v>5</v>
      </c>
    </row>
    <row r="1489" customFormat="1" spans="1:14">
      <c r="A1489" s="54" t="s">
        <v>4548</v>
      </c>
      <c r="B1489" s="54" t="s">
        <v>4549</v>
      </c>
      <c r="C1489" s="54" t="s">
        <v>4550</v>
      </c>
      <c r="D1489" s="54" t="s">
        <v>24</v>
      </c>
      <c r="E1489" s="54" t="s">
        <v>18</v>
      </c>
      <c r="F1489" s="54" t="s">
        <v>24</v>
      </c>
      <c r="G1489" s="54" t="s">
        <v>19</v>
      </c>
      <c r="H1489" s="54"/>
      <c r="I1489" s="54" t="s">
        <v>246</v>
      </c>
      <c r="J1489" s="68">
        <v>23.87</v>
      </c>
      <c r="K1489" s="68">
        <v>27.793</v>
      </c>
      <c r="L1489" s="68">
        <v>24</v>
      </c>
      <c r="M1489" s="68">
        <v>28</v>
      </c>
      <c r="N1489" s="68">
        <v>4</v>
      </c>
    </row>
    <row r="1490" customFormat="1" spans="1:14">
      <c r="A1490" s="54" t="s">
        <v>4551</v>
      </c>
      <c r="B1490" s="54" t="s">
        <v>4552</v>
      </c>
      <c r="C1490" s="54" t="s">
        <v>4553</v>
      </c>
      <c r="D1490" s="54" t="s">
        <v>287</v>
      </c>
      <c r="E1490" s="54" t="s">
        <v>18</v>
      </c>
      <c r="F1490" s="54" t="s">
        <v>287</v>
      </c>
      <c r="G1490" s="54" t="s">
        <v>98</v>
      </c>
      <c r="H1490" s="54"/>
      <c r="I1490" s="54" t="s">
        <v>187</v>
      </c>
      <c r="J1490" s="68">
        <v>63.09</v>
      </c>
      <c r="K1490" s="68">
        <v>29.351</v>
      </c>
      <c r="L1490" s="68">
        <v>65</v>
      </c>
      <c r="M1490" s="68">
        <v>64</v>
      </c>
      <c r="N1490" s="68">
        <v>-1</v>
      </c>
    </row>
    <row r="1491" customFormat="1" spans="1:14">
      <c r="A1491" s="54" t="s">
        <v>4554</v>
      </c>
      <c r="B1491" s="54" t="s">
        <v>4555</v>
      </c>
      <c r="C1491" s="54" t="s">
        <v>4556</v>
      </c>
      <c r="D1491" s="54" t="s">
        <v>17</v>
      </c>
      <c r="E1491" s="54" t="s">
        <v>18</v>
      </c>
      <c r="F1491" s="54" t="s">
        <v>17</v>
      </c>
      <c r="G1491" s="54" t="s">
        <v>19</v>
      </c>
      <c r="H1491" s="54"/>
      <c r="I1491" s="54" t="s">
        <v>99</v>
      </c>
      <c r="J1491" s="68">
        <v>7.99</v>
      </c>
      <c r="K1491" s="68">
        <v>8.122</v>
      </c>
      <c r="L1491" s="68">
        <v>8</v>
      </c>
      <c r="M1491" s="68">
        <v>8.5</v>
      </c>
      <c r="N1491" s="68">
        <v>0.5</v>
      </c>
    </row>
    <row r="1492" customFormat="1" spans="1:14">
      <c r="A1492" s="54" t="s">
        <v>4557</v>
      </c>
      <c r="B1492" s="54" t="s">
        <v>4558</v>
      </c>
      <c r="C1492" s="54" t="s">
        <v>4559</v>
      </c>
      <c r="D1492" s="54" t="s">
        <v>4560</v>
      </c>
      <c r="E1492" s="54" t="s">
        <v>18</v>
      </c>
      <c r="F1492" s="54" t="s">
        <v>4560</v>
      </c>
      <c r="G1492" s="66" t="s">
        <v>52</v>
      </c>
      <c r="H1492" s="54"/>
      <c r="I1492" s="54" t="s">
        <v>4561</v>
      </c>
      <c r="J1492" s="68">
        <v>186.49</v>
      </c>
      <c r="K1492" s="68">
        <v>144.945</v>
      </c>
      <c r="L1492" s="68">
        <v>194</v>
      </c>
      <c r="M1492" s="68">
        <v>194</v>
      </c>
      <c r="N1492" s="68">
        <v>0</v>
      </c>
    </row>
    <row r="1493" customFormat="1" spans="1:14">
      <c r="A1493" s="54" t="s">
        <v>4562</v>
      </c>
      <c r="B1493" s="54" t="s">
        <v>4563</v>
      </c>
      <c r="C1493" s="54" t="s">
        <v>4564</v>
      </c>
      <c r="D1493" s="54" t="s">
        <v>17</v>
      </c>
      <c r="E1493" s="54" t="s">
        <v>18</v>
      </c>
      <c r="F1493" s="54" t="s">
        <v>17</v>
      </c>
      <c r="G1493" s="66" t="s">
        <v>19</v>
      </c>
      <c r="H1493" s="54"/>
      <c r="I1493" s="54" t="s">
        <v>2305</v>
      </c>
      <c r="J1493" s="68">
        <v>24.97</v>
      </c>
      <c r="K1493" s="68">
        <v>30.306</v>
      </c>
      <c r="L1493" s="68">
        <v>30</v>
      </c>
      <c r="M1493" s="68">
        <v>31</v>
      </c>
      <c r="N1493" s="68">
        <v>1</v>
      </c>
    </row>
    <row r="1494" customFormat="1" spans="1:14">
      <c r="A1494" s="54" t="s">
        <v>4565</v>
      </c>
      <c r="B1494" s="54" t="s">
        <v>4566</v>
      </c>
      <c r="C1494" s="54" t="s">
        <v>4567</v>
      </c>
      <c r="D1494" s="54" t="s">
        <v>266</v>
      </c>
      <c r="E1494" s="54" t="s">
        <v>18</v>
      </c>
      <c r="F1494" s="54" t="s">
        <v>267</v>
      </c>
      <c r="G1494" s="54" t="s">
        <v>170</v>
      </c>
      <c r="H1494" s="54"/>
      <c r="I1494" s="54" t="s">
        <v>353</v>
      </c>
      <c r="J1494" s="68">
        <v>178.65</v>
      </c>
      <c r="K1494" s="68">
        <v>194.671</v>
      </c>
      <c r="L1494" s="68">
        <v>188</v>
      </c>
      <c r="M1494" s="68">
        <v>195</v>
      </c>
      <c r="N1494" s="68">
        <v>7</v>
      </c>
    </row>
    <row r="1495" customFormat="1" spans="1:14">
      <c r="A1495" s="54" t="s">
        <v>4568</v>
      </c>
      <c r="B1495" s="54" t="s">
        <v>4569</v>
      </c>
      <c r="C1495" s="54" t="s">
        <v>4570</v>
      </c>
      <c r="D1495" s="54" t="s">
        <v>310</v>
      </c>
      <c r="E1495" s="54" t="s">
        <v>18</v>
      </c>
      <c r="F1495" s="54" t="s">
        <v>310</v>
      </c>
      <c r="G1495" s="66" t="s">
        <v>29</v>
      </c>
      <c r="H1495" s="54"/>
      <c r="I1495" s="54" t="s">
        <v>1701</v>
      </c>
      <c r="J1495" s="68">
        <v>0.27</v>
      </c>
      <c r="K1495" s="68">
        <v>0.248</v>
      </c>
      <c r="L1495" s="68">
        <v>1</v>
      </c>
      <c r="M1495" s="68">
        <v>22</v>
      </c>
      <c r="N1495" s="68">
        <v>21</v>
      </c>
    </row>
    <row r="1496" customFormat="1" spans="1:14">
      <c r="A1496" s="54" t="s">
        <v>4571</v>
      </c>
      <c r="B1496" s="54" t="s">
        <v>4572</v>
      </c>
      <c r="C1496" s="54" t="s">
        <v>4573</v>
      </c>
      <c r="D1496" s="54" t="s">
        <v>28</v>
      </c>
      <c r="E1496" s="54" t="s">
        <v>18</v>
      </c>
      <c r="F1496" s="54" t="s">
        <v>28</v>
      </c>
      <c r="G1496" s="54" t="s">
        <v>29</v>
      </c>
      <c r="H1496" s="54"/>
      <c r="I1496" s="54" t="s">
        <v>306</v>
      </c>
      <c r="J1496" s="68">
        <v>113.99</v>
      </c>
      <c r="K1496" s="68">
        <v>0.729</v>
      </c>
      <c r="L1496" s="68">
        <v>0.8</v>
      </c>
      <c r="M1496" s="68">
        <v>0.8</v>
      </c>
      <c r="N1496" s="68">
        <v>0</v>
      </c>
    </row>
    <row r="1497" customFormat="1" spans="1:14">
      <c r="A1497" s="54" t="s">
        <v>4574</v>
      </c>
      <c r="B1497" s="54" t="s">
        <v>4575</v>
      </c>
      <c r="C1497" s="54" t="s">
        <v>4576</v>
      </c>
      <c r="D1497" s="54" t="s">
        <v>160</v>
      </c>
      <c r="E1497" s="54" t="s">
        <v>18</v>
      </c>
      <c r="F1497" s="54" t="s">
        <v>160</v>
      </c>
      <c r="G1497" s="66" t="s">
        <v>129</v>
      </c>
      <c r="H1497" s="54"/>
      <c r="I1497" s="54" t="s">
        <v>30</v>
      </c>
      <c r="J1497" s="68">
        <v>0.85</v>
      </c>
      <c r="K1497" s="68">
        <v>0</v>
      </c>
      <c r="L1497" s="68">
        <v>1</v>
      </c>
      <c r="M1497" s="68">
        <v>1</v>
      </c>
      <c r="N1497" s="68">
        <v>0</v>
      </c>
    </row>
    <row r="1498" customFormat="1" spans="1:14">
      <c r="A1498" s="54" t="s">
        <v>4577</v>
      </c>
      <c r="B1498" s="54" t="s">
        <v>4578</v>
      </c>
      <c r="C1498" s="54" t="s">
        <v>4579</v>
      </c>
      <c r="D1498" s="54" t="s">
        <v>17</v>
      </c>
      <c r="E1498" s="54" t="s">
        <v>18</v>
      </c>
      <c r="F1498" s="54" t="s">
        <v>17</v>
      </c>
      <c r="G1498" s="54" t="s">
        <v>19</v>
      </c>
      <c r="H1498" s="54"/>
      <c r="I1498" s="54" t="s">
        <v>292</v>
      </c>
      <c r="J1498" s="68">
        <v>2.07</v>
      </c>
      <c r="K1498" s="68">
        <v>0.72</v>
      </c>
      <c r="L1498" s="68">
        <v>2.5</v>
      </c>
      <c r="M1498" s="68">
        <v>2.5</v>
      </c>
      <c r="N1498" s="68">
        <v>0</v>
      </c>
    </row>
    <row r="1499" customFormat="1" spans="1:14">
      <c r="A1499" s="54" t="s">
        <v>4580</v>
      </c>
      <c r="B1499" s="54" t="s">
        <v>4581</v>
      </c>
      <c r="C1499" s="54" t="s">
        <v>36</v>
      </c>
      <c r="D1499" s="54" t="s">
        <v>28</v>
      </c>
      <c r="E1499" s="54" t="s">
        <v>18</v>
      </c>
      <c r="F1499" s="54" t="s">
        <v>28</v>
      </c>
      <c r="G1499" s="54" t="s">
        <v>29</v>
      </c>
      <c r="H1499" s="54"/>
      <c r="I1499" s="54" t="s">
        <v>306</v>
      </c>
      <c r="J1499" s="68">
        <v>113.99</v>
      </c>
      <c r="K1499" s="68">
        <v>0.729</v>
      </c>
      <c r="L1499" s="68">
        <v>0.8</v>
      </c>
      <c r="M1499" s="68">
        <v>0.8</v>
      </c>
      <c r="N1499" s="68">
        <v>0</v>
      </c>
    </row>
    <row r="1500" customFormat="1" spans="1:14">
      <c r="A1500" s="54" t="s">
        <v>4582</v>
      </c>
      <c r="B1500" s="54" t="s">
        <v>4583</v>
      </c>
      <c r="C1500" s="54" t="s">
        <v>4584</v>
      </c>
      <c r="D1500" s="54" t="s">
        <v>2292</v>
      </c>
      <c r="E1500" s="54" t="s">
        <v>18</v>
      </c>
      <c r="F1500" s="54" t="s">
        <v>2292</v>
      </c>
      <c r="G1500" s="54" t="s">
        <v>129</v>
      </c>
      <c r="H1500" s="54"/>
      <c r="I1500" s="54" t="s">
        <v>203</v>
      </c>
      <c r="J1500" s="68">
        <v>7.33</v>
      </c>
      <c r="K1500" s="68">
        <v>3.844</v>
      </c>
      <c r="L1500" s="68">
        <v>7.5</v>
      </c>
      <c r="M1500" s="68">
        <v>7.5</v>
      </c>
      <c r="N1500" s="68">
        <v>0</v>
      </c>
    </row>
    <row r="1501" customFormat="1" spans="1:14">
      <c r="A1501" s="54" t="s">
        <v>4585</v>
      </c>
      <c r="B1501" s="54" t="s">
        <v>4586</v>
      </c>
      <c r="C1501" s="54" t="s">
        <v>4587</v>
      </c>
      <c r="D1501" s="54" t="s">
        <v>611</v>
      </c>
      <c r="E1501" s="54" t="s">
        <v>18</v>
      </c>
      <c r="F1501" s="54" t="s">
        <v>611</v>
      </c>
      <c r="G1501" s="54" t="s">
        <v>129</v>
      </c>
      <c r="H1501" s="54"/>
      <c r="I1501" s="54" t="s">
        <v>145</v>
      </c>
      <c r="J1501" s="68">
        <v>37.08</v>
      </c>
      <c r="K1501" s="68">
        <v>26.021</v>
      </c>
      <c r="L1501" s="68">
        <v>37</v>
      </c>
      <c r="M1501" s="68">
        <v>38</v>
      </c>
      <c r="N1501" s="68">
        <v>1</v>
      </c>
    </row>
    <row r="1502" customFormat="1" spans="1:14">
      <c r="A1502" s="54" t="s">
        <v>4588</v>
      </c>
      <c r="B1502" s="54" t="s">
        <v>4589</v>
      </c>
      <c r="C1502" s="54" t="s">
        <v>4590</v>
      </c>
      <c r="D1502" s="54" t="s">
        <v>17</v>
      </c>
      <c r="E1502" s="54" t="s">
        <v>18</v>
      </c>
      <c r="F1502" s="54" t="s">
        <v>17</v>
      </c>
      <c r="G1502" s="54" t="s">
        <v>19</v>
      </c>
      <c r="H1502" s="54"/>
      <c r="I1502" s="54" t="s">
        <v>191</v>
      </c>
      <c r="J1502" s="68">
        <v>3.88</v>
      </c>
      <c r="K1502" s="68">
        <v>8.525</v>
      </c>
      <c r="L1502" s="68">
        <v>7.5</v>
      </c>
      <c r="M1502" s="68">
        <v>9</v>
      </c>
      <c r="N1502" s="68">
        <v>1.5</v>
      </c>
    </row>
    <row r="1503" customFormat="1" spans="1:14">
      <c r="A1503" s="54" t="s">
        <v>4591</v>
      </c>
      <c r="B1503" s="54" t="s">
        <v>4592</v>
      </c>
      <c r="C1503" s="54" t="s">
        <v>4593</v>
      </c>
      <c r="D1503" s="54" t="s">
        <v>17</v>
      </c>
      <c r="E1503" s="54" t="s">
        <v>18</v>
      </c>
      <c r="F1503" s="54" t="s">
        <v>17</v>
      </c>
      <c r="G1503" s="54" t="s">
        <v>19</v>
      </c>
      <c r="H1503" s="54"/>
      <c r="I1503" s="54" t="s">
        <v>145</v>
      </c>
      <c r="J1503" s="68">
        <v>69.23</v>
      </c>
      <c r="K1503" s="68">
        <v>140.56</v>
      </c>
      <c r="L1503" s="68">
        <v>90</v>
      </c>
      <c r="M1503" s="68">
        <v>150</v>
      </c>
      <c r="N1503" s="68">
        <v>60</v>
      </c>
    </row>
    <row r="1504" customFormat="1" spans="1:14">
      <c r="A1504" s="54" t="s">
        <v>4594</v>
      </c>
      <c r="B1504" s="54" t="s">
        <v>4595</v>
      </c>
      <c r="C1504" s="54" t="s">
        <v>4596</v>
      </c>
      <c r="D1504" s="54" t="s">
        <v>17</v>
      </c>
      <c r="E1504" s="54" t="s">
        <v>18</v>
      </c>
      <c r="F1504" s="54" t="s">
        <v>17</v>
      </c>
      <c r="G1504" s="66" t="s">
        <v>19</v>
      </c>
      <c r="H1504" s="54"/>
      <c r="I1504" s="54" t="s">
        <v>156</v>
      </c>
      <c r="J1504" s="68">
        <v>19.52</v>
      </c>
      <c r="K1504" s="68">
        <v>18.135</v>
      </c>
      <c r="L1504" s="68">
        <v>19.5</v>
      </c>
      <c r="M1504" s="68">
        <v>20</v>
      </c>
      <c r="N1504" s="68">
        <v>0.5</v>
      </c>
    </row>
    <row r="1505" customFormat="1" spans="1:14">
      <c r="A1505" s="54" t="s">
        <v>4597</v>
      </c>
      <c r="B1505" s="54" t="s">
        <v>4598</v>
      </c>
      <c r="C1505" s="54" t="s">
        <v>4599</v>
      </c>
      <c r="D1505" s="54" t="s">
        <v>17</v>
      </c>
      <c r="E1505" s="54" t="s">
        <v>18</v>
      </c>
      <c r="F1505" s="54" t="s">
        <v>17</v>
      </c>
      <c r="G1505" s="54" t="s">
        <v>19</v>
      </c>
      <c r="H1505" s="54"/>
      <c r="I1505" s="54" t="s">
        <v>152</v>
      </c>
      <c r="J1505" s="68">
        <v>54.97</v>
      </c>
      <c r="K1505" s="68">
        <v>76.524</v>
      </c>
      <c r="L1505" s="68">
        <v>77</v>
      </c>
      <c r="M1505" s="68">
        <v>77</v>
      </c>
      <c r="N1505" s="68">
        <v>0</v>
      </c>
    </row>
    <row r="1506" customFormat="1" spans="1:14">
      <c r="A1506" s="54" t="s">
        <v>4600</v>
      </c>
      <c r="B1506" s="54" t="s">
        <v>4601</v>
      </c>
      <c r="C1506" s="54" t="s">
        <v>4602</v>
      </c>
      <c r="D1506" s="54" t="s">
        <v>17</v>
      </c>
      <c r="E1506" s="54" t="s">
        <v>18</v>
      </c>
      <c r="F1506" s="54" t="s">
        <v>17</v>
      </c>
      <c r="G1506" s="54" t="s">
        <v>19</v>
      </c>
      <c r="H1506" s="54"/>
      <c r="I1506" s="54" t="s">
        <v>227</v>
      </c>
      <c r="J1506" s="68">
        <v>2.89</v>
      </c>
      <c r="K1506" s="68">
        <v>3.213</v>
      </c>
      <c r="L1506" s="68">
        <v>3</v>
      </c>
      <c r="M1506" s="68">
        <v>5</v>
      </c>
      <c r="N1506" s="68">
        <v>2</v>
      </c>
    </row>
    <row r="1507" customFormat="1" spans="1:14">
      <c r="A1507" s="54" t="s">
        <v>4603</v>
      </c>
      <c r="B1507" s="54" t="s">
        <v>4604</v>
      </c>
      <c r="C1507" s="54" t="s">
        <v>4605</v>
      </c>
      <c r="D1507" s="54" t="s">
        <v>140</v>
      </c>
      <c r="E1507" s="54" t="s">
        <v>18</v>
      </c>
      <c r="F1507" s="54" t="s">
        <v>140</v>
      </c>
      <c r="G1507" s="54" t="s">
        <v>98</v>
      </c>
      <c r="H1507" s="54"/>
      <c r="I1507" s="54" t="s">
        <v>191</v>
      </c>
      <c r="J1507" s="68">
        <v>2.1</v>
      </c>
      <c r="K1507" s="68">
        <v>2.917</v>
      </c>
      <c r="L1507" s="68">
        <v>2.5</v>
      </c>
      <c r="M1507" s="68">
        <v>3.5</v>
      </c>
      <c r="N1507" s="68">
        <v>1</v>
      </c>
    </row>
    <row r="1508" customFormat="1" spans="1:14">
      <c r="A1508" s="54" t="s">
        <v>4606</v>
      </c>
      <c r="B1508" s="54" t="s">
        <v>4607</v>
      </c>
      <c r="C1508" s="54" t="s">
        <v>4608</v>
      </c>
      <c r="D1508" s="54" t="s">
        <v>78</v>
      </c>
      <c r="E1508" s="54" t="s">
        <v>18</v>
      </c>
      <c r="F1508" s="54" t="s">
        <v>78</v>
      </c>
      <c r="G1508" s="54" t="s">
        <v>29</v>
      </c>
      <c r="H1508" s="54"/>
      <c r="I1508" s="54" t="s">
        <v>90</v>
      </c>
      <c r="J1508" s="68">
        <v>165.69</v>
      </c>
      <c r="K1508" s="68">
        <v>174.836</v>
      </c>
      <c r="L1508" s="68">
        <v>172</v>
      </c>
      <c r="M1508" s="68">
        <v>175</v>
      </c>
      <c r="N1508" s="68">
        <v>3</v>
      </c>
    </row>
    <row r="1509" customFormat="1" spans="1:14">
      <c r="A1509" s="54" t="s">
        <v>4609</v>
      </c>
      <c r="B1509" s="54" t="s">
        <v>4610</v>
      </c>
      <c r="C1509" s="54" t="s">
        <v>4611</v>
      </c>
      <c r="D1509" s="54" t="s">
        <v>51</v>
      </c>
      <c r="E1509" s="54" t="s">
        <v>18</v>
      </c>
      <c r="F1509" s="54" t="s">
        <v>51</v>
      </c>
      <c r="G1509" s="66" t="s">
        <v>52</v>
      </c>
      <c r="H1509" s="54"/>
      <c r="I1509" s="54" t="s">
        <v>232</v>
      </c>
      <c r="J1509" s="68">
        <v>28.1</v>
      </c>
      <c r="K1509" s="68">
        <v>13.834</v>
      </c>
      <c r="L1509" s="68">
        <v>29</v>
      </c>
      <c r="M1509" s="68">
        <v>29</v>
      </c>
      <c r="N1509" s="68">
        <v>0</v>
      </c>
    </row>
    <row r="1510" customFormat="1" spans="1:14">
      <c r="A1510" s="54" t="s">
        <v>4612</v>
      </c>
      <c r="B1510" s="54" t="s">
        <v>4613</v>
      </c>
      <c r="C1510" s="54" t="s">
        <v>4614</v>
      </c>
      <c r="D1510" s="54" t="s">
        <v>51</v>
      </c>
      <c r="E1510" s="54" t="s">
        <v>18</v>
      </c>
      <c r="F1510" s="54" t="s">
        <v>51</v>
      </c>
      <c r="G1510" s="54" t="s">
        <v>52</v>
      </c>
      <c r="H1510" s="54"/>
      <c r="I1510" s="54" t="s">
        <v>232</v>
      </c>
      <c r="J1510" s="68">
        <v>62.02</v>
      </c>
      <c r="K1510" s="68">
        <v>41.872</v>
      </c>
      <c r="L1510" s="68">
        <v>63</v>
      </c>
      <c r="M1510" s="68">
        <v>63</v>
      </c>
      <c r="N1510" s="68">
        <v>0</v>
      </c>
    </row>
    <row r="1511" customFormat="1" spans="1:14">
      <c r="A1511" s="54" t="s">
        <v>4615</v>
      </c>
      <c r="B1511" s="54" t="s">
        <v>4616</v>
      </c>
      <c r="C1511" s="54" t="s">
        <v>50</v>
      </c>
      <c r="D1511" s="54" t="s">
        <v>51</v>
      </c>
      <c r="E1511" s="54" t="s">
        <v>18</v>
      </c>
      <c r="F1511" s="54" t="s">
        <v>51</v>
      </c>
      <c r="G1511" s="54" t="s">
        <v>52</v>
      </c>
      <c r="H1511" s="54"/>
      <c r="I1511" s="54" t="s">
        <v>604</v>
      </c>
      <c r="J1511" s="68">
        <v>32.02</v>
      </c>
      <c r="K1511" s="68">
        <v>20.299</v>
      </c>
      <c r="L1511" s="68">
        <v>33</v>
      </c>
      <c r="M1511" s="68">
        <v>33</v>
      </c>
      <c r="N1511" s="68">
        <v>0</v>
      </c>
    </row>
    <row r="1512" customFormat="1" spans="1:14">
      <c r="A1512" s="54" t="s">
        <v>4617</v>
      </c>
      <c r="B1512" s="54" t="s">
        <v>4618</v>
      </c>
      <c r="C1512" s="54" t="s">
        <v>4619</v>
      </c>
      <c r="D1512" s="54" t="s">
        <v>24</v>
      </c>
      <c r="E1512" s="54" t="s">
        <v>18</v>
      </c>
      <c r="F1512" s="54" t="s">
        <v>24</v>
      </c>
      <c r="G1512" s="54" t="s">
        <v>19</v>
      </c>
      <c r="H1512" s="54"/>
      <c r="I1512" s="54" t="s">
        <v>604</v>
      </c>
      <c r="J1512" s="68">
        <v>32.93</v>
      </c>
      <c r="K1512" s="68">
        <v>24.366</v>
      </c>
      <c r="L1512" s="68">
        <v>33</v>
      </c>
      <c r="M1512" s="68">
        <v>33</v>
      </c>
      <c r="N1512" s="68">
        <v>0</v>
      </c>
    </row>
    <row r="1513" customFormat="1" spans="1:14">
      <c r="A1513" s="54" t="s">
        <v>4620</v>
      </c>
      <c r="B1513" s="54" t="s">
        <v>4621</v>
      </c>
      <c r="C1513" s="54" t="s">
        <v>50</v>
      </c>
      <c r="D1513" s="54" t="s">
        <v>633</v>
      </c>
      <c r="E1513" s="54" t="s">
        <v>18</v>
      </c>
      <c r="F1513" s="54" t="s">
        <v>633</v>
      </c>
      <c r="G1513" s="54" t="s">
        <v>52</v>
      </c>
      <c r="H1513" s="54"/>
      <c r="I1513" s="54" t="s">
        <v>604</v>
      </c>
      <c r="J1513" s="68">
        <v>81.6</v>
      </c>
      <c r="K1513" s="68">
        <v>47.108</v>
      </c>
      <c r="L1513" s="68">
        <v>81</v>
      </c>
      <c r="M1513" s="68">
        <v>82</v>
      </c>
      <c r="N1513" s="68">
        <v>1</v>
      </c>
    </row>
    <row r="1514" customFormat="1" spans="1:14">
      <c r="A1514" s="54" t="s">
        <v>4622</v>
      </c>
      <c r="B1514" s="54" t="s">
        <v>4623</v>
      </c>
      <c r="C1514" s="54" t="s">
        <v>4624</v>
      </c>
      <c r="D1514" s="54" t="s">
        <v>586</v>
      </c>
      <c r="E1514" s="54" t="s">
        <v>18</v>
      </c>
      <c r="F1514" s="54" t="s">
        <v>586</v>
      </c>
      <c r="G1514" s="54" t="s">
        <v>98</v>
      </c>
      <c r="H1514" s="54"/>
      <c r="I1514" s="54" t="s">
        <v>191</v>
      </c>
      <c r="J1514" s="68">
        <v>2.91</v>
      </c>
      <c r="K1514" s="68">
        <v>4.497</v>
      </c>
      <c r="L1514" s="68">
        <v>5</v>
      </c>
      <c r="M1514" s="68">
        <v>6</v>
      </c>
      <c r="N1514" s="68">
        <v>1</v>
      </c>
    </row>
    <row r="1515" customFormat="1" spans="1:14">
      <c r="A1515" s="54" t="s">
        <v>4625</v>
      </c>
      <c r="B1515" s="54" t="s">
        <v>4626</v>
      </c>
      <c r="C1515" s="54" t="s">
        <v>4627</v>
      </c>
      <c r="D1515" s="54" t="s">
        <v>603</v>
      </c>
      <c r="E1515" s="54" t="s">
        <v>18</v>
      </c>
      <c r="F1515" s="54" t="s">
        <v>603</v>
      </c>
      <c r="G1515" s="54" t="s">
        <v>129</v>
      </c>
      <c r="H1515" s="54"/>
      <c r="I1515" s="54" t="s">
        <v>328</v>
      </c>
      <c r="J1515" s="68">
        <v>0.21</v>
      </c>
      <c r="K1515" s="68">
        <v>0.264</v>
      </c>
      <c r="L1515" s="68">
        <v>0.5</v>
      </c>
      <c r="M1515" s="68">
        <v>0.5</v>
      </c>
      <c r="N1515" s="68">
        <v>0</v>
      </c>
    </row>
    <row r="1516" customFormat="1" spans="1:14">
      <c r="A1516" s="54" t="s">
        <v>4628</v>
      </c>
      <c r="B1516" s="54" t="s">
        <v>4629</v>
      </c>
      <c r="C1516" s="54" t="s">
        <v>4630</v>
      </c>
      <c r="D1516" s="54" t="s">
        <v>17</v>
      </c>
      <c r="E1516" s="54" t="s">
        <v>18</v>
      </c>
      <c r="F1516" s="54" t="s">
        <v>17</v>
      </c>
      <c r="G1516" s="54" t="s">
        <v>19</v>
      </c>
      <c r="H1516" s="54"/>
      <c r="I1516" s="54" t="s">
        <v>191</v>
      </c>
      <c r="J1516" s="68">
        <v>28.76</v>
      </c>
      <c r="K1516" s="68">
        <v>29.076</v>
      </c>
      <c r="L1516" s="68">
        <v>29</v>
      </c>
      <c r="M1516" s="68">
        <v>32</v>
      </c>
      <c r="N1516" s="68">
        <v>3</v>
      </c>
    </row>
    <row r="1517" customFormat="1" spans="1:14">
      <c r="A1517" s="54" t="s">
        <v>4631</v>
      </c>
      <c r="B1517" s="54" t="s">
        <v>4632</v>
      </c>
      <c r="C1517" s="54" t="s">
        <v>4633</v>
      </c>
      <c r="D1517" s="54" t="s">
        <v>17</v>
      </c>
      <c r="E1517" s="54" t="s">
        <v>18</v>
      </c>
      <c r="F1517" s="54" t="s">
        <v>17</v>
      </c>
      <c r="G1517" s="54" t="s">
        <v>19</v>
      </c>
      <c r="H1517" s="54"/>
      <c r="I1517" s="54" t="s">
        <v>191</v>
      </c>
      <c r="J1517" s="68">
        <v>9.52</v>
      </c>
      <c r="K1517" s="68">
        <v>29.49</v>
      </c>
      <c r="L1517" s="68">
        <v>34</v>
      </c>
      <c r="M1517" s="68">
        <v>36</v>
      </c>
      <c r="N1517" s="68">
        <v>2</v>
      </c>
    </row>
    <row r="1518" customFormat="1" spans="1:14">
      <c r="A1518" s="54" t="s">
        <v>4634</v>
      </c>
      <c r="B1518" s="54" t="s">
        <v>4635</v>
      </c>
      <c r="C1518" s="54" t="s">
        <v>4636</v>
      </c>
      <c r="D1518" s="54" t="s">
        <v>140</v>
      </c>
      <c r="E1518" s="54" t="s">
        <v>18</v>
      </c>
      <c r="F1518" s="54" t="s">
        <v>140</v>
      </c>
      <c r="G1518" s="54" t="s">
        <v>98</v>
      </c>
      <c r="H1518" s="54"/>
      <c r="I1518" s="54" t="s">
        <v>187</v>
      </c>
      <c r="J1518" s="68">
        <v>2.67</v>
      </c>
      <c r="K1518" s="68">
        <v>6.804</v>
      </c>
      <c r="L1518" s="68">
        <v>6</v>
      </c>
      <c r="M1518" s="68">
        <v>7</v>
      </c>
      <c r="N1518" s="68">
        <v>1</v>
      </c>
    </row>
    <row r="1519" customFormat="1" spans="1:14">
      <c r="A1519" s="54" t="s">
        <v>4637</v>
      </c>
      <c r="B1519" s="54" t="s">
        <v>4638</v>
      </c>
      <c r="C1519" s="54" t="s">
        <v>50</v>
      </c>
      <c r="D1519" s="54" t="s">
        <v>633</v>
      </c>
      <c r="E1519" s="54" t="s">
        <v>18</v>
      </c>
      <c r="F1519" s="54" t="s">
        <v>633</v>
      </c>
      <c r="G1519" s="54" t="s">
        <v>52</v>
      </c>
      <c r="H1519" s="54"/>
      <c r="I1519" s="54" t="s">
        <v>604</v>
      </c>
      <c r="J1519" s="68">
        <v>58.57</v>
      </c>
      <c r="K1519" s="68">
        <v>53.994</v>
      </c>
      <c r="L1519" s="68">
        <v>59</v>
      </c>
      <c r="M1519" s="68">
        <v>59</v>
      </c>
      <c r="N1519" s="68">
        <v>0</v>
      </c>
    </row>
    <row r="1520" customFormat="1" spans="1:14">
      <c r="A1520" s="54" t="s">
        <v>4639</v>
      </c>
      <c r="B1520" s="54" t="s">
        <v>4640</v>
      </c>
      <c r="C1520" s="54" t="s">
        <v>4641</v>
      </c>
      <c r="D1520" s="54" t="s">
        <v>17</v>
      </c>
      <c r="E1520" s="54" t="s">
        <v>18</v>
      </c>
      <c r="F1520" s="54" t="s">
        <v>17</v>
      </c>
      <c r="G1520" s="54" t="s">
        <v>19</v>
      </c>
      <c r="H1520" s="54"/>
      <c r="I1520" s="54" t="s">
        <v>390</v>
      </c>
      <c r="J1520" s="68">
        <v>26.13</v>
      </c>
      <c r="K1520" s="68">
        <v>47.744</v>
      </c>
      <c r="L1520" s="68">
        <v>40</v>
      </c>
      <c r="M1520" s="68">
        <v>48</v>
      </c>
      <c r="N1520" s="68">
        <v>8</v>
      </c>
    </row>
    <row r="1521" customFormat="1" spans="1:14">
      <c r="A1521" s="54" t="s">
        <v>4642</v>
      </c>
      <c r="B1521" s="54" t="s">
        <v>4643</v>
      </c>
      <c r="C1521" s="54" t="s">
        <v>4644</v>
      </c>
      <c r="D1521" s="54" t="s">
        <v>17</v>
      </c>
      <c r="E1521" s="54" t="s">
        <v>18</v>
      </c>
      <c r="F1521" s="54" t="s">
        <v>17</v>
      </c>
      <c r="G1521" s="54" t="s">
        <v>19</v>
      </c>
      <c r="H1521" s="54"/>
      <c r="I1521" s="54" t="s">
        <v>390</v>
      </c>
      <c r="J1521" s="68">
        <v>10.71</v>
      </c>
      <c r="K1521" s="68">
        <v>20.35</v>
      </c>
      <c r="L1521" s="68">
        <v>21</v>
      </c>
      <c r="M1521" s="68">
        <v>21</v>
      </c>
      <c r="N1521" s="68">
        <v>0</v>
      </c>
    </row>
    <row r="1522" customFormat="1" spans="1:14">
      <c r="A1522" s="54" t="s">
        <v>4645</v>
      </c>
      <c r="B1522" s="54" t="s">
        <v>4646</v>
      </c>
      <c r="C1522" s="54" t="s">
        <v>4647</v>
      </c>
      <c r="D1522" s="54" t="s">
        <v>51</v>
      </c>
      <c r="E1522" s="54" t="s">
        <v>18</v>
      </c>
      <c r="F1522" s="54" t="s">
        <v>51</v>
      </c>
      <c r="G1522" s="54" t="s">
        <v>52</v>
      </c>
      <c r="H1522" s="54"/>
      <c r="I1522" s="54" t="s">
        <v>390</v>
      </c>
      <c r="J1522" s="68">
        <v>46.31</v>
      </c>
      <c r="K1522" s="68">
        <v>39.362</v>
      </c>
      <c r="L1522" s="68">
        <v>47</v>
      </c>
      <c r="M1522" s="68">
        <v>47</v>
      </c>
      <c r="N1522" s="68">
        <v>0</v>
      </c>
    </row>
    <row r="1523" customFormat="1" spans="1:14">
      <c r="A1523" s="54" t="s">
        <v>4648</v>
      </c>
      <c r="B1523" s="54" t="s">
        <v>4649</v>
      </c>
      <c r="C1523" s="54" t="s">
        <v>50</v>
      </c>
      <c r="D1523" s="54" t="s">
        <v>4403</v>
      </c>
      <c r="E1523" s="54" t="s">
        <v>18</v>
      </c>
      <c r="F1523" s="54" t="s">
        <v>4403</v>
      </c>
      <c r="G1523" s="54" t="s">
        <v>52</v>
      </c>
      <c r="H1523" s="54"/>
      <c r="I1523" s="54" t="s">
        <v>604</v>
      </c>
      <c r="J1523" s="68">
        <v>79.46</v>
      </c>
      <c r="K1523" s="68">
        <v>128.824</v>
      </c>
      <c r="L1523" s="68">
        <v>127</v>
      </c>
      <c r="M1523" s="68">
        <v>129</v>
      </c>
      <c r="N1523" s="68">
        <v>2</v>
      </c>
    </row>
    <row r="1524" customFormat="1" spans="1:14">
      <c r="A1524" s="54" t="s">
        <v>4650</v>
      </c>
      <c r="B1524" s="54" t="s">
        <v>4651</v>
      </c>
      <c r="C1524" s="54" t="s">
        <v>4652</v>
      </c>
      <c r="D1524" s="54" t="s">
        <v>17</v>
      </c>
      <c r="E1524" s="54" t="s">
        <v>18</v>
      </c>
      <c r="F1524" s="54" t="s">
        <v>17</v>
      </c>
      <c r="G1524" s="66" t="s">
        <v>19</v>
      </c>
      <c r="H1524" s="54"/>
      <c r="I1524" s="54" t="s">
        <v>292</v>
      </c>
      <c r="J1524" s="68">
        <v>15.18</v>
      </c>
      <c r="K1524" s="68">
        <v>6.059</v>
      </c>
      <c r="L1524" s="68">
        <v>15.5</v>
      </c>
      <c r="M1524" s="68">
        <v>15.5</v>
      </c>
      <c r="N1524" s="68">
        <v>0</v>
      </c>
    </row>
    <row r="1525" customFormat="1" spans="1:14">
      <c r="A1525" s="54" t="s">
        <v>4653</v>
      </c>
      <c r="B1525" s="54" t="s">
        <v>4654</v>
      </c>
      <c r="C1525" s="54" t="s">
        <v>4655</v>
      </c>
      <c r="D1525" s="54" t="s">
        <v>364</v>
      </c>
      <c r="E1525" s="54" t="s">
        <v>18</v>
      </c>
      <c r="F1525" s="54" t="s">
        <v>364</v>
      </c>
      <c r="G1525" s="66" t="s">
        <v>29</v>
      </c>
      <c r="H1525" s="54"/>
      <c r="I1525" s="54" t="s">
        <v>328</v>
      </c>
      <c r="J1525" s="68">
        <v>257.47</v>
      </c>
      <c r="K1525" s="68">
        <v>337.968</v>
      </c>
      <c r="L1525" s="68">
        <v>324.5</v>
      </c>
      <c r="M1525" s="68">
        <v>338</v>
      </c>
      <c r="N1525" s="68">
        <v>13.5</v>
      </c>
    </row>
    <row r="1526" customFormat="1" spans="1:14">
      <c r="A1526" s="54" t="s">
        <v>4656</v>
      </c>
      <c r="B1526" s="54" t="s">
        <v>4657</v>
      </c>
      <c r="C1526" s="54" t="s">
        <v>4658</v>
      </c>
      <c r="D1526" s="54" t="s">
        <v>310</v>
      </c>
      <c r="E1526" s="54" t="s">
        <v>18</v>
      </c>
      <c r="F1526" s="54" t="s">
        <v>310</v>
      </c>
      <c r="G1526" s="54" t="s">
        <v>29</v>
      </c>
      <c r="H1526" s="54"/>
      <c r="I1526" s="54" t="s">
        <v>116</v>
      </c>
      <c r="J1526" s="68">
        <v>2.85</v>
      </c>
      <c r="K1526" s="68">
        <v>1.411</v>
      </c>
      <c r="L1526" s="68">
        <v>3</v>
      </c>
      <c r="M1526" s="68">
        <v>22</v>
      </c>
      <c r="N1526" s="68">
        <v>19</v>
      </c>
    </row>
    <row r="1527" customFormat="1" spans="1:14">
      <c r="A1527" s="54" t="s">
        <v>4659</v>
      </c>
      <c r="B1527" s="54" t="s">
        <v>4660</v>
      </c>
      <c r="C1527" s="54" t="s">
        <v>4661</v>
      </c>
      <c r="D1527" s="54" t="s">
        <v>17</v>
      </c>
      <c r="E1527" s="54" t="s">
        <v>18</v>
      </c>
      <c r="F1527" s="54" t="s">
        <v>17</v>
      </c>
      <c r="G1527" s="66" t="s">
        <v>19</v>
      </c>
      <c r="H1527" s="54"/>
      <c r="I1527" s="54" t="s">
        <v>328</v>
      </c>
      <c r="J1527" s="68">
        <v>7.72</v>
      </c>
      <c r="K1527" s="68">
        <v>12.24</v>
      </c>
      <c r="L1527" s="68">
        <v>12.5</v>
      </c>
      <c r="M1527" s="68">
        <v>12.5</v>
      </c>
      <c r="N1527" s="68">
        <v>0</v>
      </c>
    </row>
    <row r="1528" customFormat="1" spans="1:14">
      <c r="A1528" s="54" t="s">
        <v>4662</v>
      </c>
      <c r="B1528" s="54" t="s">
        <v>4663</v>
      </c>
      <c r="C1528" s="54" t="s">
        <v>4664</v>
      </c>
      <c r="D1528" s="54" t="s">
        <v>17</v>
      </c>
      <c r="E1528" s="54" t="s">
        <v>18</v>
      </c>
      <c r="F1528" s="54" t="s">
        <v>17</v>
      </c>
      <c r="G1528" s="54" t="s">
        <v>19</v>
      </c>
      <c r="H1528" s="54"/>
      <c r="I1528" s="54" t="s">
        <v>191</v>
      </c>
      <c r="J1528" s="68">
        <v>0.19</v>
      </c>
      <c r="K1528" s="68">
        <v>0.13</v>
      </c>
      <c r="L1528" s="68">
        <v>0.5</v>
      </c>
      <c r="M1528" s="68">
        <v>0.5</v>
      </c>
      <c r="N1528" s="68">
        <v>0</v>
      </c>
    </row>
    <row r="1529" customFormat="1" spans="1:14">
      <c r="A1529" s="54" t="s">
        <v>4665</v>
      </c>
      <c r="B1529" s="54" t="s">
        <v>4666</v>
      </c>
      <c r="C1529" s="54" t="s">
        <v>36</v>
      </c>
      <c r="D1529" s="54" t="s">
        <v>274</v>
      </c>
      <c r="E1529" s="54" t="s">
        <v>18</v>
      </c>
      <c r="F1529" s="54" t="s">
        <v>274</v>
      </c>
      <c r="G1529" s="54" t="s">
        <v>29</v>
      </c>
      <c r="H1529" s="54"/>
      <c r="I1529" s="54" t="s">
        <v>390</v>
      </c>
      <c r="J1529" s="68">
        <v>3.25</v>
      </c>
      <c r="K1529" s="68">
        <v>4.4</v>
      </c>
      <c r="L1529" s="68">
        <v>21</v>
      </c>
      <c r="M1529" s="68">
        <v>21</v>
      </c>
      <c r="N1529" s="68">
        <v>0</v>
      </c>
    </row>
    <row r="1530" customFormat="1" spans="1:14">
      <c r="A1530" s="54" t="s">
        <v>4667</v>
      </c>
      <c r="B1530" s="54" t="s">
        <v>4668</v>
      </c>
      <c r="C1530" s="54" t="s">
        <v>4669</v>
      </c>
      <c r="D1530" s="54" t="s">
        <v>539</v>
      </c>
      <c r="E1530" s="54" t="s">
        <v>18</v>
      </c>
      <c r="F1530" s="54" t="s">
        <v>539</v>
      </c>
      <c r="G1530" s="54" t="s">
        <v>129</v>
      </c>
      <c r="H1530" s="54"/>
      <c r="I1530" s="54" t="s">
        <v>156</v>
      </c>
      <c r="J1530" s="68">
        <v>5.48</v>
      </c>
      <c r="K1530" s="68">
        <v>5.189</v>
      </c>
      <c r="L1530" s="68">
        <v>5.5</v>
      </c>
      <c r="M1530" s="68">
        <v>5.5</v>
      </c>
      <c r="N1530" s="68">
        <v>0</v>
      </c>
    </row>
    <row r="1531" customFormat="1" spans="1:14">
      <c r="A1531" s="54" t="s">
        <v>4670</v>
      </c>
      <c r="B1531" s="54" t="s">
        <v>4671</v>
      </c>
      <c r="C1531" s="54" t="s">
        <v>4672</v>
      </c>
      <c r="D1531" s="54" t="s">
        <v>17</v>
      </c>
      <c r="E1531" s="54" t="s">
        <v>18</v>
      </c>
      <c r="F1531" s="54" t="s">
        <v>17</v>
      </c>
      <c r="G1531" s="66" t="s">
        <v>19</v>
      </c>
      <c r="H1531" s="54"/>
      <c r="I1531" s="54" t="s">
        <v>3565</v>
      </c>
      <c r="J1531" s="68">
        <v>1.26</v>
      </c>
      <c r="K1531" s="68">
        <v>2.592</v>
      </c>
      <c r="L1531" s="68">
        <v>3</v>
      </c>
      <c r="M1531" s="68">
        <v>4</v>
      </c>
      <c r="N1531" s="68">
        <v>1</v>
      </c>
    </row>
    <row r="1532" customFormat="1" spans="1:14">
      <c r="A1532" s="54" t="s">
        <v>4673</v>
      </c>
      <c r="B1532" s="54" t="s">
        <v>4674</v>
      </c>
      <c r="C1532" s="54" t="s">
        <v>4675</v>
      </c>
      <c r="D1532" s="54" t="s">
        <v>453</v>
      </c>
      <c r="E1532" s="54" t="s">
        <v>18</v>
      </c>
      <c r="F1532" s="54" t="s">
        <v>453</v>
      </c>
      <c r="G1532" s="54" t="s">
        <v>29</v>
      </c>
      <c r="H1532" s="54"/>
      <c r="I1532" s="54" t="s">
        <v>558</v>
      </c>
      <c r="J1532" s="68">
        <v>188.27</v>
      </c>
      <c r="K1532" s="68">
        <v>195.46</v>
      </c>
      <c r="L1532" s="68">
        <v>189</v>
      </c>
      <c r="M1532" s="68">
        <v>196</v>
      </c>
      <c r="N1532" s="68">
        <v>7</v>
      </c>
    </row>
    <row r="1533" customFormat="1" spans="1:14">
      <c r="A1533" s="54" t="s">
        <v>4676</v>
      </c>
      <c r="B1533" s="54" t="s">
        <v>4677</v>
      </c>
      <c r="C1533" s="54" t="s">
        <v>4678</v>
      </c>
      <c r="D1533" s="54" t="s">
        <v>453</v>
      </c>
      <c r="E1533" s="54" t="s">
        <v>18</v>
      </c>
      <c r="F1533" s="54" t="s">
        <v>453</v>
      </c>
      <c r="G1533" s="66" t="s">
        <v>29</v>
      </c>
      <c r="H1533" s="54"/>
      <c r="I1533" s="54" t="s">
        <v>558</v>
      </c>
      <c r="J1533" s="68">
        <v>93.93</v>
      </c>
      <c r="K1533" s="68">
        <v>96.984</v>
      </c>
      <c r="L1533" s="68">
        <v>94</v>
      </c>
      <c r="M1533" s="68">
        <v>97</v>
      </c>
      <c r="N1533" s="68">
        <v>3</v>
      </c>
    </row>
    <row r="1534" customFormat="1" spans="1:14">
      <c r="A1534" s="54" t="s">
        <v>4679</v>
      </c>
      <c r="B1534" s="54" t="s">
        <v>4680</v>
      </c>
      <c r="C1534" s="54" t="s">
        <v>4681</v>
      </c>
      <c r="D1534" s="54" t="s">
        <v>17</v>
      </c>
      <c r="E1534" s="54" t="s">
        <v>18</v>
      </c>
      <c r="F1534" s="54" t="s">
        <v>17</v>
      </c>
      <c r="G1534" s="66" t="s">
        <v>19</v>
      </c>
      <c r="H1534" s="54"/>
      <c r="I1534" s="54" t="s">
        <v>612</v>
      </c>
      <c r="J1534" s="68">
        <v>18.44</v>
      </c>
      <c r="K1534" s="68">
        <v>25.441</v>
      </c>
      <c r="L1534" s="68">
        <v>18.5</v>
      </c>
      <c r="M1534" s="68">
        <v>27</v>
      </c>
      <c r="N1534" s="68">
        <v>8.5</v>
      </c>
    </row>
    <row r="1535" customFormat="1" spans="1:14">
      <c r="A1535" s="54" t="s">
        <v>4682</v>
      </c>
      <c r="B1535" s="54" t="s">
        <v>4683</v>
      </c>
      <c r="C1535" s="54" t="s">
        <v>50</v>
      </c>
      <c r="D1535" s="54" t="s">
        <v>51</v>
      </c>
      <c r="E1535" s="54" t="s">
        <v>18</v>
      </c>
      <c r="F1535" s="54" t="s">
        <v>51</v>
      </c>
      <c r="G1535" s="54" t="s">
        <v>52</v>
      </c>
      <c r="H1535" s="54"/>
      <c r="I1535" s="54" t="s">
        <v>4684</v>
      </c>
      <c r="J1535" s="68">
        <v>444</v>
      </c>
      <c r="K1535" s="68">
        <v>168.756</v>
      </c>
      <c r="L1535" s="68">
        <v>450</v>
      </c>
      <c r="M1535" s="68">
        <v>450</v>
      </c>
      <c r="N1535" s="68">
        <v>0</v>
      </c>
    </row>
    <row r="1536" customFormat="1" spans="1:14">
      <c r="A1536" s="54" t="s">
        <v>4685</v>
      </c>
      <c r="B1536" s="54" t="s">
        <v>4686</v>
      </c>
      <c r="C1536" s="54" t="s">
        <v>4687</v>
      </c>
      <c r="D1536" s="54" t="s">
        <v>85</v>
      </c>
      <c r="E1536" s="54" t="s">
        <v>18</v>
      </c>
      <c r="F1536" s="54" t="s">
        <v>85</v>
      </c>
      <c r="G1536" s="54" t="s">
        <v>29</v>
      </c>
      <c r="H1536" s="54"/>
      <c r="I1536" s="54" t="s">
        <v>442</v>
      </c>
      <c r="J1536" s="68">
        <v>44.98</v>
      </c>
      <c r="K1536" s="68">
        <v>64.618</v>
      </c>
      <c r="L1536" s="68">
        <v>54</v>
      </c>
      <c r="M1536" s="68">
        <v>75</v>
      </c>
      <c r="N1536" s="68">
        <v>21</v>
      </c>
    </row>
    <row r="1537" customFormat="1" spans="1:14">
      <c r="A1537" s="54" t="s">
        <v>4688</v>
      </c>
      <c r="B1537" s="54" t="s">
        <v>4689</v>
      </c>
      <c r="C1537" s="54" t="s">
        <v>4690</v>
      </c>
      <c r="D1537" s="54" t="s">
        <v>428</v>
      </c>
      <c r="E1537" s="54" t="s">
        <v>18</v>
      </c>
      <c r="F1537" s="54" t="s">
        <v>428</v>
      </c>
      <c r="G1537" s="54" t="s">
        <v>29</v>
      </c>
      <c r="H1537" s="54"/>
      <c r="I1537" s="54" t="s">
        <v>442</v>
      </c>
      <c r="J1537" s="68">
        <v>27.3</v>
      </c>
      <c r="K1537" s="68">
        <v>35.787</v>
      </c>
      <c r="L1537" s="68">
        <v>36</v>
      </c>
      <c r="M1537" s="68">
        <v>42</v>
      </c>
      <c r="N1537" s="68">
        <v>6</v>
      </c>
    </row>
    <row r="1538" customFormat="1" spans="1:14">
      <c r="A1538" s="54" t="s">
        <v>4691</v>
      </c>
      <c r="B1538" s="54" t="s">
        <v>4692</v>
      </c>
      <c r="C1538" s="54" t="s">
        <v>4693</v>
      </c>
      <c r="D1538" s="54" t="s">
        <v>287</v>
      </c>
      <c r="E1538" s="54" t="s">
        <v>18</v>
      </c>
      <c r="F1538" s="54" t="s">
        <v>287</v>
      </c>
      <c r="G1538" s="66" t="s">
        <v>98</v>
      </c>
      <c r="H1538" s="54"/>
      <c r="I1538" s="54" t="s">
        <v>442</v>
      </c>
      <c r="J1538" s="68">
        <v>6.5</v>
      </c>
      <c r="K1538" s="68">
        <v>4.66</v>
      </c>
      <c r="L1538" s="68">
        <v>11</v>
      </c>
      <c r="M1538" s="68">
        <v>7</v>
      </c>
      <c r="N1538" s="68">
        <v>-4</v>
      </c>
    </row>
    <row r="1539" customFormat="1" spans="1:14">
      <c r="A1539" s="54" t="s">
        <v>4694</v>
      </c>
      <c r="B1539" s="54" t="s">
        <v>4695</v>
      </c>
      <c r="C1539" s="54" t="s">
        <v>4696</v>
      </c>
      <c r="D1539" s="54" t="s">
        <v>160</v>
      </c>
      <c r="E1539" s="54" t="s">
        <v>18</v>
      </c>
      <c r="F1539" s="54" t="s">
        <v>160</v>
      </c>
      <c r="G1539" s="66" t="s">
        <v>129</v>
      </c>
      <c r="H1539" s="54"/>
      <c r="I1539" s="54" t="s">
        <v>30</v>
      </c>
      <c r="J1539" s="68">
        <v>1.33</v>
      </c>
      <c r="K1539" s="68">
        <v>0</v>
      </c>
      <c r="L1539" s="68">
        <v>1.5</v>
      </c>
      <c r="M1539" s="68">
        <v>1.5</v>
      </c>
      <c r="N1539" s="68">
        <v>0</v>
      </c>
    </row>
    <row r="1540" customFormat="1" spans="1:14">
      <c r="A1540" s="54" t="s">
        <v>4697</v>
      </c>
      <c r="B1540" s="54" t="s">
        <v>4698</v>
      </c>
      <c r="C1540" s="54" t="s">
        <v>4699</v>
      </c>
      <c r="D1540" s="54" t="s">
        <v>17</v>
      </c>
      <c r="E1540" s="54" t="s">
        <v>18</v>
      </c>
      <c r="F1540" s="54" t="s">
        <v>17</v>
      </c>
      <c r="G1540" s="54" t="s">
        <v>19</v>
      </c>
      <c r="H1540" s="54"/>
      <c r="I1540" s="54" t="s">
        <v>90</v>
      </c>
      <c r="J1540" s="68">
        <v>31.46</v>
      </c>
      <c r="K1540" s="68">
        <v>21.126</v>
      </c>
      <c r="L1540" s="68">
        <v>32</v>
      </c>
      <c r="M1540" s="68">
        <v>32</v>
      </c>
      <c r="N1540" s="68">
        <v>0</v>
      </c>
    </row>
    <row r="1541" customFormat="1" spans="1:14">
      <c r="A1541" s="54" t="s">
        <v>4700</v>
      </c>
      <c r="B1541" s="54" t="s">
        <v>4701</v>
      </c>
      <c r="C1541" s="54" t="s">
        <v>4702</v>
      </c>
      <c r="D1541" s="54" t="s">
        <v>17</v>
      </c>
      <c r="E1541" s="54" t="s">
        <v>18</v>
      </c>
      <c r="F1541" s="54" t="s">
        <v>17</v>
      </c>
      <c r="G1541" s="54" t="s">
        <v>19</v>
      </c>
      <c r="H1541" s="54"/>
      <c r="I1541" s="54" t="s">
        <v>1006</v>
      </c>
      <c r="J1541" s="68">
        <v>0.77</v>
      </c>
      <c r="K1541" s="68">
        <v>0.634</v>
      </c>
      <c r="L1541" s="68">
        <v>1</v>
      </c>
      <c r="M1541" s="68">
        <v>1</v>
      </c>
      <c r="N1541" s="68">
        <v>0</v>
      </c>
    </row>
    <row r="1542" customFormat="1" spans="1:14">
      <c r="A1542" s="54" t="s">
        <v>4703</v>
      </c>
      <c r="B1542" s="54" t="s">
        <v>4704</v>
      </c>
      <c r="C1542" s="54" t="s">
        <v>4705</v>
      </c>
      <c r="D1542" s="54" t="s">
        <v>590</v>
      </c>
      <c r="E1542" s="54" t="s">
        <v>18</v>
      </c>
      <c r="F1542" s="54" t="s">
        <v>590</v>
      </c>
      <c r="G1542" s="54" t="s">
        <v>129</v>
      </c>
      <c r="H1542" s="54"/>
      <c r="I1542" s="54" t="s">
        <v>328</v>
      </c>
      <c r="J1542" s="68">
        <v>2.3</v>
      </c>
      <c r="K1542" s="68">
        <v>4.004</v>
      </c>
      <c r="L1542" s="68">
        <v>4.5</v>
      </c>
      <c r="M1542" s="68">
        <v>4.5</v>
      </c>
      <c r="N1542" s="68">
        <v>0</v>
      </c>
    </row>
    <row r="1543" customFormat="1" spans="1:14">
      <c r="A1543" s="54" t="s">
        <v>4706</v>
      </c>
      <c r="B1543" s="54" t="s">
        <v>4707</v>
      </c>
      <c r="C1543" s="54" t="s">
        <v>4708</v>
      </c>
      <c r="D1543" s="54" t="s">
        <v>274</v>
      </c>
      <c r="E1543" s="54" t="s">
        <v>18</v>
      </c>
      <c r="F1543" s="54" t="s">
        <v>274</v>
      </c>
      <c r="G1543" s="54" t="s">
        <v>29</v>
      </c>
      <c r="H1543" s="54"/>
      <c r="I1543" s="54" t="s">
        <v>191</v>
      </c>
      <c r="J1543" s="68">
        <v>40.75</v>
      </c>
      <c r="K1543" s="68">
        <v>223.657</v>
      </c>
      <c r="L1543" s="68">
        <v>221</v>
      </c>
      <c r="M1543" s="68">
        <v>239</v>
      </c>
      <c r="N1543" s="68">
        <v>18</v>
      </c>
    </row>
    <row r="1544" customFormat="1" spans="1:14">
      <c r="A1544" s="54" t="s">
        <v>4709</v>
      </c>
      <c r="B1544" s="54" t="s">
        <v>4710</v>
      </c>
      <c r="C1544" s="54" t="s">
        <v>4711</v>
      </c>
      <c r="D1544" s="54" t="s">
        <v>17</v>
      </c>
      <c r="E1544" s="54" t="s">
        <v>18</v>
      </c>
      <c r="F1544" s="54" t="s">
        <v>17</v>
      </c>
      <c r="G1544" s="66" t="s">
        <v>19</v>
      </c>
      <c r="H1544" s="54"/>
      <c r="I1544" s="54" t="s">
        <v>767</v>
      </c>
      <c r="J1544" s="68">
        <v>0.24</v>
      </c>
      <c r="K1544" s="68">
        <v>0.297</v>
      </c>
      <c r="L1544" s="68">
        <v>0.5</v>
      </c>
      <c r="M1544" s="68">
        <v>0.5</v>
      </c>
      <c r="N1544" s="68">
        <v>0</v>
      </c>
    </row>
    <row r="1545" customFormat="1" spans="1:14">
      <c r="A1545" s="54" t="s">
        <v>4712</v>
      </c>
      <c r="B1545" s="54" t="s">
        <v>4713</v>
      </c>
      <c r="C1545" s="54" t="s">
        <v>4714</v>
      </c>
      <c r="D1545" s="54" t="s">
        <v>880</v>
      </c>
      <c r="E1545" s="54" t="s">
        <v>18</v>
      </c>
      <c r="F1545" s="54" t="s">
        <v>880</v>
      </c>
      <c r="G1545" s="66" t="s">
        <v>52</v>
      </c>
      <c r="H1545" s="54"/>
      <c r="I1545" s="54" t="s">
        <v>223</v>
      </c>
      <c r="J1545" s="68">
        <v>180.61</v>
      </c>
      <c r="K1545" s="68">
        <v>240.316</v>
      </c>
      <c r="L1545" s="68">
        <v>236</v>
      </c>
      <c r="M1545" s="68">
        <v>241</v>
      </c>
      <c r="N1545" s="68">
        <v>5</v>
      </c>
    </row>
    <row r="1546" customFormat="1" spans="1:14">
      <c r="A1546" s="54" t="s">
        <v>4715</v>
      </c>
      <c r="B1546" s="54" t="s">
        <v>4716</v>
      </c>
      <c r="C1546" s="54" t="s">
        <v>4715</v>
      </c>
      <c r="D1546" s="54" t="s">
        <v>128</v>
      </c>
      <c r="E1546" s="54" t="s">
        <v>18</v>
      </c>
      <c r="F1546" s="54" t="s">
        <v>128</v>
      </c>
      <c r="G1546" s="54" t="s">
        <v>129</v>
      </c>
      <c r="H1546" s="54"/>
      <c r="I1546" s="54" t="s">
        <v>1410</v>
      </c>
      <c r="J1546" s="68">
        <v>92.12</v>
      </c>
      <c r="K1546" s="68">
        <v>78.338</v>
      </c>
      <c r="L1546" s="68">
        <v>92</v>
      </c>
      <c r="M1546" s="68">
        <v>93</v>
      </c>
      <c r="N1546" s="68">
        <v>1</v>
      </c>
    </row>
    <row r="1547" customFormat="1" spans="1:14">
      <c r="A1547" s="54" t="s">
        <v>4717</v>
      </c>
      <c r="B1547" s="54" t="s">
        <v>4718</v>
      </c>
      <c r="C1547" s="54" t="s">
        <v>4719</v>
      </c>
      <c r="D1547" s="54" t="s">
        <v>880</v>
      </c>
      <c r="E1547" s="54" t="s">
        <v>18</v>
      </c>
      <c r="F1547" s="54" t="s">
        <v>880</v>
      </c>
      <c r="G1547" s="54" t="s">
        <v>52</v>
      </c>
      <c r="H1547" s="54"/>
      <c r="I1547" s="54" t="s">
        <v>1567</v>
      </c>
      <c r="J1547" s="68">
        <v>4</v>
      </c>
      <c r="K1547" s="68">
        <v>3.542</v>
      </c>
      <c r="L1547" s="68">
        <v>21</v>
      </c>
      <c r="M1547" s="68">
        <v>21</v>
      </c>
      <c r="N1547" s="68">
        <v>0</v>
      </c>
    </row>
    <row r="1548" customFormat="1" spans="1:14">
      <c r="A1548" s="54" t="s">
        <v>4720</v>
      </c>
      <c r="B1548" s="54" t="s">
        <v>4721</v>
      </c>
      <c r="C1548" s="54" t="s">
        <v>4722</v>
      </c>
      <c r="D1548" s="54" t="s">
        <v>1184</v>
      </c>
      <c r="E1548" s="54" t="s">
        <v>18</v>
      </c>
      <c r="F1548" s="54" t="s">
        <v>1184</v>
      </c>
      <c r="G1548" s="54" t="s">
        <v>98</v>
      </c>
      <c r="H1548" s="54"/>
      <c r="I1548" s="54" t="s">
        <v>442</v>
      </c>
      <c r="J1548" s="68">
        <v>30.94</v>
      </c>
      <c r="K1548" s="68">
        <v>30.888</v>
      </c>
      <c r="L1548" s="68">
        <v>31</v>
      </c>
      <c r="M1548" s="68">
        <v>31</v>
      </c>
      <c r="N1548" s="68">
        <v>0</v>
      </c>
    </row>
    <row r="1549" customFormat="1" spans="1:14">
      <c r="A1549" s="54" t="s">
        <v>4723</v>
      </c>
      <c r="B1549" s="54" t="s">
        <v>4724</v>
      </c>
      <c r="C1549" s="54" t="s">
        <v>4725</v>
      </c>
      <c r="D1549" s="54" t="s">
        <v>1184</v>
      </c>
      <c r="E1549" s="54" t="s">
        <v>18</v>
      </c>
      <c r="F1549" s="54" t="s">
        <v>1184</v>
      </c>
      <c r="G1549" s="54" t="s">
        <v>98</v>
      </c>
      <c r="H1549" s="54"/>
      <c r="I1549" s="54" t="s">
        <v>442</v>
      </c>
      <c r="J1549" s="68">
        <v>7.26</v>
      </c>
      <c r="K1549" s="68">
        <v>21.038</v>
      </c>
      <c r="L1549" s="68">
        <v>21</v>
      </c>
      <c r="M1549" s="68">
        <v>22</v>
      </c>
      <c r="N1549" s="68">
        <v>1</v>
      </c>
    </row>
    <row r="1550" customFormat="1" spans="1:14">
      <c r="A1550" s="54" t="s">
        <v>4726</v>
      </c>
      <c r="B1550" s="54" t="s">
        <v>4727</v>
      </c>
      <c r="C1550" s="54" t="s">
        <v>4728</v>
      </c>
      <c r="D1550" s="54" t="s">
        <v>168</v>
      </c>
      <c r="E1550" s="54" t="s">
        <v>18</v>
      </c>
      <c r="F1550" s="54" t="s">
        <v>169</v>
      </c>
      <c r="G1550" s="54" t="s">
        <v>170</v>
      </c>
      <c r="H1550" s="54"/>
      <c r="I1550" s="54" t="s">
        <v>191</v>
      </c>
      <c r="J1550" s="68">
        <v>179.06</v>
      </c>
      <c r="K1550" s="68">
        <v>105.575</v>
      </c>
      <c r="L1550" s="68">
        <v>178</v>
      </c>
      <c r="M1550" s="68">
        <v>180</v>
      </c>
      <c r="N1550" s="68">
        <v>2</v>
      </c>
    </row>
    <row r="1551" customFormat="1" spans="1:14">
      <c r="A1551" s="54" t="s">
        <v>4729</v>
      </c>
      <c r="B1551" s="54" t="s">
        <v>4730</v>
      </c>
      <c r="C1551" s="54" t="s">
        <v>50</v>
      </c>
      <c r="D1551" s="54" t="s">
        <v>231</v>
      </c>
      <c r="E1551" s="54" t="s">
        <v>18</v>
      </c>
      <c r="F1551" s="54" t="s">
        <v>231</v>
      </c>
      <c r="G1551" s="66" t="s">
        <v>52</v>
      </c>
      <c r="H1551" s="54"/>
      <c r="I1551" s="54" t="s">
        <v>39</v>
      </c>
      <c r="J1551" s="68">
        <v>143.75</v>
      </c>
      <c r="K1551" s="68">
        <v>119.514</v>
      </c>
      <c r="L1551" s="68">
        <v>143</v>
      </c>
      <c r="M1551" s="68">
        <v>146</v>
      </c>
      <c r="N1551" s="68">
        <v>3</v>
      </c>
    </row>
    <row r="1552" customFormat="1" spans="1:14">
      <c r="A1552" s="54" t="s">
        <v>4731</v>
      </c>
      <c r="B1552" s="54" t="s">
        <v>4732</v>
      </c>
      <c r="C1552" s="54" t="s">
        <v>50</v>
      </c>
      <c r="D1552" s="54" t="s">
        <v>231</v>
      </c>
      <c r="E1552" s="54" t="s">
        <v>18</v>
      </c>
      <c r="F1552" s="54" t="s">
        <v>231</v>
      </c>
      <c r="G1552" s="66" t="s">
        <v>52</v>
      </c>
      <c r="H1552" s="54"/>
      <c r="I1552" s="54" t="s">
        <v>39</v>
      </c>
      <c r="J1552" s="68">
        <v>899.83</v>
      </c>
      <c r="K1552" s="68">
        <v>640.71</v>
      </c>
      <c r="L1552" s="68">
        <v>896</v>
      </c>
      <c r="M1552" s="68">
        <v>900</v>
      </c>
      <c r="N1552" s="68">
        <v>4</v>
      </c>
    </row>
    <row r="1553" customFormat="1" spans="1:14">
      <c r="A1553" s="54" t="s">
        <v>4733</v>
      </c>
      <c r="B1553" s="54" t="s">
        <v>4734</v>
      </c>
      <c r="C1553" s="54" t="s">
        <v>4735</v>
      </c>
      <c r="D1553" s="54" t="s">
        <v>37</v>
      </c>
      <c r="E1553" s="54" t="s">
        <v>18</v>
      </c>
      <c r="F1553" s="54" t="s">
        <v>37</v>
      </c>
      <c r="G1553" s="66" t="s">
        <v>38</v>
      </c>
      <c r="H1553" s="54"/>
      <c r="I1553" s="54" t="s">
        <v>39</v>
      </c>
      <c r="J1553" s="68">
        <v>54.77</v>
      </c>
      <c r="K1553" s="68">
        <v>40.698</v>
      </c>
      <c r="L1553" s="68">
        <v>55</v>
      </c>
      <c r="M1553" s="68">
        <v>55</v>
      </c>
      <c r="N1553" s="68">
        <v>0</v>
      </c>
    </row>
    <row r="1554" customFormat="1" spans="1:14">
      <c r="A1554" s="54" t="s">
        <v>4736</v>
      </c>
      <c r="B1554" s="54" t="s">
        <v>4737</v>
      </c>
      <c r="C1554" s="54" t="s">
        <v>4738</v>
      </c>
      <c r="D1554" s="54" t="s">
        <v>938</v>
      </c>
      <c r="E1554" s="54" t="s">
        <v>18</v>
      </c>
      <c r="F1554" s="54" t="s">
        <v>938</v>
      </c>
      <c r="G1554" s="54" t="s">
        <v>98</v>
      </c>
      <c r="H1554" s="54"/>
      <c r="I1554" s="54" t="s">
        <v>3347</v>
      </c>
      <c r="J1554" s="68">
        <v>157.96</v>
      </c>
      <c r="K1554" s="68">
        <v>264.274</v>
      </c>
      <c r="L1554" s="68">
        <v>220</v>
      </c>
      <c r="M1554" s="68">
        <v>265</v>
      </c>
      <c r="N1554" s="68">
        <v>45</v>
      </c>
    </row>
    <row r="1555" customFormat="1" spans="1:14">
      <c r="A1555" s="54" t="s">
        <v>4739</v>
      </c>
      <c r="B1555" s="54" t="s">
        <v>4740</v>
      </c>
      <c r="C1555" s="54" t="s">
        <v>4741</v>
      </c>
      <c r="D1555" s="54" t="s">
        <v>37</v>
      </c>
      <c r="E1555" s="54" t="s">
        <v>18</v>
      </c>
      <c r="F1555" s="54" t="s">
        <v>37</v>
      </c>
      <c r="G1555" s="66" t="s">
        <v>38</v>
      </c>
      <c r="H1555" s="54"/>
      <c r="I1555" s="54" t="s">
        <v>39</v>
      </c>
      <c r="J1555" s="68">
        <v>349.91</v>
      </c>
      <c r="K1555" s="68">
        <v>291.103</v>
      </c>
      <c r="L1555" s="68">
        <v>350</v>
      </c>
      <c r="M1555" s="68">
        <v>350</v>
      </c>
      <c r="N1555" s="68">
        <v>0</v>
      </c>
    </row>
    <row r="1556" customFormat="1" spans="1:14">
      <c r="A1556" s="54" t="s">
        <v>4742</v>
      </c>
      <c r="B1556" s="54" t="s">
        <v>4743</v>
      </c>
      <c r="C1556" s="54" t="s">
        <v>4744</v>
      </c>
      <c r="D1556" s="54" t="s">
        <v>37</v>
      </c>
      <c r="E1556" s="54" t="s">
        <v>18</v>
      </c>
      <c r="F1556" s="54" t="s">
        <v>37</v>
      </c>
      <c r="G1556" s="54" t="s">
        <v>38</v>
      </c>
      <c r="H1556" s="54"/>
      <c r="I1556" s="54" t="s">
        <v>39</v>
      </c>
      <c r="J1556" s="68">
        <v>101.22</v>
      </c>
      <c r="K1556" s="68">
        <v>73.772</v>
      </c>
      <c r="L1556" s="68">
        <v>102</v>
      </c>
      <c r="M1556" s="68">
        <v>102</v>
      </c>
      <c r="N1556" s="68">
        <v>0</v>
      </c>
    </row>
    <row r="1557" customFormat="1" spans="1:14">
      <c r="A1557" s="54" t="s">
        <v>4745</v>
      </c>
      <c r="B1557" s="54" t="s">
        <v>4746</v>
      </c>
      <c r="C1557" s="54" t="s">
        <v>50</v>
      </c>
      <c r="D1557" s="54" t="s">
        <v>231</v>
      </c>
      <c r="E1557" s="54" t="s">
        <v>18</v>
      </c>
      <c r="F1557" s="54" t="s">
        <v>231</v>
      </c>
      <c r="G1557" s="54" t="s">
        <v>52</v>
      </c>
      <c r="H1557" s="54"/>
      <c r="I1557" s="54" t="s">
        <v>39</v>
      </c>
      <c r="J1557" s="68">
        <v>447.93</v>
      </c>
      <c r="K1557" s="68">
        <v>336.521</v>
      </c>
      <c r="L1557" s="68">
        <v>448</v>
      </c>
      <c r="M1557" s="68">
        <v>448</v>
      </c>
      <c r="N1557" s="68">
        <v>0</v>
      </c>
    </row>
    <row r="1558" customFormat="1" spans="1:14">
      <c r="A1558" s="54" t="s">
        <v>4747</v>
      </c>
      <c r="B1558" s="54" t="s">
        <v>4748</v>
      </c>
      <c r="C1558" s="54" t="s">
        <v>4749</v>
      </c>
      <c r="D1558" s="54" t="s">
        <v>1592</v>
      </c>
      <c r="E1558" s="54" t="s">
        <v>18</v>
      </c>
      <c r="F1558" s="54" t="s">
        <v>1592</v>
      </c>
      <c r="G1558" s="54" t="s">
        <v>52</v>
      </c>
      <c r="H1558" s="54"/>
      <c r="I1558" s="54" t="s">
        <v>99</v>
      </c>
      <c r="J1558" s="68">
        <v>27.31</v>
      </c>
      <c r="K1558" s="68">
        <v>51.408</v>
      </c>
      <c r="L1558" s="68">
        <v>44</v>
      </c>
      <c r="M1558" s="68">
        <v>56</v>
      </c>
      <c r="N1558" s="68">
        <v>12</v>
      </c>
    </row>
    <row r="1559" customFormat="1" spans="1:14">
      <c r="A1559" s="54" t="s">
        <v>4750</v>
      </c>
      <c r="B1559" s="54" t="s">
        <v>4751</v>
      </c>
      <c r="C1559" s="54" t="s">
        <v>4752</v>
      </c>
      <c r="D1559" s="54" t="s">
        <v>1592</v>
      </c>
      <c r="E1559" s="54" t="s">
        <v>18</v>
      </c>
      <c r="F1559" s="54" t="s">
        <v>1592</v>
      </c>
      <c r="G1559" s="54" t="s">
        <v>52</v>
      </c>
      <c r="H1559" s="54"/>
      <c r="I1559" s="54" t="s">
        <v>99</v>
      </c>
      <c r="J1559" s="68">
        <v>27.36</v>
      </c>
      <c r="K1559" s="68">
        <v>50.835</v>
      </c>
      <c r="L1559" s="68">
        <v>44</v>
      </c>
      <c r="M1559" s="68">
        <v>56</v>
      </c>
      <c r="N1559" s="68">
        <v>12</v>
      </c>
    </row>
    <row r="1560" customFormat="1" spans="1:14">
      <c r="A1560" s="54" t="s">
        <v>4753</v>
      </c>
      <c r="B1560" s="54" t="s">
        <v>4754</v>
      </c>
      <c r="C1560" s="54" t="s">
        <v>4755</v>
      </c>
      <c r="D1560" s="54" t="s">
        <v>85</v>
      </c>
      <c r="E1560" s="54" t="s">
        <v>18</v>
      </c>
      <c r="F1560" s="54" t="s">
        <v>85</v>
      </c>
      <c r="G1560" s="54" t="s">
        <v>29</v>
      </c>
      <c r="H1560" s="54"/>
      <c r="I1560" s="54" t="s">
        <v>90</v>
      </c>
      <c r="J1560" s="68">
        <v>33.72</v>
      </c>
      <c r="K1560" s="68">
        <v>21.362</v>
      </c>
      <c r="L1560" s="68">
        <v>34</v>
      </c>
      <c r="M1560" s="68">
        <v>34</v>
      </c>
      <c r="N1560" s="68">
        <v>0</v>
      </c>
    </row>
    <row r="1561" customFormat="1" spans="1:14">
      <c r="A1561" s="54" t="s">
        <v>4756</v>
      </c>
      <c r="B1561" s="54" t="s">
        <v>4757</v>
      </c>
      <c r="C1561" s="54" t="s">
        <v>4758</v>
      </c>
      <c r="D1561" s="54" t="s">
        <v>1452</v>
      </c>
      <c r="E1561" s="54" t="s">
        <v>18</v>
      </c>
      <c r="F1561" s="54" t="s">
        <v>1452</v>
      </c>
      <c r="G1561" s="54" t="s">
        <v>98</v>
      </c>
      <c r="H1561" s="54"/>
      <c r="I1561" s="54" t="s">
        <v>130</v>
      </c>
      <c r="J1561" s="68">
        <v>21.62</v>
      </c>
      <c r="K1561" s="68">
        <v>20.685</v>
      </c>
      <c r="L1561" s="68">
        <v>24</v>
      </c>
      <c r="M1561" s="68">
        <v>24</v>
      </c>
      <c r="N1561" s="68">
        <v>0</v>
      </c>
    </row>
    <row r="1562" customFormat="1" spans="1:14">
      <c r="A1562" s="54" t="s">
        <v>4759</v>
      </c>
      <c r="B1562" s="54" t="s">
        <v>4760</v>
      </c>
      <c r="C1562" s="54" t="s">
        <v>4761</v>
      </c>
      <c r="D1562" s="54" t="s">
        <v>287</v>
      </c>
      <c r="E1562" s="54" t="s">
        <v>18</v>
      </c>
      <c r="F1562" s="54" t="s">
        <v>287</v>
      </c>
      <c r="G1562" s="54" t="s">
        <v>98</v>
      </c>
      <c r="H1562" s="54"/>
      <c r="I1562" s="54" t="s">
        <v>442</v>
      </c>
      <c r="J1562" s="68">
        <v>14.4</v>
      </c>
      <c r="K1562" s="68">
        <v>20.103</v>
      </c>
      <c r="L1562" s="68">
        <v>21</v>
      </c>
      <c r="M1562" s="68">
        <v>24</v>
      </c>
      <c r="N1562" s="68">
        <v>3</v>
      </c>
    </row>
    <row r="1563" customFormat="1" spans="1:14">
      <c r="A1563" s="54" t="s">
        <v>4762</v>
      </c>
      <c r="B1563" s="54" t="s">
        <v>4763</v>
      </c>
      <c r="C1563" s="54" t="s">
        <v>4764</v>
      </c>
      <c r="D1563" s="54" t="s">
        <v>128</v>
      </c>
      <c r="E1563" s="54" t="s">
        <v>18</v>
      </c>
      <c r="F1563" s="54" t="s">
        <v>128</v>
      </c>
      <c r="G1563" s="54" t="s">
        <v>129</v>
      </c>
      <c r="H1563" s="54"/>
      <c r="I1563" s="54" t="s">
        <v>130</v>
      </c>
      <c r="J1563" s="68">
        <v>17.19</v>
      </c>
      <c r="K1563" s="68">
        <v>12.138</v>
      </c>
      <c r="L1563" s="68">
        <v>17.5</v>
      </c>
      <c r="M1563" s="68">
        <v>17.5</v>
      </c>
      <c r="N1563" s="68">
        <v>0</v>
      </c>
    </row>
    <row r="1564" customFormat="1" spans="1:14">
      <c r="A1564" s="54" t="s">
        <v>4765</v>
      </c>
      <c r="B1564" s="54" t="s">
        <v>4766</v>
      </c>
      <c r="C1564" s="54" t="s">
        <v>4767</v>
      </c>
      <c r="D1564" s="54" t="s">
        <v>603</v>
      </c>
      <c r="E1564" s="54" t="s">
        <v>18</v>
      </c>
      <c r="F1564" s="54" t="s">
        <v>603</v>
      </c>
      <c r="G1564" s="54" t="s">
        <v>129</v>
      </c>
      <c r="H1564" s="54"/>
      <c r="I1564" s="54" t="s">
        <v>20</v>
      </c>
      <c r="J1564" s="68">
        <v>5.19</v>
      </c>
      <c r="K1564" s="68">
        <v>6.811</v>
      </c>
      <c r="L1564" s="68">
        <v>7</v>
      </c>
      <c r="M1564" s="68">
        <v>7</v>
      </c>
      <c r="N1564" s="68">
        <v>0</v>
      </c>
    </row>
    <row r="1565" customFormat="1" spans="1:14">
      <c r="A1565" s="54" t="s">
        <v>4768</v>
      </c>
      <c r="B1565" s="54" t="s">
        <v>4769</v>
      </c>
      <c r="C1565" s="54" t="s">
        <v>4770</v>
      </c>
      <c r="D1565" s="54" t="s">
        <v>160</v>
      </c>
      <c r="E1565" s="54" t="s">
        <v>18</v>
      </c>
      <c r="F1565" s="54" t="s">
        <v>160</v>
      </c>
      <c r="G1565" s="54" t="s">
        <v>129</v>
      </c>
      <c r="H1565" s="54"/>
      <c r="I1565" s="54" t="s">
        <v>86</v>
      </c>
      <c r="J1565" s="68">
        <v>0.56</v>
      </c>
      <c r="K1565" s="68">
        <v>0.248</v>
      </c>
      <c r="L1565" s="68">
        <v>1</v>
      </c>
      <c r="M1565" s="68">
        <v>1</v>
      </c>
      <c r="N1565" s="68">
        <v>0</v>
      </c>
    </row>
    <row r="1566" customFormat="1" spans="1:14">
      <c r="A1566" s="54" t="s">
        <v>4771</v>
      </c>
      <c r="B1566" s="54" t="s">
        <v>4772</v>
      </c>
      <c r="C1566" s="54" t="s">
        <v>4773</v>
      </c>
      <c r="D1566" s="54" t="s">
        <v>37</v>
      </c>
      <c r="E1566" s="54" t="s">
        <v>18</v>
      </c>
      <c r="F1566" s="54" t="s">
        <v>37</v>
      </c>
      <c r="G1566" s="66" t="s">
        <v>38</v>
      </c>
      <c r="H1566" s="54"/>
      <c r="I1566" s="54" t="s">
        <v>39</v>
      </c>
      <c r="J1566" s="68">
        <v>104.74</v>
      </c>
      <c r="K1566" s="68">
        <v>70.47</v>
      </c>
      <c r="L1566" s="68">
        <v>105</v>
      </c>
      <c r="M1566" s="68">
        <v>105</v>
      </c>
      <c r="N1566" s="68">
        <v>0</v>
      </c>
    </row>
    <row r="1567" customFormat="1" spans="1:14">
      <c r="A1567" s="54" t="s">
        <v>4774</v>
      </c>
      <c r="B1567" s="54" t="s">
        <v>4775</v>
      </c>
      <c r="C1567" s="54" t="s">
        <v>4776</v>
      </c>
      <c r="D1567" s="54" t="s">
        <v>17</v>
      </c>
      <c r="E1567" s="54" t="s">
        <v>18</v>
      </c>
      <c r="F1567" s="54" t="s">
        <v>17</v>
      </c>
      <c r="G1567" s="66" t="s">
        <v>19</v>
      </c>
      <c r="H1567" s="54"/>
      <c r="I1567" s="54" t="s">
        <v>152</v>
      </c>
      <c r="J1567" s="68">
        <v>1.33</v>
      </c>
      <c r="K1567" s="68">
        <v>1.814</v>
      </c>
      <c r="L1567" s="68">
        <v>2</v>
      </c>
      <c r="M1567" s="68">
        <v>2</v>
      </c>
      <c r="N1567" s="68">
        <v>0</v>
      </c>
    </row>
    <row r="1568" customFormat="1" spans="1:14">
      <c r="A1568" s="54" t="s">
        <v>4777</v>
      </c>
      <c r="B1568" s="54" t="s">
        <v>4778</v>
      </c>
      <c r="C1568" s="54" t="s">
        <v>4779</v>
      </c>
      <c r="D1568" s="54" t="s">
        <v>140</v>
      </c>
      <c r="E1568" s="54" t="s">
        <v>18</v>
      </c>
      <c r="F1568" s="54" t="s">
        <v>140</v>
      </c>
      <c r="G1568" s="54" t="s">
        <v>98</v>
      </c>
      <c r="H1568" s="54"/>
      <c r="I1568" s="54" t="s">
        <v>99</v>
      </c>
      <c r="J1568" s="68">
        <v>3.71</v>
      </c>
      <c r="K1568" s="68">
        <v>5.491</v>
      </c>
      <c r="L1568" s="68">
        <v>5</v>
      </c>
      <c r="M1568" s="68">
        <v>6</v>
      </c>
      <c r="N1568" s="68">
        <v>1</v>
      </c>
    </row>
    <row r="1569" customFormat="1" spans="1:14">
      <c r="A1569" s="54" t="s">
        <v>4780</v>
      </c>
      <c r="B1569" s="54" t="s">
        <v>4781</v>
      </c>
      <c r="C1569" s="54" t="s">
        <v>4782</v>
      </c>
      <c r="D1569" s="54" t="s">
        <v>17</v>
      </c>
      <c r="E1569" s="54" t="s">
        <v>18</v>
      </c>
      <c r="F1569" s="54" t="s">
        <v>17</v>
      </c>
      <c r="G1569" s="54" t="s">
        <v>19</v>
      </c>
      <c r="H1569" s="54"/>
      <c r="I1569" s="54" t="s">
        <v>103</v>
      </c>
      <c r="J1569" s="68">
        <v>42.81</v>
      </c>
      <c r="K1569" s="68">
        <v>50.445</v>
      </c>
      <c r="L1569" s="68">
        <v>44</v>
      </c>
      <c r="M1569" s="68">
        <v>51</v>
      </c>
      <c r="N1569" s="68">
        <v>7</v>
      </c>
    </row>
    <row r="1570" customFormat="1" spans="1:14">
      <c r="A1570" s="54" t="s">
        <v>4783</v>
      </c>
      <c r="B1570" s="54" t="s">
        <v>4784</v>
      </c>
      <c r="C1570" s="54" t="s">
        <v>4785</v>
      </c>
      <c r="D1570" s="54" t="s">
        <v>160</v>
      </c>
      <c r="E1570" s="54" t="s">
        <v>18</v>
      </c>
      <c r="F1570" s="54" t="s">
        <v>160</v>
      </c>
      <c r="G1570" s="54" t="s">
        <v>129</v>
      </c>
      <c r="H1570" s="54"/>
      <c r="I1570" s="54" t="s">
        <v>337</v>
      </c>
      <c r="J1570" s="68">
        <v>3.14</v>
      </c>
      <c r="K1570" s="68">
        <v>2.479</v>
      </c>
      <c r="L1570" s="68">
        <v>3.5</v>
      </c>
      <c r="M1570" s="68">
        <v>3.5</v>
      </c>
      <c r="N1570" s="68">
        <v>0</v>
      </c>
    </row>
    <row r="1571" customFormat="1" spans="1:14">
      <c r="A1571" s="54" t="s">
        <v>4786</v>
      </c>
      <c r="B1571" s="54" t="s">
        <v>4787</v>
      </c>
      <c r="C1571" s="54" t="s">
        <v>4788</v>
      </c>
      <c r="D1571" s="54" t="s">
        <v>160</v>
      </c>
      <c r="E1571" s="54" t="s">
        <v>18</v>
      </c>
      <c r="F1571" s="54" t="s">
        <v>160</v>
      </c>
      <c r="G1571" s="66" t="s">
        <v>129</v>
      </c>
      <c r="H1571" s="54"/>
      <c r="I1571" s="54" t="s">
        <v>337</v>
      </c>
      <c r="J1571" s="68">
        <v>3.07</v>
      </c>
      <c r="K1571" s="68">
        <v>2.479</v>
      </c>
      <c r="L1571" s="68">
        <v>3.5</v>
      </c>
      <c r="M1571" s="68">
        <v>3.5</v>
      </c>
      <c r="N1571" s="68">
        <v>0</v>
      </c>
    </row>
    <row r="1572" customFormat="1" spans="1:14">
      <c r="A1572" s="54" t="s">
        <v>4789</v>
      </c>
      <c r="B1572" s="54" t="s">
        <v>4790</v>
      </c>
      <c r="C1572" s="54" t="s">
        <v>4791</v>
      </c>
      <c r="D1572" s="54" t="s">
        <v>160</v>
      </c>
      <c r="E1572" s="54" t="s">
        <v>18</v>
      </c>
      <c r="F1572" s="54" t="s">
        <v>160</v>
      </c>
      <c r="G1572" s="54" t="s">
        <v>129</v>
      </c>
      <c r="H1572" s="54"/>
      <c r="I1572" s="54" t="s">
        <v>337</v>
      </c>
      <c r="J1572" s="68">
        <v>3.13</v>
      </c>
      <c r="K1572" s="68">
        <v>2.479</v>
      </c>
      <c r="L1572" s="68">
        <v>3.5</v>
      </c>
      <c r="M1572" s="68">
        <v>3.5</v>
      </c>
      <c r="N1572" s="68">
        <v>0</v>
      </c>
    </row>
    <row r="1573" customFormat="1" spans="1:14">
      <c r="A1573" s="54" t="s">
        <v>4792</v>
      </c>
      <c r="B1573" s="54" t="s">
        <v>4793</v>
      </c>
      <c r="C1573" s="54" t="s">
        <v>4794</v>
      </c>
      <c r="D1573" s="54" t="s">
        <v>160</v>
      </c>
      <c r="E1573" s="54" t="s">
        <v>18</v>
      </c>
      <c r="F1573" s="54" t="s">
        <v>160</v>
      </c>
      <c r="G1573" s="54" t="s">
        <v>129</v>
      </c>
      <c r="H1573" s="54"/>
      <c r="I1573" s="54" t="s">
        <v>337</v>
      </c>
      <c r="J1573" s="68">
        <v>3.14</v>
      </c>
      <c r="K1573" s="68">
        <v>2.591</v>
      </c>
      <c r="L1573" s="68">
        <v>3.5</v>
      </c>
      <c r="M1573" s="68">
        <v>3.5</v>
      </c>
      <c r="N1573" s="68">
        <v>0</v>
      </c>
    </row>
    <row r="1574" customFormat="1" spans="1:14">
      <c r="A1574" s="54" t="s">
        <v>4795</v>
      </c>
      <c r="B1574" s="54" t="s">
        <v>4796</v>
      </c>
      <c r="C1574" s="54" t="s">
        <v>4797</v>
      </c>
      <c r="D1574" s="54" t="s">
        <v>160</v>
      </c>
      <c r="E1574" s="54" t="s">
        <v>18</v>
      </c>
      <c r="F1574" s="54" t="s">
        <v>160</v>
      </c>
      <c r="G1574" s="66" t="s">
        <v>129</v>
      </c>
      <c r="H1574" s="54"/>
      <c r="I1574" s="54" t="s">
        <v>337</v>
      </c>
      <c r="J1574" s="68">
        <v>3.14</v>
      </c>
      <c r="K1574" s="68">
        <v>2.383</v>
      </c>
      <c r="L1574" s="68">
        <v>3.5</v>
      </c>
      <c r="M1574" s="68">
        <v>3.5</v>
      </c>
      <c r="N1574" s="68">
        <v>0</v>
      </c>
    </row>
    <row r="1575" customFormat="1" spans="1:14">
      <c r="A1575" s="54" t="s">
        <v>4798</v>
      </c>
      <c r="B1575" s="54" t="s">
        <v>4799</v>
      </c>
      <c r="C1575" s="54" t="s">
        <v>4800</v>
      </c>
      <c r="D1575" s="54" t="s">
        <v>160</v>
      </c>
      <c r="E1575" s="54" t="s">
        <v>18</v>
      </c>
      <c r="F1575" s="54" t="s">
        <v>160</v>
      </c>
      <c r="G1575" s="66" t="s">
        <v>129</v>
      </c>
      <c r="H1575" s="54"/>
      <c r="I1575" s="54" t="s">
        <v>161</v>
      </c>
      <c r="J1575" s="68">
        <v>0.45</v>
      </c>
      <c r="K1575" s="68">
        <v>0</v>
      </c>
      <c r="L1575" s="68">
        <v>0.5</v>
      </c>
      <c r="M1575" s="68">
        <v>0.5</v>
      </c>
      <c r="N1575" s="68">
        <v>0</v>
      </c>
    </row>
    <row r="1576" customFormat="1" spans="1:14">
      <c r="A1576" s="54" t="s">
        <v>4801</v>
      </c>
      <c r="B1576" s="54" t="s">
        <v>4802</v>
      </c>
      <c r="C1576" s="54" t="s">
        <v>4803</v>
      </c>
      <c r="D1576" s="54" t="s">
        <v>336</v>
      </c>
      <c r="E1576" s="54" t="s">
        <v>18</v>
      </c>
      <c r="F1576" s="54" t="s">
        <v>336</v>
      </c>
      <c r="G1576" s="54" t="s">
        <v>129</v>
      </c>
      <c r="H1576" s="54"/>
      <c r="I1576" s="54" t="s">
        <v>161</v>
      </c>
      <c r="J1576" s="68">
        <v>0.34</v>
      </c>
      <c r="K1576" s="68">
        <v>0</v>
      </c>
      <c r="L1576" s="68">
        <v>0.5</v>
      </c>
      <c r="M1576" s="68">
        <v>0.5</v>
      </c>
      <c r="N1576" s="68">
        <v>0</v>
      </c>
    </row>
    <row r="1577" customFormat="1" spans="1:14">
      <c r="A1577" s="54" t="s">
        <v>4804</v>
      </c>
      <c r="B1577" s="54" t="s">
        <v>4805</v>
      </c>
      <c r="C1577" s="54" t="s">
        <v>4806</v>
      </c>
      <c r="D1577" s="54" t="s">
        <v>17</v>
      </c>
      <c r="E1577" s="54" t="s">
        <v>18</v>
      </c>
      <c r="F1577" s="54" t="s">
        <v>17</v>
      </c>
      <c r="G1577" s="54" t="s">
        <v>19</v>
      </c>
      <c r="H1577" s="54"/>
      <c r="I1577" s="54" t="s">
        <v>90</v>
      </c>
      <c r="J1577" s="68">
        <v>1.33</v>
      </c>
      <c r="K1577" s="68">
        <v>0</v>
      </c>
      <c r="L1577" s="68">
        <v>1.5</v>
      </c>
      <c r="M1577" s="68">
        <v>1.5</v>
      </c>
      <c r="N1577" s="68">
        <v>0</v>
      </c>
    </row>
    <row r="1578" customFormat="1" spans="1:14">
      <c r="A1578" s="54" t="s">
        <v>4807</v>
      </c>
      <c r="B1578" s="54" t="s">
        <v>4808</v>
      </c>
      <c r="C1578" s="54" t="s">
        <v>4809</v>
      </c>
      <c r="D1578" s="54" t="s">
        <v>17</v>
      </c>
      <c r="E1578" s="54" t="s">
        <v>18</v>
      </c>
      <c r="F1578" s="54" t="s">
        <v>17</v>
      </c>
      <c r="G1578" s="54" t="s">
        <v>19</v>
      </c>
      <c r="H1578" s="54"/>
      <c r="I1578" s="54" t="s">
        <v>767</v>
      </c>
      <c r="J1578" s="68">
        <v>73.62</v>
      </c>
      <c r="K1578" s="68">
        <v>95.542</v>
      </c>
      <c r="L1578" s="68">
        <v>97</v>
      </c>
      <c r="M1578" s="68">
        <v>96</v>
      </c>
      <c r="N1578" s="68">
        <v>-1</v>
      </c>
    </row>
    <row r="1579" customFormat="1" spans="1:14">
      <c r="A1579" s="54" t="s">
        <v>4810</v>
      </c>
      <c r="B1579" s="54" t="s">
        <v>4811</v>
      </c>
      <c r="C1579" s="54" t="s">
        <v>4812</v>
      </c>
      <c r="D1579" s="54" t="s">
        <v>17</v>
      </c>
      <c r="E1579" s="54" t="s">
        <v>18</v>
      </c>
      <c r="F1579" s="54" t="s">
        <v>17</v>
      </c>
      <c r="G1579" s="54" t="s">
        <v>19</v>
      </c>
      <c r="H1579" s="54"/>
      <c r="I1579" s="54" t="s">
        <v>767</v>
      </c>
      <c r="J1579" s="68">
        <v>72.2</v>
      </c>
      <c r="K1579" s="68">
        <v>90.045</v>
      </c>
      <c r="L1579" s="68">
        <v>92</v>
      </c>
      <c r="M1579" s="68">
        <v>91</v>
      </c>
      <c r="N1579" s="68">
        <v>-1</v>
      </c>
    </row>
    <row r="1580" customFormat="1" spans="1:14">
      <c r="A1580" s="54" t="s">
        <v>4813</v>
      </c>
      <c r="B1580" s="54" t="s">
        <v>4814</v>
      </c>
      <c r="C1580" s="54" t="s">
        <v>4815</v>
      </c>
      <c r="D1580" s="54" t="s">
        <v>17</v>
      </c>
      <c r="E1580" s="54" t="s">
        <v>18</v>
      </c>
      <c r="F1580" s="54" t="s">
        <v>17</v>
      </c>
      <c r="G1580" s="54" t="s">
        <v>19</v>
      </c>
      <c r="H1580" s="54"/>
      <c r="I1580" s="54" t="s">
        <v>767</v>
      </c>
      <c r="J1580" s="68">
        <v>57.98</v>
      </c>
      <c r="K1580" s="68">
        <v>59.632</v>
      </c>
      <c r="L1580" s="68">
        <v>61</v>
      </c>
      <c r="M1580" s="68">
        <v>60</v>
      </c>
      <c r="N1580" s="68">
        <v>-1</v>
      </c>
    </row>
    <row r="1581" customFormat="1" spans="1:14">
      <c r="A1581" s="54" t="s">
        <v>4816</v>
      </c>
      <c r="B1581" s="54" t="s">
        <v>4817</v>
      </c>
      <c r="C1581" s="54" t="s">
        <v>4818</v>
      </c>
      <c r="D1581" s="54" t="s">
        <v>2292</v>
      </c>
      <c r="E1581" s="54" t="s">
        <v>18</v>
      </c>
      <c r="F1581" s="54" t="s">
        <v>2292</v>
      </c>
      <c r="G1581" s="54" t="s">
        <v>129</v>
      </c>
      <c r="H1581" s="54"/>
      <c r="I1581" s="54" t="s">
        <v>767</v>
      </c>
      <c r="J1581" s="68">
        <v>11.28</v>
      </c>
      <c r="K1581" s="68">
        <v>12.527</v>
      </c>
      <c r="L1581" s="68">
        <v>12.5</v>
      </c>
      <c r="M1581" s="68">
        <v>13</v>
      </c>
      <c r="N1581" s="68">
        <v>0.5</v>
      </c>
    </row>
    <row r="1582" customFormat="1" spans="1:14">
      <c r="A1582" s="54" t="s">
        <v>4819</v>
      </c>
      <c r="B1582" s="54" t="s">
        <v>4820</v>
      </c>
      <c r="C1582" s="54" t="s">
        <v>4821</v>
      </c>
      <c r="D1582" s="54" t="s">
        <v>845</v>
      </c>
      <c r="E1582" s="54" t="s">
        <v>18</v>
      </c>
      <c r="F1582" s="54" t="s">
        <v>845</v>
      </c>
      <c r="G1582" s="54" t="s">
        <v>129</v>
      </c>
      <c r="H1582" s="54"/>
      <c r="I1582" s="54" t="s">
        <v>767</v>
      </c>
      <c r="J1582" s="68">
        <v>6.27</v>
      </c>
      <c r="K1582" s="68">
        <v>6.46</v>
      </c>
      <c r="L1582" s="68">
        <v>6.5</v>
      </c>
      <c r="M1582" s="68">
        <v>6.5</v>
      </c>
      <c r="N1582" s="68">
        <v>0</v>
      </c>
    </row>
    <row r="1583" customFormat="1" spans="1:14">
      <c r="A1583" s="54" t="s">
        <v>4822</v>
      </c>
      <c r="B1583" s="54" t="s">
        <v>4823</v>
      </c>
      <c r="C1583" s="54" t="s">
        <v>4824</v>
      </c>
      <c r="D1583" s="54" t="s">
        <v>17</v>
      </c>
      <c r="E1583" s="54" t="s">
        <v>18</v>
      </c>
      <c r="F1583" s="54" t="s">
        <v>17</v>
      </c>
      <c r="G1583" s="54" t="s">
        <v>19</v>
      </c>
      <c r="H1583" s="54"/>
      <c r="I1583" s="54" t="s">
        <v>767</v>
      </c>
      <c r="J1583" s="68">
        <v>5.33</v>
      </c>
      <c r="K1583" s="68">
        <v>5.522</v>
      </c>
      <c r="L1583" s="68">
        <v>6</v>
      </c>
      <c r="M1583" s="68">
        <v>6</v>
      </c>
      <c r="N1583" s="68">
        <v>0</v>
      </c>
    </row>
    <row r="1584" customFormat="1" spans="1:14">
      <c r="A1584" s="54" t="s">
        <v>4825</v>
      </c>
      <c r="B1584" s="54" t="s">
        <v>4826</v>
      </c>
      <c r="C1584" s="54" t="s">
        <v>4827</v>
      </c>
      <c r="D1584" s="54" t="s">
        <v>17</v>
      </c>
      <c r="E1584" s="54" t="s">
        <v>18</v>
      </c>
      <c r="F1584" s="54" t="s">
        <v>17</v>
      </c>
      <c r="G1584" s="54" t="s">
        <v>19</v>
      </c>
      <c r="H1584" s="54"/>
      <c r="I1584" s="54" t="s">
        <v>767</v>
      </c>
      <c r="J1584" s="68">
        <v>12.08</v>
      </c>
      <c r="K1584" s="68">
        <v>14.729</v>
      </c>
      <c r="L1584" s="68">
        <v>13</v>
      </c>
      <c r="M1584" s="68">
        <v>15</v>
      </c>
      <c r="N1584" s="68">
        <v>2</v>
      </c>
    </row>
    <row r="1585" customFormat="1" spans="1:14">
      <c r="A1585" s="54" t="s">
        <v>4828</v>
      </c>
      <c r="B1585" s="54" t="s">
        <v>4829</v>
      </c>
      <c r="C1585" s="54" t="s">
        <v>4830</v>
      </c>
      <c r="D1585" s="54" t="s">
        <v>1452</v>
      </c>
      <c r="E1585" s="54" t="s">
        <v>18</v>
      </c>
      <c r="F1585" s="54" t="s">
        <v>1452</v>
      </c>
      <c r="G1585" s="54" t="s">
        <v>98</v>
      </c>
      <c r="H1585" s="54"/>
      <c r="I1585" s="54" t="s">
        <v>223</v>
      </c>
      <c r="J1585" s="68">
        <v>82.14</v>
      </c>
      <c r="K1585" s="68">
        <v>43.157</v>
      </c>
      <c r="L1585" s="68">
        <v>86</v>
      </c>
      <c r="M1585" s="68">
        <v>86</v>
      </c>
      <c r="N1585" s="68">
        <v>0</v>
      </c>
    </row>
    <row r="1586" customFormat="1" spans="1:14">
      <c r="A1586" s="54" t="s">
        <v>4831</v>
      </c>
      <c r="B1586" s="54" t="s">
        <v>4832</v>
      </c>
      <c r="C1586" s="54" t="s">
        <v>4833</v>
      </c>
      <c r="D1586" s="54" t="s">
        <v>140</v>
      </c>
      <c r="E1586" s="54" t="s">
        <v>18</v>
      </c>
      <c r="F1586" s="54" t="s">
        <v>140</v>
      </c>
      <c r="G1586" s="54" t="s">
        <v>98</v>
      </c>
      <c r="H1586" s="54"/>
      <c r="I1586" s="54" t="s">
        <v>199</v>
      </c>
      <c r="J1586" s="68">
        <v>4.24</v>
      </c>
      <c r="K1586" s="68">
        <v>3.091</v>
      </c>
      <c r="L1586" s="68">
        <v>4.5</v>
      </c>
      <c r="M1586" s="68">
        <v>4.5</v>
      </c>
      <c r="N1586" s="68">
        <v>0</v>
      </c>
    </row>
    <row r="1587" customFormat="1" spans="1:14">
      <c r="A1587" s="54" t="s">
        <v>4834</v>
      </c>
      <c r="B1587" s="54" t="s">
        <v>4835</v>
      </c>
      <c r="C1587" s="54" t="s">
        <v>4836</v>
      </c>
      <c r="D1587" s="54" t="s">
        <v>332</v>
      </c>
      <c r="E1587" s="54" t="s">
        <v>18</v>
      </c>
      <c r="F1587" s="54" t="s">
        <v>332</v>
      </c>
      <c r="G1587" s="66" t="s">
        <v>52</v>
      </c>
      <c r="H1587" s="54"/>
      <c r="I1587" s="54" t="s">
        <v>215</v>
      </c>
      <c r="J1587" s="68">
        <v>31.26</v>
      </c>
      <c r="K1587" s="68">
        <v>28.543</v>
      </c>
      <c r="L1587" s="68">
        <v>31</v>
      </c>
      <c r="M1587" s="68">
        <v>32</v>
      </c>
      <c r="N1587" s="68">
        <v>1</v>
      </c>
    </row>
    <row r="1588" customFormat="1" spans="1:14">
      <c r="A1588" s="54" t="s">
        <v>4837</v>
      </c>
      <c r="B1588" s="54" t="s">
        <v>4838</v>
      </c>
      <c r="C1588" s="54" t="s">
        <v>4839</v>
      </c>
      <c r="D1588" s="54" t="s">
        <v>17</v>
      </c>
      <c r="E1588" s="54" t="s">
        <v>18</v>
      </c>
      <c r="F1588" s="54" t="s">
        <v>17</v>
      </c>
      <c r="G1588" s="54" t="s">
        <v>19</v>
      </c>
      <c r="H1588" s="54"/>
      <c r="I1588" s="54" t="s">
        <v>191</v>
      </c>
      <c r="J1588" s="68">
        <v>31.49</v>
      </c>
      <c r="K1588" s="68">
        <v>31.71</v>
      </c>
      <c r="L1588" s="68">
        <v>32</v>
      </c>
      <c r="M1588" s="68">
        <v>32</v>
      </c>
      <c r="N1588" s="68">
        <v>0</v>
      </c>
    </row>
    <row r="1589" customFormat="1" spans="1:14">
      <c r="A1589" s="54" t="s">
        <v>4840</v>
      </c>
      <c r="B1589" s="54" t="s">
        <v>4841</v>
      </c>
      <c r="C1589" s="54" t="s">
        <v>4842</v>
      </c>
      <c r="D1589" s="54" t="s">
        <v>611</v>
      </c>
      <c r="E1589" s="54" t="s">
        <v>18</v>
      </c>
      <c r="F1589" s="54" t="s">
        <v>611</v>
      </c>
      <c r="G1589" s="54" t="s">
        <v>129</v>
      </c>
      <c r="H1589" s="54"/>
      <c r="I1589" s="54" t="s">
        <v>86</v>
      </c>
      <c r="J1589" s="68">
        <v>58.96</v>
      </c>
      <c r="K1589" s="68">
        <v>69.823</v>
      </c>
      <c r="L1589" s="68">
        <v>72</v>
      </c>
      <c r="M1589" s="68">
        <v>70</v>
      </c>
      <c r="N1589" s="68">
        <v>-2</v>
      </c>
    </row>
    <row r="1590" customFormat="1" spans="1:14">
      <c r="A1590" s="54" t="s">
        <v>4843</v>
      </c>
      <c r="B1590" s="54" t="s">
        <v>4844</v>
      </c>
      <c r="C1590" s="54" t="s">
        <v>4845</v>
      </c>
      <c r="D1590" s="54" t="s">
        <v>160</v>
      </c>
      <c r="E1590" s="54" t="s">
        <v>18</v>
      </c>
      <c r="F1590" s="54" t="s">
        <v>160</v>
      </c>
      <c r="G1590" s="54" t="s">
        <v>129</v>
      </c>
      <c r="H1590" s="54"/>
      <c r="I1590" s="54" t="s">
        <v>161</v>
      </c>
      <c r="J1590" s="68">
        <v>1.33</v>
      </c>
      <c r="K1590" s="68">
        <v>1.2</v>
      </c>
      <c r="L1590" s="68">
        <v>1.5</v>
      </c>
      <c r="M1590" s="68">
        <v>1.5</v>
      </c>
      <c r="N1590" s="68">
        <v>0</v>
      </c>
    </row>
    <row r="1591" customFormat="1" spans="1:14">
      <c r="A1591" s="54" t="s">
        <v>4846</v>
      </c>
      <c r="B1591" s="54" t="s">
        <v>4847</v>
      </c>
      <c r="C1591" s="54" t="s">
        <v>4848</v>
      </c>
      <c r="D1591" s="54" t="s">
        <v>336</v>
      </c>
      <c r="E1591" s="54" t="s">
        <v>18</v>
      </c>
      <c r="F1591" s="54" t="s">
        <v>336</v>
      </c>
      <c r="G1591" s="54" t="s">
        <v>129</v>
      </c>
      <c r="H1591" s="54"/>
      <c r="I1591" s="54" t="s">
        <v>161</v>
      </c>
      <c r="J1591" s="68">
        <v>4.43</v>
      </c>
      <c r="K1591" s="68">
        <v>5.386</v>
      </c>
      <c r="L1591" s="68">
        <v>5.5</v>
      </c>
      <c r="M1591" s="68">
        <v>5.5</v>
      </c>
      <c r="N1591" s="68">
        <v>0</v>
      </c>
    </row>
    <row r="1592" customFormat="1" spans="1:14">
      <c r="A1592" s="54" t="s">
        <v>4849</v>
      </c>
      <c r="B1592" s="54" t="s">
        <v>4850</v>
      </c>
      <c r="C1592" s="54" t="s">
        <v>4851</v>
      </c>
      <c r="D1592" s="54" t="s">
        <v>845</v>
      </c>
      <c r="E1592" s="54" t="s">
        <v>18</v>
      </c>
      <c r="F1592" s="54" t="s">
        <v>845</v>
      </c>
      <c r="G1592" s="54" t="s">
        <v>129</v>
      </c>
      <c r="H1592" s="54"/>
      <c r="I1592" s="54" t="s">
        <v>161</v>
      </c>
      <c r="J1592" s="68">
        <v>4.78</v>
      </c>
      <c r="K1592" s="68">
        <v>4.59</v>
      </c>
      <c r="L1592" s="68">
        <v>5</v>
      </c>
      <c r="M1592" s="68">
        <v>5</v>
      </c>
      <c r="N1592" s="68">
        <v>0</v>
      </c>
    </row>
    <row r="1593" customFormat="1" spans="1:14">
      <c r="A1593" s="54" t="s">
        <v>4852</v>
      </c>
      <c r="B1593" s="54" t="s">
        <v>4853</v>
      </c>
      <c r="C1593" s="54" t="s">
        <v>4854</v>
      </c>
      <c r="D1593" s="54" t="s">
        <v>266</v>
      </c>
      <c r="E1593" s="54" t="s">
        <v>18</v>
      </c>
      <c r="F1593" s="54" t="s">
        <v>267</v>
      </c>
      <c r="G1593" s="54" t="s">
        <v>170</v>
      </c>
      <c r="H1593" s="54"/>
      <c r="I1593" s="54" t="s">
        <v>145</v>
      </c>
      <c r="J1593" s="68">
        <v>57.19</v>
      </c>
      <c r="K1593" s="68">
        <v>35.445</v>
      </c>
      <c r="L1593" s="68">
        <v>57</v>
      </c>
      <c r="M1593" s="68">
        <v>58</v>
      </c>
      <c r="N1593" s="68">
        <v>1</v>
      </c>
    </row>
    <row r="1594" customFormat="1" spans="1:14">
      <c r="A1594" s="54" t="s">
        <v>4855</v>
      </c>
      <c r="B1594" s="54" t="s">
        <v>4856</v>
      </c>
      <c r="C1594" s="54" t="s">
        <v>4857</v>
      </c>
      <c r="D1594" s="54" t="s">
        <v>336</v>
      </c>
      <c r="E1594" s="54" t="s">
        <v>18</v>
      </c>
      <c r="F1594" s="54" t="s">
        <v>336</v>
      </c>
      <c r="G1594" s="54" t="s">
        <v>129</v>
      </c>
      <c r="H1594" s="54"/>
      <c r="I1594" s="54" t="s">
        <v>161</v>
      </c>
      <c r="J1594" s="68">
        <v>4.44</v>
      </c>
      <c r="K1594" s="68">
        <v>4.56</v>
      </c>
      <c r="L1594" s="68">
        <v>4.5</v>
      </c>
      <c r="M1594" s="68">
        <v>5</v>
      </c>
      <c r="N1594" s="68">
        <v>0.5</v>
      </c>
    </row>
    <row r="1595" customFormat="1" spans="1:14">
      <c r="A1595" s="54" t="s">
        <v>4858</v>
      </c>
      <c r="B1595" s="54" t="s">
        <v>4859</v>
      </c>
      <c r="C1595" s="54" t="s">
        <v>4860</v>
      </c>
      <c r="D1595" s="54" t="s">
        <v>967</v>
      </c>
      <c r="E1595" s="54" t="s">
        <v>18</v>
      </c>
      <c r="F1595" s="54" t="s">
        <v>967</v>
      </c>
      <c r="G1595" s="66" t="s">
        <v>52</v>
      </c>
      <c r="H1595" s="54"/>
      <c r="I1595" s="54" t="s">
        <v>199</v>
      </c>
      <c r="J1595" s="68">
        <v>54.76</v>
      </c>
      <c r="K1595" s="68">
        <v>69.087</v>
      </c>
      <c r="L1595" s="68">
        <v>73</v>
      </c>
      <c r="M1595" s="68">
        <v>75</v>
      </c>
      <c r="N1595" s="68">
        <v>2</v>
      </c>
    </row>
    <row r="1596" customFormat="1" spans="1:14">
      <c r="A1596" s="54" t="s">
        <v>4861</v>
      </c>
      <c r="B1596" s="54" t="s">
        <v>4862</v>
      </c>
      <c r="C1596" s="54" t="s">
        <v>4863</v>
      </c>
      <c r="D1596" s="54" t="s">
        <v>17</v>
      </c>
      <c r="E1596" s="54" t="s">
        <v>18</v>
      </c>
      <c r="F1596" s="54" t="s">
        <v>17</v>
      </c>
      <c r="G1596" s="54" t="s">
        <v>19</v>
      </c>
      <c r="H1596" s="54"/>
      <c r="I1596" s="54" t="s">
        <v>99</v>
      </c>
      <c r="J1596" s="68">
        <v>0.21</v>
      </c>
      <c r="K1596" s="68">
        <v>0.374</v>
      </c>
      <c r="L1596" s="68">
        <v>0.5</v>
      </c>
      <c r="M1596" s="68">
        <v>0.5</v>
      </c>
      <c r="N1596" s="68">
        <v>0</v>
      </c>
    </row>
    <row r="1597" customFormat="1" spans="1:14">
      <c r="A1597" s="54" t="s">
        <v>4864</v>
      </c>
      <c r="B1597" s="54" t="s">
        <v>4865</v>
      </c>
      <c r="C1597" s="54" t="s">
        <v>4866</v>
      </c>
      <c r="D1597" s="54" t="s">
        <v>17</v>
      </c>
      <c r="E1597" s="54" t="s">
        <v>18</v>
      </c>
      <c r="F1597" s="54" t="s">
        <v>17</v>
      </c>
      <c r="G1597" s="54" t="s">
        <v>19</v>
      </c>
      <c r="H1597" s="54"/>
      <c r="I1597" s="54" t="s">
        <v>191</v>
      </c>
      <c r="J1597" s="68">
        <v>31.96</v>
      </c>
      <c r="K1597" s="68">
        <v>21.925</v>
      </c>
      <c r="L1597" s="68">
        <v>32</v>
      </c>
      <c r="M1597" s="68">
        <v>32</v>
      </c>
      <c r="N1597" s="68">
        <v>0</v>
      </c>
    </row>
    <row r="1598" customFormat="1" spans="1:14">
      <c r="A1598" s="54" t="s">
        <v>4867</v>
      </c>
      <c r="B1598" s="54" t="s">
        <v>4868</v>
      </c>
      <c r="C1598" s="54" t="s">
        <v>4869</v>
      </c>
      <c r="D1598" s="54" t="s">
        <v>17</v>
      </c>
      <c r="E1598" s="54" t="s">
        <v>18</v>
      </c>
      <c r="F1598" s="54" t="s">
        <v>17</v>
      </c>
      <c r="G1598" s="66" t="s">
        <v>19</v>
      </c>
      <c r="H1598" s="54"/>
      <c r="I1598" s="54" t="s">
        <v>292</v>
      </c>
      <c r="J1598" s="68">
        <v>3.26</v>
      </c>
      <c r="K1598" s="68">
        <v>0.947</v>
      </c>
      <c r="L1598" s="68">
        <v>3.5</v>
      </c>
      <c r="M1598" s="68">
        <v>3.5</v>
      </c>
      <c r="N1598" s="68">
        <v>0</v>
      </c>
    </row>
    <row r="1599" customFormat="1" spans="1:14">
      <c r="A1599" s="54" t="s">
        <v>4870</v>
      </c>
      <c r="B1599" s="54" t="s">
        <v>4871</v>
      </c>
      <c r="C1599" s="54" t="s">
        <v>4872</v>
      </c>
      <c r="D1599" s="54" t="s">
        <v>17</v>
      </c>
      <c r="E1599" s="54" t="s">
        <v>18</v>
      </c>
      <c r="F1599" s="54" t="s">
        <v>17</v>
      </c>
      <c r="G1599" s="54" t="s">
        <v>19</v>
      </c>
      <c r="H1599" s="54"/>
      <c r="I1599" s="54" t="s">
        <v>145</v>
      </c>
      <c r="J1599" s="68">
        <v>0.69</v>
      </c>
      <c r="K1599" s="68">
        <v>0.372</v>
      </c>
      <c r="L1599" s="68">
        <v>1</v>
      </c>
      <c r="M1599" s="68">
        <v>1</v>
      </c>
      <c r="N1599" s="68">
        <v>0</v>
      </c>
    </row>
    <row r="1600" customFormat="1" spans="1:14">
      <c r="A1600" s="54" t="s">
        <v>4873</v>
      </c>
      <c r="B1600" s="54" t="s">
        <v>4874</v>
      </c>
      <c r="C1600" s="54" t="s">
        <v>4875</v>
      </c>
      <c r="D1600" s="54" t="s">
        <v>128</v>
      </c>
      <c r="E1600" s="54" t="s">
        <v>18</v>
      </c>
      <c r="F1600" s="54" t="s">
        <v>128</v>
      </c>
      <c r="G1600" s="54" t="s">
        <v>129</v>
      </c>
      <c r="H1600" s="54"/>
      <c r="I1600" s="54" t="s">
        <v>687</v>
      </c>
      <c r="J1600" s="68">
        <v>4.74</v>
      </c>
      <c r="K1600" s="68">
        <v>4.563</v>
      </c>
      <c r="L1600" s="68">
        <v>6</v>
      </c>
      <c r="M1600" s="68">
        <v>5</v>
      </c>
      <c r="N1600" s="68">
        <v>-1</v>
      </c>
    </row>
    <row r="1601" customFormat="1" spans="1:14">
      <c r="A1601" s="54" t="s">
        <v>4876</v>
      </c>
      <c r="B1601" s="54" t="s">
        <v>4877</v>
      </c>
      <c r="C1601" s="54" t="s">
        <v>4878</v>
      </c>
      <c r="D1601" s="54" t="s">
        <v>458</v>
      </c>
      <c r="E1601" s="54" t="s">
        <v>18</v>
      </c>
      <c r="F1601" s="54" t="s">
        <v>458</v>
      </c>
      <c r="G1601" s="54" t="s">
        <v>98</v>
      </c>
      <c r="H1601" s="54"/>
      <c r="I1601" s="54" t="s">
        <v>191</v>
      </c>
      <c r="J1601" s="68">
        <v>0.29</v>
      </c>
      <c r="K1601" s="68">
        <v>0</v>
      </c>
      <c r="L1601" s="68">
        <v>0.5</v>
      </c>
      <c r="M1601" s="68">
        <v>0.5</v>
      </c>
      <c r="N1601" s="68">
        <v>0</v>
      </c>
    </row>
    <row r="1602" customFormat="1" spans="1:14">
      <c r="A1602" s="54" t="s">
        <v>4879</v>
      </c>
      <c r="B1602" s="54" t="s">
        <v>4880</v>
      </c>
      <c r="C1602" s="54" t="s">
        <v>4881</v>
      </c>
      <c r="D1602" s="54" t="s">
        <v>458</v>
      </c>
      <c r="E1602" s="54" t="s">
        <v>18</v>
      </c>
      <c r="F1602" s="54" t="s">
        <v>458</v>
      </c>
      <c r="G1602" s="54" t="s">
        <v>98</v>
      </c>
      <c r="H1602" s="54"/>
      <c r="I1602" s="54" t="s">
        <v>191</v>
      </c>
      <c r="J1602" s="68">
        <v>0.3</v>
      </c>
      <c r="K1602" s="68">
        <v>0</v>
      </c>
      <c r="L1602" s="68">
        <v>0.5</v>
      </c>
      <c r="M1602" s="68">
        <v>0.5</v>
      </c>
      <c r="N1602" s="68">
        <v>0</v>
      </c>
    </row>
    <row r="1603" customFormat="1" spans="1:14">
      <c r="A1603" s="54" t="s">
        <v>4882</v>
      </c>
      <c r="B1603" s="54" t="s">
        <v>4883</v>
      </c>
      <c r="C1603" s="54" t="s">
        <v>4884</v>
      </c>
      <c r="D1603" s="54" t="s">
        <v>465</v>
      </c>
      <c r="E1603" s="54" t="s">
        <v>18</v>
      </c>
      <c r="F1603" s="54" t="s">
        <v>465</v>
      </c>
      <c r="G1603" s="66" t="s">
        <v>129</v>
      </c>
      <c r="H1603" s="54"/>
      <c r="I1603" s="54" t="s">
        <v>145</v>
      </c>
      <c r="J1603" s="68">
        <v>730.62</v>
      </c>
      <c r="K1603" s="68">
        <v>658.012</v>
      </c>
      <c r="L1603" s="68">
        <v>726</v>
      </c>
      <c r="M1603" s="68">
        <v>731</v>
      </c>
      <c r="N1603" s="68">
        <v>5</v>
      </c>
    </row>
    <row r="1604" customFormat="1" spans="1:14">
      <c r="A1604" s="54" t="s">
        <v>4885</v>
      </c>
      <c r="B1604" s="54" t="s">
        <v>4886</v>
      </c>
      <c r="C1604" s="54" t="s">
        <v>4887</v>
      </c>
      <c r="D1604" s="54" t="s">
        <v>807</v>
      </c>
      <c r="E1604" s="54" t="s">
        <v>18</v>
      </c>
      <c r="F1604" s="54" t="s">
        <v>807</v>
      </c>
      <c r="G1604" s="54" t="s">
        <v>129</v>
      </c>
      <c r="H1604" s="54"/>
      <c r="I1604" s="54" t="s">
        <v>203</v>
      </c>
      <c r="J1604" s="68">
        <v>46.56</v>
      </c>
      <c r="K1604" s="68">
        <v>62.988</v>
      </c>
      <c r="L1604" s="68">
        <v>63</v>
      </c>
      <c r="M1604" s="68">
        <v>63</v>
      </c>
      <c r="N1604" s="68">
        <v>0</v>
      </c>
    </row>
    <row r="1605" customFormat="1" spans="1:14">
      <c r="A1605" s="54" t="s">
        <v>4888</v>
      </c>
      <c r="B1605" s="54" t="s">
        <v>4889</v>
      </c>
      <c r="C1605" s="54" t="s">
        <v>4890</v>
      </c>
      <c r="D1605" s="54" t="s">
        <v>17</v>
      </c>
      <c r="E1605" s="54" t="s">
        <v>18</v>
      </c>
      <c r="F1605" s="54" t="s">
        <v>17</v>
      </c>
      <c r="G1605" s="54" t="s">
        <v>19</v>
      </c>
      <c r="H1605" s="54"/>
      <c r="I1605" s="54" t="s">
        <v>79</v>
      </c>
      <c r="J1605" s="68">
        <v>1.02</v>
      </c>
      <c r="K1605" s="68">
        <v>1.973</v>
      </c>
      <c r="L1605" s="68">
        <v>2</v>
      </c>
      <c r="M1605" s="68">
        <v>2</v>
      </c>
      <c r="N1605" s="68">
        <v>0</v>
      </c>
    </row>
    <row r="1606" customFormat="1" spans="1:14">
      <c r="A1606" s="54" t="s">
        <v>4891</v>
      </c>
      <c r="B1606" s="54" t="s">
        <v>4892</v>
      </c>
      <c r="C1606" s="54" t="s">
        <v>4893</v>
      </c>
      <c r="D1606" s="54" t="s">
        <v>140</v>
      </c>
      <c r="E1606" s="54" t="s">
        <v>18</v>
      </c>
      <c r="F1606" s="54" t="s">
        <v>140</v>
      </c>
      <c r="G1606" s="54" t="s">
        <v>98</v>
      </c>
      <c r="H1606" s="54"/>
      <c r="I1606" s="54" t="s">
        <v>191</v>
      </c>
      <c r="J1606" s="68">
        <v>6.37</v>
      </c>
      <c r="K1606" s="68">
        <v>6.597</v>
      </c>
      <c r="L1606" s="68">
        <v>7</v>
      </c>
      <c r="M1606" s="68">
        <v>8</v>
      </c>
      <c r="N1606" s="68">
        <v>1</v>
      </c>
    </row>
    <row r="1607" customFormat="1" spans="1:14">
      <c r="A1607" s="54" t="s">
        <v>4894</v>
      </c>
      <c r="B1607" s="54" t="s">
        <v>4895</v>
      </c>
      <c r="C1607" s="54" t="s">
        <v>4896</v>
      </c>
      <c r="D1607" s="54" t="s">
        <v>24</v>
      </c>
      <c r="E1607" s="54" t="s">
        <v>18</v>
      </c>
      <c r="F1607" s="54" t="s">
        <v>24</v>
      </c>
      <c r="G1607" s="54" t="s">
        <v>19</v>
      </c>
      <c r="H1607" s="54"/>
      <c r="I1607" s="54" t="s">
        <v>232</v>
      </c>
      <c r="J1607" s="68">
        <v>5.32</v>
      </c>
      <c r="K1607" s="68">
        <v>6.468</v>
      </c>
      <c r="L1607" s="68">
        <v>7</v>
      </c>
      <c r="M1607" s="68">
        <v>8</v>
      </c>
      <c r="N1607" s="68">
        <v>1</v>
      </c>
    </row>
    <row r="1608" customFormat="1" spans="1:14">
      <c r="A1608" s="54" t="s">
        <v>4897</v>
      </c>
      <c r="B1608" s="54" t="s">
        <v>4898</v>
      </c>
      <c r="C1608" s="54" t="s">
        <v>4899</v>
      </c>
      <c r="D1608" s="54" t="s">
        <v>17</v>
      </c>
      <c r="E1608" s="54" t="s">
        <v>18</v>
      </c>
      <c r="F1608" s="54" t="s">
        <v>17</v>
      </c>
      <c r="G1608" s="66" t="s">
        <v>19</v>
      </c>
      <c r="H1608" s="54"/>
      <c r="I1608" s="54" t="s">
        <v>232</v>
      </c>
      <c r="J1608" s="68">
        <v>0.59</v>
      </c>
      <c r="K1608" s="68">
        <v>0.46</v>
      </c>
      <c r="L1608" s="68">
        <v>1</v>
      </c>
      <c r="M1608" s="68">
        <v>1</v>
      </c>
      <c r="N1608" s="68">
        <v>0</v>
      </c>
    </row>
    <row r="1609" customFormat="1" spans="1:14">
      <c r="A1609" s="54" t="s">
        <v>4900</v>
      </c>
      <c r="B1609" s="54" t="s">
        <v>4901</v>
      </c>
      <c r="C1609" s="54" t="s">
        <v>36</v>
      </c>
      <c r="D1609" s="54" t="s">
        <v>17</v>
      </c>
      <c r="E1609" s="54" t="s">
        <v>18</v>
      </c>
      <c r="F1609" s="54" t="s">
        <v>17</v>
      </c>
      <c r="G1609" s="54" t="s">
        <v>19</v>
      </c>
      <c r="H1609" s="54"/>
      <c r="I1609" s="54" t="s">
        <v>79</v>
      </c>
      <c r="J1609" s="68">
        <v>1.12</v>
      </c>
      <c r="K1609" s="68">
        <v>2.016</v>
      </c>
      <c r="L1609" s="68">
        <v>2</v>
      </c>
      <c r="M1609" s="68">
        <v>2.5</v>
      </c>
      <c r="N1609" s="68">
        <v>0.5</v>
      </c>
    </row>
    <row r="1610" customFormat="1" spans="1:14">
      <c r="A1610" s="54" t="s">
        <v>4902</v>
      </c>
      <c r="B1610" s="54" t="s">
        <v>4903</v>
      </c>
      <c r="C1610" s="54" t="s">
        <v>4904</v>
      </c>
      <c r="D1610" s="54" t="s">
        <v>17</v>
      </c>
      <c r="E1610" s="54" t="s">
        <v>18</v>
      </c>
      <c r="F1610" s="54" t="s">
        <v>17</v>
      </c>
      <c r="G1610" s="54" t="s">
        <v>19</v>
      </c>
      <c r="H1610" s="54"/>
      <c r="I1610" s="54" t="s">
        <v>99</v>
      </c>
      <c r="J1610" s="68">
        <v>17.31</v>
      </c>
      <c r="K1610" s="68">
        <v>31.612</v>
      </c>
      <c r="L1610" s="68">
        <v>28</v>
      </c>
      <c r="M1610" s="68">
        <v>32</v>
      </c>
      <c r="N1610" s="68">
        <v>4</v>
      </c>
    </row>
    <row r="1611" customFormat="1" spans="1:14">
      <c r="A1611" s="54" t="s">
        <v>4905</v>
      </c>
      <c r="B1611" s="54" t="s">
        <v>4906</v>
      </c>
      <c r="C1611" s="54" t="s">
        <v>4907</v>
      </c>
      <c r="D1611" s="54" t="s">
        <v>24</v>
      </c>
      <c r="E1611" s="54" t="s">
        <v>18</v>
      </c>
      <c r="F1611" s="54" t="s">
        <v>24</v>
      </c>
      <c r="G1611" s="54" t="s">
        <v>19</v>
      </c>
      <c r="H1611" s="54"/>
      <c r="I1611" s="54" t="s">
        <v>223</v>
      </c>
      <c r="J1611" s="68">
        <v>610.51</v>
      </c>
      <c r="K1611" s="68">
        <v>354.436</v>
      </c>
      <c r="L1611" s="68">
        <v>632</v>
      </c>
      <c r="M1611" s="68">
        <v>646</v>
      </c>
      <c r="N1611" s="68">
        <v>14</v>
      </c>
    </row>
    <row r="1612" customFormat="1" spans="1:14">
      <c r="A1612" s="54" t="s">
        <v>4908</v>
      </c>
      <c r="B1612" s="54" t="s">
        <v>4909</v>
      </c>
      <c r="C1612" s="54" t="s">
        <v>4910</v>
      </c>
      <c r="D1612" s="54" t="s">
        <v>266</v>
      </c>
      <c r="E1612" s="54" t="s">
        <v>18</v>
      </c>
      <c r="F1612" s="54" t="s">
        <v>267</v>
      </c>
      <c r="G1612" s="66" t="s">
        <v>170</v>
      </c>
      <c r="H1612" s="54"/>
      <c r="I1612" s="54" t="s">
        <v>353</v>
      </c>
      <c r="J1612" s="68">
        <v>103.15</v>
      </c>
      <c r="K1612" s="68">
        <v>127.589</v>
      </c>
      <c r="L1612" s="68">
        <v>132</v>
      </c>
      <c r="M1612" s="68">
        <v>132</v>
      </c>
      <c r="N1612" s="68">
        <v>0</v>
      </c>
    </row>
    <row r="1613" customFormat="1" spans="1:14">
      <c r="A1613" s="54" t="s">
        <v>4911</v>
      </c>
      <c r="B1613" s="54" t="s">
        <v>4912</v>
      </c>
      <c r="C1613" s="54" t="s">
        <v>4913</v>
      </c>
      <c r="D1613" s="54" t="s">
        <v>17</v>
      </c>
      <c r="E1613" s="54" t="s">
        <v>18</v>
      </c>
      <c r="F1613" s="54" t="s">
        <v>17</v>
      </c>
      <c r="G1613" s="54" t="s">
        <v>19</v>
      </c>
      <c r="H1613" s="54"/>
      <c r="I1613" s="54" t="s">
        <v>90</v>
      </c>
      <c r="J1613" s="68">
        <v>1.61</v>
      </c>
      <c r="K1613" s="68">
        <v>2.574</v>
      </c>
      <c r="L1613" s="68">
        <v>2.5</v>
      </c>
      <c r="M1613" s="68">
        <v>3</v>
      </c>
      <c r="N1613" s="68">
        <v>0.5</v>
      </c>
    </row>
    <row r="1614" customFormat="1" spans="1:14">
      <c r="A1614" s="54" t="s">
        <v>4914</v>
      </c>
      <c r="B1614" s="54" t="s">
        <v>4915</v>
      </c>
      <c r="C1614" s="54" t="s">
        <v>4916</v>
      </c>
      <c r="D1614" s="54" t="s">
        <v>458</v>
      </c>
      <c r="E1614" s="54" t="s">
        <v>18</v>
      </c>
      <c r="F1614" s="54" t="s">
        <v>458</v>
      </c>
      <c r="G1614" s="54" t="s">
        <v>98</v>
      </c>
      <c r="H1614" s="54"/>
      <c r="I1614" s="54" t="s">
        <v>306</v>
      </c>
      <c r="J1614" s="68">
        <v>0.43</v>
      </c>
      <c r="K1614" s="68">
        <v>2.974</v>
      </c>
      <c r="L1614" s="68">
        <v>2.5</v>
      </c>
      <c r="M1614" s="68">
        <v>3</v>
      </c>
      <c r="N1614" s="68">
        <v>0.5</v>
      </c>
    </row>
    <row r="1615" customFormat="1" spans="1:14">
      <c r="A1615" s="54" t="s">
        <v>4917</v>
      </c>
      <c r="B1615" s="54" t="s">
        <v>4918</v>
      </c>
      <c r="C1615" s="54" t="s">
        <v>4919</v>
      </c>
      <c r="D1615" s="54" t="s">
        <v>17</v>
      </c>
      <c r="E1615" s="54" t="s">
        <v>18</v>
      </c>
      <c r="F1615" s="54" t="s">
        <v>17</v>
      </c>
      <c r="G1615" s="54" t="s">
        <v>19</v>
      </c>
      <c r="H1615" s="54"/>
      <c r="I1615" s="54" t="s">
        <v>227</v>
      </c>
      <c r="J1615" s="68">
        <v>11.4</v>
      </c>
      <c r="K1615" s="68">
        <v>4.884</v>
      </c>
      <c r="L1615" s="68">
        <v>11.5</v>
      </c>
      <c r="M1615" s="68">
        <v>11.5</v>
      </c>
      <c r="N1615" s="68">
        <v>0</v>
      </c>
    </row>
    <row r="1616" customFormat="1" spans="1:14">
      <c r="A1616" s="54" t="s">
        <v>4920</v>
      </c>
      <c r="B1616" s="54" t="s">
        <v>4921</v>
      </c>
      <c r="C1616" s="54" t="s">
        <v>4922</v>
      </c>
      <c r="D1616" s="54" t="s">
        <v>17</v>
      </c>
      <c r="E1616" s="54" t="s">
        <v>18</v>
      </c>
      <c r="F1616" s="54" t="s">
        <v>17</v>
      </c>
      <c r="G1616" s="54" t="s">
        <v>19</v>
      </c>
      <c r="H1616" s="54"/>
      <c r="I1616" s="54" t="s">
        <v>398</v>
      </c>
      <c r="J1616" s="68">
        <v>1.37</v>
      </c>
      <c r="K1616" s="68">
        <v>1.428</v>
      </c>
      <c r="L1616" s="68">
        <v>1.5</v>
      </c>
      <c r="M1616" s="68">
        <v>2</v>
      </c>
      <c r="N1616" s="68">
        <v>0.5</v>
      </c>
    </row>
    <row r="1617" customFormat="1" spans="1:14">
      <c r="A1617" s="54" t="s">
        <v>4923</v>
      </c>
      <c r="B1617" s="54" t="s">
        <v>4924</v>
      </c>
      <c r="C1617" s="54" t="s">
        <v>50</v>
      </c>
      <c r="D1617" s="54" t="s">
        <v>194</v>
      </c>
      <c r="E1617" s="54" t="s">
        <v>18</v>
      </c>
      <c r="F1617" s="54" t="s">
        <v>194</v>
      </c>
      <c r="G1617" s="54" t="s">
        <v>52</v>
      </c>
      <c r="H1617" s="54"/>
      <c r="I1617" s="54" t="s">
        <v>2376</v>
      </c>
      <c r="J1617" s="68">
        <v>518</v>
      </c>
      <c r="K1617" s="68">
        <v>641.676</v>
      </c>
      <c r="L1617" s="68">
        <v>654</v>
      </c>
      <c r="M1617" s="68">
        <v>680</v>
      </c>
      <c r="N1617" s="68">
        <v>26</v>
      </c>
    </row>
    <row r="1618" customFormat="1" spans="1:14">
      <c r="A1618" s="54" t="s">
        <v>4925</v>
      </c>
      <c r="B1618" s="54" t="s">
        <v>4926</v>
      </c>
      <c r="C1618" s="54" t="s">
        <v>4927</v>
      </c>
      <c r="D1618" s="54" t="s">
        <v>266</v>
      </c>
      <c r="E1618" s="54" t="s">
        <v>18</v>
      </c>
      <c r="F1618" s="54" t="s">
        <v>267</v>
      </c>
      <c r="G1618" s="54" t="s">
        <v>170</v>
      </c>
      <c r="H1618" s="54"/>
      <c r="I1618" s="54" t="s">
        <v>864</v>
      </c>
      <c r="J1618" s="68">
        <v>193.37</v>
      </c>
      <c r="K1618" s="68">
        <v>186.441</v>
      </c>
      <c r="L1618" s="68">
        <v>192</v>
      </c>
      <c r="M1618" s="68">
        <v>194</v>
      </c>
      <c r="N1618" s="68">
        <v>2</v>
      </c>
    </row>
    <row r="1619" customFormat="1" spans="1:14">
      <c r="A1619" s="54" t="s">
        <v>4928</v>
      </c>
      <c r="B1619" s="54" t="s">
        <v>4929</v>
      </c>
      <c r="C1619" s="54" t="s">
        <v>36</v>
      </c>
      <c r="D1619" s="54" t="s">
        <v>4930</v>
      </c>
      <c r="E1619" s="54" t="s">
        <v>18</v>
      </c>
      <c r="F1619" s="54" t="s">
        <v>4930</v>
      </c>
      <c r="G1619" s="54" t="s">
        <v>98</v>
      </c>
      <c r="H1619" s="54"/>
      <c r="I1619" s="54" t="s">
        <v>292</v>
      </c>
      <c r="J1619" s="68">
        <v>85.5</v>
      </c>
      <c r="K1619" s="68">
        <v>24.541</v>
      </c>
      <c r="L1619" s="68">
        <v>86</v>
      </c>
      <c r="M1619" s="68">
        <v>86</v>
      </c>
      <c r="N1619" s="68">
        <v>0</v>
      </c>
    </row>
    <row r="1620" customFormat="1" spans="1:14">
      <c r="A1620" s="54" t="s">
        <v>4931</v>
      </c>
      <c r="B1620" s="54" t="s">
        <v>4932</v>
      </c>
      <c r="C1620" s="54" t="s">
        <v>4933</v>
      </c>
      <c r="D1620" s="54" t="s">
        <v>144</v>
      </c>
      <c r="E1620" s="54" t="s">
        <v>18</v>
      </c>
      <c r="F1620" s="54" t="s">
        <v>144</v>
      </c>
      <c r="G1620" s="54" t="s">
        <v>52</v>
      </c>
      <c r="H1620" s="54"/>
      <c r="I1620" s="54" t="s">
        <v>120</v>
      </c>
      <c r="J1620" s="68">
        <v>400</v>
      </c>
      <c r="K1620" s="68">
        <v>556.8</v>
      </c>
      <c r="L1620" s="68">
        <v>557</v>
      </c>
      <c r="M1620" s="68">
        <v>557</v>
      </c>
      <c r="N1620" s="68">
        <v>0</v>
      </c>
    </row>
    <row r="1621" customFormat="1" spans="1:14">
      <c r="A1621" s="54" t="s">
        <v>4934</v>
      </c>
      <c r="B1621" s="54" t="s">
        <v>4935</v>
      </c>
      <c r="C1621" s="54" t="s">
        <v>4936</v>
      </c>
      <c r="D1621" s="54" t="s">
        <v>4937</v>
      </c>
      <c r="E1621" s="54" t="s">
        <v>18</v>
      </c>
      <c r="F1621" s="54" t="s">
        <v>4937</v>
      </c>
      <c r="G1621" s="54" t="s">
        <v>170</v>
      </c>
      <c r="H1621" s="54"/>
      <c r="I1621" s="54" t="s">
        <v>4938</v>
      </c>
      <c r="J1621" s="68">
        <v>21.27</v>
      </c>
      <c r="K1621" s="68">
        <v>19.167</v>
      </c>
      <c r="L1621" s="68">
        <v>22</v>
      </c>
      <c r="M1621" s="68">
        <v>22</v>
      </c>
      <c r="N1621" s="68">
        <v>0</v>
      </c>
    </row>
    <row r="1622" customFormat="1" spans="1:14">
      <c r="A1622" s="54" t="s">
        <v>4939</v>
      </c>
      <c r="B1622" s="54" t="s">
        <v>4940</v>
      </c>
      <c r="C1622" s="54" t="s">
        <v>4941</v>
      </c>
      <c r="D1622" s="54" t="s">
        <v>17</v>
      </c>
      <c r="E1622" s="54" t="s">
        <v>18</v>
      </c>
      <c r="F1622" s="54" t="s">
        <v>17</v>
      </c>
      <c r="G1622" s="54" t="s">
        <v>19</v>
      </c>
      <c r="H1622" s="54"/>
      <c r="I1622" s="54" t="s">
        <v>1262</v>
      </c>
      <c r="J1622" s="68">
        <v>39.42</v>
      </c>
      <c r="K1622" s="68">
        <v>42.853</v>
      </c>
      <c r="L1622" s="68">
        <v>40</v>
      </c>
      <c r="M1622" s="68">
        <v>43</v>
      </c>
      <c r="N1622" s="68">
        <v>3</v>
      </c>
    </row>
    <row r="1623" customFormat="1" spans="1:14">
      <c r="A1623" s="54" t="s">
        <v>4942</v>
      </c>
      <c r="B1623" s="54" t="s">
        <v>4943</v>
      </c>
      <c r="C1623" s="54" t="s">
        <v>4944</v>
      </c>
      <c r="D1623" s="54" t="s">
        <v>17</v>
      </c>
      <c r="E1623" s="54" t="s">
        <v>18</v>
      </c>
      <c r="F1623" s="54" t="s">
        <v>17</v>
      </c>
      <c r="G1623" s="54" t="s">
        <v>19</v>
      </c>
      <c r="H1623" s="54"/>
      <c r="I1623" s="54" t="s">
        <v>1262</v>
      </c>
      <c r="J1623" s="68">
        <v>39.87</v>
      </c>
      <c r="K1623" s="68">
        <v>43.545</v>
      </c>
      <c r="L1623" s="68">
        <v>40</v>
      </c>
      <c r="M1623" s="68">
        <v>44</v>
      </c>
      <c r="N1623" s="68">
        <v>4</v>
      </c>
    </row>
    <row r="1624" customFormat="1" spans="1:14">
      <c r="A1624" s="54" t="s">
        <v>4945</v>
      </c>
      <c r="B1624" s="54" t="s">
        <v>4946</v>
      </c>
      <c r="C1624" s="54" t="s">
        <v>4947</v>
      </c>
      <c r="D1624" s="54" t="s">
        <v>4948</v>
      </c>
      <c r="E1624" s="54" t="s">
        <v>18</v>
      </c>
      <c r="F1624" s="54" t="s">
        <v>4948</v>
      </c>
      <c r="G1624" s="54" t="s">
        <v>129</v>
      </c>
      <c r="H1624" s="54"/>
      <c r="I1624" s="54" t="s">
        <v>227</v>
      </c>
      <c r="J1624" s="68">
        <v>0.11</v>
      </c>
      <c r="K1624" s="68" t="s">
        <v>36</v>
      </c>
      <c r="L1624" s="68">
        <v>0.5</v>
      </c>
      <c r="M1624" s="68" t="s">
        <v>36</v>
      </c>
      <c r="N1624" s="68" t="s">
        <v>36</v>
      </c>
    </row>
    <row r="1625" customFormat="1" spans="1:14">
      <c r="A1625" s="54" t="s">
        <v>4949</v>
      </c>
      <c r="B1625" s="54" t="s">
        <v>4950</v>
      </c>
      <c r="C1625" s="54" t="s">
        <v>4951</v>
      </c>
      <c r="D1625" s="54" t="s">
        <v>458</v>
      </c>
      <c r="E1625" s="54" t="s">
        <v>18</v>
      </c>
      <c r="F1625" s="54" t="s">
        <v>458</v>
      </c>
      <c r="G1625" s="66" t="s">
        <v>98</v>
      </c>
      <c r="H1625" s="54"/>
      <c r="I1625" s="54" t="s">
        <v>562</v>
      </c>
      <c r="J1625" s="68">
        <v>0.77</v>
      </c>
      <c r="K1625" s="68">
        <v>0</v>
      </c>
      <c r="L1625" s="68">
        <v>1</v>
      </c>
      <c r="M1625" s="68">
        <v>1</v>
      </c>
      <c r="N1625" s="68">
        <v>0</v>
      </c>
    </row>
    <row r="1626" customFormat="1" spans="1:14">
      <c r="A1626" s="54" t="s">
        <v>4952</v>
      </c>
      <c r="B1626" s="54" t="s">
        <v>4953</v>
      </c>
      <c r="C1626" s="54" t="s">
        <v>4954</v>
      </c>
      <c r="D1626" s="54" t="s">
        <v>17</v>
      </c>
      <c r="E1626" s="54" t="s">
        <v>18</v>
      </c>
      <c r="F1626" s="54" t="s">
        <v>17</v>
      </c>
      <c r="G1626" s="54" t="s">
        <v>19</v>
      </c>
      <c r="H1626" s="54"/>
      <c r="I1626" s="54" t="s">
        <v>558</v>
      </c>
      <c r="J1626" s="68">
        <v>0.22</v>
      </c>
      <c r="K1626" s="68">
        <v>0</v>
      </c>
      <c r="L1626" s="68">
        <v>0.5</v>
      </c>
      <c r="M1626" s="68">
        <v>0.5</v>
      </c>
      <c r="N1626" s="68">
        <v>0</v>
      </c>
    </row>
    <row r="1627" customFormat="1" spans="1:14">
      <c r="A1627" s="54" t="s">
        <v>4955</v>
      </c>
      <c r="B1627" s="54" t="s">
        <v>4956</v>
      </c>
      <c r="C1627" s="54" t="s">
        <v>4957</v>
      </c>
      <c r="D1627" s="54" t="s">
        <v>458</v>
      </c>
      <c r="E1627" s="54" t="s">
        <v>18</v>
      </c>
      <c r="F1627" s="54" t="s">
        <v>458</v>
      </c>
      <c r="G1627" s="54" t="s">
        <v>98</v>
      </c>
      <c r="H1627" s="54"/>
      <c r="I1627" s="54" t="s">
        <v>562</v>
      </c>
      <c r="J1627" s="68">
        <v>1.72</v>
      </c>
      <c r="K1627" s="68">
        <v>1.907</v>
      </c>
      <c r="L1627" s="68">
        <v>2</v>
      </c>
      <c r="M1627" s="68">
        <v>2.5</v>
      </c>
      <c r="N1627" s="68">
        <v>0.5</v>
      </c>
    </row>
    <row r="1628" customFormat="1" spans="1:14">
      <c r="A1628" s="54" t="s">
        <v>4958</v>
      </c>
      <c r="B1628" s="54" t="s">
        <v>4959</v>
      </c>
      <c r="C1628" s="54" t="s">
        <v>4960</v>
      </c>
      <c r="D1628" s="54" t="s">
        <v>17</v>
      </c>
      <c r="E1628" s="54" t="s">
        <v>18</v>
      </c>
      <c r="F1628" s="54" t="s">
        <v>17</v>
      </c>
      <c r="G1628" s="66" t="s">
        <v>19</v>
      </c>
      <c r="H1628" s="54"/>
      <c r="I1628" s="54" t="s">
        <v>1701</v>
      </c>
      <c r="J1628" s="68">
        <v>9.37</v>
      </c>
      <c r="K1628" s="68">
        <v>17.467</v>
      </c>
      <c r="L1628" s="68">
        <v>24</v>
      </c>
      <c r="M1628" s="68">
        <v>17.5</v>
      </c>
      <c r="N1628" s="68">
        <v>-6.5</v>
      </c>
    </row>
    <row r="1629" customFormat="1" spans="1:14">
      <c r="A1629" s="54" t="s">
        <v>4961</v>
      </c>
      <c r="B1629" s="54" t="s">
        <v>4962</v>
      </c>
      <c r="C1629" s="54" t="s">
        <v>4963</v>
      </c>
      <c r="D1629" s="54" t="s">
        <v>256</v>
      </c>
      <c r="E1629" s="54" t="s">
        <v>18</v>
      </c>
      <c r="F1629" s="54" t="s">
        <v>256</v>
      </c>
      <c r="G1629" s="66" t="s">
        <v>19</v>
      </c>
      <c r="H1629" s="54"/>
      <c r="I1629" s="54" t="s">
        <v>20</v>
      </c>
      <c r="J1629" s="68">
        <v>4.47</v>
      </c>
      <c r="K1629" s="68">
        <v>0.882</v>
      </c>
      <c r="L1629" s="68">
        <v>4.5</v>
      </c>
      <c r="M1629" s="68">
        <v>5</v>
      </c>
      <c r="N1629" s="68">
        <v>0.5</v>
      </c>
    </row>
    <row r="1630" customFormat="1" spans="1:14">
      <c r="A1630" s="54" t="s">
        <v>4964</v>
      </c>
      <c r="B1630" s="54" t="s">
        <v>4965</v>
      </c>
      <c r="C1630" s="54" t="s">
        <v>4966</v>
      </c>
      <c r="D1630" s="54" t="s">
        <v>78</v>
      </c>
      <c r="E1630" s="54" t="s">
        <v>18</v>
      </c>
      <c r="F1630" s="54" t="s">
        <v>78</v>
      </c>
      <c r="G1630" s="54" t="s">
        <v>29</v>
      </c>
      <c r="H1630" s="54"/>
      <c r="I1630" s="54" t="s">
        <v>120</v>
      </c>
      <c r="J1630" s="68">
        <v>14.98</v>
      </c>
      <c r="K1630" s="68">
        <v>25.263</v>
      </c>
      <c r="L1630" s="68">
        <v>25</v>
      </c>
      <c r="M1630" s="68">
        <v>26</v>
      </c>
      <c r="N1630" s="68">
        <v>1</v>
      </c>
    </row>
    <row r="1631" customFormat="1" spans="1:14">
      <c r="A1631" s="54" t="s">
        <v>4967</v>
      </c>
      <c r="B1631" s="54" t="s">
        <v>4968</v>
      </c>
      <c r="C1631" s="54" t="s">
        <v>4969</v>
      </c>
      <c r="D1631" s="54" t="s">
        <v>24</v>
      </c>
      <c r="E1631" s="54" t="s">
        <v>18</v>
      </c>
      <c r="F1631" s="54" t="s">
        <v>24</v>
      </c>
      <c r="G1631" s="54" t="s">
        <v>19</v>
      </c>
      <c r="H1631" s="54"/>
      <c r="I1631" s="54" t="s">
        <v>120</v>
      </c>
      <c r="J1631" s="68">
        <v>0.89</v>
      </c>
      <c r="K1631" s="68">
        <v>0.408</v>
      </c>
      <c r="L1631" s="68">
        <v>1</v>
      </c>
      <c r="M1631" s="68">
        <v>1</v>
      </c>
      <c r="N1631" s="68">
        <v>0</v>
      </c>
    </row>
    <row r="1632" customFormat="1" spans="1:14">
      <c r="A1632" s="54" t="s">
        <v>4970</v>
      </c>
      <c r="B1632" s="54" t="s">
        <v>4971</v>
      </c>
      <c r="C1632" s="54" t="s">
        <v>4972</v>
      </c>
      <c r="D1632" s="54" t="s">
        <v>274</v>
      </c>
      <c r="E1632" s="54" t="s">
        <v>18</v>
      </c>
      <c r="F1632" s="54" t="s">
        <v>274</v>
      </c>
      <c r="G1632" s="66" t="s">
        <v>29</v>
      </c>
      <c r="H1632" s="54"/>
      <c r="I1632" s="54" t="s">
        <v>558</v>
      </c>
      <c r="J1632" s="68">
        <v>17.41</v>
      </c>
      <c r="K1632" s="68">
        <v>33.6</v>
      </c>
      <c r="L1632" s="68">
        <v>36</v>
      </c>
      <c r="M1632" s="68">
        <v>36</v>
      </c>
      <c r="N1632" s="68">
        <v>0</v>
      </c>
    </row>
    <row r="1633" customFormat="1" spans="1:14">
      <c r="A1633" s="54" t="s">
        <v>4973</v>
      </c>
      <c r="B1633" s="54" t="s">
        <v>4974</v>
      </c>
      <c r="C1633" s="54" t="s">
        <v>4975</v>
      </c>
      <c r="D1633" s="54" t="s">
        <v>4976</v>
      </c>
      <c r="E1633" s="54" t="s">
        <v>18</v>
      </c>
      <c r="F1633" s="54" t="s">
        <v>4976</v>
      </c>
      <c r="G1633" s="66" t="s">
        <v>52</v>
      </c>
      <c r="H1633" s="54"/>
      <c r="I1633" s="54" t="s">
        <v>694</v>
      </c>
      <c r="J1633" s="68">
        <v>31.48</v>
      </c>
      <c r="K1633" s="68">
        <v>40.12</v>
      </c>
      <c r="L1633" s="68">
        <v>40</v>
      </c>
      <c r="M1633" s="68">
        <v>41</v>
      </c>
      <c r="N1633" s="68">
        <v>1</v>
      </c>
    </row>
    <row r="1634" customFormat="1" spans="1:14">
      <c r="A1634" s="54" t="s">
        <v>4977</v>
      </c>
      <c r="B1634" s="54" t="s">
        <v>4978</v>
      </c>
      <c r="C1634" s="54" t="s">
        <v>4979</v>
      </c>
      <c r="D1634" s="54" t="s">
        <v>17</v>
      </c>
      <c r="E1634" s="54" t="s">
        <v>18</v>
      </c>
      <c r="F1634" s="54" t="s">
        <v>17</v>
      </c>
      <c r="G1634" s="54" t="s">
        <v>19</v>
      </c>
      <c r="H1634" s="54"/>
      <c r="I1634" s="54" t="s">
        <v>558</v>
      </c>
      <c r="J1634" s="68">
        <v>14.48</v>
      </c>
      <c r="K1634" s="68">
        <v>41.06</v>
      </c>
      <c r="L1634" s="68">
        <v>34</v>
      </c>
      <c r="M1634" s="68">
        <v>42</v>
      </c>
      <c r="N1634" s="68">
        <v>8</v>
      </c>
    </row>
    <row r="1635" customFormat="1" spans="1:14">
      <c r="A1635" s="54" t="s">
        <v>4980</v>
      </c>
      <c r="B1635" s="54" t="s">
        <v>4981</v>
      </c>
      <c r="C1635" s="54" t="s">
        <v>4982</v>
      </c>
      <c r="D1635" s="54" t="s">
        <v>17</v>
      </c>
      <c r="E1635" s="54" t="s">
        <v>18</v>
      </c>
      <c r="F1635" s="54" t="s">
        <v>17</v>
      </c>
      <c r="G1635" s="54" t="s">
        <v>19</v>
      </c>
      <c r="H1635" s="54"/>
      <c r="I1635" s="54" t="s">
        <v>161</v>
      </c>
      <c r="J1635" s="68">
        <v>78.22</v>
      </c>
      <c r="K1635" s="68">
        <v>29.378</v>
      </c>
      <c r="L1635" s="68">
        <v>79</v>
      </c>
      <c r="M1635" s="68">
        <v>79</v>
      </c>
      <c r="N1635" s="68">
        <v>0</v>
      </c>
    </row>
    <row r="1636" customFormat="1" spans="1:14">
      <c r="A1636" s="54" t="s">
        <v>4983</v>
      </c>
      <c r="B1636" s="54" t="s">
        <v>4984</v>
      </c>
      <c r="C1636" s="54" t="s">
        <v>4985</v>
      </c>
      <c r="D1636" s="54" t="s">
        <v>17</v>
      </c>
      <c r="E1636" s="54" t="s">
        <v>18</v>
      </c>
      <c r="F1636" s="54" t="s">
        <v>17</v>
      </c>
      <c r="G1636" s="54" t="s">
        <v>19</v>
      </c>
      <c r="H1636" s="54"/>
      <c r="I1636" s="54" t="s">
        <v>161</v>
      </c>
      <c r="J1636" s="68">
        <v>78.26</v>
      </c>
      <c r="K1636" s="68">
        <v>29.897</v>
      </c>
      <c r="L1636" s="68">
        <v>79</v>
      </c>
      <c r="M1636" s="68">
        <v>79</v>
      </c>
      <c r="N1636" s="68">
        <v>0</v>
      </c>
    </row>
    <row r="1637" customFormat="1" spans="1:14">
      <c r="A1637" s="54" t="s">
        <v>4986</v>
      </c>
      <c r="B1637" s="54" t="s">
        <v>4987</v>
      </c>
      <c r="C1637" s="54" t="s">
        <v>4988</v>
      </c>
      <c r="D1637" s="54" t="s">
        <v>17</v>
      </c>
      <c r="E1637" s="54" t="s">
        <v>18</v>
      </c>
      <c r="F1637" s="54" t="s">
        <v>17</v>
      </c>
      <c r="G1637" s="54" t="s">
        <v>19</v>
      </c>
      <c r="H1637" s="54"/>
      <c r="I1637" s="54" t="s">
        <v>161</v>
      </c>
      <c r="J1637" s="68">
        <v>75.98</v>
      </c>
      <c r="K1637" s="68">
        <v>28.483</v>
      </c>
      <c r="L1637" s="68">
        <v>77</v>
      </c>
      <c r="M1637" s="68">
        <v>76</v>
      </c>
      <c r="N1637" s="68">
        <v>-1</v>
      </c>
    </row>
    <row r="1638" customFormat="1" spans="1:14">
      <c r="A1638" s="54" t="s">
        <v>4989</v>
      </c>
      <c r="B1638" s="54" t="s">
        <v>4990</v>
      </c>
      <c r="C1638" s="54" t="s">
        <v>4991</v>
      </c>
      <c r="D1638" s="54" t="s">
        <v>17</v>
      </c>
      <c r="E1638" s="54" t="s">
        <v>18</v>
      </c>
      <c r="F1638" s="54" t="s">
        <v>17</v>
      </c>
      <c r="G1638" s="54" t="s">
        <v>19</v>
      </c>
      <c r="H1638" s="54"/>
      <c r="I1638" s="54" t="s">
        <v>223</v>
      </c>
      <c r="J1638" s="68">
        <v>0.22</v>
      </c>
      <c r="K1638" s="68">
        <v>0</v>
      </c>
      <c r="L1638" s="68">
        <v>0.5</v>
      </c>
      <c r="M1638" s="68">
        <v>0.5</v>
      </c>
      <c r="N1638" s="68">
        <v>0</v>
      </c>
    </row>
    <row r="1639" customFormat="1" spans="1:14">
      <c r="A1639" s="54" t="s">
        <v>4992</v>
      </c>
      <c r="B1639" s="54" t="s">
        <v>4993</v>
      </c>
      <c r="C1639" s="54" t="s">
        <v>4994</v>
      </c>
      <c r="D1639" s="54" t="s">
        <v>17</v>
      </c>
      <c r="E1639" s="54" t="s">
        <v>18</v>
      </c>
      <c r="F1639" s="54" t="s">
        <v>17</v>
      </c>
      <c r="G1639" s="54" t="s">
        <v>19</v>
      </c>
      <c r="H1639" s="54"/>
      <c r="I1639" s="54" t="s">
        <v>90</v>
      </c>
      <c r="J1639" s="68">
        <v>0.97</v>
      </c>
      <c r="K1639" s="68">
        <v>0</v>
      </c>
      <c r="L1639" s="68">
        <v>1</v>
      </c>
      <c r="M1639" s="68">
        <v>1</v>
      </c>
      <c r="N1639" s="68">
        <v>0</v>
      </c>
    </row>
    <row r="1640" customFormat="1" spans="1:14">
      <c r="A1640" s="54" t="s">
        <v>4995</v>
      </c>
      <c r="B1640" s="54" t="s">
        <v>4996</v>
      </c>
      <c r="C1640" s="54" t="s">
        <v>4997</v>
      </c>
      <c r="D1640" s="54" t="s">
        <v>266</v>
      </c>
      <c r="E1640" s="54" t="s">
        <v>18</v>
      </c>
      <c r="F1640" s="54" t="s">
        <v>267</v>
      </c>
      <c r="G1640" s="54" t="s">
        <v>170</v>
      </c>
      <c r="H1640" s="54"/>
      <c r="I1640" s="54" t="s">
        <v>820</v>
      </c>
      <c r="J1640" s="68">
        <v>16.02</v>
      </c>
      <c r="K1640" s="68">
        <v>35.903</v>
      </c>
      <c r="L1640" s="68">
        <v>33</v>
      </c>
      <c r="M1640" s="68">
        <v>38</v>
      </c>
      <c r="N1640" s="68">
        <v>5</v>
      </c>
    </row>
    <row r="1641" customFormat="1" spans="1:14">
      <c r="A1641" s="54" t="s">
        <v>4998</v>
      </c>
      <c r="B1641" s="54" t="s">
        <v>4999</v>
      </c>
      <c r="C1641" s="54" t="s">
        <v>5000</v>
      </c>
      <c r="D1641" s="54" t="s">
        <v>97</v>
      </c>
      <c r="E1641" s="54" t="s">
        <v>18</v>
      </c>
      <c r="F1641" s="54" t="s">
        <v>97</v>
      </c>
      <c r="G1641" s="54" t="s">
        <v>98</v>
      </c>
      <c r="H1641" s="54"/>
      <c r="I1641" s="54" t="s">
        <v>337</v>
      </c>
      <c r="J1641" s="68">
        <v>95.19</v>
      </c>
      <c r="K1641" s="68">
        <v>36.365</v>
      </c>
      <c r="L1641" s="68">
        <v>96</v>
      </c>
      <c r="M1641" s="68">
        <v>96</v>
      </c>
      <c r="N1641" s="68">
        <v>0</v>
      </c>
    </row>
    <row r="1642" customFormat="1" spans="1:14">
      <c r="A1642" s="54" t="s">
        <v>5001</v>
      </c>
      <c r="B1642" s="54" t="s">
        <v>5002</v>
      </c>
      <c r="C1642" s="54" t="s">
        <v>5003</v>
      </c>
      <c r="D1642" s="54" t="s">
        <v>1184</v>
      </c>
      <c r="E1642" s="54" t="s">
        <v>18</v>
      </c>
      <c r="F1642" s="54" t="s">
        <v>1184</v>
      </c>
      <c r="G1642" s="66" t="s">
        <v>98</v>
      </c>
      <c r="H1642" s="54"/>
      <c r="I1642" s="54" t="s">
        <v>442</v>
      </c>
      <c r="J1642" s="68">
        <v>9.78</v>
      </c>
      <c r="K1642" s="68">
        <v>8.965</v>
      </c>
      <c r="L1642" s="68">
        <v>12</v>
      </c>
      <c r="M1642" s="68">
        <v>21</v>
      </c>
      <c r="N1642" s="68">
        <v>9</v>
      </c>
    </row>
    <row r="1643" customFormat="1" spans="1:14">
      <c r="A1643" s="54" t="s">
        <v>5004</v>
      </c>
      <c r="B1643" s="54" t="s">
        <v>5005</v>
      </c>
      <c r="C1643" s="54" t="s">
        <v>5006</v>
      </c>
      <c r="D1643" s="54" t="s">
        <v>1188</v>
      </c>
      <c r="E1643" s="54" t="s">
        <v>18</v>
      </c>
      <c r="F1643" s="54" t="s">
        <v>1188</v>
      </c>
      <c r="G1643" s="54" t="s">
        <v>129</v>
      </c>
      <c r="H1643" s="54"/>
      <c r="I1643" s="54" t="s">
        <v>442</v>
      </c>
      <c r="J1643" s="68">
        <v>9.39</v>
      </c>
      <c r="K1643" s="68">
        <v>11.574</v>
      </c>
      <c r="L1643" s="68">
        <v>12</v>
      </c>
      <c r="M1643" s="68">
        <v>12</v>
      </c>
      <c r="N1643" s="68">
        <v>0</v>
      </c>
    </row>
    <row r="1644" customFormat="1" spans="1:14">
      <c r="A1644" s="54" t="s">
        <v>5007</v>
      </c>
      <c r="B1644" s="54" t="s">
        <v>5008</v>
      </c>
      <c r="C1644" s="54" t="s">
        <v>5009</v>
      </c>
      <c r="D1644" s="54" t="s">
        <v>17</v>
      </c>
      <c r="E1644" s="54" t="s">
        <v>18</v>
      </c>
      <c r="F1644" s="54" t="s">
        <v>17</v>
      </c>
      <c r="G1644" s="54" t="s">
        <v>19</v>
      </c>
      <c r="H1644" s="54"/>
      <c r="I1644" s="54" t="s">
        <v>90</v>
      </c>
      <c r="J1644" s="68">
        <v>4.09</v>
      </c>
      <c r="K1644" s="68">
        <v>2.834</v>
      </c>
      <c r="L1644" s="68">
        <v>4.5</v>
      </c>
      <c r="M1644" s="68">
        <v>4.5</v>
      </c>
      <c r="N1644" s="68">
        <v>0</v>
      </c>
    </row>
    <row r="1645" customFormat="1" spans="1:14">
      <c r="A1645" s="54" t="s">
        <v>5010</v>
      </c>
      <c r="B1645" s="54" t="s">
        <v>5011</v>
      </c>
      <c r="C1645" s="54" t="s">
        <v>5012</v>
      </c>
      <c r="D1645" s="54" t="s">
        <v>2455</v>
      </c>
      <c r="E1645" s="54" t="s">
        <v>18</v>
      </c>
      <c r="F1645" s="54" t="s">
        <v>2455</v>
      </c>
      <c r="G1645" s="54" t="s">
        <v>129</v>
      </c>
      <c r="H1645" s="54"/>
      <c r="I1645" s="54" t="s">
        <v>86</v>
      </c>
      <c r="J1645" s="68">
        <v>23.81</v>
      </c>
      <c r="K1645" s="68">
        <v>25.344</v>
      </c>
      <c r="L1645" s="68">
        <v>26</v>
      </c>
      <c r="M1645" s="68">
        <v>26</v>
      </c>
      <c r="N1645" s="68">
        <v>0</v>
      </c>
    </row>
    <row r="1646" customFormat="1" spans="1:14">
      <c r="A1646" s="54" t="s">
        <v>5013</v>
      </c>
      <c r="B1646" s="54" t="s">
        <v>5014</v>
      </c>
      <c r="C1646" s="54" t="s">
        <v>5015</v>
      </c>
      <c r="D1646" s="54" t="s">
        <v>586</v>
      </c>
      <c r="E1646" s="54" t="s">
        <v>18</v>
      </c>
      <c r="F1646" s="54" t="s">
        <v>586</v>
      </c>
      <c r="G1646" s="54" t="s">
        <v>98</v>
      </c>
      <c r="H1646" s="54"/>
      <c r="I1646" s="54" t="s">
        <v>99</v>
      </c>
      <c r="J1646" s="68">
        <v>70.95</v>
      </c>
      <c r="K1646" s="68">
        <v>47.765</v>
      </c>
      <c r="L1646" s="68">
        <v>71</v>
      </c>
      <c r="M1646" s="68">
        <v>72</v>
      </c>
      <c r="N1646" s="68">
        <v>1</v>
      </c>
    </row>
    <row r="1647" customFormat="1" spans="1:14">
      <c r="A1647" s="54" t="s">
        <v>5016</v>
      </c>
      <c r="B1647" s="54" t="s">
        <v>5017</v>
      </c>
      <c r="C1647" s="54" t="s">
        <v>5018</v>
      </c>
      <c r="D1647" s="54" t="s">
        <v>17</v>
      </c>
      <c r="E1647" s="54" t="s">
        <v>18</v>
      </c>
      <c r="F1647" s="54" t="s">
        <v>17</v>
      </c>
      <c r="G1647" s="54" t="s">
        <v>19</v>
      </c>
      <c r="H1647" s="54"/>
      <c r="I1647" s="54" t="s">
        <v>90</v>
      </c>
      <c r="J1647" s="68">
        <v>16.38</v>
      </c>
      <c r="K1647" s="68">
        <v>14.147</v>
      </c>
      <c r="L1647" s="68">
        <v>16.5</v>
      </c>
      <c r="M1647" s="68">
        <v>16.5</v>
      </c>
      <c r="N1647" s="68">
        <v>0</v>
      </c>
    </row>
    <row r="1648" customFormat="1" spans="1:14">
      <c r="A1648" s="54" t="s">
        <v>5019</v>
      </c>
      <c r="B1648" s="54" t="s">
        <v>5020</v>
      </c>
      <c r="C1648" s="54" t="s">
        <v>5021</v>
      </c>
      <c r="D1648" s="54" t="s">
        <v>17</v>
      </c>
      <c r="E1648" s="54" t="s">
        <v>18</v>
      </c>
      <c r="F1648" s="54" t="s">
        <v>17</v>
      </c>
      <c r="G1648" s="54" t="s">
        <v>19</v>
      </c>
      <c r="H1648" s="54"/>
      <c r="I1648" s="54" t="s">
        <v>103</v>
      </c>
      <c r="J1648" s="68">
        <v>13.86</v>
      </c>
      <c r="K1648" s="68">
        <v>10.552</v>
      </c>
      <c r="L1648" s="68">
        <v>14</v>
      </c>
      <c r="M1648" s="68">
        <v>14</v>
      </c>
      <c r="N1648" s="68">
        <v>0</v>
      </c>
    </row>
    <row r="1649" customFormat="1" spans="1:14">
      <c r="A1649" s="54" t="s">
        <v>5022</v>
      </c>
      <c r="B1649" s="54" t="s">
        <v>5023</v>
      </c>
      <c r="C1649" s="54" t="s">
        <v>5024</v>
      </c>
      <c r="D1649" s="54" t="s">
        <v>17</v>
      </c>
      <c r="E1649" s="54" t="s">
        <v>18</v>
      </c>
      <c r="F1649" s="54" t="s">
        <v>17</v>
      </c>
      <c r="G1649" s="54" t="s">
        <v>19</v>
      </c>
      <c r="H1649" s="54"/>
      <c r="I1649" s="54" t="s">
        <v>103</v>
      </c>
      <c r="J1649" s="68">
        <v>7.42</v>
      </c>
      <c r="K1649" s="68">
        <v>5.766</v>
      </c>
      <c r="L1649" s="68">
        <v>7.5</v>
      </c>
      <c r="M1649" s="68">
        <v>7.5</v>
      </c>
      <c r="N1649" s="68">
        <v>0</v>
      </c>
    </row>
    <row r="1650" customFormat="1" spans="1:14">
      <c r="A1650" s="54" t="s">
        <v>5025</v>
      </c>
      <c r="B1650" s="54" t="s">
        <v>5026</v>
      </c>
      <c r="C1650" s="54" t="s">
        <v>5027</v>
      </c>
      <c r="D1650" s="54" t="s">
        <v>17</v>
      </c>
      <c r="E1650" s="54" t="s">
        <v>18</v>
      </c>
      <c r="F1650" s="54" t="s">
        <v>17</v>
      </c>
      <c r="G1650" s="54" t="s">
        <v>19</v>
      </c>
      <c r="H1650" s="54"/>
      <c r="I1650" s="54" t="s">
        <v>103</v>
      </c>
      <c r="J1650" s="68">
        <v>8.79</v>
      </c>
      <c r="K1650" s="68">
        <v>7.88</v>
      </c>
      <c r="L1650" s="68">
        <v>9</v>
      </c>
      <c r="M1650" s="68">
        <v>9</v>
      </c>
      <c r="N1650" s="68">
        <v>0</v>
      </c>
    </row>
    <row r="1651" customFormat="1" spans="1:14">
      <c r="A1651" s="54" t="s">
        <v>5028</v>
      </c>
      <c r="B1651" s="54" t="s">
        <v>5029</v>
      </c>
      <c r="C1651" s="54" t="s">
        <v>5030</v>
      </c>
      <c r="D1651" s="54" t="s">
        <v>17</v>
      </c>
      <c r="E1651" s="54" t="s">
        <v>18</v>
      </c>
      <c r="F1651" s="54" t="s">
        <v>17</v>
      </c>
      <c r="G1651" s="54" t="s">
        <v>19</v>
      </c>
      <c r="H1651" s="54"/>
      <c r="I1651" s="54" t="s">
        <v>103</v>
      </c>
      <c r="J1651" s="68">
        <v>12.4</v>
      </c>
      <c r="K1651" s="68">
        <v>10.267</v>
      </c>
      <c r="L1651" s="68">
        <v>12.5</v>
      </c>
      <c r="M1651" s="68">
        <v>12.5</v>
      </c>
      <c r="N1651" s="68">
        <v>0</v>
      </c>
    </row>
    <row r="1652" customFormat="1" spans="1:14">
      <c r="A1652" s="54" t="s">
        <v>5031</v>
      </c>
      <c r="B1652" s="54" t="s">
        <v>5032</v>
      </c>
      <c r="C1652" s="54" t="s">
        <v>5033</v>
      </c>
      <c r="D1652" s="54" t="s">
        <v>17</v>
      </c>
      <c r="E1652" s="54" t="s">
        <v>18</v>
      </c>
      <c r="F1652" s="54" t="s">
        <v>17</v>
      </c>
      <c r="G1652" s="54" t="s">
        <v>19</v>
      </c>
      <c r="H1652" s="54"/>
      <c r="I1652" s="54" t="s">
        <v>103</v>
      </c>
      <c r="J1652" s="68">
        <v>19.5</v>
      </c>
      <c r="K1652" s="68">
        <v>25.441</v>
      </c>
      <c r="L1652" s="68">
        <v>28</v>
      </c>
      <c r="M1652" s="68">
        <v>26</v>
      </c>
      <c r="N1652" s="68">
        <v>-2</v>
      </c>
    </row>
    <row r="1653" customFormat="1" spans="1:14">
      <c r="A1653" s="54" t="s">
        <v>5034</v>
      </c>
      <c r="B1653" s="54" t="s">
        <v>5035</v>
      </c>
      <c r="C1653" s="54" t="s">
        <v>5036</v>
      </c>
      <c r="D1653" s="54" t="s">
        <v>24</v>
      </c>
      <c r="E1653" s="54" t="s">
        <v>18</v>
      </c>
      <c r="F1653" s="54" t="s">
        <v>24</v>
      </c>
      <c r="G1653" s="66" t="s">
        <v>19</v>
      </c>
      <c r="H1653" s="54"/>
      <c r="I1653" s="54" t="s">
        <v>120</v>
      </c>
      <c r="J1653" s="68">
        <v>6.2</v>
      </c>
      <c r="K1653" s="68">
        <v>9.407</v>
      </c>
      <c r="L1653" s="68">
        <v>10</v>
      </c>
      <c r="M1653" s="68">
        <v>9.5</v>
      </c>
      <c r="N1653" s="68">
        <v>-0.5</v>
      </c>
    </row>
    <row r="1654" customFormat="1" spans="1:14">
      <c r="A1654" s="54" t="s">
        <v>5037</v>
      </c>
      <c r="B1654" s="54" t="s">
        <v>5038</v>
      </c>
      <c r="C1654" s="54" t="s">
        <v>5039</v>
      </c>
      <c r="D1654" s="54" t="s">
        <v>5040</v>
      </c>
      <c r="E1654" s="54" t="s">
        <v>18</v>
      </c>
      <c r="F1654" s="54" t="s">
        <v>5040</v>
      </c>
      <c r="G1654" s="66" t="s">
        <v>52</v>
      </c>
      <c r="H1654" s="54"/>
      <c r="I1654" s="54" t="s">
        <v>223</v>
      </c>
      <c r="J1654" s="68">
        <v>53.03</v>
      </c>
      <c r="K1654" s="68">
        <v>69.3</v>
      </c>
      <c r="L1654" s="68">
        <v>69</v>
      </c>
      <c r="M1654" s="68">
        <v>70</v>
      </c>
      <c r="N1654" s="68">
        <v>1</v>
      </c>
    </row>
    <row r="1655" customFormat="1" spans="1:14">
      <c r="A1655" s="54" t="s">
        <v>5041</v>
      </c>
      <c r="B1655" s="54" t="s">
        <v>5042</v>
      </c>
      <c r="C1655" s="54" t="s">
        <v>36</v>
      </c>
      <c r="D1655" s="54" t="s">
        <v>274</v>
      </c>
      <c r="E1655" s="54" t="s">
        <v>18</v>
      </c>
      <c r="F1655" s="54" t="s">
        <v>274</v>
      </c>
      <c r="G1655" s="54" t="s">
        <v>29</v>
      </c>
      <c r="H1655" s="54"/>
      <c r="I1655" s="54" t="s">
        <v>390</v>
      </c>
      <c r="J1655" s="68">
        <v>165.83</v>
      </c>
      <c r="K1655" s="68">
        <v>249.835</v>
      </c>
      <c r="L1655" s="68">
        <v>260</v>
      </c>
      <c r="M1655" s="68">
        <v>260</v>
      </c>
      <c r="N1655" s="68">
        <v>0</v>
      </c>
    </row>
    <row r="1656" customFormat="1" spans="1:14">
      <c r="A1656" s="54" t="s">
        <v>5043</v>
      </c>
      <c r="B1656" s="54" t="s">
        <v>5044</v>
      </c>
      <c r="C1656" s="54" t="s">
        <v>5045</v>
      </c>
      <c r="D1656" s="54" t="s">
        <v>17</v>
      </c>
      <c r="E1656" s="54" t="s">
        <v>18</v>
      </c>
      <c r="F1656" s="54" t="s">
        <v>17</v>
      </c>
      <c r="G1656" s="66" t="s">
        <v>19</v>
      </c>
      <c r="H1656" s="54"/>
      <c r="I1656" s="54" t="s">
        <v>152</v>
      </c>
      <c r="J1656" s="68">
        <v>10.03</v>
      </c>
      <c r="K1656" s="68">
        <v>13.72</v>
      </c>
      <c r="L1656" s="68">
        <v>10.5</v>
      </c>
      <c r="M1656" s="68">
        <v>14</v>
      </c>
      <c r="N1656" s="68">
        <v>3.5</v>
      </c>
    </row>
    <row r="1657" customFormat="1" spans="1:14">
      <c r="A1657" s="54" t="s">
        <v>5046</v>
      </c>
      <c r="B1657" s="54" t="s">
        <v>5047</v>
      </c>
      <c r="C1657" s="54" t="s">
        <v>5048</v>
      </c>
      <c r="D1657" s="54" t="s">
        <v>845</v>
      </c>
      <c r="E1657" s="54" t="s">
        <v>18</v>
      </c>
      <c r="F1657" s="54" t="s">
        <v>845</v>
      </c>
      <c r="G1657" s="54" t="s">
        <v>129</v>
      </c>
      <c r="H1657" s="54"/>
      <c r="I1657" s="54" t="s">
        <v>145</v>
      </c>
      <c r="J1657" s="68">
        <v>8.43</v>
      </c>
      <c r="K1657" s="68">
        <v>6.161</v>
      </c>
      <c r="L1657" s="68">
        <v>8.5</v>
      </c>
      <c r="M1657" s="68">
        <v>8.5</v>
      </c>
      <c r="N1657" s="68">
        <v>0</v>
      </c>
    </row>
    <row r="1658" customFormat="1" spans="1:14">
      <c r="A1658" s="54" t="s">
        <v>5049</v>
      </c>
      <c r="B1658" s="54" t="s">
        <v>5050</v>
      </c>
      <c r="C1658" s="54" t="s">
        <v>5051</v>
      </c>
      <c r="D1658" s="54" t="s">
        <v>17</v>
      </c>
      <c r="E1658" s="54" t="s">
        <v>18</v>
      </c>
      <c r="F1658" s="54" t="s">
        <v>17</v>
      </c>
      <c r="G1658" s="54" t="s">
        <v>19</v>
      </c>
      <c r="H1658" s="54"/>
      <c r="I1658" s="54" t="s">
        <v>1269</v>
      </c>
      <c r="J1658" s="68">
        <v>1.81</v>
      </c>
      <c r="K1658" s="68">
        <v>2.03</v>
      </c>
      <c r="L1658" s="68">
        <v>2</v>
      </c>
      <c r="M1658" s="68">
        <v>2.5</v>
      </c>
      <c r="N1658" s="68">
        <v>0.5</v>
      </c>
    </row>
    <row r="1659" customFormat="1" spans="1:14">
      <c r="A1659" s="54" t="s">
        <v>5052</v>
      </c>
      <c r="B1659" s="54" t="s">
        <v>5053</v>
      </c>
      <c r="C1659" s="54" t="s">
        <v>5054</v>
      </c>
      <c r="D1659" s="54" t="s">
        <v>17</v>
      </c>
      <c r="E1659" s="54" t="s">
        <v>18</v>
      </c>
      <c r="F1659" s="54" t="s">
        <v>17</v>
      </c>
      <c r="G1659" s="66" t="s">
        <v>19</v>
      </c>
      <c r="H1659" s="54"/>
      <c r="I1659" s="54" t="s">
        <v>120</v>
      </c>
      <c r="J1659" s="68">
        <v>1.11</v>
      </c>
      <c r="K1659" s="68">
        <v>1.178</v>
      </c>
      <c r="L1659" s="68">
        <v>1.5</v>
      </c>
      <c r="M1659" s="68">
        <v>1.5</v>
      </c>
      <c r="N1659" s="68">
        <v>0</v>
      </c>
    </row>
    <row r="1660" customFormat="1" spans="1:14">
      <c r="A1660" s="54" t="s">
        <v>5055</v>
      </c>
      <c r="B1660" s="54" t="s">
        <v>5056</v>
      </c>
      <c r="C1660" s="54" t="s">
        <v>5057</v>
      </c>
      <c r="D1660" s="54" t="s">
        <v>17</v>
      </c>
      <c r="E1660" s="54" t="s">
        <v>18</v>
      </c>
      <c r="F1660" s="54" t="s">
        <v>17</v>
      </c>
      <c r="G1660" s="54" t="s">
        <v>19</v>
      </c>
      <c r="H1660" s="54"/>
      <c r="I1660" s="54" t="s">
        <v>156</v>
      </c>
      <c r="J1660" s="68">
        <v>0.47</v>
      </c>
      <c r="K1660" s="68">
        <v>0.416</v>
      </c>
      <c r="L1660" s="68">
        <v>0.5</v>
      </c>
      <c r="M1660" s="68">
        <v>1.5</v>
      </c>
      <c r="N1660" s="68">
        <v>1</v>
      </c>
    </row>
    <row r="1661" customFormat="1" spans="1:14">
      <c r="A1661" s="54" t="s">
        <v>5058</v>
      </c>
      <c r="B1661" s="54" t="s">
        <v>5059</v>
      </c>
      <c r="C1661" s="54" t="s">
        <v>5060</v>
      </c>
      <c r="D1661" s="54" t="s">
        <v>2864</v>
      </c>
      <c r="E1661" s="54" t="s">
        <v>18</v>
      </c>
      <c r="F1661" s="54" t="s">
        <v>2864</v>
      </c>
      <c r="G1661" s="54" t="s">
        <v>129</v>
      </c>
      <c r="H1661" s="54"/>
      <c r="I1661" s="54" t="s">
        <v>99</v>
      </c>
      <c r="J1661" s="68">
        <v>26.6</v>
      </c>
      <c r="K1661" s="68">
        <v>20.816</v>
      </c>
      <c r="L1661" s="68">
        <v>27</v>
      </c>
      <c r="M1661" s="68">
        <v>27</v>
      </c>
      <c r="N1661" s="68">
        <v>0</v>
      </c>
    </row>
    <row r="1662" customFormat="1" spans="1:14">
      <c r="A1662" s="54" t="s">
        <v>5061</v>
      </c>
      <c r="B1662" s="54" t="s">
        <v>5062</v>
      </c>
      <c r="C1662" s="54" t="s">
        <v>5063</v>
      </c>
      <c r="D1662" s="54" t="s">
        <v>140</v>
      </c>
      <c r="E1662" s="54" t="s">
        <v>18</v>
      </c>
      <c r="F1662" s="54" t="s">
        <v>140</v>
      </c>
      <c r="G1662" s="66" t="s">
        <v>98</v>
      </c>
      <c r="H1662" s="54"/>
      <c r="I1662" s="54" t="s">
        <v>191</v>
      </c>
      <c r="J1662" s="68">
        <v>23.56</v>
      </c>
      <c r="K1662" s="68">
        <v>23.19</v>
      </c>
      <c r="L1662" s="68">
        <v>24</v>
      </c>
      <c r="M1662" s="68">
        <v>24</v>
      </c>
      <c r="N1662" s="68">
        <v>0</v>
      </c>
    </row>
    <row r="1663" customFormat="1" spans="1:14">
      <c r="A1663" s="54" t="s">
        <v>5064</v>
      </c>
      <c r="B1663" s="54" t="s">
        <v>5065</v>
      </c>
      <c r="C1663" s="54" t="s">
        <v>5066</v>
      </c>
      <c r="D1663" s="54" t="s">
        <v>17</v>
      </c>
      <c r="E1663" s="54" t="s">
        <v>18</v>
      </c>
      <c r="F1663" s="54" t="s">
        <v>17</v>
      </c>
      <c r="G1663" s="54" t="s">
        <v>19</v>
      </c>
      <c r="H1663" s="54"/>
      <c r="I1663" s="54" t="s">
        <v>1038</v>
      </c>
      <c r="J1663" s="68">
        <v>2.18</v>
      </c>
      <c r="K1663" s="68">
        <v>4.234</v>
      </c>
      <c r="L1663" s="68">
        <v>3.5</v>
      </c>
      <c r="M1663" s="68">
        <v>4.5</v>
      </c>
      <c r="N1663" s="68">
        <v>1</v>
      </c>
    </row>
    <row r="1664" customFormat="1" spans="1:14">
      <c r="A1664" s="54" t="s">
        <v>5067</v>
      </c>
      <c r="B1664" s="54" t="s">
        <v>5068</v>
      </c>
      <c r="C1664" s="54" t="s">
        <v>5069</v>
      </c>
      <c r="D1664" s="54" t="s">
        <v>17</v>
      </c>
      <c r="E1664" s="54" t="s">
        <v>18</v>
      </c>
      <c r="F1664" s="54" t="s">
        <v>17</v>
      </c>
      <c r="G1664" s="66" t="s">
        <v>19</v>
      </c>
      <c r="H1664" s="54"/>
      <c r="I1664" s="54" t="s">
        <v>156</v>
      </c>
      <c r="J1664" s="68">
        <v>9.18</v>
      </c>
      <c r="K1664" s="68">
        <v>7.569</v>
      </c>
      <c r="L1664" s="68">
        <v>9.5</v>
      </c>
      <c r="M1664" s="68">
        <v>9.5</v>
      </c>
      <c r="N1664" s="68">
        <v>0</v>
      </c>
    </row>
    <row r="1665" customFormat="1" spans="1:14">
      <c r="A1665" s="54" t="s">
        <v>5070</v>
      </c>
      <c r="B1665" s="54" t="s">
        <v>5071</v>
      </c>
      <c r="C1665" s="54" t="s">
        <v>5072</v>
      </c>
      <c r="D1665" s="54" t="s">
        <v>17</v>
      </c>
      <c r="E1665" s="54" t="s">
        <v>18</v>
      </c>
      <c r="F1665" s="54" t="s">
        <v>17</v>
      </c>
      <c r="G1665" s="54" t="s">
        <v>19</v>
      </c>
      <c r="H1665" s="54"/>
      <c r="I1665" s="54" t="s">
        <v>239</v>
      </c>
      <c r="J1665" s="68">
        <v>1.81</v>
      </c>
      <c r="K1665" s="68">
        <v>1.82</v>
      </c>
      <c r="L1665" s="68">
        <v>2</v>
      </c>
      <c r="M1665" s="68">
        <v>2</v>
      </c>
      <c r="N1665" s="68">
        <v>0</v>
      </c>
    </row>
    <row r="1666" customFormat="1" spans="1:14">
      <c r="A1666" s="54" t="s">
        <v>5073</v>
      </c>
      <c r="B1666" s="54" t="s">
        <v>5074</v>
      </c>
      <c r="C1666" s="54" t="s">
        <v>5075</v>
      </c>
      <c r="D1666" s="54" t="s">
        <v>17</v>
      </c>
      <c r="E1666" s="54" t="s">
        <v>18</v>
      </c>
      <c r="F1666" s="54" t="s">
        <v>17</v>
      </c>
      <c r="G1666" s="66" t="s">
        <v>19</v>
      </c>
      <c r="H1666" s="54"/>
      <c r="I1666" s="54" t="s">
        <v>390</v>
      </c>
      <c r="J1666" s="68">
        <v>1.41</v>
      </c>
      <c r="K1666" s="68">
        <v>1.755</v>
      </c>
      <c r="L1666" s="68">
        <v>2</v>
      </c>
      <c r="M1666" s="68">
        <v>2</v>
      </c>
      <c r="N1666" s="68">
        <v>0</v>
      </c>
    </row>
    <row r="1667" customFormat="1" spans="1:14">
      <c r="A1667" s="54" t="s">
        <v>5076</v>
      </c>
      <c r="B1667" s="54" t="s">
        <v>5077</v>
      </c>
      <c r="C1667" s="54" t="s">
        <v>5078</v>
      </c>
      <c r="D1667" s="54" t="s">
        <v>17</v>
      </c>
      <c r="E1667" s="54" t="s">
        <v>18</v>
      </c>
      <c r="F1667" s="54" t="s">
        <v>17</v>
      </c>
      <c r="G1667" s="54" t="s">
        <v>19</v>
      </c>
      <c r="H1667" s="54"/>
      <c r="I1667" s="54" t="s">
        <v>145</v>
      </c>
      <c r="J1667" s="68">
        <v>0.2</v>
      </c>
      <c r="K1667" s="68">
        <v>0.768</v>
      </c>
      <c r="L1667" s="68">
        <v>1</v>
      </c>
      <c r="M1667" s="68">
        <v>1</v>
      </c>
      <c r="N1667" s="68">
        <v>0</v>
      </c>
    </row>
    <row r="1668" customFormat="1" spans="1:14">
      <c r="A1668" s="54" t="s">
        <v>5079</v>
      </c>
      <c r="B1668" s="54" t="s">
        <v>5080</v>
      </c>
      <c r="C1668" s="54" t="s">
        <v>5081</v>
      </c>
      <c r="D1668" s="54" t="s">
        <v>17</v>
      </c>
      <c r="E1668" s="54" t="s">
        <v>18</v>
      </c>
      <c r="F1668" s="54" t="s">
        <v>17</v>
      </c>
      <c r="G1668" s="54" t="s">
        <v>19</v>
      </c>
      <c r="H1668" s="54"/>
      <c r="I1668" s="54" t="s">
        <v>99</v>
      </c>
      <c r="J1668" s="68">
        <v>0.45</v>
      </c>
      <c r="K1668" s="68">
        <v>0.862</v>
      </c>
      <c r="L1668" s="68">
        <v>1</v>
      </c>
      <c r="M1668" s="68">
        <v>1</v>
      </c>
      <c r="N1668" s="68">
        <v>0</v>
      </c>
    </row>
    <row r="1669" customFormat="1" spans="1:14">
      <c r="A1669" s="54" t="s">
        <v>5082</v>
      </c>
      <c r="B1669" s="54" t="s">
        <v>5083</v>
      </c>
      <c r="C1669" s="54" t="s">
        <v>5084</v>
      </c>
      <c r="D1669" s="54" t="s">
        <v>85</v>
      </c>
      <c r="E1669" s="54" t="s">
        <v>18</v>
      </c>
      <c r="F1669" s="54" t="s">
        <v>85</v>
      </c>
      <c r="G1669" s="66" t="s">
        <v>29</v>
      </c>
      <c r="H1669" s="54"/>
      <c r="I1669" s="54" t="s">
        <v>20</v>
      </c>
      <c r="J1669" s="68">
        <v>100</v>
      </c>
      <c r="K1669" s="68">
        <v>50</v>
      </c>
      <c r="L1669" s="68">
        <v>83</v>
      </c>
      <c r="M1669" s="68">
        <v>100</v>
      </c>
      <c r="N1669" s="68">
        <v>17</v>
      </c>
    </row>
    <row r="1670" customFormat="1" spans="1:14">
      <c r="A1670" s="54" t="s">
        <v>5085</v>
      </c>
      <c r="B1670" s="54" t="s">
        <v>5086</v>
      </c>
      <c r="C1670" s="54" t="s">
        <v>5087</v>
      </c>
      <c r="D1670" s="54" t="s">
        <v>4948</v>
      </c>
      <c r="E1670" s="54" t="s">
        <v>18</v>
      </c>
      <c r="F1670" s="54" t="s">
        <v>4948</v>
      </c>
      <c r="G1670" s="66" t="s">
        <v>129</v>
      </c>
      <c r="H1670" s="54"/>
      <c r="I1670" s="54" t="s">
        <v>191</v>
      </c>
      <c r="J1670" s="68">
        <v>19.31</v>
      </c>
      <c r="K1670" s="68">
        <v>27.425</v>
      </c>
      <c r="L1670" s="68">
        <v>33</v>
      </c>
      <c r="M1670" s="68">
        <v>35</v>
      </c>
      <c r="N1670" s="68">
        <v>2</v>
      </c>
    </row>
    <row r="1671" customFormat="1" spans="1:14">
      <c r="A1671" s="54" t="s">
        <v>5088</v>
      </c>
      <c r="B1671" s="54" t="s">
        <v>5089</v>
      </c>
      <c r="C1671" s="54" t="s">
        <v>5090</v>
      </c>
      <c r="D1671" s="54" t="s">
        <v>728</v>
      </c>
      <c r="E1671" s="54" t="s">
        <v>18</v>
      </c>
      <c r="F1671" s="54" t="s">
        <v>728</v>
      </c>
      <c r="G1671" s="54" t="s">
        <v>129</v>
      </c>
      <c r="H1671" s="54"/>
      <c r="I1671" s="54" t="s">
        <v>20</v>
      </c>
      <c r="J1671" s="68">
        <v>20</v>
      </c>
      <c r="K1671" s="68">
        <v>12</v>
      </c>
      <c r="L1671" s="68">
        <v>18</v>
      </c>
      <c r="M1671" s="68">
        <v>20</v>
      </c>
      <c r="N1671" s="68">
        <v>2</v>
      </c>
    </row>
    <row r="1672" customFormat="1" spans="1:14">
      <c r="A1672" s="54" t="s">
        <v>5091</v>
      </c>
      <c r="B1672" s="54" t="s">
        <v>5092</v>
      </c>
      <c r="C1672" s="54" t="s">
        <v>5093</v>
      </c>
      <c r="D1672" s="54" t="s">
        <v>274</v>
      </c>
      <c r="E1672" s="54" t="s">
        <v>18</v>
      </c>
      <c r="F1672" s="54" t="s">
        <v>274</v>
      </c>
      <c r="G1672" s="66" t="s">
        <v>29</v>
      </c>
      <c r="H1672" s="54"/>
      <c r="I1672" s="54" t="s">
        <v>227</v>
      </c>
      <c r="J1672" s="68">
        <v>42.91</v>
      </c>
      <c r="K1672" s="68">
        <v>29.611</v>
      </c>
      <c r="L1672" s="68">
        <v>43</v>
      </c>
      <c r="M1672" s="68">
        <v>43</v>
      </c>
      <c r="N1672" s="68">
        <v>0</v>
      </c>
    </row>
    <row r="1673" customFormat="1" spans="1:14">
      <c r="A1673" s="54" t="s">
        <v>5094</v>
      </c>
      <c r="B1673" s="54" t="s">
        <v>5095</v>
      </c>
      <c r="C1673" s="54" t="s">
        <v>5096</v>
      </c>
      <c r="D1673" s="54" t="s">
        <v>97</v>
      </c>
      <c r="E1673" s="54" t="s">
        <v>18</v>
      </c>
      <c r="F1673" s="54" t="s">
        <v>97</v>
      </c>
      <c r="G1673" s="54" t="s">
        <v>98</v>
      </c>
      <c r="H1673" s="54"/>
      <c r="I1673" s="54" t="s">
        <v>191</v>
      </c>
      <c r="J1673" s="68">
        <v>90.45</v>
      </c>
      <c r="K1673" s="68">
        <v>82.134</v>
      </c>
      <c r="L1673" s="68">
        <v>92</v>
      </c>
      <c r="M1673" s="68">
        <v>91</v>
      </c>
      <c r="N1673" s="68">
        <v>-1</v>
      </c>
    </row>
    <row r="1674" customFormat="1" spans="1:14">
      <c r="A1674" s="54" t="s">
        <v>5097</v>
      </c>
      <c r="B1674" s="54" t="s">
        <v>5098</v>
      </c>
      <c r="C1674" s="54" t="s">
        <v>5099</v>
      </c>
      <c r="D1674" s="54" t="s">
        <v>1184</v>
      </c>
      <c r="E1674" s="54" t="s">
        <v>18</v>
      </c>
      <c r="F1674" s="54" t="s">
        <v>1184</v>
      </c>
      <c r="G1674" s="54" t="s">
        <v>98</v>
      </c>
      <c r="H1674" s="54"/>
      <c r="I1674" s="54" t="s">
        <v>227</v>
      </c>
      <c r="J1674" s="68">
        <v>12.95</v>
      </c>
      <c r="K1674" s="68">
        <v>8.91</v>
      </c>
      <c r="L1674" s="68">
        <v>13</v>
      </c>
      <c r="M1674" s="68">
        <v>21</v>
      </c>
      <c r="N1674" s="68">
        <v>8</v>
      </c>
    </row>
    <row r="1675" customFormat="1" spans="1:14">
      <c r="A1675" s="54" t="s">
        <v>5100</v>
      </c>
      <c r="B1675" s="54" t="s">
        <v>5101</v>
      </c>
      <c r="C1675" s="54" t="s">
        <v>5102</v>
      </c>
      <c r="D1675" s="54" t="s">
        <v>603</v>
      </c>
      <c r="E1675" s="54" t="s">
        <v>18</v>
      </c>
      <c r="F1675" s="54" t="s">
        <v>603</v>
      </c>
      <c r="G1675" s="54" t="s">
        <v>129</v>
      </c>
      <c r="H1675" s="54"/>
      <c r="I1675" s="54" t="s">
        <v>454</v>
      </c>
      <c r="J1675" s="68">
        <v>2.07</v>
      </c>
      <c r="K1675" s="68">
        <v>3.3</v>
      </c>
      <c r="L1675" s="68">
        <v>3.5</v>
      </c>
      <c r="M1675" s="68">
        <v>3.5</v>
      </c>
      <c r="N1675" s="68">
        <v>0</v>
      </c>
    </row>
    <row r="1676" customFormat="1" spans="1:14">
      <c r="A1676" s="54" t="s">
        <v>5103</v>
      </c>
      <c r="B1676" s="54" t="s">
        <v>5104</v>
      </c>
      <c r="C1676" s="54" t="s">
        <v>5105</v>
      </c>
      <c r="D1676" s="54" t="s">
        <v>17</v>
      </c>
      <c r="E1676" s="54" t="s">
        <v>18</v>
      </c>
      <c r="F1676" s="54" t="s">
        <v>17</v>
      </c>
      <c r="G1676" s="54" t="s">
        <v>19</v>
      </c>
      <c r="H1676" s="54"/>
      <c r="I1676" s="54" t="s">
        <v>227</v>
      </c>
      <c r="J1676" s="68">
        <v>8.86</v>
      </c>
      <c r="K1676" s="68">
        <v>2.976</v>
      </c>
      <c r="L1676" s="68">
        <v>9</v>
      </c>
      <c r="M1676" s="68">
        <v>9</v>
      </c>
      <c r="N1676" s="68">
        <v>0</v>
      </c>
    </row>
    <row r="1677" customFormat="1" spans="1:14">
      <c r="A1677" s="54" t="s">
        <v>5106</v>
      </c>
      <c r="B1677" s="54" t="s">
        <v>5107</v>
      </c>
      <c r="C1677" s="54" t="s">
        <v>5108</v>
      </c>
      <c r="D1677" s="54" t="s">
        <v>17</v>
      </c>
      <c r="E1677" s="54" t="s">
        <v>18</v>
      </c>
      <c r="F1677" s="54" t="s">
        <v>17</v>
      </c>
      <c r="G1677" s="54" t="s">
        <v>19</v>
      </c>
      <c r="H1677" s="54"/>
      <c r="I1677" s="54" t="s">
        <v>152</v>
      </c>
      <c r="J1677" s="68">
        <v>1.17</v>
      </c>
      <c r="K1677" s="68">
        <v>1.529</v>
      </c>
      <c r="L1677" s="68">
        <v>2</v>
      </c>
      <c r="M1677" s="68">
        <v>2</v>
      </c>
      <c r="N1677" s="68">
        <v>0</v>
      </c>
    </row>
    <row r="1678" customFormat="1" spans="1:14">
      <c r="A1678" s="54" t="s">
        <v>5109</v>
      </c>
      <c r="B1678" s="54" t="s">
        <v>5110</v>
      </c>
      <c r="C1678" s="54" t="s">
        <v>36</v>
      </c>
      <c r="D1678" s="54" t="s">
        <v>4937</v>
      </c>
      <c r="E1678" s="54" t="s">
        <v>18</v>
      </c>
      <c r="F1678" s="54" t="s">
        <v>4937</v>
      </c>
      <c r="G1678" s="66" t="s">
        <v>170</v>
      </c>
      <c r="H1678" s="54"/>
      <c r="I1678" s="54" t="s">
        <v>120</v>
      </c>
      <c r="J1678" s="68">
        <v>34.93</v>
      </c>
      <c r="K1678" s="68">
        <v>17.94</v>
      </c>
      <c r="L1678" s="68">
        <v>35</v>
      </c>
      <c r="M1678" s="68">
        <v>35</v>
      </c>
      <c r="N1678" s="68">
        <v>0</v>
      </c>
    </row>
    <row r="1679" customFormat="1" spans="1:14">
      <c r="A1679" s="54" t="s">
        <v>5111</v>
      </c>
      <c r="B1679" s="54" t="s">
        <v>5112</v>
      </c>
      <c r="C1679" s="54" t="s">
        <v>5113</v>
      </c>
      <c r="D1679" s="54" t="s">
        <v>140</v>
      </c>
      <c r="E1679" s="54" t="s">
        <v>18</v>
      </c>
      <c r="F1679" s="54" t="s">
        <v>140</v>
      </c>
      <c r="G1679" s="54" t="s">
        <v>98</v>
      </c>
      <c r="H1679" s="54"/>
      <c r="I1679" s="54" t="s">
        <v>191</v>
      </c>
      <c r="J1679" s="68">
        <v>3.35</v>
      </c>
      <c r="K1679" s="68">
        <v>3.328</v>
      </c>
      <c r="L1679" s="68">
        <v>3.5</v>
      </c>
      <c r="M1679" s="68">
        <v>3.5</v>
      </c>
      <c r="N1679" s="68">
        <v>0</v>
      </c>
    </row>
    <row r="1680" customFormat="1" spans="1:14">
      <c r="A1680" s="54" t="s">
        <v>5114</v>
      </c>
      <c r="B1680" s="54" t="s">
        <v>5115</v>
      </c>
      <c r="C1680" s="54" t="s">
        <v>5116</v>
      </c>
      <c r="D1680" s="54" t="s">
        <v>274</v>
      </c>
      <c r="E1680" s="54" t="s">
        <v>18</v>
      </c>
      <c r="F1680" s="54" t="s">
        <v>274</v>
      </c>
      <c r="G1680" s="54" t="s">
        <v>29</v>
      </c>
      <c r="H1680" s="54"/>
      <c r="I1680" s="54" t="s">
        <v>1410</v>
      </c>
      <c r="J1680" s="68">
        <v>2440.75</v>
      </c>
      <c r="K1680" s="68">
        <v>1824.108</v>
      </c>
      <c r="L1680" s="68">
        <v>2417</v>
      </c>
      <c r="M1680" s="68">
        <v>2441</v>
      </c>
      <c r="N1680" s="68">
        <v>24</v>
      </c>
    </row>
    <row r="1681" customFormat="1" spans="1:14">
      <c r="A1681" s="54" t="s">
        <v>5117</v>
      </c>
      <c r="B1681" s="54" t="s">
        <v>5118</v>
      </c>
      <c r="C1681" s="54" t="s">
        <v>5119</v>
      </c>
      <c r="D1681" s="54" t="s">
        <v>539</v>
      </c>
      <c r="E1681" s="54" t="s">
        <v>18</v>
      </c>
      <c r="F1681" s="54" t="s">
        <v>539</v>
      </c>
      <c r="G1681" s="54" t="s">
        <v>129</v>
      </c>
      <c r="H1681" s="54"/>
      <c r="I1681" s="54" t="s">
        <v>612</v>
      </c>
      <c r="J1681" s="68">
        <v>68.1</v>
      </c>
      <c r="K1681" s="68">
        <v>46.986</v>
      </c>
      <c r="L1681" s="68">
        <v>64</v>
      </c>
      <c r="M1681" s="68">
        <v>71</v>
      </c>
      <c r="N1681" s="68">
        <v>7</v>
      </c>
    </row>
    <row r="1682" customFormat="1" spans="1:14">
      <c r="A1682" s="54" t="s">
        <v>5120</v>
      </c>
      <c r="B1682" s="54" t="s">
        <v>5121</v>
      </c>
      <c r="C1682" s="54" t="s">
        <v>5122</v>
      </c>
      <c r="D1682" s="54" t="s">
        <v>539</v>
      </c>
      <c r="E1682" s="54" t="s">
        <v>18</v>
      </c>
      <c r="F1682" s="54" t="s">
        <v>539</v>
      </c>
      <c r="G1682" s="54" t="s">
        <v>129</v>
      </c>
      <c r="H1682" s="54"/>
      <c r="I1682" s="54" t="s">
        <v>612</v>
      </c>
      <c r="J1682" s="68">
        <v>142.3</v>
      </c>
      <c r="K1682" s="68">
        <v>121.804</v>
      </c>
      <c r="L1682" s="68">
        <v>148</v>
      </c>
      <c r="M1682" s="68">
        <v>148</v>
      </c>
      <c r="N1682" s="68">
        <v>0</v>
      </c>
    </row>
    <row r="1683" customFormat="1" spans="1:14">
      <c r="A1683" s="54" t="s">
        <v>5123</v>
      </c>
      <c r="B1683" s="54" t="s">
        <v>5124</v>
      </c>
      <c r="C1683" s="54" t="s">
        <v>5125</v>
      </c>
      <c r="D1683" s="54" t="s">
        <v>168</v>
      </c>
      <c r="E1683" s="54" t="s">
        <v>18</v>
      </c>
      <c r="F1683" s="54" t="s">
        <v>169</v>
      </c>
      <c r="G1683" s="54" t="s">
        <v>170</v>
      </c>
      <c r="H1683" s="54"/>
      <c r="I1683" s="54" t="s">
        <v>191</v>
      </c>
      <c r="J1683" s="68">
        <v>211.81</v>
      </c>
      <c r="K1683" s="68">
        <v>193.005</v>
      </c>
      <c r="L1683" s="68">
        <v>212</v>
      </c>
      <c r="M1683" s="68">
        <v>216</v>
      </c>
      <c r="N1683" s="68">
        <v>4</v>
      </c>
    </row>
    <row r="1684" customFormat="1" spans="1:14">
      <c r="A1684" s="54" t="s">
        <v>5126</v>
      </c>
      <c r="B1684" s="54" t="s">
        <v>5127</v>
      </c>
      <c r="C1684" s="54" t="s">
        <v>5128</v>
      </c>
      <c r="D1684" s="54" t="s">
        <v>97</v>
      </c>
      <c r="E1684" s="54" t="s">
        <v>18</v>
      </c>
      <c r="F1684" s="54" t="s">
        <v>97</v>
      </c>
      <c r="G1684" s="54" t="s">
        <v>98</v>
      </c>
      <c r="H1684" s="54"/>
      <c r="I1684" s="54" t="s">
        <v>540</v>
      </c>
      <c r="J1684" s="68">
        <v>66</v>
      </c>
      <c r="K1684" s="68">
        <v>42.237</v>
      </c>
      <c r="L1684" s="68">
        <v>66</v>
      </c>
      <c r="M1684" s="68">
        <v>66</v>
      </c>
      <c r="N1684" s="68">
        <v>0</v>
      </c>
    </row>
    <row r="1685" customFormat="1" spans="1:14">
      <c r="A1685" s="54" t="s">
        <v>5129</v>
      </c>
      <c r="B1685" s="54" t="s">
        <v>5130</v>
      </c>
      <c r="C1685" s="54" t="s">
        <v>5131</v>
      </c>
      <c r="D1685" s="54" t="s">
        <v>453</v>
      </c>
      <c r="E1685" s="54" t="s">
        <v>18</v>
      </c>
      <c r="F1685" s="54" t="s">
        <v>453</v>
      </c>
      <c r="G1685" s="66" t="s">
        <v>29</v>
      </c>
      <c r="H1685" s="54"/>
      <c r="I1685" s="54" t="s">
        <v>471</v>
      </c>
      <c r="J1685" s="68">
        <v>51.85</v>
      </c>
      <c r="K1685" s="68">
        <v>50.925</v>
      </c>
      <c r="L1685" s="68">
        <v>52</v>
      </c>
      <c r="M1685" s="68">
        <v>52</v>
      </c>
      <c r="N1685" s="68">
        <v>0</v>
      </c>
    </row>
    <row r="1686" customFormat="1" spans="1:14">
      <c r="A1686" s="54" t="s">
        <v>5132</v>
      </c>
      <c r="B1686" s="54" t="s">
        <v>5133</v>
      </c>
      <c r="C1686" s="54" t="s">
        <v>5134</v>
      </c>
      <c r="D1686" s="54" t="s">
        <v>274</v>
      </c>
      <c r="E1686" s="54" t="s">
        <v>18</v>
      </c>
      <c r="F1686" s="54" t="s">
        <v>274</v>
      </c>
      <c r="G1686" s="54" t="s">
        <v>29</v>
      </c>
      <c r="H1686" s="54"/>
      <c r="I1686" s="54" t="s">
        <v>642</v>
      </c>
      <c r="J1686" s="68">
        <v>19.63</v>
      </c>
      <c r="K1686" s="68">
        <v>19.684</v>
      </c>
      <c r="L1686" s="68">
        <v>21</v>
      </c>
      <c r="M1686" s="68">
        <v>21</v>
      </c>
      <c r="N1686" s="68">
        <v>0</v>
      </c>
    </row>
    <row r="1687" customFormat="1" spans="1:14">
      <c r="A1687" s="54" t="s">
        <v>5135</v>
      </c>
      <c r="B1687" s="54" t="s">
        <v>5136</v>
      </c>
      <c r="C1687" s="54" t="s">
        <v>5137</v>
      </c>
      <c r="D1687" s="54" t="s">
        <v>274</v>
      </c>
      <c r="E1687" s="54" t="s">
        <v>18</v>
      </c>
      <c r="F1687" s="54" t="s">
        <v>274</v>
      </c>
      <c r="G1687" s="54" t="s">
        <v>29</v>
      </c>
      <c r="H1687" s="54"/>
      <c r="I1687" s="54" t="s">
        <v>227</v>
      </c>
      <c r="J1687" s="68">
        <v>142.91</v>
      </c>
      <c r="K1687" s="68">
        <v>124.017</v>
      </c>
      <c r="L1687" s="68">
        <v>192</v>
      </c>
      <c r="M1687" s="68">
        <v>192</v>
      </c>
      <c r="N1687" s="68">
        <v>0</v>
      </c>
    </row>
    <row r="1688" customFormat="1" spans="1:14">
      <c r="A1688" s="54" t="s">
        <v>5138</v>
      </c>
      <c r="B1688" s="54" t="s">
        <v>5139</v>
      </c>
      <c r="C1688" s="54" t="s">
        <v>5140</v>
      </c>
      <c r="D1688" s="54" t="s">
        <v>140</v>
      </c>
      <c r="E1688" s="54" t="s">
        <v>18</v>
      </c>
      <c r="F1688" s="54" t="s">
        <v>140</v>
      </c>
      <c r="G1688" s="66" t="s">
        <v>98</v>
      </c>
      <c r="H1688" s="54"/>
      <c r="I1688" s="54" t="s">
        <v>191</v>
      </c>
      <c r="J1688" s="68">
        <v>1.2</v>
      </c>
      <c r="K1688" s="68">
        <v>1.162</v>
      </c>
      <c r="L1688" s="68">
        <v>1.5</v>
      </c>
      <c r="M1688" s="68">
        <v>1.5</v>
      </c>
      <c r="N1688" s="68">
        <v>0</v>
      </c>
    </row>
    <row r="1689" customFormat="1" spans="1:14">
      <c r="A1689" s="54" t="s">
        <v>5141</v>
      </c>
      <c r="B1689" s="54" t="s">
        <v>5142</v>
      </c>
      <c r="C1689" s="54" t="s">
        <v>5143</v>
      </c>
      <c r="D1689" s="54" t="s">
        <v>78</v>
      </c>
      <c r="E1689" s="54" t="s">
        <v>18</v>
      </c>
      <c r="F1689" s="54" t="s">
        <v>78</v>
      </c>
      <c r="G1689" s="66" t="s">
        <v>29</v>
      </c>
      <c r="H1689" s="54"/>
      <c r="I1689" s="54" t="s">
        <v>232</v>
      </c>
      <c r="J1689" s="68">
        <v>73.43</v>
      </c>
      <c r="K1689" s="68">
        <v>127.022</v>
      </c>
      <c r="L1689" s="68">
        <v>123</v>
      </c>
      <c r="M1689" s="68">
        <v>128</v>
      </c>
      <c r="N1689" s="68">
        <v>5</v>
      </c>
    </row>
    <row r="1690" customFormat="1" spans="1:14">
      <c r="A1690" s="54" t="s">
        <v>5144</v>
      </c>
      <c r="B1690" s="54" t="s">
        <v>5145</v>
      </c>
      <c r="C1690" s="54" t="s">
        <v>5146</v>
      </c>
      <c r="D1690" s="54" t="s">
        <v>24</v>
      </c>
      <c r="E1690" s="54" t="s">
        <v>18</v>
      </c>
      <c r="F1690" s="54" t="s">
        <v>24</v>
      </c>
      <c r="G1690" s="54" t="s">
        <v>19</v>
      </c>
      <c r="H1690" s="54"/>
      <c r="I1690" s="54" t="s">
        <v>20</v>
      </c>
      <c r="J1690" s="68">
        <v>0.8</v>
      </c>
      <c r="K1690" s="68">
        <v>0.711</v>
      </c>
      <c r="L1690" s="68">
        <v>1</v>
      </c>
      <c r="M1690" s="68">
        <v>1.5</v>
      </c>
      <c r="N1690" s="68">
        <v>0.5</v>
      </c>
    </row>
    <row r="1691" customFormat="1" spans="1:14">
      <c r="A1691" s="54" t="s">
        <v>5147</v>
      </c>
      <c r="B1691" s="54" t="s">
        <v>5148</v>
      </c>
      <c r="C1691" s="54" t="s">
        <v>5149</v>
      </c>
      <c r="D1691" s="54" t="s">
        <v>1377</v>
      </c>
      <c r="E1691" s="54" t="s">
        <v>18</v>
      </c>
      <c r="F1691" s="54" t="s">
        <v>1377</v>
      </c>
      <c r="G1691" s="54" t="s">
        <v>29</v>
      </c>
      <c r="H1691" s="54"/>
      <c r="I1691" s="54" t="s">
        <v>558</v>
      </c>
      <c r="J1691" s="68">
        <v>20.86</v>
      </c>
      <c r="K1691" s="68">
        <v>23.209</v>
      </c>
      <c r="L1691" s="68">
        <v>25</v>
      </c>
      <c r="M1691" s="68">
        <v>25</v>
      </c>
      <c r="N1691" s="68">
        <v>0</v>
      </c>
    </row>
    <row r="1692" customFormat="1" spans="1:14">
      <c r="A1692" s="54" t="s">
        <v>5150</v>
      </c>
      <c r="B1692" s="54" t="s">
        <v>5151</v>
      </c>
      <c r="C1692" s="54" t="s">
        <v>36</v>
      </c>
      <c r="D1692" s="54" t="s">
        <v>1230</v>
      </c>
      <c r="E1692" s="54" t="s">
        <v>18</v>
      </c>
      <c r="F1692" s="54" t="s">
        <v>1231</v>
      </c>
      <c r="G1692" s="54" t="s">
        <v>36</v>
      </c>
      <c r="H1692" s="54"/>
      <c r="I1692" s="54" t="s">
        <v>558</v>
      </c>
      <c r="J1692" s="68">
        <v>4676</v>
      </c>
      <c r="K1692" s="68">
        <v>770.667</v>
      </c>
      <c r="L1692" s="68">
        <v>4676</v>
      </c>
      <c r="M1692" s="68">
        <v>4676</v>
      </c>
      <c r="N1692" s="68">
        <v>0</v>
      </c>
    </row>
    <row r="1693" customFormat="1" spans="1:14">
      <c r="A1693" s="54" t="s">
        <v>5152</v>
      </c>
      <c r="B1693" s="54" t="s">
        <v>5153</v>
      </c>
      <c r="C1693" s="54" t="s">
        <v>5154</v>
      </c>
      <c r="D1693" s="54" t="s">
        <v>144</v>
      </c>
      <c r="E1693" s="54" t="s">
        <v>18</v>
      </c>
      <c r="F1693" s="54" t="s">
        <v>144</v>
      </c>
      <c r="G1693" s="54" t="s">
        <v>52</v>
      </c>
      <c r="H1693" s="54"/>
      <c r="I1693" s="54" t="s">
        <v>90</v>
      </c>
      <c r="J1693" s="68">
        <v>0.61</v>
      </c>
      <c r="K1693" s="68">
        <v>0.51</v>
      </c>
      <c r="L1693" s="68">
        <v>1</v>
      </c>
      <c r="M1693" s="68">
        <v>1</v>
      </c>
      <c r="N1693" s="68">
        <v>0</v>
      </c>
    </row>
    <row r="1694" customFormat="1" spans="1:14">
      <c r="A1694" s="54" t="s">
        <v>5155</v>
      </c>
      <c r="B1694" s="54" t="s">
        <v>5156</v>
      </c>
      <c r="C1694" s="54" t="s">
        <v>5157</v>
      </c>
      <c r="D1694" s="54" t="s">
        <v>845</v>
      </c>
      <c r="E1694" s="54" t="s">
        <v>18</v>
      </c>
      <c r="F1694" s="54" t="s">
        <v>845</v>
      </c>
      <c r="G1694" s="66" t="s">
        <v>129</v>
      </c>
      <c r="H1694" s="54"/>
      <c r="I1694" s="54" t="s">
        <v>86</v>
      </c>
      <c r="J1694" s="68">
        <v>19.38</v>
      </c>
      <c r="K1694" s="68">
        <v>16.555</v>
      </c>
      <c r="L1694" s="68">
        <v>19.5</v>
      </c>
      <c r="M1694" s="68">
        <v>19.5</v>
      </c>
      <c r="N1694" s="68">
        <v>0</v>
      </c>
    </row>
    <row r="1695" customFormat="1" spans="1:14">
      <c r="A1695" s="54" t="s">
        <v>5158</v>
      </c>
      <c r="B1695" s="54" t="s">
        <v>5159</v>
      </c>
      <c r="C1695" s="54" t="s">
        <v>5160</v>
      </c>
      <c r="D1695" s="54" t="s">
        <v>17</v>
      </c>
      <c r="E1695" s="54" t="s">
        <v>18</v>
      </c>
      <c r="F1695" s="54" t="s">
        <v>17</v>
      </c>
      <c r="G1695" s="54" t="s">
        <v>19</v>
      </c>
      <c r="H1695" s="54"/>
      <c r="I1695" s="54" t="s">
        <v>2305</v>
      </c>
      <c r="J1695" s="68">
        <v>24.81</v>
      </c>
      <c r="K1695" s="68">
        <v>23.976</v>
      </c>
      <c r="L1695" s="68">
        <v>25</v>
      </c>
      <c r="M1695" s="68">
        <v>25</v>
      </c>
      <c r="N1695" s="68">
        <v>0</v>
      </c>
    </row>
    <row r="1696" customFormat="1" spans="1:14">
      <c r="A1696" s="54" t="s">
        <v>5161</v>
      </c>
      <c r="B1696" s="54" t="s">
        <v>5162</v>
      </c>
      <c r="C1696" s="54" t="s">
        <v>5163</v>
      </c>
      <c r="D1696" s="54" t="s">
        <v>453</v>
      </c>
      <c r="E1696" s="54" t="s">
        <v>18</v>
      </c>
      <c r="F1696" s="54" t="s">
        <v>453</v>
      </c>
      <c r="G1696" s="54" t="s">
        <v>29</v>
      </c>
      <c r="H1696" s="54"/>
      <c r="I1696" s="54" t="s">
        <v>612</v>
      </c>
      <c r="J1696" s="68">
        <v>348.57</v>
      </c>
      <c r="K1696" s="68">
        <v>430.713</v>
      </c>
      <c r="L1696" s="68">
        <v>423</v>
      </c>
      <c r="M1696" s="68">
        <v>515</v>
      </c>
      <c r="N1696" s="68">
        <v>92</v>
      </c>
    </row>
    <row r="1697" customFormat="1" spans="1:14">
      <c r="A1697" s="54" t="s">
        <v>5164</v>
      </c>
      <c r="B1697" s="54" t="s">
        <v>5165</v>
      </c>
      <c r="C1697" s="54" t="s">
        <v>5166</v>
      </c>
      <c r="D1697" s="54" t="s">
        <v>1592</v>
      </c>
      <c r="E1697" s="54" t="s">
        <v>18</v>
      </c>
      <c r="F1697" s="54" t="s">
        <v>1592</v>
      </c>
      <c r="G1697" s="54" t="s">
        <v>52</v>
      </c>
      <c r="H1697" s="54"/>
      <c r="I1697" s="54" t="s">
        <v>120</v>
      </c>
      <c r="J1697" s="68">
        <v>16.26</v>
      </c>
      <c r="K1697" s="68">
        <v>10.764</v>
      </c>
      <c r="L1697" s="68">
        <v>17</v>
      </c>
      <c r="M1697" s="68">
        <v>17</v>
      </c>
      <c r="N1697" s="68">
        <v>0</v>
      </c>
    </row>
    <row r="1698" customFormat="1" spans="1:14">
      <c r="A1698" s="54" t="s">
        <v>5167</v>
      </c>
      <c r="B1698" s="54" t="s">
        <v>5168</v>
      </c>
      <c r="C1698" s="54" t="s">
        <v>5169</v>
      </c>
      <c r="D1698" s="54" t="s">
        <v>590</v>
      </c>
      <c r="E1698" s="54" t="s">
        <v>18</v>
      </c>
      <c r="F1698" s="54" t="s">
        <v>590</v>
      </c>
      <c r="G1698" s="54" t="s">
        <v>129</v>
      </c>
      <c r="H1698" s="54"/>
      <c r="I1698" s="54" t="s">
        <v>535</v>
      </c>
      <c r="J1698" s="68">
        <v>38.92</v>
      </c>
      <c r="K1698" s="68">
        <v>36.702</v>
      </c>
      <c r="L1698" s="68">
        <v>44</v>
      </c>
      <c r="M1698" s="68">
        <v>39.5</v>
      </c>
      <c r="N1698" s="68">
        <v>-4.5</v>
      </c>
    </row>
    <row r="1699" customFormat="1" spans="1:14">
      <c r="A1699" s="54" t="s">
        <v>5170</v>
      </c>
      <c r="B1699" s="54" t="s">
        <v>5171</v>
      </c>
      <c r="C1699" s="54" t="s">
        <v>5172</v>
      </c>
      <c r="D1699" s="54" t="s">
        <v>17</v>
      </c>
      <c r="E1699" s="54" t="s">
        <v>18</v>
      </c>
      <c r="F1699" s="54" t="s">
        <v>17</v>
      </c>
      <c r="G1699" s="54" t="s">
        <v>19</v>
      </c>
      <c r="H1699" s="54"/>
      <c r="I1699" s="54" t="s">
        <v>540</v>
      </c>
      <c r="J1699" s="68">
        <v>187.32</v>
      </c>
      <c r="K1699" s="68">
        <v>174.719</v>
      </c>
      <c r="L1699" s="68">
        <v>190</v>
      </c>
      <c r="M1699" s="68">
        <v>192</v>
      </c>
      <c r="N1699" s="68">
        <v>2</v>
      </c>
    </row>
    <row r="1700" customFormat="1" spans="1:14">
      <c r="A1700" s="54" t="s">
        <v>5173</v>
      </c>
      <c r="B1700" s="54" t="s">
        <v>5174</v>
      </c>
      <c r="C1700" s="54" t="s">
        <v>50</v>
      </c>
      <c r="D1700" s="54" t="s">
        <v>231</v>
      </c>
      <c r="E1700" s="54" t="s">
        <v>18</v>
      </c>
      <c r="F1700" s="54" t="s">
        <v>231</v>
      </c>
      <c r="G1700" s="66" t="s">
        <v>52</v>
      </c>
      <c r="H1700" s="54"/>
      <c r="I1700" s="54" t="s">
        <v>323</v>
      </c>
      <c r="J1700" s="68">
        <v>409.5</v>
      </c>
      <c r="K1700" s="68">
        <v>394.593</v>
      </c>
      <c r="L1700" s="68">
        <v>408</v>
      </c>
      <c r="M1700" s="68">
        <v>410</v>
      </c>
      <c r="N1700" s="68">
        <v>2</v>
      </c>
    </row>
    <row r="1701" customFormat="1" spans="1:14">
      <c r="A1701" s="54" t="s">
        <v>5175</v>
      </c>
      <c r="B1701" s="54" t="s">
        <v>5176</v>
      </c>
      <c r="C1701" s="54" t="s">
        <v>5177</v>
      </c>
      <c r="D1701" s="54" t="s">
        <v>17</v>
      </c>
      <c r="E1701" s="54" t="s">
        <v>18</v>
      </c>
      <c r="F1701" s="54" t="s">
        <v>17</v>
      </c>
      <c r="G1701" s="54" t="s">
        <v>19</v>
      </c>
      <c r="H1701" s="54"/>
      <c r="I1701" s="54" t="s">
        <v>1262</v>
      </c>
      <c r="J1701" s="68">
        <v>4.43</v>
      </c>
      <c r="K1701" s="68">
        <v>2.625</v>
      </c>
      <c r="L1701" s="68">
        <v>4.5</v>
      </c>
      <c r="M1701" s="68">
        <v>4.5</v>
      </c>
      <c r="N1701" s="68">
        <v>0</v>
      </c>
    </row>
    <row r="1702" customFormat="1" spans="1:14">
      <c r="A1702" s="54" t="s">
        <v>5178</v>
      </c>
      <c r="B1702" s="54" t="s">
        <v>5179</v>
      </c>
      <c r="C1702" s="54" t="s">
        <v>5180</v>
      </c>
      <c r="D1702" s="54" t="s">
        <v>880</v>
      </c>
      <c r="E1702" s="54" t="s">
        <v>18</v>
      </c>
      <c r="F1702" s="54" t="s">
        <v>880</v>
      </c>
      <c r="G1702" s="54" t="s">
        <v>52</v>
      </c>
      <c r="H1702" s="54"/>
      <c r="I1702" s="54" t="s">
        <v>5181</v>
      </c>
      <c r="J1702" s="68">
        <v>65.66</v>
      </c>
      <c r="K1702" s="68">
        <v>30.434</v>
      </c>
      <c r="L1702" s="68">
        <v>66</v>
      </c>
      <c r="M1702" s="68">
        <v>66</v>
      </c>
      <c r="N1702" s="68">
        <v>0</v>
      </c>
    </row>
    <row r="1703" customFormat="1" spans="1:14">
      <c r="A1703" s="54" t="s">
        <v>5182</v>
      </c>
      <c r="B1703" s="54" t="s">
        <v>5183</v>
      </c>
      <c r="C1703" s="54" t="s">
        <v>5184</v>
      </c>
      <c r="D1703" s="54" t="s">
        <v>140</v>
      </c>
      <c r="E1703" s="54" t="s">
        <v>18</v>
      </c>
      <c r="F1703" s="54" t="s">
        <v>140</v>
      </c>
      <c r="G1703" s="66" t="s">
        <v>98</v>
      </c>
      <c r="H1703" s="54"/>
      <c r="I1703" s="54" t="s">
        <v>99</v>
      </c>
      <c r="J1703" s="68">
        <v>1.53</v>
      </c>
      <c r="K1703" s="68">
        <v>1.792</v>
      </c>
      <c r="L1703" s="68">
        <v>1.5</v>
      </c>
      <c r="M1703" s="68">
        <v>2</v>
      </c>
      <c r="N1703" s="68">
        <v>0.5</v>
      </c>
    </row>
    <row r="1704" customFormat="1" spans="1:14">
      <c r="A1704" s="54" t="s">
        <v>5185</v>
      </c>
      <c r="B1704" s="54" t="s">
        <v>5186</v>
      </c>
      <c r="C1704" s="54" t="s">
        <v>5187</v>
      </c>
      <c r="D1704" s="54" t="s">
        <v>4937</v>
      </c>
      <c r="E1704" s="54" t="s">
        <v>18</v>
      </c>
      <c r="F1704" s="54" t="s">
        <v>4937</v>
      </c>
      <c r="G1704" s="66" t="s">
        <v>170</v>
      </c>
      <c r="H1704" s="54"/>
      <c r="I1704" s="54" t="s">
        <v>4938</v>
      </c>
      <c r="J1704" s="68">
        <v>21.01</v>
      </c>
      <c r="K1704" s="68">
        <v>19.167</v>
      </c>
      <c r="L1704" s="68">
        <v>22</v>
      </c>
      <c r="M1704" s="68">
        <v>22</v>
      </c>
      <c r="N1704" s="68">
        <v>0</v>
      </c>
    </row>
    <row r="1705" customFormat="1" spans="1:14">
      <c r="A1705" s="54" t="s">
        <v>5188</v>
      </c>
      <c r="B1705" s="54" t="s">
        <v>5189</v>
      </c>
      <c r="C1705" s="54" t="s">
        <v>5190</v>
      </c>
      <c r="D1705" s="54" t="s">
        <v>397</v>
      </c>
      <c r="E1705" s="54" t="s">
        <v>18</v>
      </c>
      <c r="F1705" s="54" t="s">
        <v>397</v>
      </c>
      <c r="G1705" s="54" t="s">
        <v>29</v>
      </c>
      <c r="H1705" s="54"/>
      <c r="I1705" s="54" t="s">
        <v>4938</v>
      </c>
      <c r="J1705" s="68">
        <v>27.3</v>
      </c>
      <c r="K1705" s="68">
        <v>39.93</v>
      </c>
      <c r="L1705" s="68">
        <v>34</v>
      </c>
      <c r="M1705" s="68">
        <v>40</v>
      </c>
      <c r="N1705" s="68">
        <v>6</v>
      </c>
    </row>
    <row r="1706" customFormat="1" spans="1:14">
      <c r="A1706" s="54" t="s">
        <v>5191</v>
      </c>
      <c r="B1706" s="54" t="s">
        <v>5192</v>
      </c>
      <c r="C1706" s="54" t="s">
        <v>36</v>
      </c>
      <c r="D1706" s="54" t="s">
        <v>397</v>
      </c>
      <c r="E1706" s="54" t="s">
        <v>18</v>
      </c>
      <c r="F1706" s="54" t="s">
        <v>397</v>
      </c>
      <c r="G1706" s="54" t="s">
        <v>29</v>
      </c>
      <c r="H1706" s="54"/>
      <c r="I1706" s="54" t="s">
        <v>4938</v>
      </c>
      <c r="J1706" s="68">
        <v>20</v>
      </c>
      <c r="K1706" s="68">
        <v>13.5</v>
      </c>
      <c r="L1706" s="68">
        <v>21</v>
      </c>
      <c r="M1706" s="68">
        <v>21</v>
      </c>
      <c r="N1706" s="68">
        <v>0</v>
      </c>
    </row>
    <row r="1707" customFormat="1" spans="1:14">
      <c r="A1707" s="54" t="s">
        <v>5193</v>
      </c>
      <c r="B1707" s="54" t="s">
        <v>5194</v>
      </c>
      <c r="C1707" s="54" t="s">
        <v>5195</v>
      </c>
      <c r="D1707" s="54" t="s">
        <v>17</v>
      </c>
      <c r="E1707" s="54" t="s">
        <v>18</v>
      </c>
      <c r="F1707" s="54" t="s">
        <v>17</v>
      </c>
      <c r="G1707" s="54" t="s">
        <v>19</v>
      </c>
      <c r="H1707" s="54"/>
      <c r="I1707" s="54" t="s">
        <v>2305</v>
      </c>
      <c r="J1707" s="68">
        <v>32.01</v>
      </c>
      <c r="K1707" s="68">
        <v>35.737</v>
      </c>
      <c r="L1707" s="68">
        <v>36</v>
      </c>
      <c r="M1707" s="68">
        <v>36</v>
      </c>
      <c r="N1707" s="68">
        <v>0</v>
      </c>
    </row>
    <row r="1708" customFormat="1" spans="1:14">
      <c r="A1708" s="54" t="s">
        <v>5196</v>
      </c>
      <c r="B1708" s="54" t="s">
        <v>5197</v>
      </c>
      <c r="C1708" s="54" t="s">
        <v>5198</v>
      </c>
      <c r="D1708" s="54" t="s">
        <v>144</v>
      </c>
      <c r="E1708" s="54" t="s">
        <v>18</v>
      </c>
      <c r="F1708" s="54" t="s">
        <v>144</v>
      </c>
      <c r="G1708" s="54" t="s">
        <v>52</v>
      </c>
      <c r="H1708" s="54"/>
      <c r="I1708" s="54" t="s">
        <v>120</v>
      </c>
      <c r="J1708" s="68">
        <v>36.9</v>
      </c>
      <c r="K1708" s="68">
        <v>41.624</v>
      </c>
      <c r="L1708" s="68">
        <v>41</v>
      </c>
      <c r="M1708" s="68">
        <v>42</v>
      </c>
      <c r="N1708" s="68">
        <v>1</v>
      </c>
    </row>
    <row r="1709" customFormat="1" spans="1:14">
      <c r="A1709" s="54" t="s">
        <v>5199</v>
      </c>
      <c r="B1709" s="54" t="s">
        <v>5200</v>
      </c>
      <c r="C1709" s="54" t="s">
        <v>5201</v>
      </c>
      <c r="D1709" s="54" t="s">
        <v>603</v>
      </c>
      <c r="E1709" s="54" t="s">
        <v>18</v>
      </c>
      <c r="F1709" s="54" t="s">
        <v>603</v>
      </c>
      <c r="G1709" s="54" t="s">
        <v>129</v>
      </c>
      <c r="H1709" s="54"/>
      <c r="I1709" s="54" t="s">
        <v>223</v>
      </c>
      <c r="J1709" s="68">
        <v>3.39</v>
      </c>
      <c r="K1709" s="68">
        <v>5.72</v>
      </c>
      <c r="L1709" s="68">
        <v>6</v>
      </c>
      <c r="M1709" s="68">
        <v>6</v>
      </c>
      <c r="N1709" s="68">
        <v>0</v>
      </c>
    </row>
    <row r="1710" customFormat="1" spans="1:14">
      <c r="A1710" s="54" t="s">
        <v>5202</v>
      </c>
      <c r="B1710" s="54" t="s">
        <v>5203</v>
      </c>
      <c r="C1710" s="54" t="s">
        <v>5204</v>
      </c>
      <c r="D1710" s="54" t="s">
        <v>97</v>
      </c>
      <c r="E1710" s="54" t="s">
        <v>18</v>
      </c>
      <c r="F1710" s="54" t="s">
        <v>97</v>
      </c>
      <c r="G1710" s="54" t="s">
        <v>98</v>
      </c>
      <c r="H1710" s="54"/>
      <c r="I1710" s="54" t="s">
        <v>187</v>
      </c>
      <c r="J1710" s="68">
        <v>2906.94</v>
      </c>
      <c r="K1710" s="68">
        <v>2004.228</v>
      </c>
      <c r="L1710" s="68">
        <v>2914</v>
      </c>
      <c r="M1710" s="68">
        <v>2907</v>
      </c>
      <c r="N1710" s="68">
        <v>-7</v>
      </c>
    </row>
    <row r="1711" customFormat="1" spans="1:14">
      <c r="A1711" s="54" t="s">
        <v>5205</v>
      </c>
      <c r="B1711" s="54" t="s">
        <v>5206</v>
      </c>
      <c r="C1711" s="54" t="s">
        <v>5207</v>
      </c>
      <c r="D1711" s="54" t="s">
        <v>256</v>
      </c>
      <c r="E1711" s="54" t="s">
        <v>18</v>
      </c>
      <c r="F1711" s="54" t="s">
        <v>256</v>
      </c>
      <c r="G1711" s="54" t="s">
        <v>19</v>
      </c>
      <c r="H1711" s="54"/>
      <c r="I1711" s="54" t="s">
        <v>604</v>
      </c>
      <c r="J1711" s="68">
        <v>23.02</v>
      </c>
      <c r="K1711" s="68">
        <v>23.839</v>
      </c>
      <c r="L1711" s="68">
        <v>24</v>
      </c>
      <c r="M1711" s="68">
        <v>34</v>
      </c>
      <c r="N1711" s="68">
        <v>10</v>
      </c>
    </row>
    <row r="1712" customFormat="1" spans="1:14">
      <c r="A1712" s="54" t="s">
        <v>5208</v>
      </c>
      <c r="B1712" s="54" t="s">
        <v>5209</v>
      </c>
      <c r="C1712" s="54" t="s">
        <v>5210</v>
      </c>
      <c r="D1712" s="54" t="s">
        <v>231</v>
      </c>
      <c r="E1712" s="54" t="s">
        <v>18</v>
      </c>
      <c r="F1712" s="54" t="s">
        <v>231</v>
      </c>
      <c r="G1712" s="54" t="s">
        <v>52</v>
      </c>
      <c r="H1712" s="54"/>
      <c r="I1712" s="54" t="s">
        <v>3634</v>
      </c>
      <c r="J1712" s="68">
        <v>1343.886</v>
      </c>
      <c r="K1712" s="68">
        <v>1067.455</v>
      </c>
      <c r="L1712" s="68">
        <v>1483</v>
      </c>
      <c r="M1712" s="68">
        <v>1344</v>
      </c>
      <c r="N1712" s="68">
        <v>-139</v>
      </c>
    </row>
    <row r="1713" customFormat="1" spans="1:14">
      <c r="A1713" s="54" t="s">
        <v>5211</v>
      </c>
      <c r="B1713" s="54" t="s">
        <v>5212</v>
      </c>
      <c r="C1713" s="54" t="s">
        <v>5213</v>
      </c>
      <c r="D1713" s="54" t="s">
        <v>256</v>
      </c>
      <c r="E1713" s="54" t="s">
        <v>18</v>
      </c>
      <c r="F1713" s="54" t="s">
        <v>256</v>
      </c>
      <c r="G1713" s="54" t="s">
        <v>19</v>
      </c>
      <c r="H1713" s="54"/>
      <c r="I1713" s="54" t="s">
        <v>540</v>
      </c>
      <c r="J1713" s="68">
        <v>1.55</v>
      </c>
      <c r="K1713" s="68">
        <v>1.664</v>
      </c>
      <c r="L1713" s="68">
        <v>2</v>
      </c>
      <c r="M1713" s="68">
        <v>2</v>
      </c>
      <c r="N1713" s="68">
        <v>0</v>
      </c>
    </row>
    <row r="1714" customFormat="1" spans="1:14">
      <c r="A1714" s="54" t="s">
        <v>5214</v>
      </c>
      <c r="B1714" s="54" t="s">
        <v>5215</v>
      </c>
      <c r="C1714" s="54" t="s">
        <v>5216</v>
      </c>
      <c r="D1714" s="54" t="s">
        <v>17</v>
      </c>
      <c r="E1714" s="54" t="s">
        <v>18</v>
      </c>
      <c r="F1714" s="54" t="s">
        <v>17</v>
      </c>
      <c r="G1714" s="54" t="s">
        <v>19</v>
      </c>
      <c r="H1714" s="54"/>
      <c r="I1714" s="54" t="s">
        <v>390</v>
      </c>
      <c r="J1714" s="68">
        <v>20.13</v>
      </c>
      <c r="K1714" s="68">
        <v>35.109</v>
      </c>
      <c r="L1714" s="68">
        <v>29</v>
      </c>
      <c r="M1714" s="68">
        <v>36</v>
      </c>
      <c r="N1714" s="68">
        <v>7</v>
      </c>
    </row>
    <row r="1715" customFormat="1" spans="1:14">
      <c r="A1715" s="54" t="s">
        <v>5217</v>
      </c>
      <c r="B1715" s="54" t="s">
        <v>5218</v>
      </c>
      <c r="C1715" s="54" t="s">
        <v>5219</v>
      </c>
      <c r="D1715" s="54" t="s">
        <v>160</v>
      </c>
      <c r="E1715" s="54" t="s">
        <v>18</v>
      </c>
      <c r="F1715" s="54" t="s">
        <v>160</v>
      </c>
      <c r="G1715" s="54" t="s">
        <v>129</v>
      </c>
      <c r="H1715" s="54"/>
      <c r="I1715" s="54" t="s">
        <v>207</v>
      </c>
      <c r="J1715" s="68">
        <v>0.09</v>
      </c>
      <c r="K1715" s="68">
        <v>0</v>
      </c>
      <c r="L1715" s="68">
        <v>0.5</v>
      </c>
      <c r="M1715" s="68">
        <v>0.5</v>
      </c>
      <c r="N1715" s="68">
        <v>0</v>
      </c>
    </row>
    <row r="1716" customFormat="1" spans="1:14">
      <c r="A1716" s="54" t="s">
        <v>5220</v>
      </c>
      <c r="B1716" s="54" t="s">
        <v>5221</v>
      </c>
      <c r="C1716" s="54" t="s">
        <v>5222</v>
      </c>
      <c r="D1716" s="54" t="s">
        <v>160</v>
      </c>
      <c r="E1716" s="54" t="s">
        <v>18</v>
      </c>
      <c r="F1716" s="54" t="s">
        <v>160</v>
      </c>
      <c r="G1716" s="54" t="s">
        <v>129</v>
      </c>
      <c r="H1716" s="54"/>
      <c r="I1716" s="54" t="s">
        <v>207</v>
      </c>
      <c r="J1716" s="68">
        <v>0.09</v>
      </c>
      <c r="K1716" s="68">
        <v>0</v>
      </c>
      <c r="L1716" s="68">
        <v>0.5</v>
      </c>
      <c r="M1716" s="68">
        <v>0.5</v>
      </c>
      <c r="N1716" s="68">
        <v>0</v>
      </c>
    </row>
    <row r="1717" customFormat="1" spans="1:14">
      <c r="A1717" s="54" t="s">
        <v>5223</v>
      </c>
      <c r="B1717" s="54" t="s">
        <v>5224</v>
      </c>
      <c r="C1717" s="54" t="s">
        <v>5225</v>
      </c>
      <c r="D1717" s="54" t="s">
        <v>17</v>
      </c>
      <c r="E1717" s="54" t="s">
        <v>18</v>
      </c>
      <c r="F1717" s="54" t="s">
        <v>17</v>
      </c>
      <c r="G1717" s="54" t="s">
        <v>19</v>
      </c>
      <c r="H1717" s="54"/>
      <c r="I1717" s="54" t="s">
        <v>20</v>
      </c>
      <c r="J1717" s="68">
        <v>1.03</v>
      </c>
      <c r="K1717" s="68">
        <v>0</v>
      </c>
      <c r="L1717" s="68">
        <v>1.5</v>
      </c>
      <c r="M1717" s="68">
        <v>1.5</v>
      </c>
      <c r="N1717" s="68">
        <v>0</v>
      </c>
    </row>
    <row r="1718" customFormat="1" spans="1:14">
      <c r="A1718" s="54" t="s">
        <v>5226</v>
      </c>
      <c r="B1718" s="54" t="s">
        <v>5227</v>
      </c>
      <c r="C1718" s="54" t="s">
        <v>5228</v>
      </c>
      <c r="D1718" s="54" t="s">
        <v>17</v>
      </c>
      <c r="E1718" s="54" t="s">
        <v>18</v>
      </c>
      <c r="F1718" s="54" t="s">
        <v>17</v>
      </c>
      <c r="G1718" s="66" t="s">
        <v>19</v>
      </c>
      <c r="H1718" s="54"/>
      <c r="I1718" s="54" t="s">
        <v>203</v>
      </c>
      <c r="J1718" s="68">
        <v>0.09</v>
      </c>
      <c r="K1718" s="68">
        <v>0</v>
      </c>
      <c r="L1718" s="68">
        <v>0.5</v>
      </c>
      <c r="M1718" s="68">
        <v>0.5</v>
      </c>
      <c r="N1718" s="68">
        <v>0</v>
      </c>
    </row>
    <row r="1719" customFormat="1" spans="1:14">
      <c r="A1719" s="54" t="s">
        <v>5229</v>
      </c>
      <c r="B1719" s="54" t="s">
        <v>5230</v>
      </c>
      <c r="C1719" s="54" t="s">
        <v>5231</v>
      </c>
      <c r="D1719" s="54" t="s">
        <v>17</v>
      </c>
      <c r="E1719" s="54" t="s">
        <v>18</v>
      </c>
      <c r="F1719" s="54" t="s">
        <v>17</v>
      </c>
      <c r="G1719" s="54" t="s">
        <v>19</v>
      </c>
      <c r="H1719" s="54"/>
      <c r="I1719" s="54" t="s">
        <v>1262</v>
      </c>
      <c r="J1719" s="68">
        <v>60.74</v>
      </c>
      <c r="K1719" s="68">
        <v>29.722</v>
      </c>
      <c r="L1719" s="68">
        <v>62</v>
      </c>
      <c r="M1719" s="68">
        <v>61</v>
      </c>
      <c r="N1719" s="68">
        <v>-1</v>
      </c>
    </row>
    <row r="1720" customFormat="1" spans="1:14">
      <c r="A1720" s="54" t="s">
        <v>5232</v>
      </c>
      <c r="B1720" s="54" t="s">
        <v>5233</v>
      </c>
      <c r="C1720" s="54" t="s">
        <v>5234</v>
      </c>
      <c r="D1720" s="54" t="s">
        <v>590</v>
      </c>
      <c r="E1720" s="54" t="s">
        <v>18</v>
      </c>
      <c r="F1720" s="54" t="s">
        <v>590</v>
      </c>
      <c r="G1720" s="54" t="s">
        <v>129</v>
      </c>
      <c r="H1720" s="54"/>
      <c r="I1720" s="54" t="s">
        <v>191</v>
      </c>
      <c r="J1720" s="68">
        <v>4.98</v>
      </c>
      <c r="K1720" s="68">
        <v>4.284</v>
      </c>
      <c r="L1720" s="68">
        <v>5</v>
      </c>
      <c r="M1720" s="68">
        <v>5</v>
      </c>
      <c r="N1720" s="68">
        <v>0</v>
      </c>
    </row>
    <row r="1721" customFormat="1" spans="1:14">
      <c r="A1721" s="54" t="s">
        <v>5235</v>
      </c>
      <c r="B1721" s="54" t="s">
        <v>5236</v>
      </c>
      <c r="C1721" s="54" t="s">
        <v>5237</v>
      </c>
      <c r="D1721" s="54" t="s">
        <v>590</v>
      </c>
      <c r="E1721" s="54" t="s">
        <v>18</v>
      </c>
      <c r="F1721" s="54" t="s">
        <v>590</v>
      </c>
      <c r="G1721" s="66" t="s">
        <v>129</v>
      </c>
      <c r="H1721" s="54"/>
      <c r="I1721" s="54" t="s">
        <v>191</v>
      </c>
      <c r="J1721" s="68">
        <v>4.93</v>
      </c>
      <c r="K1721" s="68">
        <v>4.72</v>
      </c>
      <c r="L1721" s="68">
        <v>5</v>
      </c>
      <c r="M1721" s="68">
        <v>5</v>
      </c>
      <c r="N1721" s="68">
        <v>0</v>
      </c>
    </row>
    <row r="1722" customFormat="1" spans="1:14">
      <c r="A1722" s="54" t="s">
        <v>5238</v>
      </c>
      <c r="B1722" s="54" t="s">
        <v>5239</v>
      </c>
      <c r="C1722" s="54" t="s">
        <v>5240</v>
      </c>
      <c r="D1722" s="54" t="s">
        <v>590</v>
      </c>
      <c r="E1722" s="54" t="s">
        <v>18</v>
      </c>
      <c r="F1722" s="54" t="s">
        <v>590</v>
      </c>
      <c r="G1722" s="54" t="s">
        <v>129</v>
      </c>
      <c r="H1722" s="54"/>
      <c r="I1722" s="54" t="s">
        <v>191</v>
      </c>
      <c r="J1722" s="68">
        <v>4.9</v>
      </c>
      <c r="K1722" s="68">
        <v>4.634</v>
      </c>
      <c r="L1722" s="68">
        <v>5</v>
      </c>
      <c r="M1722" s="68">
        <v>5</v>
      </c>
      <c r="N1722" s="68">
        <v>0</v>
      </c>
    </row>
    <row r="1723" customFormat="1" spans="1:14">
      <c r="A1723" s="54" t="s">
        <v>5241</v>
      </c>
      <c r="B1723" s="54" t="s">
        <v>5242</v>
      </c>
      <c r="C1723" s="54" t="s">
        <v>5243</v>
      </c>
      <c r="D1723" s="54" t="s">
        <v>590</v>
      </c>
      <c r="E1723" s="54" t="s">
        <v>18</v>
      </c>
      <c r="F1723" s="54" t="s">
        <v>590</v>
      </c>
      <c r="G1723" s="66" t="s">
        <v>129</v>
      </c>
      <c r="H1723" s="54"/>
      <c r="I1723" s="54" t="s">
        <v>191</v>
      </c>
      <c r="J1723" s="68">
        <v>5.03</v>
      </c>
      <c r="K1723" s="68">
        <v>3.654</v>
      </c>
      <c r="L1723" s="68">
        <v>6</v>
      </c>
      <c r="M1723" s="68">
        <v>5.5</v>
      </c>
      <c r="N1723" s="68">
        <v>-0.5</v>
      </c>
    </row>
    <row r="1724" customFormat="1" spans="1:14">
      <c r="A1724" s="54" t="s">
        <v>5244</v>
      </c>
      <c r="B1724" s="54" t="s">
        <v>5245</v>
      </c>
      <c r="C1724" s="54" t="s">
        <v>5246</v>
      </c>
      <c r="D1724" s="54" t="s">
        <v>168</v>
      </c>
      <c r="E1724" s="54" t="s">
        <v>18</v>
      </c>
      <c r="F1724" s="54" t="s">
        <v>169</v>
      </c>
      <c r="G1724" s="54" t="s">
        <v>170</v>
      </c>
      <c r="H1724" s="54"/>
      <c r="I1724" s="54" t="s">
        <v>215</v>
      </c>
      <c r="J1724" s="68">
        <v>45.96</v>
      </c>
      <c r="K1724" s="68">
        <v>43.992</v>
      </c>
      <c r="L1724" s="68">
        <v>47</v>
      </c>
      <c r="M1724" s="68">
        <v>46</v>
      </c>
      <c r="N1724" s="68">
        <v>-1</v>
      </c>
    </row>
    <row r="1725" customFormat="1" spans="1:14">
      <c r="A1725" s="54" t="s">
        <v>5247</v>
      </c>
      <c r="B1725" s="54" t="s">
        <v>5248</v>
      </c>
      <c r="C1725" s="54" t="s">
        <v>5249</v>
      </c>
      <c r="D1725" s="54" t="s">
        <v>17</v>
      </c>
      <c r="E1725" s="54" t="s">
        <v>18</v>
      </c>
      <c r="F1725" s="54" t="s">
        <v>17</v>
      </c>
      <c r="G1725" s="54" t="s">
        <v>19</v>
      </c>
      <c r="H1725" s="54"/>
      <c r="I1725" s="54" t="s">
        <v>337</v>
      </c>
      <c r="J1725" s="68">
        <v>34.76</v>
      </c>
      <c r="K1725" s="68">
        <v>31.782</v>
      </c>
      <c r="L1725" s="68">
        <v>36</v>
      </c>
      <c r="M1725" s="68">
        <v>35</v>
      </c>
      <c r="N1725" s="68">
        <v>-1</v>
      </c>
    </row>
    <row r="1726" customFormat="1" spans="1:14">
      <c r="A1726" s="54" t="s">
        <v>5250</v>
      </c>
      <c r="B1726" s="54" t="s">
        <v>5251</v>
      </c>
      <c r="C1726" s="54" t="s">
        <v>5252</v>
      </c>
      <c r="D1726" s="54" t="s">
        <v>428</v>
      </c>
      <c r="E1726" s="54" t="s">
        <v>18</v>
      </c>
      <c r="F1726" s="54" t="s">
        <v>428</v>
      </c>
      <c r="G1726" s="54" t="s">
        <v>29</v>
      </c>
      <c r="H1726" s="54"/>
      <c r="I1726" s="54" t="s">
        <v>442</v>
      </c>
      <c r="J1726" s="68">
        <v>12.17</v>
      </c>
      <c r="K1726" s="68">
        <v>11.648</v>
      </c>
      <c r="L1726" s="68">
        <v>22</v>
      </c>
      <c r="M1726" s="68">
        <v>22</v>
      </c>
      <c r="N1726" s="68">
        <v>0</v>
      </c>
    </row>
    <row r="1727" customFormat="1" spans="1:14">
      <c r="A1727" s="54" t="s">
        <v>5253</v>
      </c>
      <c r="B1727" s="54" t="s">
        <v>5254</v>
      </c>
      <c r="C1727" s="54" t="s">
        <v>5255</v>
      </c>
      <c r="D1727" s="54" t="s">
        <v>140</v>
      </c>
      <c r="E1727" s="54" t="s">
        <v>18</v>
      </c>
      <c r="F1727" s="54" t="s">
        <v>140</v>
      </c>
      <c r="G1727" s="54" t="s">
        <v>98</v>
      </c>
      <c r="H1727" s="54"/>
      <c r="I1727" s="54" t="s">
        <v>442</v>
      </c>
      <c r="J1727" s="68">
        <v>9.43</v>
      </c>
      <c r="K1727" s="68">
        <v>11.424</v>
      </c>
      <c r="L1727" s="68">
        <v>9.5</v>
      </c>
      <c r="M1727" s="68">
        <v>15</v>
      </c>
      <c r="N1727" s="68">
        <v>5.5</v>
      </c>
    </row>
    <row r="1728" customFormat="1" spans="1:14">
      <c r="A1728" s="54" t="s">
        <v>5256</v>
      </c>
      <c r="B1728" s="54" t="s">
        <v>5257</v>
      </c>
      <c r="C1728" s="54" t="s">
        <v>5258</v>
      </c>
      <c r="D1728" s="54" t="s">
        <v>274</v>
      </c>
      <c r="E1728" s="54" t="s">
        <v>18</v>
      </c>
      <c r="F1728" s="54" t="s">
        <v>274</v>
      </c>
      <c r="G1728" s="66" t="s">
        <v>29</v>
      </c>
      <c r="H1728" s="54"/>
      <c r="I1728" s="54" t="s">
        <v>90</v>
      </c>
      <c r="J1728" s="68">
        <v>172.18</v>
      </c>
      <c r="K1728" s="68">
        <v>91.326</v>
      </c>
      <c r="L1728" s="68">
        <v>173</v>
      </c>
      <c r="M1728" s="68">
        <v>174</v>
      </c>
      <c r="N1728" s="68">
        <v>1</v>
      </c>
    </row>
    <row r="1729" customFormat="1" spans="1:14">
      <c r="A1729" s="54" t="s">
        <v>5259</v>
      </c>
      <c r="B1729" s="54" t="s">
        <v>5260</v>
      </c>
      <c r="C1729" s="54" t="s">
        <v>5261</v>
      </c>
      <c r="D1729" s="54" t="s">
        <v>1273</v>
      </c>
      <c r="E1729" s="54" t="s">
        <v>18</v>
      </c>
      <c r="F1729" s="54" t="s">
        <v>1273</v>
      </c>
      <c r="G1729" s="54" t="s">
        <v>129</v>
      </c>
      <c r="H1729" s="54"/>
      <c r="I1729" s="54" t="s">
        <v>145</v>
      </c>
      <c r="J1729" s="68">
        <v>20.99</v>
      </c>
      <c r="K1729" s="68">
        <v>25.652</v>
      </c>
      <c r="L1729" s="68">
        <v>26</v>
      </c>
      <c r="M1729" s="68">
        <v>26</v>
      </c>
      <c r="N1729" s="68">
        <v>0</v>
      </c>
    </row>
    <row r="1730" customFormat="1" spans="1:14">
      <c r="A1730" s="54" t="s">
        <v>5262</v>
      </c>
      <c r="B1730" s="54" t="s">
        <v>5263</v>
      </c>
      <c r="C1730" s="54" t="s">
        <v>5264</v>
      </c>
      <c r="D1730" s="54" t="s">
        <v>17</v>
      </c>
      <c r="E1730" s="54" t="s">
        <v>18</v>
      </c>
      <c r="F1730" s="54" t="s">
        <v>17</v>
      </c>
      <c r="G1730" s="66" t="s">
        <v>19</v>
      </c>
      <c r="H1730" s="54"/>
      <c r="I1730" s="54" t="s">
        <v>227</v>
      </c>
      <c r="J1730" s="68">
        <v>7.2</v>
      </c>
      <c r="K1730" s="68">
        <v>5.292</v>
      </c>
      <c r="L1730" s="68">
        <v>7.5</v>
      </c>
      <c r="M1730" s="68">
        <v>7.5</v>
      </c>
      <c r="N1730" s="68">
        <v>0</v>
      </c>
    </row>
    <row r="1731" customFormat="1" spans="1:14">
      <c r="A1731" s="54" t="s">
        <v>5265</v>
      </c>
      <c r="B1731" s="54" t="s">
        <v>5266</v>
      </c>
      <c r="C1731" s="54" t="s">
        <v>5267</v>
      </c>
      <c r="D1731" s="54" t="s">
        <v>17</v>
      </c>
      <c r="E1731" s="54" t="s">
        <v>18</v>
      </c>
      <c r="F1731" s="54" t="s">
        <v>17</v>
      </c>
      <c r="G1731" s="54" t="s">
        <v>19</v>
      </c>
      <c r="H1731" s="54"/>
      <c r="I1731" s="54" t="s">
        <v>152</v>
      </c>
      <c r="J1731" s="68">
        <v>18.86</v>
      </c>
      <c r="K1731" s="68">
        <v>6.194</v>
      </c>
      <c r="L1731" s="68">
        <v>19</v>
      </c>
      <c r="M1731" s="68">
        <v>19</v>
      </c>
      <c r="N1731" s="68">
        <v>0</v>
      </c>
    </row>
    <row r="1732" customFormat="1" spans="1:14">
      <c r="A1732" s="54" t="s">
        <v>5268</v>
      </c>
      <c r="B1732" s="54" t="s">
        <v>5269</v>
      </c>
      <c r="C1732" s="54" t="s">
        <v>5270</v>
      </c>
      <c r="D1732" s="54" t="s">
        <v>1592</v>
      </c>
      <c r="E1732" s="54" t="s">
        <v>18</v>
      </c>
      <c r="F1732" s="54" t="s">
        <v>1592</v>
      </c>
      <c r="G1732" s="54" t="s">
        <v>52</v>
      </c>
      <c r="H1732" s="54"/>
      <c r="I1732" s="54" t="s">
        <v>99</v>
      </c>
      <c r="J1732" s="68">
        <v>20.96</v>
      </c>
      <c r="K1732" s="68">
        <v>58.763</v>
      </c>
      <c r="L1732" s="68">
        <v>50</v>
      </c>
      <c r="M1732" s="68">
        <v>65</v>
      </c>
      <c r="N1732" s="68">
        <v>15</v>
      </c>
    </row>
    <row r="1733" customFormat="1" spans="1:14">
      <c r="A1733" s="54" t="s">
        <v>5271</v>
      </c>
      <c r="B1733" s="54" t="s">
        <v>5272</v>
      </c>
      <c r="C1733" s="54" t="s">
        <v>5273</v>
      </c>
      <c r="D1733" s="54" t="s">
        <v>1592</v>
      </c>
      <c r="E1733" s="54" t="s">
        <v>18</v>
      </c>
      <c r="F1733" s="54" t="s">
        <v>1592</v>
      </c>
      <c r="G1733" s="66" t="s">
        <v>52</v>
      </c>
      <c r="H1733" s="54"/>
      <c r="I1733" s="54" t="s">
        <v>99</v>
      </c>
      <c r="J1733" s="68">
        <v>20.71</v>
      </c>
      <c r="K1733" s="68">
        <v>57.643</v>
      </c>
      <c r="L1733" s="68">
        <v>50</v>
      </c>
      <c r="M1733" s="68">
        <v>66</v>
      </c>
      <c r="N1733" s="68">
        <v>16</v>
      </c>
    </row>
    <row r="1734" customFormat="1" spans="1:14">
      <c r="A1734" s="54" t="s">
        <v>5274</v>
      </c>
      <c r="B1734" s="54" t="s">
        <v>5275</v>
      </c>
      <c r="C1734" s="54" t="s">
        <v>5276</v>
      </c>
      <c r="D1734" s="54" t="s">
        <v>1592</v>
      </c>
      <c r="E1734" s="54" t="s">
        <v>18</v>
      </c>
      <c r="F1734" s="54" t="s">
        <v>1592</v>
      </c>
      <c r="G1734" s="66" t="s">
        <v>52</v>
      </c>
      <c r="H1734" s="54"/>
      <c r="I1734" s="54" t="s">
        <v>99</v>
      </c>
      <c r="J1734" s="68">
        <v>20.71</v>
      </c>
      <c r="K1734" s="68">
        <v>56.356</v>
      </c>
      <c r="L1734" s="68">
        <v>48</v>
      </c>
      <c r="M1734" s="68">
        <v>65</v>
      </c>
      <c r="N1734" s="68">
        <v>17</v>
      </c>
    </row>
    <row r="1735" customFormat="1" spans="1:14">
      <c r="A1735" s="54" t="s">
        <v>5277</v>
      </c>
      <c r="B1735" s="54" t="s">
        <v>5278</v>
      </c>
      <c r="C1735" s="54" t="s">
        <v>5279</v>
      </c>
      <c r="D1735" s="54" t="s">
        <v>1592</v>
      </c>
      <c r="E1735" s="54" t="s">
        <v>18</v>
      </c>
      <c r="F1735" s="54" t="s">
        <v>1592</v>
      </c>
      <c r="G1735" s="54" t="s">
        <v>52</v>
      </c>
      <c r="H1735" s="54"/>
      <c r="I1735" s="54" t="s">
        <v>99</v>
      </c>
      <c r="J1735" s="68">
        <v>20.72</v>
      </c>
      <c r="K1735" s="68">
        <v>58.305</v>
      </c>
      <c r="L1735" s="68">
        <v>49</v>
      </c>
      <c r="M1735" s="68">
        <v>64</v>
      </c>
      <c r="N1735" s="68">
        <v>15</v>
      </c>
    </row>
    <row r="1736" customFormat="1" spans="1:14">
      <c r="A1736" s="54" t="s">
        <v>5280</v>
      </c>
      <c r="B1736" s="54" t="s">
        <v>5281</v>
      </c>
      <c r="C1736" s="54" t="s">
        <v>5282</v>
      </c>
      <c r="D1736" s="54" t="s">
        <v>1592</v>
      </c>
      <c r="E1736" s="54" t="s">
        <v>18</v>
      </c>
      <c r="F1736" s="54" t="s">
        <v>1592</v>
      </c>
      <c r="G1736" s="54" t="s">
        <v>52</v>
      </c>
      <c r="H1736" s="54"/>
      <c r="I1736" s="54" t="s">
        <v>99</v>
      </c>
      <c r="J1736" s="68">
        <v>20.73</v>
      </c>
      <c r="K1736" s="68">
        <v>57.016</v>
      </c>
      <c r="L1736" s="68">
        <v>50</v>
      </c>
      <c r="M1736" s="68">
        <v>64</v>
      </c>
      <c r="N1736" s="68">
        <v>14</v>
      </c>
    </row>
    <row r="1737" customFormat="1" spans="1:14">
      <c r="A1737" s="54" t="s">
        <v>5283</v>
      </c>
      <c r="B1737" s="54" t="s">
        <v>5284</v>
      </c>
      <c r="C1737" s="54" t="s">
        <v>5285</v>
      </c>
      <c r="D1737" s="54" t="s">
        <v>287</v>
      </c>
      <c r="E1737" s="54" t="s">
        <v>18</v>
      </c>
      <c r="F1737" s="54" t="s">
        <v>287</v>
      </c>
      <c r="G1737" s="54" t="s">
        <v>98</v>
      </c>
      <c r="H1737" s="54"/>
      <c r="I1737" s="54" t="s">
        <v>99</v>
      </c>
      <c r="J1737" s="68">
        <v>47.36</v>
      </c>
      <c r="K1737" s="68">
        <v>21.744</v>
      </c>
      <c r="L1737" s="68">
        <v>48</v>
      </c>
      <c r="M1737" s="68">
        <v>48</v>
      </c>
      <c r="N1737" s="68">
        <v>0</v>
      </c>
    </row>
    <row r="1738" customFormat="1" spans="1:14">
      <c r="A1738" s="54" t="s">
        <v>5286</v>
      </c>
      <c r="B1738" s="54" t="s">
        <v>5287</v>
      </c>
      <c r="C1738" s="54" t="s">
        <v>5288</v>
      </c>
      <c r="D1738" s="54" t="s">
        <v>2455</v>
      </c>
      <c r="E1738" s="54" t="s">
        <v>18</v>
      </c>
      <c r="F1738" s="54" t="s">
        <v>2455</v>
      </c>
      <c r="G1738" s="54" t="s">
        <v>129</v>
      </c>
      <c r="H1738" s="54"/>
      <c r="I1738" s="54" t="s">
        <v>86</v>
      </c>
      <c r="J1738" s="68">
        <v>21.9</v>
      </c>
      <c r="K1738" s="68">
        <v>23.87</v>
      </c>
      <c r="L1738" s="68">
        <v>25</v>
      </c>
      <c r="M1738" s="68">
        <v>24</v>
      </c>
      <c r="N1738" s="68">
        <v>-1</v>
      </c>
    </row>
    <row r="1739" customFormat="1" spans="1:14">
      <c r="A1739" s="54" t="s">
        <v>5289</v>
      </c>
      <c r="B1739" s="54" t="s">
        <v>5290</v>
      </c>
      <c r="C1739" s="54" t="s">
        <v>5291</v>
      </c>
      <c r="D1739" s="54" t="s">
        <v>2455</v>
      </c>
      <c r="E1739" s="54" t="s">
        <v>18</v>
      </c>
      <c r="F1739" s="54" t="s">
        <v>2455</v>
      </c>
      <c r="G1739" s="54" t="s">
        <v>129</v>
      </c>
      <c r="H1739" s="54"/>
      <c r="I1739" s="54" t="s">
        <v>86</v>
      </c>
      <c r="J1739" s="68">
        <v>23.78</v>
      </c>
      <c r="K1739" s="68">
        <v>28.298</v>
      </c>
      <c r="L1739" s="68">
        <v>29</v>
      </c>
      <c r="M1739" s="68">
        <v>29</v>
      </c>
      <c r="N1739" s="68">
        <v>0</v>
      </c>
    </row>
    <row r="1740" customFormat="1" spans="1:14">
      <c r="A1740" s="54" t="s">
        <v>5292</v>
      </c>
      <c r="B1740" s="54" t="s">
        <v>5293</v>
      </c>
      <c r="C1740" s="54" t="s">
        <v>5294</v>
      </c>
      <c r="D1740" s="54" t="s">
        <v>738</v>
      </c>
      <c r="E1740" s="54" t="s">
        <v>18</v>
      </c>
      <c r="F1740" s="54" t="s">
        <v>738</v>
      </c>
      <c r="G1740" s="54" t="s">
        <v>98</v>
      </c>
      <c r="H1740" s="54"/>
      <c r="I1740" s="54" t="s">
        <v>130</v>
      </c>
      <c r="J1740" s="68">
        <v>22.44</v>
      </c>
      <c r="K1740" s="68">
        <v>31.196</v>
      </c>
      <c r="L1740" s="68">
        <v>32</v>
      </c>
      <c r="M1740" s="68">
        <v>33</v>
      </c>
      <c r="N1740" s="68">
        <v>1</v>
      </c>
    </row>
    <row r="1741" customFormat="1" spans="1:14">
      <c r="A1741" s="54" t="s">
        <v>5295</v>
      </c>
      <c r="B1741" s="54" t="s">
        <v>5296</v>
      </c>
      <c r="C1741" s="54" t="s">
        <v>5297</v>
      </c>
      <c r="D1741" s="54" t="s">
        <v>128</v>
      </c>
      <c r="E1741" s="54" t="s">
        <v>18</v>
      </c>
      <c r="F1741" s="54" t="s">
        <v>128</v>
      </c>
      <c r="G1741" s="54" t="s">
        <v>129</v>
      </c>
      <c r="H1741" s="54"/>
      <c r="I1741" s="54" t="s">
        <v>130</v>
      </c>
      <c r="J1741" s="68">
        <v>8.89</v>
      </c>
      <c r="K1741" s="68">
        <v>6.997</v>
      </c>
      <c r="L1741" s="68">
        <v>9</v>
      </c>
      <c r="M1741" s="68">
        <v>9</v>
      </c>
      <c r="N1741" s="68">
        <v>0</v>
      </c>
    </row>
    <row r="1742" customFormat="1" spans="1:14">
      <c r="A1742" s="54" t="s">
        <v>5298</v>
      </c>
      <c r="B1742" s="54" t="s">
        <v>5299</v>
      </c>
      <c r="C1742" s="54" t="s">
        <v>5300</v>
      </c>
      <c r="D1742" s="54" t="s">
        <v>738</v>
      </c>
      <c r="E1742" s="54" t="s">
        <v>18</v>
      </c>
      <c r="F1742" s="54" t="s">
        <v>738</v>
      </c>
      <c r="G1742" s="54" t="s">
        <v>98</v>
      </c>
      <c r="H1742" s="54"/>
      <c r="I1742" s="54" t="s">
        <v>130</v>
      </c>
      <c r="J1742" s="68">
        <v>5.59</v>
      </c>
      <c r="K1742" s="68">
        <v>5.994</v>
      </c>
      <c r="L1742" s="68">
        <v>6</v>
      </c>
      <c r="M1742" s="68">
        <v>6</v>
      </c>
      <c r="N1742" s="68">
        <v>0</v>
      </c>
    </row>
    <row r="1743" customFormat="1" spans="1:14">
      <c r="A1743" s="54" t="s">
        <v>5301</v>
      </c>
      <c r="B1743" s="54" t="s">
        <v>5302</v>
      </c>
      <c r="C1743" s="54" t="s">
        <v>5303</v>
      </c>
      <c r="D1743" s="54" t="s">
        <v>17</v>
      </c>
      <c r="E1743" s="54" t="s">
        <v>18</v>
      </c>
      <c r="F1743" s="54" t="s">
        <v>17</v>
      </c>
      <c r="G1743" s="54" t="s">
        <v>19</v>
      </c>
      <c r="H1743" s="54"/>
      <c r="I1743" s="54" t="s">
        <v>152</v>
      </c>
      <c r="J1743" s="68">
        <v>1.4</v>
      </c>
      <c r="K1743" s="68">
        <v>1.011</v>
      </c>
      <c r="L1743" s="68">
        <v>1.5</v>
      </c>
      <c r="M1743" s="68">
        <v>1.5</v>
      </c>
      <c r="N1743" s="68">
        <v>0</v>
      </c>
    </row>
    <row r="1744" customFormat="1" spans="1:14">
      <c r="A1744" s="54" t="s">
        <v>5304</v>
      </c>
      <c r="B1744" s="54" t="s">
        <v>5305</v>
      </c>
      <c r="C1744" s="54" t="s">
        <v>5306</v>
      </c>
      <c r="D1744" s="54" t="s">
        <v>17</v>
      </c>
      <c r="E1744" s="54" t="s">
        <v>18</v>
      </c>
      <c r="F1744" s="54" t="s">
        <v>17</v>
      </c>
      <c r="G1744" s="54" t="s">
        <v>19</v>
      </c>
      <c r="H1744" s="54"/>
      <c r="I1744" s="54" t="s">
        <v>152</v>
      </c>
      <c r="J1744" s="68">
        <v>0.56</v>
      </c>
      <c r="K1744" s="68">
        <v>0.364</v>
      </c>
      <c r="L1744" s="68">
        <v>1</v>
      </c>
      <c r="M1744" s="68">
        <v>1</v>
      </c>
      <c r="N1744" s="68">
        <v>0</v>
      </c>
    </row>
    <row r="1745" customFormat="1" spans="1:14">
      <c r="A1745" s="54" t="s">
        <v>5307</v>
      </c>
      <c r="B1745" s="54" t="s">
        <v>5308</v>
      </c>
      <c r="C1745" s="54" t="s">
        <v>5309</v>
      </c>
      <c r="D1745" s="54" t="s">
        <v>2309</v>
      </c>
      <c r="E1745" s="54" t="s">
        <v>18</v>
      </c>
      <c r="F1745" s="54" t="s">
        <v>2309</v>
      </c>
      <c r="G1745" s="66" t="s">
        <v>129</v>
      </c>
      <c r="H1745" s="54"/>
      <c r="I1745" s="54" t="s">
        <v>130</v>
      </c>
      <c r="J1745" s="68">
        <v>9.28</v>
      </c>
      <c r="K1745" s="68">
        <v>8.134</v>
      </c>
      <c r="L1745" s="68">
        <v>9.5</v>
      </c>
      <c r="M1745" s="68">
        <v>9.5</v>
      </c>
      <c r="N1745" s="68">
        <v>0</v>
      </c>
    </row>
    <row r="1746" customFormat="1" spans="1:14">
      <c r="A1746" s="54" t="s">
        <v>5310</v>
      </c>
      <c r="B1746" s="54" t="s">
        <v>5311</v>
      </c>
      <c r="C1746" s="54" t="s">
        <v>5312</v>
      </c>
      <c r="D1746" s="54" t="s">
        <v>17</v>
      </c>
      <c r="E1746" s="54" t="s">
        <v>18</v>
      </c>
      <c r="F1746" s="54" t="s">
        <v>17</v>
      </c>
      <c r="G1746" s="66" t="s">
        <v>19</v>
      </c>
      <c r="H1746" s="54"/>
      <c r="I1746" s="54" t="s">
        <v>90</v>
      </c>
      <c r="J1746" s="68">
        <v>1.05</v>
      </c>
      <c r="K1746" s="68">
        <v>0</v>
      </c>
      <c r="L1746" s="68">
        <v>1.5</v>
      </c>
      <c r="M1746" s="68">
        <v>1.5</v>
      </c>
      <c r="N1746" s="68">
        <v>0</v>
      </c>
    </row>
    <row r="1747" customFormat="1" spans="1:14">
      <c r="A1747" s="54" t="s">
        <v>5313</v>
      </c>
      <c r="B1747" s="54" t="s">
        <v>5314</v>
      </c>
      <c r="C1747" s="54" t="s">
        <v>5315</v>
      </c>
      <c r="D1747" s="54" t="s">
        <v>140</v>
      </c>
      <c r="E1747" s="54" t="s">
        <v>18</v>
      </c>
      <c r="F1747" s="54" t="s">
        <v>140</v>
      </c>
      <c r="G1747" s="66" t="s">
        <v>98</v>
      </c>
      <c r="H1747" s="54"/>
      <c r="I1747" s="54" t="s">
        <v>540</v>
      </c>
      <c r="J1747" s="68">
        <v>6.83</v>
      </c>
      <c r="K1747" s="68">
        <v>7.84</v>
      </c>
      <c r="L1747" s="68">
        <v>7</v>
      </c>
      <c r="M1747" s="68">
        <v>9</v>
      </c>
      <c r="N1747" s="68">
        <v>2</v>
      </c>
    </row>
    <row r="1748" customFormat="1" spans="1:14">
      <c r="A1748" s="54" t="s">
        <v>5316</v>
      </c>
      <c r="B1748" s="54" t="s">
        <v>5317</v>
      </c>
      <c r="C1748" s="54" t="s">
        <v>5318</v>
      </c>
      <c r="D1748" s="54" t="s">
        <v>17</v>
      </c>
      <c r="E1748" s="54" t="s">
        <v>18</v>
      </c>
      <c r="F1748" s="54" t="s">
        <v>17</v>
      </c>
      <c r="G1748" s="54" t="s">
        <v>19</v>
      </c>
      <c r="H1748" s="54"/>
      <c r="I1748" s="54" t="s">
        <v>540</v>
      </c>
      <c r="J1748" s="68">
        <v>10.96</v>
      </c>
      <c r="K1748" s="68">
        <v>14.396</v>
      </c>
      <c r="L1748" s="68">
        <v>12</v>
      </c>
      <c r="M1748" s="68">
        <v>17.5</v>
      </c>
      <c r="N1748" s="68">
        <v>5.5</v>
      </c>
    </row>
    <row r="1749" customFormat="1" spans="1:14">
      <c r="A1749" s="54" t="s">
        <v>5319</v>
      </c>
      <c r="B1749" s="54" t="s">
        <v>5320</v>
      </c>
      <c r="C1749" s="54" t="s">
        <v>5321</v>
      </c>
      <c r="D1749" s="54" t="s">
        <v>24</v>
      </c>
      <c r="E1749" s="54" t="s">
        <v>18</v>
      </c>
      <c r="F1749" s="54" t="s">
        <v>24</v>
      </c>
      <c r="G1749" s="54" t="s">
        <v>19</v>
      </c>
      <c r="H1749" s="54"/>
      <c r="I1749" s="54" t="s">
        <v>145</v>
      </c>
      <c r="J1749" s="68">
        <v>20.79</v>
      </c>
      <c r="K1749" s="68">
        <v>22.878</v>
      </c>
      <c r="L1749" s="68">
        <v>22</v>
      </c>
      <c r="M1749" s="68">
        <v>23</v>
      </c>
      <c r="N1749" s="68">
        <v>1</v>
      </c>
    </row>
    <row r="1750" customFormat="1" spans="1:14">
      <c r="A1750" s="54" t="s">
        <v>5322</v>
      </c>
      <c r="B1750" s="54" t="s">
        <v>5323</v>
      </c>
      <c r="C1750" s="54" t="s">
        <v>5324</v>
      </c>
      <c r="D1750" s="54" t="s">
        <v>231</v>
      </c>
      <c r="E1750" s="54" t="s">
        <v>18</v>
      </c>
      <c r="F1750" s="54" t="s">
        <v>231</v>
      </c>
      <c r="G1750" s="66" t="s">
        <v>52</v>
      </c>
      <c r="H1750" s="54"/>
      <c r="I1750" s="54" t="s">
        <v>203</v>
      </c>
      <c r="J1750" s="68">
        <v>18.7</v>
      </c>
      <c r="K1750" s="68">
        <v>26.418</v>
      </c>
      <c r="L1750" s="68">
        <v>26</v>
      </c>
      <c r="M1750" s="68">
        <v>27</v>
      </c>
      <c r="N1750" s="68">
        <v>1</v>
      </c>
    </row>
    <row r="1751" customFormat="1" spans="1:14">
      <c r="A1751" s="54" t="s">
        <v>5325</v>
      </c>
      <c r="B1751" s="54" t="s">
        <v>5326</v>
      </c>
      <c r="C1751" s="54" t="s">
        <v>5327</v>
      </c>
      <c r="D1751" s="54" t="s">
        <v>231</v>
      </c>
      <c r="E1751" s="54" t="s">
        <v>18</v>
      </c>
      <c r="F1751" s="54" t="s">
        <v>231</v>
      </c>
      <c r="G1751" s="54" t="s">
        <v>52</v>
      </c>
      <c r="H1751" s="54"/>
      <c r="I1751" s="54" t="s">
        <v>203</v>
      </c>
      <c r="J1751" s="68">
        <v>29.52</v>
      </c>
      <c r="K1751" s="68">
        <v>23.63</v>
      </c>
      <c r="L1751" s="68">
        <v>30</v>
      </c>
      <c r="M1751" s="68">
        <v>30</v>
      </c>
      <c r="N1751" s="68">
        <v>0</v>
      </c>
    </row>
    <row r="1752" customFormat="1" spans="1:14">
      <c r="A1752" s="54" t="s">
        <v>5328</v>
      </c>
      <c r="B1752" s="54" t="s">
        <v>5329</v>
      </c>
      <c r="C1752" s="54" t="s">
        <v>5330</v>
      </c>
      <c r="D1752" s="54" t="s">
        <v>144</v>
      </c>
      <c r="E1752" s="54" t="s">
        <v>18</v>
      </c>
      <c r="F1752" s="54" t="s">
        <v>144</v>
      </c>
      <c r="G1752" s="54" t="s">
        <v>52</v>
      </c>
      <c r="H1752" s="54"/>
      <c r="I1752" s="54" t="s">
        <v>90</v>
      </c>
      <c r="J1752" s="68">
        <v>727.5</v>
      </c>
      <c r="K1752" s="68">
        <v>612</v>
      </c>
      <c r="L1752" s="68">
        <v>728</v>
      </c>
      <c r="M1752" s="68">
        <v>728</v>
      </c>
      <c r="N1752" s="68">
        <v>0</v>
      </c>
    </row>
    <row r="1753" customFormat="1" spans="1:14">
      <c r="A1753" s="54" t="s">
        <v>5331</v>
      </c>
      <c r="B1753" s="54" t="s">
        <v>5332</v>
      </c>
      <c r="C1753" s="54" t="s">
        <v>5333</v>
      </c>
      <c r="D1753" s="54" t="s">
        <v>611</v>
      </c>
      <c r="E1753" s="54" t="s">
        <v>18</v>
      </c>
      <c r="F1753" s="54" t="s">
        <v>611</v>
      </c>
      <c r="G1753" s="54" t="s">
        <v>129</v>
      </c>
      <c r="H1753" s="54"/>
      <c r="I1753" s="54" t="s">
        <v>86</v>
      </c>
      <c r="J1753" s="68">
        <v>39.54</v>
      </c>
      <c r="K1753" s="68">
        <v>47.393</v>
      </c>
      <c r="L1753" s="68">
        <v>48</v>
      </c>
      <c r="M1753" s="68">
        <v>48</v>
      </c>
      <c r="N1753" s="68">
        <v>0</v>
      </c>
    </row>
    <row r="1754" customFormat="1" spans="1:14">
      <c r="A1754" s="54" t="s">
        <v>5334</v>
      </c>
      <c r="B1754" s="54" t="s">
        <v>5335</v>
      </c>
      <c r="C1754" s="54" t="s">
        <v>5336</v>
      </c>
      <c r="D1754" s="54" t="s">
        <v>140</v>
      </c>
      <c r="E1754" s="54" t="s">
        <v>18</v>
      </c>
      <c r="F1754" s="54" t="s">
        <v>140</v>
      </c>
      <c r="G1754" s="54" t="s">
        <v>98</v>
      </c>
      <c r="H1754" s="54"/>
      <c r="I1754" s="54" t="s">
        <v>199</v>
      </c>
      <c r="J1754" s="68">
        <v>22.16</v>
      </c>
      <c r="K1754" s="68">
        <v>16.006</v>
      </c>
      <c r="L1754" s="68">
        <v>23</v>
      </c>
      <c r="M1754" s="68">
        <v>23</v>
      </c>
      <c r="N1754" s="68">
        <v>0</v>
      </c>
    </row>
    <row r="1755" customFormat="1" spans="1:14">
      <c r="A1755" s="54" t="s">
        <v>5337</v>
      </c>
      <c r="B1755" s="54" t="s">
        <v>5338</v>
      </c>
      <c r="C1755" s="54" t="s">
        <v>5339</v>
      </c>
      <c r="D1755" s="54" t="s">
        <v>140</v>
      </c>
      <c r="E1755" s="54" t="s">
        <v>18</v>
      </c>
      <c r="F1755" s="54" t="s">
        <v>140</v>
      </c>
      <c r="G1755" s="54" t="s">
        <v>98</v>
      </c>
      <c r="H1755" s="54"/>
      <c r="I1755" s="54" t="s">
        <v>199</v>
      </c>
      <c r="J1755" s="68">
        <v>18.09</v>
      </c>
      <c r="K1755" s="68">
        <v>13.142</v>
      </c>
      <c r="L1755" s="68">
        <v>19</v>
      </c>
      <c r="M1755" s="68">
        <v>19</v>
      </c>
      <c r="N1755" s="68">
        <v>0</v>
      </c>
    </row>
    <row r="1756" customFormat="1" spans="1:14">
      <c r="A1756" s="54" t="s">
        <v>5340</v>
      </c>
      <c r="B1756" s="54" t="s">
        <v>5341</v>
      </c>
      <c r="C1756" s="54" t="s">
        <v>5342</v>
      </c>
      <c r="D1756" s="54" t="s">
        <v>140</v>
      </c>
      <c r="E1756" s="54" t="s">
        <v>18</v>
      </c>
      <c r="F1756" s="54" t="s">
        <v>140</v>
      </c>
      <c r="G1756" s="66" t="s">
        <v>98</v>
      </c>
      <c r="H1756" s="54"/>
      <c r="I1756" s="54" t="s">
        <v>199</v>
      </c>
      <c r="J1756" s="68">
        <v>23.16</v>
      </c>
      <c r="K1756" s="68">
        <v>15.818</v>
      </c>
      <c r="L1756" s="68">
        <v>24</v>
      </c>
      <c r="M1756" s="68">
        <v>24</v>
      </c>
      <c r="N1756" s="68">
        <v>0</v>
      </c>
    </row>
    <row r="1757" customFormat="1" spans="1:14">
      <c r="A1757" s="54" t="s">
        <v>5343</v>
      </c>
      <c r="B1757" s="54" t="s">
        <v>5344</v>
      </c>
      <c r="C1757" s="54" t="s">
        <v>5345</v>
      </c>
      <c r="D1757" s="54" t="s">
        <v>160</v>
      </c>
      <c r="E1757" s="54" t="s">
        <v>18</v>
      </c>
      <c r="F1757" s="54" t="s">
        <v>160</v>
      </c>
      <c r="G1757" s="54" t="s">
        <v>129</v>
      </c>
      <c r="H1757" s="54"/>
      <c r="I1757" s="54" t="s">
        <v>337</v>
      </c>
      <c r="J1757" s="68">
        <v>1.63</v>
      </c>
      <c r="K1757" s="68">
        <v>1.617</v>
      </c>
      <c r="L1757" s="68">
        <v>2</v>
      </c>
      <c r="M1757" s="68">
        <v>2</v>
      </c>
      <c r="N1757" s="68">
        <v>0</v>
      </c>
    </row>
    <row r="1758" customFormat="1" spans="1:14">
      <c r="A1758" s="54" t="s">
        <v>5346</v>
      </c>
      <c r="B1758" s="54" t="s">
        <v>5347</v>
      </c>
      <c r="C1758" s="54" t="s">
        <v>5348</v>
      </c>
      <c r="D1758" s="54" t="s">
        <v>17</v>
      </c>
      <c r="E1758" s="54" t="s">
        <v>18</v>
      </c>
      <c r="F1758" s="54" t="s">
        <v>17</v>
      </c>
      <c r="G1758" s="66" t="s">
        <v>19</v>
      </c>
      <c r="H1758" s="54"/>
      <c r="I1758" s="54" t="s">
        <v>199</v>
      </c>
      <c r="J1758" s="68">
        <v>0.38</v>
      </c>
      <c r="K1758" s="68">
        <v>0.45</v>
      </c>
      <c r="L1758" s="68">
        <v>1</v>
      </c>
      <c r="M1758" s="68">
        <v>1</v>
      </c>
      <c r="N1758" s="68">
        <v>0</v>
      </c>
    </row>
    <row r="1759" customFormat="1" spans="1:14">
      <c r="A1759" s="54" t="s">
        <v>5349</v>
      </c>
      <c r="B1759" s="54" t="s">
        <v>5350</v>
      </c>
      <c r="C1759" s="54" t="s">
        <v>5351</v>
      </c>
      <c r="D1759" s="54" t="s">
        <v>160</v>
      </c>
      <c r="E1759" s="54" t="s">
        <v>18</v>
      </c>
      <c r="F1759" s="54" t="s">
        <v>160</v>
      </c>
      <c r="G1759" s="54" t="s">
        <v>129</v>
      </c>
      <c r="H1759" s="54"/>
      <c r="I1759" s="54" t="s">
        <v>337</v>
      </c>
      <c r="J1759" s="68">
        <v>3.85</v>
      </c>
      <c r="K1759" s="68">
        <v>3.042</v>
      </c>
      <c r="L1759" s="68">
        <v>4</v>
      </c>
      <c r="M1759" s="68">
        <v>4</v>
      </c>
      <c r="N1759" s="68">
        <v>0</v>
      </c>
    </row>
    <row r="1760" customFormat="1" spans="1:14">
      <c r="A1760" s="54" t="s">
        <v>5352</v>
      </c>
      <c r="B1760" s="54" t="s">
        <v>5353</v>
      </c>
      <c r="C1760" s="54" t="s">
        <v>5354</v>
      </c>
      <c r="D1760" s="54" t="s">
        <v>160</v>
      </c>
      <c r="E1760" s="54" t="s">
        <v>18</v>
      </c>
      <c r="F1760" s="54" t="s">
        <v>160</v>
      </c>
      <c r="G1760" s="54" t="s">
        <v>129</v>
      </c>
      <c r="H1760" s="54"/>
      <c r="I1760" s="54" t="s">
        <v>337</v>
      </c>
      <c r="J1760" s="68">
        <v>3.77</v>
      </c>
      <c r="K1760" s="68">
        <v>3.042</v>
      </c>
      <c r="L1760" s="68">
        <v>4</v>
      </c>
      <c r="M1760" s="68">
        <v>4</v>
      </c>
      <c r="N1760" s="68">
        <v>0</v>
      </c>
    </row>
    <row r="1761" customFormat="1" spans="1:14">
      <c r="A1761" s="54" t="s">
        <v>5355</v>
      </c>
      <c r="B1761" s="54" t="s">
        <v>5356</v>
      </c>
      <c r="C1761" s="54" t="s">
        <v>5357</v>
      </c>
      <c r="D1761" s="54" t="s">
        <v>160</v>
      </c>
      <c r="E1761" s="54" t="s">
        <v>18</v>
      </c>
      <c r="F1761" s="54" t="s">
        <v>160</v>
      </c>
      <c r="G1761" s="54" t="s">
        <v>129</v>
      </c>
      <c r="H1761" s="54"/>
      <c r="I1761" s="54" t="s">
        <v>337</v>
      </c>
      <c r="J1761" s="68">
        <v>1.63</v>
      </c>
      <c r="K1761" s="68">
        <v>1.694</v>
      </c>
      <c r="L1761" s="68">
        <v>2</v>
      </c>
      <c r="M1761" s="68">
        <v>2</v>
      </c>
      <c r="N1761" s="68">
        <v>0</v>
      </c>
    </row>
    <row r="1762" customFormat="1" spans="1:14">
      <c r="A1762" s="54" t="s">
        <v>5358</v>
      </c>
      <c r="B1762" s="54" t="s">
        <v>5359</v>
      </c>
      <c r="C1762" s="54" t="s">
        <v>5360</v>
      </c>
      <c r="D1762" s="54" t="s">
        <v>160</v>
      </c>
      <c r="E1762" s="54" t="s">
        <v>18</v>
      </c>
      <c r="F1762" s="54" t="s">
        <v>160</v>
      </c>
      <c r="G1762" s="54" t="s">
        <v>129</v>
      </c>
      <c r="H1762" s="54"/>
      <c r="I1762" s="54" t="s">
        <v>337</v>
      </c>
      <c r="J1762" s="68">
        <v>1.63</v>
      </c>
      <c r="K1762" s="68">
        <v>1.617</v>
      </c>
      <c r="L1762" s="68">
        <v>2</v>
      </c>
      <c r="M1762" s="68">
        <v>2</v>
      </c>
      <c r="N1762" s="68">
        <v>0</v>
      </c>
    </row>
    <row r="1763" customFormat="1" spans="1:14">
      <c r="A1763" s="54" t="s">
        <v>5361</v>
      </c>
      <c r="B1763" s="54" t="s">
        <v>5362</v>
      </c>
      <c r="C1763" s="54" t="s">
        <v>5363</v>
      </c>
      <c r="D1763" s="54" t="s">
        <v>160</v>
      </c>
      <c r="E1763" s="54" t="s">
        <v>18</v>
      </c>
      <c r="F1763" s="54" t="s">
        <v>160</v>
      </c>
      <c r="G1763" s="66" t="s">
        <v>129</v>
      </c>
      <c r="H1763" s="54"/>
      <c r="I1763" s="54" t="s">
        <v>337</v>
      </c>
      <c r="J1763" s="68">
        <v>1.64</v>
      </c>
      <c r="K1763" s="68">
        <v>1.617</v>
      </c>
      <c r="L1763" s="68">
        <v>2</v>
      </c>
      <c r="M1763" s="68">
        <v>2</v>
      </c>
      <c r="N1763" s="68">
        <v>0</v>
      </c>
    </row>
    <row r="1764" customFormat="1" spans="1:14">
      <c r="A1764" s="54" t="s">
        <v>5364</v>
      </c>
      <c r="B1764" s="54" t="s">
        <v>5365</v>
      </c>
      <c r="C1764" s="54" t="s">
        <v>5366</v>
      </c>
      <c r="D1764" s="54" t="s">
        <v>160</v>
      </c>
      <c r="E1764" s="54" t="s">
        <v>18</v>
      </c>
      <c r="F1764" s="54" t="s">
        <v>160</v>
      </c>
      <c r="G1764" s="54" t="s">
        <v>129</v>
      </c>
      <c r="H1764" s="54"/>
      <c r="I1764" s="54" t="s">
        <v>337</v>
      </c>
      <c r="J1764" s="68">
        <v>1.64</v>
      </c>
      <c r="K1764" s="68">
        <v>1.617</v>
      </c>
      <c r="L1764" s="68">
        <v>2</v>
      </c>
      <c r="M1764" s="68">
        <v>2</v>
      </c>
      <c r="N1764" s="68">
        <v>0</v>
      </c>
    </row>
    <row r="1765" customFormat="1" spans="1:14">
      <c r="A1765" s="54" t="s">
        <v>5367</v>
      </c>
      <c r="B1765" s="54" t="s">
        <v>5368</v>
      </c>
      <c r="C1765" s="54" t="s">
        <v>5369</v>
      </c>
      <c r="D1765" s="54" t="s">
        <v>160</v>
      </c>
      <c r="E1765" s="54" t="s">
        <v>18</v>
      </c>
      <c r="F1765" s="54" t="s">
        <v>160</v>
      </c>
      <c r="G1765" s="54" t="s">
        <v>129</v>
      </c>
      <c r="H1765" s="54"/>
      <c r="I1765" s="54" t="s">
        <v>337</v>
      </c>
      <c r="J1765" s="68">
        <v>3.83</v>
      </c>
      <c r="K1765" s="68">
        <v>3.042</v>
      </c>
      <c r="L1765" s="68">
        <v>4</v>
      </c>
      <c r="M1765" s="68">
        <v>4</v>
      </c>
      <c r="N1765" s="68">
        <v>0</v>
      </c>
    </row>
    <row r="1766" customFormat="1" spans="1:14">
      <c r="A1766" s="54" t="s">
        <v>5370</v>
      </c>
      <c r="B1766" s="54" t="s">
        <v>5371</v>
      </c>
      <c r="C1766" s="54" t="s">
        <v>5372</v>
      </c>
      <c r="D1766" s="54" t="s">
        <v>160</v>
      </c>
      <c r="E1766" s="54" t="s">
        <v>18</v>
      </c>
      <c r="F1766" s="54" t="s">
        <v>160</v>
      </c>
      <c r="G1766" s="54" t="s">
        <v>129</v>
      </c>
      <c r="H1766" s="54"/>
      <c r="I1766" s="54" t="s">
        <v>337</v>
      </c>
      <c r="J1766" s="68">
        <v>3.84</v>
      </c>
      <c r="K1766" s="68">
        <v>3.042</v>
      </c>
      <c r="L1766" s="68">
        <v>4</v>
      </c>
      <c r="M1766" s="68">
        <v>4</v>
      </c>
      <c r="N1766" s="68">
        <v>0</v>
      </c>
    </row>
    <row r="1767" customFormat="1" spans="1:14">
      <c r="A1767" s="54" t="s">
        <v>5373</v>
      </c>
      <c r="B1767" s="54" t="s">
        <v>5374</v>
      </c>
      <c r="C1767" s="54" t="s">
        <v>5375</v>
      </c>
      <c r="D1767" s="54" t="s">
        <v>160</v>
      </c>
      <c r="E1767" s="54" t="s">
        <v>18</v>
      </c>
      <c r="F1767" s="54" t="s">
        <v>160</v>
      </c>
      <c r="G1767" s="54" t="s">
        <v>129</v>
      </c>
      <c r="H1767" s="54"/>
      <c r="I1767" s="54" t="s">
        <v>337</v>
      </c>
      <c r="J1767" s="68">
        <v>3.83</v>
      </c>
      <c r="K1767" s="68">
        <v>3.042</v>
      </c>
      <c r="L1767" s="68">
        <v>4</v>
      </c>
      <c r="M1767" s="68">
        <v>4</v>
      </c>
      <c r="N1767" s="68">
        <v>0</v>
      </c>
    </row>
    <row r="1768" customFormat="1" spans="1:14">
      <c r="A1768" s="54" t="s">
        <v>5376</v>
      </c>
      <c r="B1768" s="54" t="s">
        <v>5377</v>
      </c>
      <c r="C1768" s="54" t="s">
        <v>5378</v>
      </c>
      <c r="D1768" s="54" t="s">
        <v>17</v>
      </c>
      <c r="E1768" s="54" t="s">
        <v>18</v>
      </c>
      <c r="F1768" s="54" t="s">
        <v>17</v>
      </c>
      <c r="G1768" s="66" t="s">
        <v>19</v>
      </c>
      <c r="H1768" s="54"/>
      <c r="I1768" s="54" t="s">
        <v>152</v>
      </c>
      <c r="J1768" s="68">
        <v>1.36</v>
      </c>
      <c r="K1768" s="68">
        <v>4.8</v>
      </c>
      <c r="L1768" s="68">
        <v>4.5</v>
      </c>
      <c r="M1768" s="68">
        <v>5</v>
      </c>
      <c r="N1768" s="68">
        <v>0.5</v>
      </c>
    </row>
    <row r="1769" customFormat="1" spans="1:14">
      <c r="A1769" s="54" t="s">
        <v>5379</v>
      </c>
      <c r="B1769" s="54" t="s">
        <v>5380</v>
      </c>
      <c r="C1769" s="54" t="s">
        <v>5381</v>
      </c>
      <c r="D1769" s="54" t="s">
        <v>4937</v>
      </c>
      <c r="E1769" s="54" t="s">
        <v>18</v>
      </c>
      <c r="F1769" s="54" t="s">
        <v>4937</v>
      </c>
      <c r="G1769" s="54" t="s">
        <v>170</v>
      </c>
      <c r="H1769" s="54"/>
      <c r="I1769" s="54" t="s">
        <v>145</v>
      </c>
      <c r="J1769" s="68">
        <v>46.85</v>
      </c>
      <c r="K1769" s="68">
        <v>41.521</v>
      </c>
      <c r="L1769" s="68">
        <v>47</v>
      </c>
      <c r="M1769" s="68">
        <v>47</v>
      </c>
      <c r="N1769" s="68">
        <v>0</v>
      </c>
    </row>
    <row r="1770" customFormat="1" spans="1:14">
      <c r="A1770" s="54" t="s">
        <v>5382</v>
      </c>
      <c r="B1770" s="54" t="s">
        <v>5383</v>
      </c>
      <c r="C1770" s="54" t="s">
        <v>4655</v>
      </c>
      <c r="D1770" s="54" t="s">
        <v>364</v>
      </c>
      <c r="E1770" s="54" t="s">
        <v>18</v>
      </c>
      <c r="F1770" s="54" t="s">
        <v>364</v>
      </c>
      <c r="G1770" s="66" t="s">
        <v>29</v>
      </c>
      <c r="H1770" s="54"/>
      <c r="I1770" s="54" t="s">
        <v>328</v>
      </c>
      <c r="J1770" s="68">
        <v>152.62</v>
      </c>
      <c r="K1770" s="68">
        <v>174.86</v>
      </c>
      <c r="L1770" s="68">
        <v>170</v>
      </c>
      <c r="M1770" s="68">
        <v>175</v>
      </c>
      <c r="N1770" s="68">
        <v>5</v>
      </c>
    </row>
    <row r="1771" customFormat="1" spans="1:14">
      <c r="A1771" s="54" t="s">
        <v>5384</v>
      </c>
      <c r="B1771" s="54" t="s">
        <v>5385</v>
      </c>
      <c r="C1771" s="54" t="s">
        <v>4655</v>
      </c>
      <c r="D1771" s="54" t="s">
        <v>364</v>
      </c>
      <c r="E1771" s="54" t="s">
        <v>18</v>
      </c>
      <c r="F1771" s="54" t="s">
        <v>364</v>
      </c>
      <c r="G1771" s="66" t="s">
        <v>29</v>
      </c>
      <c r="H1771" s="54"/>
      <c r="I1771" s="54" t="s">
        <v>328</v>
      </c>
      <c r="J1771" s="68">
        <v>263.06</v>
      </c>
      <c r="K1771" s="68">
        <v>221.676</v>
      </c>
      <c r="L1771" s="68">
        <v>265</v>
      </c>
      <c r="M1771" s="68">
        <v>264</v>
      </c>
      <c r="N1771" s="68">
        <v>-1</v>
      </c>
    </row>
    <row r="1772" customFormat="1" spans="1:14">
      <c r="A1772" s="54" t="s">
        <v>5386</v>
      </c>
      <c r="B1772" s="54" t="s">
        <v>5387</v>
      </c>
      <c r="C1772" s="54" t="s">
        <v>5388</v>
      </c>
      <c r="D1772" s="54" t="s">
        <v>24</v>
      </c>
      <c r="E1772" s="54" t="s">
        <v>18</v>
      </c>
      <c r="F1772" s="54" t="s">
        <v>24</v>
      </c>
      <c r="G1772" s="54" t="s">
        <v>19</v>
      </c>
      <c r="H1772" s="54"/>
      <c r="I1772" s="54" t="s">
        <v>1262</v>
      </c>
      <c r="J1772" s="68">
        <v>43.78</v>
      </c>
      <c r="K1772" s="68">
        <v>55.798</v>
      </c>
      <c r="L1772" s="68">
        <v>48</v>
      </c>
      <c r="M1772" s="68">
        <v>56</v>
      </c>
      <c r="N1772" s="68">
        <v>8</v>
      </c>
    </row>
    <row r="1773" customFormat="1" spans="1:14">
      <c r="A1773" s="54" t="s">
        <v>5389</v>
      </c>
      <c r="B1773" s="54" t="s">
        <v>5390</v>
      </c>
      <c r="C1773" s="54" t="s">
        <v>5391</v>
      </c>
      <c r="D1773" s="54" t="s">
        <v>24</v>
      </c>
      <c r="E1773" s="54" t="s">
        <v>18</v>
      </c>
      <c r="F1773" s="54" t="s">
        <v>24</v>
      </c>
      <c r="G1773" s="54" t="s">
        <v>19</v>
      </c>
      <c r="H1773" s="54"/>
      <c r="I1773" s="54" t="s">
        <v>1262</v>
      </c>
      <c r="J1773" s="68">
        <v>65.62</v>
      </c>
      <c r="K1773" s="68">
        <v>84.291</v>
      </c>
      <c r="L1773" s="68">
        <v>71</v>
      </c>
      <c r="M1773" s="68">
        <v>85</v>
      </c>
      <c r="N1773" s="68">
        <v>14</v>
      </c>
    </row>
    <row r="1774" customFormat="1" spans="1:14">
      <c r="A1774" s="54" t="s">
        <v>5392</v>
      </c>
      <c r="B1774" s="54" t="s">
        <v>5393</v>
      </c>
      <c r="C1774" s="54" t="s">
        <v>5394</v>
      </c>
      <c r="D1774" s="54" t="s">
        <v>24</v>
      </c>
      <c r="E1774" s="54" t="s">
        <v>18</v>
      </c>
      <c r="F1774" s="54" t="s">
        <v>24</v>
      </c>
      <c r="G1774" s="54" t="s">
        <v>19</v>
      </c>
      <c r="H1774" s="54"/>
      <c r="I1774" s="54" t="s">
        <v>1262</v>
      </c>
      <c r="J1774" s="68">
        <v>11.66</v>
      </c>
      <c r="K1774" s="68">
        <v>25.267</v>
      </c>
      <c r="L1774" s="68">
        <v>22.5</v>
      </c>
      <c r="M1774" s="68">
        <v>26</v>
      </c>
      <c r="N1774" s="68">
        <v>3.5</v>
      </c>
    </row>
    <row r="1775" customFormat="1" spans="1:14">
      <c r="A1775" s="54" t="s">
        <v>5395</v>
      </c>
      <c r="B1775" s="54" t="s">
        <v>5396</v>
      </c>
      <c r="C1775" s="54" t="s">
        <v>5397</v>
      </c>
      <c r="D1775" s="54" t="s">
        <v>140</v>
      </c>
      <c r="E1775" s="54" t="s">
        <v>18</v>
      </c>
      <c r="F1775" s="54" t="s">
        <v>140</v>
      </c>
      <c r="G1775" s="54" t="s">
        <v>98</v>
      </c>
      <c r="H1775" s="54"/>
      <c r="I1775" s="54" t="s">
        <v>191</v>
      </c>
      <c r="J1775" s="68">
        <v>1.37</v>
      </c>
      <c r="K1775" s="68">
        <v>1.264</v>
      </c>
      <c r="L1775" s="68">
        <v>1.5</v>
      </c>
      <c r="M1775" s="68">
        <v>2</v>
      </c>
      <c r="N1775" s="68">
        <v>0.5</v>
      </c>
    </row>
    <row r="1776" customFormat="1" spans="1:14">
      <c r="A1776" s="54" t="s">
        <v>5398</v>
      </c>
      <c r="B1776" s="54" t="s">
        <v>5399</v>
      </c>
      <c r="C1776" s="54" t="s">
        <v>5400</v>
      </c>
      <c r="D1776" s="54" t="s">
        <v>17</v>
      </c>
      <c r="E1776" s="54" t="s">
        <v>18</v>
      </c>
      <c r="F1776" s="54" t="s">
        <v>17</v>
      </c>
      <c r="G1776" s="54" t="s">
        <v>19</v>
      </c>
      <c r="H1776" s="54"/>
      <c r="I1776" s="54" t="s">
        <v>191</v>
      </c>
      <c r="J1776" s="68">
        <v>5.31</v>
      </c>
      <c r="K1776" s="68">
        <v>19.422</v>
      </c>
      <c r="L1776" s="68">
        <v>22</v>
      </c>
      <c r="M1776" s="68">
        <v>23</v>
      </c>
      <c r="N1776" s="68">
        <v>1</v>
      </c>
    </row>
    <row r="1777" customFormat="1" spans="1:14">
      <c r="A1777" s="54" t="s">
        <v>5401</v>
      </c>
      <c r="B1777" s="54" t="s">
        <v>5402</v>
      </c>
      <c r="C1777" s="54" t="s">
        <v>5403</v>
      </c>
      <c r="D1777" s="54" t="s">
        <v>128</v>
      </c>
      <c r="E1777" s="54" t="s">
        <v>18</v>
      </c>
      <c r="F1777" s="54" t="s">
        <v>128</v>
      </c>
      <c r="G1777" s="66" t="s">
        <v>129</v>
      </c>
      <c r="H1777" s="54"/>
      <c r="I1777" s="54" t="s">
        <v>191</v>
      </c>
      <c r="J1777" s="68">
        <v>10.81</v>
      </c>
      <c r="K1777" s="68">
        <v>18.425</v>
      </c>
      <c r="L1777" s="68">
        <v>19</v>
      </c>
      <c r="M1777" s="68">
        <v>25</v>
      </c>
      <c r="N1777" s="68">
        <v>6</v>
      </c>
    </row>
    <row r="1778" customFormat="1" spans="1:14">
      <c r="A1778" s="54" t="s">
        <v>5404</v>
      </c>
      <c r="B1778" s="54" t="s">
        <v>5405</v>
      </c>
      <c r="C1778" s="54" t="s">
        <v>5406</v>
      </c>
      <c r="D1778" s="54" t="s">
        <v>1409</v>
      </c>
      <c r="E1778" s="54" t="s">
        <v>18</v>
      </c>
      <c r="F1778" s="54" t="s">
        <v>1409</v>
      </c>
      <c r="G1778" s="54" t="s">
        <v>52</v>
      </c>
      <c r="H1778" s="54"/>
      <c r="I1778" s="54" t="s">
        <v>1498</v>
      </c>
      <c r="J1778" s="68">
        <v>22.39</v>
      </c>
      <c r="K1778" s="68">
        <v>26.003</v>
      </c>
      <c r="L1778" s="68">
        <v>25</v>
      </c>
      <c r="M1778" s="68">
        <v>27</v>
      </c>
      <c r="N1778" s="68">
        <v>2</v>
      </c>
    </row>
    <row r="1779" customFormat="1" spans="1:14">
      <c r="A1779" s="54" t="s">
        <v>5407</v>
      </c>
      <c r="B1779" s="54" t="s">
        <v>5408</v>
      </c>
      <c r="C1779" s="54" t="s">
        <v>5409</v>
      </c>
      <c r="D1779" s="54" t="s">
        <v>78</v>
      </c>
      <c r="E1779" s="54" t="s">
        <v>18</v>
      </c>
      <c r="F1779" s="54" t="s">
        <v>78</v>
      </c>
      <c r="G1779" s="54" t="s">
        <v>29</v>
      </c>
      <c r="H1779" s="54"/>
      <c r="I1779" s="54" t="s">
        <v>1498</v>
      </c>
      <c r="J1779" s="68">
        <v>7.39</v>
      </c>
      <c r="K1779" s="68">
        <v>11.7</v>
      </c>
      <c r="L1779" s="68">
        <v>22</v>
      </c>
      <c r="M1779" s="68">
        <v>22</v>
      </c>
      <c r="N1779" s="68">
        <v>0</v>
      </c>
    </row>
    <row r="1780" customFormat="1" spans="1:14">
      <c r="A1780" s="54" t="s">
        <v>5410</v>
      </c>
      <c r="B1780" s="54" t="s">
        <v>5411</v>
      </c>
      <c r="C1780" s="54" t="s">
        <v>5412</v>
      </c>
      <c r="D1780" s="54" t="s">
        <v>51</v>
      </c>
      <c r="E1780" s="54" t="s">
        <v>18</v>
      </c>
      <c r="F1780" s="54" t="s">
        <v>51</v>
      </c>
      <c r="G1780" s="54" t="s">
        <v>52</v>
      </c>
      <c r="H1780" s="54"/>
      <c r="I1780" s="54" t="s">
        <v>145</v>
      </c>
      <c r="J1780" s="68">
        <v>19.98</v>
      </c>
      <c r="K1780" s="68">
        <v>13.872</v>
      </c>
      <c r="L1780" s="68">
        <v>21</v>
      </c>
      <c r="M1780" s="68">
        <v>20</v>
      </c>
      <c r="N1780" s="68">
        <v>-1</v>
      </c>
    </row>
    <row r="1781" customFormat="1" spans="1:14">
      <c r="A1781" s="54" t="s">
        <v>5413</v>
      </c>
      <c r="B1781" s="54" t="s">
        <v>5414</v>
      </c>
      <c r="C1781" s="54" t="s">
        <v>5415</v>
      </c>
      <c r="D1781" s="54" t="s">
        <v>17</v>
      </c>
      <c r="E1781" s="54" t="s">
        <v>18</v>
      </c>
      <c r="F1781" s="54" t="s">
        <v>17</v>
      </c>
      <c r="G1781" s="54" t="s">
        <v>19</v>
      </c>
      <c r="H1781" s="54"/>
      <c r="I1781" s="54" t="s">
        <v>99</v>
      </c>
      <c r="J1781" s="68">
        <v>1.15</v>
      </c>
      <c r="K1781" s="68">
        <v>2.527</v>
      </c>
      <c r="L1781" s="68">
        <v>2</v>
      </c>
      <c r="M1781" s="68">
        <v>3</v>
      </c>
      <c r="N1781" s="68">
        <v>1</v>
      </c>
    </row>
    <row r="1782" customFormat="1" spans="1:14">
      <c r="A1782" s="54" t="s">
        <v>5416</v>
      </c>
      <c r="B1782" s="54" t="s">
        <v>5417</v>
      </c>
      <c r="C1782" s="54" t="s">
        <v>5418</v>
      </c>
      <c r="D1782" s="54" t="s">
        <v>17</v>
      </c>
      <c r="E1782" s="54" t="s">
        <v>18</v>
      </c>
      <c r="F1782" s="54" t="s">
        <v>17</v>
      </c>
      <c r="G1782" s="54" t="s">
        <v>19</v>
      </c>
      <c r="H1782" s="54"/>
      <c r="I1782" s="54" t="s">
        <v>227</v>
      </c>
      <c r="J1782" s="68">
        <v>17.7</v>
      </c>
      <c r="K1782" s="68">
        <v>12.376</v>
      </c>
      <c r="L1782" s="68">
        <v>18</v>
      </c>
      <c r="M1782" s="68">
        <v>18</v>
      </c>
      <c r="N1782" s="68">
        <v>0</v>
      </c>
    </row>
    <row r="1783" customFormat="1" spans="1:14">
      <c r="A1783" s="54" t="s">
        <v>5419</v>
      </c>
      <c r="B1783" s="54" t="s">
        <v>5420</v>
      </c>
      <c r="C1783" s="54" t="s">
        <v>5421</v>
      </c>
      <c r="D1783" s="54" t="s">
        <v>140</v>
      </c>
      <c r="E1783" s="54" t="s">
        <v>18</v>
      </c>
      <c r="F1783" s="54" t="s">
        <v>140</v>
      </c>
      <c r="G1783" s="54" t="s">
        <v>98</v>
      </c>
      <c r="H1783" s="54"/>
      <c r="I1783" s="54" t="s">
        <v>442</v>
      </c>
      <c r="J1783" s="68">
        <v>2.82</v>
      </c>
      <c r="K1783" s="68">
        <v>2.42</v>
      </c>
      <c r="L1783" s="68">
        <v>3</v>
      </c>
      <c r="M1783" s="68">
        <v>3</v>
      </c>
      <c r="N1783" s="68">
        <v>0</v>
      </c>
    </row>
    <row r="1784" customFormat="1" spans="1:14">
      <c r="A1784" s="54" t="s">
        <v>5422</v>
      </c>
      <c r="B1784" s="54" t="s">
        <v>5423</v>
      </c>
      <c r="C1784" s="54" t="s">
        <v>5424</v>
      </c>
      <c r="D1784" s="54" t="s">
        <v>24</v>
      </c>
      <c r="E1784" s="54" t="s">
        <v>18</v>
      </c>
      <c r="F1784" s="54" t="s">
        <v>24</v>
      </c>
      <c r="G1784" s="54" t="s">
        <v>19</v>
      </c>
      <c r="H1784" s="54"/>
      <c r="I1784" s="54" t="s">
        <v>223</v>
      </c>
      <c r="J1784" s="68">
        <v>149.97</v>
      </c>
      <c r="K1784" s="68">
        <v>168.104</v>
      </c>
      <c r="L1784" s="68">
        <v>168</v>
      </c>
      <c r="M1784" s="68">
        <v>174</v>
      </c>
      <c r="N1784" s="68">
        <v>6</v>
      </c>
    </row>
    <row r="1785" customFormat="1" spans="1:14">
      <c r="A1785" s="54" t="s">
        <v>5425</v>
      </c>
      <c r="B1785" s="54" t="s">
        <v>5426</v>
      </c>
      <c r="C1785" s="54" t="s">
        <v>5427</v>
      </c>
      <c r="D1785" s="54" t="s">
        <v>590</v>
      </c>
      <c r="E1785" s="54" t="s">
        <v>18</v>
      </c>
      <c r="F1785" s="54" t="s">
        <v>590</v>
      </c>
      <c r="G1785" s="54" t="s">
        <v>129</v>
      </c>
      <c r="H1785" s="54"/>
      <c r="I1785" s="54" t="s">
        <v>223</v>
      </c>
      <c r="J1785" s="68">
        <v>7.76</v>
      </c>
      <c r="K1785" s="68">
        <v>14.09</v>
      </c>
      <c r="L1785" s="68">
        <v>8.5</v>
      </c>
      <c r="M1785" s="68">
        <v>14.5</v>
      </c>
      <c r="N1785" s="68">
        <v>6</v>
      </c>
    </row>
    <row r="1786" customFormat="1" spans="1:14">
      <c r="A1786" s="54" t="s">
        <v>5428</v>
      </c>
      <c r="B1786" s="54" t="s">
        <v>5429</v>
      </c>
      <c r="C1786" s="54" t="s">
        <v>5430</v>
      </c>
      <c r="D1786" s="54" t="s">
        <v>590</v>
      </c>
      <c r="E1786" s="54" t="s">
        <v>18</v>
      </c>
      <c r="F1786" s="54" t="s">
        <v>590</v>
      </c>
      <c r="G1786" s="54" t="s">
        <v>129</v>
      </c>
      <c r="H1786" s="54"/>
      <c r="I1786" s="54" t="s">
        <v>223</v>
      </c>
      <c r="J1786" s="68">
        <v>8.58</v>
      </c>
      <c r="K1786" s="68">
        <v>14.212</v>
      </c>
      <c r="L1786" s="68">
        <v>9.5</v>
      </c>
      <c r="M1786" s="68">
        <v>14.5</v>
      </c>
      <c r="N1786" s="68">
        <v>5</v>
      </c>
    </row>
    <row r="1787" customFormat="1" spans="1:14">
      <c r="A1787" s="54" t="s">
        <v>5431</v>
      </c>
      <c r="B1787" s="54" t="s">
        <v>5432</v>
      </c>
      <c r="C1787" s="54" t="s">
        <v>5433</v>
      </c>
      <c r="D1787" s="54" t="s">
        <v>603</v>
      </c>
      <c r="E1787" s="54" t="s">
        <v>18</v>
      </c>
      <c r="F1787" s="54" t="s">
        <v>603</v>
      </c>
      <c r="G1787" s="54" t="s">
        <v>129</v>
      </c>
      <c r="H1787" s="54"/>
      <c r="I1787" s="54" t="s">
        <v>223</v>
      </c>
      <c r="J1787" s="68">
        <v>11.56</v>
      </c>
      <c r="K1787" s="68">
        <v>17.738</v>
      </c>
      <c r="L1787" s="68">
        <v>14.5</v>
      </c>
      <c r="M1787" s="68">
        <v>18</v>
      </c>
      <c r="N1787" s="68">
        <v>3.5</v>
      </c>
    </row>
    <row r="1788" customFormat="1" spans="1:14">
      <c r="A1788" s="54" t="s">
        <v>5434</v>
      </c>
      <c r="B1788" s="54" t="s">
        <v>5435</v>
      </c>
      <c r="C1788" s="54" t="s">
        <v>5436</v>
      </c>
      <c r="D1788" s="54" t="s">
        <v>17</v>
      </c>
      <c r="E1788" s="54" t="s">
        <v>18</v>
      </c>
      <c r="F1788" s="54" t="s">
        <v>17</v>
      </c>
      <c r="G1788" s="66" t="s">
        <v>19</v>
      </c>
      <c r="H1788" s="54"/>
      <c r="I1788" s="54" t="s">
        <v>79</v>
      </c>
      <c r="J1788" s="68">
        <v>0.82</v>
      </c>
      <c r="K1788" s="68">
        <v>0.998</v>
      </c>
      <c r="L1788" s="68">
        <v>1</v>
      </c>
      <c r="M1788" s="68">
        <v>1</v>
      </c>
      <c r="N1788" s="68">
        <v>0</v>
      </c>
    </row>
    <row r="1789" customFormat="1" spans="1:14">
      <c r="A1789" s="54" t="s">
        <v>5437</v>
      </c>
      <c r="B1789" s="54" t="s">
        <v>5438</v>
      </c>
      <c r="C1789" s="54" t="s">
        <v>5439</v>
      </c>
      <c r="D1789" s="54" t="s">
        <v>17</v>
      </c>
      <c r="E1789" s="54" t="s">
        <v>18</v>
      </c>
      <c r="F1789" s="54" t="s">
        <v>17</v>
      </c>
      <c r="G1789" s="66" t="s">
        <v>19</v>
      </c>
      <c r="H1789" s="54"/>
      <c r="I1789" s="54" t="s">
        <v>232</v>
      </c>
      <c r="J1789" s="68">
        <v>0.33</v>
      </c>
      <c r="K1789" s="68">
        <v>0.691</v>
      </c>
      <c r="L1789" s="68">
        <v>1</v>
      </c>
      <c r="M1789" s="68">
        <v>1</v>
      </c>
      <c r="N1789" s="68">
        <v>0</v>
      </c>
    </row>
    <row r="1790" customFormat="1" spans="1:14">
      <c r="A1790" s="54" t="s">
        <v>5440</v>
      </c>
      <c r="B1790" s="54" t="s">
        <v>5441</v>
      </c>
      <c r="C1790" s="54" t="s">
        <v>5442</v>
      </c>
      <c r="D1790" s="54" t="s">
        <v>24</v>
      </c>
      <c r="E1790" s="54" t="s">
        <v>18</v>
      </c>
      <c r="F1790" s="54" t="s">
        <v>24</v>
      </c>
      <c r="G1790" s="54" t="s">
        <v>19</v>
      </c>
      <c r="H1790" s="54"/>
      <c r="I1790" s="54" t="s">
        <v>232</v>
      </c>
      <c r="J1790" s="68">
        <v>30.68</v>
      </c>
      <c r="K1790" s="68">
        <v>18.605</v>
      </c>
      <c r="L1790" s="68">
        <v>32</v>
      </c>
      <c r="M1790" s="68">
        <v>33</v>
      </c>
      <c r="N1790" s="68">
        <v>1</v>
      </c>
    </row>
    <row r="1791" customFormat="1" spans="1:14">
      <c r="A1791" s="54" t="s">
        <v>5443</v>
      </c>
      <c r="B1791" s="54" t="s">
        <v>5444</v>
      </c>
      <c r="C1791" s="54" t="s">
        <v>36</v>
      </c>
      <c r="D1791" s="54" t="s">
        <v>128</v>
      </c>
      <c r="E1791" s="54" t="s">
        <v>18</v>
      </c>
      <c r="F1791" s="54" t="s">
        <v>128</v>
      </c>
      <c r="G1791" s="54" t="s">
        <v>129</v>
      </c>
      <c r="H1791" s="54"/>
      <c r="I1791" s="54" t="s">
        <v>2149</v>
      </c>
      <c r="J1791" s="68">
        <v>133.37</v>
      </c>
      <c r="K1791" s="68">
        <v>133.868</v>
      </c>
      <c r="L1791" s="68">
        <v>136</v>
      </c>
      <c r="M1791" s="68">
        <v>136</v>
      </c>
      <c r="N1791" s="68">
        <v>0</v>
      </c>
    </row>
    <row r="1792" customFormat="1" spans="1:14">
      <c r="A1792" s="54" t="s">
        <v>5445</v>
      </c>
      <c r="B1792" s="54" t="s">
        <v>5446</v>
      </c>
      <c r="C1792" s="54" t="s">
        <v>5447</v>
      </c>
      <c r="D1792" s="54" t="s">
        <v>168</v>
      </c>
      <c r="E1792" s="54" t="s">
        <v>18</v>
      </c>
      <c r="F1792" s="54" t="s">
        <v>169</v>
      </c>
      <c r="G1792" s="66" t="s">
        <v>170</v>
      </c>
      <c r="H1792" s="54"/>
      <c r="I1792" s="54" t="s">
        <v>951</v>
      </c>
      <c r="J1792" s="68">
        <v>9.42</v>
      </c>
      <c r="K1792" s="68">
        <v>13.258</v>
      </c>
      <c r="L1792" s="68">
        <v>14</v>
      </c>
      <c r="M1792" s="68">
        <v>14</v>
      </c>
      <c r="N1792" s="68">
        <v>0</v>
      </c>
    </row>
    <row r="1793" customFormat="1" spans="1:14">
      <c r="A1793" s="54" t="s">
        <v>5448</v>
      </c>
      <c r="B1793" s="54" t="s">
        <v>5449</v>
      </c>
      <c r="C1793" s="54" t="s">
        <v>5450</v>
      </c>
      <c r="D1793" s="54" t="s">
        <v>1273</v>
      </c>
      <c r="E1793" s="54" t="s">
        <v>18</v>
      </c>
      <c r="F1793" s="54" t="s">
        <v>1273</v>
      </c>
      <c r="G1793" s="54" t="s">
        <v>129</v>
      </c>
      <c r="H1793" s="54"/>
      <c r="I1793" s="54" t="s">
        <v>79</v>
      </c>
      <c r="J1793" s="68">
        <v>67.56</v>
      </c>
      <c r="K1793" s="68">
        <v>77.24</v>
      </c>
      <c r="L1793" s="68">
        <v>78</v>
      </c>
      <c r="M1793" s="68">
        <v>78</v>
      </c>
      <c r="N1793" s="68">
        <v>0</v>
      </c>
    </row>
    <row r="1794" customFormat="1" spans="1:14">
      <c r="A1794" s="54" t="s">
        <v>5451</v>
      </c>
      <c r="B1794" s="54" t="s">
        <v>5452</v>
      </c>
      <c r="C1794" s="54" t="s">
        <v>5453</v>
      </c>
      <c r="D1794" s="54" t="s">
        <v>1273</v>
      </c>
      <c r="E1794" s="54" t="s">
        <v>18</v>
      </c>
      <c r="F1794" s="54" t="s">
        <v>1273</v>
      </c>
      <c r="G1794" s="54" t="s">
        <v>129</v>
      </c>
      <c r="H1794" s="54"/>
      <c r="I1794" s="54" t="s">
        <v>79</v>
      </c>
      <c r="J1794" s="68">
        <v>71.52</v>
      </c>
      <c r="K1794" s="68">
        <v>83.598</v>
      </c>
      <c r="L1794" s="68">
        <v>84</v>
      </c>
      <c r="M1794" s="68">
        <v>84</v>
      </c>
      <c r="N1794" s="68">
        <v>0</v>
      </c>
    </row>
    <row r="1795" customFormat="1" spans="1:14">
      <c r="A1795" s="54" t="s">
        <v>5454</v>
      </c>
      <c r="B1795" s="54" t="s">
        <v>5455</v>
      </c>
      <c r="C1795" s="54" t="s">
        <v>5456</v>
      </c>
      <c r="D1795" s="54" t="s">
        <v>1273</v>
      </c>
      <c r="E1795" s="54" t="s">
        <v>18</v>
      </c>
      <c r="F1795" s="54" t="s">
        <v>1273</v>
      </c>
      <c r="G1795" s="54" t="s">
        <v>129</v>
      </c>
      <c r="H1795" s="54"/>
      <c r="I1795" s="54" t="s">
        <v>79</v>
      </c>
      <c r="J1795" s="68">
        <v>69.88</v>
      </c>
      <c r="K1795" s="68">
        <v>77.872</v>
      </c>
      <c r="L1795" s="68">
        <v>78</v>
      </c>
      <c r="M1795" s="68">
        <v>78</v>
      </c>
      <c r="N1795" s="68">
        <v>0</v>
      </c>
    </row>
    <row r="1796" customFormat="1" spans="1:14">
      <c r="A1796" s="54" t="s">
        <v>5457</v>
      </c>
      <c r="B1796" s="54" t="s">
        <v>5458</v>
      </c>
      <c r="C1796" s="54" t="s">
        <v>5459</v>
      </c>
      <c r="D1796" s="54" t="s">
        <v>441</v>
      </c>
      <c r="E1796" s="54" t="s">
        <v>18</v>
      </c>
      <c r="F1796" s="54" t="s">
        <v>441</v>
      </c>
      <c r="G1796" s="66" t="s">
        <v>29</v>
      </c>
      <c r="H1796" s="54"/>
      <c r="I1796" s="54" t="s">
        <v>79</v>
      </c>
      <c r="J1796" s="68">
        <v>67.32</v>
      </c>
      <c r="K1796" s="68">
        <v>66.625</v>
      </c>
      <c r="L1796" s="68">
        <v>68</v>
      </c>
      <c r="M1796" s="68">
        <v>68</v>
      </c>
      <c r="N1796" s="68">
        <v>0</v>
      </c>
    </row>
    <row r="1797" customFormat="1" spans="1:14">
      <c r="A1797" s="54" t="s">
        <v>5460</v>
      </c>
      <c r="B1797" s="54" t="s">
        <v>5461</v>
      </c>
      <c r="C1797" s="54" t="s">
        <v>5462</v>
      </c>
      <c r="D1797" s="54" t="s">
        <v>449</v>
      </c>
      <c r="E1797" s="54" t="s">
        <v>18</v>
      </c>
      <c r="F1797" s="54" t="s">
        <v>449</v>
      </c>
      <c r="G1797" s="54" t="s">
        <v>29</v>
      </c>
      <c r="H1797" s="54"/>
      <c r="I1797" s="54" t="s">
        <v>79</v>
      </c>
      <c r="J1797" s="68">
        <v>10.87</v>
      </c>
      <c r="K1797" s="68">
        <v>12.075</v>
      </c>
      <c r="L1797" s="68">
        <v>18</v>
      </c>
      <c r="M1797" s="68">
        <v>16</v>
      </c>
      <c r="N1797" s="68">
        <v>-2</v>
      </c>
    </row>
    <row r="1798" customFormat="1" spans="1:14">
      <c r="A1798" s="54" t="s">
        <v>5463</v>
      </c>
      <c r="B1798" s="54" t="s">
        <v>5464</v>
      </c>
      <c r="C1798" s="54" t="s">
        <v>5465</v>
      </c>
      <c r="D1798" s="54" t="s">
        <v>17</v>
      </c>
      <c r="E1798" s="54" t="s">
        <v>18</v>
      </c>
      <c r="F1798" s="54" t="s">
        <v>17</v>
      </c>
      <c r="G1798" s="66" t="s">
        <v>19</v>
      </c>
      <c r="H1798" s="54"/>
      <c r="I1798" s="54" t="s">
        <v>191</v>
      </c>
      <c r="J1798" s="68">
        <v>27.42</v>
      </c>
      <c r="K1798" s="68">
        <v>49.2</v>
      </c>
      <c r="L1798" s="68">
        <v>35</v>
      </c>
      <c r="M1798" s="68">
        <v>42</v>
      </c>
      <c r="N1798" s="68">
        <v>7</v>
      </c>
    </row>
    <row r="1799" customFormat="1" spans="1:14">
      <c r="A1799" s="54" t="s">
        <v>5466</v>
      </c>
      <c r="B1799" s="54" t="s">
        <v>5467</v>
      </c>
      <c r="C1799" s="54" t="s">
        <v>5468</v>
      </c>
      <c r="D1799" s="54" t="s">
        <v>231</v>
      </c>
      <c r="E1799" s="54" t="s">
        <v>18</v>
      </c>
      <c r="F1799" s="54" t="s">
        <v>231</v>
      </c>
      <c r="G1799" s="54" t="s">
        <v>52</v>
      </c>
      <c r="H1799" s="54"/>
      <c r="I1799" s="54" t="s">
        <v>156</v>
      </c>
      <c r="J1799" s="68">
        <v>144</v>
      </c>
      <c r="K1799" s="68">
        <v>157.5</v>
      </c>
      <c r="L1799" s="68">
        <v>195</v>
      </c>
      <c r="M1799" s="68">
        <v>158</v>
      </c>
      <c r="N1799" s="68">
        <v>-37</v>
      </c>
    </row>
    <row r="1800" customFormat="1" spans="1:14">
      <c r="A1800" s="54" t="s">
        <v>5469</v>
      </c>
      <c r="B1800" s="54" t="s">
        <v>5470</v>
      </c>
      <c r="C1800" s="54" t="s">
        <v>5471</v>
      </c>
      <c r="D1800" s="54" t="s">
        <v>231</v>
      </c>
      <c r="E1800" s="54" t="s">
        <v>18</v>
      </c>
      <c r="F1800" s="54" t="s">
        <v>231</v>
      </c>
      <c r="G1800" s="54" t="s">
        <v>52</v>
      </c>
      <c r="H1800" s="54"/>
      <c r="I1800" s="54" t="s">
        <v>156</v>
      </c>
      <c r="J1800" s="68">
        <v>64</v>
      </c>
      <c r="K1800" s="68">
        <v>70</v>
      </c>
      <c r="L1800" s="68">
        <v>88</v>
      </c>
      <c r="M1800" s="68">
        <v>70</v>
      </c>
      <c r="N1800" s="68">
        <v>-18</v>
      </c>
    </row>
    <row r="1801" customFormat="1" spans="1:14">
      <c r="A1801" s="54" t="s">
        <v>5472</v>
      </c>
      <c r="B1801" s="54" t="s">
        <v>5473</v>
      </c>
      <c r="C1801" s="54" t="s">
        <v>5474</v>
      </c>
      <c r="D1801" s="54" t="s">
        <v>17</v>
      </c>
      <c r="E1801" s="54" t="s">
        <v>18</v>
      </c>
      <c r="F1801" s="54" t="s">
        <v>17</v>
      </c>
      <c r="G1801" s="54" t="s">
        <v>19</v>
      </c>
      <c r="H1801" s="54"/>
      <c r="I1801" s="54" t="s">
        <v>156</v>
      </c>
      <c r="J1801" s="68">
        <v>170.76</v>
      </c>
      <c r="K1801" s="68">
        <v>204.157</v>
      </c>
      <c r="L1801" s="68">
        <v>174</v>
      </c>
      <c r="M1801" s="68">
        <v>205</v>
      </c>
      <c r="N1801" s="68">
        <v>31</v>
      </c>
    </row>
    <row r="1802" customFormat="1" spans="1:14">
      <c r="A1802" s="54" t="s">
        <v>5475</v>
      </c>
      <c r="B1802" s="54" t="s">
        <v>5476</v>
      </c>
      <c r="C1802" s="54" t="s">
        <v>5477</v>
      </c>
      <c r="D1802" s="54" t="s">
        <v>140</v>
      </c>
      <c r="E1802" s="54" t="s">
        <v>18</v>
      </c>
      <c r="F1802" s="54" t="s">
        <v>140</v>
      </c>
      <c r="G1802" s="54" t="s">
        <v>98</v>
      </c>
      <c r="H1802" s="54"/>
      <c r="I1802" s="54" t="s">
        <v>535</v>
      </c>
      <c r="J1802" s="68">
        <v>5.1</v>
      </c>
      <c r="K1802" s="68">
        <v>8.086</v>
      </c>
      <c r="L1802" s="68">
        <v>7</v>
      </c>
      <c r="M1802" s="68">
        <v>9</v>
      </c>
      <c r="N1802" s="68">
        <v>2</v>
      </c>
    </row>
    <row r="1803" customFormat="1" spans="1:14">
      <c r="A1803" s="54" t="s">
        <v>5478</v>
      </c>
      <c r="B1803" s="54" t="s">
        <v>5479</v>
      </c>
      <c r="C1803" s="54" t="s">
        <v>5480</v>
      </c>
      <c r="D1803" s="54" t="s">
        <v>17</v>
      </c>
      <c r="E1803" s="54" t="s">
        <v>18</v>
      </c>
      <c r="F1803" s="54" t="s">
        <v>17</v>
      </c>
      <c r="G1803" s="54" t="s">
        <v>19</v>
      </c>
      <c r="H1803" s="54"/>
      <c r="I1803" s="54" t="s">
        <v>145</v>
      </c>
      <c r="J1803" s="68">
        <v>17.92</v>
      </c>
      <c r="K1803" s="68">
        <v>11.664</v>
      </c>
      <c r="L1803" s="68">
        <v>18</v>
      </c>
      <c r="M1803" s="68">
        <v>18</v>
      </c>
      <c r="N1803" s="68">
        <v>0</v>
      </c>
    </row>
    <row r="1804" customFormat="1" spans="1:14">
      <c r="A1804" s="54" t="s">
        <v>5481</v>
      </c>
      <c r="B1804" s="54" t="s">
        <v>5482</v>
      </c>
      <c r="C1804" s="54" t="s">
        <v>5483</v>
      </c>
      <c r="D1804" s="54" t="s">
        <v>17</v>
      </c>
      <c r="E1804" s="54" t="s">
        <v>18</v>
      </c>
      <c r="F1804" s="54" t="s">
        <v>17</v>
      </c>
      <c r="G1804" s="54" t="s">
        <v>19</v>
      </c>
      <c r="H1804" s="54"/>
      <c r="I1804" s="54" t="s">
        <v>191</v>
      </c>
      <c r="J1804" s="68">
        <v>12.69</v>
      </c>
      <c r="K1804" s="68">
        <v>12.502</v>
      </c>
      <c r="L1804" s="68">
        <v>13</v>
      </c>
      <c r="M1804" s="68">
        <v>13</v>
      </c>
      <c r="N1804" s="68">
        <v>0</v>
      </c>
    </row>
    <row r="1805" customFormat="1" spans="1:14">
      <c r="A1805" s="54" t="s">
        <v>5484</v>
      </c>
      <c r="B1805" s="54" t="s">
        <v>5485</v>
      </c>
      <c r="C1805" s="54" t="s">
        <v>5486</v>
      </c>
      <c r="D1805" s="54" t="s">
        <v>17</v>
      </c>
      <c r="E1805" s="54" t="s">
        <v>18</v>
      </c>
      <c r="F1805" s="54" t="s">
        <v>17</v>
      </c>
      <c r="G1805" s="54" t="s">
        <v>19</v>
      </c>
      <c r="H1805" s="54"/>
      <c r="I1805" s="54" t="s">
        <v>604</v>
      </c>
      <c r="J1805" s="68">
        <v>0.63</v>
      </c>
      <c r="K1805" s="68">
        <v>0.99</v>
      </c>
      <c r="L1805" s="68">
        <v>1</v>
      </c>
      <c r="M1805" s="68">
        <v>1.5</v>
      </c>
      <c r="N1805" s="68">
        <v>0.5</v>
      </c>
    </row>
    <row r="1806" customFormat="1" spans="1:14">
      <c r="A1806" s="54" t="s">
        <v>5487</v>
      </c>
      <c r="B1806" s="54" t="s">
        <v>5488</v>
      </c>
      <c r="C1806" s="54" t="s">
        <v>5489</v>
      </c>
      <c r="D1806" s="54" t="s">
        <v>17</v>
      </c>
      <c r="E1806" s="54" t="s">
        <v>18</v>
      </c>
      <c r="F1806" s="54" t="s">
        <v>17</v>
      </c>
      <c r="G1806" s="54" t="s">
        <v>19</v>
      </c>
      <c r="H1806" s="54"/>
      <c r="I1806" s="54" t="s">
        <v>2305</v>
      </c>
      <c r="J1806" s="68">
        <v>13.11</v>
      </c>
      <c r="K1806" s="68">
        <v>13.71</v>
      </c>
      <c r="L1806" s="68">
        <v>13.5</v>
      </c>
      <c r="M1806" s="68">
        <v>14</v>
      </c>
      <c r="N1806" s="68">
        <v>0.5</v>
      </c>
    </row>
    <row r="1807" customFormat="1" spans="1:14">
      <c r="A1807" s="54" t="s">
        <v>5490</v>
      </c>
      <c r="B1807" s="54" t="s">
        <v>5491</v>
      </c>
      <c r="C1807" s="54" t="s">
        <v>5492</v>
      </c>
      <c r="D1807" s="54" t="s">
        <v>1188</v>
      </c>
      <c r="E1807" s="54" t="s">
        <v>18</v>
      </c>
      <c r="F1807" s="54" t="s">
        <v>1188</v>
      </c>
      <c r="G1807" s="54" t="s">
        <v>129</v>
      </c>
      <c r="H1807" s="54"/>
      <c r="I1807" s="54" t="s">
        <v>642</v>
      </c>
      <c r="J1807" s="68">
        <v>28.33</v>
      </c>
      <c r="K1807" s="68">
        <v>25.082</v>
      </c>
      <c r="L1807" s="68">
        <v>29</v>
      </c>
      <c r="M1807" s="68">
        <v>30</v>
      </c>
      <c r="N1807" s="68">
        <v>1</v>
      </c>
    </row>
    <row r="1808" customFormat="1" spans="1:14">
      <c r="A1808" s="54" t="s">
        <v>5493</v>
      </c>
      <c r="B1808" s="54" t="s">
        <v>5494</v>
      </c>
      <c r="C1808" s="54" t="s">
        <v>5495</v>
      </c>
      <c r="D1808" s="54" t="s">
        <v>1188</v>
      </c>
      <c r="E1808" s="54" t="s">
        <v>18</v>
      </c>
      <c r="F1808" s="54" t="s">
        <v>1188</v>
      </c>
      <c r="G1808" s="66" t="s">
        <v>129</v>
      </c>
      <c r="H1808" s="54"/>
      <c r="I1808" s="54" t="s">
        <v>642</v>
      </c>
      <c r="J1808" s="68">
        <v>33</v>
      </c>
      <c r="K1808" s="68">
        <v>26.602</v>
      </c>
      <c r="L1808" s="68">
        <v>34</v>
      </c>
      <c r="M1808" s="68">
        <v>34</v>
      </c>
      <c r="N1808" s="68">
        <v>0</v>
      </c>
    </row>
    <row r="1809" customFormat="1" spans="1:14">
      <c r="A1809" s="54" t="s">
        <v>5496</v>
      </c>
      <c r="B1809" s="54" t="s">
        <v>5497</v>
      </c>
      <c r="C1809" s="54" t="s">
        <v>5498</v>
      </c>
      <c r="D1809" s="54" t="s">
        <v>17</v>
      </c>
      <c r="E1809" s="54" t="s">
        <v>18</v>
      </c>
      <c r="F1809" s="54" t="s">
        <v>17</v>
      </c>
      <c r="G1809" s="66" t="s">
        <v>19</v>
      </c>
      <c r="H1809" s="54"/>
      <c r="I1809" s="54" t="s">
        <v>103</v>
      </c>
      <c r="J1809" s="68">
        <v>14.79</v>
      </c>
      <c r="K1809" s="68">
        <v>17.564</v>
      </c>
      <c r="L1809" s="68">
        <v>15.5</v>
      </c>
      <c r="M1809" s="68">
        <v>18</v>
      </c>
      <c r="N1809" s="68">
        <v>2.5</v>
      </c>
    </row>
    <row r="1810" customFormat="1" spans="1:14">
      <c r="A1810" s="54" t="s">
        <v>5499</v>
      </c>
      <c r="B1810" s="54" t="s">
        <v>5500</v>
      </c>
      <c r="C1810" s="54" t="s">
        <v>5501</v>
      </c>
      <c r="D1810" s="54" t="s">
        <v>17</v>
      </c>
      <c r="E1810" s="54" t="s">
        <v>18</v>
      </c>
      <c r="F1810" s="54" t="s">
        <v>17</v>
      </c>
      <c r="G1810" s="54" t="s">
        <v>19</v>
      </c>
      <c r="H1810" s="54"/>
      <c r="I1810" s="54" t="s">
        <v>103</v>
      </c>
      <c r="J1810" s="68">
        <v>7.8</v>
      </c>
      <c r="K1810" s="68">
        <v>6.919</v>
      </c>
      <c r="L1810" s="68">
        <v>8</v>
      </c>
      <c r="M1810" s="68">
        <v>8</v>
      </c>
      <c r="N1810" s="68">
        <v>0</v>
      </c>
    </row>
    <row r="1811" customFormat="1" spans="1:14">
      <c r="A1811" s="54" t="s">
        <v>5502</v>
      </c>
      <c r="B1811" s="54" t="s">
        <v>5503</v>
      </c>
      <c r="C1811" s="54" t="s">
        <v>5504</v>
      </c>
      <c r="D1811" s="54" t="s">
        <v>17</v>
      </c>
      <c r="E1811" s="54" t="s">
        <v>18</v>
      </c>
      <c r="F1811" s="54" t="s">
        <v>17</v>
      </c>
      <c r="G1811" s="54" t="s">
        <v>19</v>
      </c>
      <c r="H1811" s="54"/>
      <c r="I1811" s="54" t="s">
        <v>103</v>
      </c>
      <c r="J1811" s="68">
        <v>14.4</v>
      </c>
      <c r="K1811" s="68">
        <v>13.28</v>
      </c>
      <c r="L1811" s="68">
        <v>14.5</v>
      </c>
      <c r="M1811" s="68">
        <v>14.5</v>
      </c>
      <c r="N1811" s="68">
        <v>0</v>
      </c>
    </row>
    <row r="1812" customFormat="1" spans="1:14">
      <c r="A1812" s="54" t="s">
        <v>5505</v>
      </c>
      <c r="B1812" s="54" t="s">
        <v>5506</v>
      </c>
      <c r="C1812" s="54" t="s">
        <v>5507</v>
      </c>
      <c r="D1812" s="54" t="s">
        <v>17</v>
      </c>
      <c r="E1812" s="54" t="s">
        <v>18</v>
      </c>
      <c r="F1812" s="54" t="s">
        <v>17</v>
      </c>
      <c r="G1812" s="66" t="s">
        <v>19</v>
      </c>
      <c r="H1812" s="54"/>
      <c r="I1812" s="54" t="s">
        <v>767</v>
      </c>
      <c r="J1812" s="68">
        <v>9.88</v>
      </c>
      <c r="K1812" s="68">
        <v>6.37</v>
      </c>
      <c r="L1812" s="68">
        <v>10</v>
      </c>
      <c r="M1812" s="68">
        <v>10</v>
      </c>
      <c r="N1812" s="68">
        <v>0</v>
      </c>
    </row>
    <row r="1813" customFormat="1" spans="1:14">
      <c r="A1813" s="54" t="s">
        <v>5508</v>
      </c>
      <c r="B1813" s="54" t="s">
        <v>5509</v>
      </c>
      <c r="C1813" s="54" t="s">
        <v>5510</v>
      </c>
      <c r="D1813" s="54" t="s">
        <v>160</v>
      </c>
      <c r="E1813" s="54" t="s">
        <v>18</v>
      </c>
      <c r="F1813" s="54" t="s">
        <v>160</v>
      </c>
      <c r="G1813" s="54" t="s">
        <v>129</v>
      </c>
      <c r="H1813" s="54"/>
      <c r="I1813" s="54" t="s">
        <v>203</v>
      </c>
      <c r="J1813" s="68">
        <v>0.28</v>
      </c>
      <c r="K1813" s="68">
        <v>0</v>
      </c>
      <c r="L1813" s="68">
        <v>0.5</v>
      </c>
      <c r="M1813" s="68">
        <v>0.5</v>
      </c>
      <c r="N1813" s="68">
        <v>0</v>
      </c>
    </row>
    <row r="1814" customFormat="1" spans="1:14">
      <c r="A1814" s="54" t="s">
        <v>5511</v>
      </c>
      <c r="B1814" s="54" t="s">
        <v>5512</v>
      </c>
      <c r="C1814" s="54" t="s">
        <v>5513</v>
      </c>
      <c r="D1814" s="54" t="s">
        <v>17</v>
      </c>
      <c r="E1814" s="54" t="s">
        <v>18</v>
      </c>
      <c r="F1814" s="54" t="s">
        <v>17</v>
      </c>
      <c r="G1814" s="66" t="s">
        <v>19</v>
      </c>
      <c r="H1814" s="54"/>
      <c r="I1814" s="54" t="s">
        <v>215</v>
      </c>
      <c r="J1814" s="68">
        <v>0.05</v>
      </c>
      <c r="K1814" s="68">
        <v>0</v>
      </c>
      <c r="L1814" s="68">
        <v>0.5</v>
      </c>
      <c r="M1814" s="68">
        <v>0.5</v>
      </c>
      <c r="N1814" s="68">
        <v>0</v>
      </c>
    </row>
    <row r="1815" customFormat="1" spans="1:14">
      <c r="A1815" s="54" t="s">
        <v>5514</v>
      </c>
      <c r="B1815" s="54" t="s">
        <v>5515</v>
      </c>
      <c r="C1815" s="54" t="s">
        <v>5516</v>
      </c>
      <c r="D1815" s="54" t="s">
        <v>144</v>
      </c>
      <c r="E1815" s="54" t="s">
        <v>18</v>
      </c>
      <c r="F1815" s="54" t="s">
        <v>144</v>
      </c>
      <c r="G1815" s="66" t="s">
        <v>52</v>
      </c>
      <c r="H1815" s="54"/>
      <c r="I1815" s="54" t="s">
        <v>90</v>
      </c>
      <c r="J1815" s="68">
        <v>0.36</v>
      </c>
      <c r="K1815" s="68">
        <v>0</v>
      </c>
      <c r="L1815" s="68">
        <v>1</v>
      </c>
      <c r="M1815" s="68">
        <v>1</v>
      </c>
      <c r="N1815" s="68">
        <v>0</v>
      </c>
    </row>
    <row r="1816" customFormat="1" spans="1:14">
      <c r="A1816" s="54" t="s">
        <v>5517</v>
      </c>
      <c r="B1816" s="54" t="s">
        <v>5518</v>
      </c>
      <c r="C1816" s="54" t="s">
        <v>5519</v>
      </c>
      <c r="D1816" s="54" t="s">
        <v>566</v>
      </c>
      <c r="E1816" s="54" t="s">
        <v>18</v>
      </c>
      <c r="F1816" s="54" t="s">
        <v>566</v>
      </c>
      <c r="G1816" s="54" t="s">
        <v>129</v>
      </c>
      <c r="H1816" s="54"/>
      <c r="I1816" s="54" t="s">
        <v>1488</v>
      </c>
      <c r="J1816" s="68">
        <v>54.31</v>
      </c>
      <c r="K1816" s="68">
        <v>43.206</v>
      </c>
      <c r="L1816" s="68">
        <v>55</v>
      </c>
      <c r="M1816" s="68">
        <v>55</v>
      </c>
      <c r="N1816" s="68">
        <v>0</v>
      </c>
    </row>
    <row r="1817" customFormat="1" spans="1:14">
      <c r="A1817" s="54" t="s">
        <v>5520</v>
      </c>
      <c r="B1817" s="54" t="s">
        <v>5521</v>
      </c>
      <c r="C1817" s="54" t="s">
        <v>5522</v>
      </c>
      <c r="D1817" s="54" t="s">
        <v>458</v>
      </c>
      <c r="E1817" s="54" t="s">
        <v>18</v>
      </c>
      <c r="F1817" s="54" t="s">
        <v>458</v>
      </c>
      <c r="G1817" s="54" t="s">
        <v>98</v>
      </c>
      <c r="H1817" s="54"/>
      <c r="I1817" s="54" t="s">
        <v>562</v>
      </c>
      <c r="J1817" s="68">
        <v>0.66</v>
      </c>
      <c r="K1817" s="68">
        <v>0</v>
      </c>
      <c r="L1817" s="68">
        <v>1</v>
      </c>
      <c r="M1817" s="68">
        <v>1</v>
      </c>
      <c r="N1817" s="68">
        <v>0</v>
      </c>
    </row>
    <row r="1818" customFormat="1" spans="1:14">
      <c r="A1818" s="54" t="s">
        <v>5523</v>
      </c>
      <c r="B1818" s="54" t="s">
        <v>5524</v>
      </c>
      <c r="C1818" s="54" t="s">
        <v>5525</v>
      </c>
      <c r="D1818" s="54" t="s">
        <v>97</v>
      </c>
      <c r="E1818" s="54" t="s">
        <v>18</v>
      </c>
      <c r="F1818" s="54" t="s">
        <v>97</v>
      </c>
      <c r="G1818" s="54" t="s">
        <v>98</v>
      </c>
      <c r="H1818" s="54"/>
      <c r="I1818" s="54" t="s">
        <v>558</v>
      </c>
      <c r="J1818" s="68">
        <v>26.77</v>
      </c>
      <c r="K1818" s="68">
        <v>55.795</v>
      </c>
      <c r="L1818" s="68">
        <v>65</v>
      </c>
      <c r="M1818" s="68">
        <v>65</v>
      </c>
      <c r="N1818" s="68">
        <v>0</v>
      </c>
    </row>
    <row r="1819" customFormat="1" spans="1:14">
      <c r="A1819" s="54" t="s">
        <v>5526</v>
      </c>
      <c r="B1819" s="54" t="s">
        <v>5527</v>
      </c>
      <c r="C1819" s="54" t="s">
        <v>5528</v>
      </c>
      <c r="D1819" s="54" t="s">
        <v>17</v>
      </c>
      <c r="E1819" s="54" t="s">
        <v>18</v>
      </c>
      <c r="F1819" s="54" t="s">
        <v>17</v>
      </c>
      <c r="G1819" s="66" t="s">
        <v>19</v>
      </c>
      <c r="H1819" s="54"/>
      <c r="I1819" s="54" t="s">
        <v>558</v>
      </c>
      <c r="J1819" s="68">
        <v>4.8</v>
      </c>
      <c r="K1819" s="68">
        <v>16.293</v>
      </c>
      <c r="L1819" s="68">
        <v>14</v>
      </c>
      <c r="M1819" s="68">
        <v>16.5</v>
      </c>
      <c r="N1819" s="68">
        <v>2.5</v>
      </c>
    </row>
    <row r="1820" customFormat="1" spans="1:14">
      <c r="A1820" s="54" t="s">
        <v>5529</v>
      </c>
      <c r="B1820" s="54" t="s">
        <v>5530</v>
      </c>
      <c r="C1820" s="54" t="s">
        <v>5531</v>
      </c>
      <c r="D1820" s="54" t="s">
        <v>17</v>
      </c>
      <c r="E1820" s="54" t="s">
        <v>18</v>
      </c>
      <c r="F1820" s="54" t="s">
        <v>17</v>
      </c>
      <c r="G1820" s="66" t="s">
        <v>19</v>
      </c>
      <c r="H1820" s="54"/>
      <c r="I1820" s="54" t="s">
        <v>292</v>
      </c>
      <c r="J1820" s="68">
        <v>21.09</v>
      </c>
      <c r="K1820" s="68">
        <v>28.704</v>
      </c>
      <c r="L1820" s="68">
        <v>23</v>
      </c>
      <c r="M1820" s="68">
        <v>29</v>
      </c>
      <c r="N1820" s="68">
        <v>6</v>
      </c>
    </row>
    <row r="1821" customFormat="1" spans="1:14">
      <c r="A1821" s="54" t="s">
        <v>5532</v>
      </c>
      <c r="B1821" s="54" t="s">
        <v>5533</v>
      </c>
      <c r="C1821" s="54" t="s">
        <v>5534</v>
      </c>
      <c r="D1821" s="54" t="s">
        <v>590</v>
      </c>
      <c r="E1821" s="54" t="s">
        <v>18</v>
      </c>
      <c r="F1821" s="54" t="s">
        <v>590</v>
      </c>
      <c r="G1821" s="54" t="s">
        <v>129</v>
      </c>
      <c r="H1821" s="54"/>
      <c r="I1821" s="54" t="s">
        <v>20</v>
      </c>
      <c r="J1821" s="68">
        <v>40</v>
      </c>
      <c r="K1821" s="68">
        <v>24</v>
      </c>
      <c r="L1821" s="68">
        <v>29</v>
      </c>
      <c r="M1821" s="68">
        <v>40</v>
      </c>
      <c r="N1821" s="68">
        <v>11</v>
      </c>
    </row>
    <row r="1822" customFormat="1" spans="1:14">
      <c r="A1822" s="54" t="s">
        <v>5535</v>
      </c>
      <c r="B1822" s="54" t="s">
        <v>5536</v>
      </c>
      <c r="C1822" s="54" t="s">
        <v>5537</v>
      </c>
      <c r="D1822" s="54" t="s">
        <v>453</v>
      </c>
      <c r="E1822" s="54" t="s">
        <v>18</v>
      </c>
      <c r="F1822" s="54" t="s">
        <v>453</v>
      </c>
      <c r="G1822" s="54" t="s">
        <v>29</v>
      </c>
      <c r="H1822" s="54"/>
      <c r="I1822" s="54" t="s">
        <v>187</v>
      </c>
      <c r="J1822" s="68">
        <v>35.44</v>
      </c>
      <c r="K1822" s="68">
        <v>93.72</v>
      </c>
      <c r="L1822" s="68">
        <v>94</v>
      </c>
      <c r="M1822" s="68">
        <v>94</v>
      </c>
      <c r="N1822" s="68">
        <v>0</v>
      </c>
    </row>
    <row r="1823" customFormat="1" spans="1:14">
      <c r="A1823" s="54" t="s">
        <v>5538</v>
      </c>
      <c r="B1823" s="54" t="s">
        <v>5539</v>
      </c>
      <c r="C1823" s="54" t="s">
        <v>5540</v>
      </c>
      <c r="D1823" s="54" t="s">
        <v>144</v>
      </c>
      <c r="E1823" s="54" t="s">
        <v>18</v>
      </c>
      <c r="F1823" s="54" t="s">
        <v>144</v>
      </c>
      <c r="G1823" s="54" t="s">
        <v>52</v>
      </c>
      <c r="H1823" s="54"/>
      <c r="I1823" s="54" t="s">
        <v>408</v>
      </c>
      <c r="J1823" s="68">
        <v>11.36</v>
      </c>
      <c r="K1823" s="68">
        <v>5.346</v>
      </c>
      <c r="L1823" s="68">
        <v>12</v>
      </c>
      <c r="M1823" s="68">
        <v>12</v>
      </c>
      <c r="N1823" s="68">
        <v>0</v>
      </c>
    </row>
    <row r="1824" customFormat="1" spans="1:14">
      <c r="A1824" s="54" t="s">
        <v>5541</v>
      </c>
      <c r="B1824" s="54" t="s">
        <v>5542</v>
      </c>
      <c r="C1824" s="54" t="s">
        <v>5543</v>
      </c>
      <c r="D1824" s="54" t="s">
        <v>160</v>
      </c>
      <c r="E1824" s="54" t="s">
        <v>18</v>
      </c>
      <c r="F1824" s="54" t="s">
        <v>160</v>
      </c>
      <c r="G1824" s="54" t="s">
        <v>129</v>
      </c>
      <c r="H1824" s="54"/>
      <c r="I1824" s="54" t="s">
        <v>408</v>
      </c>
      <c r="J1824" s="68">
        <v>0.37</v>
      </c>
      <c r="K1824" s="68">
        <v>0</v>
      </c>
      <c r="L1824" s="68">
        <v>0.5</v>
      </c>
      <c r="M1824" s="68">
        <v>0.5</v>
      </c>
      <c r="N1824" s="68">
        <v>0</v>
      </c>
    </row>
    <row r="1825" customFormat="1" spans="1:14">
      <c r="A1825" s="54" t="s">
        <v>5544</v>
      </c>
      <c r="B1825" s="54" t="s">
        <v>5545</v>
      </c>
      <c r="C1825" s="54" t="s">
        <v>5546</v>
      </c>
      <c r="D1825" s="54" t="s">
        <v>17</v>
      </c>
      <c r="E1825" s="54" t="s">
        <v>18</v>
      </c>
      <c r="F1825" s="54" t="s">
        <v>17</v>
      </c>
      <c r="G1825" s="54" t="s">
        <v>19</v>
      </c>
      <c r="H1825" s="54"/>
      <c r="I1825" s="54" t="s">
        <v>279</v>
      </c>
      <c r="J1825" s="68">
        <v>20.35</v>
      </c>
      <c r="K1825" s="68">
        <v>68.601</v>
      </c>
      <c r="L1825" s="68">
        <v>46</v>
      </c>
      <c r="M1825" s="68">
        <v>69</v>
      </c>
      <c r="N1825" s="68">
        <v>23</v>
      </c>
    </row>
    <row r="1826" customFormat="1" spans="1:14">
      <c r="A1826" s="54" t="s">
        <v>5547</v>
      </c>
      <c r="B1826" s="54" t="s">
        <v>5548</v>
      </c>
      <c r="C1826" s="54" t="s">
        <v>5549</v>
      </c>
      <c r="D1826" s="54" t="s">
        <v>17</v>
      </c>
      <c r="E1826" s="54" t="s">
        <v>18</v>
      </c>
      <c r="F1826" s="54" t="s">
        <v>17</v>
      </c>
      <c r="G1826" s="66" t="s">
        <v>19</v>
      </c>
      <c r="H1826" s="54"/>
      <c r="I1826" s="54" t="s">
        <v>191</v>
      </c>
      <c r="J1826" s="68">
        <v>77.95</v>
      </c>
      <c r="K1826" s="68">
        <v>23.168</v>
      </c>
      <c r="L1826" s="68">
        <v>78</v>
      </c>
      <c r="M1826" s="68">
        <v>78</v>
      </c>
      <c r="N1826" s="68">
        <v>0</v>
      </c>
    </row>
    <row r="1827" customFormat="1" spans="1:14">
      <c r="A1827" s="54" t="s">
        <v>5550</v>
      </c>
      <c r="B1827" s="54" t="s">
        <v>5551</v>
      </c>
      <c r="C1827" s="54" t="s">
        <v>5552</v>
      </c>
      <c r="D1827" s="54" t="s">
        <v>17</v>
      </c>
      <c r="E1827" s="54" t="s">
        <v>18</v>
      </c>
      <c r="F1827" s="54" t="s">
        <v>17</v>
      </c>
      <c r="G1827" s="54" t="s">
        <v>19</v>
      </c>
      <c r="H1827" s="54"/>
      <c r="I1827" s="54" t="s">
        <v>454</v>
      </c>
      <c r="J1827" s="68">
        <v>0.4</v>
      </c>
      <c r="K1827" s="68">
        <v>0.52</v>
      </c>
      <c r="L1827" s="68">
        <v>0.5</v>
      </c>
      <c r="M1827" s="68">
        <v>1</v>
      </c>
      <c r="N1827" s="68">
        <v>0.5</v>
      </c>
    </row>
    <row r="1828" customFormat="1" spans="1:14">
      <c r="A1828" s="54" t="s">
        <v>5553</v>
      </c>
      <c r="B1828" s="54" t="s">
        <v>5554</v>
      </c>
      <c r="C1828" s="54" t="s">
        <v>5555</v>
      </c>
      <c r="D1828" s="54" t="s">
        <v>17</v>
      </c>
      <c r="E1828" s="54" t="s">
        <v>18</v>
      </c>
      <c r="F1828" s="54" t="s">
        <v>17</v>
      </c>
      <c r="G1828" s="54" t="s">
        <v>19</v>
      </c>
      <c r="H1828" s="54"/>
      <c r="I1828" s="54" t="s">
        <v>219</v>
      </c>
      <c r="J1828" s="68">
        <v>0.17</v>
      </c>
      <c r="K1828" s="68">
        <v>0.468</v>
      </c>
      <c r="L1828" s="68">
        <v>0.5</v>
      </c>
      <c r="M1828" s="68">
        <v>0.5</v>
      </c>
      <c r="N1828" s="68">
        <v>0</v>
      </c>
    </row>
    <row r="1829" customFormat="1" spans="1:14">
      <c r="A1829" s="54" t="s">
        <v>5556</v>
      </c>
      <c r="B1829" s="54" t="s">
        <v>5557</v>
      </c>
      <c r="C1829" s="54" t="s">
        <v>5558</v>
      </c>
      <c r="D1829" s="54" t="s">
        <v>2086</v>
      </c>
      <c r="E1829" s="54" t="s">
        <v>18</v>
      </c>
      <c r="F1829" s="54" t="s">
        <v>2086</v>
      </c>
      <c r="G1829" s="54" t="s">
        <v>52</v>
      </c>
      <c r="H1829" s="54"/>
      <c r="I1829" s="54" t="s">
        <v>380</v>
      </c>
      <c r="J1829" s="68">
        <v>61</v>
      </c>
      <c r="K1829" s="68">
        <v>25.847</v>
      </c>
      <c r="L1829" s="68">
        <v>61</v>
      </c>
      <c r="M1829" s="68">
        <v>61</v>
      </c>
      <c r="N1829" s="68">
        <v>0</v>
      </c>
    </row>
    <row r="1830" customFormat="1" spans="1:14">
      <c r="A1830" s="54" t="s">
        <v>5559</v>
      </c>
      <c r="B1830" s="54" t="s">
        <v>5560</v>
      </c>
      <c r="C1830" s="54" t="s">
        <v>5561</v>
      </c>
      <c r="D1830" s="54" t="s">
        <v>37</v>
      </c>
      <c r="E1830" s="54" t="s">
        <v>18</v>
      </c>
      <c r="F1830" s="54" t="s">
        <v>37</v>
      </c>
      <c r="G1830" s="66" t="s">
        <v>38</v>
      </c>
      <c r="H1830" s="54"/>
      <c r="I1830" s="54" t="s">
        <v>39</v>
      </c>
      <c r="J1830" s="68">
        <v>161.79</v>
      </c>
      <c r="K1830" s="68">
        <v>119.674</v>
      </c>
      <c r="L1830" s="68">
        <v>162</v>
      </c>
      <c r="M1830" s="68">
        <v>162</v>
      </c>
      <c r="N1830" s="68">
        <v>0</v>
      </c>
    </row>
    <row r="1831" customFormat="1" spans="1:14">
      <c r="A1831" s="54" t="s">
        <v>5562</v>
      </c>
      <c r="B1831" s="54" t="s">
        <v>5563</v>
      </c>
      <c r="C1831" s="54" t="s">
        <v>50</v>
      </c>
      <c r="D1831" s="54" t="s">
        <v>231</v>
      </c>
      <c r="E1831" s="54" t="s">
        <v>18</v>
      </c>
      <c r="F1831" s="54" t="s">
        <v>231</v>
      </c>
      <c r="G1831" s="54" t="s">
        <v>52</v>
      </c>
      <c r="H1831" s="54"/>
      <c r="I1831" s="54" t="s">
        <v>39</v>
      </c>
      <c r="J1831" s="68">
        <v>56.42</v>
      </c>
      <c r="K1831" s="68">
        <v>43.853</v>
      </c>
      <c r="L1831" s="68">
        <v>57</v>
      </c>
      <c r="M1831" s="68">
        <v>57</v>
      </c>
      <c r="N1831" s="68">
        <v>0</v>
      </c>
    </row>
    <row r="1832" customFormat="1" spans="1:14">
      <c r="A1832" s="54" t="s">
        <v>5564</v>
      </c>
      <c r="B1832" s="54" t="s">
        <v>5565</v>
      </c>
      <c r="C1832" s="54" t="s">
        <v>5566</v>
      </c>
      <c r="D1832" s="54" t="s">
        <v>17</v>
      </c>
      <c r="E1832" s="54" t="s">
        <v>18</v>
      </c>
      <c r="F1832" s="54" t="s">
        <v>17</v>
      </c>
      <c r="G1832" s="66" t="s">
        <v>19</v>
      </c>
      <c r="H1832" s="54"/>
      <c r="I1832" s="54" t="s">
        <v>292</v>
      </c>
      <c r="J1832" s="68">
        <v>129.49</v>
      </c>
      <c r="K1832" s="68">
        <v>120.664</v>
      </c>
      <c r="L1832" s="68">
        <v>130</v>
      </c>
      <c r="M1832" s="68">
        <v>130</v>
      </c>
      <c r="N1832" s="68">
        <v>0</v>
      </c>
    </row>
    <row r="1833" customFormat="1" spans="1:14">
      <c r="A1833" s="54" t="s">
        <v>5567</v>
      </c>
      <c r="B1833" s="54" t="s">
        <v>5568</v>
      </c>
      <c r="C1833" s="54" t="s">
        <v>50</v>
      </c>
      <c r="D1833" s="54" t="s">
        <v>231</v>
      </c>
      <c r="E1833" s="54" t="s">
        <v>18</v>
      </c>
      <c r="F1833" s="54" t="s">
        <v>231</v>
      </c>
      <c r="G1833" s="54" t="s">
        <v>52</v>
      </c>
      <c r="H1833" s="54"/>
      <c r="I1833" s="54" t="s">
        <v>39</v>
      </c>
      <c r="J1833" s="68">
        <v>391.04</v>
      </c>
      <c r="K1833" s="68">
        <v>312.331</v>
      </c>
      <c r="L1833" s="68">
        <v>393</v>
      </c>
      <c r="M1833" s="68">
        <v>392</v>
      </c>
      <c r="N1833" s="68">
        <v>-1</v>
      </c>
    </row>
    <row r="1834" customFormat="1" spans="1:14">
      <c r="A1834" s="54" t="s">
        <v>5569</v>
      </c>
      <c r="B1834" s="54" t="s">
        <v>5570</v>
      </c>
      <c r="C1834" s="54" t="s">
        <v>5571</v>
      </c>
      <c r="D1834" s="54" t="s">
        <v>603</v>
      </c>
      <c r="E1834" s="54" t="s">
        <v>18</v>
      </c>
      <c r="F1834" s="54" t="s">
        <v>603</v>
      </c>
      <c r="G1834" s="54" t="s">
        <v>129</v>
      </c>
      <c r="H1834" s="54"/>
      <c r="I1834" s="54" t="s">
        <v>187</v>
      </c>
      <c r="J1834" s="68">
        <v>0.83</v>
      </c>
      <c r="K1834" s="68">
        <v>1.87</v>
      </c>
      <c r="L1834" s="68">
        <v>1.5</v>
      </c>
      <c r="M1834" s="68">
        <v>2</v>
      </c>
      <c r="N1834" s="68">
        <v>0.5</v>
      </c>
    </row>
    <row r="1835" customFormat="1" spans="1:14">
      <c r="A1835" s="54" t="s">
        <v>5572</v>
      </c>
      <c r="B1835" s="54" t="s">
        <v>5573</v>
      </c>
      <c r="C1835" s="54" t="s">
        <v>50</v>
      </c>
      <c r="D1835" s="54" t="s">
        <v>231</v>
      </c>
      <c r="E1835" s="54" t="s">
        <v>18</v>
      </c>
      <c r="F1835" s="54" t="s">
        <v>231</v>
      </c>
      <c r="G1835" s="54" t="s">
        <v>52</v>
      </c>
      <c r="H1835" s="54"/>
      <c r="I1835" s="54" t="s">
        <v>39</v>
      </c>
      <c r="J1835" s="68">
        <v>513.68</v>
      </c>
      <c r="K1835" s="68">
        <v>397.813</v>
      </c>
      <c r="L1835" s="68">
        <v>516</v>
      </c>
      <c r="M1835" s="68">
        <v>514</v>
      </c>
      <c r="N1835" s="68">
        <v>-2</v>
      </c>
    </row>
    <row r="1836" customFormat="1" spans="1:14">
      <c r="A1836" s="54" t="s">
        <v>5574</v>
      </c>
      <c r="B1836" s="54" t="s">
        <v>5575</v>
      </c>
      <c r="C1836" s="54" t="s">
        <v>50</v>
      </c>
      <c r="D1836" s="54" t="s">
        <v>231</v>
      </c>
      <c r="E1836" s="54" t="s">
        <v>18</v>
      </c>
      <c r="F1836" s="54" t="s">
        <v>231</v>
      </c>
      <c r="G1836" s="66" t="s">
        <v>52</v>
      </c>
      <c r="H1836" s="54"/>
      <c r="I1836" s="54" t="s">
        <v>39</v>
      </c>
      <c r="J1836" s="68">
        <v>192.22</v>
      </c>
      <c r="K1836" s="68">
        <v>154.854</v>
      </c>
      <c r="L1836" s="68">
        <v>193</v>
      </c>
      <c r="M1836" s="68">
        <v>193</v>
      </c>
      <c r="N1836" s="68">
        <v>0</v>
      </c>
    </row>
    <row r="1837" customFormat="1" spans="1:14">
      <c r="A1837" s="54" t="s">
        <v>5576</v>
      </c>
      <c r="B1837" s="54" t="s">
        <v>5577</v>
      </c>
      <c r="C1837" s="54" t="s">
        <v>50</v>
      </c>
      <c r="D1837" s="54" t="s">
        <v>231</v>
      </c>
      <c r="E1837" s="54" t="s">
        <v>18</v>
      </c>
      <c r="F1837" s="54" t="s">
        <v>231</v>
      </c>
      <c r="G1837" s="54" t="s">
        <v>52</v>
      </c>
      <c r="H1837" s="54"/>
      <c r="I1837" s="54" t="s">
        <v>39</v>
      </c>
      <c r="J1837" s="68">
        <v>390.05</v>
      </c>
      <c r="K1837" s="68">
        <v>299.828</v>
      </c>
      <c r="L1837" s="68">
        <v>393</v>
      </c>
      <c r="M1837" s="68">
        <v>391</v>
      </c>
      <c r="N1837" s="68">
        <v>-2</v>
      </c>
    </row>
    <row r="1838" customFormat="1" spans="1:14">
      <c r="A1838" s="54" t="s">
        <v>5578</v>
      </c>
      <c r="B1838" s="54" t="s">
        <v>5579</v>
      </c>
      <c r="C1838" s="54" t="s">
        <v>50</v>
      </c>
      <c r="D1838" s="54" t="s">
        <v>231</v>
      </c>
      <c r="E1838" s="54" t="s">
        <v>18</v>
      </c>
      <c r="F1838" s="54" t="s">
        <v>231</v>
      </c>
      <c r="G1838" s="54" t="s">
        <v>52</v>
      </c>
      <c r="H1838" s="54"/>
      <c r="I1838" s="54" t="s">
        <v>39</v>
      </c>
      <c r="J1838" s="68">
        <v>148.09</v>
      </c>
      <c r="K1838" s="68">
        <v>136.798</v>
      </c>
      <c r="L1838" s="68">
        <v>149</v>
      </c>
      <c r="M1838" s="68">
        <v>149</v>
      </c>
      <c r="N1838" s="68">
        <v>0</v>
      </c>
    </row>
    <row r="1839" customFormat="1" spans="1:14">
      <c r="A1839" s="54" t="s">
        <v>5580</v>
      </c>
      <c r="B1839" s="54" t="s">
        <v>5581</v>
      </c>
      <c r="C1839" s="54" t="s">
        <v>50</v>
      </c>
      <c r="D1839" s="54" t="s">
        <v>231</v>
      </c>
      <c r="E1839" s="54" t="s">
        <v>18</v>
      </c>
      <c r="F1839" s="54" t="s">
        <v>231</v>
      </c>
      <c r="G1839" s="54" t="s">
        <v>52</v>
      </c>
      <c r="H1839" s="54"/>
      <c r="I1839" s="54" t="s">
        <v>39</v>
      </c>
      <c r="J1839" s="68">
        <v>163.61</v>
      </c>
      <c r="K1839" s="68">
        <v>149.692</v>
      </c>
      <c r="L1839" s="68">
        <v>164</v>
      </c>
      <c r="M1839" s="68">
        <v>164</v>
      </c>
      <c r="N1839" s="68">
        <v>0</v>
      </c>
    </row>
    <row r="1840" customFormat="1" spans="1:14">
      <c r="A1840" s="54" t="s">
        <v>5582</v>
      </c>
      <c r="B1840" s="54" t="s">
        <v>5583</v>
      </c>
      <c r="C1840" s="54" t="s">
        <v>5584</v>
      </c>
      <c r="D1840" s="54" t="s">
        <v>967</v>
      </c>
      <c r="E1840" s="54" t="s">
        <v>18</v>
      </c>
      <c r="F1840" s="54" t="s">
        <v>967</v>
      </c>
      <c r="G1840" s="66" t="s">
        <v>52</v>
      </c>
      <c r="H1840" s="54"/>
      <c r="I1840" s="54" t="s">
        <v>540</v>
      </c>
      <c r="J1840" s="68">
        <v>39.79</v>
      </c>
      <c r="K1840" s="68">
        <v>59.772</v>
      </c>
      <c r="L1840" s="68">
        <v>59</v>
      </c>
      <c r="M1840" s="68">
        <v>60</v>
      </c>
      <c r="N1840" s="68">
        <v>1</v>
      </c>
    </row>
    <row r="1841" customFormat="1" spans="1:14">
      <c r="A1841" s="54" t="s">
        <v>5585</v>
      </c>
      <c r="B1841" s="54" t="s">
        <v>5586</v>
      </c>
      <c r="C1841" s="54" t="s">
        <v>5587</v>
      </c>
      <c r="D1841" s="54" t="s">
        <v>590</v>
      </c>
      <c r="E1841" s="54" t="s">
        <v>18</v>
      </c>
      <c r="F1841" s="54" t="s">
        <v>590</v>
      </c>
      <c r="G1841" s="66" t="s">
        <v>129</v>
      </c>
      <c r="H1841" s="54"/>
      <c r="I1841" s="54" t="s">
        <v>612</v>
      </c>
      <c r="J1841" s="68">
        <v>79.91</v>
      </c>
      <c r="K1841" s="68">
        <v>108.158</v>
      </c>
      <c r="L1841" s="68">
        <v>111</v>
      </c>
      <c r="M1841" s="68">
        <v>111.5</v>
      </c>
      <c r="N1841" s="68">
        <v>0.5</v>
      </c>
    </row>
    <row r="1842" customFormat="1" spans="1:14">
      <c r="A1842" s="54" t="s">
        <v>5588</v>
      </c>
      <c r="B1842" s="54" t="s">
        <v>5589</v>
      </c>
      <c r="C1842" s="54" t="s">
        <v>5590</v>
      </c>
      <c r="D1842" s="54" t="s">
        <v>128</v>
      </c>
      <c r="E1842" s="54" t="s">
        <v>18</v>
      </c>
      <c r="F1842" s="54" t="s">
        <v>128</v>
      </c>
      <c r="G1842" s="66" t="s">
        <v>129</v>
      </c>
      <c r="H1842" s="54"/>
      <c r="I1842" s="54" t="s">
        <v>288</v>
      </c>
      <c r="J1842" s="68">
        <v>0.56</v>
      </c>
      <c r="K1842" s="68">
        <v>0.477</v>
      </c>
      <c r="L1842" s="68">
        <v>1</v>
      </c>
      <c r="M1842" s="68">
        <v>1</v>
      </c>
      <c r="N1842" s="68">
        <v>0</v>
      </c>
    </row>
    <row r="1843" customFormat="1" spans="1:14">
      <c r="A1843" s="54" t="s">
        <v>5591</v>
      </c>
      <c r="B1843" s="54" t="s">
        <v>5592</v>
      </c>
      <c r="C1843" s="54" t="s">
        <v>5593</v>
      </c>
      <c r="D1843" s="54" t="s">
        <v>17</v>
      </c>
      <c r="E1843" s="54" t="s">
        <v>18</v>
      </c>
      <c r="F1843" s="54" t="s">
        <v>17</v>
      </c>
      <c r="G1843" s="54" t="s">
        <v>19</v>
      </c>
      <c r="H1843" s="54"/>
      <c r="I1843" s="54" t="s">
        <v>288</v>
      </c>
      <c r="J1843" s="68">
        <v>0.92</v>
      </c>
      <c r="K1843" s="68">
        <v>1.382</v>
      </c>
      <c r="L1843" s="68">
        <v>1.5</v>
      </c>
      <c r="M1843" s="68">
        <v>1.5</v>
      </c>
      <c r="N1843" s="68">
        <v>0</v>
      </c>
    </row>
    <row r="1844" customFormat="1" spans="1:14">
      <c r="A1844" s="54" t="s">
        <v>5594</v>
      </c>
      <c r="B1844" s="54" t="s">
        <v>5595</v>
      </c>
      <c r="C1844" s="54" t="s">
        <v>36</v>
      </c>
      <c r="D1844" s="54" t="s">
        <v>586</v>
      </c>
      <c r="E1844" s="54" t="s">
        <v>18</v>
      </c>
      <c r="F1844" s="54" t="s">
        <v>586</v>
      </c>
      <c r="G1844" s="54" t="s">
        <v>98</v>
      </c>
      <c r="H1844" s="54"/>
      <c r="I1844" s="54" t="s">
        <v>99</v>
      </c>
      <c r="J1844" s="68">
        <v>65.74</v>
      </c>
      <c r="K1844" s="68">
        <v>87.432</v>
      </c>
      <c r="L1844" s="68">
        <v>88</v>
      </c>
      <c r="M1844" s="68">
        <v>88</v>
      </c>
      <c r="N1844" s="68">
        <v>0</v>
      </c>
    </row>
    <row r="1845" customFormat="1" spans="1:14">
      <c r="A1845" s="54" t="s">
        <v>5596</v>
      </c>
      <c r="B1845" s="54" t="s">
        <v>5597</v>
      </c>
      <c r="C1845" s="54" t="s">
        <v>5596</v>
      </c>
      <c r="D1845" s="54" t="s">
        <v>256</v>
      </c>
      <c r="E1845" s="54" t="s">
        <v>18</v>
      </c>
      <c r="F1845" s="54" t="s">
        <v>256</v>
      </c>
      <c r="G1845" s="54" t="s">
        <v>19</v>
      </c>
      <c r="H1845" s="54"/>
      <c r="I1845" s="54" t="s">
        <v>191</v>
      </c>
      <c r="J1845" s="68">
        <v>0.27</v>
      </c>
      <c r="K1845" s="68">
        <v>0</v>
      </c>
      <c r="L1845" s="68">
        <v>0.5</v>
      </c>
      <c r="M1845" s="68">
        <v>1</v>
      </c>
      <c r="N1845" s="68">
        <v>0.5</v>
      </c>
    </row>
    <row r="1846" customFormat="1" spans="1:14">
      <c r="A1846" s="54" t="s">
        <v>5598</v>
      </c>
      <c r="B1846" s="54" t="s">
        <v>5599</v>
      </c>
      <c r="C1846" s="54" t="s">
        <v>36</v>
      </c>
      <c r="D1846" s="54" t="s">
        <v>1230</v>
      </c>
      <c r="E1846" s="54" t="s">
        <v>18</v>
      </c>
      <c r="F1846" s="54" t="s">
        <v>1231</v>
      </c>
      <c r="G1846" s="54" t="s">
        <v>36</v>
      </c>
      <c r="H1846" s="54"/>
      <c r="I1846" s="54" t="s">
        <v>558</v>
      </c>
      <c r="J1846" s="68">
        <v>621.98</v>
      </c>
      <c r="K1846" s="68">
        <v>1676.433</v>
      </c>
      <c r="L1846" s="68">
        <v>1677</v>
      </c>
      <c r="M1846" s="68">
        <v>1677</v>
      </c>
      <c r="N1846" s="68">
        <v>0</v>
      </c>
    </row>
    <row r="1847" customFormat="1" spans="1:14">
      <c r="A1847" s="54" t="s">
        <v>5600</v>
      </c>
      <c r="B1847" s="54" t="s">
        <v>5601</v>
      </c>
      <c r="C1847" s="54" t="s">
        <v>5602</v>
      </c>
      <c r="D1847" s="54" t="s">
        <v>590</v>
      </c>
      <c r="E1847" s="54" t="s">
        <v>18</v>
      </c>
      <c r="F1847" s="54" t="s">
        <v>590</v>
      </c>
      <c r="G1847" s="54" t="s">
        <v>129</v>
      </c>
      <c r="H1847" s="54"/>
      <c r="I1847" s="54" t="s">
        <v>191</v>
      </c>
      <c r="J1847" s="68">
        <v>5.16</v>
      </c>
      <c r="K1847" s="68">
        <v>6.12</v>
      </c>
      <c r="L1847" s="68">
        <v>5</v>
      </c>
      <c r="M1847" s="68">
        <v>8</v>
      </c>
      <c r="N1847" s="68">
        <v>3</v>
      </c>
    </row>
    <row r="1848" customFormat="1" spans="1:14">
      <c r="A1848" s="54" t="s">
        <v>5603</v>
      </c>
      <c r="B1848" s="54" t="s">
        <v>5604</v>
      </c>
      <c r="C1848" s="54" t="s">
        <v>5605</v>
      </c>
      <c r="D1848" s="54" t="s">
        <v>128</v>
      </c>
      <c r="E1848" s="54" t="s">
        <v>18</v>
      </c>
      <c r="F1848" s="54" t="s">
        <v>128</v>
      </c>
      <c r="G1848" s="66" t="s">
        <v>129</v>
      </c>
      <c r="H1848" s="54"/>
      <c r="I1848" s="54" t="s">
        <v>191</v>
      </c>
      <c r="J1848" s="68">
        <v>11.91</v>
      </c>
      <c r="K1848" s="68">
        <v>11.907</v>
      </c>
      <c r="L1848" s="68">
        <v>13</v>
      </c>
      <c r="M1848" s="68">
        <v>19</v>
      </c>
      <c r="N1848" s="68">
        <v>6</v>
      </c>
    </row>
    <row r="1849" customFormat="1" spans="1:14">
      <c r="A1849" s="54" t="s">
        <v>5606</v>
      </c>
      <c r="B1849" s="54" t="s">
        <v>5607</v>
      </c>
      <c r="C1849" s="54" t="s">
        <v>5608</v>
      </c>
      <c r="D1849" s="54" t="s">
        <v>17</v>
      </c>
      <c r="E1849" s="54" t="s">
        <v>18</v>
      </c>
      <c r="F1849" s="54" t="s">
        <v>17</v>
      </c>
      <c r="G1849" s="54" t="s">
        <v>19</v>
      </c>
      <c r="H1849" s="54"/>
      <c r="I1849" s="54" t="s">
        <v>767</v>
      </c>
      <c r="J1849" s="68">
        <v>1.29</v>
      </c>
      <c r="K1849" s="68">
        <v>0.461</v>
      </c>
      <c r="L1849" s="68">
        <v>1.5</v>
      </c>
      <c r="M1849" s="68">
        <v>1.5</v>
      </c>
      <c r="N1849" s="68">
        <v>0</v>
      </c>
    </row>
    <row r="1850" customFormat="1" spans="1:14">
      <c r="A1850" s="54" t="s">
        <v>5609</v>
      </c>
      <c r="B1850" s="54" t="s">
        <v>5610</v>
      </c>
      <c r="C1850" s="54" t="s">
        <v>5611</v>
      </c>
      <c r="D1850" s="54" t="s">
        <v>85</v>
      </c>
      <c r="E1850" s="54" t="s">
        <v>18</v>
      </c>
      <c r="F1850" s="54" t="s">
        <v>85</v>
      </c>
      <c r="G1850" s="54" t="s">
        <v>29</v>
      </c>
      <c r="H1850" s="54"/>
      <c r="I1850" s="54" t="s">
        <v>398</v>
      </c>
      <c r="J1850" s="68">
        <v>33.72</v>
      </c>
      <c r="K1850" s="68">
        <v>31.059</v>
      </c>
      <c r="L1850" s="68">
        <v>35</v>
      </c>
      <c r="M1850" s="68">
        <v>34</v>
      </c>
      <c r="N1850" s="68">
        <v>-1</v>
      </c>
    </row>
    <row r="1851" customFormat="1" spans="1:14">
      <c r="A1851" s="54" t="s">
        <v>5612</v>
      </c>
      <c r="B1851" s="54" t="s">
        <v>5613</v>
      </c>
      <c r="C1851" s="54" t="s">
        <v>5614</v>
      </c>
      <c r="D1851" s="54" t="s">
        <v>85</v>
      </c>
      <c r="E1851" s="54" t="s">
        <v>18</v>
      </c>
      <c r="F1851" s="54" t="s">
        <v>85</v>
      </c>
      <c r="G1851" s="54" t="s">
        <v>29</v>
      </c>
      <c r="H1851" s="54"/>
      <c r="I1851" s="54" t="s">
        <v>246</v>
      </c>
      <c r="J1851" s="68">
        <v>111.75</v>
      </c>
      <c r="K1851" s="68">
        <v>54.757</v>
      </c>
      <c r="L1851" s="68">
        <v>112</v>
      </c>
      <c r="M1851" s="68">
        <v>112</v>
      </c>
      <c r="N1851" s="68">
        <v>0</v>
      </c>
    </row>
    <row r="1852" customFormat="1" spans="1:14">
      <c r="A1852" s="54" t="s">
        <v>5615</v>
      </c>
      <c r="B1852" s="54" t="s">
        <v>5616</v>
      </c>
      <c r="C1852" s="54" t="s">
        <v>5617</v>
      </c>
      <c r="D1852" s="54" t="s">
        <v>967</v>
      </c>
      <c r="E1852" s="54" t="s">
        <v>18</v>
      </c>
      <c r="F1852" s="54" t="s">
        <v>967</v>
      </c>
      <c r="G1852" s="54" t="s">
        <v>52</v>
      </c>
      <c r="H1852" s="54"/>
      <c r="I1852" s="54" t="s">
        <v>246</v>
      </c>
      <c r="J1852" s="68">
        <v>149.59</v>
      </c>
      <c r="K1852" s="68">
        <v>58.982</v>
      </c>
      <c r="L1852" s="68">
        <v>150</v>
      </c>
      <c r="M1852" s="68">
        <v>150</v>
      </c>
      <c r="N1852" s="68">
        <v>0</v>
      </c>
    </row>
    <row r="1853" customFormat="1" spans="1:14">
      <c r="A1853" s="54" t="s">
        <v>5618</v>
      </c>
      <c r="B1853" s="54" t="s">
        <v>5619</v>
      </c>
      <c r="C1853" s="54" t="s">
        <v>5620</v>
      </c>
      <c r="D1853" s="54" t="s">
        <v>17</v>
      </c>
      <c r="E1853" s="54" t="s">
        <v>18</v>
      </c>
      <c r="F1853" s="54" t="s">
        <v>17</v>
      </c>
      <c r="G1853" s="54" t="s">
        <v>19</v>
      </c>
      <c r="H1853" s="54"/>
      <c r="I1853" s="54" t="s">
        <v>191</v>
      </c>
      <c r="J1853" s="68">
        <v>11.35</v>
      </c>
      <c r="K1853" s="68">
        <v>9.45</v>
      </c>
      <c r="L1853" s="68">
        <v>11.5</v>
      </c>
      <c r="M1853" s="68">
        <v>11.5</v>
      </c>
      <c r="N1853" s="68">
        <v>0</v>
      </c>
    </row>
    <row r="1854" customFormat="1" spans="1:14">
      <c r="A1854" s="54" t="s">
        <v>5621</v>
      </c>
      <c r="B1854" s="54" t="s">
        <v>5622</v>
      </c>
      <c r="C1854" s="54" t="s">
        <v>5623</v>
      </c>
      <c r="D1854" s="54" t="s">
        <v>17</v>
      </c>
      <c r="E1854" s="54" t="s">
        <v>18</v>
      </c>
      <c r="F1854" s="54" t="s">
        <v>17</v>
      </c>
      <c r="G1854" s="54" t="s">
        <v>19</v>
      </c>
      <c r="H1854" s="54"/>
      <c r="I1854" s="54" t="s">
        <v>408</v>
      </c>
      <c r="J1854" s="68">
        <v>27.25</v>
      </c>
      <c r="K1854" s="68">
        <v>74.074</v>
      </c>
      <c r="L1854" s="68">
        <v>63</v>
      </c>
      <c r="M1854" s="68">
        <v>92</v>
      </c>
      <c r="N1854" s="68">
        <v>29</v>
      </c>
    </row>
    <row r="1855" customFormat="1" spans="1:14">
      <c r="A1855" s="54" t="s">
        <v>5624</v>
      </c>
      <c r="B1855" s="54" t="s">
        <v>5625</v>
      </c>
      <c r="C1855" s="54" t="s">
        <v>5626</v>
      </c>
      <c r="D1855" s="54" t="s">
        <v>5627</v>
      </c>
      <c r="E1855" s="54" t="s">
        <v>18</v>
      </c>
      <c r="F1855" s="54" t="s">
        <v>5628</v>
      </c>
      <c r="G1855" s="54" t="s">
        <v>52</v>
      </c>
      <c r="H1855" s="54"/>
      <c r="I1855" s="54" t="s">
        <v>156</v>
      </c>
      <c r="J1855" s="68">
        <v>159.63</v>
      </c>
      <c r="K1855" s="68">
        <v>76.681</v>
      </c>
      <c r="L1855" s="68">
        <v>170</v>
      </c>
      <c r="M1855" s="68">
        <v>168</v>
      </c>
      <c r="N1855" s="68">
        <v>-2</v>
      </c>
    </row>
    <row r="1856" customFormat="1" spans="1:14">
      <c r="A1856" s="54" t="s">
        <v>5629</v>
      </c>
      <c r="B1856" s="54" t="s">
        <v>5630</v>
      </c>
      <c r="C1856" s="54" t="s">
        <v>5631</v>
      </c>
      <c r="D1856" s="54" t="s">
        <v>3253</v>
      </c>
      <c r="E1856" s="54" t="s">
        <v>18</v>
      </c>
      <c r="F1856" s="54" t="s">
        <v>3253</v>
      </c>
      <c r="G1856" s="54" t="s">
        <v>129</v>
      </c>
      <c r="H1856" s="54"/>
      <c r="I1856" s="54" t="s">
        <v>145</v>
      </c>
      <c r="J1856" s="68">
        <v>10.38</v>
      </c>
      <c r="K1856" s="68">
        <v>3.1</v>
      </c>
      <c r="L1856" s="68">
        <v>11</v>
      </c>
      <c r="M1856" s="68">
        <v>11</v>
      </c>
      <c r="N1856" s="68">
        <v>0</v>
      </c>
    </row>
    <row r="1857" customFormat="1" spans="1:14">
      <c r="A1857" s="54" t="s">
        <v>5632</v>
      </c>
      <c r="B1857" s="54" t="s">
        <v>5633</v>
      </c>
      <c r="C1857" s="54" t="s">
        <v>5634</v>
      </c>
      <c r="D1857" s="54" t="s">
        <v>17</v>
      </c>
      <c r="E1857" s="54" t="s">
        <v>18</v>
      </c>
      <c r="F1857" s="54" t="s">
        <v>17</v>
      </c>
      <c r="G1857" s="54" t="s">
        <v>19</v>
      </c>
      <c r="H1857" s="54"/>
      <c r="I1857" s="54" t="s">
        <v>152</v>
      </c>
      <c r="J1857" s="68">
        <v>0.45</v>
      </c>
      <c r="K1857" s="68">
        <v>0.52</v>
      </c>
      <c r="L1857" s="68">
        <v>0.5</v>
      </c>
      <c r="M1857" s="68">
        <v>1</v>
      </c>
      <c r="N1857" s="68">
        <v>0.5</v>
      </c>
    </row>
    <row r="1858" customFormat="1" spans="1:14">
      <c r="A1858" s="54" t="s">
        <v>5635</v>
      </c>
      <c r="B1858" s="54" t="s">
        <v>5636</v>
      </c>
      <c r="C1858" s="54" t="s">
        <v>5637</v>
      </c>
      <c r="D1858" s="54" t="s">
        <v>17</v>
      </c>
      <c r="E1858" s="54" t="s">
        <v>18</v>
      </c>
      <c r="F1858" s="54" t="s">
        <v>17</v>
      </c>
      <c r="G1858" s="54" t="s">
        <v>19</v>
      </c>
      <c r="H1858" s="54"/>
      <c r="I1858" s="54" t="s">
        <v>145</v>
      </c>
      <c r="J1858" s="68">
        <v>12.21</v>
      </c>
      <c r="K1858" s="68">
        <v>12.25</v>
      </c>
      <c r="L1858" s="68">
        <v>12.5</v>
      </c>
      <c r="M1858" s="68">
        <v>17.5</v>
      </c>
      <c r="N1858" s="68">
        <v>5</v>
      </c>
    </row>
    <row r="1859" customFormat="1" spans="1:14">
      <c r="A1859" s="54" t="s">
        <v>5638</v>
      </c>
      <c r="B1859" s="54" t="s">
        <v>5639</v>
      </c>
      <c r="C1859" s="54" t="s">
        <v>5640</v>
      </c>
      <c r="D1859" s="54" t="s">
        <v>17</v>
      </c>
      <c r="E1859" s="54" t="s">
        <v>18</v>
      </c>
      <c r="F1859" s="54" t="s">
        <v>17</v>
      </c>
      <c r="G1859" s="54" t="s">
        <v>19</v>
      </c>
      <c r="H1859" s="54"/>
      <c r="I1859" s="54" t="s">
        <v>292</v>
      </c>
      <c r="J1859" s="68">
        <v>28.43</v>
      </c>
      <c r="K1859" s="68">
        <v>11.757</v>
      </c>
      <c r="L1859" s="68">
        <v>29</v>
      </c>
      <c r="M1859" s="68">
        <v>29</v>
      </c>
      <c r="N1859" s="68">
        <v>0</v>
      </c>
    </row>
    <row r="1860" customFormat="1" spans="1:14">
      <c r="A1860" s="54" t="s">
        <v>5641</v>
      </c>
      <c r="B1860" s="54" t="s">
        <v>5642</v>
      </c>
      <c r="C1860" s="54" t="s">
        <v>5643</v>
      </c>
      <c r="D1860" s="54" t="s">
        <v>266</v>
      </c>
      <c r="E1860" s="54" t="s">
        <v>18</v>
      </c>
      <c r="F1860" s="54" t="s">
        <v>267</v>
      </c>
      <c r="G1860" s="54" t="s">
        <v>170</v>
      </c>
      <c r="H1860" s="54"/>
      <c r="I1860" s="54" t="s">
        <v>353</v>
      </c>
      <c r="J1860" s="68">
        <v>24.72</v>
      </c>
      <c r="K1860" s="68">
        <v>50.22</v>
      </c>
      <c r="L1860" s="68">
        <v>49</v>
      </c>
      <c r="M1860" s="68">
        <v>51</v>
      </c>
      <c r="N1860" s="68">
        <v>2</v>
      </c>
    </row>
    <row r="1861" customFormat="1" spans="1:14">
      <c r="A1861" s="54" t="s">
        <v>5644</v>
      </c>
      <c r="B1861" s="54" t="s">
        <v>5645</v>
      </c>
      <c r="C1861" s="54" t="s">
        <v>5646</v>
      </c>
      <c r="D1861" s="54" t="s">
        <v>17</v>
      </c>
      <c r="E1861" s="54" t="s">
        <v>18</v>
      </c>
      <c r="F1861" s="54" t="s">
        <v>17</v>
      </c>
      <c r="G1861" s="54" t="s">
        <v>19</v>
      </c>
      <c r="H1861" s="54"/>
      <c r="I1861" s="54" t="s">
        <v>471</v>
      </c>
      <c r="J1861" s="68">
        <v>70.63</v>
      </c>
      <c r="K1861" s="68">
        <v>29.772</v>
      </c>
      <c r="L1861" s="68">
        <v>71</v>
      </c>
      <c r="M1861" s="68">
        <v>71</v>
      </c>
      <c r="N1861" s="68">
        <v>0</v>
      </c>
    </row>
    <row r="1862" customFormat="1" spans="1:14">
      <c r="A1862" s="54" t="s">
        <v>5647</v>
      </c>
      <c r="B1862" s="54" t="s">
        <v>5648</v>
      </c>
      <c r="C1862" s="54" t="s">
        <v>5649</v>
      </c>
      <c r="D1862" s="54" t="s">
        <v>198</v>
      </c>
      <c r="E1862" s="54" t="s">
        <v>18</v>
      </c>
      <c r="F1862" s="54" t="s">
        <v>198</v>
      </c>
      <c r="G1862" s="54" t="s">
        <v>129</v>
      </c>
      <c r="H1862" s="54"/>
      <c r="I1862" s="54" t="s">
        <v>161</v>
      </c>
      <c r="J1862" s="68">
        <v>0.63</v>
      </c>
      <c r="K1862" s="68">
        <v>0</v>
      </c>
      <c r="L1862" s="68">
        <v>1</v>
      </c>
      <c r="M1862" s="68">
        <v>1</v>
      </c>
      <c r="N1862" s="68">
        <v>0</v>
      </c>
    </row>
    <row r="1863" customFormat="1" spans="1:14">
      <c r="A1863" s="54" t="s">
        <v>5650</v>
      </c>
      <c r="B1863" s="54" t="s">
        <v>5651</v>
      </c>
      <c r="C1863" s="54" t="s">
        <v>5652</v>
      </c>
      <c r="D1863" s="54" t="s">
        <v>17</v>
      </c>
      <c r="E1863" s="54" t="s">
        <v>18</v>
      </c>
      <c r="F1863" s="54" t="s">
        <v>17</v>
      </c>
      <c r="G1863" s="54" t="s">
        <v>19</v>
      </c>
      <c r="H1863" s="54"/>
      <c r="I1863" s="54" t="s">
        <v>145</v>
      </c>
      <c r="J1863" s="68">
        <v>10.96</v>
      </c>
      <c r="K1863" s="68">
        <v>5.832</v>
      </c>
      <c r="L1863" s="68">
        <v>11</v>
      </c>
      <c r="M1863" s="68">
        <v>11</v>
      </c>
      <c r="N1863" s="68">
        <v>0</v>
      </c>
    </row>
    <row r="1864" customFormat="1" spans="1:14">
      <c r="A1864" s="54" t="s">
        <v>5653</v>
      </c>
      <c r="B1864" s="54" t="s">
        <v>5654</v>
      </c>
      <c r="C1864" s="54" t="s">
        <v>5655</v>
      </c>
      <c r="D1864" s="54" t="s">
        <v>17</v>
      </c>
      <c r="E1864" s="54" t="s">
        <v>18</v>
      </c>
      <c r="F1864" s="54" t="s">
        <v>17</v>
      </c>
      <c r="G1864" s="54" t="s">
        <v>19</v>
      </c>
      <c r="H1864" s="54"/>
      <c r="I1864" s="54" t="s">
        <v>3423</v>
      </c>
      <c r="J1864" s="68">
        <v>0.62</v>
      </c>
      <c r="K1864" s="68">
        <v>1.376</v>
      </c>
      <c r="L1864" s="68">
        <v>1</v>
      </c>
      <c r="M1864" s="68">
        <v>1.5</v>
      </c>
      <c r="N1864" s="68">
        <v>0.5</v>
      </c>
    </row>
    <row r="1865" customFormat="1" spans="1:14">
      <c r="A1865" s="54" t="s">
        <v>5656</v>
      </c>
      <c r="B1865" s="54" t="s">
        <v>5657</v>
      </c>
      <c r="C1865" s="54" t="s">
        <v>5658</v>
      </c>
      <c r="D1865" s="54" t="s">
        <v>317</v>
      </c>
      <c r="E1865" s="54" t="s">
        <v>18</v>
      </c>
      <c r="F1865" s="54" t="s">
        <v>317</v>
      </c>
      <c r="G1865" s="54" t="s">
        <v>52</v>
      </c>
      <c r="H1865" s="54"/>
      <c r="I1865" s="54" t="s">
        <v>1567</v>
      </c>
      <c r="J1865" s="68">
        <v>18.81</v>
      </c>
      <c r="K1865" s="68">
        <v>16.38</v>
      </c>
      <c r="L1865" s="68">
        <v>21</v>
      </c>
      <c r="M1865" s="68">
        <v>21</v>
      </c>
      <c r="N1865" s="68">
        <v>0</v>
      </c>
    </row>
    <row r="1866" customFormat="1" spans="1:14">
      <c r="A1866" s="54" t="s">
        <v>5659</v>
      </c>
      <c r="B1866" s="54" t="s">
        <v>5660</v>
      </c>
      <c r="C1866" s="54" t="s">
        <v>5661</v>
      </c>
      <c r="D1866" s="54" t="s">
        <v>24</v>
      </c>
      <c r="E1866" s="54" t="s">
        <v>18</v>
      </c>
      <c r="F1866" s="54" t="s">
        <v>24</v>
      </c>
      <c r="G1866" s="54" t="s">
        <v>19</v>
      </c>
      <c r="H1866" s="54"/>
      <c r="I1866" s="54" t="s">
        <v>4015</v>
      </c>
      <c r="J1866" s="68">
        <v>6.06</v>
      </c>
      <c r="K1866" s="68">
        <v>10.19</v>
      </c>
      <c r="L1866" s="68">
        <v>8.5</v>
      </c>
      <c r="M1866" s="68">
        <v>10.5</v>
      </c>
      <c r="N1866" s="68">
        <v>2</v>
      </c>
    </row>
    <row r="1867" customFormat="1" spans="1:14">
      <c r="A1867" s="54" t="s">
        <v>5662</v>
      </c>
      <c r="B1867" s="54" t="s">
        <v>5663</v>
      </c>
      <c r="C1867" s="54" t="s">
        <v>36</v>
      </c>
      <c r="D1867" s="54" t="s">
        <v>4930</v>
      </c>
      <c r="E1867" s="54" t="s">
        <v>18</v>
      </c>
      <c r="F1867" s="54" t="s">
        <v>4930</v>
      </c>
      <c r="G1867" s="54" t="s">
        <v>98</v>
      </c>
      <c r="H1867" s="54"/>
      <c r="I1867" s="54" t="s">
        <v>1701</v>
      </c>
      <c r="J1867" s="68">
        <v>355.43</v>
      </c>
      <c r="K1867" s="68">
        <v>972.542</v>
      </c>
      <c r="L1867" s="68">
        <v>973</v>
      </c>
      <c r="M1867" s="68">
        <v>973</v>
      </c>
      <c r="N1867" s="68">
        <v>0</v>
      </c>
    </row>
    <row r="1868" customFormat="1" spans="1:14">
      <c r="A1868" s="54" t="s">
        <v>5664</v>
      </c>
      <c r="B1868" s="54" t="s">
        <v>5665</v>
      </c>
      <c r="C1868" s="54" t="s">
        <v>5666</v>
      </c>
      <c r="D1868" s="54" t="s">
        <v>590</v>
      </c>
      <c r="E1868" s="54" t="s">
        <v>18</v>
      </c>
      <c r="F1868" s="54" t="s">
        <v>590</v>
      </c>
      <c r="G1868" s="54" t="s">
        <v>129</v>
      </c>
      <c r="H1868" s="54"/>
      <c r="I1868" s="54" t="s">
        <v>292</v>
      </c>
      <c r="J1868" s="68">
        <v>0.45</v>
      </c>
      <c r="K1868" s="68">
        <v>0.494</v>
      </c>
      <c r="L1868" s="68">
        <v>0.5</v>
      </c>
      <c r="M1868" s="68">
        <v>0.5</v>
      </c>
      <c r="N1868" s="68">
        <v>0</v>
      </c>
    </row>
    <row r="1869" customFormat="1" spans="1:14">
      <c r="A1869" s="54" t="s">
        <v>5667</v>
      </c>
      <c r="B1869" s="54" t="s">
        <v>5668</v>
      </c>
      <c r="C1869" s="54" t="s">
        <v>5669</v>
      </c>
      <c r="D1869" s="54" t="s">
        <v>24</v>
      </c>
      <c r="E1869" s="54" t="s">
        <v>18</v>
      </c>
      <c r="F1869" s="54" t="s">
        <v>24</v>
      </c>
      <c r="G1869" s="54" t="s">
        <v>19</v>
      </c>
      <c r="H1869" s="54"/>
      <c r="I1869" s="54" t="s">
        <v>2871</v>
      </c>
      <c r="J1869" s="68">
        <v>7.16</v>
      </c>
      <c r="K1869" s="68">
        <v>8.064</v>
      </c>
      <c r="L1869" s="68">
        <v>12</v>
      </c>
      <c r="M1869" s="68">
        <v>9</v>
      </c>
      <c r="N1869" s="68">
        <v>-3</v>
      </c>
    </row>
    <row r="1870" customFormat="1" spans="1:14">
      <c r="A1870" s="54" t="s">
        <v>5670</v>
      </c>
      <c r="B1870" s="54" t="s">
        <v>5671</v>
      </c>
      <c r="C1870" s="54" t="s">
        <v>5672</v>
      </c>
      <c r="D1870" s="54" t="s">
        <v>17</v>
      </c>
      <c r="E1870" s="54" t="s">
        <v>18</v>
      </c>
      <c r="F1870" s="54" t="s">
        <v>17</v>
      </c>
      <c r="G1870" s="54" t="s">
        <v>19</v>
      </c>
      <c r="H1870" s="54"/>
      <c r="I1870" s="54" t="s">
        <v>99</v>
      </c>
      <c r="J1870" s="68">
        <v>5.31</v>
      </c>
      <c r="K1870" s="68">
        <v>4.706</v>
      </c>
      <c r="L1870" s="68">
        <v>5.5</v>
      </c>
      <c r="M1870" s="68">
        <v>5.5</v>
      </c>
      <c r="N1870" s="68">
        <v>0</v>
      </c>
    </row>
    <row r="1871" customFormat="1" spans="1:14">
      <c r="A1871" s="54" t="s">
        <v>5673</v>
      </c>
      <c r="B1871" s="54" t="s">
        <v>5674</v>
      </c>
      <c r="C1871" s="54" t="s">
        <v>5675</v>
      </c>
      <c r="D1871" s="54" t="s">
        <v>586</v>
      </c>
      <c r="E1871" s="54" t="s">
        <v>18</v>
      </c>
      <c r="F1871" s="54" t="s">
        <v>586</v>
      </c>
      <c r="G1871" s="66" t="s">
        <v>98</v>
      </c>
      <c r="H1871" s="54"/>
      <c r="I1871" s="54" t="s">
        <v>191</v>
      </c>
      <c r="J1871" s="68">
        <v>11.25</v>
      </c>
      <c r="K1871" s="68">
        <v>8.82</v>
      </c>
      <c r="L1871" s="68">
        <v>11.5</v>
      </c>
      <c r="M1871" s="68">
        <v>11.5</v>
      </c>
      <c r="N1871" s="68">
        <v>0</v>
      </c>
    </row>
    <row r="1872" customFormat="1" spans="1:14">
      <c r="A1872" s="54" t="s">
        <v>5676</v>
      </c>
      <c r="B1872" s="54" t="s">
        <v>5677</v>
      </c>
      <c r="C1872" s="54" t="s">
        <v>5678</v>
      </c>
      <c r="D1872" s="54" t="s">
        <v>24</v>
      </c>
      <c r="E1872" s="54" t="s">
        <v>18</v>
      </c>
      <c r="F1872" s="54" t="s">
        <v>24</v>
      </c>
      <c r="G1872" s="54" t="s">
        <v>19</v>
      </c>
      <c r="H1872" s="54"/>
      <c r="I1872" s="54" t="s">
        <v>246</v>
      </c>
      <c r="J1872" s="68">
        <v>24.26</v>
      </c>
      <c r="K1872" s="68">
        <v>28.397</v>
      </c>
      <c r="L1872" s="68">
        <v>25</v>
      </c>
      <c r="M1872" s="68">
        <v>29</v>
      </c>
      <c r="N1872" s="68">
        <v>4</v>
      </c>
    </row>
    <row r="1873" customFormat="1" spans="1:14">
      <c r="A1873" s="54" t="s">
        <v>5679</v>
      </c>
      <c r="B1873" s="54" t="s">
        <v>5680</v>
      </c>
      <c r="C1873" s="54" t="s">
        <v>5681</v>
      </c>
      <c r="D1873" s="54" t="s">
        <v>24</v>
      </c>
      <c r="E1873" s="54" t="s">
        <v>18</v>
      </c>
      <c r="F1873" s="54" t="s">
        <v>24</v>
      </c>
      <c r="G1873" s="54" t="s">
        <v>19</v>
      </c>
      <c r="H1873" s="54"/>
      <c r="I1873" s="54" t="s">
        <v>246</v>
      </c>
      <c r="J1873" s="68">
        <v>23.8</v>
      </c>
      <c r="K1873" s="68">
        <v>27.862</v>
      </c>
      <c r="L1873" s="68">
        <v>24</v>
      </c>
      <c r="M1873" s="68">
        <v>28</v>
      </c>
      <c r="N1873" s="68">
        <v>4</v>
      </c>
    </row>
    <row r="1874" customFormat="1" spans="1:14">
      <c r="A1874" s="54" t="s">
        <v>5682</v>
      </c>
      <c r="B1874" s="54" t="s">
        <v>5683</v>
      </c>
      <c r="C1874" s="54" t="s">
        <v>5684</v>
      </c>
      <c r="D1874" s="54" t="s">
        <v>432</v>
      </c>
      <c r="E1874" s="54" t="s">
        <v>18</v>
      </c>
      <c r="F1874" s="54" t="s">
        <v>432</v>
      </c>
      <c r="G1874" s="54" t="s">
        <v>98</v>
      </c>
      <c r="H1874" s="54"/>
      <c r="I1874" s="54" t="s">
        <v>191</v>
      </c>
      <c r="J1874" s="68">
        <v>53.42</v>
      </c>
      <c r="K1874" s="68">
        <v>106.587</v>
      </c>
      <c r="L1874" s="68">
        <v>107</v>
      </c>
      <c r="M1874" s="68">
        <v>107</v>
      </c>
      <c r="N1874" s="68">
        <v>0</v>
      </c>
    </row>
    <row r="1875" customFormat="1" spans="1:14">
      <c r="A1875" s="54" t="s">
        <v>5685</v>
      </c>
      <c r="B1875" s="54" t="s">
        <v>5686</v>
      </c>
      <c r="C1875" s="54" t="s">
        <v>5687</v>
      </c>
      <c r="D1875" s="54" t="s">
        <v>78</v>
      </c>
      <c r="E1875" s="54" t="s">
        <v>18</v>
      </c>
      <c r="F1875" s="54" t="s">
        <v>78</v>
      </c>
      <c r="G1875" s="66" t="s">
        <v>29</v>
      </c>
      <c r="H1875" s="54"/>
      <c r="I1875" s="54" t="s">
        <v>767</v>
      </c>
      <c r="J1875" s="68">
        <v>62.55</v>
      </c>
      <c r="K1875" s="68">
        <v>31.116</v>
      </c>
      <c r="L1875" s="68">
        <v>63</v>
      </c>
      <c r="M1875" s="68">
        <v>63</v>
      </c>
      <c r="N1875" s="68">
        <v>0</v>
      </c>
    </row>
    <row r="1876" customFormat="1" spans="1:14">
      <c r="A1876" s="54" t="s">
        <v>5688</v>
      </c>
      <c r="B1876" s="54" t="s">
        <v>5689</v>
      </c>
      <c r="C1876" s="54" t="s">
        <v>5690</v>
      </c>
      <c r="D1876" s="54" t="s">
        <v>168</v>
      </c>
      <c r="E1876" s="54" t="s">
        <v>18</v>
      </c>
      <c r="F1876" s="54" t="s">
        <v>169</v>
      </c>
      <c r="G1876" s="54" t="s">
        <v>170</v>
      </c>
      <c r="H1876" s="54"/>
      <c r="I1876" s="54" t="s">
        <v>1632</v>
      </c>
      <c r="J1876" s="68">
        <v>20.6</v>
      </c>
      <c r="K1876" s="68">
        <v>6.39</v>
      </c>
      <c r="L1876" s="68">
        <v>21</v>
      </c>
      <c r="M1876" s="68">
        <v>24</v>
      </c>
      <c r="N1876" s="68">
        <v>3</v>
      </c>
    </row>
    <row r="1877" customFormat="1" spans="1:14">
      <c r="A1877" s="54" t="s">
        <v>5691</v>
      </c>
      <c r="B1877" s="54" t="s">
        <v>5692</v>
      </c>
      <c r="C1877" s="54" t="s">
        <v>50</v>
      </c>
      <c r="D1877" s="54" t="s">
        <v>194</v>
      </c>
      <c r="E1877" s="54" t="s">
        <v>18</v>
      </c>
      <c r="F1877" s="54" t="s">
        <v>194</v>
      </c>
      <c r="G1877" s="66" t="s">
        <v>52</v>
      </c>
      <c r="H1877" s="54"/>
      <c r="I1877" s="54" t="s">
        <v>3182</v>
      </c>
      <c r="J1877" s="68">
        <v>12.48</v>
      </c>
      <c r="K1877" s="68">
        <v>20.237</v>
      </c>
      <c r="L1877" s="68">
        <v>17</v>
      </c>
      <c r="M1877" s="68">
        <v>21</v>
      </c>
      <c r="N1877" s="68">
        <v>4</v>
      </c>
    </row>
    <row r="1878" customFormat="1" spans="1:14">
      <c r="A1878" s="54" t="s">
        <v>5693</v>
      </c>
      <c r="B1878" s="54" t="s">
        <v>5694</v>
      </c>
      <c r="C1878" s="54" t="s">
        <v>50</v>
      </c>
      <c r="D1878" s="54" t="s">
        <v>194</v>
      </c>
      <c r="E1878" s="54" t="s">
        <v>18</v>
      </c>
      <c r="F1878" s="54" t="s">
        <v>194</v>
      </c>
      <c r="G1878" s="66" t="s">
        <v>52</v>
      </c>
      <c r="H1878" s="54"/>
      <c r="I1878" s="54" t="s">
        <v>3182</v>
      </c>
      <c r="J1878" s="68">
        <v>41.28</v>
      </c>
      <c r="K1878" s="68">
        <v>31.496</v>
      </c>
      <c r="L1878" s="68">
        <v>29</v>
      </c>
      <c r="M1878" s="68">
        <v>29</v>
      </c>
      <c r="N1878" s="68">
        <v>0</v>
      </c>
    </row>
    <row r="1879" customFormat="1" spans="1:14">
      <c r="A1879" s="54" t="s">
        <v>5695</v>
      </c>
      <c r="B1879" s="54" t="s">
        <v>5696</v>
      </c>
      <c r="C1879" s="54" t="s">
        <v>50</v>
      </c>
      <c r="D1879" s="54" t="s">
        <v>194</v>
      </c>
      <c r="E1879" s="54" t="s">
        <v>18</v>
      </c>
      <c r="F1879" s="54" t="s">
        <v>194</v>
      </c>
      <c r="G1879" s="54" t="s">
        <v>52</v>
      </c>
      <c r="H1879" s="54"/>
      <c r="I1879" s="54" t="s">
        <v>3182</v>
      </c>
      <c r="J1879" s="68">
        <v>26.64</v>
      </c>
      <c r="K1879" s="68">
        <v>35.193</v>
      </c>
      <c r="L1879" s="68">
        <v>34</v>
      </c>
      <c r="M1879" s="68">
        <v>36</v>
      </c>
      <c r="N1879" s="68">
        <v>2</v>
      </c>
    </row>
    <row r="1880" customFormat="1" spans="1:14">
      <c r="A1880" s="54" t="s">
        <v>5697</v>
      </c>
      <c r="B1880" s="54" t="s">
        <v>5698</v>
      </c>
      <c r="C1880" s="54" t="s">
        <v>50</v>
      </c>
      <c r="D1880" s="54" t="s">
        <v>194</v>
      </c>
      <c r="E1880" s="54" t="s">
        <v>18</v>
      </c>
      <c r="F1880" s="54" t="s">
        <v>194</v>
      </c>
      <c r="G1880" s="54" t="s">
        <v>52</v>
      </c>
      <c r="H1880" s="54"/>
      <c r="I1880" s="54" t="s">
        <v>3182</v>
      </c>
      <c r="J1880" s="68">
        <v>13.52</v>
      </c>
      <c r="K1880" s="68">
        <v>12.852</v>
      </c>
      <c r="L1880" s="68">
        <v>18</v>
      </c>
      <c r="M1880" s="68">
        <v>21</v>
      </c>
      <c r="N1880" s="68">
        <v>3</v>
      </c>
    </row>
    <row r="1881" customFormat="1" spans="1:14">
      <c r="A1881" s="54" t="s">
        <v>5699</v>
      </c>
      <c r="B1881" s="54" t="s">
        <v>5700</v>
      </c>
      <c r="C1881" s="54" t="s">
        <v>50</v>
      </c>
      <c r="D1881" s="54" t="s">
        <v>194</v>
      </c>
      <c r="E1881" s="54" t="s">
        <v>18</v>
      </c>
      <c r="F1881" s="54" t="s">
        <v>194</v>
      </c>
      <c r="G1881" s="54" t="s">
        <v>52</v>
      </c>
      <c r="H1881" s="54"/>
      <c r="I1881" s="54" t="s">
        <v>3182</v>
      </c>
      <c r="J1881" s="68">
        <v>51.16</v>
      </c>
      <c r="K1881" s="68">
        <v>35.7</v>
      </c>
      <c r="L1881" s="68">
        <v>51</v>
      </c>
      <c r="M1881" s="68">
        <v>52</v>
      </c>
      <c r="N1881" s="68">
        <v>1</v>
      </c>
    </row>
    <row r="1882" customFormat="1" spans="1:14">
      <c r="A1882" s="54" t="s">
        <v>5701</v>
      </c>
      <c r="B1882" s="54" t="s">
        <v>5702</v>
      </c>
      <c r="C1882" s="54" t="s">
        <v>50</v>
      </c>
      <c r="D1882" s="54" t="s">
        <v>194</v>
      </c>
      <c r="E1882" s="54" t="s">
        <v>18</v>
      </c>
      <c r="F1882" s="54" t="s">
        <v>194</v>
      </c>
      <c r="G1882" s="54" t="s">
        <v>52</v>
      </c>
      <c r="H1882" s="54"/>
      <c r="I1882" s="54" t="s">
        <v>3182</v>
      </c>
      <c r="J1882" s="68">
        <v>43.84</v>
      </c>
      <c r="K1882" s="68">
        <v>36.003</v>
      </c>
      <c r="L1882" s="68">
        <v>46</v>
      </c>
      <c r="M1882" s="68">
        <v>44</v>
      </c>
      <c r="N1882" s="68">
        <v>-2</v>
      </c>
    </row>
    <row r="1883" customFormat="1" spans="1:14">
      <c r="A1883" s="54" t="s">
        <v>5703</v>
      </c>
      <c r="B1883" s="54" t="s">
        <v>5704</v>
      </c>
      <c r="C1883" s="54" t="s">
        <v>50</v>
      </c>
      <c r="D1883" s="54" t="s">
        <v>194</v>
      </c>
      <c r="E1883" s="54" t="s">
        <v>18</v>
      </c>
      <c r="F1883" s="54" t="s">
        <v>194</v>
      </c>
      <c r="G1883" s="54" t="s">
        <v>52</v>
      </c>
      <c r="H1883" s="54"/>
      <c r="I1883" s="54" t="s">
        <v>3182</v>
      </c>
      <c r="J1883" s="68">
        <v>72.01</v>
      </c>
      <c r="K1883" s="68">
        <v>44.54</v>
      </c>
      <c r="L1883" s="68">
        <v>77</v>
      </c>
      <c r="M1883" s="68">
        <v>73</v>
      </c>
      <c r="N1883" s="68">
        <v>-4</v>
      </c>
    </row>
    <row r="1884" customFormat="1" spans="1:14">
      <c r="A1884" s="54" t="s">
        <v>5705</v>
      </c>
      <c r="B1884" s="54" t="s">
        <v>5706</v>
      </c>
      <c r="C1884" s="54" t="s">
        <v>50</v>
      </c>
      <c r="D1884" s="54" t="s">
        <v>194</v>
      </c>
      <c r="E1884" s="54" t="s">
        <v>18</v>
      </c>
      <c r="F1884" s="54" t="s">
        <v>194</v>
      </c>
      <c r="G1884" s="54" t="s">
        <v>52</v>
      </c>
      <c r="H1884" s="54"/>
      <c r="I1884" s="54" t="s">
        <v>3182</v>
      </c>
      <c r="J1884" s="68">
        <v>31.88</v>
      </c>
      <c r="K1884" s="68">
        <v>26.028</v>
      </c>
      <c r="L1884" s="68">
        <v>40</v>
      </c>
      <c r="M1884" s="68">
        <v>32</v>
      </c>
      <c r="N1884" s="68">
        <v>-8</v>
      </c>
    </row>
    <row r="1885" customFormat="1" spans="1:14">
      <c r="A1885" s="54" t="s">
        <v>5707</v>
      </c>
      <c r="B1885" s="54" t="s">
        <v>5708</v>
      </c>
      <c r="C1885" s="54" t="s">
        <v>5709</v>
      </c>
      <c r="D1885" s="54" t="s">
        <v>28</v>
      </c>
      <c r="E1885" s="54" t="s">
        <v>18</v>
      </c>
      <c r="F1885" s="54" t="s">
        <v>28</v>
      </c>
      <c r="G1885" s="66" t="s">
        <v>29</v>
      </c>
      <c r="H1885" s="54"/>
      <c r="I1885" s="54" t="s">
        <v>99</v>
      </c>
      <c r="J1885" s="68">
        <v>93.23</v>
      </c>
      <c r="K1885" s="68">
        <v>1.085</v>
      </c>
      <c r="L1885" s="68">
        <v>1.1</v>
      </c>
      <c r="M1885" s="68">
        <v>1.2</v>
      </c>
      <c r="N1885" s="68">
        <v>0.1</v>
      </c>
    </row>
    <row r="1886" customFormat="1" spans="1:14">
      <c r="A1886" s="54" t="s">
        <v>5710</v>
      </c>
      <c r="B1886" s="54" t="s">
        <v>5711</v>
      </c>
      <c r="C1886" s="54" t="s">
        <v>5712</v>
      </c>
      <c r="D1886" s="54" t="s">
        <v>17</v>
      </c>
      <c r="E1886" s="54" t="s">
        <v>18</v>
      </c>
      <c r="F1886" s="54" t="s">
        <v>17</v>
      </c>
      <c r="G1886" s="54" t="s">
        <v>19</v>
      </c>
      <c r="H1886" s="54"/>
      <c r="I1886" s="54" t="s">
        <v>145</v>
      </c>
      <c r="J1886" s="68">
        <v>11.71</v>
      </c>
      <c r="K1886" s="68">
        <v>20.124</v>
      </c>
      <c r="L1886" s="68">
        <v>16.5</v>
      </c>
      <c r="M1886" s="68">
        <v>24</v>
      </c>
      <c r="N1886" s="68">
        <v>7.5</v>
      </c>
    </row>
    <row r="1887" customFormat="1" spans="1:14">
      <c r="A1887" s="54" t="s">
        <v>5713</v>
      </c>
      <c r="B1887" s="54" t="s">
        <v>5714</v>
      </c>
      <c r="C1887" s="54" t="s">
        <v>5715</v>
      </c>
      <c r="D1887" s="54" t="s">
        <v>266</v>
      </c>
      <c r="E1887" s="54" t="s">
        <v>18</v>
      </c>
      <c r="F1887" s="54" t="s">
        <v>267</v>
      </c>
      <c r="G1887" s="54" t="s">
        <v>170</v>
      </c>
      <c r="H1887" s="54"/>
      <c r="I1887" s="54" t="s">
        <v>215</v>
      </c>
      <c r="J1887" s="68">
        <v>469.1</v>
      </c>
      <c r="K1887" s="68">
        <v>755.676</v>
      </c>
      <c r="L1887" s="68">
        <v>721</v>
      </c>
      <c r="M1887" s="68">
        <v>756</v>
      </c>
      <c r="N1887" s="68">
        <v>35</v>
      </c>
    </row>
    <row r="1888" customFormat="1" spans="1:14">
      <c r="A1888" s="54" t="s">
        <v>5716</v>
      </c>
      <c r="B1888" s="54" t="s">
        <v>5717</v>
      </c>
      <c r="C1888" s="54" t="s">
        <v>5718</v>
      </c>
      <c r="D1888" s="54" t="s">
        <v>283</v>
      </c>
      <c r="E1888" s="54" t="s">
        <v>18</v>
      </c>
      <c r="F1888" s="54" t="s">
        <v>283</v>
      </c>
      <c r="G1888" s="54" t="s">
        <v>170</v>
      </c>
      <c r="H1888" s="54"/>
      <c r="I1888" s="54" t="s">
        <v>120</v>
      </c>
      <c r="J1888" s="68">
        <v>34.32</v>
      </c>
      <c r="K1888" s="68">
        <v>25.167</v>
      </c>
      <c r="L1888" s="68">
        <v>35</v>
      </c>
      <c r="M1888" s="68">
        <v>35</v>
      </c>
      <c r="N1888" s="68">
        <v>0</v>
      </c>
    </row>
    <row r="1889" customFormat="1" spans="1:14">
      <c r="A1889" s="54" t="s">
        <v>5719</v>
      </c>
      <c r="B1889" s="54" t="s">
        <v>5720</v>
      </c>
      <c r="C1889" s="54" t="s">
        <v>5721</v>
      </c>
      <c r="D1889" s="54" t="s">
        <v>17</v>
      </c>
      <c r="E1889" s="54" t="s">
        <v>18</v>
      </c>
      <c r="F1889" s="54" t="s">
        <v>17</v>
      </c>
      <c r="G1889" s="54" t="s">
        <v>19</v>
      </c>
      <c r="H1889" s="54"/>
      <c r="I1889" s="54" t="s">
        <v>152</v>
      </c>
      <c r="J1889" s="68">
        <v>3.33</v>
      </c>
      <c r="K1889" s="68">
        <v>2.992</v>
      </c>
      <c r="L1889" s="68">
        <v>3.5</v>
      </c>
      <c r="M1889" s="68">
        <v>3.5</v>
      </c>
      <c r="N1889" s="68">
        <v>0</v>
      </c>
    </row>
    <row r="1890" customFormat="1" spans="1:14">
      <c r="A1890" s="54" t="s">
        <v>5722</v>
      </c>
      <c r="B1890" s="54" t="s">
        <v>5723</v>
      </c>
      <c r="C1890" s="54" t="s">
        <v>5724</v>
      </c>
      <c r="D1890" s="54" t="s">
        <v>17</v>
      </c>
      <c r="E1890" s="54" t="s">
        <v>18</v>
      </c>
      <c r="F1890" s="54" t="s">
        <v>17</v>
      </c>
      <c r="G1890" s="54" t="s">
        <v>19</v>
      </c>
      <c r="H1890" s="54"/>
      <c r="I1890" s="54" t="s">
        <v>152</v>
      </c>
      <c r="J1890" s="68">
        <v>2.92</v>
      </c>
      <c r="K1890" s="68">
        <v>2.632</v>
      </c>
      <c r="L1890" s="68">
        <v>3</v>
      </c>
      <c r="M1890" s="68">
        <v>3</v>
      </c>
      <c r="N1890" s="68">
        <v>0</v>
      </c>
    </row>
    <row r="1891" customFormat="1" spans="1:14">
      <c r="A1891" s="54" t="s">
        <v>5725</v>
      </c>
      <c r="B1891" s="54" t="s">
        <v>5726</v>
      </c>
      <c r="C1891" s="54" t="s">
        <v>5727</v>
      </c>
      <c r="D1891" s="54" t="s">
        <v>24</v>
      </c>
      <c r="E1891" s="54" t="s">
        <v>18</v>
      </c>
      <c r="F1891" s="54" t="s">
        <v>24</v>
      </c>
      <c r="G1891" s="54" t="s">
        <v>19</v>
      </c>
      <c r="H1891" s="54"/>
      <c r="I1891" s="54" t="s">
        <v>223</v>
      </c>
      <c r="J1891" s="68">
        <v>0.41</v>
      </c>
      <c r="K1891" s="68">
        <v>0.469</v>
      </c>
      <c r="L1891" s="68">
        <v>0.5</v>
      </c>
      <c r="M1891" s="68">
        <v>0.5</v>
      </c>
      <c r="N1891" s="68">
        <v>0</v>
      </c>
    </row>
    <row r="1892" customFormat="1" spans="1:14">
      <c r="A1892" s="54" t="s">
        <v>5728</v>
      </c>
      <c r="B1892" s="54" t="s">
        <v>5729</v>
      </c>
      <c r="C1892" s="54" t="s">
        <v>5730</v>
      </c>
      <c r="D1892" s="54" t="s">
        <v>738</v>
      </c>
      <c r="E1892" s="54" t="s">
        <v>18</v>
      </c>
      <c r="F1892" s="54" t="s">
        <v>738</v>
      </c>
      <c r="G1892" s="66" t="s">
        <v>98</v>
      </c>
      <c r="H1892" s="54"/>
      <c r="I1892" s="54" t="s">
        <v>130</v>
      </c>
      <c r="J1892" s="68">
        <v>22.49</v>
      </c>
      <c r="K1892" s="68">
        <v>31.097</v>
      </c>
      <c r="L1892" s="68">
        <v>32</v>
      </c>
      <c r="M1892" s="68">
        <v>32</v>
      </c>
      <c r="N1892" s="68">
        <v>0</v>
      </c>
    </row>
    <row r="1893" customFormat="1" spans="1:14">
      <c r="A1893" s="54" t="s">
        <v>5731</v>
      </c>
      <c r="B1893" s="54" t="s">
        <v>5732</v>
      </c>
      <c r="C1893" s="54" t="s">
        <v>5733</v>
      </c>
      <c r="D1893" s="54" t="s">
        <v>128</v>
      </c>
      <c r="E1893" s="54" t="s">
        <v>18</v>
      </c>
      <c r="F1893" s="54" t="s">
        <v>128</v>
      </c>
      <c r="G1893" s="54" t="s">
        <v>129</v>
      </c>
      <c r="H1893" s="54"/>
      <c r="I1893" s="54" t="s">
        <v>130</v>
      </c>
      <c r="J1893" s="68">
        <v>3.79</v>
      </c>
      <c r="K1893" s="68">
        <v>2.893</v>
      </c>
      <c r="L1893" s="68">
        <v>4</v>
      </c>
      <c r="M1893" s="68">
        <v>4</v>
      </c>
      <c r="N1893" s="68">
        <v>0</v>
      </c>
    </row>
    <row r="1894" customFormat="1" spans="1:14">
      <c r="A1894" s="54" t="s">
        <v>5734</v>
      </c>
      <c r="B1894" s="54" t="s">
        <v>5735</v>
      </c>
      <c r="C1894" s="54" t="s">
        <v>36</v>
      </c>
      <c r="D1894" s="54" t="s">
        <v>256</v>
      </c>
      <c r="E1894" s="54" t="s">
        <v>18</v>
      </c>
      <c r="F1894" s="54" t="s">
        <v>256</v>
      </c>
      <c r="G1894" s="54" t="s">
        <v>19</v>
      </c>
      <c r="H1894" s="54"/>
      <c r="I1894" s="54" t="s">
        <v>191</v>
      </c>
      <c r="J1894" s="68">
        <v>10.38</v>
      </c>
      <c r="K1894" s="68">
        <v>57.04</v>
      </c>
      <c r="L1894" s="68">
        <v>58</v>
      </c>
      <c r="M1894" s="68">
        <v>59</v>
      </c>
      <c r="N1894" s="68">
        <v>1</v>
      </c>
    </row>
    <row r="1895" customFormat="1" spans="1:14">
      <c r="A1895" s="54" t="s">
        <v>5736</v>
      </c>
      <c r="B1895" s="54" t="s">
        <v>5737</v>
      </c>
      <c r="C1895" s="54" t="s">
        <v>5738</v>
      </c>
      <c r="D1895" s="54" t="s">
        <v>332</v>
      </c>
      <c r="E1895" s="54" t="s">
        <v>18</v>
      </c>
      <c r="F1895" s="54" t="s">
        <v>332</v>
      </c>
      <c r="G1895" s="54" t="s">
        <v>52</v>
      </c>
      <c r="H1895" s="54"/>
      <c r="I1895" s="54" t="s">
        <v>1262</v>
      </c>
      <c r="J1895" s="68">
        <v>87.05</v>
      </c>
      <c r="K1895" s="68">
        <v>97.27</v>
      </c>
      <c r="L1895" s="68">
        <v>95</v>
      </c>
      <c r="M1895" s="68">
        <v>100</v>
      </c>
      <c r="N1895" s="68">
        <v>5</v>
      </c>
    </row>
    <row r="1896" customFormat="1" spans="1:14">
      <c r="A1896" s="54" t="s">
        <v>5739</v>
      </c>
      <c r="B1896" s="54" t="s">
        <v>5740</v>
      </c>
      <c r="C1896" s="54" t="s">
        <v>5741</v>
      </c>
      <c r="D1896" s="54" t="s">
        <v>266</v>
      </c>
      <c r="E1896" s="54" t="s">
        <v>18</v>
      </c>
      <c r="F1896" s="54" t="s">
        <v>267</v>
      </c>
      <c r="G1896" s="54" t="s">
        <v>170</v>
      </c>
      <c r="H1896" s="54"/>
      <c r="I1896" s="54" t="s">
        <v>152</v>
      </c>
      <c r="J1896" s="68">
        <v>244.17</v>
      </c>
      <c r="K1896" s="68">
        <v>325.261</v>
      </c>
      <c r="L1896" s="68">
        <v>314</v>
      </c>
      <c r="M1896" s="68">
        <v>326</v>
      </c>
      <c r="N1896" s="68">
        <v>12</v>
      </c>
    </row>
    <row r="1897" customFormat="1" spans="1:14">
      <c r="A1897" s="54" t="s">
        <v>5742</v>
      </c>
      <c r="B1897" s="54" t="s">
        <v>5743</v>
      </c>
      <c r="C1897" s="54" t="s">
        <v>5744</v>
      </c>
      <c r="D1897" s="54" t="s">
        <v>5745</v>
      </c>
      <c r="E1897" s="54" t="s">
        <v>18</v>
      </c>
      <c r="F1897" s="54" t="s">
        <v>5745</v>
      </c>
      <c r="G1897" s="66" t="s">
        <v>52</v>
      </c>
      <c r="H1897" s="54"/>
      <c r="I1897" s="54" t="s">
        <v>207</v>
      </c>
      <c r="J1897" s="68">
        <v>64.75</v>
      </c>
      <c r="K1897" s="68">
        <v>229.051</v>
      </c>
      <c r="L1897" s="68">
        <v>229</v>
      </c>
      <c r="M1897" s="68">
        <v>230</v>
      </c>
      <c r="N1897" s="68">
        <v>1</v>
      </c>
    </row>
    <row r="1898" customFormat="1" spans="1:14">
      <c r="A1898" s="54" t="s">
        <v>5746</v>
      </c>
      <c r="B1898" s="54" t="s">
        <v>5747</v>
      </c>
      <c r="C1898" s="54" t="s">
        <v>5748</v>
      </c>
      <c r="D1898" s="54" t="s">
        <v>938</v>
      </c>
      <c r="E1898" s="54" t="s">
        <v>18</v>
      </c>
      <c r="F1898" s="54" t="s">
        <v>938</v>
      </c>
      <c r="G1898" s="54" t="s">
        <v>98</v>
      </c>
      <c r="H1898" s="54"/>
      <c r="I1898" s="54" t="s">
        <v>227</v>
      </c>
      <c r="J1898" s="68">
        <v>54.83</v>
      </c>
      <c r="K1898" s="68">
        <v>49.414</v>
      </c>
      <c r="L1898" s="68">
        <v>55</v>
      </c>
      <c r="M1898" s="68">
        <v>55</v>
      </c>
      <c r="N1898" s="68">
        <v>0</v>
      </c>
    </row>
    <row r="1899" customFormat="1" spans="1:14">
      <c r="A1899" s="54" t="s">
        <v>5749</v>
      </c>
      <c r="B1899" s="54" t="s">
        <v>5750</v>
      </c>
      <c r="C1899" s="54" t="s">
        <v>5751</v>
      </c>
      <c r="D1899" s="54" t="s">
        <v>17</v>
      </c>
      <c r="E1899" s="54" t="s">
        <v>18</v>
      </c>
      <c r="F1899" s="54" t="s">
        <v>17</v>
      </c>
      <c r="G1899" s="54" t="s">
        <v>19</v>
      </c>
      <c r="H1899" s="54"/>
      <c r="I1899" s="54" t="s">
        <v>227</v>
      </c>
      <c r="J1899" s="68">
        <v>21.72</v>
      </c>
      <c r="K1899" s="68">
        <v>21.672</v>
      </c>
      <c r="L1899" s="68">
        <v>23</v>
      </c>
      <c r="M1899" s="68">
        <v>22</v>
      </c>
      <c r="N1899" s="68">
        <v>-1</v>
      </c>
    </row>
    <row r="1900" customFormat="1" spans="1:14">
      <c r="A1900" s="54" t="s">
        <v>5752</v>
      </c>
      <c r="B1900" s="54" t="s">
        <v>5753</v>
      </c>
      <c r="C1900" s="54" t="s">
        <v>5752</v>
      </c>
      <c r="D1900" s="54" t="s">
        <v>17</v>
      </c>
      <c r="E1900" s="54" t="s">
        <v>18</v>
      </c>
      <c r="F1900" s="54" t="s">
        <v>17</v>
      </c>
      <c r="G1900" s="54" t="s">
        <v>19</v>
      </c>
      <c r="H1900" s="54"/>
      <c r="I1900" s="54" t="s">
        <v>152</v>
      </c>
      <c r="J1900" s="68">
        <v>0.59</v>
      </c>
      <c r="K1900" s="68">
        <v>0.704</v>
      </c>
      <c r="L1900" s="68">
        <v>1</v>
      </c>
      <c r="M1900" s="68">
        <v>1</v>
      </c>
      <c r="N1900" s="68">
        <v>0</v>
      </c>
    </row>
    <row r="1901" customFormat="1" spans="1:14">
      <c r="A1901" s="54" t="s">
        <v>5754</v>
      </c>
      <c r="B1901" s="54" t="s">
        <v>5755</v>
      </c>
      <c r="C1901" s="54" t="s">
        <v>5756</v>
      </c>
      <c r="D1901" s="54" t="s">
        <v>17</v>
      </c>
      <c r="E1901" s="54" t="s">
        <v>18</v>
      </c>
      <c r="F1901" s="54" t="s">
        <v>17</v>
      </c>
      <c r="G1901" s="54" t="s">
        <v>19</v>
      </c>
      <c r="H1901" s="54"/>
      <c r="I1901" s="54" t="s">
        <v>152</v>
      </c>
      <c r="J1901" s="68">
        <v>0.21</v>
      </c>
      <c r="K1901" s="68">
        <v>0.403</v>
      </c>
      <c r="L1901" s="68">
        <v>0.5</v>
      </c>
      <c r="M1901" s="68">
        <v>0.5</v>
      </c>
      <c r="N1901" s="68">
        <v>0</v>
      </c>
    </row>
    <row r="1902" customFormat="1" spans="1:14">
      <c r="A1902" s="54" t="s">
        <v>5757</v>
      </c>
      <c r="B1902" s="54" t="s">
        <v>5758</v>
      </c>
      <c r="C1902" s="54" t="s">
        <v>5759</v>
      </c>
      <c r="D1902" s="54" t="s">
        <v>144</v>
      </c>
      <c r="E1902" s="54" t="s">
        <v>18</v>
      </c>
      <c r="F1902" s="54" t="s">
        <v>144</v>
      </c>
      <c r="G1902" s="54" t="s">
        <v>52</v>
      </c>
      <c r="H1902" s="54"/>
      <c r="I1902" s="54" t="s">
        <v>2149</v>
      </c>
      <c r="J1902" s="68">
        <v>7.37</v>
      </c>
      <c r="K1902" s="68">
        <v>4.788</v>
      </c>
      <c r="L1902" s="68">
        <v>8</v>
      </c>
      <c r="M1902" s="68">
        <v>8</v>
      </c>
      <c r="N1902" s="68">
        <v>0</v>
      </c>
    </row>
    <row r="1903" customFormat="1" spans="1:14">
      <c r="A1903" s="54" t="s">
        <v>5760</v>
      </c>
      <c r="B1903" s="54" t="s">
        <v>5761</v>
      </c>
      <c r="C1903" s="54" t="s">
        <v>5762</v>
      </c>
      <c r="D1903" s="54" t="s">
        <v>256</v>
      </c>
      <c r="E1903" s="54" t="s">
        <v>18</v>
      </c>
      <c r="F1903" s="54" t="s">
        <v>256</v>
      </c>
      <c r="G1903" s="54" t="s">
        <v>19</v>
      </c>
      <c r="H1903" s="54"/>
      <c r="I1903" s="54" t="s">
        <v>199</v>
      </c>
      <c r="J1903" s="68">
        <v>19.41</v>
      </c>
      <c r="K1903" s="68">
        <v>22.963</v>
      </c>
      <c r="L1903" s="68">
        <v>21</v>
      </c>
      <c r="M1903" s="68">
        <v>23</v>
      </c>
      <c r="N1903" s="68">
        <v>2</v>
      </c>
    </row>
    <row r="1904" customFormat="1" spans="1:14">
      <c r="A1904" s="54" t="s">
        <v>5763</v>
      </c>
      <c r="B1904" s="54" t="s">
        <v>5764</v>
      </c>
      <c r="C1904" s="54" t="s">
        <v>5765</v>
      </c>
      <c r="D1904" s="54" t="s">
        <v>24</v>
      </c>
      <c r="E1904" s="54" t="s">
        <v>18</v>
      </c>
      <c r="F1904" s="54" t="s">
        <v>24</v>
      </c>
      <c r="G1904" s="54" t="s">
        <v>19</v>
      </c>
      <c r="H1904" s="54"/>
      <c r="I1904" s="54" t="s">
        <v>421</v>
      </c>
      <c r="J1904" s="68">
        <v>7.88</v>
      </c>
      <c r="K1904" s="68">
        <v>10.5</v>
      </c>
      <c r="L1904" s="68">
        <v>9</v>
      </c>
      <c r="M1904" s="68">
        <v>10.5</v>
      </c>
      <c r="N1904" s="68">
        <v>1.5</v>
      </c>
    </row>
    <row r="1905" customFormat="1" spans="1:14">
      <c r="A1905" s="54" t="s">
        <v>5766</v>
      </c>
      <c r="B1905" s="54" t="s">
        <v>5767</v>
      </c>
      <c r="C1905" s="54" t="s">
        <v>5768</v>
      </c>
      <c r="D1905" s="54" t="s">
        <v>17</v>
      </c>
      <c r="E1905" s="54" t="s">
        <v>18</v>
      </c>
      <c r="F1905" s="54" t="s">
        <v>17</v>
      </c>
      <c r="G1905" s="54" t="s">
        <v>19</v>
      </c>
      <c r="H1905" s="54"/>
      <c r="I1905" s="54" t="s">
        <v>275</v>
      </c>
      <c r="J1905" s="68">
        <v>98.03</v>
      </c>
      <c r="K1905" s="68">
        <v>87.235</v>
      </c>
      <c r="L1905" s="68">
        <v>107</v>
      </c>
      <c r="M1905" s="68">
        <v>107</v>
      </c>
      <c r="N1905" s="68">
        <v>0</v>
      </c>
    </row>
    <row r="1906" customFormat="1" spans="1:14">
      <c r="A1906" s="54" t="s">
        <v>5769</v>
      </c>
      <c r="B1906" s="54" t="s">
        <v>5770</v>
      </c>
      <c r="C1906" s="54" t="s">
        <v>5771</v>
      </c>
      <c r="D1906" s="54" t="s">
        <v>128</v>
      </c>
      <c r="E1906" s="54" t="s">
        <v>18</v>
      </c>
      <c r="F1906" s="54" t="s">
        <v>128</v>
      </c>
      <c r="G1906" s="54" t="s">
        <v>129</v>
      </c>
      <c r="H1906" s="54"/>
      <c r="I1906" s="54" t="s">
        <v>191</v>
      </c>
      <c r="J1906" s="68">
        <v>30.37</v>
      </c>
      <c r="K1906" s="68">
        <v>33.375</v>
      </c>
      <c r="L1906" s="68">
        <v>34</v>
      </c>
      <c r="M1906" s="68">
        <v>34</v>
      </c>
      <c r="N1906" s="68">
        <v>0</v>
      </c>
    </row>
    <row r="1907" customFormat="1" spans="1:14">
      <c r="A1907" s="54" t="s">
        <v>5772</v>
      </c>
      <c r="B1907" s="54" t="s">
        <v>5773</v>
      </c>
      <c r="C1907" s="54" t="s">
        <v>5774</v>
      </c>
      <c r="D1907" s="54" t="s">
        <v>24</v>
      </c>
      <c r="E1907" s="54" t="s">
        <v>18</v>
      </c>
      <c r="F1907" s="54" t="s">
        <v>24</v>
      </c>
      <c r="G1907" s="54" t="s">
        <v>19</v>
      </c>
      <c r="H1907" s="54"/>
      <c r="I1907" s="54" t="s">
        <v>211</v>
      </c>
      <c r="J1907" s="68">
        <v>11.85</v>
      </c>
      <c r="K1907" s="68">
        <v>11.322</v>
      </c>
      <c r="L1907" s="68">
        <v>12</v>
      </c>
      <c r="M1907" s="68">
        <v>12</v>
      </c>
      <c r="N1907" s="68">
        <v>0</v>
      </c>
    </row>
    <row r="1908" customFormat="1" spans="1:14">
      <c r="A1908" s="54" t="s">
        <v>5775</v>
      </c>
      <c r="B1908" s="54" t="s">
        <v>5776</v>
      </c>
      <c r="C1908" s="54" t="s">
        <v>5777</v>
      </c>
      <c r="D1908" s="54" t="s">
        <v>160</v>
      </c>
      <c r="E1908" s="54" t="s">
        <v>18</v>
      </c>
      <c r="F1908" s="54" t="s">
        <v>160</v>
      </c>
      <c r="G1908" s="54" t="s">
        <v>129</v>
      </c>
      <c r="H1908" s="54"/>
      <c r="I1908" s="54" t="s">
        <v>161</v>
      </c>
      <c r="J1908" s="68">
        <v>0.35</v>
      </c>
      <c r="K1908" s="68">
        <v>0</v>
      </c>
      <c r="L1908" s="68">
        <v>0.5</v>
      </c>
      <c r="M1908" s="68">
        <v>0.5</v>
      </c>
      <c r="N1908" s="68">
        <v>0</v>
      </c>
    </row>
    <row r="1909" customFormat="1" spans="1:14">
      <c r="A1909" s="54" t="s">
        <v>5778</v>
      </c>
      <c r="B1909" s="54" t="s">
        <v>5779</v>
      </c>
      <c r="C1909" s="54" t="s">
        <v>5780</v>
      </c>
      <c r="D1909" s="54" t="s">
        <v>160</v>
      </c>
      <c r="E1909" s="54" t="s">
        <v>18</v>
      </c>
      <c r="F1909" s="54" t="s">
        <v>160</v>
      </c>
      <c r="G1909" s="66" t="s">
        <v>129</v>
      </c>
      <c r="H1909" s="54"/>
      <c r="I1909" s="54" t="s">
        <v>161</v>
      </c>
      <c r="J1909" s="68">
        <v>0.55</v>
      </c>
      <c r="K1909" s="68">
        <v>0</v>
      </c>
      <c r="L1909" s="68">
        <v>1</v>
      </c>
      <c r="M1909" s="68">
        <v>1</v>
      </c>
      <c r="N1909" s="68">
        <v>0</v>
      </c>
    </row>
    <row r="1910" customFormat="1" spans="1:14">
      <c r="A1910" s="54" t="s">
        <v>5781</v>
      </c>
      <c r="B1910" s="54" t="s">
        <v>5782</v>
      </c>
      <c r="C1910" s="54" t="s">
        <v>5783</v>
      </c>
      <c r="D1910" s="54" t="s">
        <v>880</v>
      </c>
      <c r="E1910" s="54" t="s">
        <v>18</v>
      </c>
      <c r="F1910" s="54" t="s">
        <v>880</v>
      </c>
      <c r="G1910" s="54" t="s">
        <v>52</v>
      </c>
      <c r="H1910" s="54"/>
      <c r="I1910" s="54" t="s">
        <v>421</v>
      </c>
      <c r="J1910" s="68">
        <v>20.39</v>
      </c>
      <c r="K1910" s="68">
        <v>8.815</v>
      </c>
      <c r="L1910" s="68">
        <v>21</v>
      </c>
      <c r="M1910" s="68">
        <v>21</v>
      </c>
      <c r="N1910" s="68">
        <v>0</v>
      </c>
    </row>
    <row r="1911" customFormat="1" spans="1:14">
      <c r="A1911" s="54" t="s">
        <v>5784</v>
      </c>
      <c r="B1911" s="54" t="s">
        <v>5785</v>
      </c>
      <c r="C1911" s="54" t="s">
        <v>5786</v>
      </c>
      <c r="D1911" s="54" t="s">
        <v>336</v>
      </c>
      <c r="E1911" s="54" t="s">
        <v>18</v>
      </c>
      <c r="F1911" s="54" t="s">
        <v>336</v>
      </c>
      <c r="G1911" s="66" t="s">
        <v>129</v>
      </c>
      <c r="H1911" s="54"/>
      <c r="I1911" s="54" t="s">
        <v>161</v>
      </c>
      <c r="J1911" s="68">
        <v>1.14</v>
      </c>
      <c r="K1911" s="68">
        <v>1.549</v>
      </c>
      <c r="L1911" s="68">
        <v>1.5</v>
      </c>
      <c r="M1911" s="68">
        <v>2</v>
      </c>
      <c r="N1911" s="68">
        <v>0.5</v>
      </c>
    </row>
    <row r="1912" customFormat="1" spans="1:14">
      <c r="A1912" s="54" t="s">
        <v>5787</v>
      </c>
      <c r="B1912" s="54" t="s">
        <v>5788</v>
      </c>
      <c r="C1912" s="54" t="s">
        <v>5789</v>
      </c>
      <c r="D1912" s="54" t="s">
        <v>17</v>
      </c>
      <c r="E1912" s="54" t="s">
        <v>18</v>
      </c>
      <c r="F1912" s="54" t="s">
        <v>17</v>
      </c>
      <c r="G1912" s="54" t="s">
        <v>19</v>
      </c>
      <c r="H1912" s="54"/>
      <c r="I1912" s="54" t="s">
        <v>1038</v>
      </c>
      <c r="J1912" s="68">
        <v>0.9</v>
      </c>
      <c r="K1912" s="68">
        <v>1.536</v>
      </c>
      <c r="L1912" s="68">
        <v>1.5</v>
      </c>
      <c r="M1912" s="68">
        <v>2</v>
      </c>
      <c r="N1912" s="68">
        <v>0.5</v>
      </c>
    </row>
    <row r="1913" customFormat="1" spans="1:14">
      <c r="A1913" s="54" t="s">
        <v>5790</v>
      </c>
      <c r="B1913" s="54" t="s">
        <v>5791</v>
      </c>
      <c r="C1913" s="54" t="s">
        <v>5792</v>
      </c>
      <c r="D1913" s="54" t="s">
        <v>160</v>
      </c>
      <c r="E1913" s="54" t="s">
        <v>18</v>
      </c>
      <c r="F1913" s="54" t="s">
        <v>160</v>
      </c>
      <c r="G1913" s="66" t="s">
        <v>129</v>
      </c>
      <c r="H1913" s="54"/>
      <c r="I1913" s="54" t="s">
        <v>161</v>
      </c>
      <c r="J1913" s="68">
        <v>0.78</v>
      </c>
      <c r="K1913" s="68">
        <v>1.364</v>
      </c>
      <c r="L1913" s="68">
        <v>1.5</v>
      </c>
      <c r="M1913" s="68">
        <v>1.5</v>
      </c>
      <c r="N1913" s="68">
        <v>0</v>
      </c>
    </row>
    <row r="1914" customFormat="1" spans="1:14">
      <c r="A1914" s="54" t="s">
        <v>5793</v>
      </c>
      <c r="B1914" s="54" t="s">
        <v>5794</v>
      </c>
      <c r="C1914" s="54" t="s">
        <v>5795</v>
      </c>
      <c r="D1914" s="54" t="s">
        <v>160</v>
      </c>
      <c r="E1914" s="54" t="s">
        <v>18</v>
      </c>
      <c r="F1914" s="54" t="s">
        <v>160</v>
      </c>
      <c r="G1914" s="66" t="s">
        <v>129</v>
      </c>
      <c r="H1914" s="54"/>
      <c r="I1914" s="54" t="s">
        <v>161</v>
      </c>
      <c r="J1914" s="68">
        <v>0.86</v>
      </c>
      <c r="K1914" s="68">
        <v>1.194</v>
      </c>
      <c r="L1914" s="68">
        <v>1.5</v>
      </c>
      <c r="M1914" s="68">
        <v>1.5</v>
      </c>
      <c r="N1914" s="68">
        <v>0</v>
      </c>
    </row>
    <row r="1915" customFormat="1" spans="1:14">
      <c r="A1915" s="54" t="s">
        <v>5796</v>
      </c>
      <c r="B1915" s="54" t="s">
        <v>5797</v>
      </c>
      <c r="C1915" s="54" t="s">
        <v>5798</v>
      </c>
      <c r="D1915" s="54" t="s">
        <v>160</v>
      </c>
      <c r="E1915" s="54" t="s">
        <v>18</v>
      </c>
      <c r="F1915" s="54" t="s">
        <v>160</v>
      </c>
      <c r="G1915" s="54" t="s">
        <v>129</v>
      </c>
      <c r="H1915" s="54"/>
      <c r="I1915" s="54" t="s">
        <v>161</v>
      </c>
      <c r="J1915" s="68">
        <v>1.68</v>
      </c>
      <c r="K1915" s="68">
        <v>1.865</v>
      </c>
      <c r="L1915" s="68">
        <v>2</v>
      </c>
      <c r="M1915" s="68">
        <v>2</v>
      </c>
      <c r="N1915" s="68">
        <v>0</v>
      </c>
    </row>
    <row r="1916" customFormat="1" spans="1:14">
      <c r="A1916" s="54" t="s">
        <v>5799</v>
      </c>
      <c r="B1916" s="54" t="s">
        <v>5800</v>
      </c>
      <c r="C1916" s="54" t="s">
        <v>5801</v>
      </c>
      <c r="D1916" s="54" t="s">
        <v>160</v>
      </c>
      <c r="E1916" s="54" t="s">
        <v>18</v>
      </c>
      <c r="F1916" s="54" t="s">
        <v>160</v>
      </c>
      <c r="G1916" s="54" t="s">
        <v>129</v>
      </c>
      <c r="H1916" s="54"/>
      <c r="I1916" s="54" t="s">
        <v>161</v>
      </c>
      <c r="J1916" s="68">
        <v>1.43</v>
      </c>
      <c r="K1916" s="68">
        <v>1.411</v>
      </c>
      <c r="L1916" s="68">
        <v>1.5</v>
      </c>
      <c r="M1916" s="68">
        <v>1.5</v>
      </c>
      <c r="N1916" s="68">
        <v>0</v>
      </c>
    </row>
    <row r="1917" customFormat="1" spans="1:14">
      <c r="A1917" s="54" t="s">
        <v>5802</v>
      </c>
      <c r="B1917" s="54" t="s">
        <v>5803</v>
      </c>
      <c r="C1917" s="54" t="s">
        <v>5804</v>
      </c>
      <c r="D1917" s="54" t="s">
        <v>336</v>
      </c>
      <c r="E1917" s="54" t="s">
        <v>18</v>
      </c>
      <c r="F1917" s="54" t="s">
        <v>336</v>
      </c>
      <c r="G1917" s="54" t="s">
        <v>129</v>
      </c>
      <c r="H1917" s="54"/>
      <c r="I1917" s="54" t="s">
        <v>161</v>
      </c>
      <c r="J1917" s="68">
        <v>1.7</v>
      </c>
      <c r="K1917" s="68">
        <v>2.16</v>
      </c>
      <c r="L1917" s="68">
        <v>2.5</v>
      </c>
      <c r="M1917" s="68">
        <v>2.5</v>
      </c>
      <c r="N1917" s="68">
        <v>0</v>
      </c>
    </row>
    <row r="1918" customFormat="1" spans="1:14">
      <c r="A1918" s="54" t="s">
        <v>5805</v>
      </c>
      <c r="B1918" s="54" t="s">
        <v>5806</v>
      </c>
      <c r="C1918" s="54" t="s">
        <v>5807</v>
      </c>
      <c r="D1918" s="54" t="s">
        <v>160</v>
      </c>
      <c r="E1918" s="54" t="s">
        <v>18</v>
      </c>
      <c r="F1918" s="54" t="s">
        <v>160</v>
      </c>
      <c r="G1918" s="54" t="s">
        <v>129</v>
      </c>
      <c r="H1918" s="54"/>
      <c r="I1918" s="54" t="s">
        <v>161</v>
      </c>
      <c r="J1918" s="68">
        <v>2.25</v>
      </c>
      <c r="K1918" s="68">
        <v>2.3</v>
      </c>
      <c r="L1918" s="68">
        <v>2.5</v>
      </c>
      <c r="M1918" s="68">
        <v>2.5</v>
      </c>
      <c r="N1918" s="68">
        <v>0</v>
      </c>
    </row>
    <row r="1919" customFormat="1" spans="1:14">
      <c r="A1919" s="54" t="s">
        <v>5808</v>
      </c>
      <c r="B1919" s="54" t="s">
        <v>5809</v>
      </c>
      <c r="C1919" s="54" t="s">
        <v>5810</v>
      </c>
      <c r="D1919" s="54" t="s">
        <v>128</v>
      </c>
      <c r="E1919" s="54" t="s">
        <v>18</v>
      </c>
      <c r="F1919" s="54" t="s">
        <v>128</v>
      </c>
      <c r="G1919" s="54" t="s">
        <v>129</v>
      </c>
      <c r="H1919" s="54"/>
      <c r="I1919" s="54" t="s">
        <v>1269</v>
      </c>
      <c r="J1919" s="68">
        <v>6.59</v>
      </c>
      <c r="K1919" s="68">
        <v>9.44</v>
      </c>
      <c r="L1919" s="68">
        <v>9.5</v>
      </c>
      <c r="M1919" s="68">
        <v>9.5</v>
      </c>
      <c r="N1919" s="68">
        <v>0</v>
      </c>
    </row>
    <row r="1920" customFormat="1" spans="1:14">
      <c r="A1920" s="54" t="s">
        <v>5811</v>
      </c>
      <c r="B1920" s="54" t="s">
        <v>5812</v>
      </c>
      <c r="C1920" s="54" t="s">
        <v>5813</v>
      </c>
      <c r="D1920" s="54" t="s">
        <v>17</v>
      </c>
      <c r="E1920" s="54" t="s">
        <v>18</v>
      </c>
      <c r="F1920" s="54" t="s">
        <v>17</v>
      </c>
      <c r="G1920" s="66" t="s">
        <v>19</v>
      </c>
      <c r="H1920" s="54"/>
      <c r="I1920" s="54" t="s">
        <v>454</v>
      </c>
      <c r="J1920" s="68">
        <v>8.94</v>
      </c>
      <c r="K1920" s="68">
        <v>5.964</v>
      </c>
      <c r="L1920" s="68">
        <v>9</v>
      </c>
      <c r="M1920" s="68">
        <v>9</v>
      </c>
      <c r="N1920" s="68">
        <v>0</v>
      </c>
    </row>
    <row r="1921" customFormat="1" spans="1:14">
      <c r="A1921" s="54" t="s">
        <v>5814</v>
      </c>
      <c r="B1921" s="54" t="s">
        <v>5815</v>
      </c>
      <c r="C1921" s="54" t="s">
        <v>5816</v>
      </c>
      <c r="D1921" s="54" t="s">
        <v>603</v>
      </c>
      <c r="E1921" s="54" t="s">
        <v>18</v>
      </c>
      <c r="F1921" s="54" t="s">
        <v>603</v>
      </c>
      <c r="G1921" s="54" t="s">
        <v>129</v>
      </c>
      <c r="H1921" s="54"/>
      <c r="I1921" s="54" t="s">
        <v>454</v>
      </c>
      <c r="J1921" s="68">
        <v>17.23</v>
      </c>
      <c r="K1921" s="68">
        <v>17.294</v>
      </c>
      <c r="L1921" s="68">
        <v>17.5</v>
      </c>
      <c r="M1921" s="68">
        <v>17.5</v>
      </c>
      <c r="N1921" s="68">
        <v>0</v>
      </c>
    </row>
    <row r="1922" customFormat="1" spans="1:14">
      <c r="A1922" s="54" t="s">
        <v>5817</v>
      </c>
      <c r="B1922" s="54" t="s">
        <v>5818</v>
      </c>
      <c r="C1922" s="54" t="s">
        <v>5819</v>
      </c>
      <c r="D1922" s="54" t="s">
        <v>17</v>
      </c>
      <c r="E1922" s="54" t="s">
        <v>18</v>
      </c>
      <c r="F1922" s="54" t="s">
        <v>17</v>
      </c>
      <c r="G1922" s="66" t="s">
        <v>19</v>
      </c>
      <c r="H1922" s="54"/>
      <c r="I1922" s="54" t="s">
        <v>454</v>
      </c>
      <c r="J1922" s="68">
        <v>8.51</v>
      </c>
      <c r="K1922" s="68">
        <v>6.609</v>
      </c>
      <c r="L1922" s="68">
        <v>9</v>
      </c>
      <c r="M1922" s="68">
        <v>9</v>
      </c>
      <c r="N1922" s="68">
        <v>0</v>
      </c>
    </row>
    <row r="1923" customFormat="1" spans="1:14">
      <c r="A1923" s="54" t="s">
        <v>5820</v>
      </c>
      <c r="B1923" s="54" t="s">
        <v>5821</v>
      </c>
      <c r="C1923" s="54" t="s">
        <v>5822</v>
      </c>
      <c r="D1923" s="54" t="s">
        <v>17</v>
      </c>
      <c r="E1923" s="54" t="s">
        <v>18</v>
      </c>
      <c r="F1923" s="54" t="s">
        <v>17</v>
      </c>
      <c r="G1923" s="54" t="s">
        <v>19</v>
      </c>
      <c r="H1923" s="54"/>
      <c r="I1923" s="54" t="s">
        <v>454</v>
      </c>
      <c r="J1923" s="68">
        <v>5.45</v>
      </c>
      <c r="K1923" s="68">
        <v>3.456</v>
      </c>
      <c r="L1923" s="68">
        <v>5.5</v>
      </c>
      <c r="M1923" s="68">
        <v>5.5</v>
      </c>
      <c r="N1923" s="68">
        <v>0</v>
      </c>
    </row>
    <row r="1924" customFormat="1" spans="1:14">
      <c r="A1924" s="54" t="s">
        <v>5823</v>
      </c>
      <c r="B1924" s="54" t="s">
        <v>5824</v>
      </c>
      <c r="C1924" s="54" t="s">
        <v>5825</v>
      </c>
      <c r="D1924" s="54" t="s">
        <v>603</v>
      </c>
      <c r="E1924" s="54" t="s">
        <v>18</v>
      </c>
      <c r="F1924" s="54" t="s">
        <v>603</v>
      </c>
      <c r="G1924" s="54" t="s">
        <v>129</v>
      </c>
      <c r="H1924" s="54"/>
      <c r="I1924" s="54" t="s">
        <v>454</v>
      </c>
      <c r="J1924" s="68">
        <v>5.33</v>
      </c>
      <c r="K1924" s="68">
        <v>4.997</v>
      </c>
      <c r="L1924" s="68">
        <v>5.5</v>
      </c>
      <c r="M1924" s="68">
        <v>5.5</v>
      </c>
      <c r="N1924" s="68">
        <v>0</v>
      </c>
    </row>
    <row r="1925" customFormat="1" spans="1:14">
      <c r="A1925" s="54" t="s">
        <v>5826</v>
      </c>
      <c r="B1925" s="54" t="s">
        <v>5827</v>
      </c>
      <c r="C1925" s="54" t="s">
        <v>5828</v>
      </c>
      <c r="D1925" s="54" t="s">
        <v>17</v>
      </c>
      <c r="E1925" s="54" t="s">
        <v>18</v>
      </c>
      <c r="F1925" s="54" t="s">
        <v>17</v>
      </c>
      <c r="G1925" s="54" t="s">
        <v>19</v>
      </c>
      <c r="H1925" s="54"/>
      <c r="I1925" s="54" t="s">
        <v>454</v>
      </c>
      <c r="J1925" s="68">
        <v>21.03</v>
      </c>
      <c r="K1925" s="68">
        <v>15.422</v>
      </c>
      <c r="L1925" s="68">
        <v>21</v>
      </c>
      <c r="M1925" s="68">
        <v>22</v>
      </c>
      <c r="N1925" s="68">
        <v>1</v>
      </c>
    </row>
    <row r="1926" customFormat="1" spans="1:14">
      <c r="A1926" s="54" t="s">
        <v>5829</v>
      </c>
      <c r="B1926" s="54" t="s">
        <v>5830</v>
      </c>
      <c r="C1926" s="54" t="s">
        <v>5831</v>
      </c>
      <c r="D1926" s="54" t="s">
        <v>603</v>
      </c>
      <c r="E1926" s="54" t="s">
        <v>18</v>
      </c>
      <c r="F1926" s="54" t="s">
        <v>603</v>
      </c>
      <c r="G1926" s="54" t="s">
        <v>129</v>
      </c>
      <c r="H1926" s="54"/>
      <c r="I1926" s="54" t="s">
        <v>454</v>
      </c>
      <c r="J1926" s="68">
        <v>4.61</v>
      </c>
      <c r="K1926" s="68">
        <v>6.272</v>
      </c>
      <c r="L1926" s="68">
        <v>7</v>
      </c>
      <c r="M1926" s="68">
        <v>6.5</v>
      </c>
      <c r="N1926" s="68">
        <v>-0.5</v>
      </c>
    </row>
    <row r="1927" customFormat="1" spans="1:14">
      <c r="A1927" s="54" t="s">
        <v>5832</v>
      </c>
      <c r="B1927" s="54" t="s">
        <v>5833</v>
      </c>
      <c r="C1927" s="54" t="s">
        <v>5834</v>
      </c>
      <c r="D1927" s="54" t="s">
        <v>17</v>
      </c>
      <c r="E1927" s="54" t="s">
        <v>18</v>
      </c>
      <c r="F1927" s="54" t="s">
        <v>17</v>
      </c>
      <c r="G1927" s="54" t="s">
        <v>19</v>
      </c>
      <c r="H1927" s="54"/>
      <c r="I1927" s="54" t="s">
        <v>454</v>
      </c>
      <c r="J1927" s="68">
        <v>5.23</v>
      </c>
      <c r="K1927" s="68">
        <v>3.629</v>
      </c>
      <c r="L1927" s="68">
        <v>5.5</v>
      </c>
      <c r="M1927" s="68">
        <v>5.5</v>
      </c>
      <c r="N1927" s="68">
        <v>0</v>
      </c>
    </row>
    <row r="1928" customFormat="1" spans="1:14">
      <c r="A1928" s="54" t="s">
        <v>5835</v>
      </c>
      <c r="B1928" s="54" t="s">
        <v>5836</v>
      </c>
      <c r="C1928" s="54" t="s">
        <v>5837</v>
      </c>
      <c r="D1928" s="54" t="s">
        <v>17</v>
      </c>
      <c r="E1928" s="54" t="s">
        <v>18</v>
      </c>
      <c r="F1928" s="54" t="s">
        <v>17</v>
      </c>
      <c r="G1928" s="54" t="s">
        <v>19</v>
      </c>
      <c r="H1928" s="54"/>
      <c r="I1928" s="54" t="s">
        <v>454</v>
      </c>
      <c r="J1928" s="68">
        <v>5.95</v>
      </c>
      <c r="K1928" s="68">
        <v>9.151</v>
      </c>
      <c r="L1928" s="68">
        <v>8</v>
      </c>
      <c r="M1928" s="68">
        <v>9.5</v>
      </c>
      <c r="N1928" s="68">
        <v>1.5</v>
      </c>
    </row>
    <row r="1929" customFormat="1" spans="1:14">
      <c r="A1929" s="54" t="s">
        <v>5838</v>
      </c>
      <c r="B1929" s="54" t="s">
        <v>5839</v>
      </c>
      <c r="C1929" s="54" t="s">
        <v>5840</v>
      </c>
      <c r="D1929" s="54" t="s">
        <v>17</v>
      </c>
      <c r="E1929" s="54" t="s">
        <v>18</v>
      </c>
      <c r="F1929" s="54" t="s">
        <v>17</v>
      </c>
      <c r="G1929" s="54" t="s">
        <v>19</v>
      </c>
      <c r="H1929" s="54"/>
      <c r="I1929" s="54" t="s">
        <v>454</v>
      </c>
      <c r="J1929" s="68">
        <v>2.49</v>
      </c>
      <c r="K1929" s="68">
        <v>1.642</v>
      </c>
      <c r="L1929" s="68">
        <v>2.5</v>
      </c>
      <c r="M1929" s="68">
        <v>2.5</v>
      </c>
      <c r="N1929" s="68">
        <v>0</v>
      </c>
    </row>
    <row r="1930" customFormat="1" spans="1:14">
      <c r="A1930" s="54" t="s">
        <v>5841</v>
      </c>
      <c r="B1930" s="54" t="s">
        <v>5842</v>
      </c>
      <c r="C1930" s="54" t="s">
        <v>5843</v>
      </c>
      <c r="D1930" s="54" t="s">
        <v>17</v>
      </c>
      <c r="E1930" s="54" t="s">
        <v>18</v>
      </c>
      <c r="F1930" s="54" t="s">
        <v>17</v>
      </c>
      <c r="G1930" s="66" t="s">
        <v>19</v>
      </c>
      <c r="H1930" s="54"/>
      <c r="I1930" s="54" t="s">
        <v>454</v>
      </c>
      <c r="J1930" s="68">
        <v>2.78</v>
      </c>
      <c r="K1930" s="68">
        <v>2.088</v>
      </c>
      <c r="L1930" s="68">
        <v>3</v>
      </c>
      <c r="M1930" s="68">
        <v>3</v>
      </c>
      <c r="N1930" s="68">
        <v>0</v>
      </c>
    </row>
    <row r="1931" customFormat="1" spans="1:14">
      <c r="A1931" s="54" t="s">
        <v>5844</v>
      </c>
      <c r="B1931" s="54" t="s">
        <v>5845</v>
      </c>
      <c r="C1931" s="54" t="s">
        <v>5846</v>
      </c>
      <c r="D1931" s="54" t="s">
        <v>144</v>
      </c>
      <c r="E1931" s="54" t="s">
        <v>18</v>
      </c>
      <c r="F1931" s="54" t="s">
        <v>144</v>
      </c>
      <c r="G1931" s="54" t="s">
        <v>52</v>
      </c>
      <c r="H1931" s="54"/>
      <c r="I1931" s="54" t="s">
        <v>1593</v>
      </c>
      <c r="J1931" s="68">
        <v>28.5</v>
      </c>
      <c r="K1931" s="68">
        <v>8.321</v>
      </c>
      <c r="L1931" s="68">
        <v>29</v>
      </c>
      <c r="M1931" s="68">
        <v>29</v>
      </c>
      <c r="N1931" s="68">
        <v>0</v>
      </c>
    </row>
    <row r="1932" customFormat="1" spans="1:14">
      <c r="A1932" s="54" t="s">
        <v>5847</v>
      </c>
      <c r="B1932" s="54" t="s">
        <v>5848</v>
      </c>
      <c r="C1932" s="54" t="s">
        <v>5849</v>
      </c>
      <c r="D1932" s="54" t="s">
        <v>17</v>
      </c>
      <c r="E1932" s="54" t="s">
        <v>18</v>
      </c>
      <c r="F1932" s="54" t="s">
        <v>17</v>
      </c>
      <c r="G1932" s="54" t="s">
        <v>19</v>
      </c>
      <c r="H1932" s="54"/>
      <c r="I1932" s="54" t="s">
        <v>454</v>
      </c>
      <c r="J1932" s="68">
        <v>4.33</v>
      </c>
      <c r="K1932" s="68">
        <v>3.969</v>
      </c>
      <c r="L1932" s="68">
        <v>4.5</v>
      </c>
      <c r="M1932" s="68">
        <v>4.5</v>
      </c>
      <c r="N1932" s="68">
        <v>0</v>
      </c>
    </row>
    <row r="1933" customFormat="1" spans="1:14">
      <c r="A1933" s="54" t="s">
        <v>5850</v>
      </c>
      <c r="B1933" s="54" t="s">
        <v>5851</v>
      </c>
      <c r="C1933" s="54" t="s">
        <v>5852</v>
      </c>
      <c r="D1933" s="54" t="s">
        <v>97</v>
      </c>
      <c r="E1933" s="54" t="s">
        <v>18</v>
      </c>
      <c r="F1933" s="54" t="s">
        <v>97</v>
      </c>
      <c r="G1933" s="54" t="s">
        <v>98</v>
      </c>
      <c r="H1933" s="54"/>
      <c r="I1933" s="54" t="s">
        <v>199</v>
      </c>
      <c r="J1933" s="68">
        <v>51.99</v>
      </c>
      <c r="K1933" s="68">
        <v>64.604</v>
      </c>
      <c r="L1933" s="68">
        <v>70</v>
      </c>
      <c r="M1933" s="68">
        <v>66</v>
      </c>
      <c r="N1933" s="68">
        <v>-4</v>
      </c>
    </row>
    <row r="1934" customFormat="1" spans="1:14">
      <c r="A1934" s="54" t="s">
        <v>5853</v>
      </c>
      <c r="B1934" s="54" t="s">
        <v>5854</v>
      </c>
      <c r="C1934" s="54" t="s">
        <v>5855</v>
      </c>
      <c r="D1934" s="54" t="s">
        <v>17</v>
      </c>
      <c r="E1934" s="54" t="s">
        <v>18</v>
      </c>
      <c r="F1934" s="54" t="s">
        <v>17</v>
      </c>
      <c r="G1934" s="66" t="s">
        <v>19</v>
      </c>
      <c r="H1934" s="54"/>
      <c r="I1934" s="54" t="s">
        <v>540</v>
      </c>
      <c r="J1934" s="68">
        <v>27.83</v>
      </c>
      <c r="K1934" s="68">
        <v>35.688</v>
      </c>
      <c r="L1934" s="68">
        <v>53</v>
      </c>
      <c r="M1934" s="68">
        <v>56</v>
      </c>
      <c r="N1934" s="68">
        <v>3</v>
      </c>
    </row>
    <row r="1935" customFormat="1" spans="1:14">
      <c r="A1935" s="54" t="s">
        <v>5856</v>
      </c>
      <c r="B1935" s="54" t="s">
        <v>5857</v>
      </c>
      <c r="C1935" s="54" t="s">
        <v>5858</v>
      </c>
      <c r="D1935" s="54" t="s">
        <v>85</v>
      </c>
      <c r="E1935" s="54" t="s">
        <v>18</v>
      </c>
      <c r="F1935" s="54" t="s">
        <v>85</v>
      </c>
      <c r="G1935" s="66" t="s">
        <v>29</v>
      </c>
      <c r="H1935" s="54"/>
      <c r="I1935" s="54" t="s">
        <v>90</v>
      </c>
      <c r="J1935" s="68">
        <v>25.48</v>
      </c>
      <c r="K1935" s="68">
        <v>9.66</v>
      </c>
      <c r="L1935" s="68">
        <v>26</v>
      </c>
      <c r="M1935" s="68">
        <v>26</v>
      </c>
      <c r="N1935" s="68">
        <v>0</v>
      </c>
    </row>
    <row r="1936" customFormat="1" spans="1:14">
      <c r="A1936" s="54" t="s">
        <v>5859</v>
      </c>
      <c r="B1936" s="54" t="s">
        <v>5860</v>
      </c>
      <c r="C1936" s="54" t="s">
        <v>5861</v>
      </c>
      <c r="D1936" s="54" t="s">
        <v>287</v>
      </c>
      <c r="E1936" s="54" t="s">
        <v>18</v>
      </c>
      <c r="F1936" s="54" t="s">
        <v>287</v>
      </c>
      <c r="G1936" s="66" t="s">
        <v>98</v>
      </c>
      <c r="H1936" s="54"/>
      <c r="I1936" s="54" t="s">
        <v>442</v>
      </c>
      <c r="J1936" s="68">
        <v>28.89</v>
      </c>
      <c r="K1936" s="68">
        <v>21.487</v>
      </c>
      <c r="L1936" s="68">
        <v>31</v>
      </c>
      <c r="M1936" s="68">
        <v>29</v>
      </c>
      <c r="N1936" s="68">
        <v>-2</v>
      </c>
    </row>
    <row r="1937" customFormat="1" spans="1:14">
      <c r="A1937" s="54" t="s">
        <v>5862</v>
      </c>
      <c r="B1937" s="54" t="s">
        <v>5863</v>
      </c>
      <c r="C1937" s="54" t="s">
        <v>5864</v>
      </c>
      <c r="D1937" s="54" t="s">
        <v>17</v>
      </c>
      <c r="E1937" s="54" t="s">
        <v>18</v>
      </c>
      <c r="F1937" s="54" t="s">
        <v>17</v>
      </c>
      <c r="G1937" s="54" t="s">
        <v>19</v>
      </c>
      <c r="H1937" s="54"/>
      <c r="I1937" s="54" t="s">
        <v>99</v>
      </c>
      <c r="J1937" s="68">
        <v>21.01</v>
      </c>
      <c r="K1937" s="68">
        <v>59.134</v>
      </c>
      <c r="L1937" s="68">
        <v>51</v>
      </c>
      <c r="M1937" s="68">
        <v>67</v>
      </c>
      <c r="N1937" s="68">
        <v>16</v>
      </c>
    </row>
    <row r="1938" customFormat="1" spans="1:14">
      <c r="A1938" s="54" t="s">
        <v>5865</v>
      </c>
      <c r="B1938" s="54" t="s">
        <v>5866</v>
      </c>
      <c r="C1938" s="54" t="s">
        <v>5867</v>
      </c>
      <c r="D1938" s="54" t="s">
        <v>17</v>
      </c>
      <c r="E1938" s="54" t="s">
        <v>18</v>
      </c>
      <c r="F1938" s="54" t="s">
        <v>17</v>
      </c>
      <c r="G1938" s="54" t="s">
        <v>19</v>
      </c>
      <c r="H1938" s="54"/>
      <c r="I1938" s="54" t="s">
        <v>99</v>
      </c>
      <c r="J1938" s="68">
        <v>21.07</v>
      </c>
      <c r="K1938" s="68">
        <v>59.22</v>
      </c>
      <c r="L1938" s="68">
        <v>50</v>
      </c>
      <c r="M1938" s="68">
        <v>68</v>
      </c>
      <c r="N1938" s="68">
        <v>18</v>
      </c>
    </row>
    <row r="1939" customFormat="1" spans="1:14">
      <c r="A1939" s="54" t="s">
        <v>5868</v>
      </c>
      <c r="B1939" s="54" t="s">
        <v>5869</v>
      </c>
      <c r="C1939" s="54" t="s">
        <v>5870</v>
      </c>
      <c r="D1939" s="54" t="s">
        <v>1592</v>
      </c>
      <c r="E1939" s="54" t="s">
        <v>18</v>
      </c>
      <c r="F1939" s="54" t="s">
        <v>1592</v>
      </c>
      <c r="G1939" s="66" t="s">
        <v>52</v>
      </c>
      <c r="H1939" s="54"/>
      <c r="I1939" s="54" t="s">
        <v>99</v>
      </c>
      <c r="J1939" s="68">
        <v>21.03</v>
      </c>
      <c r="K1939" s="68">
        <v>58.035</v>
      </c>
      <c r="L1939" s="68">
        <v>51</v>
      </c>
      <c r="M1939" s="68">
        <v>67</v>
      </c>
      <c r="N1939" s="68">
        <v>16</v>
      </c>
    </row>
    <row r="1940" customFormat="1" spans="1:14">
      <c r="A1940" s="54" t="s">
        <v>5871</v>
      </c>
      <c r="B1940" s="54" t="s">
        <v>5872</v>
      </c>
      <c r="C1940" s="54" t="s">
        <v>5873</v>
      </c>
      <c r="D1940" s="54" t="s">
        <v>1592</v>
      </c>
      <c r="E1940" s="54" t="s">
        <v>18</v>
      </c>
      <c r="F1940" s="54" t="s">
        <v>1592</v>
      </c>
      <c r="G1940" s="54" t="s">
        <v>52</v>
      </c>
      <c r="H1940" s="54"/>
      <c r="I1940" s="54" t="s">
        <v>99</v>
      </c>
      <c r="J1940" s="68">
        <v>21.04</v>
      </c>
      <c r="K1940" s="68">
        <v>59.834</v>
      </c>
      <c r="L1940" s="68">
        <v>52</v>
      </c>
      <c r="M1940" s="68">
        <v>67</v>
      </c>
      <c r="N1940" s="68">
        <v>15</v>
      </c>
    </row>
    <row r="1941" customFormat="1" spans="1:14">
      <c r="A1941" s="54" t="s">
        <v>5874</v>
      </c>
      <c r="B1941" s="54" t="s">
        <v>5875</v>
      </c>
      <c r="C1941" s="54" t="s">
        <v>5876</v>
      </c>
      <c r="D1941" s="54" t="s">
        <v>17</v>
      </c>
      <c r="E1941" s="54" t="s">
        <v>18</v>
      </c>
      <c r="F1941" s="54" t="s">
        <v>17</v>
      </c>
      <c r="G1941" s="54" t="s">
        <v>19</v>
      </c>
      <c r="H1941" s="54"/>
      <c r="I1941" s="54" t="s">
        <v>99</v>
      </c>
      <c r="J1941" s="68">
        <v>21.02</v>
      </c>
      <c r="K1941" s="68">
        <v>59.219</v>
      </c>
      <c r="L1941" s="68">
        <v>50</v>
      </c>
      <c r="M1941" s="68">
        <v>66</v>
      </c>
      <c r="N1941" s="68">
        <v>16</v>
      </c>
    </row>
    <row r="1942" customFormat="1" spans="1:14">
      <c r="A1942" s="54" t="s">
        <v>5877</v>
      </c>
      <c r="B1942" s="54" t="s">
        <v>5878</v>
      </c>
      <c r="C1942" s="54" t="s">
        <v>5879</v>
      </c>
      <c r="D1942" s="54" t="s">
        <v>256</v>
      </c>
      <c r="E1942" s="54" t="s">
        <v>18</v>
      </c>
      <c r="F1942" s="54" t="s">
        <v>256</v>
      </c>
      <c r="G1942" s="54" t="s">
        <v>19</v>
      </c>
      <c r="H1942" s="54"/>
      <c r="I1942" s="54" t="s">
        <v>20</v>
      </c>
      <c r="J1942" s="68">
        <v>1.45</v>
      </c>
      <c r="K1942" s="68">
        <v>1.664</v>
      </c>
      <c r="L1942" s="68">
        <v>2</v>
      </c>
      <c r="M1942" s="68">
        <v>2</v>
      </c>
      <c r="N1942" s="68">
        <v>0</v>
      </c>
    </row>
    <row r="1943" customFormat="1" spans="1:14">
      <c r="A1943" s="54" t="s">
        <v>5880</v>
      </c>
      <c r="B1943" s="54" t="s">
        <v>5881</v>
      </c>
      <c r="C1943" s="54" t="s">
        <v>5882</v>
      </c>
      <c r="D1943" s="54" t="s">
        <v>880</v>
      </c>
      <c r="E1943" s="54" t="s">
        <v>18</v>
      </c>
      <c r="F1943" s="54" t="s">
        <v>880</v>
      </c>
      <c r="G1943" s="54" t="s">
        <v>52</v>
      </c>
      <c r="H1943" s="54"/>
      <c r="I1943" s="54" t="s">
        <v>86</v>
      </c>
      <c r="J1943" s="68">
        <v>65.13</v>
      </c>
      <c r="K1943" s="68">
        <v>6.961</v>
      </c>
      <c r="L1943" s="68">
        <v>66</v>
      </c>
      <c r="M1943" s="68">
        <v>66</v>
      </c>
      <c r="N1943" s="68">
        <v>0</v>
      </c>
    </row>
    <row r="1944" customFormat="1" spans="1:14">
      <c r="A1944" s="54" t="s">
        <v>5883</v>
      </c>
      <c r="B1944" s="54" t="s">
        <v>5884</v>
      </c>
      <c r="C1944" s="54" t="s">
        <v>5885</v>
      </c>
      <c r="D1944" s="54" t="s">
        <v>2292</v>
      </c>
      <c r="E1944" s="54" t="s">
        <v>18</v>
      </c>
      <c r="F1944" s="54" t="s">
        <v>2292</v>
      </c>
      <c r="G1944" s="54" t="s">
        <v>129</v>
      </c>
      <c r="H1944" s="54"/>
      <c r="I1944" s="54" t="s">
        <v>203</v>
      </c>
      <c r="J1944" s="68">
        <v>9.7</v>
      </c>
      <c r="K1944" s="68">
        <v>13.767</v>
      </c>
      <c r="L1944" s="68">
        <v>13</v>
      </c>
      <c r="M1944" s="68">
        <v>14.5</v>
      </c>
      <c r="N1944" s="68">
        <v>1.5</v>
      </c>
    </row>
    <row r="1945" customFormat="1" spans="1:14">
      <c r="A1945" s="54" t="s">
        <v>5886</v>
      </c>
      <c r="B1945" s="54" t="s">
        <v>5887</v>
      </c>
      <c r="C1945" s="54" t="s">
        <v>5888</v>
      </c>
      <c r="D1945" s="54" t="s">
        <v>266</v>
      </c>
      <c r="E1945" s="54" t="s">
        <v>18</v>
      </c>
      <c r="F1945" s="54" t="s">
        <v>267</v>
      </c>
      <c r="G1945" s="54" t="s">
        <v>170</v>
      </c>
      <c r="H1945" s="54"/>
      <c r="I1945" s="54" t="s">
        <v>79</v>
      </c>
      <c r="J1945" s="68">
        <v>179.87</v>
      </c>
      <c r="K1945" s="68">
        <v>155.994</v>
      </c>
      <c r="L1945" s="68">
        <v>180</v>
      </c>
      <c r="M1945" s="68">
        <v>180</v>
      </c>
      <c r="N1945" s="68">
        <v>0</v>
      </c>
    </row>
    <row r="1946" customFormat="1" spans="1:14">
      <c r="A1946" s="54" t="s">
        <v>5889</v>
      </c>
      <c r="B1946" s="54" t="s">
        <v>5890</v>
      </c>
      <c r="C1946" s="54" t="s">
        <v>5891</v>
      </c>
      <c r="D1946" s="54" t="s">
        <v>78</v>
      </c>
      <c r="E1946" s="54" t="s">
        <v>18</v>
      </c>
      <c r="F1946" s="54" t="s">
        <v>78</v>
      </c>
      <c r="G1946" s="54" t="s">
        <v>29</v>
      </c>
      <c r="H1946" s="54"/>
      <c r="I1946" s="54" t="s">
        <v>156</v>
      </c>
      <c r="J1946" s="68">
        <v>125.2</v>
      </c>
      <c r="K1946" s="68">
        <v>50.173</v>
      </c>
      <c r="L1946" s="68">
        <v>126</v>
      </c>
      <c r="M1946" s="68">
        <v>126</v>
      </c>
      <c r="N1946" s="68">
        <v>0</v>
      </c>
    </row>
    <row r="1947" customFormat="1" spans="1:14">
      <c r="A1947" s="54" t="s">
        <v>5892</v>
      </c>
      <c r="B1947" s="54" t="s">
        <v>5893</v>
      </c>
      <c r="C1947" s="54" t="s">
        <v>5894</v>
      </c>
      <c r="D1947" s="54" t="s">
        <v>2455</v>
      </c>
      <c r="E1947" s="54" t="s">
        <v>18</v>
      </c>
      <c r="F1947" s="54" t="s">
        <v>2455</v>
      </c>
      <c r="G1947" s="54" t="s">
        <v>129</v>
      </c>
      <c r="H1947" s="54"/>
      <c r="I1947" s="54" t="s">
        <v>86</v>
      </c>
      <c r="J1947" s="68">
        <v>23.43</v>
      </c>
      <c r="K1947" s="68">
        <v>24.833</v>
      </c>
      <c r="L1947" s="68">
        <v>25</v>
      </c>
      <c r="M1947" s="68">
        <v>25</v>
      </c>
      <c r="N1947" s="68">
        <v>0</v>
      </c>
    </row>
    <row r="1948" customFormat="1" spans="1:14">
      <c r="A1948" s="54" t="s">
        <v>5895</v>
      </c>
      <c r="B1948" s="54" t="s">
        <v>5896</v>
      </c>
      <c r="C1948" s="54" t="s">
        <v>5897</v>
      </c>
      <c r="D1948" s="54" t="s">
        <v>2455</v>
      </c>
      <c r="E1948" s="54" t="s">
        <v>18</v>
      </c>
      <c r="F1948" s="54" t="s">
        <v>2455</v>
      </c>
      <c r="G1948" s="54" t="s">
        <v>129</v>
      </c>
      <c r="H1948" s="54"/>
      <c r="I1948" s="54" t="s">
        <v>86</v>
      </c>
      <c r="J1948" s="68">
        <v>24.53</v>
      </c>
      <c r="K1948" s="68">
        <v>26.217</v>
      </c>
      <c r="L1948" s="68">
        <v>26</v>
      </c>
      <c r="M1948" s="68">
        <v>27</v>
      </c>
      <c r="N1948" s="68">
        <v>1</v>
      </c>
    </row>
    <row r="1949" customFormat="1" spans="1:14">
      <c r="A1949" s="54" t="s">
        <v>5898</v>
      </c>
      <c r="B1949" s="54" t="s">
        <v>5899</v>
      </c>
      <c r="C1949" s="54" t="s">
        <v>5900</v>
      </c>
      <c r="D1949" s="54" t="s">
        <v>453</v>
      </c>
      <c r="E1949" s="54" t="s">
        <v>18</v>
      </c>
      <c r="F1949" s="54" t="s">
        <v>453</v>
      </c>
      <c r="G1949" s="54" t="s">
        <v>29</v>
      </c>
      <c r="H1949" s="54"/>
      <c r="I1949" s="54" t="s">
        <v>20</v>
      </c>
      <c r="J1949" s="68">
        <v>25.69</v>
      </c>
      <c r="K1949" s="68">
        <v>18.284</v>
      </c>
      <c r="L1949" s="68">
        <v>26</v>
      </c>
      <c r="M1949" s="68">
        <v>26</v>
      </c>
      <c r="N1949" s="68">
        <v>0</v>
      </c>
    </row>
    <row r="1950" customFormat="1" spans="1:14">
      <c r="A1950" s="54" t="s">
        <v>5901</v>
      </c>
      <c r="B1950" s="54" t="s">
        <v>5902</v>
      </c>
      <c r="C1950" s="54" t="s">
        <v>5903</v>
      </c>
      <c r="D1950" s="54" t="s">
        <v>364</v>
      </c>
      <c r="E1950" s="54" t="s">
        <v>18</v>
      </c>
      <c r="F1950" s="54" t="s">
        <v>364</v>
      </c>
      <c r="G1950" s="54" t="s">
        <v>29</v>
      </c>
      <c r="H1950" s="54"/>
      <c r="I1950" s="54" t="s">
        <v>328</v>
      </c>
      <c r="J1950" s="68">
        <v>362.35</v>
      </c>
      <c r="K1950" s="68">
        <v>332.768</v>
      </c>
      <c r="L1950" s="68">
        <v>362</v>
      </c>
      <c r="M1950" s="68">
        <v>363</v>
      </c>
      <c r="N1950" s="68">
        <v>1</v>
      </c>
    </row>
    <row r="1951" customFormat="1" spans="1:14">
      <c r="A1951" s="54" t="s">
        <v>5904</v>
      </c>
      <c r="B1951" s="54" t="s">
        <v>5905</v>
      </c>
      <c r="C1951" s="54" t="s">
        <v>5906</v>
      </c>
      <c r="D1951" s="54" t="s">
        <v>603</v>
      </c>
      <c r="E1951" s="54" t="s">
        <v>18</v>
      </c>
      <c r="F1951" s="54" t="s">
        <v>603</v>
      </c>
      <c r="G1951" s="54" t="s">
        <v>129</v>
      </c>
      <c r="H1951" s="54"/>
      <c r="I1951" s="54" t="s">
        <v>120</v>
      </c>
      <c r="J1951" s="68">
        <v>15.87</v>
      </c>
      <c r="K1951" s="68">
        <v>10.575</v>
      </c>
      <c r="L1951" s="68">
        <v>16</v>
      </c>
      <c r="M1951" s="68">
        <v>16</v>
      </c>
      <c r="N1951" s="68">
        <v>0</v>
      </c>
    </row>
    <row r="1952" customFormat="1" spans="1:14">
      <c r="A1952" s="54" t="s">
        <v>5907</v>
      </c>
      <c r="B1952" s="54" t="s">
        <v>5908</v>
      </c>
      <c r="C1952" s="54" t="s">
        <v>5909</v>
      </c>
      <c r="D1952" s="54" t="s">
        <v>28</v>
      </c>
      <c r="E1952" s="54" t="s">
        <v>18</v>
      </c>
      <c r="F1952" s="54" t="s">
        <v>28</v>
      </c>
      <c r="G1952" s="54" t="s">
        <v>29</v>
      </c>
      <c r="H1952" s="54"/>
      <c r="I1952" s="54" t="s">
        <v>30</v>
      </c>
      <c r="J1952" s="68">
        <v>67.72</v>
      </c>
      <c r="K1952" s="68">
        <v>0.494</v>
      </c>
      <c r="L1952" s="68">
        <v>0.5</v>
      </c>
      <c r="M1952" s="68">
        <v>0.6</v>
      </c>
      <c r="N1952" s="68">
        <v>0.1</v>
      </c>
    </row>
    <row r="1953" customFormat="1" spans="1:14">
      <c r="A1953" s="54" t="s">
        <v>5910</v>
      </c>
      <c r="B1953" s="54" t="s">
        <v>5911</v>
      </c>
      <c r="C1953" s="54" t="s">
        <v>5912</v>
      </c>
      <c r="D1953" s="54" t="s">
        <v>4930</v>
      </c>
      <c r="E1953" s="54" t="s">
        <v>18</v>
      </c>
      <c r="F1953" s="54" t="s">
        <v>4930</v>
      </c>
      <c r="G1953" s="54" t="s">
        <v>98</v>
      </c>
      <c r="H1953" s="54"/>
      <c r="I1953" s="54" t="s">
        <v>227</v>
      </c>
      <c r="J1953" s="68">
        <v>45.85</v>
      </c>
      <c r="K1953" s="68">
        <v>21.432</v>
      </c>
      <c r="L1953" s="68">
        <v>46</v>
      </c>
      <c r="M1953" s="68">
        <v>46</v>
      </c>
      <c r="N1953" s="68">
        <v>0</v>
      </c>
    </row>
    <row r="1954" customFormat="1" spans="1:14">
      <c r="A1954" s="54" t="s">
        <v>5913</v>
      </c>
      <c r="B1954" s="54" t="s">
        <v>5914</v>
      </c>
      <c r="C1954" s="54" t="s">
        <v>5915</v>
      </c>
      <c r="D1954" s="54" t="s">
        <v>17</v>
      </c>
      <c r="E1954" s="54" t="s">
        <v>18</v>
      </c>
      <c r="F1954" s="54" t="s">
        <v>17</v>
      </c>
      <c r="G1954" s="54" t="s">
        <v>19</v>
      </c>
      <c r="H1954" s="54"/>
      <c r="I1954" s="54" t="s">
        <v>246</v>
      </c>
      <c r="J1954" s="68">
        <v>12.26</v>
      </c>
      <c r="K1954" s="68">
        <v>12.054</v>
      </c>
      <c r="L1954" s="68">
        <v>12.5</v>
      </c>
      <c r="M1954" s="68">
        <v>14.5</v>
      </c>
      <c r="N1954" s="68">
        <v>2</v>
      </c>
    </row>
    <row r="1955" customFormat="1" spans="1:14">
      <c r="A1955" s="54" t="s">
        <v>5916</v>
      </c>
      <c r="B1955" s="54" t="s">
        <v>5917</v>
      </c>
      <c r="C1955" s="54" t="s">
        <v>5918</v>
      </c>
      <c r="D1955" s="54" t="s">
        <v>287</v>
      </c>
      <c r="E1955" s="54" t="s">
        <v>18</v>
      </c>
      <c r="F1955" s="54" t="s">
        <v>287</v>
      </c>
      <c r="G1955" s="54" t="s">
        <v>98</v>
      </c>
      <c r="H1955" s="54"/>
      <c r="I1955" s="54" t="s">
        <v>288</v>
      </c>
      <c r="J1955" s="68">
        <v>45.88</v>
      </c>
      <c r="K1955" s="68">
        <v>31.346</v>
      </c>
      <c r="L1955" s="68">
        <v>46</v>
      </c>
      <c r="M1955" s="68">
        <v>46</v>
      </c>
      <c r="N1955" s="68">
        <v>0</v>
      </c>
    </row>
    <row r="1956" customFormat="1" spans="1:14">
      <c r="A1956" s="54" t="s">
        <v>5919</v>
      </c>
      <c r="B1956" s="54" t="s">
        <v>5920</v>
      </c>
      <c r="C1956" s="54" t="s">
        <v>5921</v>
      </c>
      <c r="D1956" s="54" t="s">
        <v>140</v>
      </c>
      <c r="E1956" s="54" t="s">
        <v>18</v>
      </c>
      <c r="F1956" s="54" t="s">
        <v>140</v>
      </c>
      <c r="G1956" s="54" t="s">
        <v>98</v>
      </c>
      <c r="H1956" s="54"/>
      <c r="I1956" s="54" t="s">
        <v>562</v>
      </c>
      <c r="J1956" s="68">
        <v>2.29</v>
      </c>
      <c r="K1956" s="68">
        <v>2.155</v>
      </c>
      <c r="L1956" s="68">
        <v>2.5</v>
      </c>
      <c r="M1956" s="68">
        <v>3</v>
      </c>
      <c r="N1956" s="68">
        <v>0.5</v>
      </c>
    </row>
    <row r="1957" customFormat="1" spans="1:14">
      <c r="A1957" s="54" t="s">
        <v>5922</v>
      </c>
      <c r="B1957" s="54" t="s">
        <v>5923</v>
      </c>
      <c r="C1957" s="54" t="s">
        <v>5924</v>
      </c>
      <c r="D1957" s="54" t="s">
        <v>458</v>
      </c>
      <c r="E1957" s="54" t="s">
        <v>18</v>
      </c>
      <c r="F1957" s="54" t="s">
        <v>458</v>
      </c>
      <c r="G1957" s="54" t="s">
        <v>98</v>
      </c>
      <c r="H1957" s="54"/>
      <c r="I1957" s="54" t="s">
        <v>562</v>
      </c>
      <c r="J1957" s="68">
        <v>1.63</v>
      </c>
      <c r="K1957" s="68">
        <v>2.975</v>
      </c>
      <c r="L1957" s="68">
        <v>2.5</v>
      </c>
      <c r="M1957" s="68">
        <v>3</v>
      </c>
      <c r="N1957" s="68">
        <v>0.5</v>
      </c>
    </row>
    <row r="1958" customFormat="1" spans="1:14">
      <c r="A1958" s="54" t="s">
        <v>5925</v>
      </c>
      <c r="B1958" s="54" t="s">
        <v>5926</v>
      </c>
      <c r="C1958" s="54" t="s">
        <v>5927</v>
      </c>
      <c r="D1958" s="54" t="s">
        <v>17</v>
      </c>
      <c r="E1958" s="54" t="s">
        <v>18</v>
      </c>
      <c r="F1958" s="54" t="s">
        <v>17</v>
      </c>
      <c r="G1958" s="54" t="s">
        <v>19</v>
      </c>
      <c r="H1958" s="54"/>
      <c r="I1958" s="54" t="s">
        <v>103</v>
      </c>
      <c r="J1958" s="68">
        <v>9.9</v>
      </c>
      <c r="K1958" s="68">
        <v>7.688</v>
      </c>
      <c r="L1958" s="68">
        <v>10</v>
      </c>
      <c r="M1958" s="68">
        <v>10</v>
      </c>
      <c r="N1958" s="68">
        <v>0</v>
      </c>
    </row>
    <row r="1959" customFormat="1" spans="1:14">
      <c r="A1959" s="54" t="s">
        <v>5928</v>
      </c>
      <c r="B1959" s="54" t="s">
        <v>5929</v>
      </c>
      <c r="C1959" s="54" t="s">
        <v>5930</v>
      </c>
      <c r="D1959" s="54" t="s">
        <v>140</v>
      </c>
      <c r="E1959" s="54" t="s">
        <v>18</v>
      </c>
      <c r="F1959" s="54" t="s">
        <v>140</v>
      </c>
      <c r="G1959" s="54" t="s">
        <v>98</v>
      </c>
      <c r="H1959" s="54"/>
      <c r="I1959" s="54" t="s">
        <v>442</v>
      </c>
      <c r="J1959" s="68">
        <v>5.48</v>
      </c>
      <c r="K1959" s="68">
        <v>10.718</v>
      </c>
      <c r="L1959" s="68">
        <v>10</v>
      </c>
      <c r="M1959" s="68">
        <v>12</v>
      </c>
      <c r="N1959" s="68">
        <v>2</v>
      </c>
    </row>
    <row r="1960" customFormat="1" spans="1:14">
      <c r="A1960" s="54" t="s">
        <v>5931</v>
      </c>
      <c r="B1960" s="54" t="s">
        <v>5932</v>
      </c>
      <c r="C1960" s="54" t="s">
        <v>5933</v>
      </c>
      <c r="D1960" s="54" t="s">
        <v>17</v>
      </c>
      <c r="E1960" s="54" t="s">
        <v>18</v>
      </c>
      <c r="F1960" s="54" t="s">
        <v>17</v>
      </c>
      <c r="G1960" s="66" t="s">
        <v>19</v>
      </c>
      <c r="H1960" s="54"/>
      <c r="I1960" s="54" t="s">
        <v>103</v>
      </c>
      <c r="J1960" s="68">
        <v>12.42</v>
      </c>
      <c r="K1960" s="68">
        <v>10.267</v>
      </c>
      <c r="L1960" s="68">
        <v>12.5</v>
      </c>
      <c r="M1960" s="68">
        <v>12.5</v>
      </c>
      <c r="N1960" s="68">
        <v>0</v>
      </c>
    </row>
    <row r="1961" customFormat="1" spans="1:14">
      <c r="A1961" s="54" t="s">
        <v>5934</v>
      </c>
      <c r="B1961" s="54" t="s">
        <v>5935</v>
      </c>
      <c r="C1961" s="54" t="s">
        <v>5936</v>
      </c>
      <c r="D1961" s="54" t="s">
        <v>17</v>
      </c>
      <c r="E1961" s="54" t="s">
        <v>18</v>
      </c>
      <c r="F1961" s="54" t="s">
        <v>17</v>
      </c>
      <c r="G1961" s="54" t="s">
        <v>19</v>
      </c>
      <c r="H1961" s="54"/>
      <c r="I1961" s="54" t="s">
        <v>390</v>
      </c>
      <c r="J1961" s="68">
        <v>0.47</v>
      </c>
      <c r="K1961" s="68">
        <v>0.756</v>
      </c>
      <c r="L1961" s="68">
        <v>1</v>
      </c>
      <c r="M1961" s="68">
        <v>1</v>
      </c>
      <c r="N1961" s="68">
        <v>0</v>
      </c>
    </row>
    <row r="1962" customFormat="1" spans="1:14">
      <c r="A1962" s="54" t="s">
        <v>5937</v>
      </c>
      <c r="B1962" s="54" t="s">
        <v>5938</v>
      </c>
      <c r="C1962" s="54" t="s">
        <v>5939</v>
      </c>
      <c r="D1962" s="54" t="s">
        <v>880</v>
      </c>
      <c r="E1962" s="54" t="s">
        <v>18</v>
      </c>
      <c r="F1962" s="54" t="s">
        <v>880</v>
      </c>
      <c r="G1962" s="54" t="s">
        <v>52</v>
      </c>
      <c r="H1962" s="54"/>
      <c r="I1962" s="54" t="s">
        <v>5940</v>
      </c>
      <c r="J1962" s="68">
        <v>41.27</v>
      </c>
      <c r="K1962" s="68">
        <v>46.567</v>
      </c>
      <c r="L1962" s="68">
        <v>47</v>
      </c>
      <c r="M1962" s="68">
        <v>56</v>
      </c>
      <c r="N1962" s="68">
        <v>9</v>
      </c>
    </row>
    <row r="1963" customFormat="1" spans="1:14">
      <c r="A1963" s="54" t="s">
        <v>5941</v>
      </c>
      <c r="B1963" s="54" t="s">
        <v>5942</v>
      </c>
      <c r="C1963" s="54" t="s">
        <v>5943</v>
      </c>
      <c r="D1963" s="54" t="s">
        <v>198</v>
      </c>
      <c r="E1963" s="54" t="s">
        <v>18</v>
      </c>
      <c r="F1963" s="54" t="s">
        <v>198</v>
      </c>
      <c r="G1963" s="54" t="s">
        <v>129</v>
      </c>
      <c r="H1963" s="54"/>
      <c r="I1963" s="54" t="s">
        <v>161</v>
      </c>
      <c r="J1963" s="68">
        <v>0.08</v>
      </c>
      <c r="K1963" s="68">
        <v>0</v>
      </c>
      <c r="L1963" s="68">
        <v>0.5</v>
      </c>
      <c r="M1963" s="68">
        <v>0.5</v>
      </c>
      <c r="N1963" s="68">
        <v>0</v>
      </c>
    </row>
    <row r="1964" customFormat="1" spans="1:14">
      <c r="A1964" s="54" t="s">
        <v>5944</v>
      </c>
      <c r="B1964" s="54" t="s">
        <v>5945</v>
      </c>
      <c r="C1964" s="54" t="s">
        <v>5946</v>
      </c>
      <c r="D1964" s="54" t="s">
        <v>198</v>
      </c>
      <c r="E1964" s="54" t="s">
        <v>18</v>
      </c>
      <c r="F1964" s="54" t="s">
        <v>198</v>
      </c>
      <c r="G1964" s="54" t="s">
        <v>129</v>
      </c>
      <c r="H1964" s="54"/>
      <c r="I1964" s="54" t="s">
        <v>161</v>
      </c>
      <c r="J1964" s="68">
        <v>0.18</v>
      </c>
      <c r="K1964" s="68">
        <v>0</v>
      </c>
      <c r="L1964" s="68">
        <v>0.5</v>
      </c>
      <c r="M1964" s="68">
        <v>0.5</v>
      </c>
      <c r="N1964" s="68">
        <v>0</v>
      </c>
    </row>
    <row r="1965" customFormat="1" spans="1:14">
      <c r="A1965" s="54" t="s">
        <v>5947</v>
      </c>
      <c r="B1965" s="54" t="s">
        <v>5948</v>
      </c>
      <c r="C1965" s="54" t="s">
        <v>5949</v>
      </c>
      <c r="D1965" s="54" t="s">
        <v>1725</v>
      </c>
      <c r="E1965" s="54" t="s">
        <v>18</v>
      </c>
      <c r="F1965" s="54" t="s">
        <v>1725</v>
      </c>
      <c r="G1965" s="54" t="s">
        <v>52</v>
      </c>
      <c r="H1965" s="54"/>
      <c r="I1965" s="54" t="s">
        <v>408</v>
      </c>
      <c r="J1965" s="68">
        <v>78.43</v>
      </c>
      <c r="K1965" s="68">
        <v>63.313</v>
      </c>
      <c r="L1965" s="68">
        <v>79</v>
      </c>
      <c r="M1965" s="68">
        <v>79</v>
      </c>
      <c r="N1965" s="68">
        <v>0</v>
      </c>
    </row>
    <row r="1966" customFormat="1" spans="1:14">
      <c r="A1966" s="54" t="s">
        <v>5950</v>
      </c>
      <c r="B1966" s="54" t="s">
        <v>5951</v>
      </c>
      <c r="C1966" s="54" t="s">
        <v>5952</v>
      </c>
      <c r="D1966" s="54" t="s">
        <v>728</v>
      </c>
      <c r="E1966" s="54" t="s">
        <v>18</v>
      </c>
      <c r="F1966" s="54" t="s">
        <v>728</v>
      </c>
      <c r="G1966" s="54" t="s">
        <v>129</v>
      </c>
      <c r="H1966" s="54"/>
      <c r="I1966" s="54" t="s">
        <v>20</v>
      </c>
      <c r="J1966" s="68">
        <v>20</v>
      </c>
      <c r="K1966" s="68">
        <v>12</v>
      </c>
      <c r="L1966" s="68">
        <v>23</v>
      </c>
      <c r="M1966" s="68">
        <v>20</v>
      </c>
      <c r="N1966" s="68">
        <v>-3</v>
      </c>
    </row>
    <row r="1967" customFormat="1" spans="1:14">
      <c r="A1967" s="54" t="s">
        <v>5953</v>
      </c>
      <c r="B1967" s="54" t="s">
        <v>5954</v>
      </c>
      <c r="C1967" s="54" t="s">
        <v>5955</v>
      </c>
      <c r="D1967" s="54" t="s">
        <v>2788</v>
      </c>
      <c r="E1967" s="54" t="s">
        <v>18</v>
      </c>
      <c r="F1967" s="54" t="s">
        <v>2788</v>
      </c>
      <c r="G1967" s="54" t="s">
        <v>170</v>
      </c>
      <c r="H1967" s="54"/>
      <c r="I1967" s="54" t="s">
        <v>5956</v>
      </c>
      <c r="J1967" s="68">
        <v>818</v>
      </c>
      <c r="K1967" s="68">
        <v>816.264</v>
      </c>
      <c r="L1967" s="68">
        <v>950</v>
      </c>
      <c r="M1967" s="68">
        <v>818</v>
      </c>
      <c r="N1967" s="68">
        <v>-132</v>
      </c>
    </row>
    <row r="1968" customFormat="1" spans="1:14">
      <c r="A1968" s="54" t="s">
        <v>5957</v>
      </c>
      <c r="B1968" s="54" t="s">
        <v>5958</v>
      </c>
      <c r="C1968" s="54" t="s">
        <v>5959</v>
      </c>
      <c r="D1968" s="54" t="s">
        <v>28</v>
      </c>
      <c r="E1968" s="54" t="s">
        <v>18</v>
      </c>
      <c r="F1968" s="54" t="s">
        <v>28</v>
      </c>
      <c r="G1968" s="54" t="s">
        <v>29</v>
      </c>
      <c r="H1968" s="54"/>
      <c r="I1968" s="54" t="s">
        <v>337</v>
      </c>
      <c r="J1968" s="68">
        <v>1434.85</v>
      </c>
      <c r="K1968" s="68">
        <v>3.953</v>
      </c>
      <c r="L1968" s="68">
        <v>4</v>
      </c>
      <c r="M1968" s="68">
        <v>1435</v>
      </c>
      <c r="N1968" s="68">
        <v>1431</v>
      </c>
    </row>
    <row r="1969" customFormat="1" spans="1:14">
      <c r="A1969" s="54" t="s">
        <v>5960</v>
      </c>
      <c r="B1969" s="54" t="s">
        <v>5961</v>
      </c>
      <c r="C1969" s="54" t="s">
        <v>5962</v>
      </c>
      <c r="D1969" s="54" t="s">
        <v>332</v>
      </c>
      <c r="E1969" s="54" t="s">
        <v>18</v>
      </c>
      <c r="F1969" s="54" t="s">
        <v>332</v>
      </c>
      <c r="G1969" s="54" t="s">
        <v>52</v>
      </c>
      <c r="H1969" s="54"/>
      <c r="I1969" s="54" t="s">
        <v>398</v>
      </c>
      <c r="J1969" s="68">
        <v>11.02</v>
      </c>
      <c r="K1969" s="68">
        <v>18.289</v>
      </c>
      <c r="L1969" s="68">
        <v>18</v>
      </c>
      <c r="M1969" s="68">
        <v>19</v>
      </c>
      <c r="N1969" s="68">
        <v>1</v>
      </c>
    </row>
    <row r="1970" customFormat="1" spans="1:14">
      <c r="A1970" s="54" t="s">
        <v>5963</v>
      </c>
      <c r="B1970" s="54" t="s">
        <v>5964</v>
      </c>
      <c r="C1970" s="54" t="s">
        <v>5965</v>
      </c>
      <c r="D1970" s="54" t="s">
        <v>332</v>
      </c>
      <c r="E1970" s="54" t="s">
        <v>18</v>
      </c>
      <c r="F1970" s="54" t="s">
        <v>332</v>
      </c>
      <c r="G1970" s="54" t="s">
        <v>52</v>
      </c>
      <c r="H1970" s="54"/>
      <c r="I1970" s="54" t="s">
        <v>398</v>
      </c>
      <c r="J1970" s="68">
        <v>21.31</v>
      </c>
      <c r="K1970" s="68">
        <v>24.531</v>
      </c>
      <c r="L1970" s="68">
        <v>24</v>
      </c>
      <c r="M1970" s="68">
        <v>25</v>
      </c>
      <c r="N1970" s="68">
        <v>1</v>
      </c>
    </row>
    <row r="1971" customFormat="1" spans="1:14">
      <c r="A1971" s="54" t="s">
        <v>5966</v>
      </c>
      <c r="B1971" s="54" t="s">
        <v>5967</v>
      </c>
      <c r="C1971" s="54" t="s">
        <v>5968</v>
      </c>
      <c r="D1971" s="54" t="s">
        <v>603</v>
      </c>
      <c r="E1971" s="54" t="s">
        <v>18</v>
      </c>
      <c r="F1971" s="54" t="s">
        <v>603</v>
      </c>
      <c r="G1971" s="54" t="s">
        <v>129</v>
      </c>
      <c r="H1971" s="54"/>
      <c r="I1971" s="54" t="s">
        <v>246</v>
      </c>
      <c r="J1971" s="68">
        <v>7.14</v>
      </c>
      <c r="K1971" s="68">
        <v>9.077</v>
      </c>
      <c r="L1971" s="68">
        <v>9.5</v>
      </c>
      <c r="M1971" s="68">
        <v>9.5</v>
      </c>
      <c r="N1971" s="68">
        <v>0</v>
      </c>
    </row>
    <row r="1972" customFormat="1" spans="1:14">
      <c r="A1972" s="54" t="s">
        <v>5969</v>
      </c>
      <c r="B1972" s="54" t="s">
        <v>5970</v>
      </c>
      <c r="C1972" s="54" t="s">
        <v>5971</v>
      </c>
      <c r="D1972" s="54" t="s">
        <v>845</v>
      </c>
      <c r="E1972" s="54" t="s">
        <v>18</v>
      </c>
      <c r="F1972" s="54" t="s">
        <v>845</v>
      </c>
      <c r="G1972" s="54" t="s">
        <v>129</v>
      </c>
      <c r="H1972" s="54"/>
      <c r="I1972" s="54" t="s">
        <v>145</v>
      </c>
      <c r="J1972" s="68">
        <v>11.46</v>
      </c>
      <c r="K1972" s="68">
        <v>9.331</v>
      </c>
      <c r="L1972" s="68">
        <v>11.5</v>
      </c>
      <c r="M1972" s="68">
        <v>11.5</v>
      </c>
      <c r="N1972" s="68">
        <v>0</v>
      </c>
    </row>
    <row r="1973" customFormat="1" spans="1:14">
      <c r="A1973" s="54" t="s">
        <v>5972</v>
      </c>
      <c r="B1973" s="54" t="s">
        <v>5973</v>
      </c>
      <c r="C1973" s="54" t="s">
        <v>5974</v>
      </c>
      <c r="D1973" s="54" t="s">
        <v>274</v>
      </c>
      <c r="E1973" s="54" t="s">
        <v>18</v>
      </c>
      <c r="F1973" s="54" t="s">
        <v>274</v>
      </c>
      <c r="G1973" s="54" t="s">
        <v>29</v>
      </c>
      <c r="H1973" s="54"/>
      <c r="I1973" s="54" t="s">
        <v>191</v>
      </c>
      <c r="J1973" s="68">
        <v>81.99</v>
      </c>
      <c r="K1973" s="68">
        <v>87.357</v>
      </c>
      <c r="L1973" s="68">
        <v>86</v>
      </c>
      <c r="M1973" s="68">
        <v>112</v>
      </c>
      <c r="N1973" s="68">
        <v>26</v>
      </c>
    </row>
    <row r="1974" customFormat="1" spans="1:14">
      <c r="A1974" s="54" t="s">
        <v>5975</v>
      </c>
      <c r="B1974" s="54" t="s">
        <v>5976</v>
      </c>
      <c r="C1974" s="54" t="s">
        <v>5977</v>
      </c>
      <c r="D1974" s="54" t="s">
        <v>17</v>
      </c>
      <c r="E1974" s="54" t="s">
        <v>18</v>
      </c>
      <c r="F1974" s="54" t="s">
        <v>17</v>
      </c>
      <c r="G1974" s="66" t="s">
        <v>19</v>
      </c>
      <c r="H1974" s="54"/>
      <c r="I1974" s="54" t="s">
        <v>99</v>
      </c>
      <c r="J1974" s="68">
        <v>0.87</v>
      </c>
      <c r="K1974" s="68">
        <v>0.806</v>
      </c>
      <c r="L1974" s="68">
        <v>1</v>
      </c>
      <c r="M1974" s="68">
        <v>1</v>
      </c>
      <c r="N1974" s="68">
        <v>0</v>
      </c>
    </row>
    <row r="1975" customFormat="1" spans="1:14">
      <c r="A1975" s="54" t="s">
        <v>5978</v>
      </c>
      <c r="B1975" s="54" t="s">
        <v>5979</v>
      </c>
      <c r="C1975" s="54" t="s">
        <v>5980</v>
      </c>
      <c r="D1975" s="54" t="s">
        <v>317</v>
      </c>
      <c r="E1975" s="54" t="s">
        <v>18</v>
      </c>
      <c r="F1975" s="54" t="s">
        <v>317</v>
      </c>
      <c r="G1975" s="54" t="s">
        <v>52</v>
      </c>
      <c r="H1975" s="54"/>
      <c r="I1975" s="54" t="s">
        <v>207</v>
      </c>
      <c r="J1975" s="68">
        <v>61.9</v>
      </c>
      <c r="K1975" s="68">
        <v>210.594</v>
      </c>
      <c r="L1975" s="68">
        <v>163</v>
      </c>
      <c r="M1975" s="68">
        <v>211</v>
      </c>
      <c r="N1975" s="68">
        <v>48</v>
      </c>
    </row>
    <row r="1976" customFormat="1" spans="1:14">
      <c r="A1976" s="54" t="s">
        <v>5981</v>
      </c>
      <c r="B1976" s="54" t="s">
        <v>5982</v>
      </c>
      <c r="C1976" s="54" t="s">
        <v>5983</v>
      </c>
      <c r="D1976" s="54" t="s">
        <v>97</v>
      </c>
      <c r="E1976" s="54" t="s">
        <v>18</v>
      </c>
      <c r="F1976" s="54" t="s">
        <v>97</v>
      </c>
      <c r="G1976" s="54" t="s">
        <v>98</v>
      </c>
      <c r="H1976" s="54"/>
      <c r="I1976" s="54" t="s">
        <v>223</v>
      </c>
      <c r="J1976" s="68">
        <v>477.03</v>
      </c>
      <c r="K1976" s="68">
        <v>342.986</v>
      </c>
      <c r="L1976" s="68">
        <v>478</v>
      </c>
      <c r="M1976" s="68">
        <v>478</v>
      </c>
      <c r="N1976" s="68">
        <v>0</v>
      </c>
    </row>
    <row r="1977" customFormat="1" spans="1:14">
      <c r="A1977" s="54" t="s">
        <v>5984</v>
      </c>
      <c r="B1977" s="54" t="s">
        <v>5985</v>
      </c>
      <c r="C1977" s="54" t="s">
        <v>5986</v>
      </c>
      <c r="D1977" s="54" t="s">
        <v>1452</v>
      </c>
      <c r="E1977" s="54" t="s">
        <v>18</v>
      </c>
      <c r="F1977" s="54" t="s">
        <v>1452</v>
      </c>
      <c r="G1977" s="54" t="s">
        <v>98</v>
      </c>
      <c r="H1977" s="54"/>
      <c r="I1977" s="54" t="s">
        <v>223</v>
      </c>
      <c r="J1977" s="68">
        <v>15.08</v>
      </c>
      <c r="K1977" s="68">
        <v>18.62</v>
      </c>
      <c r="L1977" s="68">
        <v>21</v>
      </c>
      <c r="M1977" s="68">
        <v>21</v>
      </c>
      <c r="N1977" s="68">
        <v>0</v>
      </c>
    </row>
    <row r="1978" customFormat="1" spans="1:14">
      <c r="A1978" s="54" t="s">
        <v>5987</v>
      </c>
      <c r="B1978" s="54" t="s">
        <v>5988</v>
      </c>
      <c r="C1978" s="54" t="s">
        <v>5989</v>
      </c>
      <c r="D1978" s="54" t="s">
        <v>140</v>
      </c>
      <c r="E1978" s="54" t="s">
        <v>18</v>
      </c>
      <c r="F1978" s="54" t="s">
        <v>140</v>
      </c>
      <c r="G1978" s="54" t="s">
        <v>98</v>
      </c>
      <c r="H1978" s="54"/>
      <c r="I1978" s="54" t="s">
        <v>535</v>
      </c>
      <c r="J1978" s="68">
        <v>9.46</v>
      </c>
      <c r="K1978" s="68">
        <v>9.184</v>
      </c>
      <c r="L1978" s="68">
        <v>10</v>
      </c>
      <c r="M1978" s="68">
        <v>10</v>
      </c>
      <c r="N1978" s="68">
        <v>0</v>
      </c>
    </row>
    <row r="1979" customFormat="1" spans="1:14">
      <c r="A1979" s="54" t="s">
        <v>5990</v>
      </c>
      <c r="B1979" s="54" t="s">
        <v>5991</v>
      </c>
      <c r="C1979" s="54" t="s">
        <v>5992</v>
      </c>
      <c r="D1979" s="54" t="s">
        <v>590</v>
      </c>
      <c r="E1979" s="54" t="s">
        <v>18</v>
      </c>
      <c r="F1979" s="54" t="s">
        <v>590</v>
      </c>
      <c r="G1979" s="54" t="s">
        <v>129</v>
      </c>
      <c r="H1979" s="54"/>
      <c r="I1979" s="54" t="s">
        <v>223</v>
      </c>
      <c r="J1979" s="68">
        <v>2.95</v>
      </c>
      <c r="K1979" s="68">
        <v>4.536</v>
      </c>
      <c r="L1979" s="68">
        <v>3</v>
      </c>
      <c r="M1979" s="68">
        <v>5</v>
      </c>
      <c r="N1979" s="68">
        <v>2</v>
      </c>
    </row>
    <row r="1980" customFormat="1" spans="1:14">
      <c r="A1980" s="54" t="s">
        <v>5993</v>
      </c>
      <c r="B1980" s="54" t="s">
        <v>5994</v>
      </c>
      <c r="C1980" s="54" t="s">
        <v>5995</v>
      </c>
      <c r="D1980" s="54" t="s">
        <v>78</v>
      </c>
      <c r="E1980" s="54" t="s">
        <v>18</v>
      </c>
      <c r="F1980" s="54" t="s">
        <v>78</v>
      </c>
      <c r="G1980" s="54" t="s">
        <v>29</v>
      </c>
      <c r="H1980" s="54"/>
      <c r="I1980" s="54" t="s">
        <v>408</v>
      </c>
      <c r="J1980" s="68">
        <v>33.81</v>
      </c>
      <c r="K1980" s="68">
        <v>18.887</v>
      </c>
      <c r="L1980" s="68">
        <v>34</v>
      </c>
      <c r="M1980" s="68">
        <v>34</v>
      </c>
      <c r="N1980" s="68">
        <v>0</v>
      </c>
    </row>
    <row r="1981" customFormat="1" spans="1:14">
      <c r="A1981" s="54" t="s">
        <v>5996</v>
      </c>
      <c r="B1981" s="54" t="s">
        <v>5997</v>
      </c>
      <c r="C1981" s="54" t="s">
        <v>5998</v>
      </c>
      <c r="D1981" s="54" t="s">
        <v>17</v>
      </c>
      <c r="E1981" s="54" t="s">
        <v>18</v>
      </c>
      <c r="F1981" s="54" t="s">
        <v>17</v>
      </c>
      <c r="G1981" s="54" t="s">
        <v>19</v>
      </c>
      <c r="H1981" s="54"/>
      <c r="I1981" s="54" t="s">
        <v>408</v>
      </c>
      <c r="J1981" s="68">
        <v>5.08</v>
      </c>
      <c r="K1981" s="68">
        <v>4.488</v>
      </c>
      <c r="L1981" s="68">
        <v>5.5</v>
      </c>
      <c r="M1981" s="68">
        <v>8</v>
      </c>
      <c r="N1981" s="68">
        <v>2.5</v>
      </c>
    </row>
    <row r="1982" customFormat="1" spans="1:14">
      <c r="A1982" s="54" t="s">
        <v>5999</v>
      </c>
      <c r="B1982" s="54" t="s">
        <v>6000</v>
      </c>
      <c r="C1982" s="54" t="s">
        <v>6001</v>
      </c>
      <c r="D1982" s="54" t="s">
        <v>6002</v>
      </c>
      <c r="E1982" s="54" t="s">
        <v>18</v>
      </c>
      <c r="F1982" s="54" t="s">
        <v>6002</v>
      </c>
      <c r="G1982" s="54" t="s">
        <v>29</v>
      </c>
      <c r="H1982" s="54"/>
      <c r="I1982" s="54" t="s">
        <v>191</v>
      </c>
      <c r="J1982" s="68">
        <v>98.96</v>
      </c>
      <c r="K1982" s="68">
        <v>0.938</v>
      </c>
      <c r="L1982" s="68">
        <v>1</v>
      </c>
      <c r="M1982" s="68">
        <v>167</v>
      </c>
      <c r="N1982" s="68">
        <v>166</v>
      </c>
    </row>
    <row r="1983" customFormat="1" spans="1:14">
      <c r="A1983" s="54" t="s">
        <v>6003</v>
      </c>
      <c r="B1983" s="54" t="s">
        <v>6004</v>
      </c>
      <c r="C1983" s="54" t="s">
        <v>6005</v>
      </c>
      <c r="D1983" s="54" t="s">
        <v>428</v>
      </c>
      <c r="E1983" s="54" t="s">
        <v>18</v>
      </c>
      <c r="F1983" s="54" t="s">
        <v>428</v>
      </c>
      <c r="G1983" s="54" t="s">
        <v>29</v>
      </c>
      <c r="H1983" s="54"/>
      <c r="I1983" s="54" t="s">
        <v>199</v>
      </c>
      <c r="J1983" s="68">
        <v>84.79</v>
      </c>
      <c r="K1983" s="68">
        <v>63.766</v>
      </c>
      <c r="L1983" s="68">
        <v>85</v>
      </c>
      <c r="M1983" s="68">
        <v>85</v>
      </c>
      <c r="N1983" s="68">
        <v>0</v>
      </c>
    </row>
    <row r="1984" customFormat="1" spans="1:14">
      <c r="A1984" s="54" t="s">
        <v>6006</v>
      </c>
      <c r="B1984" s="54" t="s">
        <v>6007</v>
      </c>
      <c r="C1984" s="54" t="s">
        <v>6008</v>
      </c>
      <c r="D1984" s="54" t="s">
        <v>17</v>
      </c>
      <c r="E1984" s="54" t="s">
        <v>18</v>
      </c>
      <c r="F1984" s="54" t="s">
        <v>17</v>
      </c>
      <c r="G1984" s="54" t="s">
        <v>19</v>
      </c>
      <c r="H1984" s="54"/>
      <c r="I1984" s="54" t="s">
        <v>558</v>
      </c>
      <c r="J1984" s="68">
        <v>35.88</v>
      </c>
      <c r="K1984" s="68">
        <v>8.432</v>
      </c>
      <c r="L1984" s="68">
        <v>36</v>
      </c>
      <c r="M1984" s="68">
        <v>36</v>
      </c>
      <c r="N1984" s="68">
        <v>0</v>
      </c>
    </row>
    <row r="1985" customFormat="1" spans="1:14">
      <c r="A1985" s="54" t="s">
        <v>6009</v>
      </c>
      <c r="B1985" s="54" t="s">
        <v>6010</v>
      </c>
      <c r="C1985" s="54" t="s">
        <v>6011</v>
      </c>
      <c r="D1985" s="54" t="s">
        <v>17</v>
      </c>
      <c r="E1985" s="54" t="s">
        <v>18</v>
      </c>
      <c r="F1985" s="54" t="s">
        <v>17</v>
      </c>
      <c r="G1985" s="54" t="s">
        <v>19</v>
      </c>
      <c r="H1985" s="54"/>
      <c r="I1985" s="54" t="s">
        <v>86</v>
      </c>
      <c r="J1985" s="68">
        <v>2.24</v>
      </c>
      <c r="K1985" s="68">
        <v>2.192</v>
      </c>
      <c r="L1985" s="68">
        <v>2.5</v>
      </c>
      <c r="M1985" s="68">
        <v>2.5</v>
      </c>
      <c r="N1985" s="68">
        <v>0</v>
      </c>
    </row>
    <row r="1986" customFormat="1" spans="1:14">
      <c r="A1986" s="54" t="s">
        <v>6012</v>
      </c>
      <c r="B1986" s="54" t="s">
        <v>6013</v>
      </c>
      <c r="C1986" s="54" t="s">
        <v>6014</v>
      </c>
      <c r="D1986" s="54" t="s">
        <v>336</v>
      </c>
      <c r="E1986" s="54" t="s">
        <v>18</v>
      </c>
      <c r="F1986" s="54" t="s">
        <v>336</v>
      </c>
      <c r="G1986" s="54" t="s">
        <v>129</v>
      </c>
      <c r="H1986" s="54"/>
      <c r="I1986" s="54" t="s">
        <v>161</v>
      </c>
      <c r="J1986" s="68">
        <v>0.07</v>
      </c>
      <c r="K1986" s="68">
        <v>0.144</v>
      </c>
      <c r="L1986" s="68">
        <v>0.5</v>
      </c>
      <c r="M1986" s="68">
        <v>0.5</v>
      </c>
      <c r="N1986" s="68">
        <v>0</v>
      </c>
    </row>
    <row r="1987" customFormat="1" spans="1:14">
      <c r="A1987" s="54" t="s">
        <v>6015</v>
      </c>
      <c r="B1987" s="54" t="s">
        <v>6016</v>
      </c>
      <c r="C1987" s="54" t="s">
        <v>6017</v>
      </c>
      <c r="D1987" s="54" t="s">
        <v>160</v>
      </c>
      <c r="E1987" s="54" t="s">
        <v>18</v>
      </c>
      <c r="F1987" s="54" t="s">
        <v>160</v>
      </c>
      <c r="G1987" s="54" t="s">
        <v>129</v>
      </c>
      <c r="H1987" s="54"/>
      <c r="I1987" s="54" t="s">
        <v>86</v>
      </c>
      <c r="J1987" s="68">
        <v>2.04</v>
      </c>
      <c r="K1987" s="68">
        <v>0.39</v>
      </c>
      <c r="L1987" s="68">
        <v>2.5</v>
      </c>
      <c r="M1987" s="68">
        <v>2.5</v>
      </c>
      <c r="N1987" s="68">
        <v>0</v>
      </c>
    </row>
    <row r="1988" customFormat="1" spans="1:14">
      <c r="A1988" s="54" t="s">
        <v>6018</v>
      </c>
      <c r="B1988" s="54" t="s">
        <v>6019</v>
      </c>
      <c r="C1988" s="54" t="s">
        <v>6020</v>
      </c>
      <c r="D1988" s="54" t="s">
        <v>17</v>
      </c>
      <c r="E1988" s="54" t="s">
        <v>18</v>
      </c>
      <c r="F1988" s="54" t="s">
        <v>17</v>
      </c>
      <c r="G1988" s="54" t="s">
        <v>19</v>
      </c>
      <c r="H1988" s="54"/>
      <c r="I1988" s="54" t="s">
        <v>86</v>
      </c>
      <c r="J1988" s="68">
        <v>0.42</v>
      </c>
      <c r="K1988" s="68">
        <v>0.234</v>
      </c>
      <c r="L1988" s="68">
        <v>0.5</v>
      </c>
      <c r="M1988" s="68">
        <v>0.5</v>
      </c>
      <c r="N1988" s="68">
        <v>0</v>
      </c>
    </row>
    <row r="1989" customFormat="1" spans="1:14">
      <c r="A1989" s="54" t="s">
        <v>6021</v>
      </c>
      <c r="B1989" s="54" t="s">
        <v>6022</v>
      </c>
      <c r="C1989" s="54" t="s">
        <v>6023</v>
      </c>
      <c r="D1989" s="54" t="s">
        <v>17</v>
      </c>
      <c r="E1989" s="54" t="s">
        <v>18</v>
      </c>
      <c r="F1989" s="54" t="s">
        <v>17</v>
      </c>
      <c r="G1989" s="54" t="s">
        <v>19</v>
      </c>
      <c r="H1989" s="54"/>
      <c r="I1989" s="54" t="s">
        <v>408</v>
      </c>
      <c r="J1989" s="68">
        <v>5.32</v>
      </c>
      <c r="K1989" s="68">
        <v>3.994</v>
      </c>
      <c r="L1989" s="68">
        <v>5.5</v>
      </c>
      <c r="M1989" s="68">
        <v>5.5</v>
      </c>
      <c r="N1989" s="68">
        <v>0</v>
      </c>
    </row>
    <row r="1990" customFormat="1" spans="1:14">
      <c r="A1990" s="54" t="s">
        <v>6024</v>
      </c>
      <c r="B1990" s="54" t="s">
        <v>6025</v>
      </c>
      <c r="C1990" s="54" t="s">
        <v>6026</v>
      </c>
      <c r="D1990" s="54" t="s">
        <v>17</v>
      </c>
      <c r="E1990" s="54" t="s">
        <v>18</v>
      </c>
      <c r="F1990" s="54" t="s">
        <v>17</v>
      </c>
      <c r="G1990" s="54" t="s">
        <v>19</v>
      </c>
      <c r="H1990" s="54"/>
      <c r="I1990" s="54" t="s">
        <v>227</v>
      </c>
      <c r="J1990" s="68">
        <v>16.6</v>
      </c>
      <c r="K1990" s="68">
        <v>9.405</v>
      </c>
      <c r="L1990" s="68">
        <v>17</v>
      </c>
      <c r="M1990" s="68">
        <v>17</v>
      </c>
      <c r="N1990" s="68">
        <v>0</v>
      </c>
    </row>
    <row r="1991" customFormat="1" spans="1:14">
      <c r="A1991" s="54" t="s">
        <v>6027</v>
      </c>
      <c r="B1991" s="54" t="s">
        <v>6028</v>
      </c>
      <c r="C1991" s="54" t="s">
        <v>6029</v>
      </c>
      <c r="D1991" s="54" t="s">
        <v>17</v>
      </c>
      <c r="E1991" s="54" t="s">
        <v>18</v>
      </c>
      <c r="F1991" s="54" t="s">
        <v>17</v>
      </c>
      <c r="G1991" s="54" t="s">
        <v>19</v>
      </c>
      <c r="H1991" s="54"/>
      <c r="I1991" s="54" t="s">
        <v>4078</v>
      </c>
      <c r="J1991" s="68">
        <v>2.21</v>
      </c>
      <c r="K1991" s="68">
        <v>1.936</v>
      </c>
      <c r="L1991" s="68">
        <v>2.5</v>
      </c>
      <c r="M1991" s="68">
        <v>2.5</v>
      </c>
      <c r="N1991" s="68">
        <v>0</v>
      </c>
    </row>
    <row r="1992" customFormat="1" spans="1:14">
      <c r="A1992" s="54" t="s">
        <v>6030</v>
      </c>
      <c r="B1992" s="54" t="s">
        <v>6031</v>
      </c>
      <c r="C1992" s="54" t="s">
        <v>6032</v>
      </c>
      <c r="D1992" s="54" t="s">
        <v>186</v>
      </c>
      <c r="E1992" s="54" t="s">
        <v>18</v>
      </c>
      <c r="F1992" s="54" t="s">
        <v>186</v>
      </c>
      <c r="G1992" s="66" t="s">
        <v>98</v>
      </c>
      <c r="H1992" s="54"/>
      <c r="I1992" s="54" t="s">
        <v>99</v>
      </c>
      <c r="J1992" s="68">
        <v>21.71</v>
      </c>
      <c r="K1992" s="68">
        <v>16.641</v>
      </c>
      <c r="L1992" s="68">
        <v>22</v>
      </c>
      <c r="M1992" s="68">
        <v>22</v>
      </c>
      <c r="N1992" s="68">
        <v>0</v>
      </c>
    </row>
    <row r="1993" customFormat="1" spans="1:14">
      <c r="A1993" s="54" t="s">
        <v>6033</v>
      </c>
      <c r="B1993" s="54" t="s">
        <v>6034</v>
      </c>
      <c r="C1993" s="54" t="s">
        <v>6035</v>
      </c>
      <c r="D1993" s="54" t="s">
        <v>1184</v>
      </c>
      <c r="E1993" s="54" t="s">
        <v>18</v>
      </c>
      <c r="F1993" s="54" t="s">
        <v>1184</v>
      </c>
      <c r="G1993" s="66" t="s">
        <v>98</v>
      </c>
      <c r="H1993" s="54"/>
      <c r="I1993" s="54" t="s">
        <v>442</v>
      </c>
      <c r="J1993" s="68">
        <v>12.12</v>
      </c>
      <c r="K1993" s="68">
        <v>11.726</v>
      </c>
      <c r="L1993" s="68">
        <v>13</v>
      </c>
      <c r="M1993" s="68">
        <v>21</v>
      </c>
      <c r="N1993" s="68">
        <v>8</v>
      </c>
    </row>
    <row r="1994" customFormat="1" spans="1:14">
      <c r="A1994" s="54" t="s">
        <v>6036</v>
      </c>
      <c r="B1994" s="54" t="s">
        <v>6037</v>
      </c>
      <c r="C1994" s="54" t="s">
        <v>6038</v>
      </c>
      <c r="D1994" s="54" t="s">
        <v>1188</v>
      </c>
      <c r="E1994" s="54" t="s">
        <v>18</v>
      </c>
      <c r="F1994" s="54" t="s">
        <v>1188</v>
      </c>
      <c r="G1994" s="54" t="s">
        <v>129</v>
      </c>
      <c r="H1994" s="54"/>
      <c r="I1994" s="54" t="s">
        <v>442</v>
      </c>
      <c r="J1994" s="68">
        <v>28.39</v>
      </c>
      <c r="K1994" s="68">
        <v>32.796</v>
      </c>
      <c r="L1994" s="68">
        <v>34</v>
      </c>
      <c r="M1994" s="68">
        <v>33</v>
      </c>
      <c r="N1994" s="68">
        <v>-1</v>
      </c>
    </row>
    <row r="1995" customFormat="1" spans="1:14">
      <c r="A1995" s="54" t="s">
        <v>6039</v>
      </c>
      <c r="B1995" s="54" t="s">
        <v>6040</v>
      </c>
      <c r="C1995" s="54" t="s">
        <v>6041</v>
      </c>
      <c r="D1995" s="54" t="s">
        <v>1188</v>
      </c>
      <c r="E1995" s="54" t="s">
        <v>18</v>
      </c>
      <c r="F1995" s="54" t="s">
        <v>1188</v>
      </c>
      <c r="G1995" s="54" t="s">
        <v>129</v>
      </c>
      <c r="H1995" s="54"/>
      <c r="I1995" s="54" t="s">
        <v>442</v>
      </c>
      <c r="J1995" s="68">
        <v>4.93</v>
      </c>
      <c r="K1995" s="68">
        <v>8.777</v>
      </c>
      <c r="L1995" s="68">
        <v>9</v>
      </c>
      <c r="M1995" s="68">
        <v>9</v>
      </c>
      <c r="N1995" s="68">
        <v>0</v>
      </c>
    </row>
    <row r="1996" customFormat="1" spans="1:14">
      <c r="A1996" s="54" t="s">
        <v>6042</v>
      </c>
      <c r="B1996" s="54" t="s">
        <v>6043</v>
      </c>
      <c r="C1996" s="54" t="s">
        <v>50</v>
      </c>
      <c r="D1996" s="54" t="s">
        <v>194</v>
      </c>
      <c r="E1996" s="54" t="s">
        <v>18</v>
      </c>
      <c r="F1996" s="54" t="s">
        <v>194</v>
      </c>
      <c r="G1996" s="54" t="s">
        <v>52</v>
      </c>
      <c r="H1996" s="54"/>
      <c r="I1996" s="54" t="s">
        <v>1194</v>
      </c>
      <c r="J1996" s="68">
        <v>207.6</v>
      </c>
      <c r="K1996" s="68">
        <v>197.28</v>
      </c>
      <c r="L1996" s="68">
        <v>196</v>
      </c>
      <c r="M1996" s="68">
        <v>208</v>
      </c>
      <c r="N1996" s="68">
        <v>12</v>
      </c>
    </row>
    <row r="1997" customFormat="1" spans="1:14">
      <c r="A1997" s="54" t="s">
        <v>6044</v>
      </c>
      <c r="B1997" s="54" t="s">
        <v>6045</v>
      </c>
      <c r="C1997" s="54" t="s">
        <v>6046</v>
      </c>
      <c r="D1997" s="54" t="s">
        <v>17</v>
      </c>
      <c r="E1997" s="54" t="s">
        <v>18</v>
      </c>
      <c r="F1997" s="54" t="s">
        <v>17</v>
      </c>
      <c r="G1997" s="54" t="s">
        <v>19</v>
      </c>
      <c r="H1997" s="54"/>
      <c r="I1997" s="54" t="s">
        <v>227</v>
      </c>
      <c r="J1997" s="68">
        <v>2.9</v>
      </c>
      <c r="K1997" s="68">
        <v>4.182</v>
      </c>
      <c r="L1997" s="68">
        <v>4.5</v>
      </c>
      <c r="M1997" s="68">
        <v>4.5</v>
      </c>
      <c r="N1997" s="68">
        <v>0</v>
      </c>
    </row>
    <row r="1998" customFormat="1" spans="1:14">
      <c r="A1998" s="54" t="s">
        <v>6047</v>
      </c>
      <c r="B1998" s="54" t="s">
        <v>6048</v>
      </c>
      <c r="C1998" s="54" t="s">
        <v>6049</v>
      </c>
      <c r="D1998" s="54" t="s">
        <v>17</v>
      </c>
      <c r="E1998" s="54" t="s">
        <v>18</v>
      </c>
      <c r="F1998" s="54" t="s">
        <v>17</v>
      </c>
      <c r="G1998" s="54" t="s">
        <v>19</v>
      </c>
      <c r="H1998" s="54"/>
      <c r="I1998" s="54" t="s">
        <v>408</v>
      </c>
      <c r="J1998" s="68">
        <v>0.34</v>
      </c>
      <c r="K1998" s="68">
        <v>0</v>
      </c>
      <c r="L1998" s="68">
        <v>0.5</v>
      </c>
      <c r="M1998" s="68">
        <v>0.5</v>
      </c>
      <c r="N1998" s="68">
        <v>0</v>
      </c>
    </row>
    <row r="1999" customFormat="1" spans="1:14">
      <c r="A1999" s="54" t="s">
        <v>6050</v>
      </c>
      <c r="B1999" s="54" t="s">
        <v>6051</v>
      </c>
      <c r="C1999" s="54" t="s">
        <v>6052</v>
      </c>
      <c r="D1999" s="54" t="s">
        <v>967</v>
      </c>
      <c r="E1999" s="54" t="s">
        <v>18</v>
      </c>
      <c r="F1999" s="54" t="s">
        <v>967</v>
      </c>
      <c r="G1999" s="66" t="s">
        <v>52</v>
      </c>
      <c r="H1999" s="54"/>
      <c r="I1999" s="54" t="s">
        <v>191</v>
      </c>
      <c r="J1999" s="68">
        <v>20.4</v>
      </c>
      <c r="K1999" s="68">
        <v>19.145</v>
      </c>
      <c r="L1999" s="68">
        <v>24</v>
      </c>
      <c r="M1999" s="68">
        <v>24</v>
      </c>
      <c r="N1999" s="68">
        <v>0</v>
      </c>
    </row>
    <row r="2000" customFormat="1" spans="1:14">
      <c r="A2000" s="54" t="s">
        <v>6053</v>
      </c>
      <c r="B2000" s="54" t="s">
        <v>6054</v>
      </c>
      <c r="C2000" s="54" t="s">
        <v>36</v>
      </c>
      <c r="D2000" s="54" t="s">
        <v>231</v>
      </c>
      <c r="E2000" s="54" t="s">
        <v>18</v>
      </c>
      <c r="F2000" s="54" t="s">
        <v>231</v>
      </c>
      <c r="G2000" s="66" t="s">
        <v>52</v>
      </c>
      <c r="H2000" s="54"/>
      <c r="I2000" s="54" t="s">
        <v>6055</v>
      </c>
      <c r="J2000" s="68">
        <v>24.03</v>
      </c>
      <c r="K2000" s="68">
        <v>6.753</v>
      </c>
      <c r="L2000" s="68">
        <v>31</v>
      </c>
      <c r="M2000" s="68">
        <v>31</v>
      </c>
      <c r="N2000" s="68">
        <v>0</v>
      </c>
    </row>
    <row r="2001" customFormat="1" spans="1:14">
      <c r="A2001" s="54" t="s">
        <v>6056</v>
      </c>
      <c r="B2001" s="54" t="s">
        <v>6057</v>
      </c>
      <c r="C2001" s="54" t="s">
        <v>6058</v>
      </c>
      <c r="D2001" s="54" t="s">
        <v>78</v>
      </c>
      <c r="E2001" s="54" t="s">
        <v>18</v>
      </c>
      <c r="F2001" s="54" t="s">
        <v>78</v>
      </c>
      <c r="G2001" s="54" t="s">
        <v>29</v>
      </c>
      <c r="H2001" s="54"/>
      <c r="I2001" s="54" t="s">
        <v>116</v>
      </c>
      <c r="J2001" s="68">
        <v>63.22</v>
      </c>
      <c r="K2001" s="68">
        <v>112.812</v>
      </c>
      <c r="L2001" s="68">
        <v>108</v>
      </c>
      <c r="M2001" s="68">
        <v>113</v>
      </c>
      <c r="N2001" s="68">
        <v>5</v>
      </c>
    </row>
    <row r="2002" customFormat="1" spans="1:14">
      <c r="A2002" s="54" t="s">
        <v>6059</v>
      </c>
      <c r="B2002" s="54" t="s">
        <v>6060</v>
      </c>
      <c r="C2002" s="54" t="s">
        <v>6061</v>
      </c>
      <c r="D2002" s="54" t="s">
        <v>17</v>
      </c>
      <c r="E2002" s="54" t="s">
        <v>18</v>
      </c>
      <c r="F2002" s="54" t="s">
        <v>17</v>
      </c>
      <c r="G2002" s="54" t="s">
        <v>19</v>
      </c>
      <c r="H2002" s="54"/>
      <c r="I2002" s="54" t="s">
        <v>1006</v>
      </c>
      <c r="J2002" s="68">
        <v>1.2</v>
      </c>
      <c r="K2002" s="68">
        <v>2.257</v>
      </c>
      <c r="L2002" s="68">
        <v>2.5</v>
      </c>
      <c r="M2002" s="68">
        <v>2.5</v>
      </c>
      <c r="N2002" s="68">
        <v>0</v>
      </c>
    </row>
    <row r="2003" customFormat="1" spans="1:14">
      <c r="A2003" s="54" t="s">
        <v>6062</v>
      </c>
      <c r="B2003" s="54" t="s">
        <v>6063</v>
      </c>
      <c r="C2003" s="54" t="s">
        <v>6064</v>
      </c>
      <c r="D2003" s="54" t="s">
        <v>5040</v>
      </c>
      <c r="E2003" s="54" t="s">
        <v>18</v>
      </c>
      <c r="F2003" s="54" t="s">
        <v>5040</v>
      </c>
      <c r="G2003" s="54" t="s">
        <v>52</v>
      </c>
      <c r="H2003" s="54"/>
      <c r="I2003" s="54" t="s">
        <v>306</v>
      </c>
      <c r="J2003" s="68">
        <v>53</v>
      </c>
      <c r="K2003" s="68">
        <v>49.98</v>
      </c>
      <c r="L2003" s="68">
        <v>53</v>
      </c>
      <c r="M2003" s="68">
        <v>80</v>
      </c>
      <c r="N2003" s="68">
        <v>27</v>
      </c>
    </row>
    <row r="2004" customFormat="1" spans="1:14">
      <c r="A2004" s="54" t="s">
        <v>6065</v>
      </c>
      <c r="B2004" s="54" t="s">
        <v>6066</v>
      </c>
      <c r="C2004" s="54" t="s">
        <v>6067</v>
      </c>
      <c r="D2004" s="54" t="s">
        <v>97</v>
      </c>
      <c r="E2004" s="54" t="s">
        <v>18</v>
      </c>
      <c r="F2004" s="54" t="s">
        <v>97</v>
      </c>
      <c r="G2004" s="54" t="s">
        <v>98</v>
      </c>
      <c r="H2004" s="54"/>
      <c r="I2004" s="54" t="s">
        <v>535</v>
      </c>
      <c r="J2004" s="68">
        <v>220.36</v>
      </c>
      <c r="K2004" s="68">
        <v>230.449</v>
      </c>
      <c r="L2004" s="68">
        <v>248</v>
      </c>
      <c r="M2004" s="68">
        <v>237</v>
      </c>
      <c r="N2004" s="68">
        <v>-11</v>
      </c>
    </row>
    <row r="2005" customFormat="1" spans="1:14">
      <c r="A2005" s="54" t="s">
        <v>6068</v>
      </c>
      <c r="B2005" s="54" t="s">
        <v>6069</v>
      </c>
      <c r="C2005" s="54" t="s">
        <v>6070</v>
      </c>
      <c r="D2005" s="54" t="s">
        <v>458</v>
      </c>
      <c r="E2005" s="54" t="s">
        <v>18</v>
      </c>
      <c r="F2005" s="54" t="s">
        <v>458</v>
      </c>
      <c r="G2005" s="66" t="s">
        <v>98</v>
      </c>
      <c r="H2005" s="54"/>
      <c r="I2005" s="54" t="s">
        <v>306</v>
      </c>
      <c r="J2005" s="68">
        <v>0.29</v>
      </c>
      <c r="K2005" s="68">
        <v>0</v>
      </c>
      <c r="L2005" s="68">
        <v>0.5</v>
      </c>
      <c r="M2005" s="68">
        <v>0.5</v>
      </c>
      <c r="N2005" s="68">
        <v>0</v>
      </c>
    </row>
    <row r="2006" customFormat="1" spans="1:14">
      <c r="A2006" s="54" t="s">
        <v>6071</v>
      </c>
      <c r="B2006" s="54" t="s">
        <v>6072</v>
      </c>
      <c r="C2006" s="54" t="s">
        <v>6073</v>
      </c>
      <c r="D2006" s="54" t="s">
        <v>17</v>
      </c>
      <c r="E2006" s="54" t="s">
        <v>18</v>
      </c>
      <c r="F2006" s="54" t="s">
        <v>17</v>
      </c>
      <c r="G2006" s="54" t="s">
        <v>19</v>
      </c>
      <c r="H2006" s="54"/>
      <c r="I2006" s="54" t="s">
        <v>292</v>
      </c>
      <c r="J2006" s="68">
        <v>1.99</v>
      </c>
      <c r="K2006" s="68">
        <v>4.309</v>
      </c>
      <c r="L2006" s="68">
        <v>3.5</v>
      </c>
      <c r="M2006" s="68">
        <v>4.5</v>
      </c>
      <c r="N2006" s="68">
        <v>1</v>
      </c>
    </row>
    <row r="2007" customFormat="1" spans="1:14">
      <c r="A2007" s="54" t="s">
        <v>6074</v>
      </c>
      <c r="B2007" s="54" t="s">
        <v>6075</v>
      </c>
      <c r="C2007" s="54" t="s">
        <v>6076</v>
      </c>
      <c r="D2007" s="54" t="s">
        <v>17</v>
      </c>
      <c r="E2007" s="54" t="s">
        <v>18</v>
      </c>
      <c r="F2007" s="54" t="s">
        <v>17</v>
      </c>
      <c r="G2007" s="54" t="s">
        <v>19</v>
      </c>
      <c r="H2007" s="54"/>
      <c r="I2007" s="54" t="s">
        <v>292</v>
      </c>
      <c r="J2007" s="68">
        <v>1.97</v>
      </c>
      <c r="K2007" s="68">
        <v>3.557</v>
      </c>
      <c r="L2007" s="68">
        <v>3.5</v>
      </c>
      <c r="M2007" s="68">
        <v>4</v>
      </c>
      <c r="N2007" s="68">
        <v>0.5</v>
      </c>
    </row>
    <row r="2008" customFormat="1" spans="1:14">
      <c r="A2008" s="54" t="s">
        <v>6077</v>
      </c>
      <c r="B2008" s="54" t="s">
        <v>6078</v>
      </c>
      <c r="C2008" s="54" t="s">
        <v>6079</v>
      </c>
      <c r="D2008" s="54" t="s">
        <v>17</v>
      </c>
      <c r="E2008" s="54" t="s">
        <v>18</v>
      </c>
      <c r="F2008" s="54" t="s">
        <v>17</v>
      </c>
      <c r="G2008" s="54" t="s">
        <v>19</v>
      </c>
      <c r="H2008" s="54"/>
      <c r="I2008" s="54" t="s">
        <v>292</v>
      </c>
      <c r="J2008" s="68">
        <v>1.94</v>
      </c>
      <c r="K2008" s="68">
        <v>3.374</v>
      </c>
      <c r="L2008" s="68">
        <v>3</v>
      </c>
      <c r="M2008" s="68">
        <v>3.5</v>
      </c>
      <c r="N2008" s="68">
        <v>0.5</v>
      </c>
    </row>
    <row r="2009" customFormat="1" spans="1:14">
      <c r="A2009" s="54" t="s">
        <v>6080</v>
      </c>
      <c r="B2009" s="54" t="s">
        <v>6081</v>
      </c>
      <c r="C2009" s="54" t="s">
        <v>6082</v>
      </c>
      <c r="D2009" s="54" t="s">
        <v>5627</v>
      </c>
      <c r="E2009" s="54" t="s">
        <v>18</v>
      </c>
      <c r="F2009" s="54" t="s">
        <v>5628</v>
      </c>
      <c r="G2009" s="54" t="s">
        <v>52</v>
      </c>
      <c r="H2009" s="54"/>
      <c r="I2009" s="54" t="s">
        <v>156</v>
      </c>
      <c r="J2009" s="68">
        <v>126.45</v>
      </c>
      <c r="K2009" s="68">
        <v>213.513</v>
      </c>
      <c r="L2009" s="68">
        <v>189</v>
      </c>
      <c r="M2009" s="68">
        <v>214</v>
      </c>
      <c r="N2009" s="68">
        <v>25</v>
      </c>
    </row>
    <row r="2010" customFormat="1" spans="1:14">
      <c r="A2010" s="54" t="s">
        <v>6083</v>
      </c>
      <c r="B2010" s="54" t="s">
        <v>6084</v>
      </c>
      <c r="C2010" s="54" t="s">
        <v>6085</v>
      </c>
      <c r="D2010" s="54" t="s">
        <v>24</v>
      </c>
      <c r="E2010" s="54" t="s">
        <v>18</v>
      </c>
      <c r="F2010" s="54" t="s">
        <v>24</v>
      </c>
      <c r="G2010" s="54" t="s">
        <v>19</v>
      </c>
      <c r="H2010" s="54"/>
      <c r="I2010" s="54" t="s">
        <v>540</v>
      </c>
      <c r="J2010" s="68">
        <v>28.15</v>
      </c>
      <c r="K2010" s="68">
        <v>25.932</v>
      </c>
      <c r="L2010" s="68">
        <v>29</v>
      </c>
      <c r="M2010" s="68">
        <v>33</v>
      </c>
      <c r="N2010" s="68">
        <v>4</v>
      </c>
    </row>
    <row r="2011" customFormat="1" spans="1:14">
      <c r="A2011" s="54" t="s">
        <v>6086</v>
      </c>
      <c r="B2011" s="54" t="s">
        <v>6087</v>
      </c>
      <c r="C2011" s="54" t="s">
        <v>50</v>
      </c>
      <c r="D2011" s="54" t="s">
        <v>231</v>
      </c>
      <c r="E2011" s="54" t="s">
        <v>18</v>
      </c>
      <c r="F2011" s="54" t="s">
        <v>231</v>
      </c>
      <c r="G2011" s="66" t="s">
        <v>52</v>
      </c>
      <c r="H2011" s="54"/>
      <c r="I2011" s="54" t="s">
        <v>6088</v>
      </c>
      <c r="J2011" s="68">
        <v>828</v>
      </c>
      <c r="K2011" s="68">
        <v>1672.56</v>
      </c>
      <c r="L2011" s="68">
        <v>1653</v>
      </c>
      <c r="M2011" s="68">
        <v>1673</v>
      </c>
      <c r="N2011" s="68">
        <v>20</v>
      </c>
    </row>
    <row r="2012" customFormat="1" spans="1:14">
      <c r="A2012" s="54" t="s">
        <v>6089</v>
      </c>
      <c r="B2012" s="54" t="s">
        <v>6090</v>
      </c>
      <c r="C2012" s="54" t="s">
        <v>6091</v>
      </c>
      <c r="D2012" s="54" t="s">
        <v>274</v>
      </c>
      <c r="E2012" s="54" t="s">
        <v>18</v>
      </c>
      <c r="F2012" s="54" t="s">
        <v>274</v>
      </c>
      <c r="G2012" s="54" t="s">
        <v>29</v>
      </c>
      <c r="H2012" s="54"/>
      <c r="I2012" s="54" t="s">
        <v>642</v>
      </c>
      <c r="J2012" s="68">
        <v>20.07</v>
      </c>
      <c r="K2012" s="68">
        <v>18.408</v>
      </c>
      <c r="L2012" s="68">
        <v>21</v>
      </c>
      <c r="M2012" s="68">
        <v>21</v>
      </c>
      <c r="N2012" s="68">
        <v>0</v>
      </c>
    </row>
    <row r="2013" customFormat="1" spans="1:14">
      <c r="A2013" s="54" t="s">
        <v>6092</v>
      </c>
      <c r="B2013" s="54" t="s">
        <v>6093</v>
      </c>
      <c r="C2013" s="54" t="s">
        <v>6094</v>
      </c>
      <c r="D2013" s="54" t="s">
        <v>17</v>
      </c>
      <c r="E2013" s="54" t="s">
        <v>18</v>
      </c>
      <c r="F2013" s="54" t="s">
        <v>17</v>
      </c>
      <c r="G2013" s="54" t="s">
        <v>19</v>
      </c>
      <c r="H2013" s="54"/>
      <c r="I2013" s="54" t="s">
        <v>227</v>
      </c>
      <c r="J2013" s="68">
        <v>17.83</v>
      </c>
      <c r="K2013" s="68">
        <v>19.23</v>
      </c>
      <c r="L2013" s="68">
        <v>18</v>
      </c>
      <c r="M2013" s="68">
        <v>19.5</v>
      </c>
      <c r="N2013" s="68">
        <v>1.5</v>
      </c>
    </row>
    <row r="2014" customFormat="1" spans="1:14">
      <c r="A2014" s="54" t="s">
        <v>6095</v>
      </c>
      <c r="B2014" s="54" t="s">
        <v>6096</v>
      </c>
      <c r="C2014" s="54" t="s">
        <v>6097</v>
      </c>
      <c r="D2014" s="54" t="s">
        <v>17</v>
      </c>
      <c r="E2014" s="54" t="s">
        <v>18</v>
      </c>
      <c r="F2014" s="54" t="s">
        <v>17</v>
      </c>
      <c r="G2014" s="54" t="s">
        <v>19</v>
      </c>
      <c r="H2014" s="54"/>
      <c r="I2014" s="54" t="s">
        <v>570</v>
      </c>
      <c r="J2014" s="68">
        <v>37.76</v>
      </c>
      <c r="K2014" s="68">
        <v>38.161</v>
      </c>
      <c r="L2014" s="68">
        <v>40</v>
      </c>
      <c r="M2014" s="68">
        <v>40</v>
      </c>
      <c r="N2014" s="68">
        <v>0</v>
      </c>
    </row>
    <row r="2015" customFormat="1" spans="1:14">
      <c r="A2015" s="54" t="s">
        <v>6098</v>
      </c>
      <c r="B2015" s="54" t="s">
        <v>6099</v>
      </c>
      <c r="C2015" s="54" t="s">
        <v>6100</v>
      </c>
      <c r="D2015" s="54" t="s">
        <v>17</v>
      </c>
      <c r="E2015" s="54" t="s">
        <v>18</v>
      </c>
      <c r="F2015" s="54" t="s">
        <v>17</v>
      </c>
      <c r="G2015" s="54" t="s">
        <v>19</v>
      </c>
      <c r="H2015" s="54"/>
      <c r="I2015" s="54" t="s">
        <v>570</v>
      </c>
      <c r="J2015" s="68">
        <v>72.33</v>
      </c>
      <c r="K2015" s="68">
        <v>67.601</v>
      </c>
      <c r="L2015" s="68">
        <v>73</v>
      </c>
      <c r="M2015" s="68">
        <v>73</v>
      </c>
      <c r="N2015" s="68">
        <v>0</v>
      </c>
    </row>
    <row r="2016" customFormat="1" spans="1:14">
      <c r="A2016" s="54" t="s">
        <v>6101</v>
      </c>
      <c r="B2016" s="54" t="s">
        <v>6102</v>
      </c>
      <c r="C2016" s="54" t="s">
        <v>6103</v>
      </c>
      <c r="D2016" s="54" t="s">
        <v>24</v>
      </c>
      <c r="E2016" s="54" t="s">
        <v>18</v>
      </c>
      <c r="F2016" s="54" t="s">
        <v>24</v>
      </c>
      <c r="G2016" s="54" t="s">
        <v>19</v>
      </c>
      <c r="H2016" s="54"/>
      <c r="I2016" s="54" t="s">
        <v>246</v>
      </c>
      <c r="J2016" s="68">
        <v>24.11</v>
      </c>
      <c r="K2016" s="68">
        <v>28.933</v>
      </c>
      <c r="L2016" s="68">
        <v>25</v>
      </c>
      <c r="M2016" s="68">
        <v>29</v>
      </c>
      <c r="N2016" s="68">
        <v>4</v>
      </c>
    </row>
    <row r="2017" customFormat="1" spans="1:14">
      <c r="A2017" s="54" t="s">
        <v>6104</v>
      </c>
      <c r="B2017" s="54" t="s">
        <v>6105</v>
      </c>
      <c r="C2017" s="54" t="s">
        <v>6106</v>
      </c>
      <c r="D2017" s="54" t="s">
        <v>24</v>
      </c>
      <c r="E2017" s="54" t="s">
        <v>18</v>
      </c>
      <c r="F2017" s="54" t="s">
        <v>24</v>
      </c>
      <c r="G2017" s="54" t="s">
        <v>19</v>
      </c>
      <c r="H2017" s="54"/>
      <c r="I2017" s="54" t="s">
        <v>246</v>
      </c>
      <c r="J2017" s="68">
        <v>24.08</v>
      </c>
      <c r="K2017" s="68">
        <v>28.281</v>
      </c>
      <c r="L2017" s="68">
        <v>25</v>
      </c>
      <c r="M2017" s="68">
        <v>29</v>
      </c>
      <c r="N2017" s="68">
        <v>4</v>
      </c>
    </row>
    <row r="2018" customFormat="1" spans="1:14">
      <c r="A2018" s="54" t="s">
        <v>6107</v>
      </c>
      <c r="B2018" s="54" t="s">
        <v>6108</v>
      </c>
      <c r="C2018" s="54" t="s">
        <v>6109</v>
      </c>
      <c r="D2018" s="54" t="s">
        <v>24</v>
      </c>
      <c r="E2018" s="54" t="s">
        <v>18</v>
      </c>
      <c r="F2018" s="54" t="s">
        <v>24</v>
      </c>
      <c r="G2018" s="54" t="s">
        <v>19</v>
      </c>
      <c r="H2018" s="54"/>
      <c r="I2018" s="54" t="s">
        <v>246</v>
      </c>
      <c r="J2018" s="68">
        <v>24.09</v>
      </c>
      <c r="K2018" s="68">
        <v>28.896</v>
      </c>
      <c r="L2018" s="68">
        <v>25</v>
      </c>
      <c r="M2018" s="68">
        <v>29</v>
      </c>
      <c r="N2018" s="68">
        <v>4</v>
      </c>
    </row>
    <row r="2019" customFormat="1" spans="1:14">
      <c r="A2019" s="54" t="s">
        <v>6110</v>
      </c>
      <c r="B2019" s="54" t="s">
        <v>6111</v>
      </c>
      <c r="C2019" s="54" t="s">
        <v>6112</v>
      </c>
      <c r="D2019" s="54" t="s">
        <v>97</v>
      </c>
      <c r="E2019" s="54" t="s">
        <v>18</v>
      </c>
      <c r="F2019" s="54" t="s">
        <v>97</v>
      </c>
      <c r="G2019" s="66" t="s">
        <v>98</v>
      </c>
      <c r="H2019" s="54"/>
      <c r="I2019" s="54" t="s">
        <v>535</v>
      </c>
      <c r="J2019" s="68">
        <v>66.05</v>
      </c>
      <c r="K2019" s="68">
        <v>42.69</v>
      </c>
      <c r="L2019" s="68">
        <v>78</v>
      </c>
      <c r="M2019" s="68">
        <v>78</v>
      </c>
      <c r="N2019" s="68">
        <v>0</v>
      </c>
    </row>
    <row r="2020" customFormat="1" spans="1:14">
      <c r="A2020" s="54" t="s">
        <v>6113</v>
      </c>
      <c r="B2020" s="54" t="s">
        <v>6114</v>
      </c>
      <c r="C2020" s="54" t="s">
        <v>6115</v>
      </c>
      <c r="D2020" s="54" t="s">
        <v>28</v>
      </c>
      <c r="E2020" s="54" t="s">
        <v>18</v>
      </c>
      <c r="F2020" s="54" t="s">
        <v>28</v>
      </c>
      <c r="G2020" s="54" t="s">
        <v>29</v>
      </c>
      <c r="H2020" s="54"/>
      <c r="I2020" s="54" t="s">
        <v>156</v>
      </c>
      <c r="J2020" s="68">
        <v>111.5</v>
      </c>
      <c r="K2020" s="68">
        <v>2.427</v>
      </c>
      <c r="L2020" s="68">
        <v>2.4</v>
      </c>
      <c r="M2020" s="68">
        <v>2.6</v>
      </c>
      <c r="N2020" s="68">
        <v>0.2</v>
      </c>
    </row>
    <row r="2021" customFormat="1" spans="1:14">
      <c r="A2021" s="54" t="s">
        <v>6116</v>
      </c>
      <c r="B2021" s="54" t="s">
        <v>6117</v>
      </c>
      <c r="C2021" s="54" t="s">
        <v>6118</v>
      </c>
      <c r="D2021" s="54" t="s">
        <v>428</v>
      </c>
      <c r="E2021" s="54" t="s">
        <v>18</v>
      </c>
      <c r="F2021" s="54" t="s">
        <v>428</v>
      </c>
      <c r="G2021" s="54" t="s">
        <v>29</v>
      </c>
      <c r="H2021" s="54"/>
      <c r="I2021" s="54" t="s">
        <v>227</v>
      </c>
      <c r="J2021" s="68">
        <v>4.08</v>
      </c>
      <c r="K2021" s="68">
        <v>21.855</v>
      </c>
      <c r="L2021" s="68">
        <v>22.5</v>
      </c>
      <c r="M2021" s="68">
        <v>24</v>
      </c>
      <c r="N2021" s="68">
        <v>1.5</v>
      </c>
    </row>
    <row r="2022" customFormat="1" spans="1:14">
      <c r="A2022" s="54" t="s">
        <v>6119</v>
      </c>
      <c r="B2022" s="54" t="s">
        <v>6120</v>
      </c>
      <c r="C2022" s="54" t="s">
        <v>6121</v>
      </c>
      <c r="D2022" s="54" t="s">
        <v>6122</v>
      </c>
      <c r="E2022" s="54" t="s">
        <v>18</v>
      </c>
      <c r="F2022" s="54" t="s">
        <v>6122</v>
      </c>
      <c r="G2022" s="54" t="s">
        <v>170</v>
      </c>
      <c r="H2022" s="54"/>
      <c r="I2022" s="54" t="s">
        <v>275</v>
      </c>
      <c r="J2022" s="68">
        <v>305.99</v>
      </c>
      <c r="K2022" s="68">
        <v>635.642</v>
      </c>
      <c r="L2022" s="68">
        <v>610</v>
      </c>
      <c r="M2022" s="68">
        <v>636</v>
      </c>
      <c r="N2022" s="68">
        <v>26</v>
      </c>
    </row>
    <row r="2023" customFormat="1" spans="1:14">
      <c r="A2023" s="54" t="s">
        <v>6123</v>
      </c>
      <c r="B2023" s="54" t="s">
        <v>6124</v>
      </c>
      <c r="C2023" s="54" t="s">
        <v>6125</v>
      </c>
      <c r="D2023" s="54" t="s">
        <v>274</v>
      </c>
      <c r="E2023" s="54" t="s">
        <v>18</v>
      </c>
      <c r="F2023" s="54" t="s">
        <v>274</v>
      </c>
      <c r="G2023" s="66" t="s">
        <v>29</v>
      </c>
      <c r="H2023" s="54"/>
      <c r="I2023" s="54" t="s">
        <v>275</v>
      </c>
      <c r="J2023" s="68">
        <v>17.52</v>
      </c>
      <c r="K2023" s="68">
        <v>27.287</v>
      </c>
      <c r="L2023" s="68">
        <v>21</v>
      </c>
      <c r="M2023" s="68">
        <v>28</v>
      </c>
      <c r="N2023" s="68">
        <v>7</v>
      </c>
    </row>
    <row r="2024" customFormat="1" spans="1:14">
      <c r="A2024" s="54" t="s">
        <v>6126</v>
      </c>
      <c r="B2024" s="54" t="s">
        <v>6127</v>
      </c>
      <c r="C2024" s="54" t="s">
        <v>36</v>
      </c>
      <c r="D2024" s="54" t="s">
        <v>231</v>
      </c>
      <c r="E2024" s="54" t="s">
        <v>18</v>
      </c>
      <c r="F2024" s="54" t="s">
        <v>231</v>
      </c>
      <c r="G2024" s="54" t="s">
        <v>52</v>
      </c>
      <c r="H2024" s="54"/>
      <c r="I2024" s="54" t="s">
        <v>156</v>
      </c>
      <c r="J2024" s="68">
        <v>180</v>
      </c>
      <c r="K2024" s="68">
        <v>90</v>
      </c>
      <c r="L2024" s="68">
        <v>180</v>
      </c>
      <c r="M2024" s="68">
        <v>180</v>
      </c>
      <c r="N2024" s="68">
        <v>0</v>
      </c>
    </row>
    <row r="2025" customFormat="1" spans="1:14">
      <c r="A2025" s="54" t="s">
        <v>6128</v>
      </c>
      <c r="B2025" s="54" t="s">
        <v>6129</v>
      </c>
      <c r="C2025" s="54" t="s">
        <v>36</v>
      </c>
      <c r="D2025" s="54" t="s">
        <v>231</v>
      </c>
      <c r="E2025" s="54" t="s">
        <v>18</v>
      </c>
      <c r="F2025" s="54" t="s">
        <v>231</v>
      </c>
      <c r="G2025" s="54" t="s">
        <v>52</v>
      </c>
      <c r="H2025" s="54"/>
      <c r="I2025" s="54" t="s">
        <v>156</v>
      </c>
      <c r="J2025" s="68">
        <v>80</v>
      </c>
      <c r="K2025" s="68">
        <v>40</v>
      </c>
      <c r="L2025" s="68">
        <v>80</v>
      </c>
      <c r="M2025" s="68">
        <v>80</v>
      </c>
      <c r="N2025" s="68">
        <v>0</v>
      </c>
    </row>
    <row r="2026" customFormat="1" spans="1:14">
      <c r="A2026" s="54" t="s">
        <v>6130</v>
      </c>
      <c r="B2026" s="54" t="s">
        <v>6131</v>
      </c>
      <c r="C2026" s="54" t="s">
        <v>6132</v>
      </c>
      <c r="D2026" s="54" t="s">
        <v>17</v>
      </c>
      <c r="E2026" s="54" t="s">
        <v>18</v>
      </c>
      <c r="F2026" s="54" t="s">
        <v>17</v>
      </c>
      <c r="G2026" s="54" t="s">
        <v>19</v>
      </c>
      <c r="H2026" s="54"/>
      <c r="I2026" s="54" t="s">
        <v>227</v>
      </c>
      <c r="J2026" s="68">
        <v>28.82</v>
      </c>
      <c r="K2026" s="68">
        <v>39.351</v>
      </c>
      <c r="L2026" s="68">
        <v>34</v>
      </c>
      <c r="M2026" s="68">
        <v>43</v>
      </c>
      <c r="N2026" s="68">
        <v>9</v>
      </c>
    </row>
    <row r="2027" customFormat="1" spans="1:14">
      <c r="A2027" s="54" t="s">
        <v>6133</v>
      </c>
      <c r="B2027" s="54" t="s">
        <v>6134</v>
      </c>
      <c r="C2027" s="54" t="s">
        <v>6135</v>
      </c>
      <c r="D2027" s="54" t="s">
        <v>266</v>
      </c>
      <c r="E2027" s="54" t="s">
        <v>18</v>
      </c>
      <c r="F2027" s="54" t="s">
        <v>267</v>
      </c>
      <c r="G2027" s="66" t="s">
        <v>170</v>
      </c>
      <c r="H2027" s="54"/>
      <c r="I2027" s="54" t="s">
        <v>86</v>
      </c>
      <c r="J2027" s="68">
        <v>145.69</v>
      </c>
      <c r="K2027" s="68">
        <v>119.49</v>
      </c>
      <c r="L2027" s="68">
        <v>146</v>
      </c>
      <c r="M2027" s="68">
        <v>146</v>
      </c>
      <c r="N2027" s="68">
        <v>0</v>
      </c>
    </row>
    <row r="2028" customFormat="1" spans="1:14">
      <c r="A2028" s="54" t="s">
        <v>6136</v>
      </c>
      <c r="B2028" s="54" t="s">
        <v>6137</v>
      </c>
      <c r="C2028" s="54" t="s">
        <v>6138</v>
      </c>
      <c r="D2028" s="54" t="s">
        <v>287</v>
      </c>
      <c r="E2028" s="54" t="s">
        <v>18</v>
      </c>
      <c r="F2028" s="54" t="s">
        <v>287</v>
      </c>
      <c r="G2028" s="66" t="s">
        <v>98</v>
      </c>
      <c r="H2028" s="54"/>
      <c r="I2028" s="54" t="s">
        <v>292</v>
      </c>
      <c r="J2028" s="68">
        <v>23.44</v>
      </c>
      <c r="K2028" s="68">
        <v>31.342</v>
      </c>
      <c r="L2028" s="68">
        <v>31</v>
      </c>
      <c r="M2028" s="68">
        <v>32</v>
      </c>
      <c r="N2028" s="68">
        <v>1</v>
      </c>
    </row>
    <row r="2029" customFormat="1" spans="1:14">
      <c r="A2029" s="54" t="s">
        <v>6139</v>
      </c>
      <c r="B2029" s="54" t="s">
        <v>6140</v>
      </c>
      <c r="C2029" s="54" t="s">
        <v>6141</v>
      </c>
      <c r="D2029" s="54" t="s">
        <v>198</v>
      </c>
      <c r="E2029" s="54" t="s">
        <v>18</v>
      </c>
      <c r="F2029" s="54" t="s">
        <v>198</v>
      </c>
      <c r="G2029" s="54" t="s">
        <v>129</v>
      </c>
      <c r="H2029" s="54"/>
      <c r="I2029" s="54" t="s">
        <v>191</v>
      </c>
      <c r="J2029" s="68">
        <v>0.09</v>
      </c>
      <c r="K2029" s="68">
        <v>0.218</v>
      </c>
      <c r="L2029" s="68">
        <v>0.5</v>
      </c>
      <c r="M2029" s="68">
        <v>0.5</v>
      </c>
      <c r="N2029" s="68">
        <v>0</v>
      </c>
    </row>
    <row r="2030" customFormat="1" spans="1:14">
      <c r="A2030" s="54" t="s">
        <v>6142</v>
      </c>
      <c r="B2030" s="54" t="s">
        <v>6143</v>
      </c>
      <c r="C2030" s="54" t="s">
        <v>6144</v>
      </c>
      <c r="D2030" s="54" t="s">
        <v>17</v>
      </c>
      <c r="E2030" s="54" t="s">
        <v>18</v>
      </c>
      <c r="F2030" s="54" t="s">
        <v>17</v>
      </c>
      <c r="G2030" s="54" t="s">
        <v>19</v>
      </c>
      <c r="H2030" s="54"/>
      <c r="I2030" s="54" t="s">
        <v>223</v>
      </c>
      <c r="J2030" s="68">
        <v>36.56</v>
      </c>
      <c r="K2030" s="68">
        <v>19.721</v>
      </c>
      <c r="L2030" s="68">
        <v>37</v>
      </c>
      <c r="M2030" s="68">
        <v>37</v>
      </c>
      <c r="N2030" s="68">
        <v>0</v>
      </c>
    </row>
    <row r="2031" customFormat="1" spans="1:14">
      <c r="A2031" s="54" t="s">
        <v>6145</v>
      </c>
      <c r="B2031" s="54" t="s">
        <v>6146</v>
      </c>
      <c r="C2031" s="54" t="s">
        <v>6147</v>
      </c>
      <c r="D2031" s="54" t="s">
        <v>1592</v>
      </c>
      <c r="E2031" s="54" t="s">
        <v>18</v>
      </c>
      <c r="F2031" s="54" t="s">
        <v>1592</v>
      </c>
      <c r="G2031" s="54" t="s">
        <v>52</v>
      </c>
      <c r="H2031" s="54"/>
      <c r="I2031" s="54" t="s">
        <v>6148</v>
      </c>
      <c r="J2031" s="68">
        <v>12</v>
      </c>
      <c r="K2031" s="68">
        <v>5.4</v>
      </c>
      <c r="L2031" s="68">
        <v>12</v>
      </c>
      <c r="M2031" s="68">
        <v>12</v>
      </c>
      <c r="N2031" s="68">
        <v>0</v>
      </c>
    </row>
    <row r="2032" customFormat="1" spans="1:14">
      <c r="A2032" s="54" t="s">
        <v>6149</v>
      </c>
      <c r="B2032" s="54" t="s">
        <v>6150</v>
      </c>
      <c r="C2032" s="54" t="s">
        <v>6151</v>
      </c>
      <c r="D2032" s="54" t="s">
        <v>17</v>
      </c>
      <c r="E2032" s="54" t="s">
        <v>18</v>
      </c>
      <c r="F2032" s="54" t="s">
        <v>17</v>
      </c>
      <c r="G2032" s="54" t="s">
        <v>19</v>
      </c>
      <c r="H2032" s="54"/>
      <c r="I2032" s="54" t="s">
        <v>152</v>
      </c>
      <c r="J2032" s="68">
        <v>5.47</v>
      </c>
      <c r="K2032" s="68">
        <v>5.28</v>
      </c>
      <c r="L2032" s="68">
        <v>5.5</v>
      </c>
      <c r="M2032" s="68">
        <v>5.5</v>
      </c>
      <c r="N2032" s="68">
        <v>0</v>
      </c>
    </row>
    <row r="2033" customFormat="1" spans="1:14">
      <c r="A2033" s="54" t="s">
        <v>6152</v>
      </c>
      <c r="B2033" s="54" t="s">
        <v>6153</v>
      </c>
      <c r="C2033" s="54" t="s">
        <v>6154</v>
      </c>
      <c r="D2033" s="54" t="s">
        <v>6122</v>
      </c>
      <c r="E2033" s="54" t="s">
        <v>18</v>
      </c>
      <c r="F2033" s="54" t="s">
        <v>6122</v>
      </c>
      <c r="G2033" s="66" t="s">
        <v>170</v>
      </c>
      <c r="H2033" s="54"/>
      <c r="I2033" s="54" t="s">
        <v>275</v>
      </c>
      <c r="J2033" s="68">
        <v>527.71</v>
      </c>
      <c r="K2033" s="68">
        <v>1219.004</v>
      </c>
      <c r="L2033" s="68">
        <v>1162</v>
      </c>
      <c r="M2033" s="68">
        <v>1220</v>
      </c>
      <c r="N2033" s="68">
        <v>58</v>
      </c>
    </row>
    <row r="2034" customFormat="1" spans="1:14">
      <c r="A2034" s="54" t="s">
        <v>6155</v>
      </c>
      <c r="B2034" s="54" t="s">
        <v>6156</v>
      </c>
      <c r="C2034" s="54" t="s">
        <v>6157</v>
      </c>
      <c r="D2034" s="54" t="s">
        <v>938</v>
      </c>
      <c r="E2034" s="54" t="s">
        <v>18</v>
      </c>
      <c r="F2034" s="54" t="s">
        <v>938</v>
      </c>
      <c r="G2034" s="66" t="s">
        <v>98</v>
      </c>
      <c r="H2034" s="54"/>
      <c r="I2034" s="54" t="s">
        <v>191</v>
      </c>
      <c r="J2034" s="68">
        <v>35.2</v>
      </c>
      <c r="K2034" s="68">
        <v>31.525</v>
      </c>
      <c r="L2034" s="68">
        <v>36</v>
      </c>
      <c r="M2034" s="68">
        <v>37</v>
      </c>
      <c r="N2034" s="68">
        <v>1</v>
      </c>
    </row>
    <row r="2035" customFormat="1" spans="1:14">
      <c r="A2035" s="54" t="s">
        <v>6158</v>
      </c>
      <c r="B2035" s="54" t="s">
        <v>6159</v>
      </c>
      <c r="C2035" s="54" t="s">
        <v>6160</v>
      </c>
      <c r="D2035" s="54" t="s">
        <v>24</v>
      </c>
      <c r="E2035" s="54" t="s">
        <v>18</v>
      </c>
      <c r="F2035" s="54" t="s">
        <v>24</v>
      </c>
      <c r="G2035" s="54" t="s">
        <v>19</v>
      </c>
      <c r="H2035" s="54"/>
      <c r="I2035" s="54" t="s">
        <v>99</v>
      </c>
      <c r="J2035" s="68">
        <v>48.8</v>
      </c>
      <c r="K2035" s="68">
        <v>28.733</v>
      </c>
      <c r="L2035" s="68">
        <v>50</v>
      </c>
      <c r="M2035" s="68">
        <v>50</v>
      </c>
      <c r="N2035" s="68">
        <v>0</v>
      </c>
    </row>
    <row r="2036" customFormat="1" spans="1:14">
      <c r="A2036" s="54" t="s">
        <v>6161</v>
      </c>
      <c r="B2036" s="54" t="s">
        <v>6162</v>
      </c>
      <c r="C2036" s="54" t="s">
        <v>6163</v>
      </c>
      <c r="D2036" s="54" t="s">
        <v>24</v>
      </c>
      <c r="E2036" s="54" t="s">
        <v>18</v>
      </c>
      <c r="F2036" s="54" t="s">
        <v>24</v>
      </c>
      <c r="G2036" s="66" t="s">
        <v>19</v>
      </c>
      <c r="H2036" s="54"/>
      <c r="I2036" s="54" t="s">
        <v>99</v>
      </c>
      <c r="J2036" s="68">
        <v>38.87</v>
      </c>
      <c r="K2036" s="68">
        <v>24.438</v>
      </c>
      <c r="L2036" s="68">
        <v>40</v>
      </c>
      <c r="M2036" s="68">
        <v>40</v>
      </c>
      <c r="N2036" s="68">
        <v>0</v>
      </c>
    </row>
    <row r="2037" customFormat="1" spans="1:14">
      <c r="A2037" s="54" t="s">
        <v>6164</v>
      </c>
      <c r="B2037" s="54" t="s">
        <v>6165</v>
      </c>
      <c r="C2037" s="54" t="s">
        <v>6166</v>
      </c>
      <c r="D2037" s="54" t="s">
        <v>24</v>
      </c>
      <c r="E2037" s="54" t="s">
        <v>18</v>
      </c>
      <c r="F2037" s="54" t="s">
        <v>24</v>
      </c>
      <c r="G2037" s="54" t="s">
        <v>19</v>
      </c>
      <c r="H2037" s="54"/>
      <c r="I2037" s="54" t="s">
        <v>99</v>
      </c>
      <c r="J2037" s="68">
        <v>48.49</v>
      </c>
      <c r="K2037" s="68">
        <v>27.586</v>
      </c>
      <c r="L2037" s="68">
        <v>49</v>
      </c>
      <c r="M2037" s="68">
        <v>49</v>
      </c>
      <c r="N2037" s="68">
        <v>0</v>
      </c>
    </row>
    <row r="2038" customFormat="1" spans="1:14">
      <c r="A2038" s="54" t="s">
        <v>6167</v>
      </c>
      <c r="B2038" s="54" t="s">
        <v>6168</v>
      </c>
      <c r="C2038" s="54" t="s">
        <v>6169</v>
      </c>
      <c r="D2038" s="54" t="s">
        <v>24</v>
      </c>
      <c r="E2038" s="54" t="s">
        <v>18</v>
      </c>
      <c r="F2038" s="54" t="s">
        <v>24</v>
      </c>
      <c r="G2038" s="54" t="s">
        <v>19</v>
      </c>
      <c r="H2038" s="54"/>
      <c r="I2038" s="54" t="s">
        <v>99</v>
      </c>
      <c r="J2038" s="68">
        <v>43.33</v>
      </c>
      <c r="K2038" s="68">
        <v>25.76</v>
      </c>
      <c r="L2038" s="68">
        <v>44</v>
      </c>
      <c r="M2038" s="68">
        <v>44</v>
      </c>
      <c r="N2038" s="68">
        <v>0</v>
      </c>
    </row>
    <row r="2039" customFormat="1" spans="1:14">
      <c r="A2039" s="54" t="s">
        <v>6170</v>
      </c>
      <c r="B2039" s="54" t="s">
        <v>6171</v>
      </c>
      <c r="C2039" s="54" t="s">
        <v>6172</v>
      </c>
      <c r="D2039" s="54" t="s">
        <v>17</v>
      </c>
      <c r="E2039" s="54" t="s">
        <v>18</v>
      </c>
      <c r="F2039" s="54" t="s">
        <v>17</v>
      </c>
      <c r="G2039" s="54" t="s">
        <v>19</v>
      </c>
      <c r="H2039" s="54"/>
      <c r="I2039" s="54" t="s">
        <v>79</v>
      </c>
      <c r="J2039" s="68">
        <v>0.59</v>
      </c>
      <c r="K2039" s="68">
        <v>1.583</v>
      </c>
      <c r="L2039" s="68">
        <v>2</v>
      </c>
      <c r="M2039" s="68">
        <v>2</v>
      </c>
      <c r="N2039" s="68">
        <v>0</v>
      </c>
    </row>
    <row r="2040" customFormat="1" spans="1:14">
      <c r="A2040" s="54" t="s">
        <v>6173</v>
      </c>
      <c r="B2040" s="54" t="s">
        <v>6174</v>
      </c>
      <c r="C2040" s="54" t="s">
        <v>6175</v>
      </c>
      <c r="D2040" s="54" t="s">
        <v>17</v>
      </c>
      <c r="E2040" s="54" t="s">
        <v>18</v>
      </c>
      <c r="F2040" s="54" t="s">
        <v>17</v>
      </c>
      <c r="G2040" s="54" t="s">
        <v>19</v>
      </c>
      <c r="H2040" s="54"/>
      <c r="I2040" s="54" t="s">
        <v>145</v>
      </c>
      <c r="J2040" s="68">
        <v>10.52</v>
      </c>
      <c r="K2040" s="68">
        <v>9.605</v>
      </c>
      <c r="L2040" s="68">
        <v>11</v>
      </c>
      <c r="M2040" s="68">
        <v>11</v>
      </c>
      <c r="N2040" s="68">
        <v>0</v>
      </c>
    </row>
    <row r="2041" customFormat="1" spans="1:14">
      <c r="A2041" s="54" t="s">
        <v>6176</v>
      </c>
      <c r="B2041" s="54" t="s">
        <v>6177</v>
      </c>
      <c r="C2041" s="54" t="s">
        <v>6178</v>
      </c>
      <c r="D2041" s="54" t="s">
        <v>24</v>
      </c>
      <c r="E2041" s="54" t="s">
        <v>18</v>
      </c>
      <c r="F2041" s="54" t="s">
        <v>24</v>
      </c>
      <c r="G2041" s="54" t="s">
        <v>19</v>
      </c>
      <c r="H2041" s="54"/>
      <c r="I2041" s="54" t="s">
        <v>1262</v>
      </c>
      <c r="J2041" s="68">
        <v>33.54</v>
      </c>
      <c r="K2041" s="68">
        <v>41.326</v>
      </c>
      <c r="L2041" s="68">
        <v>36</v>
      </c>
      <c r="M2041" s="68">
        <v>44</v>
      </c>
      <c r="N2041" s="68">
        <v>8</v>
      </c>
    </row>
    <row r="2042" customFormat="1" spans="1:14">
      <c r="A2042" s="54" t="s">
        <v>6179</v>
      </c>
      <c r="B2042" s="54" t="s">
        <v>6180</v>
      </c>
      <c r="C2042" s="54" t="s">
        <v>6181</v>
      </c>
      <c r="D2042" s="54" t="s">
        <v>24</v>
      </c>
      <c r="E2042" s="54" t="s">
        <v>18</v>
      </c>
      <c r="F2042" s="54" t="s">
        <v>24</v>
      </c>
      <c r="G2042" s="54" t="s">
        <v>19</v>
      </c>
      <c r="H2042" s="54"/>
      <c r="I2042" s="54" t="s">
        <v>1262</v>
      </c>
      <c r="J2042" s="68">
        <v>25.11</v>
      </c>
      <c r="K2042" s="68">
        <v>31.087</v>
      </c>
      <c r="L2042" s="68">
        <v>26</v>
      </c>
      <c r="M2042" s="68">
        <v>33</v>
      </c>
      <c r="N2042" s="68">
        <v>7</v>
      </c>
    </row>
    <row r="2043" customFormat="1" spans="1:14">
      <c r="A2043" s="54" t="s">
        <v>6182</v>
      </c>
      <c r="B2043" s="54" t="s">
        <v>6183</v>
      </c>
      <c r="C2043" s="54" t="s">
        <v>6184</v>
      </c>
      <c r="D2043" s="54" t="s">
        <v>24</v>
      </c>
      <c r="E2043" s="54" t="s">
        <v>18</v>
      </c>
      <c r="F2043" s="54" t="s">
        <v>24</v>
      </c>
      <c r="G2043" s="54" t="s">
        <v>19</v>
      </c>
      <c r="H2043" s="54"/>
      <c r="I2043" s="54" t="s">
        <v>1262</v>
      </c>
      <c r="J2043" s="68">
        <v>25.24</v>
      </c>
      <c r="K2043" s="68">
        <v>31.244</v>
      </c>
      <c r="L2043" s="68">
        <v>27</v>
      </c>
      <c r="M2043" s="68">
        <v>33</v>
      </c>
      <c r="N2043" s="68">
        <v>6</v>
      </c>
    </row>
    <row r="2044" customFormat="1" spans="1:14">
      <c r="A2044" s="54" t="s">
        <v>6185</v>
      </c>
      <c r="B2044" s="54" t="s">
        <v>6186</v>
      </c>
      <c r="C2044" s="54" t="s">
        <v>6187</v>
      </c>
      <c r="D2044" s="54" t="s">
        <v>24</v>
      </c>
      <c r="E2044" s="54" t="s">
        <v>18</v>
      </c>
      <c r="F2044" s="54" t="s">
        <v>24</v>
      </c>
      <c r="G2044" s="66" t="s">
        <v>19</v>
      </c>
      <c r="H2044" s="54"/>
      <c r="I2044" s="54" t="s">
        <v>1262</v>
      </c>
      <c r="J2044" s="68">
        <v>34.87</v>
      </c>
      <c r="K2044" s="68">
        <v>21.525</v>
      </c>
      <c r="L2044" s="68">
        <v>36</v>
      </c>
      <c r="M2044" s="68">
        <v>36</v>
      </c>
      <c r="N2044" s="68">
        <v>0</v>
      </c>
    </row>
    <row r="2045" customFormat="1" spans="1:14">
      <c r="A2045" s="54" t="s">
        <v>6188</v>
      </c>
      <c r="B2045" s="54" t="s">
        <v>6189</v>
      </c>
      <c r="C2045" s="54" t="s">
        <v>6190</v>
      </c>
      <c r="D2045" s="54" t="s">
        <v>24</v>
      </c>
      <c r="E2045" s="54" t="s">
        <v>18</v>
      </c>
      <c r="F2045" s="54" t="s">
        <v>24</v>
      </c>
      <c r="G2045" s="54" t="s">
        <v>19</v>
      </c>
      <c r="H2045" s="54"/>
      <c r="I2045" s="54" t="s">
        <v>1262</v>
      </c>
      <c r="J2045" s="68">
        <v>66.68</v>
      </c>
      <c r="K2045" s="68">
        <v>84.885</v>
      </c>
      <c r="L2045" s="68">
        <v>71</v>
      </c>
      <c r="M2045" s="68">
        <v>86</v>
      </c>
      <c r="N2045" s="68">
        <v>15</v>
      </c>
    </row>
    <row r="2046" customFormat="1" spans="1:14">
      <c r="A2046" s="54" t="s">
        <v>6191</v>
      </c>
      <c r="B2046" s="54" t="s">
        <v>6192</v>
      </c>
      <c r="C2046" s="54" t="s">
        <v>6193</v>
      </c>
      <c r="D2046" s="54" t="s">
        <v>24</v>
      </c>
      <c r="E2046" s="54" t="s">
        <v>18</v>
      </c>
      <c r="F2046" s="54" t="s">
        <v>24</v>
      </c>
      <c r="G2046" s="54" t="s">
        <v>19</v>
      </c>
      <c r="H2046" s="54"/>
      <c r="I2046" s="54" t="s">
        <v>1262</v>
      </c>
      <c r="J2046" s="68">
        <v>44.49</v>
      </c>
      <c r="K2046" s="68">
        <v>56.986</v>
      </c>
      <c r="L2046" s="68">
        <v>48</v>
      </c>
      <c r="M2046" s="68">
        <v>58</v>
      </c>
      <c r="N2046" s="68">
        <v>10</v>
      </c>
    </row>
    <row r="2047" customFormat="1" spans="1:14">
      <c r="A2047" s="54" t="s">
        <v>6194</v>
      </c>
      <c r="B2047" s="54" t="s">
        <v>6195</v>
      </c>
      <c r="C2047" s="54" t="s">
        <v>6196</v>
      </c>
      <c r="D2047" s="54" t="s">
        <v>17</v>
      </c>
      <c r="E2047" s="54" t="s">
        <v>18</v>
      </c>
      <c r="F2047" s="54" t="s">
        <v>17</v>
      </c>
      <c r="G2047" s="66" t="s">
        <v>19</v>
      </c>
      <c r="H2047" s="54"/>
      <c r="I2047" s="54" t="s">
        <v>1262</v>
      </c>
      <c r="J2047" s="68">
        <v>4.33</v>
      </c>
      <c r="K2047" s="68">
        <v>2.28</v>
      </c>
      <c r="L2047" s="68">
        <v>4.5</v>
      </c>
      <c r="M2047" s="68">
        <v>4.5</v>
      </c>
      <c r="N2047" s="68">
        <v>0</v>
      </c>
    </row>
    <row r="2048" customFormat="1" spans="1:14">
      <c r="A2048" s="54" t="s">
        <v>6197</v>
      </c>
      <c r="B2048" s="54" t="s">
        <v>6198</v>
      </c>
      <c r="C2048" s="54" t="s">
        <v>6199</v>
      </c>
      <c r="D2048" s="54" t="s">
        <v>24</v>
      </c>
      <c r="E2048" s="54" t="s">
        <v>18</v>
      </c>
      <c r="F2048" s="54" t="s">
        <v>24</v>
      </c>
      <c r="G2048" s="54" t="s">
        <v>19</v>
      </c>
      <c r="H2048" s="54"/>
      <c r="I2048" s="54" t="s">
        <v>120</v>
      </c>
      <c r="J2048" s="68">
        <v>2.03</v>
      </c>
      <c r="K2048" s="68">
        <v>0.864</v>
      </c>
      <c r="L2048" s="68">
        <v>2.5</v>
      </c>
      <c r="M2048" s="68">
        <v>2.5</v>
      </c>
      <c r="N2048" s="68">
        <v>0</v>
      </c>
    </row>
    <row r="2049" customFormat="1" spans="1:14">
      <c r="A2049" s="54" t="s">
        <v>6200</v>
      </c>
      <c r="B2049" s="54" t="s">
        <v>6201</v>
      </c>
      <c r="C2049" s="54" t="s">
        <v>6202</v>
      </c>
      <c r="D2049" s="54" t="s">
        <v>880</v>
      </c>
      <c r="E2049" s="54" t="s">
        <v>18</v>
      </c>
      <c r="F2049" s="54" t="s">
        <v>880</v>
      </c>
      <c r="G2049" s="54" t="s">
        <v>52</v>
      </c>
      <c r="H2049" s="54"/>
      <c r="I2049" s="54" t="s">
        <v>1006</v>
      </c>
      <c r="J2049" s="68">
        <v>55.45</v>
      </c>
      <c r="K2049" s="68">
        <v>21.398</v>
      </c>
      <c r="L2049" s="68">
        <v>56</v>
      </c>
      <c r="M2049" s="68">
        <v>56</v>
      </c>
      <c r="N2049" s="68">
        <v>0</v>
      </c>
    </row>
    <row r="2050" customFormat="1" spans="1:14">
      <c r="A2050" s="54" t="s">
        <v>6203</v>
      </c>
      <c r="B2050" s="54" t="s">
        <v>6204</v>
      </c>
      <c r="C2050" s="54" t="s">
        <v>6205</v>
      </c>
      <c r="D2050" s="54" t="s">
        <v>1725</v>
      </c>
      <c r="E2050" s="54" t="s">
        <v>18</v>
      </c>
      <c r="F2050" s="54" t="s">
        <v>1725</v>
      </c>
      <c r="G2050" s="54" t="s">
        <v>52</v>
      </c>
      <c r="H2050" s="54"/>
      <c r="I2050" s="54" t="s">
        <v>558</v>
      </c>
      <c r="J2050" s="68">
        <v>71.58</v>
      </c>
      <c r="K2050" s="68">
        <v>90.245</v>
      </c>
      <c r="L2050" s="68">
        <v>91</v>
      </c>
      <c r="M2050" s="68">
        <v>91</v>
      </c>
      <c r="N2050" s="68">
        <v>0</v>
      </c>
    </row>
    <row r="2051" customFormat="1" spans="1:14">
      <c r="A2051" s="54" t="s">
        <v>6206</v>
      </c>
      <c r="B2051" s="54" t="s">
        <v>6207</v>
      </c>
      <c r="C2051" s="54" t="s">
        <v>6208</v>
      </c>
      <c r="D2051" s="54" t="s">
        <v>1025</v>
      </c>
      <c r="E2051" s="54" t="s">
        <v>18</v>
      </c>
      <c r="F2051" s="54" t="s">
        <v>1025</v>
      </c>
      <c r="G2051" s="54" t="s">
        <v>129</v>
      </c>
      <c r="H2051" s="54"/>
      <c r="I2051" s="54" t="s">
        <v>103</v>
      </c>
      <c r="J2051" s="68">
        <v>4.25</v>
      </c>
      <c r="K2051" s="68">
        <v>4.096</v>
      </c>
      <c r="L2051" s="68">
        <v>5.5</v>
      </c>
      <c r="M2051" s="68">
        <v>4.5</v>
      </c>
      <c r="N2051" s="68">
        <v>-1</v>
      </c>
    </row>
    <row r="2052" customFormat="1" spans="1:14">
      <c r="A2052" s="54" t="s">
        <v>6209</v>
      </c>
      <c r="B2052" s="54" t="s">
        <v>6210</v>
      </c>
      <c r="C2052" s="54" t="s">
        <v>6211</v>
      </c>
      <c r="D2052" s="54" t="s">
        <v>17</v>
      </c>
      <c r="E2052" s="54" t="s">
        <v>18</v>
      </c>
      <c r="F2052" s="54" t="s">
        <v>17</v>
      </c>
      <c r="G2052" s="54" t="s">
        <v>19</v>
      </c>
      <c r="H2052" s="54"/>
      <c r="I2052" s="54" t="s">
        <v>767</v>
      </c>
      <c r="J2052" s="68">
        <v>0.05</v>
      </c>
      <c r="K2052" s="68">
        <v>0.252</v>
      </c>
      <c r="L2052" s="68">
        <v>0.5</v>
      </c>
      <c r="M2052" s="68">
        <v>0.5</v>
      </c>
      <c r="N2052" s="68">
        <v>0</v>
      </c>
    </row>
    <row r="2053" customFormat="1" spans="1:14">
      <c r="A2053" s="54" t="s">
        <v>6212</v>
      </c>
      <c r="B2053" s="54" t="s">
        <v>6213</v>
      </c>
      <c r="C2053" s="54" t="s">
        <v>6214</v>
      </c>
      <c r="D2053" s="54" t="s">
        <v>590</v>
      </c>
      <c r="E2053" s="54" t="s">
        <v>18</v>
      </c>
      <c r="F2053" s="54" t="s">
        <v>590</v>
      </c>
      <c r="G2053" s="54" t="s">
        <v>129</v>
      </c>
      <c r="H2053" s="54"/>
      <c r="I2053" s="54" t="s">
        <v>103</v>
      </c>
      <c r="J2053" s="68">
        <v>4.56</v>
      </c>
      <c r="K2053" s="68">
        <v>4.166</v>
      </c>
      <c r="L2053" s="68">
        <v>5</v>
      </c>
      <c r="M2053" s="68">
        <v>5.5</v>
      </c>
      <c r="N2053" s="68">
        <v>0.5</v>
      </c>
    </row>
    <row r="2054" customFormat="1" spans="1:14">
      <c r="A2054" s="54" t="s">
        <v>6215</v>
      </c>
      <c r="B2054" s="54" t="s">
        <v>6216</v>
      </c>
      <c r="C2054" s="54" t="s">
        <v>6217</v>
      </c>
      <c r="D2054" s="54" t="s">
        <v>17</v>
      </c>
      <c r="E2054" s="54" t="s">
        <v>18</v>
      </c>
      <c r="F2054" s="54" t="s">
        <v>17</v>
      </c>
      <c r="G2054" s="54" t="s">
        <v>19</v>
      </c>
      <c r="H2054" s="54"/>
      <c r="I2054" s="54" t="s">
        <v>767</v>
      </c>
      <c r="J2054" s="68">
        <v>0.38</v>
      </c>
      <c r="K2054" s="68">
        <v>0.515</v>
      </c>
      <c r="L2054" s="68">
        <v>0.5</v>
      </c>
      <c r="M2054" s="68">
        <v>1</v>
      </c>
      <c r="N2054" s="68">
        <v>0.5</v>
      </c>
    </row>
    <row r="2055" customFormat="1" spans="1:14">
      <c r="A2055" s="54" t="s">
        <v>6218</v>
      </c>
      <c r="B2055" s="54" t="s">
        <v>6219</v>
      </c>
      <c r="C2055" s="54" t="s">
        <v>6220</v>
      </c>
      <c r="D2055" s="54" t="s">
        <v>78</v>
      </c>
      <c r="E2055" s="54" t="s">
        <v>18</v>
      </c>
      <c r="F2055" s="54" t="s">
        <v>78</v>
      </c>
      <c r="G2055" s="66" t="s">
        <v>29</v>
      </c>
      <c r="H2055" s="54"/>
      <c r="I2055" s="54" t="s">
        <v>328</v>
      </c>
      <c r="J2055" s="68">
        <v>560.93</v>
      </c>
      <c r="K2055" s="68">
        <v>443.997</v>
      </c>
      <c r="L2055" s="68">
        <v>563</v>
      </c>
      <c r="M2055" s="68">
        <v>561</v>
      </c>
      <c r="N2055" s="68">
        <v>-2</v>
      </c>
    </row>
    <row r="2056" customFormat="1" spans="1:14">
      <c r="A2056" s="54" t="s">
        <v>6221</v>
      </c>
      <c r="B2056" s="54" t="s">
        <v>6222</v>
      </c>
      <c r="C2056" s="54" t="s">
        <v>5903</v>
      </c>
      <c r="D2056" s="54" t="s">
        <v>364</v>
      </c>
      <c r="E2056" s="54" t="s">
        <v>18</v>
      </c>
      <c r="F2056" s="54" t="s">
        <v>364</v>
      </c>
      <c r="G2056" s="66" t="s">
        <v>29</v>
      </c>
      <c r="H2056" s="54"/>
      <c r="I2056" s="54" t="s">
        <v>328</v>
      </c>
      <c r="J2056" s="68">
        <v>228.7</v>
      </c>
      <c r="K2056" s="68">
        <v>180.335</v>
      </c>
      <c r="L2056" s="68">
        <v>229.5</v>
      </c>
      <c r="M2056" s="68">
        <v>229</v>
      </c>
      <c r="N2056" s="68">
        <v>-0.5</v>
      </c>
    </row>
    <row r="2057" customFormat="1" spans="1:14">
      <c r="A2057" s="54" t="s">
        <v>6223</v>
      </c>
      <c r="B2057" s="54" t="s">
        <v>6224</v>
      </c>
      <c r="C2057" s="54" t="s">
        <v>5903</v>
      </c>
      <c r="D2057" s="54" t="s">
        <v>364</v>
      </c>
      <c r="E2057" s="54" t="s">
        <v>18</v>
      </c>
      <c r="F2057" s="54" t="s">
        <v>364</v>
      </c>
      <c r="G2057" s="54" t="s">
        <v>29</v>
      </c>
      <c r="H2057" s="54"/>
      <c r="I2057" s="54" t="s">
        <v>328</v>
      </c>
      <c r="J2057" s="68">
        <v>191.42</v>
      </c>
      <c r="K2057" s="68">
        <v>185.712</v>
      </c>
      <c r="L2057" s="68">
        <v>192</v>
      </c>
      <c r="M2057" s="68">
        <v>192</v>
      </c>
      <c r="N2057" s="68">
        <v>0</v>
      </c>
    </row>
    <row r="2058" customFormat="1" spans="1:14">
      <c r="A2058" s="54" t="s">
        <v>6225</v>
      </c>
      <c r="B2058" s="54" t="s">
        <v>6226</v>
      </c>
      <c r="C2058" s="54" t="s">
        <v>6227</v>
      </c>
      <c r="D2058" s="54" t="s">
        <v>168</v>
      </c>
      <c r="E2058" s="54" t="s">
        <v>18</v>
      </c>
      <c r="F2058" s="54" t="s">
        <v>169</v>
      </c>
      <c r="G2058" s="66" t="s">
        <v>170</v>
      </c>
      <c r="H2058" s="54"/>
      <c r="I2058" s="54" t="s">
        <v>187</v>
      </c>
      <c r="J2058" s="68">
        <v>110.15</v>
      </c>
      <c r="K2058" s="68">
        <v>55.716</v>
      </c>
      <c r="L2058" s="68">
        <v>110</v>
      </c>
      <c r="M2058" s="68">
        <v>111</v>
      </c>
      <c r="N2058" s="68">
        <v>1</v>
      </c>
    </row>
    <row r="2059" customFormat="1" spans="1:14">
      <c r="A2059" s="54" t="s">
        <v>6228</v>
      </c>
      <c r="B2059" s="54" t="s">
        <v>6229</v>
      </c>
      <c r="C2059" s="54" t="s">
        <v>6230</v>
      </c>
      <c r="D2059" s="54" t="s">
        <v>6231</v>
      </c>
      <c r="E2059" s="54" t="s">
        <v>18</v>
      </c>
      <c r="F2059" s="54" t="s">
        <v>6232</v>
      </c>
      <c r="G2059" s="54" t="s">
        <v>98</v>
      </c>
      <c r="H2059" s="54"/>
      <c r="I2059" s="54" t="s">
        <v>99</v>
      </c>
      <c r="J2059" s="68">
        <v>1114.55</v>
      </c>
      <c r="K2059" s="68">
        <v>808.527</v>
      </c>
      <c r="L2059" s="68">
        <v>1120</v>
      </c>
      <c r="M2059" s="68">
        <v>1118</v>
      </c>
      <c r="N2059" s="68">
        <v>-2</v>
      </c>
    </row>
    <row r="2060" customFormat="1" spans="1:14">
      <c r="A2060" s="54" t="s">
        <v>6233</v>
      </c>
      <c r="B2060" s="54" t="s">
        <v>6234</v>
      </c>
      <c r="C2060" s="54" t="s">
        <v>6235</v>
      </c>
      <c r="D2060" s="54" t="s">
        <v>17</v>
      </c>
      <c r="E2060" s="54" t="s">
        <v>18</v>
      </c>
      <c r="F2060" s="54" t="s">
        <v>17</v>
      </c>
      <c r="G2060" s="54" t="s">
        <v>19</v>
      </c>
      <c r="H2060" s="54"/>
      <c r="I2060" s="54" t="s">
        <v>90</v>
      </c>
      <c r="J2060" s="68">
        <v>0.15</v>
      </c>
      <c r="K2060" s="68">
        <v>0</v>
      </c>
      <c r="L2060" s="68">
        <v>0.5</v>
      </c>
      <c r="M2060" s="68">
        <v>0.5</v>
      </c>
      <c r="N2060" s="68">
        <v>0</v>
      </c>
    </row>
    <row r="2061" customFormat="1" spans="1:14">
      <c r="A2061" s="54" t="s">
        <v>6236</v>
      </c>
      <c r="B2061" s="54" t="s">
        <v>6237</v>
      </c>
      <c r="C2061" s="54" t="s">
        <v>6238</v>
      </c>
      <c r="D2061" s="54" t="s">
        <v>17</v>
      </c>
      <c r="E2061" s="54" t="s">
        <v>18</v>
      </c>
      <c r="F2061" s="54" t="s">
        <v>17</v>
      </c>
      <c r="G2061" s="54" t="s">
        <v>19</v>
      </c>
      <c r="H2061" s="54"/>
      <c r="I2061" s="54" t="s">
        <v>90</v>
      </c>
      <c r="J2061" s="68">
        <v>0.32</v>
      </c>
      <c r="K2061" s="68">
        <v>0</v>
      </c>
      <c r="L2061" s="68">
        <v>0.5</v>
      </c>
      <c r="M2061" s="68">
        <v>0.5</v>
      </c>
      <c r="N2061" s="68">
        <v>0</v>
      </c>
    </row>
    <row r="2062" customFormat="1" spans="1:14">
      <c r="A2062" s="54" t="s">
        <v>6239</v>
      </c>
      <c r="B2062" s="54" t="s">
        <v>6240</v>
      </c>
      <c r="C2062" s="54" t="s">
        <v>6241</v>
      </c>
      <c r="D2062" s="54" t="s">
        <v>17</v>
      </c>
      <c r="E2062" s="54" t="s">
        <v>18</v>
      </c>
      <c r="F2062" s="54" t="s">
        <v>17</v>
      </c>
      <c r="G2062" s="54" t="s">
        <v>19</v>
      </c>
      <c r="H2062" s="54"/>
      <c r="I2062" s="54" t="s">
        <v>219</v>
      </c>
      <c r="J2062" s="68">
        <v>62.62</v>
      </c>
      <c r="K2062" s="68">
        <v>90.492</v>
      </c>
      <c r="L2062" s="68">
        <v>81</v>
      </c>
      <c r="M2062" s="68">
        <v>91</v>
      </c>
      <c r="N2062" s="68">
        <v>10</v>
      </c>
    </row>
    <row r="2063" customFormat="1" spans="1:14">
      <c r="A2063" s="54" t="s">
        <v>6242</v>
      </c>
      <c r="B2063" s="54" t="s">
        <v>6243</v>
      </c>
      <c r="C2063" s="54" t="s">
        <v>6244</v>
      </c>
      <c r="D2063" s="54" t="s">
        <v>17</v>
      </c>
      <c r="E2063" s="54" t="s">
        <v>18</v>
      </c>
      <c r="F2063" s="54" t="s">
        <v>17</v>
      </c>
      <c r="G2063" s="54" t="s">
        <v>19</v>
      </c>
      <c r="H2063" s="54"/>
      <c r="I2063" s="54" t="s">
        <v>219</v>
      </c>
      <c r="J2063" s="68">
        <v>59.21</v>
      </c>
      <c r="K2063" s="68">
        <v>69.764</v>
      </c>
      <c r="L2063" s="68">
        <v>64</v>
      </c>
      <c r="M2063" s="68">
        <v>71</v>
      </c>
      <c r="N2063" s="68">
        <v>7</v>
      </c>
    </row>
    <row r="2064" customFormat="1" spans="1:14">
      <c r="A2064" s="54" t="s">
        <v>6245</v>
      </c>
      <c r="B2064" s="54" t="s">
        <v>6246</v>
      </c>
      <c r="C2064" s="54" t="s">
        <v>6247</v>
      </c>
      <c r="D2064" s="54" t="s">
        <v>140</v>
      </c>
      <c r="E2064" s="54" t="s">
        <v>18</v>
      </c>
      <c r="F2064" s="54" t="s">
        <v>140</v>
      </c>
      <c r="G2064" s="54" t="s">
        <v>98</v>
      </c>
      <c r="H2064" s="54"/>
      <c r="I2064" s="54" t="s">
        <v>187</v>
      </c>
      <c r="J2064" s="68">
        <v>21.65</v>
      </c>
      <c r="K2064" s="68">
        <v>73.527</v>
      </c>
      <c r="L2064" s="68">
        <v>71</v>
      </c>
      <c r="M2064" s="68">
        <v>75</v>
      </c>
      <c r="N2064" s="68">
        <v>4</v>
      </c>
    </row>
    <row r="2065" customFormat="1" spans="1:14">
      <c r="A2065" s="54" t="s">
        <v>6248</v>
      </c>
      <c r="B2065" s="54" t="s">
        <v>6249</v>
      </c>
      <c r="C2065" s="54" t="s">
        <v>6250</v>
      </c>
      <c r="D2065" s="54" t="s">
        <v>17</v>
      </c>
      <c r="E2065" s="54" t="s">
        <v>18</v>
      </c>
      <c r="F2065" s="54" t="s">
        <v>17</v>
      </c>
      <c r="G2065" s="54" t="s">
        <v>19</v>
      </c>
      <c r="H2065" s="54"/>
      <c r="I2065" s="54" t="s">
        <v>90</v>
      </c>
      <c r="J2065" s="68">
        <v>41.17</v>
      </c>
      <c r="K2065" s="68">
        <v>34.032</v>
      </c>
      <c r="L2065" s="68">
        <v>42</v>
      </c>
      <c r="M2065" s="68">
        <v>42</v>
      </c>
      <c r="N2065" s="68">
        <v>0</v>
      </c>
    </row>
    <row r="2066" customFormat="1" spans="1:14">
      <c r="A2066" s="54" t="s">
        <v>6251</v>
      </c>
      <c r="B2066" s="54" t="s">
        <v>6252</v>
      </c>
      <c r="C2066" s="54" t="s">
        <v>6253</v>
      </c>
      <c r="D2066" s="54" t="s">
        <v>17</v>
      </c>
      <c r="E2066" s="54" t="s">
        <v>18</v>
      </c>
      <c r="F2066" s="54" t="s">
        <v>17</v>
      </c>
      <c r="G2066" s="54" t="s">
        <v>19</v>
      </c>
      <c r="H2066" s="54"/>
      <c r="I2066" s="54" t="s">
        <v>99</v>
      </c>
      <c r="J2066" s="68">
        <v>3.73</v>
      </c>
      <c r="K2066" s="68">
        <v>1.928</v>
      </c>
      <c r="L2066" s="68">
        <v>4</v>
      </c>
      <c r="M2066" s="68">
        <v>4</v>
      </c>
      <c r="N2066" s="68">
        <v>0</v>
      </c>
    </row>
    <row r="2067" customFormat="1" spans="1:14">
      <c r="A2067" s="54" t="s">
        <v>6254</v>
      </c>
      <c r="B2067" s="54" t="s">
        <v>6255</v>
      </c>
      <c r="C2067" s="54" t="s">
        <v>6256</v>
      </c>
      <c r="D2067" s="54" t="s">
        <v>2455</v>
      </c>
      <c r="E2067" s="54" t="s">
        <v>18</v>
      </c>
      <c r="F2067" s="54" t="s">
        <v>2455</v>
      </c>
      <c r="G2067" s="66" t="s">
        <v>129</v>
      </c>
      <c r="H2067" s="54"/>
      <c r="I2067" s="54" t="s">
        <v>86</v>
      </c>
      <c r="J2067" s="68">
        <v>19.07</v>
      </c>
      <c r="K2067" s="68">
        <v>24.486</v>
      </c>
      <c r="L2067" s="68">
        <v>27</v>
      </c>
      <c r="M2067" s="68">
        <v>24.5</v>
      </c>
      <c r="N2067" s="68">
        <v>-2.5</v>
      </c>
    </row>
    <row r="2068" customFormat="1" spans="1:14">
      <c r="A2068" s="54" t="s">
        <v>6257</v>
      </c>
      <c r="B2068" s="54" t="s">
        <v>6258</v>
      </c>
      <c r="C2068" s="54" t="s">
        <v>6259</v>
      </c>
      <c r="D2068" s="54" t="s">
        <v>2455</v>
      </c>
      <c r="E2068" s="54" t="s">
        <v>18</v>
      </c>
      <c r="F2068" s="54" t="s">
        <v>2455</v>
      </c>
      <c r="G2068" s="66" t="s">
        <v>129</v>
      </c>
      <c r="H2068" s="54"/>
      <c r="I2068" s="54" t="s">
        <v>86</v>
      </c>
      <c r="J2068" s="68">
        <v>20.62</v>
      </c>
      <c r="K2068" s="68">
        <v>24.833</v>
      </c>
      <c r="L2068" s="68">
        <v>27</v>
      </c>
      <c r="M2068" s="68">
        <v>25</v>
      </c>
      <c r="N2068" s="68">
        <v>-2</v>
      </c>
    </row>
    <row r="2069" customFormat="1" spans="1:14">
      <c r="A2069" s="54" t="s">
        <v>6260</v>
      </c>
      <c r="B2069" s="54" t="s">
        <v>6261</v>
      </c>
      <c r="C2069" s="54" t="s">
        <v>6262</v>
      </c>
      <c r="D2069" s="54" t="s">
        <v>17</v>
      </c>
      <c r="E2069" s="54" t="s">
        <v>18</v>
      </c>
      <c r="F2069" s="54" t="s">
        <v>17</v>
      </c>
      <c r="G2069" s="54" t="s">
        <v>19</v>
      </c>
      <c r="H2069" s="54"/>
      <c r="I2069" s="54" t="s">
        <v>191</v>
      </c>
      <c r="J2069" s="68">
        <v>4.77</v>
      </c>
      <c r="K2069" s="68">
        <v>2.253</v>
      </c>
      <c r="L2069" s="68">
        <v>5</v>
      </c>
      <c r="M2069" s="68">
        <v>5</v>
      </c>
      <c r="N2069" s="68">
        <v>0</v>
      </c>
    </row>
    <row r="2070" customFormat="1" spans="1:14">
      <c r="A2070" s="54" t="s">
        <v>6263</v>
      </c>
      <c r="B2070" s="54" t="s">
        <v>6264</v>
      </c>
      <c r="C2070" s="54" t="s">
        <v>6265</v>
      </c>
      <c r="D2070" s="54" t="s">
        <v>6266</v>
      </c>
      <c r="E2070" s="54" t="s">
        <v>18</v>
      </c>
      <c r="F2070" s="54" t="s">
        <v>6266</v>
      </c>
      <c r="G2070" s="54" t="s">
        <v>129</v>
      </c>
      <c r="H2070" s="54"/>
      <c r="I2070" s="54" t="s">
        <v>203</v>
      </c>
      <c r="J2070" s="68">
        <v>10.01</v>
      </c>
      <c r="K2070" s="68">
        <v>10.478</v>
      </c>
      <c r="L2070" s="68">
        <v>10.5</v>
      </c>
      <c r="M2070" s="68">
        <v>10.5</v>
      </c>
      <c r="N2070" s="68">
        <v>0</v>
      </c>
    </row>
    <row r="2071" customFormat="1" spans="1:14">
      <c r="A2071" s="54" t="s">
        <v>6267</v>
      </c>
      <c r="B2071" s="54" t="s">
        <v>6268</v>
      </c>
      <c r="C2071" s="54" t="s">
        <v>6269</v>
      </c>
      <c r="D2071" s="54" t="s">
        <v>611</v>
      </c>
      <c r="E2071" s="54" t="s">
        <v>18</v>
      </c>
      <c r="F2071" s="54" t="s">
        <v>611</v>
      </c>
      <c r="G2071" s="54" t="s">
        <v>129</v>
      </c>
      <c r="H2071" s="54"/>
      <c r="I2071" s="54" t="s">
        <v>86</v>
      </c>
      <c r="J2071" s="68">
        <v>38.68</v>
      </c>
      <c r="K2071" s="68">
        <v>46.448</v>
      </c>
      <c r="L2071" s="68">
        <v>48</v>
      </c>
      <c r="M2071" s="68">
        <v>47</v>
      </c>
      <c r="N2071" s="68">
        <v>-1</v>
      </c>
    </row>
    <row r="2072" customFormat="1" spans="1:14">
      <c r="A2072" s="54" t="s">
        <v>6270</v>
      </c>
      <c r="B2072" s="54" t="s">
        <v>6271</v>
      </c>
      <c r="C2072" s="54" t="s">
        <v>6272</v>
      </c>
      <c r="D2072" s="54" t="s">
        <v>24</v>
      </c>
      <c r="E2072" s="54" t="s">
        <v>18</v>
      </c>
      <c r="F2072" s="54" t="s">
        <v>24</v>
      </c>
      <c r="G2072" s="54" t="s">
        <v>19</v>
      </c>
      <c r="H2072" s="54"/>
      <c r="I2072" s="54" t="s">
        <v>211</v>
      </c>
      <c r="J2072" s="68">
        <v>3.67</v>
      </c>
      <c r="K2072" s="68">
        <v>5.158</v>
      </c>
      <c r="L2072" s="68">
        <v>5</v>
      </c>
      <c r="M2072" s="68">
        <v>5.5</v>
      </c>
      <c r="N2072" s="68">
        <v>0.5</v>
      </c>
    </row>
    <row r="2073" customFormat="1" spans="1:14">
      <c r="A2073" s="54" t="s">
        <v>6273</v>
      </c>
      <c r="B2073" s="54" t="s">
        <v>6274</v>
      </c>
      <c r="C2073" s="54" t="s">
        <v>6275</v>
      </c>
      <c r="D2073" s="54" t="s">
        <v>449</v>
      </c>
      <c r="E2073" s="54" t="s">
        <v>18</v>
      </c>
      <c r="F2073" s="54" t="s">
        <v>449</v>
      </c>
      <c r="G2073" s="54" t="s">
        <v>29</v>
      </c>
      <c r="H2073" s="54"/>
      <c r="I2073" s="54" t="s">
        <v>215</v>
      </c>
      <c r="J2073" s="68">
        <v>15.47</v>
      </c>
      <c r="K2073" s="68">
        <v>13.932</v>
      </c>
      <c r="L2073" s="68">
        <v>18</v>
      </c>
      <c r="M2073" s="68">
        <v>16</v>
      </c>
      <c r="N2073" s="68">
        <v>-2</v>
      </c>
    </row>
    <row r="2074" customFormat="1" spans="1:14">
      <c r="A2074" s="54" t="s">
        <v>6276</v>
      </c>
      <c r="B2074" s="54" t="s">
        <v>6277</v>
      </c>
      <c r="C2074" s="54" t="s">
        <v>6278</v>
      </c>
      <c r="D2074" s="54" t="s">
        <v>24</v>
      </c>
      <c r="E2074" s="54" t="s">
        <v>18</v>
      </c>
      <c r="F2074" s="54" t="s">
        <v>24</v>
      </c>
      <c r="G2074" s="54" t="s">
        <v>19</v>
      </c>
      <c r="H2074" s="54"/>
      <c r="I2074" s="54" t="s">
        <v>120</v>
      </c>
      <c r="J2074" s="68">
        <v>2.33</v>
      </c>
      <c r="K2074" s="68">
        <v>5.237</v>
      </c>
      <c r="L2074" s="68">
        <v>4.5</v>
      </c>
      <c r="M2074" s="68">
        <v>5.5</v>
      </c>
      <c r="N2074" s="68">
        <v>1</v>
      </c>
    </row>
    <row r="2075" customFormat="1" spans="1:14">
      <c r="A2075" s="54" t="s">
        <v>6279</v>
      </c>
      <c r="B2075" s="54" t="s">
        <v>6280</v>
      </c>
      <c r="C2075" s="54" t="s">
        <v>6281</v>
      </c>
      <c r="D2075" s="54" t="s">
        <v>17</v>
      </c>
      <c r="E2075" s="54" t="s">
        <v>18</v>
      </c>
      <c r="F2075" s="54" t="s">
        <v>17</v>
      </c>
      <c r="G2075" s="54" t="s">
        <v>19</v>
      </c>
      <c r="H2075" s="54"/>
      <c r="I2075" s="54" t="s">
        <v>191</v>
      </c>
      <c r="J2075" s="68">
        <v>10.33</v>
      </c>
      <c r="K2075" s="68">
        <v>12.152</v>
      </c>
      <c r="L2075" s="68">
        <v>10.5</v>
      </c>
      <c r="M2075" s="68">
        <v>12.5</v>
      </c>
      <c r="N2075" s="68">
        <v>2</v>
      </c>
    </row>
    <row r="2076" customFormat="1" spans="1:14">
      <c r="A2076" s="54" t="s">
        <v>6282</v>
      </c>
      <c r="B2076" s="54" t="s">
        <v>6283</v>
      </c>
      <c r="C2076" s="54" t="s">
        <v>6284</v>
      </c>
      <c r="D2076" s="54" t="s">
        <v>78</v>
      </c>
      <c r="E2076" s="54" t="s">
        <v>18</v>
      </c>
      <c r="F2076" s="54" t="s">
        <v>78</v>
      </c>
      <c r="G2076" s="54" t="s">
        <v>29</v>
      </c>
      <c r="H2076" s="54"/>
      <c r="I2076" s="54" t="s">
        <v>187</v>
      </c>
      <c r="J2076" s="68">
        <v>24.86</v>
      </c>
      <c r="K2076" s="68">
        <v>10.32</v>
      </c>
      <c r="L2076" s="68">
        <v>25</v>
      </c>
      <c r="M2076" s="68">
        <v>25</v>
      </c>
      <c r="N2076" s="68">
        <v>0</v>
      </c>
    </row>
    <row r="2077" customFormat="1" spans="1:14">
      <c r="A2077" s="54" t="s">
        <v>6285</v>
      </c>
      <c r="B2077" s="54" t="s">
        <v>6286</v>
      </c>
      <c r="C2077" s="54" t="s">
        <v>6287</v>
      </c>
      <c r="D2077" s="54" t="s">
        <v>144</v>
      </c>
      <c r="E2077" s="54" t="s">
        <v>18</v>
      </c>
      <c r="F2077" s="54" t="s">
        <v>144</v>
      </c>
      <c r="G2077" s="54" t="s">
        <v>52</v>
      </c>
      <c r="H2077" s="54"/>
      <c r="I2077" s="54" t="s">
        <v>187</v>
      </c>
      <c r="J2077" s="68">
        <v>8.65</v>
      </c>
      <c r="K2077" s="68">
        <v>3.248</v>
      </c>
      <c r="L2077" s="68">
        <v>9</v>
      </c>
      <c r="M2077" s="68">
        <v>9</v>
      </c>
      <c r="N2077" s="68">
        <v>0</v>
      </c>
    </row>
    <row r="2078" customFormat="1" spans="1:14">
      <c r="A2078" s="54" t="s">
        <v>6288</v>
      </c>
      <c r="B2078" s="54" t="s">
        <v>6289</v>
      </c>
      <c r="C2078" s="54" t="s">
        <v>6290</v>
      </c>
      <c r="D2078" s="54" t="s">
        <v>186</v>
      </c>
      <c r="E2078" s="54" t="s">
        <v>18</v>
      </c>
      <c r="F2078" s="54" t="s">
        <v>186</v>
      </c>
      <c r="G2078" s="54" t="s">
        <v>98</v>
      </c>
      <c r="H2078" s="54"/>
      <c r="I2078" s="54" t="s">
        <v>191</v>
      </c>
      <c r="J2078" s="68">
        <v>14.7</v>
      </c>
      <c r="K2078" s="68">
        <v>10.716</v>
      </c>
      <c r="L2078" s="68">
        <v>15</v>
      </c>
      <c r="M2078" s="68">
        <v>21</v>
      </c>
      <c r="N2078" s="68">
        <v>6</v>
      </c>
    </row>
    <row r="2079" customFormat="1" spans="1:14">
      <c r="A2079" s="54" t="s">
        <v>6291</v>
      </c>
      <c r="B2079" s="54" t="s">
        <v>6292</v>
      </c>
      <c r="C2079" s="54" t="s">
        <v>6293</v>
      </c>
      <c r="D2079" s="54" t="s">
        <v>24</v>
      </c>
      <c r="E2079" s="54" t="s">
        <v>18</v>
      </c>
      <c r="F2079" s="54" t="s">
        <v>24</v>
      </c>
      <c r="G2079" s="54" t="s">
        <v>19</v>
      </c>
      <c r="H2079" s="54"/>
      <c r="I2079" s="54" t="s">
        <v>120</v>
      </c>
      <c r="J2079" s="68">
        <v>3.08</v>
      </c>
      <c r="K2079" s="68">
        <v>5.054</v>
      </c>
      <c r="L2079" s="68">
        <v>4.5</v>
      </c>
      <c r="M2079" s="68">
        <v>5.5</v>
      </c>
      <c r="N2079" s="68">
        <v>1</v>
      </c>
    </row>
    <row r="2080" customFormat="1" spans="1:14">
      <c r="A2080" s="54" t="s">
        <v>6294</v>
      </c>
      <c r="B2080" s="54" t="s">
        <v>6295</v>
      </c>
      <c r="C2080" s="54" t="s">
        <v>6296</v>
      </c>
      <c r="D2080" s="54" t="s">
        <v>17</v>
      </c>
      <c r="E2080" s="54" t="s">
        <v>18</v>
      </c>
      <c r="F2080" s="54" t="s">
        <v>17</v>
      </c>
      <c r="G2080" s="54" t="s">
        <v>19</v>
      </c>
      <c r="H2080" s="54"/>
      <c r="I2080" s="54" t="s">
        <v>90</v>
      </c>
      <c r="J2080" s="68">
        <v>7.32</v>
      </c>
      <c r="K2080" s="68">
        <v>6.202</v>
      </c>
      <c r="L2080" s="68">
        <v>7.5</v>
      </c>
      <c r="M2080" s="68">
        <v>7.5</v>
      </c>
      <c r="N2080" s="68">
        <v>0</v>
      </c>
    </row>
    <row r="2081" customFormat="1" spans="1:14">
      <c r="A2081" s="54" t="s">
        <v>6297</v>
      </c>
      <c r="B2081" s="54" t="s">
        <v>6298</v>
      </c>
      <c r="C2081" s="54" t="s">
        <v>6299</v>
      </c>
      <c r="D2081" s="54" t="s">
        <v>2455</v>
      </c>
      <c r="E2081" s="54" t="s">
        <v>18</v>
      </c>
      <c r="F2081" s="54" t="s">
        <v>2455</v>
      </c>
      <c r="G2081" s="54" t="s">
        <v>129</v>
      </c>
      <c r="H2081" s="54"/>
      <c r="I2081" s="54" t="s">
        <v>86</v>
      </c>
      <c r="J2081" s="68">
        <v>24.68</v>
      </c>
      <c r="K2081" s="68">
        <v>27.28</v>
      </c>
      <c r="L2081" s="68">
        <v>28</v>
      </c>
      <c r="M2081" s="68">
        <v>27.5</v>
      </c>
      <c r="N2081" s="68">
        <v>-0.5</v>
      </c>
    </row>
    <row r="2082" customFormat="1" spans="1:14">
      <c r="A2082" s="54" t="s">
        <v>6300</v>
      </c>
      <c r="B2082" s="54" t="s">
        <v>6301</v>
      </c>
      <c r="C2082" s="54" t="s">
        <v>6302</v>
      </c>
      <c r="D2082" s="54" t="s">
        <v>738</v>
      </c>
      <c r="E2082" s="54" t="s">
        <v>18</v>
      </c>
      <c r="F2082" s="54" t="s">
        <v>738</v>
      </c>
      <c r="G2082" s="66" t="s">
        <v>98</v>
      </c>
      <c r="H2082" s="54"/>
      <c r="I2082" s="54" t="s">
        <v>130</v>
      </c>
      <c r="J2082" s="68">
        <v>35.86</v>
      </c>
      <c r="K2082" s="68">
        <v>25.293</v>
      </c>
      <c r="L2082" s="68">
        <v>37</v>
      </c>
      <c r="M2082" s="68">
        <v>37</v>
      </c>
      <c r="N2082" s="68">
        <v>0</v>
      </c>
    </row>
    <row r="2083" customFormat="1" spans="1:14">
      <c r="A2083" s="54" t="s">
        <v>6303</v>
      </c>
      <c r="B2083" s="54" t="s">
        <v>6304</v>
      </c>
      <c r="C2083" s="54" t="s">
        <v>6305</v>
      </c>
      <c r="D2083" s="54" t="s">
        <v>310</v>
      </c>
      <c r="E2083" s="54" t="s">
        <v>18</v>
      </c>
      <c r="F2083" s="54" t="s">
        <v>310</v>
      </c>
      <c r="G2083" s="66" t="s">
        <v>29</v>
      </c>
      <c r="H2083" s="54"/>
      <c r="I2083" s="54" t="s">
        <v>130</v>
      </c>
      <c r="J2083" s="68">
        <v>5.3</v>
      </c>
      <c r="K2083" s="68">
        <v>6.997</v>
      </c>
      <c r="L2083" s="68">
        <v>7</v>
      </c>
      <c r="M2083" s="68">
        <v>22</v>
      </c>
      <c r="N2083" s="68">
        <v>15</v>
      </c>
    </row>
    <row r="2084" customFormat="1" spans="1:14">
      <c r="A2084" s="54" t="s">
        <v>6306</v>
      </c>
      <c r="B2084" s="54" t="s">
        <v>6307</v>
      </c>
      <c r="C2084" s="54" t="s">
        <v>6308</v>
      </c>
      <c r="D2084" s="54" t="s">
        <v>738</v>
      </c>
      <c r="E2084" s="54" t="s">
        <v>18</v>
      </c>
      <c r="F2084" s="54" t="s">
        <v>738</v>
      </c>
      <c r="G2084" s="54" t="s">
        <v>98</v>
      </c>
      <c r="H2084" s="54"/>
      <c r="I2084" s="54" t="s">
        <v>130</v>
      </c>
      <c r="J2084" s="68">
        <v>9.54</v>
      </c>
      <c r="K2084" s="68">
        <v>8.602</v>
      </c>
      <c r="L2084" s="68">
        <v>9.5</v>
      </c>
      <c r="M2084" s="68">
        <v>10</v>
      </c>
      <c r="N2084" s="68">
        <v>0.5</v>
      </c>
    </row>
    <row r="2085" customFormat="1" spans="1:14">
      <c r="A2085" s="54" t="s">
        <v>6309</v>
      </c>
      <c r="B2085" s="54" t="s">
        <v>6310</v>
      </c>
      <c r="C2085" s="54" t="s">
        <v>6311</v>
      </c>
      <c r="D2085" s="54" t="s">
        <v>128</v>
      </c>
      <c r="E2085" s="54" t="s">
        <v>18</v>
      </c>
      <c r="F2085" s="54" t="s">
        <v>128</v>
      </c>
      <c r="G2085" s="54" t="s">
        <v>129</v>
      </c>
      <c r="H2085" s="54"/>
      <c r="I2085" s="54" t="s">
        <v>130</v>
      </c>
      <c r="J2085" s="68">
        <v>16.74</v>
      </c>
      <c r="K2085" s="68" t="s">
        <v>36</v>
      </c>
      <c r="L2085" s="68">
        <v>18</v>
      </c>
      <c r="M2085" s="68" t="s">
        <v>36</v>
      </c>
      <c r="N2085" s="68" t="s">
        <v>36</v>
      </c>
    </row>
    <row r="2086" customFormat="1" spans="1:14">
      <c r="A2086" s="54" t="s">
        <v>6312</v>
      </c>
      <c r="B2086" s="54" t="s">
        <v>6313</v>
      </c>
      <c r="C2086" s="54" t="s">
        <v>6314</v>
      </c>
      <c r="D2086" s="54" t="s">
        <v>28</v>
      </c>
      <c r="E2086" s="54" t="s">
        <v>18</v>
      </c>
      <c r="F2086" s="54" t="s">
        <v>28</v>
      </c>
      <c r="G2086" s="66" t="s">
        <v>29</v>
      </c>
      <c r="H2086" s="54"/>
      <c r="I2086" s="54" t="s">
        <v>215</v>
      </c>
      <c r="J2086" s="68">
        <v>512.44</v>
      </c>
      <c r="K2086" s="68">
        <v>2.265</v>
      </c>
      <c r="L2086" s="68">
        <v>2.2</v>
      </c>
      <c r="M2086" s="68">
        <v>513</v>
      </c>
      <c r="N2086" s="68">
        <v>510.8</v>
      </c>
    </row>
    <row r="2087" customFormat="1" spans="1:14">
      <c r="A2087" s="54" t="s">
        <v>6315</v>
      </c>
      <c r="B2087" s="54" t="s">
        <v>6316</v>
      </c>
      <c r="C2087" s="54" t="s">
        <v>6317</v>
      </c>
      <c r="D2087" s="54" t="s">
        <v>814</v>
      </c>
      <c r="E2087" s="54" t="s">
        <v>18</v>
      </c>
      <c r="F2087" s="54" t="s">
        <v>814</v>
      </c>
      <c r="G2087" s="66" t="s">
        <v>29</v>
      </c>
      <c r="H2087" s="54"/>
      <c r="I2087" s="54" t="s">
        <v>664</v>
      </c>
      <c r="J2087" s="68">
        <v>98.14</v>
      </c>
      <c r="K2087" s="68">
        <v>104.565</v>
      </c>
      <c r="L2087" s="68">
        <v>105</v>
      </c>
      <c r="M2087" s="68">
        <v>105</v>
      </c>
      <c r="N2087" s="68">
        <v>0</v>
      </c>
    </row>
    <row r="2088" customFormat="1" spans="1:14">
      <c r="A2088" s="54" t="s">
        <v>6318</v>
      </c>
      <c r="B2088" s="54" t="s">
        <v>6319</v>
      </c>
      <c r="C2088" s="54" t="s">
        <v>6320</v>
      </c>
      <c r="D2088" s="54" t="s">
        <v>364</v>
      </c>
      <c r="E2088" s="54" t="s">
        <v>18</v>
      </c>
      <c r="F2088" s="54" t="s">
        <v>364</v>
      </c>
      <c r="G2088" s="54" t="s">
        <v>29</v>
      </c>
      <c r="H2088" s="54"/>
      <c r="I2088" s="54" t="s">
        <v>215</v>
      </c>
      <c r="J2088" s="68">
        <v>41.56</v>
      </c>
      <c r="K2088" s="68">
        <v>29.754</v>
      </c>
      <c r="L2088" s="68">
        <v>42</v>
      </c>
      <c r="M2088" s="68">
        <v>42</v>
      </c>
      <c r="N2088" s="68">
        <v>0</v>
      </c>
    </row>
    <row r="2089" customFormat="1" spans="1:14">
      <c r="A2089" s="54" t="s">
        <v>6321</v>
      </c>
      <c r="B2089" s="54" t="s">
        <v>6322</v>
      </c>
      <c r="C2089" s="54" t="s">
        <v>6323</v>
      </c>
      <c r="D2089" s="54" t="s">
        <v>17</v>
      </c>
      <c r="E2089" s="54" t="s">
        <v>18</v>
      </c>
      <c r="F2089" s="54" t="s">
        <v>17</v>
      </c>
      <c r="G2089" s="54" t="s">
        <v>19</v>
      </c>
      <c r="H2089" s="54"/>
      <c r="I2089" s="54" t="s">
        <v>540</v>
      </c>
      <c r="J2089" s="68">
        <v>1.17</v>
      </c>
      <c r="K2089" s="68">
        <v>0.629</v>
      </c>
      <c r="L2089" s="68">
        <v>1.5</v>
      </c>
      <c r="M2089" s="68">
        <v>1.5</v>
      </c>
      <c r="N2089" s="68">
        <v>0</v>
      </c>
    </row>
    <row r="2090" customFormat="1" spans="1:14">
      <c r="A2090" s="54" t="s">
        <v>6324</v>
      </c>
      <c r="B2090" s="54" t="s">
        <v>6325</v>
      </c>
      <c r="C2090" s="54" t="s">
        <v>6326</v>
      </c>
      <c r="D2090" s="54" t="s">
        <v>24</v>
      </c>
      <c r="E2090" s="54" t="s">
        <v>18</v>
      </c>
      <c r="F2090" s="54" t="s">
        <v>24</v>
      </c>
      <c r="G2090" s="66" t="s">
        <v>19</v>
      </c>
      <c r="H2090" s="54"/>
      <c r="I2090" s="54" t="s">
        <v>223</v>
      </c>
      <c r="J2090" s="68">
        <v>19.85</v>
      </c>
      <c r="K2090" s="68">
        <v>23.901</v>
      </c>
      <c r="L2090" s="68">
        <v>21</v>
      </c>
      <c r="M2090" s="68">
        <v>25</v>
      </c>
      <c r="N2090" s="68">
        <v>4</v>
      </c>
    </row>
    <row r="2091" customFormat="1" spans="1:14">
      <c r="A2091" s="54" t="s">
        <v>6327</v>
      </c>
      <c r="B2091" s="54" t="s">
        <v>6328</v>
      </c>
      <c r="C2091" s="54" t="s">
        <v>6329</v>
      </c>
      <c r="D2091" s="54" t="s">
        <v>24</v>
      </c>
      <c r="E2091" s="54" t="s">
        <v>18</v>
      </c>
      <c r="F2091" s="54" t="s">
        <v>24</v>
      </c>
      <c r="G2091" s="66" t="s">
        <v>19</v>
      </c>
      <c r="H2091" s="54"/>
      <c r="I2091" s="54" t="s">
        <v>223</v>
      </c>
      <c r="J2091" s="68">
        <v>37.43</v>
      </c>
      <c r="K2091" s="68">
        <v>30.096</v>
      </c>
      <c r="L2091" s="68">
        <v>38</v>
      </c>
      <c r="M2091" s="68">
        <v>38</v>
      </c>
      <c r="N2091" s="68">
        <v>0</v>
      </c>
    </row>
    <row r="2092" customFormat="1" spans="1:14">
      <c r="A2092" s="54" t="s">
        <v>6330</v>
      </c>
      <c r="B2092" s="54" t="s">
        <v>6331</v>
      </c>
      <c r="C2092" s="54" t="s">
        <v>6332</v>
      </c>
      <c r="D2092" s="54" t="s">
        <v>17</v>
      </c>
      <c r="E2092" s="54" t="s">
        <v>18</v>
      </c>
      <c r="F2092" s="54" t="s">
        <v>17</v>
      </c>
      <c r="G2092" s="54" t="s">
        <v>19</v>
      </c>
      <c r="H2092" s="54"/>
      <c r="I2092" s="54" t="s">
        <v>191</v>
      </c>
      <c r="J2092" s="68">
        <v>11.69</v>
      </c>
      <c r="K2092" s="68">
        <v>8.347</v>
      </c>
      <c r="L2092" s="68">
        <v>12</v>
      </c>
      <c r="M2092" s="68">
        <v>12</v>
      </c>
      <c r="N2092" s="68">
        <v>0</v>
      </c>
    </row>
    <row r="2093" customFormat="1" spans="1:14">
      <c r="A2093" s="54" t="s">
        <v>6333</v>
      </c>
      <c r="B2093" s="54" t="s">
        <v>6334</v>
      </c>
      <c r="C2093" s="54" t="s">
        <v>6335</v>
      </c>
      <c r="D2093" s="54" t="s">
        <v>2309</v>
      </c>
      <c r="E2093" s="54" t="s">
        <v>18</v>
      </c>
      <c r="F2093" s="54" t="s">
        <v>2309</v>
      </c>
      <c r="G2093" s="54" t="s">
        <v>129</v>
      </c>
      <c r="H2093" s="54"/>
      <c r="I2093" s="54" t="s">
        <v>99</v>
      </c>
      <c r="J2093" s="68">
        <v>7.33</v>
      </c>
      <c r="K2093" s="68">
        <v>7.666</v>
      </c>
      <c r="L2093" s="68">
        <v>7.5</v>
      </c>
      <c r="M2093" s="68">
        <v>8</v>
      </c>
      <c r="N2093" s="68">
        <v>0.5</v>
      </c>
    </row>
    <row r="2094" customFormat="1" spans="1:14">
      <c r="A2094" s="54" t="s">
        <v>6336</v>
      </c>
      <c r="B2094" s="54" t="s">
        <v>6337</v>
      </c>
      <c r="C2094" s="54" t="s">
        <v>6335</v>
      </c>
      <c r="D2094" s="54" t="s">
        <v>2309</v>
      </c>
      <c r="E2094" s="54" t="s">
        <v>18</v>
      </c>
      <c r="F2094" s="54" t="s">
        <v>2309</v>
      </c>
      <c r="G2094" s="54" t="s">
        <v>129</v>
      </c>
      <c r="H2094" s="54"/>
      <c r="I2094" s="54" t="s">
        <v>99</v>
      </c>
      <c r="J2094" s="68">
        <v>7.32</v>
      </c>
      <c r="K2094" s="68">
        <v>7.666</v>
      </c>
      <c r="L2094" s="68">
        <v>7.5</v>
      </c>
      <c r="M2094" s="68">
        <v>8</v>
      </c>
      <c r="N2094" s="68">
        <v>0.5</v>
      </c>
    </row>
    <row r="2095" customFormat="1" spans="1:14">
      <c r="A2095" s="54" t="s">
        <v>6338</v>
      </c>
      <c r="B2095" s="54" t="s">
        <v>6339</v>
      </c>
      <c r="C2095" s="54" t="s">
        <v>6340</v>
      </c>
      <c r="D2095" s="54" t="s">
        <v>266</v>
      </c>
      <c r="E2095" s="54" t="s">
        <v>18</v>
      </c>
      <c r="F2095" s="54" t="s">
        <v>267</v>
      </c>
      <c r="G2095" s="54" t="s">
        <v>170</v>
      </c>
      <c r="H2095" s="54"/>
      <c r="I2095" s="54" t="s">
        <v>145</v>
      </c>
      <c r="J2095" s="68">
        <v>105.05</v>
      </c>
      <c r="K2095" s="68">
        <v>130.427</v>
      </c>
      <c r="L2095" s="68">
        <v>124</v>
      </c>
      <c r="M2095" s="68">
        <v>131</v>
      </c>
      <c r="N2095" s="68">
        <v>7</v>
      </c>
    </row>
    <row r="2096" customFormat="1" spans="1:14">
      <c r="A2096" s="54" t="s">
        <v>6341</v>
      </c>
      <c r="B2096" s="54" t="s">
        <v>6342</v>
      </c>
      <c r="C2096" s="54" t="s">
        <v>6343</v>
      </c>
      <c r="D2096" s="54" t="s">
        <v>17</v>
      </c>
      <c r="E2096" s="54" t="s">
        <v>18</v>
      </c>
      <c r="F2096" s="54" t="s">
        <v>17</v>
      </c>
      <c r="G2096" s="54" t="s">
        <v>19</v>
      </c>
      <c r="H2096" s="54"/>
      <c r="I2096" s="54" t="s">
        <v>99</v>
      </c>
      <c r="J2096" s="68">
        <v>22.09</v>
      </c>
      <c r="K2096" s="68">
        <v>44.174</v>
      </c>
      <c r="L2096" s="68">
        <v>38</v>
      </c>
      <c r="M2096" s="68">
        <v>45</v>
      </c>
      <c r="N2096" s="68">
        <v>7</v>
      </c>
    </row>
    <row r="2097" customFormat="1" spans="1:14">
      <c r="A2097" s="54" t="s">
        <v>6344</v>
      </c>
      <c r="B2097" s="54" t="s">
        <v>6345</v>
      </c>
      <c r="C2097" s="54" t="s">
        <v>6346</v>
      </c>
      <c r="D2097" s="54" t="s">
        <v>287</v>
      </c>
      <c r="E2097" s="54" t="s">
        <v>18</v>
      </c>
      <c r="F2097" s="54" t="s">
        <v>287</v>
      </c>
      <c r="G2097" s="54" t="s">
        <v>98</v>
      </c>
      <c r="H2097" s="54"/>
      <c r="I2097" s="54" t="s">
        <v>99</v>
      </c>
      <c r="J2097" s="68">
        <v>9.86</v>
      </c>
      <c r="K2097" s="68">
        <v>19.721</v>
      </c>
      <c r="L2097" s="68">
        <v>21</v>
      </c>
      <c r="M2097" s="68">
        <v>20</v>
      </c>
      <c r="N2097" s="68">
        <v>-1</v>
      </c>
    </row>
    <row r="2098" customFormat="1" spans="1:14">
      <c r="A2098" s="54" t="s">
        <v>6347</v>
      </c>
      <c r="B2098" s="54" t="s">
        <v>6348</v>
      </c>
      <c r="C2098" s="54" t="s">
        <v>6349</v>
      </c>
      <c r="D2098" s="54" t="s">
        <v>17</v>
      </c>
      <c r="E2098" s="54" t="s">
        <v>18</v>
      </c>
      <c r="F2098" s="54" t="s">
        <v>17</v>
      </c>
      <c r="G2098" s="54" t="s">
        <v>19</v>
      </c>
      <c r="H2098" s="54"/>
      <c r="I2098" s="54" t="s">
        <v>99</v>
      </c>
      <c r="J2098" s="68">
        <v>3.15</v>
      </c>
      <c r="K2098" s="68">
        <v>6.86</v>
      </c>
      <c r="L2098" s="68">
        <v>6</v>
      </c>
      <c r="M2098" s="68">
        <v>7</v>
      </c>
      <c r="N2098" s="68">
        <v>1</v>
      </c>
    </row>
    <row r="2099" customFormat="1" spans="1:14">
      <c r="A2099" s="54" t="s">
        <v>6350</v>
      </c>
      <c r="B2099" s="54" t="s">
        <v>6351</v>
      </c>
      <c r="C2099" s="54" t="s">
        <v>6352</v>
      </c>
      <c r="D2099" s="54" t="s">
        <v>17</v>
      </c>
      <c r="E2099" s="54" t="s">
        <v>18</v>
      </c>
      <c r="F2099" s="54" t="s">
        <v>17</v>
      </c>
      <c r="G2099" s="54" t="s">
        <v>19</v>
      </c>
      <c r="H2099" s="54"/>
      <c r="I2099" s="54" t="s">
        <v>227</v>
      </c>
      <c r="J2099" s="68">
        <v>20.75</v>
      </c>
      <c r="K2099" s="68">
        <v>23.957</v>
      </c>
      <c r="L2099" s="68">
        <v>25</v>
      </c>
      <c r="M2099" s="68">
        <v>24</v>
      </c>
      <c r="N2099" s="68">
        <v>-1</v>
      </c>
    </row>
    <row r="2100" customFormat="1" spans="1:14">
      <c r="A2100" s="54" t="s">
        <v>6353</v>
      </c>
      <c r="B2100" s="54" t="s">
        <v>6354</v>
      </c>
      <c r="C2100" s="54" t="s">
        <v>6355</v>
      </c>
      <c r="D2100" s="54" t="s">
        <v>24</v>
      </c>
      <c r="E2100" s="54" t="s">
        <v>18</v>
      </c>
      <c r="F2100" s="54" t="s">
        <v>24</v>
      </c>
      <c r="G2100" s="66" t="s">
        <v>19</v>
      </c>
      <c r="H2100" s="54"/>
      <c r="I2100" s="54" t="s">
        <v>1262</v>
      </c>
      <c r="J2100" s="68">
        <v>43.37</v>
      </c>
      <c r="K2100" s="68">
        <v>46.922</v>
      </c>
      <c r="L2100" s="68">
        <v>48</v>
      </c>
      <c r="M2100" s="68">
        <v>48</v>
      </c>
      <c r="N2100" s="68">
        <v>0</v>
      </c>
    </row>
    <row r="2101" customFormat="1" spans="1:14">
      <c r="A2101" s="54" t="s">
        <v>6356</v>
      </c>
      <c r="B2101" s="54" t="s">
        <v>6357</v>
      </c>
      <c r="C2101" s="54" t="s">
        <v>6358</v>
      </c>
      <c r="D2101" s="54" t="s">
        <v>24</v>
      </c>
      <c r="E2101" s="54" t="s">
        <v>18</v>
      </c>
      <c r="F2101" s="54" t="s">
        <v>24</v>
      </c>
      <c r="G2101" s="54" t="s">
        <v>19</v>
      </c>
      <c r="H2101" s="54"/>
      <c r="I2101" s="54" t="s">
        <v>1262</v>
      </c>
      <c r="J2101" s="68">
        <v>38.91</v>
      </c>
      <c r="K2101" s="68">
        <v>45.104</v>
      </c>
      <c r="L2101" s="68">
        <v>47</v>
      </c>
      <c r="M2101" s="68">
        <v>46</v>
      </c>
      <c r="N2101" s="68">
        <v>-1</v>
      </c>
    </row>
    <row r="2102" customFormat="1" spans="1:14">
      <c r="A2102" s="54" t="s">
        <v>6359</v>
      </c>
      <c r="B2102" s="54" t="s">
        <v>6360</v>
      </c>
      <c r="C2102" s="54" t="s">
        <v>6361</v>
      </c>
      <c r="D2102" s="54" t="s">
        <v>1283</v>
      </c>
      <c r="E2102" s="54" t="s">
        <v>18</v>
      </c>
      <c r="F2102" s="54" t="s">
        <v>1283</v>
      </c>
      <c r="G2102" s="54" t="s">
        <v>19</v>
      </c>
      <c r="H2102" s="54"/>
      <c r="I2102" s="54" t="s">
        <v>203</v>
      </c>
      <c r="J2102" s="68">
        <v>4.14</v>
      </c>
      <c r="K2102" s="68">
        <v>4.284</v>
      </c>
      <c r="L2102" s="68">
        <v>5</v>
      </c>
      <c r="M2102" s="68">
        <v>4.5</v>
      </c>
      <c r="N2102" s="68">
        <v>-0.5</v>
      </c>
    </row>
    <row r="2103" customFormat="1" spans="1:14">
      <c r="A2103" s="54" t="s">
        <v>6362</v>
      </c>
      <c r="B2103" s="54" t="s">
        <v>6363</v>
      </c>
      <c r="C2103" s="54" t="s">
        <v>6364</v>
      </c>
      <c r="D2103" s="54" t="s">
        <v>17</v>
      </c>
      <c r="E2103" s="54" t="s">
        <v>18</v>
      </c>
      <c r="F2103" s="54" t="s">
        <v>17</v>
      </c>
      <c r="G2103" s="54" t="s">
        <v>19</v>
      </c>
      <c r="H2103" s="54"/>
      <c r="I2103" s="54" t="s">
        <v>223</v>
      </c>
      <c r="J2103" s="68">
        <v>7.86</v>
      </c>
      <c r="K2103" s="68">
        <v>3.968</v>
      </c>
      <c r="L2103" s="68">
        <v>8</v>
      </c>
      <c r="M2103" s="68">
        <v>8</v>
      </c>
      <c r="N2103" s="68">
        <v>0</v>
      </c>
    </row>
    <row r="2104" customFormat="1" spans="1:14">
      <c r="A2104" s="54" t="s">
        <v>6365</v>
      </c>
      <c r="B2104" s="54" t="s">
        <v>6366</v>
      </c>
      <c r="C2104" s="54" t="s">
        <v>6367</v>
      </c>
      <c r="D2104" s="54" t="s">
        <v>24</v>
      </c>
      <c r="E2104" s="54" t="s">
        <v>18</v>
      </c>
      <c r="F2104" s="54" t="s">
        <v>24</v>
      </c>
      <c r="G2104" s="54" t="s">
        <v>19</v>
      </c>
      <c r="H2104" s="54"/>
      <c r="I2104" s="54" t="s">
        <v>211</v>
      </c>
      <c r="J2104" s="68">
        <v>42.73</v>
      </c>
      <c r="K2104" s="68">
        <v>48.282</v>
      </c>
      <c r="L2104" s="68">
        <v>43</v>
      </c>
      <c r="M2104" s="68">
        <v>49</v>
      </c>
      <c r="N2104" s="68">
        <v>6</v>
      </c>
    </row>
    <row r="2105" customFormat="1" spans="1:14">
      <c r="A2105" s="54" t="s">
        <v>6368</v>
      </c>
      <c r="B2105" s="54" t="s">
        <v>6369</v>
      </c>
      <c r="C2105" s="54" t="s">
        <v>6370</v>
      </c>
      <c r="D2105" s="54" t="s">
        <v>24</v>
      </c>
      <c r="E2105" s="54" t="s">
        <v>18</v>
      </c>
      <c r="F2105" s="54" t="s">
        <v>24</v>
      </c>
      <c r="G2105" s="54" t="s">
        <v>19</v>
      </c>
      <c r="H2105" s="54"/>
      <c r="I2105" s="54" t="s">
        <v>211</v>
      </c>
      <c r="J2105" s="68">
        <v>43.02</v>
      </c>
      <c r="K2105" s="68">
        <v>48.331</v>
      </c>
      <c r="L2105" s="68">
        <v>43</v>
      </c>
      <c r="M2105" s="68">
        <v>50</v>
      </c>
      <c r="N2105" s="68">
        <v>7</v>
      </c>
    </row>
    <row r="2106" customFormat="1" spans="1:14">
      <c r="A2106" s="54" t="s">
        <v>6371</v>
      </c>
      <c r="B2106" s="54" t="s">
        <v>6372</v>
      </c>
      <c r="C2106" s="54" t="s">
        <v>6373</v>
      </c>
      <c r="D2106" s="54" t="s">
        <v>24</v>
      </c>
      <c r="E2106" s="54" t="s">
        <v>18</v>
      </c>
      <c r="F2106" s="54" t="s">
        <v>24</v>
      </c>
      <c r="G2106" s="54" t="s">
        <v>19</v>
      </c>
      <c r="H2106" s="54"/>
      <c r="I2106" s="54" t="s">
        <v>211</v>
      </c>
      <c r="J2106" s="68">
        <v>14.25</v>
      </c>
      <c r="K2106" s="68">
        <v>15.641</v>
      </c>
      <c r="L2106" s="68">
        <v>14.5</v>
      </c>
      <c r="M2106" s="68">
        <v>16</v>
      </c>
      <c r="N2106" s="68">
        <v>1.5</v>
      </c>
    </row>
    <row r="2107" customFormat="1" spans="1:14">
      <c r="A2107" s="54" t="s">
        <v>6374</v>
      </c>
      <c r="B2107" s="54" t="s">
        <v>6375</v>
      </c>
      <c r="C2107" s="54" t="s">
        <v>6376</v>
      </c>
      <c r="D2107" s="54" t="s">
        <v>24</v>
      </c>
      <c r="E2107" s="54" t="s">
        <v>18</v>
      </c>
      <c r="F2107" s="54" t="s">
        <v>24</v>
      </c>
      <c r="G2107" s="54" t="s">
        <v>19</v>
      </c>
      <c r="H2107" s="54"/>
      <c r="I2107" s="54" t="s">
        <v>211</v>
      </c>
      <c r="J2107" s="68">
        <v>14.24</v>
      </c>
      <c r="K2107" s="68">
        <v>15.96</v>
      </c>
      <c r="L2107" s="68">
        <v>14.5</v>
      </c>
      <c r="M2107" s="68">
        <v>16</v>
      </c>
      <c r="N2107" s="68">
        <v>1.5</v>
      </c>
    </row>
    <row r="2108" customFormat="1" spans="1:14">
      <c r="A2108" s="54" t="s">
        <v>6377</v>
      </c>
      <c r="B2108" s="54" t="s">
        <v>6378</v>
      </c>
      <c r="C2108" s="54" t="s">
        <v>6379</v>
      </c>
      <c r="D2108" s="54" t="s">
        <v>24</v>
      </c>
      <c r="E2108" s="54" t="s">
        <v>18</v>
      </c>
      <c r="F2108" s="54" t="s">
        <v>24</v>
      </c>
      <c r="G2108" s="54" t="s">
        <v>19</v>
      </c>
      <c r="H2108" s="54"/>
      <c r="I2108" s="54" t="s">
        <v>211</v>
      </c>
      <c r="J2108" s="68">
        <v>14.36</v>
      </c>
      <c r="K2108" s="68">
        <v>15.96</v>
      </c>
      <c r="L2108" s="68">
        <v>14.5</v>
      </c>
      <c r="M2108" s="68">
        <v>16</v>
      </c>
      <c r="N2108" s="68">
        <v>1.5</v>
      </c>
    </row>
    <row r="2109" customFormat="1" spans="1:14">
      <c r="A2109" s="54" t="s">
        <v>6380</v>
      </c>
      <c r="B2109" s="54" t="s">
        <v>6381</v>
      </c>
      <c r="C2109" s="54" t="s">
        <v>6382</v>
      </c>
      <c r="D2109" s="54" t="s">
        <v>24</v>
      </c>
      <c r="E2109" s="54" t="s">
        <v>18</v>
      </c>
      <c r="F2109" s="54" t="s">
        <v>24</v>
      </c>
      <c r="G2109" s="54" t="s">
        <v>19</v>
      </c>
      <c r="H2109" s="54"/>
      <c r="I2109" s="54" t="s">
        <v>211</v>
      </c>
      <c r="J2109" s="68">
        <v>14.25</v>
      </c>
      <c r="K2109" s="68">
        <v>16.708</v>
      </c>
      <c r="L2109" s="68">
        <v>14.5</v>
      </c>
      <c r="M2109" s="68">
        <v>17</v>
      </c>
      <c r="N2109" s="68">
        <v>2.5</v>
      </c>
    </row>
    <row r="2110" customFormat="1" spans="1:14">
      <c r="A2110" s="54" t="s">
        <v>6383</v>
      </c>
      <c r="B2110" s="54" t="s">
        <v>6384</v>
      </c>
      <c r="C2110" s="54" t="s">
        <v>6385</v>
      </c>
      <c r="D2110" s="54" t="s">
        <v>24</v>
      </c>
      <c r="E2110" s="54" t="s">
        <v>18</v>
      </c>
      <c r="F2110" s="54" t="s">
        <v>24</v>
      </c>
      <c r="G2110" s="54" t="s">
        <v>19</v>
      </c>
      <c r="H2110" s="54"/>
      <c r="I2110" s="54" t="s">
        <v>211</v>
      </c>
      <c r="J2110" s="68">
        <v>14.25</v>
      </c>
      <c r="K2110" s="68">
        <v>16.279</v>
      </c>
      <c r="L2110" s="68">
        <v>14.5</v>
      </c>
      <c r="M2110" s="68">
        <v>16.5</v>
      </c>
      <c r="N2110" s="68">
        <v>2</v>
      </c>
    </row>
    <row r="2111" customFormat="1" spans="1:14">
      <c r="A2111" s="54" t="s">
        <v>6386</v>
      </c>
      <c r="B2111" s="54" t="s">
        <v>6387</v>
      </c>
      <c r="C2111" s="54" t="s">
        <v>6388</v>
      </c>
      <c r="D2111" s="54" t="s">
        <v>24</v>
      </c>
      <c r="E2111" s="54" t="s">
        <v>18</v>
      </c>
      <c r="F2111" s="54" t="s">
        <v>24</v>
      </c>
      <c r="G2111" s="54" t="s">
        <v>19</v>
      </c>
      <c r="H2111" s="54"/>
      <c r="I2111" s="54" t="s">
        <v>211</v>
      </c>
      <c r="J2111" s="68">
        <v>14.25</v>
      </c>
      <c r="K2111" s="68">
        <v>16.162</v>
      </c>
      <c r="L2111" s="68">
        <v>14.5</v>
      </c>
      <c r="M2111" s="68">
        <v>16.5</v>
      </c>
      <c r="N2111" s="68">
        <v>2</v>
      </c>
    </row>
    <row r="2112" customFormat="1" spans="1:14">
      <c r="A2112" s="54" t="s">
        <v>6389</v>
      </c>
      <c r="B2112" s="54" t="s">
        <v>6390</v>
      </c>
      <c r="C2112" s="54" t="s">
        <v>6391</v>
      </c>
      <c r="D2112" s="54" t="s">
        <v>24</v>
      </c>
      <c r="E2112" s="54" t="s">
        <v>18</v>
      </c>
      <c r="F2112" s="54" t="s">
        <v>24</v>
      </c>
      <c r="G2112" s="66" t="s">
        <v>19</v>
      </c>
      <c r="H2112" s="54"/>
      <c r="I2112" s="54" t="s">
        <v>211</v>
      </c>
      <c r="J2112" s="68">
        <v>14.24</v>
      </c>
      <c r="K2112" s="68">
        <v>15.96</v>
      </c>
      <c r="L2112" s="68">
        <v>14.5</v>
      </c>
      <c r="M2112" s="68">
        <v>16</v>
      </c>
      <c r="N2112" s="68">
        <v>1.5</v>
      </c>
    </row>
    <row r="2113" customFormat="1" spans="1:14">
      <c r="A2113" s="54" t="s">
        <v>6392</v>
      </c>
      <c r="B2113" s="54" t="s">
        <v>6393</v>
      </c>
      <c r="C2113" s="54" t="s">
        <v>6394</v>
      </c>
      <c r="D2113" s="54" t="s">
        <v>97</v>
      </c>
      <c r="E2113" s="54" t="s">
        <v>18</v>
      </c>
      <c r="F2113" s="54" t="s">
        <v>97</v>
      </c>
      <c r="G2113" s="54" t="s">
        <v>98</v>
      </c>
      <c r="H2113" s="54"/>
      <c r="I2113" s="54" t="s">
        <v>187</v>
      </c>
      <c r="J2113" s="68">
        <v>240.06</v>
      </c>
      <c r="K2113" s="68">
        <v>99.616</v>
      </c>
      <c r="L2113" s="68">
        <v>241</v>
      </c>
      <c r="M2113" s="68">
        <v>241</v>
      </c>
      <c r="N2113" s="68">
        <v>0</v>
      </c>
    </row>
    <row r="2114" customFormat="1" spans="1:14">
      <c r="A2114" s="54" t="s">
        <v>6395</v>
      </c>
      <c r="B2114" s="54" t="s">
        <v>6396</v>
      </c>
      <c r="C2114" s="54" t="s">
        <v>6397</v>
      </c>
      <c r="D2114" s="54" t="s">
        <v>24</v>
      </c>
      <c r="E2114" s="54" t="s">
        <v>18</v>
      </c>
      <c r="F2114" s="54" t="s">
        <v>24</v>
      </c>
      <c r="G2114" s="54" t="s">
        <v>19</v>
      </c>
      <c r="H2114" s="54"/>
      <c r="I2114" s="54" t="s">
        <v>211</v>
      </c>
      <c r="J2114" s="68">
        <v>14.27</v>
      </c>
      <c r="K2114" s="68">
        <v>15.96</v>
      </c>
      <c r="L2114" s="68">
        <v>14.5</v>
      </c>
      <c r="M2114" s="68">
        <v>16</v>
      </c>
      <c r="N2114" s="68">
        <v>1.5</v>
      </c>
    </row>
    <row r="2115" customFormat="1" spans="1:14">
      <c r="A2115" s="54" t="s">
        <v>6398</v>
      </c>
      <c r="B2115" s="54" t="s">
        <v>6399</v>
      </c>
      <c r="C2115" s="54" t="s">
        <v>6400</v>
      </c>
      <c r="D2115" s="54" t="s">
        <v>24</v>
      </c>
      <c r="E2115" s="54" t="s">
        <v>18</v>
      </c>
      <c r="F2115" s="54" t="s">
        <v>24</v>
      </c>
      <c r="G2115" s="54" t="s">
        <v>19</v>
      </c>
      <c r="H2115" s="54"/>
      <c r="I2115" s="54" t="s">
        <v>211</v>
      </c>
      <c r="J2115" s="68">
        <v>42.71</v>
      </c>
      <c r="K2115" s="68">
        <v>48.619</v>
      </c>
      <c r="L2115" s="68">
        <v>43</v>
      </c>
      <c r="M2115" s="68">
        <v>50</v>
      </c>
      <c r="N2115" s="68">
        <v>7</v>
      </c>
    </row>
    <row r="2116" customFormat="1" spans="1:14">
      <c r="A2116" s="54" t="s">
        <v>6401</v>
      </c>
      <c r="B2116" s="54" t="s">
        <v>6402</v>
      </c>
      <c r="C2116" s="54" t="s">
        <v>6403</v>
      </c>
      <c r="D2116" s="54" t="s">
        <v>24</v>
      </c>
      <c r="E2116" s="54" t="s">
        <v>18</v>
      </c>
      <c r="F2116" s="54" t="s">
        <v>24</v>
      </c>
      <c r="G2116" s="54" t="s">
        <v>19</v>
      </c>
      <c r="H2116" s="54"/>
      <c r="I2116" s="54" t="s">
        <v>211</v>
      </c>
      <c r="J2116" s="68">
        <v>42.67</v>
      </c>
      <c r="K2116" s="68">
        <v>48.485</v>
      </c>
      <c r="L2116" s="68">
        <v>43</v>
      </c>
      <c r="M2116" s="68">
        <v>50</v>
      </c>
      <c r="N2116" s="68">
        <v>7</v>
      </c>
    </row>
    <row r="2117" customFormat="1" spans="1:14">
      <c r="A2117" s="54" t="s">
        <v>6404</v>
      </c>
      <c r="B2117" s="54" t="s">
        <v>6405</v>
      </c>
      <c r="C2117" s="54" t="s">
        <v>6406</v>
      </c>
      <c r="D2117" s="54" t="s">
        <v>24</v>
      </c>
      <c r="E2117" s="54" t="s">
        <v>18</v>
      </c>
      <c r="F2117" s="54" t="s">
        <v>24</v>
      </c>
      <c r="G2117" s="54" t="s">
        <v>19</v>
      </c>
      <c r="H2117" s="54"/>
      <c r="I2117" s="54" t="s">
        <v>211</v>
      </c>
      <c r="J2117" s="68">
        <v>14.23</v>
      </c>
      <c r="K2117" s="68">
        <v>16.77</v>
      </c>
      <c r="L2117" s="68">
        <v>14.5</v>
      </c>
      <c r="M2117" s="68">
        <v>17</v>
      </c>
      <c r="N2117" s="68">
        <v>2.5</v>
      </c>
    </row>
    <row r="2118" customFormat="1" spans="1:14">
      <c r="A2118" s="54" t="s">
        <v>6407</v>
      </c>
      <c r="B2118" s="54" t="s">
        <v>6408</v>
      </c>
      <c r="C2118" s="54" t="s">
        <v>6409</v>
      </c>
      <c r="D2118" s="54" t="s">
        <v>24</v>
      </c>
      <c r="E2118" s="54" t="s">
        <v>18</v>
      </c>
      <c r="F2118" s="54" t="s">
        <v>24</v>
      </c>
      <c r="G2118" s="54" t="s">
        <v>19</v>
      </c>
      <c r="H2118" s="54"/>
      <c r="I2118" s="54" t="s">
        <v>211</v>
      </c>
      <c r="J2118" s="68">
        <v>14.26</v>
      </c>
      <c r="K2118" s="68">
        <v>15.96</v>
      </c>
      <c r="L2118" s="68">
        <v>14.5</v>
      </c>
      <c r="M2118" s="68">
        <v>16</v>
      </c>
      <c r="N2118" s="68">
        <v>1.5</v>
      </c>
    </row>
    <row r="2119" customFormat="1" spans="1:14">
      <c r="A2119" s="54" t="s">
        <v>6410</v>
      </c>
      <c r="B2119" s="54" t="s">
        <v>6411</v>
      </c>
      <c r="C2119" s="54" t="s">
        <v>6412</v>
      </c>
      <c r="D2119" s="54" t="s">
        <v>24</v>
      </c>
      <c r="E2119" s="54" t="s">
        <v>18</v>
      </c>
      <c r="F2119" s="54" t="s">
        <v>24</v>
      </c>
      <c r="G2119" s="54" t="s">
        <v>19</v>
      </c>
      <c r="H2119" s="54"/>
      <c r="I2119" s="54" t="s">
        <v>211</v>
      </c>
      <c r="J2119" s="68">
        <v>14.21</v>
      </c>
      <c r="K2119" s="68">
        <v>15.99</v>
      </c>
      <c r="L2119" s="68">
        <v>14.5</v>
      </c>
      <c r="M2119" s="68">
        <v>16</v>
      </c>
      <c r="N2119" s="68">
        <v>1.5</v>
      </c>
    </row>
    <row r="2120" customFormat="1" spans="1:14">
      <c r="A2120" s="54" t="s">
        <v>6413</v>
      </c>
      <c r="B2120" s="54" t="s">
        <v>6414</v>
      </c>
      <c r="C2120" s="54" t="s">
        <v>6415</v>
      </c>
      <c r="D2120" s="54" t="s">
        <v>24</v>
      </c>
      <c r="E2120" s="54" t="s">
        <v>18</v>
      </c>
      <c r="F2120" s="54" t="s">
        <v>24</v>
      </c>
      <c r="G2120" s="66" t="s">
        <v>19</v>
      </c>
      <c r="H2120" s="54"/>
      <c r="I2120" s="54" t="s">
        <v>211</v>
      </c>
      <c r="J2120" s="68">
        <v>14.23</v>
      </c>
      <c r="K2120" s="68">
        <v>15.96</v>
      </c>
      <c r="L2120" s="68">
        <v>14.5</v>
      </c>
      <c r="M2120" s="68">
        <v>16</v>
      </c>
      <c r="N2120" s="68">
        <v>1.5</v>
      </c>
    </row>
    <row r="2121" customFormat="1" spans="1:14">
      <c r="A2121" s="54" t="s">
        <v>6416</v>
      </c>
      <c r="B2121" s="54" t="s">
        <v>6417</v>
      </c>
      <c r="C2121" s="54" t="s">
        <v>6418</v>
      </c>
      <c r="D2121" s="54" t="s">
        <v>24</v>
      </c>
      <c r="E2121" s="54" t="s">
        <v>18</v>
      </c>
      <c r="F2121" s="54" t="s">
        <v>24</v>
      </c>
      <c r="G2121" s="54" t="s">
        <v>19</v>
      </c>
      <c r="H2121" s="54"/>
      <c r="I2121" s="54" t="s">
        <v>211</v>
      </c>
      <c r="J2121" s="68">
        <v>14.25</v>
      </c>
      <c r="K2121" s="68">
        <v>16.4</v>
      </c>
      <c r="L2121" s="68">
        <v>14.5</v>
      </c>
      <c r="M2121" s="68">
        <v>16.5</v>
      </c>
      <c r="N2121" s="68">
        <v>2</v>
      </c>
    </row>
    <row r="2122" customFormat="1" spans="1:14">
      <c r="A2122" s="54" t="s">
        <v>6419</v>
      </c>
      <c r="B2122" s="54" t="s">
        <v>6420</v>
      </c>
      <c r="C2122" s="54" t="s">
        <v>6421</v>
      </c>
      <c r="D2122" s="54" t="s">
        <v>24</v>
      </c>
      <c r="E2122" s="54" t="s">
        <v>18</v>
      </c>
      <c r="F2122" s="54" t="s">
        <v>24</v>
      </c>
      <c r="G2122" s="54" t="s">
        <v>19</v>
      </c>
      <c r="H2122" s="54"/>
      <c r="I2122" s="54" t="s">
        <v>211</v>
      </c>
      <c r="J2122" s="68">
        <v>42.76</v>
      </c>
      <c r="K2122" s="68">
        <v>49.826</v>
      </c>
      <c r="L2122" s="68">
        <v>43</v>
      </c>
      <c r="M2122" s="68">
        <v>51</v>
      </c>
      <c r="N2122" s="68">
        <v>8</v>
      </c>
    </row>
    <row r="2123" customFormat="1" spans="1:14">
      <c r="A2123" s="54" t="s">
        <v>6422</v>
      </c>
      <c r="B2123" s="54" t="s">
        <v>6423</v>
      </c>
      <c r="C2123" s="54" t="s">
        <v>6424</v>
      </c>
      <c r="D2123" s="54" t="s">
        <v>24</v>
      </c>
      <c r="E2123" s="54" t="s">
        <v>18</v>
      </c>
      <c r="F2123" s="54" t="s">
        <v>24</v>
      </c>
      <c r="G2123" s="54" t="s">
        <v>19</v>
      </c>
      <c r="H2123" s="54"/>
      <c r="I2123" s="54" t="s">
        <v>211</v>
      </c>
      <c r="J2123" s="68">
        <v>14.25</v>
      </c>
      <c r="K2123" s="68">
        <v>16.052</v>
      </c>
      <c r="L2123" s="68">
        <v>14.5</v>
      </c>
      <c r="M2123" s="68">
        <v>16.5</v>
      </c>
      <c r="N2123" s="68">
        <v>2</v>
      </c>
    </row>
    <row r="2124" customFormat="1" spans="1:14">
      <c r="A2124" s="54" t="s">
        <v>6425</v>
      </c>
      <c r="B2124" s="54" t="s">
        <v>6426</v>
      </c>
      <c r="C2124" s="54" t="s">
        <v>6427</v>
      </c>
      <c r="D2124" s="54" t="s">
        <v>24</v>
      </c>
      <c r="E2124" s="54" t="s">
        <v>18</v>
      </c>
      <c r="F2124" s="54" t="s">
        <v>24</v>
      </c>
      <c r="G2124" s="54" t="s">
        <v>19</v>
      </c>
      <c r="H2124" s="54"/>
      <c r="I2124" s="54" t="s">
        <v>211</v>
      </c>
      <c r="J2124" s="68">
        <v>14.22</v>
      </c>
      <c r="K2124" s="68">
        <v>16.598</v>
      </c>
      <c r="L2124" s="68">
        <v>14.5</v>
      </c>
      <c r="M2124" s="68">
        <v>17</v>
      </c>
      <c r="N2124" s="68">
        <v>2.5</v>
      </c>
    </row>
    <row r="2125" customFormat="1" spans="1:14">
      <c r="A2125" s="54" t="s">
        <v>6428</v>
      </c>
      <c r="B2125" s="54" t="s">
        <v>6429</v>
      </c>
      <c r="C2125" s="54" t="s">
        <v>6430</v>
      </c>
      <c r="D2125" s="54" t="s">
        <v>24</v>
      </c>
      <c r="E2125" s="54" t="s">
        <v>18</v>
      </c>
      <c r="F2125" s="54" t="s">
        <v>24</v>
      </c>
      <c r="G2125" s="54" t="s">
        <v>19</v>
      </c>
      <c r="H2125" s="54"/>
      <c r="I2125" s="54" t="s">
        <v>211</v>
      </c>
      <c r="J2125" s="68">
        <v>14.23</v>
      </c>
      <c r="K2125" s="68">
        <v>16.4</v>
      </c>
      <c r="L2125" s="68">
        <v>14.5</v>
      </c>
      <c r="M2125" s="68">
        <v>16.5</v>
      </c>
      <c r="N2125" s="68">
        <v>2</v>
      </c>
    </row>
    <row r="2126" customFormat="1" spans="1:14">
      <c r="A2126" s="54" t="s">
        <v>6431</v>
      </c>
      <c r="B2126" s="54" t="s">
        <v>6432</v>
      </c>
      <c r="C2126" s="54" t="s">
        <v>6433</v>
      </c>
      <c r="D2126" s="54" t="s">
        <v>24</v>
      </c>
      <c r="E2126" s="54" t="s">
        <v>18</v>
      </c>
      <c r="F2126" s="54" t="s">
        <v>24</v>
      </c>
      <c r="G2126" s="54" t="s">
        <v>19</v>
      </c>
      <c r="H2126" s="54"/>
      <c r="I2126" s="54" t="s">
        <v>211</v>
      </c>
      <c r="J2126" s="68">
        <v>14.24</v>
      </c>
      <c r="K2126" s="68">
        <v>15.99</v>
      </c>
      <c r="L2126" s="68">
        <v>14.5</v>
      </c>
      <c r="M2126" s="68">
        <v>16</v>
      </c>
      <c r="N2126" s="68">
        <v>1.5</v>
      </c>
    </row>
    <row r="2127" customFormat="1" spans="1:14">
      <c r="A2127" s="54" t="s">
        <v>6434</v>
      </c>
      <c r="B2127" s="54" t="s">
        <v>6435</v>
      </c>
      <c r="C2127" s="54" t="s">
        <v>6436</v>
      </c>
      <c r="D2127" s="54" t="s">
        <v>24</v>
      </c>
      <c r="E2127" s="54" t="s">
        <v>18</v>
      </c>
      <c r="F2127" s="54" t="s">
        <v>24</v>
      </c>
      <c r="G2127" s="66" t="s">
        <v>19</v>
      </c>
      <c r="H2127" s="54"/>
      <c r="I2127" s="54" t="s">
        <v>211</v>
      </c>
      <c r="J2127" s="68">
        <v>14.3</v>
      </c>
      <c r="K2127" s="68">
        <v>15.892</v>
      </c>
      <c r="L2127" s="68">
        <v>14.5</v>
      </c>
      <c r="M2127" s="68">
        <v>16</v>
      </c>
      <c r="N2127" s="68">
        <v>1.5</v>
      </c>
    </row>
    <row r="2128" customFormat="1" spans="1:14">
      <c r="A2128" s="54" t="s">
        <v>6437</v>
      </c>
      <c r="B2128" s="54" t="s">
        <v>6438</v>
      </c>
      <c r="C2128" s="54" t="s">
        <v>6439</v>
      </c>
      <c r="D2128" s="54" t="s">
        <v>453</v>
      </c>
      <c r="E2128" s="54" t="s">
        <v>18</v>
      </c>
      <c r="F2128" s="54" t="s">
        <v>453</v>
      </c>
      <c r="G2128" s="66" t="s">
        <v>29</v>
      </c>
      <c r="H2128" s="54"/>
      <c r="I2128" s="54" t="s">
        <v>161</v>
      </c>
      <c r="J2128" s="68">
        <v>3350.19</v>
      </c>
      <c r="K2128" s="68">
        <v>3351.362</v>
      </c>
      <c r="L2128" s="68">
        <v>3358</v>
      </c>
      <c r="M2128" s="68">
        <v>3352</v>
      </c>
      <c r="N2128" s="68">
        <v>-6</v>
      </c>
    </row>
    <row r="2129" customFormat="1" spans="1:14">
      <c r="A2129" s="54" t="s">
        <v>6440</v>
      </c>
      <c r="B2129" s="54" t="s">
        <v>6441</v>
      </c>
      <c r="C2129" s="54" t="s">
        <v>6442</v>
      </c>
      <c r="D2129" s="54" t="s">
        <v>256</v>
      </c>
      <c r="E2129" s="54" t="s">
        <v>18</v>
      </c>
      <c r="F2129" s="54" t="s">
        <v>256</v>
      </c>
      <c r="G2129" s="66" t="s">
        <v>19</v>
      </c>
      <c r="H2129" s="54"/>
      <c r="I2129" s="54" t="s">
        <v>292</v>
      </c>
      <c r="J2129" s="68">
        <v>102.22</v>
      </c>
      <c r="K2129" s="68">
        <v>46.999</v>
      </c>
      <c r="L2129" s="68">
        <v>104</v>
      </c>
      <c r="M2129" s="68">
        <v>105</v>
      </c>
      <c r="N2129" s="68">
        <v>1</v>
      </c>
    </row>
    <row r="2130" customFormat="1" spans="1:14">
      <c r="A2130" s="54" t="s">
        <v>6443</v>
      </c>
      <c r="B2130" s="54" t="s">
        <v>6444</v>
      </c>
      <c r="C2130" s="54" t="s">
        <v>6445</v>
      </c>
      <c r="D2130" s="54" t="s">
        <v>140</v>
      </c>
      <c r="E2130" s="54" t="s">
        <v>18</v>
      </c>
      <c r="F2130" s="54" t="s">
        <v>140</v>
      </c>
      <c r="G2130" s="66" t="s">
        <v>98</v>
      </c>
      <c r="H2130" s="54"/>
      <c r="I2130" s="54" t="s">
        <v>199</v>
      </c>
      <c r="J2130" s="68">
        <v>0.1</v>
      </c>
      <c r="K2130" s="68">
        <v>0.336</v>
      </c>
      <c r="L2130" s="68">
        <v>0.5</v>
      </c>
      <c r="M2130" s="68">
        <v>0.5</v>
      </c>
      <c r="N2130" s="68">
        <v>0</v>
      </c>
    </row>
    <row r="2131" customFormat="1" spans="1:14">
      <c r="A2131" s="54" t="s">
        <v>6446</v>
      </c>
      <c r="B2131" s="54" t="s">
        <v>6447</v>
      </c>
      <c r="C2131" s="54" t="s">
        <v>6448</v>
      </c>
      <c r="D2131" s="54" t="s">
        <v>140</v>
      </c>
      <c r="E2131" s="54" t="s">
        <v>18</v>
      </c>
      <c r="F2131" s="54" t="s">
        <v>140</v>
      </c>
      <c r="G2131" s="54" t="s">
        <v>98</v>
      </c>
      <c r="H2131" s="54"/>
      <c r="I2131" s="54" t="s">
        <v>199</v>
      </c>
      <c r="J2131" s="68">
        <v>9.08</v>
      </c>
      <c r="K2131" s="68">
        <v>8.798</v>
      </c>
      <c r="L2131" s="68">
        <v>10</v>
      </c>
      <c r="M2131" s="68">
        <v>10</v>
      </c>
      <c r="N2131" s="68">
        <v>0</v>
      </c>
    </row>
    <row r="2132" customFormat="1" spans="1:14">
      <c r="A2132" s="54" t="s">
        <v>6449</v>
      </c>
      <c r="B2132" s="54" t="s">
        <v>6450</v>
      </c>
      <c r="C2132" s="54" t="s">
        <v>6451</v>
      </c>
      <c r="D2132" s="54" t="s">
        <v>17</v>
      </c>
      <c r="E2132" s="54" t="s">
        <v>18</v>
      </c>
      <c r="F2132" s="54" t="s">
        <v>17</v>
      </c>
      <c r="G2132" s="54" t="s">
        <v>19</v>
      </c>
      <c r="H2132" s="54"/>
      <c r="I2132" s="54" t="s">
        <v>199</v>
      </c>
      <c r="J2132" s="68">
        <v>20.86</v>
      </c>
      <c r="K2132" s="68">
        <v>24.502</v>
      </c>
      <c r="L2132" s="68">
        <v>21</v>
      </c>
      <c r="M2132" s="68">
        <v>25</v>
      </c>
      <c r="N2132" s="68">
        <v>4</v>
      </c>
    </row>
    <row r="2133" customFormat="1" spans="1:14">
      <c r="A2133" s="54" t="s">
        <v>6452</v>
      </c>
      <c r="B2133" s="54" t="s">
        <v>6453</v>
      </c>
      <c r="C2133" s="54" t="s">
        <v>6454</v>
      </c>
      <c r="D2133" s="54" t="s">
        <v>24</v>
      </c>
      <c r="E2133" s="54" t="s">
        <v>18</v>
      </c>
      <c r="F2133" s="54" t="s">
        <v>24</v>
      </c>
      <c r="G2133" s="54" t="s">
        <v>19</v>
      </c>
      <c r="H2133" s="54"/>
      <c r="I2133" s="54" t="s">
        <v>1262</v>
      </c>
      <c r="J2133" s="68">
        <v>2.43</v>
      </c>
      <c r="K2133" s="68">
        <v>2.475</v>
      </c>
      <c r="L2133" s="68">
        <v>2.5</v>
      </c>
      <c r="M2133" s="68">
        <v>2.5</v>
      </c>
      <c r="N2133" s="68">
        <v>0</v>
      </c>
    </row>
    <row r="2134" customFormat="1" spans="1:14">
      <c r="A2134" s="54" t="s">
        <v>6455</v>
      </c>
      <c r="B2134" s="54" t="s">
        <v>6456</v>
      </c>
      <c r="C2134" s="54" t="s">
        <v>6457</v>
      </c>
      <c r="D2134" s="54" t="s">
        <v>17</v>
      </c>
      <c r="E2134" s="54" t="s">
        <v>18</v>
      </c>
      <c r="F2134" s="54" t="s">
        <v>17</v>
      </c>
      <c r="G2134" s="54" t="s">
        <v>19</v>
      </c>
      <c r="H2134" s="54"/>
      <c r="I2134" s="54" t="s">
        <v>328</v>
      </c>
      <c r="J2134" s="68">
        <v>0.56</v>
      </c>
      <c r="K2134" s="68">
        <v>0.845</v>
      </c>
      <c r="L2134" s="68">
        <v>1</v>
      </c>
      <c r="M2134" s="68">
        <v>1</v>
      </c>
      <c r="N2134" s="68">
        <v>0</v>
      </c>
    </row>
    <row r="2135" customFormat="1" spans="1:14">
      <c r="A2135" s="54" t="s">
        <v>6458</v>
      </c>
      <c r="B2135" s="54" t="s">
        <v>6459</v>
      </c>
      <c r="C2135" s="54" t="s">
        <v>6460</v>
      </c>
      <c r="D2135" s="54" t="s">
        <v>17</v>
      </c>
      <c r="E2135" s="54" t="s">
        <v>18</v>
      </c>
      <c r="F2135" s="54" t="s">
        <v>17</v>
      </c>
      <c r="G2135" s="66" t="s">
        <v>19</v>
      </c>
      <c r="H2135" s="54"/>
      <c r="I2135" s="54" t="s">
        <v>767</v>
      </c>
      <c r="J2135" s="68">
        <v>4.18</v>
      </c>
      <c r="K2135" s="68">
        <v>6.811</v>
      </c>
      <c r="L2135" s="68">
        <v>6.5</v>
      </c>
      <c r="M2135" s="68">
        <v>7</v>
      </c>
      <c r="N2135" s="68">
        <v>0.5</v>
      </c>
    </row>
    <row r="2136" customFormat="1" spans="1:14">
      <c r="A2136" s="54" t="s">
        <v>6461</v>
      </c>
      <c r="B2136" s="54" t="s">
        <v>6462</v>
      </c>
      <c r="C2136" s="54" t="s">
        <v>6463</v>
      </c>
      <c r="D2136" s="54" t="s">
        <v>144</v>
      </c>
      <c r="E2136" s="54" t="s">
        <v>18</v>
      </c>
      <c r="F2136" s="54" t="s">
        <v>144</v>
      </c>
      <c r="G2136" s="54" t="s">
        <v>52</v>
      </c>
      <c r="H2136" s="54"/>
      <c r="I2136" s="54" t="s">
        <v>767</v>
      </c>
      <c r="J2136" s="68">
        <v>48.55</v>
      </c>
      <c r="K2136" s="68">
        <v>41.844</v>
      </c>
      <c r="L2136" s="68">
        <v>49</v>
      </c>
      <c r="M2136" s="68">
        <v>49</v>
      </c>
      <c r="N2136" s="68">
        <v>0</v>
      </c>
    </row>
    <row r="2137" customFormat="1" spans="1:14">
      <c r="A2137" s="54" t="s">
        <v>6464</v>
      </c>
      <c r="B2137" s="54" t="s">
        <v>6465</v>
      </c>
      <c r="C2137" s="54" t="s">
        <v>6466</v>
      </c>
      <c r="D2137" s="54" t="s">
        <v>24</v>
      </c>
      <c r="E2137" s="54" t="s">
        <v>18</v>
      </c>
      <c r="F2137" s="54" t="s">
        <v>24</v>
      </c>
      <c r="G2137" s="54" t="s">
        <v>19</v>
      </c>
      <c r="H2137" s="54"/>
      <c r="I2137" s="54" t="s">
        <v>211</v>
      </c>
      <c r="J2137" s="68">
        <v>83.2</v>
      </c>
      <c r="K2137" s="68">
        <v>97.997</v>
      </c>
      <c r="L2137" s="68">
        <v>47</v>
      </c>
      <c r="M2137" s="68">
        <v>100</v>
      </c>
      <c r="N2137" s="68">
        <v>53</v>
      </c>
    </row>
    <row r="2138" customFormat="1" spans="1:14">
      <c r="A2138" s="54" t="s">
        <v>6467</v>
      </c>
      <c r="B2138" s="54" t="s">
        <v>6468</v>
      </c>
      <c r="C2138" s="54" t="s">
        <v>6469</v>
      </c>
      <c r="D2138" s="54" t="s">
        <v>24</v>
      </c>
      <c r="E2138" s="54" t="s">
        <v>18</v>
      </c>
      <c r="F2138" s="54" t="s">
        <v>24</v>
      </c>
      <c r="G2138" s="54" t="s">
        <v>19</v>
      </c>
      <c r="H2138" s="54"/>
      <c r="I2138" s="54" t="s">
        <v>211</v>
      </c>
      <c r="J2138" s="68">
        <v>103.54</v>
      </c>
      <c r="K2138" s="68">
        <v>116.199</v>
      </c>
      <c r="L2138" s="68">
        <v>45</v>
      </c>
      <c r="M2138" s="68">
        <v>119</v>
      </c>
      <c r="N2138" s="68">
        <v>74</v>
      </c>
    </row>
    <row r="2139" customFormat="1" spans="1:14">
      <c r="A2139" s="54" t="s">
        <v>6470</v>
      </c>
      <c r="B2139" s="54" t="s">
        <v>6471</v>
      </c>
      <c r="C2139" s="54" t="s">
        <v>6472</v>
      </c>
      <c r="D2139" s="54" t="s">
        <v>24</v>
      </c>
      <c r="E2139" s="54" t="s">
        <v>18</v>
      </c>
      <c r="F2139" s="54" t="s">
        <v>24</v>
      </c>
      <c r="G2139" s="54" t="s">
        <v>19</v>
      </c>
      <c r="H2139" s="54"/>
      <c r="I2139" s="54" t="s">
        <v>211</v>
      </c>
      <c r="J2139" s="68">
        <v>87.14</v>
      </c>
      <c r="K2139" s="68">
        <v>95.897</v>
      </c>
      <c r="L2139" s="68">
        <v>47</v>
      </c>
      <c r="M2139" s="68">
        <v>98</v>
      </c>
      <c r="N2139" s="68">
        <v>51</v>
      </c>
    </row>
    <row r="2140" customFormat="1" spans="1:14">
      <c r="A2140" s="54" t="s">
        <v>6473</v>
      </c>
      <c r="B2140" s="54" t="s">
        <v>6474</v>
      </c>
      <c r="C2140" s="54" t="s">
        <v>6475</v>
      </c>
      <c r="D2140" s="54" t="s">
        <v>17</v>
      </c>
      <c r="E2140" s="54" t="s">
        <v>18</v>
      </c>
      <c r="F2140" s="54" t="s">
        <v>17</v>
      </c>
      <c r="G2140" s="54" t="s">
        <v>19</v>
      </c>
      <c r="H2140" s="54"/>
      <c r="I2140" s="54" t="s">
        <v>864</v>
      </c>
      <c r="J2140" s="68">
        <v>1.96</v>
      </c>
      <c r="K2140" s="68">
        <v>2.352</v>
      </c>
      <c r="L2140" s="68">
        <v>2.5</v>
      </c>
      <c r="M2140" s="68">
        <v>2.5</v>
      </c>
      <c r="N2140" s="68">
        <v>0</v>
      </c>
    </row>
    <row r="2141" customFormat="1" spans="1:14">
      <c r="A2141" s="54" t="s">
        <v>6476</v>
      </c>
      <c r="B2141" s="54" t="s">
        <v>6477</v>
      </c>
      <c r="C2141" s="54" t="s">
        <v>6478</v>
      </c>
      <c r="D2141" s="54" t="s">
        <v>17</v>
      </c>
      <c r="E2141" s="54" t="s">
        <v>18</v>
      </c>
      <c r="F2141" s="54" t="s">
        <v>17</v>
      </c>
      <c r="G2141" s="54" t="s">
        <v>19</v>
      </c>
      <c r="H2141" s="54"/>
      <c r="I2141" s="54" t="s">
        <v>864</v>
      </c>
      <c r="J2141" s="68">
        <v>1.14</v>
      </c>
      <c r="K2141" s="68">
        <v>0.98</v>
      </c>
      <c r="L2141" s="68">
        <v>1.5</v>
      </c>
      <c r="M2141" s="68">
        <v>1.5</v>
      </c>
      <c r="N2141" s="68">
        <v>0</v>
      </c>
    </row>
    <row r="2142" customFormat="1" spans="1:14">
      <c r="A2142" s="54" t="s">
        <v>6479</v>
      </c>
      <c r="B2142" s="54" t="s">
        <v>6480</v>
      </c>
      <c r="C2142" s="54" t="s">
        <v>6481</v>
      </c>
      <c r="D2142" s="54" t="s">
        <v>17</v>
      </c>
      <c r="E2142" s="54" t="s">
        <v>18</v>
      </c>
      <c r="F2142" s="54" t="s">
        <v>17</v>
      </c>
      <c r="G2142" s="54" t="s">
        <v>19</v>
      </c>
      <c r="H2142" s="54"/>
      <c r="I2142" s="54" t="s">
        <v>864</v>
      </c>
      <c r="J2142" s="68">
        <v>0.98</v>
      </c>
      <c r="K2142" s="68">
        <v>1.078</v>
      </c>
      <c r="L2142" s="68">
        <v>1.5</v>
      </c>
      <c r="M2142" s="68">
        <v>1.5</v>
      </c>
      <c r="N2142" s="68">
        <v>0</v>
      </c>
    </row>
    <row r="2143" customFormat="1" spans="1:14">
      <c r="A2143" s="54" t="s">
        <v>6482</v>
      </c>
      <c r="B2143" s="54" t="s">
        <v>6483</v>
      </c>
      <c r="C2143" s="54" t="s">
        <v>6484</v>
      </c>
      <c r="D2143" s="54" t="s">
        <v>17</v>
      </c>
      <c r="E2143" s="54" t="s">
        <v>18</v>
      </c>
      <c r="F2143" s="54" t="s">
        <v>17</v>
      </c>
      <c r="G2143" s="54" t="s">
        <v>19</v>
      </c>
      <c r="H2143" s="54"/>
      <c r="I2143" s="54" t="s">
        <v>864</v>
      </c>
      <c r="J2143" s="68">
        <v>1.75</v>
      </c>
      <c r="K2143" s="68">
        <v>2.009</v>
      </c>
      <c r="L2143" s="68">
        <v>2</v>
      </c>
      <c r="M2143" s="68">
        <v>2.5</v>
      </c>
      <c r="N2143" s="68">
        <v>0.5</v>
      </c>
    </row>
    <row r="2144" customFormat="1" spans="1:14">
      <c r="A2144" s="54" t="s">
        <v>6485</v>
      </c>
      <c r="B2144" s="54" t="s">
        <v>6486</v>
      </c>
      <c r="C2144" s="54" t="s">
        <v>6487</v>
      </c>
      <c r="D2144" s="54" t="s">
        <v>17</v>
      </c>
      <c r="E2144" s="54" t="s">
        <v>18</v>
      </c>
      <c r="F2144" s="54" t="s">
        <v>17</v>
      </c>
      <c r="G2144" s="54" t="s">
        <v>19</v>
      </c>
      <c r="H2144" s="54"/>
      <c r="I2144" s="54" t="s">
        <v>864</v>
      </c>
      <c r="J2144" s="68">
        <v>2.07</v>
      </c>
      <c r="K2144" s="68">
        <v>2.184</v>
      </c>
      <c r="L2144" s="68">
        <v>2.5</v>
      </c>
      <c r="M2144" s="68">
        <v>2.5</v>
      </c>
      <c r="N2144" s="68">
        <v>0</v>
      </c>
    </row>
    <row r="2145" customFormat="1" spans="1:14">
      <c r="A2145" s="54" t="s">
        <v>6488</v>
      </c>
      <c r="B2145" s="54" t="s">
        <v>6489</v>
      </c>
      <c r="C2145" s="54" t="s">
        <v>6490</v>
      </c>
      <c r="D2145" s="54" t="s">
        <v>17</v>
      </c>
      <c r="E2145" s="54" t="s">
        <v>18</v>
      </c>
      <c r="F2145" s="54" t="s">
        <v>17</v>
      </c>
      <c r="G2145" s="54" t="s">
        <v>19</v>
      </c>
      <c r="H2145" s="54"/>
      <c r="I2145" s="54" t="s">
        <v>864</v>
      </c>
      <c r="J2145" s="68">
        <v>1.29</v>
      </c>
      <c r="K2145" s="68">
        <v>2.352</v>
      </c>
      <c r="L2145" s="68">
        <v>2.5</v>
      </c>
      <c r="M2145" s="68">
        <v>2.5</v>
      </c>
      <c r="N2145" s="68">
        <v>0</v>
      </c>
    </row>
    <row r="2146" customFormat="1" spans="1:14">
      <c r="A2146" s="54" t="s">
        <v>6491</v>
      </c>
      <c r="B2146" s="54" t="s">
        <v>6492</v>
      </c>
      <c r="C2146" s="54" t="s">
        <v>6493</v>
      </c>
      <c r="D2146" s="54" t="s">
        <v>17</v>
      </c>
      <c r="E2146" s="54" t="s">
        <v>18</v>
      </c>
      <c r="F2146" s="54" t="s">
        <v>17</v>
      </c>
      <c r="G2146" s="54" t="s">
        <v>19</v>
      </c>
      <c r="H2146" s="54"/>
      <c r="I2146" s="54" t="s">
        <v>79</v>
      </c>
      <c r="J2146" s="68">
        <v>59.21</v>
      </c>
      <c r="K2146" s="68">
        <v>37.81</v>
      </c>
      <c r="L2146" s="68">
        <v>61</v>
      </c>
      <c r="M2146" s="68">
        <v>60</v>
      </c>
      <c r="N2146" s="68">
        <v>-1</v>
      </c>
    </row>
    <row r="2147" customFormat="1" spans="1:14">
      <c r="A2147" s="54" t="s">
        <v>6494</v>
      </c>
      <c r="B2147" s="54" t="s">
        <v>6495</v>
      </c>
      <c r="C2147" s="54" t="s">
        <v>6496</v>
      </c>
      <c r="D2147" s="54" t="s">
        <v>453</v>
      </c>
      <c r="E2147" s="54" t="s">
        <v>18</v>
      </c>
      <c r="F2147" s="54" t="s">
        <v>453</v>
      </c>
      <c r="G2147" s="54" t="s">
        <v>29</v>
      </c>
      <c r="H2147" s="54"/>
      <c r="I2147" s="54" t="s">
        <v>145</v>
      </c>
      <c r="J2147" s="68">
        <v>66.85</v>
      </c>
      <c r="K2147" s="68">
        <v>173.514</v>
      </c>
      <c r="L2147" s="68">
        <v>171</v>
      </c>
      <c r="M2147" s="68">
        <v>182</v>
      </c>
      <c r="N2147" s="68">
        <v>11</v>
      </c>
    </row>
    <row r="2148" customFormat="1" spans="1:14">
      <c r="A2148" s="54" t="s">
        <v>6497</v>
      </c>
      <c r="B2148" s="54" t="s">
        <v>6498</v>
      </c>
      <c r="C2148" s="54" t="s">
        <v>36</v>
      </c>
      <c r="D2148" s="54" t="s">
        <v>17</v>
      </c>
      <c r="E2148" s="54" t="s">
        <v>18</v>
      </c>
      <c r="F2148" s="54" t="s">
        <v>17</v>
      </c>
      <c r="G2148" s="54" t="s">
        <v>19</v>
      </c>
      <c r="H2148" s="54"/>
      <c r="I2148" s="54" t="s">
        <v>79</v>
      </c>
      <c r="J2148" s="68">
        <v>0.57</v>
      </c>
      <c r="K2148" s="68">
        <v>1.583</v>
      </c>
      <c r="L2148" s="68">
        <v>2</v>
      </c>
      <c r="M2148" s="68">
        <v>2</v>
      </c>
      <c r="N2148" s="68">
        <v>0</v>
      </c>
    </row>
    <row r="2149" customFormat="1" spans="1:14">
      <c r="A2149" s="54" t="s">
        <v>6499</v>
      </c>
      <c r="B2149" s="54" t="s">
        <v>6500</v>
      </c>
      <c r="C2149" s="54" t="s">
        <v>6501</v>
      </c>
      <c r="D2149" s="54" t="s">
        <v>17</v>
      </c>
      <c r="E2149" s="54" t="s">
        <v>18</v>
      </c>
      <c r="F2149" s="54" t="s">
        <v>17</v>
      </c>
      <c r="G2149" s="54" t="s">
        <v>19</v>
      </c>
      <c r="H2149" s="54"/>
      <c r="I2149" s="54" t="s">
        <v>152</v>
      </c>
      <c r="J2149" s="68">
        <v>1.18</v>
      </c>
      <c r="K2149" s="68">
        <v>2.48</v>
      </c>
      <c r="L2149" s="68">
        <v>2</v>
      </c>
      <c r="M2149" s="68">
        <v>5.5</v>
      </c>
      <c r="N2149" s="68">
        <v>3.5</v>
      </c>
    </row>
    <row r="2150" customFormat="1" spans="1:14">
      <c r="A2150" s="54" t="s">
        <v>6502</v>
      </c>
      <c r="B2150" s="54" t="s">
        <v>6503</v>
      </c>
      <c r="C2150" s="54" t="s">
        <v>6504</v>
      </c>
      <c r="D2150" s="54" t="s">
        <v>17</v>
      </c>
      <c r="E2150" s="54" t="s">
        <v>18</v>
      </c>
      <c r="F2150" s="54" t="s">
        <v>17</v>
      </c>
      <c r="G2150" s="66" t="s">
        <v>19</v>
      </c>
      <c r="H2150" s="54"/>
      <c r="I2150" s="54" t="s">
        <v>246</v>
      </c>
      <c r="J2150" s="68">
        <v>18.13</v>
      </c>
      <c r="K2150" s="68">
        <v>22.546</v>
      </c>
      <c r="L2150" s="68">
        <v>23</v>
      </c>
      <c r="M2150" s="68">
        <v>23</v>
      </c>
      <c r="N2150" s="68">
        <v>0</v>
      </c>
    </row>
    <row r="2151" customFormat="1" spans="1:14">
      <c r="A2151" s="54" t="s">
        <v>6505</v>
      </c>
      <c r="B2151" s="54" t="s">
        <v>6506</v>
      </c>
      <c r="C2151" s="54" t="s">
        <v>6507</v>
      </c>
      <c r="D2151" s="54" t="s">
        <v>24</v>
      </c>
      <c r="E2151" s="54" t="s">
        <v>18</v>
      </c>
      <c r="F2151" s="54" t="s">
        <v>24</v>
      </c>
      <c r="G2151" s="66" t="s">
        <v>19</v>
      </c>
      <c r="H2151" s="54"/>
      <c r="I2151" s="54" t="s">
        <v>306</v>
      </c>
      <c r="J2151" s="68">
        <v>0.67</v>
      </c>
      <c r="K2151" s="68">
        <v>0.672</v>
      </c>
      <c r="L2151" s="68">
        <v>1</v>
      </c>
      <c r="M2151" s="68">
        <v>1</v>
      </c>
      <c r="N2151" s="68">
        <v>0</v>
      </c>
    </row>
    <row r="2152" customFormat="1" spans="1:14">
      <c r="A2152" s="54" t="s">
        <v>6508</v>
      </c>
      <c r="B2152" s="54" t="s">
        <v>6509</v>
      </c>
      <c r="C2152" s="54" t="s">
        <v>6510</v>
      </c>
      <c r="D2152" s="54" t="s">
        <v>683</v>
      </c>
      <c r="E2152" s="54" t="s">
        <v>18</v>
      </c>
      <c r="F2152" s="54" t="s">
        <v>683</v>
      </c>
      <c r="G2152" s="66" t="s">
        <v>52</v>
      </c>
      <c r="H2152" s="54"/>
      <c r="I2152" s="54" t="s">
        <v>211</v>
      </c>
      <c r="J2152" s="68">
        <v>68.39</v>
      </c>
      <c r="K2152" s="68">
        <v>17.836</v>
      </c>
      <c r="L2152" s="68">
        <v>71</v>
      </c>
      <c r="M2152" s="68">
        <v>71</v>
      </c>
      <c r="N2152" s="68">
        <v>0</v>
      </c>
    </row>
    <row r="2153" customFormat="1" spans="1:14">
      <c r="A2153" s="54" t="s">
        <v>6511</v>
      </c>
      <c r="B2153" s="54" t="s">
        <v>6512</v>
      </c>
      <c r="C2153" s="54" t="s">
        <v>36</v>
      </c>
      <c r="D2153" s="54" t="s">
        <v>17</v>
      </c>
      <c r="E2153" s="54" t="s">
        <v>18</v>
      </c>
      <c r="F2153" s="54" t="s">
        <v>17</v>
      </c>
      <c r="G2153" s="66" t="s">
        <v>19</v>
      </c>
      <c r="H2153" s="54"/>
      <c r="I2153" s="54" t="s">
        <v>86</v>
      </c>
      <c r="J2153" s="68">
        <v>7</v>
      </c>
      <c r="K2153" s="68">
        <v>0.6</v>
      </c>
      <c r="L2153" s="68">
        <v>7</v>
      </c>
      <c r="M2153" s="68">
        <v>7</v>
      </c>
      <c r="N2153" s="68">
        <v>0</v>
      </c>
    </row>
    <row r="2154" customFormat="1" spans="1:14">
      <c r="A2154" s="54" t="s">
        <v>6513</v>
      </c>
      <c r="B2154" s="54" t="s">
        <v>6514</v>
      </c>
      <c r="C2154" s="54" t="s">
        <v>6515</v>
      </c>
      <c r="D2154" s="54" t="s">
        <v>17</v>
      </c>
      <c r="E2154" s="54" t="s">
        <v>18</v>
      </c>
      <c r="F2154" s="54" t="s">
        <v>17</v>
      </c>
      <c r="G2154" s="66" t="s">
        <v>19</v>
      </c>
      <c r="H2154" s="54"/>
      <c r="I2154" s="54" t="s">
        <v>86</v>
      </c>
      <c r="J2154" s="68">
        <v>7</v>
      </c>
      <c r="K2154" s="68">
        <v>0.6</v>
      </c>
      <c r="L2154" s="68">
        <v>25</v>
      </c>
      <c r="M2154" s="68">
        <v>7</v>
      </c>
      <c r="N2154" s="68">
        <v>-18</v>
      </c>
    </row>
    <row r="2155" customFormat="1" spans="1:14">
      <c r="A2155" s="54" t="s">
        <v>6516</v>
      </c>
      <c r="B2155" s="54" t="s">
        <v>6517</v>
      </c>
      <c r="C2155" s="54" t="s">
        <v>6518</v>
      </c>
      <c r="D2155" s="54" t="s">
        <v>24</v>
      </c>
      <c r="E2155" s="54" t="s">
        <v>18</v>
      </c>
      <c r="F2155" s="54" t="s">
        <v>24</v>
      </c>
      <c r="G2155" s="66" t="s">
        <v>19</v>
      </c>
      <c r="H2155" s="54"/>
      <c r="I2155" s="54" t="s">
        <v>223</v>
      </c>
      <c r="J2155" s="68">
        <v>6.7</v>
      </c>
      <c r="K2155" s="68">
        <v>7.36</v>
      </c>
      <c r="L2155" s="68">
        <v>8.5</v>
      </c>
      <c r="M2155" s="68">
        <v>7.5</v>
      </c>
      <c r="N2155" s="68">
        <v>-1</v>
      </c>
    </row>
    <row r="2156" customFormat="1" spans="1:14">
      <c r="A2156" s="54" t="s">
        <v>6519</v>
      </c>
      <c r="B2156" s="54" t="s">
        <v>6520</v>
      </c>
      <c r="C2156" s="54" t="s">
        <v>6521</v>
      </c>
      <c r="D2156" s="54" t="s">
        <v>17</v>
      </c>
      <c r="E2156" s="54" t="s">
        <v>18</v>
      </c>
      <c r="F2156" s="54" t="s">
        <v>17</v>
      </c>
      <c r="G2156" s="54" t="s">
        <v>19</v>
      </c>
      <c r="H2156" s="54"/>
      <c r="I2156" s="54" t="s">
        <v>79</v>
      </c>
      <c r="J2156" s="68">
        <v>50.06</v>
      </c>
      <c r="K2156" s="68">
        <v>24.003</v>
      </c>
      <c r="L2156" s="68">
        <v>51</v>
      </c>
      <c r="M2156" s="68">
        <v>51</v>
      </c>
      <c r="N2156" s="68">
        <v>0</v>
      </c>
    </row>
    <row r="2157" customFormat="1" spans="1:14">
      <c r="A2157" s="54" t="s">
        <v>6522</v>
      </c>
      <c r="B2157" s="54" t="s">
        <v>6523</v>
      </c>
      <c r="C2157" s="54" t="s">
        <v>6524</v>
      </c>
      <c r="D2157" s="54" t="s">
        <v>17</v>
      </c>
      <c r="E2157" s="54" t="s">
        <v>18</v>
      </c>
      <c r="F2157" s="54" t="s">
        <v>17</v>
      </c>
      <c r="G2157" s="54" t="s">
        <v>19</v>
      </c>
      <c r="H2157" s="54"/>
      <c r="I2157" s="54" t="s">
        <v>288</v>
      </c>
      <c r="J2157" s="68">
        <v>0.25</v>
      </c>
      <c r="K2157" s="68">
        <v>0.252</v>
      </c>
      <c r="L2157" s="68">
        <v>0.5</v>
      </c>
      <c r="M2157" s="68">
        <v>0.5</v>
      </c>
      <c r="N2157" s="68">
        <v>0</v>
      </c>
    </row>
    <row r="2158" customFormat="1" spans="1:14">
      <c r="A2158" s="54" t="s">
        <v>6525</v>
      </c>
      <c r="B2158" s="54" t="s">
        <v>6526</v>
      </c>
      <c r="C2158" s="54" t="s">
        <v>6527</v>
      </c>
      <c r="D2158" s="54" t="s">
        <v>17</v>
      </c>
      <c r="E2158" s="54" t="s">
        <v>18</v>
      </c>
      <c r="F2158" s="54" t="s">
        <v>17</v>
      </c>
      <c r="G2158" s="54" t="s">
        <v>19</v>
      </c>
      <c r="H2158" s="54"/>
      <c r="I2158" s="54" t="s">
        <v>288</v>
      </c>
      <c r="J2158" s="68">
        <v>0.22</v>
      </c>
      <c r="K2158" s="68">
        <v>0.252</v>
      </c>
      <c r="L2158" s="68">
        <v>0.5</v>
      </c>
      <c r="M2158" s="68">
        <v>0.5</v>
      </c>
      <c r="N2158" s="68">
        <v>0</v>
      </c>
    </row>
    <row r="2159" customFormat="1" spans="1:14">
      <c r="A2159" s="54" t="s">
        <v>6528</v>
      </c>
      <c r="B2159" s="54" t="s">
        <v>6529</v>
      </c>
      <c r="C2159" s="54" t="s">
        <v>6530</v>
      </c>
      <c r="D2159" s="54" t="s">
        <v>6531</v>
      </c>
      <c r="E2159" s="54" t="s">
        <v>18</v>
      </c>
      <c r="F2159" s="54" t="s">
        <v>6531</v>
      </c>
      <c r="G2159" s="66" t="s">
        <v>52</v>
      </c>
      <c r="H2159" s="54"/>
      <c r="I2159" s="54" t="s">
        <v>2305</v>
      </c>
      <c r="J2159" s="68">
        <v>10.66</v>
      </c>
      <c r="K2159" s="68">
        <v>32.879</v>
      </c>
      <c r="L2159" s="68">
        <v>22</v>
      </c>
      <c r="M2159" s="68">
        <v>33</v>
      </c>
      <c r="N2159" s="68">
        <v>11</v>
      </c>
    </row>
    <row r="2160" customFormat="1" spans="1:14">
      <c r="A2160" s="54" t="s">
        <v>6532</v>
      </c>
      <c r="B2160" s="54" t="s">
        <v>6533</v>
      </c>
      <c r="C2160" s="54" t="s">
        <v>36</v>
      </c>
      <c r="D2160" s="54" t="s">
        <v>51</v>
      </c>
      <c r="E2160" s="54" t="s">
        <v>18</v>
      </c>
      <c r="F2160" s="54" t="s">
        <v>51</v>
      </c>
      <c r="G2160" s="54" t="s">
        <v>52</v>
      </c>
      <c r="H2160" s="54"/>
      <c r="I2160" s="54" t="s">
        <v>116</v>
      </c>
      <c r="J2160" s="68">
        <v>220</v>
      </c>
      <c r="K2160" s="68">
        <v>110</v>
      </c>
      <c r="L2160" s="68">
        <v>220</v>
      </c>
      <c r="M2160" s="68">
        <v>220</v>
      </c>
      <c r="N2160" s="68">
        <v>0</v>
      </c>
    </row>
    <row r="2161" customFormat="1" spans="1:14">
      <c r="A2161" s="54" t="s">
        <v>6534</v>
      </c>
      <c r="B2161" s="54" t="s">
        <v>6535</v>
      </c>
      <c r="C2161" s="54" t="s">
        <v>6536</v>
      </c>
      <c r="D2161" s="54" t="s">
        <v>586</v>
      </c>
      <c r="E2161" s="54" t="s">
        <v>18</v>
      </c>
      <c r="F2161" s="54" t="s">
        <v>586</v>
      </c>
      <c r="G2161" s="54" t="s">
        <v>98</v>
      </c>
      <c r="H2161" s="54"/>
      <c r="I2161" s="54" t="s">
        <v>191</v>
      </c>
      <c r="J2161" s="68">
        <v>0.04</v>
      </c>
      <c r="K2161" s="68">
        <v>0</v>
      </c>
      <c r="L2161" s="68">
        <v>0.5</v>
      </c>
      <c r="M2161" s="68">
        <v>0.5</v>
      </c>
      <c r="N2161" s="68">
        <v>0</v>
      </c>
    </row>
    <row r="2162" customFormat="1" spans="1:14">
      <c r="A2162" s="54" t="s">
        <v>6537</v>
      </c>
      <c r="B2162" s="54" t="s">
        <v>6538</v>
      </c>
      <c r="C2162" s="54" t="s">
        <v>6539</v>
      </c>
      <c r="D2162" s="54" t="s">
        <v>17</v>
      </c>
      <c r="E2162" s="54" t="s">
        <v>18</v>
      </c>
      <c r="F2162" s="54" t="s">
        <v>17</v>
      </c>
      <c r="G2162" s="54" t="s">
        <v>19</v>
      </c>
      <c r="H2162" s="54"/>
      <c r="I2162" s="54" t="s">
        <v>203</v>
      </c>
      <c r="J2162" s="68">
        <v>1.55</v>
      </c>
      <c r="K2162" s="68">
        <v>0</v>
      </c>
      <c r="L2162" s="68">
        <v>2</v>
      </c>
      <c r="M2162" s="68">
        <v>2</v>
      </c>
      <c r="N2162" s="68">
        <v>0</v>
      </c>
    </row>
    <row r="2163" customFormat="1" spans="1:14">
      <c r="A2163" s="54" t="s">
        <v>6540</v>
      </c>
      <c r="B2163" s="54" t="s">
        <v>6541</v>
      </c>
      <c r="C2163" s="54" t="s">
        <v>6542</v>
      </c>
      <c r="D2163" s="54" t="s">
        <v>17</v>
      </c>
      <c r="E2163" s="54" t="s">
        <v>18</v>
      </c>
      <c r="F2163" s="54" t="s">
        <v>17</v>
      </c>
      <c r="G2163" s="66" t="s">
        <v>19</v>
      </c>
      <c r="H2163" s="54"/>
      <c r="I2163" s="54" t="s">
        <v>223</v>
      </c>
      <c r="J2163" s="68">
        <v>388.08</v>
      </c>
      <c r="K2163" s="68">
        <v>199.864</v>
      </c>
      <c r="L2163" s="68">
        <v>389</v>
      </c>
      <c r="M2163" s="68">
        <v>389</v>
      </c>
      <c r="N2163" s="68">
        <v>0</v>
      </c>
    </row>
    <row r="2164" customFormat="1" spans="1:14">
      <c r="A2164" s="54" t="s">
        <v>6543</v>
      </c>
      <c r="B2164" s="54" t="s">
        <v>6544</v>
      </c>
      <c r="C2164" s="54" t="s">
        <v>6545</v>
      </c>
      <c r="D2164" s="54" t="s">
        <v>17</v>
      </c>
      <c r="E2164" s="54" t="s">
        <v>18</v>
      </c>
      <c r="F2164" s="54" t="s">
        <v>17</v>
      </c>
      <c r="G2164" s="54" t="s">
        <v>19</v>
      </c>
      <c r="H2164" s="54"/>
      <c r="I2164" s="54" t="s">
        <v>223</v>
      </c>
      <c r="J2164" s="68">
        <v>9.84</v>
      </c>
      <c r="K2164" s="68">
        <v>6.127</v>
      </c>
      <c r="L2164" s="68">
        <v>10</v>
      </c>
      <c r="M2164" s="68">
        <v>10</v>
      </c>
      <c r="N2164" s="68">
        <v>0</v>
      </c>
    </row>
    <row r="2165" customFormat="1" spans="1:14">
      <c r="A2165" s="54" t="s">
        <v>6546</v>
      </c>
      <c r="B2165" s="54" t="s">
        <v>6547</v>
      </c>
      <c r="C2165" s="54" t="s">
        <v>6548</v>
      </c>
      <c r="D2165" s="54" t="s">
        <v>17</v>
      </c>
      <c r="E2165" s="54" t="s">
        <v>18</v>
      </c>
      <c r="F2165" s="54" t="s">
        <v>17</v>
      </c>
      <c r="G2165" s="54" t="s">
        <v>19</v>
      </c>
      <c r="H2165" s="54"/>
      <c r="I2165" s="54" t="s">
        <v>292</v>
      </c>
      <c r="J2165" s="68">
        <v>15.24</v>
      </c>
      <c r="K2165" s="68">
        <v>27.661</v>
      </c>
      <c r="L2165" s="68">
        <v>28</v>
      </c>
      <c r="M2165" s="68">
        <v>28</v>
      </c>
      <c r="N2165" s="68">
        <v>0</v>
      </c>
    </row>
    <row r="2166" customFormat="1" spans="1:14">
      <c r="A2166" s="54" t="s">
        <v>6549</v>
      </c>
      <c r="B2166" s="54" t="s">
        <v>6550</v>
      </c>
      <c r="C2166" s="54" t="s">
        <v>6551</v>
      </c>
      <c r="D2166" s="54" t="s">
        <v>3059</v>
      </c>
      <c r="E2166" s="54" t="s">
        <v>18</v>
      </c>
      <c r="F2166" s="54" t="s">
        <v>3059</v>
      </c>
      <c r="G2166" s="54" t="s">
        <v>29</v>
      </c>
      <c r="H2166" s="54"/>
      <c r="I2166" s="54" t="s">
        <v>1068</v>
      </c>
      <c r="J2166" s="68">
        <v>60</v>
      </c>
      <c r="K2166" s="68">
        <v>42.668</v>
      </c>
      <c r="L2166" s="68">
        <v>161</v>
      </c>
      <c r="M2166" s="68">
        <v>60</v>
      </c>
      <c r="N2166" s="68">
        <v>-101</v>
      </c>
    </row>
    <row r="2167" customFormat="1" spans="1:14">
      <c r="A2167" s="54" t="s">
        <v>6552</v>
      </c>
      <c r="B2167" s="54" t="s">
        <v>6553</v>
      </c>
      <c r="C2167" s="54" t="s">
        <v>6554</v>
      </c>
      <c r="D2167" s="54" t="s">
        <v>51</v>
      </c>
      <c r="E2167" s="54" t="s">
        <v>18</v>
      </c>
      <c r="F2167" s="54" t="s">
        <v>51</v>
      </c>
      <c r="G2167" s="66" t="s">
        <v>52</v>
      </c>
      <c r="H2167" s="54"/>
      <c r="I2167" s="54" t="s">
        <v>156</v>
      </c>
      <c r="J2167" s="68">
        <v>245.33</v>
      </c>
      <c r="K2167" s="68">
        <v>177.58</v>
      </c>
      <c r="L2167" s="68">
        <v>246</v>
      </c>
      <c r="M2167" s="68">
        <v>246</v>
      </c>
      <c r="N2167" s="68">
        <v>0</v>
      </c>
    </row>
    <row r="2168" customFormat="1" spans="1:14">
      <c r="A2168" s="54" t="s">
        <v>6555</v>
      </c>
      <c r="B2168" s="54" t="s">
        <v>6556</v>
      </c>
      <c r="C2168" s="54" t="s">
        <v>50</v>
      </c>
      <c r="D2168" s="54" t="s">
        <v>633</v>
      </c>
      <c r="E2168" s="54" t="s">
        <v>18</v>
      </c>
      <c r="F2168" s="54" t="s">
        <v>633</v>
      </c>
      <c r="G2168" s="54" t="s">
        <v>52</v>
      </c>
      <c r="H2168" s="54"/>
      <c r="I2168" s="54" t="s">
        <v>6557</v>
      </c>
      <c r="J2168" s="68">
        <v>31.9</v>
      </c>
      <c r="K2168" s="68">
        <v>66.555</v>
      </c>
      <c r="L2168" s="68">
        <v>67</v>
      </c>
      <c r="M2168" s="68">
        <v>67</v>
      </c>
      <c r="N2168" s="68">
        <v>0</v>
      </c>
    </row>
    <row r="2169" customFormat="1" spans="1:14">
      <c r="A2169" s="54" t="s">
        <v>6558</v>
      </c>
      <c r="B2169" s="54" t="s">
        <v>6559</v>
      </c>
      <c r="C2169" s="54" t="s">
        <v>6560</v>
      </c>
      <c r="D2169" s="54" t="s">
        <v>332</v>
      </c>
      <c r="E2169" s="54" t="s">
        <v>18</v>
      </c>
      <c r="F2169" s="54" t="s">
        <v>332</v>
      </c>
      <c r="G2169" s="54" t="s">
        <v>52</v>
      </c>
      <c r="H2169" s="54"/>
      <c r="I2169" s="54" t="s">
        <v>161</v>
      </c>
      <c r="J2169" s="68">
        <v>53.53</v>
      </c>
      <c r="K2169" s="68">
        <v>76.587</v>
      </c>
      <c r="L2169" s="68">
        <v>64</v>
      </c>
      <c r="M2169" s="68">
        <v>83</v>
      </c>
      <c r="N2169" s="68">
        <v>19</v>
      </c>
    </row>
    <row r="2170" customFormat="1" spans="1:14">
      <c r="A2170" s="54" t="s">
        <v>6561</v>
      </c>
      <c r="B2170" s="54" t="s">
        <v>6562</v>
      </c>
      <c r="C2170" s="54" t="s">
        <v>6563</v>
      </c>
      <c r="D2170" s="54" t="s">
        <v>2309</v>
      </c>
      <c r="E2170" s="54" t="s">
        <v>18</v>
      </c>
      <c r="F2170" s="54" t="s">
        <v>2309</v>
      </c>
      <c r="G2170" s="54" t="s">
        <v>129</v>
      </c>
      <c r="H2170" s="54"/>
      <c r="I2170" s="54" t="s">
        <v>2305</v>
      </c>
      <c r="J2170" s="68">
        <v>3.94</v>
      </c>
      <c r="K2170" s="68">
        <v>6.221</v>
      </c>
      <c r="L2170" s="68">
        <v>6.5</v>
      </c>
      <c r="M2170" s="68">
        <v>6.5</v>
      </c>
      <c r="N2170" s="68">
        <v>0</v>
      </c>
    </row>
    <row r="2171" customFormat="1" spans="1:14">
      <c r="A2171" s="54" t="s">
        <v>6564</v>
      </c>
      <c r="B2171" s="54" t="s">
        <v>6565</v>
      </c>
      <c r="C2171" s="54" t="s">
        <v>6566</v>
      </c>
      <c r="D2171" s="54" t="s">
        <v>967</v>
      </c>
      <c r="E2171" s="54" t="s">
        <v>18</v>
      </c>
      <c r="F2171" s="54" t="s">
        <v>967</v>
      </c>
      <c r="G2171" s="54" t="s">
        <v>52</v>
      </c>
      <c r="H2171" s="54"/>
      <c r="I2171" s="54" t="s">
        <v>191</v>
      </c>
      <c r="J2171" s="68">
        <v>41.39</v>
      </c>
      <c r="K2171" s="68">
        <v>39.764</v>
      </c>
      <c r="L2171" s="68">
        <v>43</v>
      </c>
      <c r="M2171" s="68">
        <v>44</v>
      </c>
      <c r="N2171" s="68">
        <v>1</v>
      </c>
    </row>
    <row r="2172" customFormat="1" spans="1:14">
      <c r="A2172" s="54" t="s">
        <v>6567</v>
      </c>
      <c r="B2172" s="54" t="s">
        <v>6568</v>
      </c>
      <c r="C2172" s="54" t="s">
        <v>6569</v>
      </c>
      <c r="D2172" s="54" t="s">
        <v>17</v>
      </c>
      <c r="E2172" s="54" t="s">
        <v>18</v>
      </c>
      <c r="F2172" s="54" t="s">
        <v>17</v>
      </c>
      <c r="G2172" s="66" t="s">
        <v>19</v>
      </c>
      <c r="H2172" s="54"/>
      <c r="I2172" s="54" t="s">
        <v>156</v>
      </c>
      <c r="J2172" s="68">
        <v>37.05</v>
      </c>
      <c r="K2172" s="68">
        <v>46.412</v>
      </c>
      <c r="L2172" s="68">
        <v>37.5</v>
      </c>
      <c r="M2172" s="68">
        <v>47</v>
      </c>
      <c r="N2172" s="68">
        <v>9.5</v>
      </c>
    </row>
    <row r="2173" customFormat="1" spans="1:14">
      <c r="A2173" s="54" t="s">
        <v>6570</v>
      </c>
      <c r="B2173" s="54" t="s">
        <v>6571</v>
      </c>
      <c r="C2173" s="54" t="s">
        <v>6572</v>
      </c>
      <c r="D2173" s="54" t="s">
        <v>17</v>
      </c>
      <c r="E2173" s="54" t="s">
        <v>18</v>
      </c>
      <c r="F2173" s="54" t="s">
        <v>17</v>
      </c>
      <c r="G2173" s="54" t="s">
        <v>19</v>
      </c>
      <c r="H2173" s="54"/>
      <c r="I2173" s="54" t="s">
        <v>421</v>
      </c>
      <c r="J2173" s="68">
        <v>0.81</v>
      </c>
      <c r="K2173" s="68">
        <v>0.915</v>
      </c>
      <c r="L2173" s="68">
        <v>1</v>
      </c>
      <c r="M2173" s="68">
        <v>1</v>
      </c>
      <c r="N2173" s="68">
        <v>0</v>
      </c>
    </row>
    <row r="2174" customFormat="1" spans="1:14">
      <c r="A2174" s="54" t="s">
        <v>6573</v>
      </c>
      <c r="B2174" s="54" t="s">
        <v>6574</v>
      </c>
      <c r="C2174" s="54" t="s">
        <v>6575</v>
      </c>
      <c r="D2174" s="54" t="s">
        <v>586</v>
      </c>
      <c r="E2174" s="54" t="s">
        <v>18</v>
      </c>
      <c r="F2174" s="54" t="s">
        <v>586</v>
      </c>
      <c r="G2174" s="54" t="s">
        <v>98</v>
      </c>
      <c r="H2174" s="54"/>
      <c r="I2174" s="54" t="s">
        <v>191</v>
      </c>
      <c r="J2174" s="68">
        <v>1.56</v>
      </c>
      <c r="K2174" s="68">
        <v>2.88</v>
      </c>
      <c r="L2174" s="68">
        <v>3</v>
      </c>
      <c r="M2174" s="68">
        <v>3</v>
      </c>
      <c r="N2174" s="68">
        <v>0</v>
      </c>
    </row>
    <row r="2175" customFormat="1" spans="1:14">
      <c r="A2175" s="54" t="s">
        <v>6576</v>
      </c>
      <c r="B2175" s="54" t="s">
        <v>6577</v>
      </c>
      <c r="C2175" s="54" t="s">
        <v>6578</v>
      </c>
      <c r="D2175" s="54" t="s">
        <v>287</v>
      </c>
      <c r="E2175" s="54" t="s">
        <v>18</v>
      </c>
      <c r="F2175" s="54" t="s">
        <v>287</v>
      </c>
      <c r="G2175" s="54" t="s">
        <v>98</v>
      </c>
      <c r="H2175" s="54"/>
      <c r="I2175" s="54" t="s">
        <v>562</v>
      </c>
      <c r="J2175" s="68">
        <v>122.16</v>
      </c>
      <c r="K2175" s="68">
        <v>106.823</v>
      </c>
      <c r="L2175" s="68">
        <v>126</v>
      </c>
      <c r="M2175" s="68">
        <v>123</v>
      </c>
      <c r="N2175" s="68">
        <v>-3</v>
      </c>
    </row>
    <row r="2176" customFormat="1" spans="1:14">
      <c r="A2176" s="54" t="s">
        <v>6579</v>
      </c>
      <c r="B2176" s="54" t="s">
        <v>6580</v>
      </c>
      <c r="C2176" s="54" t="s">
        <v>6581</v>
      </c>
      <c r="D2176" s="54" t="s">
        <v>4948</v>
      </c>
      <c r="E2176" s="54" t="s">
        <v>18</v>
      </c>
      <c r="F2176" s="54" t="s">
        <v>4948</v>
      </c>
      <c r="G2176" s="54" t="s">
        <v>129</v>
      </c>
      <c r="H2176" s="54"/>
      <c r="I2176" s="54" t="s">
        <v>442</v>
      </c>
      <c r="J2176" s="68">
        <v>22.11</v>
      </c>
      <c r="K2176" s="68">
        <v>20.405</v>
      </c>
      <c r="L2176" s="68">
        <v>24</v>
      </c>
      <c r="M2176" s="68">
        <v>23</v>
      </c>
      <c r="N2176" s="68">
        <v>-1</v>
      </c>
    </row>
    <row r="2177" customFormat="1" spans="1:14">
      <c r="A2177" s="54" t="s">
        <v>6582</v>
      </c>
      <c r="B2177" s="54" t="s">
        <v>6583</v>
      </c>
      <c r="C2177" s="54" t="s">
        <v>6584</v>
      </c>
      <c r="D2177" s="54" t="s">
        <v>428</v>
      </c>
      <c r="E2177" s="54" t="s">
        <v>18</v>
      </c>
      <c r="F2177" s="54" t="s">
        <v>428</v>
      </c>
      <c r="G2177" s="54" t="s">
        <v>29</v>
      </c>
      <c r="H2177" s="54"/>
      <c r="I2177" s="54" t="s">
        <v>562</v>
      </c>
      <c r="J2177" s="68">
        <v>41.19</v>
      </c>
      <c r="K2177" s="68">
        <v>26.602</v>
      </c>
      <c r="L2177" s="68">
        <v>41.5</v>
      </c>
      <c r="M2177" s="68">
        <v>42</v>
      </c>
      <c r="N2177" s="68">
        <v>0.5</v>
      </c>
    </row>
    <row r="2178" customFormat="1" spans="1:14">
      <c r="A2178" s="54" t="s">
        <v>6585</v>
      </c>
      <c r="B2178" s="54" t="s">
        <v>6586</v>
      </c>
      <c r="C2178" s="54" t="s">
        <v>6587</v>
      </c>
      <c r="D2178" s="54" t="s">
        <v>453</v>
      </c>
      <c r="E2178" s="54" t="s">
        <v>18</v>
      </c>
      <c r="F2178" s="54" t="s">
        <v>453</v>
      </c>
      <c r="G2178" s="54" t="s">
        <v>29</v>
      </c>
      <c r="H2178" s="54"/>
      <c r="I2178" s="54" t="s">
        <v>442</v>
      </c>
      <c r="J2178" s="68">
        <v>30</v>
      </c>
      <c r="K2178" s="68">
        <v>18.75</v>
      </c>
      <c r="L2178" s="68">
        <v>36</v>
      </c>
      <c r="M2178" s="68">
        <v>30</v>
      </c>
      <c r="N2178" s="68">
        <v>-6</v>
      </c>
    </row>
    <row r="2179" customFormat="1" spans="1:14">
      <c r="A2179" s="54" t="s">
        <v>6588</v>
      </c>
      <c r="B2179" s="54" t="s">
        <v>6589</v>
      </c>
      <c r="C2179" s="54" t="s">
        <v>36</v>
      </c>
      <c r="D2179" s="54" t="s">
        <v>6531</v>
      </c>
      <c r="E2179" s="54" t="s">
        <v>18</v>
      </c>
      <c r="F2179" s="54" t="s">
        <v>6531</v>
      </c>
      <c r="G2179" s="54" t="s">
        <v>52</v>
      </c>
      <c r="H2179" s="54"/>
      <c r="I2179" s="54" t="s">
        <v>2305</v>
      </c>
      <c r="J2179" s="68">
        <v>10.66</v>
      </c>
      <c r="K2179" s="68">
        <v>32.879</v>
      </c>
      <c r="L2179" s="68">
        <v>33</v>
      </c>
      <c r="M2179" s="68">
        <v>33</v>
      </c>
      <c r="N2179" s="68">
        <v>0</v>
      </c>
    </row>
    <row r="2180" customFormat="1" spans="1:14">
      <c r="A2180" s="54" t="s">
        <v>6590</v>
      </c>
      <c r="B2180" s="54" t="s">
        <v>6591</v>
      </c>
      <c r="C2180" s="54" t="s">
        <v>6592</v>
      </c>
      <c r="D2180" s="54" t="s">
        <v>728</v>
      </c>
      <c r="E2180" s="54" t="s">
        <v>18</v>
      </c>
      <c r="F2180" s="54" t="s">
        <v>728</v>
      </c>
      <c r="G2180" s="66" t="s">
        <v>129</v>
      </c>
      <c r="H2180" s="54"/>
      <c r="I2180" s="54" t="s">
        <v>20</v>
      </c>
      <c r="J2180" s="68">
        <v>40</v>
      </c>
      <c r="K2180" s="68">
        <v>24</v>
      </c>
      <c r="L2180" s="68">
        <v>35</v>
      </c>
      <c r="M2180" s="68">
        <v>40</v>
      </c>
      <c r="N2180" s="68">
        <v>5</v>
      </c>
    </row>
    <row r="2181" customFormat="1" spans="1:14">
      <c r="A2181" s="54" t="s">
        <v>6593</v>
      </c>
      <c r="B2181" s="54" t="s">
        <v>6594</v>
      </c>
      <c r="C2181" s="54" t="s">
        <v>6595</v>
      </c>
      <c r="D2181" s="54" t="s">
        <v>728</v>
      </c>
      <c r="E2181" s="54" t="s">
        <v>18</v>
      </c>
      <c r="F2181" s="54" t="s">
        <v>728</v>
      </c>
      <c r="G2181" s="54" t="s">
        <v>129</v>
      </c>
      <c r="H2181" s="54"/>
      <c r="I2181" s="54" t="s">
        <v>20</v>
      </c>
      <c r="J2181" s="68">
        <v>40</v>
      </c>
      <c r="K2181" s="68">
        <v>24</v>
      </c>
      <c r="L2181" s="68">
        <v>40</v>
      </c>
      <c r="M2181" s="68">
        <v>40</v>
      </c>
      <c r="N2181" s="68">
        <v>0</v>
      </c>
    </row>
    <row r="2182" customFormat="1" spans="1:14">
      <c r="A2182" s="54" t="s">
        <v>6596</v>
      </c>
      <c r="B2182" s="54" t="s">
        <v>6597</v>
      </c>
      <c r="C2182" s="54" t="s">
        <v>6598</v>
      </c>
      <c r="D2182" s="54" t="s">
        <v>17</v>
      </c>
      <c r="E2182" s="54" t="s">
        <v>18</v>
      </c>
      <c r="F2182" s="54" t="s">
        <v>17</v>
      </c>
      <c r="G2182" s="66" t="s">
        <v>19</v>
      </c>
      <c r="H2182" s="54"/>
      <c r="I2182" s="54" t="s">
        <v>540</v>
      </c>
      <c r="J2182" s="68">
        <v>10.95</v>
      </c>
      <c r="K2182" s="68">
        <v>7.14</v>
      </c>
      <c r="L2182" s="68">
        <v>11</v>
      </c>
      <c r="M2182" s="68">
        <v>11</v>
      </c>
      <c r="N2182" s="68">
        <v>0</v>
      </c>
    </row>
    <row r="2183" customFormat="1" spans="1:14">
      <c r="A2183" s="54" t="s">
        <v>6599</v>
      </c>
      <c r="B2183" s="54" t="s">
        <v>6600</v>
      </c>
      <c r="C2183" s="54" t="s">
        <v>6601</v>
      </c>
      <c r="D2183" s="54" t="s">
        <v>144</v>
      </c>
      <c r="E2183" s="54" t="s">
        <v>18</v>
      </c>
      <c r="F2183" s="54" t="s">
        <v>144</v>
      </c>
      <c r="G2183" s="54" t="s">
        <v>52</v>
      </c>
      <c r="H2183" s="54"/>
      <c r="I2183" s="54" t="s">
        <v>227</v>
      </c>
      <c r="J2183" s="68">
        <v>27.31</v>
      </c>
      <c r="K2183" s="68">
        <v>23.712</v>
      </c>
      <c r="L2183" s="68">
        <v>28</v>
      </c>
      <c r="M2183" s="68">
        <v>28</v>
      </c>
      <c r="N2183" s="68">
        <v>0</v>
      </c>
    </row>
    <row r="2184" customFormat="1" spans="1:14">
      <c r="A2184" s="54" t="s">
        <v>6602</v>
      </c>
      <c r="B2184" s="54" t="s">
        <v>6603</v>
      </c>
      <c r="C2184" s="54" t="s">
        <v>6604</v>
      </c>
      <c r="D2184" s="54" t="s">
        <v>4930</v>
      </c>
      <c r="E2184" s="54" t="s">
        <v>18</v>
      </c>
      <c r="F2184" s="54" t="s">
        <v>4930</v>
      </c>
      <c r="G2184" s="54" t="s">
        <v>98</v>
      </c>
      <c r="H2184" s="54"/>
      <c r="I2184" s="54" t="s">
        <v>227</v>
      </c>
      <c r="J2184" s="68">
        <v>66.27</v>
      </c>
      <c r="K2184" s="68">
        <v>99.076</v>
      </c>
      <c r="L2184" s="68">
        <v>100</v>
      </c>
      <c r="M2184" s="68">
        <v>100</v>
      </c>
      <c r="N2184" s="68">
        <v>0</v>
      </c>
    </row>
    <row r="2185" customFormat="1" spans="1:14">
      <c r="A2185" s="54" t="s">
        <v>6605</v>
      </c>
      <c r="B2185" s="54" t="s">
        <v>6606</v>
      </c>
      <c r="C2185" s="54" t="s">
        <v>6607</v>
      </c>
      <c r="D2185" s="54" t="s">
        <v>17</v>
      </c>
      <c r="E2185" s="54" t="s">
        <v>18</v>
      </c>
      <c r="F2185" s="54" t="s">
        <v>17</v>
      </c>
      <c r="G2185" s="54" t="s">
        <v>19</v>
      </c>
      <c r="H2185" s="54"/>
      <c r="I2185" s="54" t="s">
        <v>398</v>
      </c>
      <c r="J2185" s="68">
        <v>0.63</v>
      </c>
      <c r="K2185" s="68">
        <v>0</v>
      </c>
      <c r="L2185" s="68">
        <v>1</v>
      </c>
      <c r="M2185" s="68">
        <v>1</v>
      </c>
      <c r="N2185" s="68">
        <v>0</v>
      </c>
    </row>
    <row r="2186" customFormat="1" spans="1:14">
      <c r="A2186" s="54" t="s">
        <v>6608</v>
      </c>
      <c r="B2186" s="54" t="s">
        <v>6609</v>
      </c>
      <c r="C2186" s="54" t="s">
        <v>6608</v>
      </c>
      <c r="D2186" s="54" t="s">
        <v>17</v>
      </c>
      <c r="E2186" s="54" t="s">
        <v>18</v>
      </c>
      <c r="F2186" s="54" t="s">
        <v>17</v>
      </c>
      <c r="G2186" s="54" t="s">
        <v>19</v>
      </c>
      <c r="H2186" s="54"/>
      <c r="I2186" s="54" t="s">
        <v>191</v>
      </c>
      <c r="J2186" s="68">
        <v>0.23</v>
      </c>
      <c r="K2186" s="68">
        <v>0</v>
      </c>
      <c r="L2186" s="68">
        <v>0.5</v>
      </c>
      <c r="M2186" s="68">
        <v>0.5</v>
      </c>
      <c r="N2186" s="68">
        <v>0</v>
      </c>
    </row>
    <row r="2187" customFormat="1" spans="1:14">
      <c r="A2187" s="54" t="s">
        <v>6610</v>
      </c>
      <c r="B2187" s="54" t="s">
        <v>6611</v>
      </c>
      <c r="C2187" s="54" t="s">
        <v>6612</v>
      </c>
      <c r="D2187" s="54" t="s">
        <v>17</v>
      </c>
      <c r="E2187" s="54" t="s">
        <v>18</v>
      </c>
      <c r="F2187" s="54" t="s">
        <v>17</v>
      </c>
      <c r="G2187" s="66" t="s">
        <v>19</v>
      </c>
      <c r="H2187" s="54"/>
      <c r="I2187" s="54" t="s">
        <v>1038</v>
      </c>
      <c r="J2187" s="68">
        <v>0.45</v>
      </c>
      <c r="K2187" s="68">
        <v>0.634</v>
      </c>
      <c r="L2187" s="68">
        <v>1</v>
      </c>
      <c r="M2187" s="68">
        <v>1</v>
      </c>
      <c r="N2187" s="68">
        <v>0</v>
      </c>
    </row>
    <row r="2188" customFormat="1" spans="1:14">
      <c r="A2188" s="54" t="s">
        <v>6613</v>
      </c>
      <c r="B2188" s="54" t="s">
        <v>6614</v>
      </c>
      <c r="C2188" s="54" t="s">
        <v>6615</v>
      </c>
      <c r="D2188" s="54" t="s">
        <v>17</v>
      </c>
      <c r="E2188" s="54" t="s">
        <v>18</v>
      </c>
      <c r="F2188" s="54" t="s">
        <v>17</v>
      </c>
      <c r="G2188" s="54" t="s">
        <v>19</v>
      </c>
      <c r="H2188" s="54"/>
      <c r="I2188" s="54" t="s">
        <v>1038</v>
      </c>
      <c r="J2188" s="68">
        <v>0.14</v>
      </c>
      <c r="K2188" s="68">
        <v>0.162</v>
      </c>
      <c r="L2188" s="68">
        <v>0.5</v>
      </c>
      <c r="M2188" s="68">
        <v>0.5</v>
      </c>
      <c r="N2188" s="68">
        <v>0</v>
      </c>
    </row>
    <row r="2189" customFormat="1" spans="1:14">
      <c r="A2189" s="54" t="s">
        <v>6616</v>
      </c>
      <c r="B2189" s="54" t="s">
        <v>6617</v>
      </c>
      <c r="C2189" s="54" t="s">
        <v>6618</v>
      </c>
      <c r="D2189" s="54" t="s">
        <v>287</v>
      </c>
      <c r="E2189" s="54" t="s">
        <v>18</v>
      </c>
      <c r="F2189" s="54" t="s">
        <v>287</v>
      </c>
      <c r="G2189" s="54" t="s">
        <v>98</v>
      </c>
      <c r="H2189" s="54"/>
      <c r="I2189" s="54" t="s">
        <v>540</v>
      </c>
      <c r="J2189" s="68">
        <v>39.53</v>
      </c>
      <c r="K2189" s="68">
        <v>31.677</v>
      </c>
      <c r="L2189" s="68">
        <v>42</v>
      </c>
      <c r="M2189" s="68">
        <v>40</v>
      </c>
      <c r="N2189" s="68">
        <v>-2</v>
      </c>
    </row>
    <row r="2190" customFormat="1" spans="1:14">
      <c r="A2190" s="54" t="s">
        <v>6619</v>
      </c>
      <c r="B2190" s="54" t="s">
        <v>6620</v>
      </c>
      <c r="C2190" s="54" t="s">
        <v>6621</v>
      </c>
      <c r="D2190" s="54" t="s">
        <v>17</v>
      </c>
      <c r="E2190" s="54" t="s">
        <v>18</v>
      </c>
      <c r="F2190" s="54" t="s">
        <v>17</v>
      </c>
      <c r="G2190" s="54" t="s">
        <v>19</v>
      </c>
      <c r="H2190" s="54"/>
      <c r="I2190" s="54" t="s">
        <v>227</v>
      </c>
      <c r="J2190" s="68">
        <v>13.93</v>
      </c>
      <c r="K2190" s="68">
        <v>6.963</v>
      </c>
      <c r="L2190" s="68">
        <v>14</v>
      </c>
      <c r="M2190" s="68">
        <v>14</v>
      </c>
      <c r="N2190" s="68">
        <v>0</v>
      </c>
    </row>
    <row r="2191" customFormat="1" spans="1:14">
      <c r="A2191" s="54" t="s">
        <v>6622</v>
      </c>
      <c r="B2191" s="54" t="s">
        <v>6623</v>
      </c>
      <c r="C2191" s="54" t="s">
        <v>6624</v>
      </c>
      <c r="D2191" s="54" t="s">
        <v>17</v>
      </c>
      <c r="E2191" s="54" t="s">
        <v>18</v>
      </c>
      <c r="F2191" s="54" t="s">
        <v>17</v>
      </c>
      <c r="G2191" s="54" t="s">
        <v>19</v>
      </c>
      <c r="H2191" s="54"/>
      <c r="I2191" s="54" t="s">
        <v>454</v>
      </c>
      <c r="J2191" s="68">
        <v>6.63</v>
      </c>
      <c r="K2191" s="68">
        <v>7.193</v>
      </c>
      <c r="L2191" s="68">
        <v>7</v>
      </c>
      <c r="M2191" s="68">
        <v>7.5</v>
      </c>
      <c r="N2191" s="68">
        <v>0.5</v>
      </c>
    </row>
    <row r="2192" customFormat="1" spans="1:14">
      <c r="A2192" s="54" t="s">
        <v>6625</v>
      </c>
      <c r="B2192" s="54" t="s">
        <v>6626</v>
      </c>
      <c r="C2192" s="54" t="s">
        <v>6627</v>
      </c>
      <c r="D2192" s="54" t="s">
        <v>17</v>
      </c>
      <c r="E2192" s="54" t="s">
        <v>18</v>
      </c>
      <c r="F2192" s="54" t="s">
        <v>17</v>
      </c>
      <c r="G2192" s="54" t="s">
        <v>19</v>
      </c>
      <c r="H2192" s="54"/>
      <c r="I2192" s="54" t="s">
        <v>454</v>
      </c>
      <c r="J2192" s="68">
        <v>4.99</v>
      </c>
      <c r="K2192" s="68">
        <v>3.528</v>
      </c>
      <c r="L2192" s="68">
        <v>5</v>
      </c>
      <c r="M2192" s="68">
        <v>5</v>
      </c>
      <c r="N2192" s="68">
        <v>0</v>
      </c>
    </row>
    <row r="2193" customFormat="1" spans="1:14">
      <c r="A2193" s="54" t="s">
        <v>6628</v>
      </c>
      <c r="B2193" s="54" t="s">
        <v>6629</v>
      </c>
      <c r="C2193" s="54" t="s">
        <v>6630</v>
      </c>
      <c r="D2193" s="54" t="s">
        <v>17</v>
      </c>
      <c r="E2193" s="54" t="s">
        <v>18</v>
      </c>
      <c r="F2193" s="54" t="s">
        <v>17</v>
      </c>
      <c r="G2193" s="54" t="s">
        <v>19</v>
      </c>
      <c r="H2193" s="54"/>
      <c r="I2193" s="54" t="s">
        <v>454</v>
      </c>
      <c r="J2193" s="68">
        <v>5.32</v>
      </c>
      <c r="K2193" s="68">
        <v>3.456</v>
      </c>
      <c r="L2193" s="68">
        <v>5.5</v>
      </c>
      <c r="M2193" s="68">
        <v>5.5</v>
      </c>
      <c r="N2193" s="68">
        <v>0</v>
      </c>
    </row>
    <row r="2194" customFormat="1" spans="1:14">
      <c r="A2194" s="54" t="s">
        <v>6631</v>
      </c>
      <c r="B2194" s="54" t="s">
        <v>6632</v>
      </c>
      <c r="C2194" s="54" t="s">
        <v>6633</v>
      </c>
      <c r="D2194" s="54" t="s">
        <v>17</v>
      </c>
      <c r="E2194" s="54" t="s">
        <v>18</v>
      </c>
      <c r="F2194" s="54" t="s">
        <v>17</v>
      </c>
      <c r="G2194" s="54" t="s">
        <v>19</v>
      </c>
      <c r="H2194" s="54"/>
      <c r="I2194" s="54" t="s">
        <v>454</v>
      </c>
      <c r="J2194" s="68">
        <v>44.02</v>
      </c>
      <c r="K2194" s="68">
        <v>31.236</v>
      </c>
      <c r="L2194" s="68">
        <v>44</v>
      </c>
      <c r="M2194" s="68">
        <v>45</v>
      </c>
      <c r="N2194" s="68">
        <v>1</v>
      </c>
    </row>
    <row r="2195" customFormat="1" spans="1:14">
      <c r="A2195" s="54" t="s">
        <v>6634</v>
      </c>
      <c r="B2195" s="54" t="s">
        <v>6635</v>
      </c>
      <c r="C2195" s="54" t="s">
        <v>6636</v>
      </c>
      <c r="D2195" s="54" t="s">
        <v>17</v>
      </c>
      <c r="E2195" s="54" t="s">
        <v>18</v>
      </c>
      <c r="F2195" s="54" t="s">
        <v>17</v>
      </c>
      <c r="G2195" s="54" t="s">
        <v>19</v>
      </c>
      <c r="H2195" s="54"/>
      <c r="I2195" s="54" t="s">
        <v>454</v>
      </c>
      <c r="J2195" s="68">
        <v>5.26</v>
      </c>
      <c r="K2195" s="68">
        <v>5.487</v>
      </c>
      <c r="L2195" s="68">
        <v>5.5</v>
      </c>
      <c r="M2195" s="68">
        <v>5.5</v>
      </c>
      <c r="N2195" s="68">
        <v>0</v>
      </c>
    </row>
    <row r="2196" customFormat="1" spans="1:14">
      <c r="A2196" s="54" t="s">
        <v>6637</v>
      </c>
      <c r="B2196" s="54" t="s">
        <v>6638</v>
      </c>
      <c r="C2196" s="54" t="s">
        <v>6639</v>
      </c>
      <c r="D2196" s="54" t="s">
        <v>17</v>
      </c>
      <c r="E2196" s="54" t="s">
        <v>18</v>
      </c>
      <c r="F2196" s="54" t="s">
        <v>17</v>
      </c>
      <c r="G2196" s="54" t="s">
        <v>19</v>
      </c>
      <c r="H2196" s="54"/>
      <c r="I2196" s="54" t="s">
        <v>454</v>
      </c>
      <c r="J2196" s="68">
        <v>3.25</v>
      </c>
      <c r="K2196" s="68">
        <v>6.597</v>
      </c>
      <c r="L2196" s="68">
        <v>5.5</v>
      </c>
      <c r="M2196" s="68">
        <v>7.5</v>
      </c>
      <c r="N2196" s="68">
        <v>2</v>
      </c>
    </row>
    <row r="2197" customFormat="1" spans="1:14">
      <c r="A2197" s="54" t="s">
        <v>6640</v>
      </c>
      <c r="B2197" s="54" t="s">
        <v>6641</v>
      </c>
      <c r="C2197" s="54" t="s">
        <v>6642</v>
      </c>
      <c r="D2197" s="54" t="s">
        <v>17</v>
      </c>
      <c r="E2197" s="54" t="s">
        <v>18</v>
      </c>
      <c r="F2197" s="54" t="s">
        <v>17</v>
      </c>
      <c r="G2197" s="54" t="s">
        <v>19</v>
      </c>
      <c r="H2197" s="54"/>
      <c r="I2197" s="54" t="s">
        <v>454</v>
      </c>
      <c r="J2197" s="68">
        <v>8.04</v>
      </c>
      <c r="K2197" s="68">
        <v>5.964</v>
      </c>
      <c r="L2197" s="68">
        <v>8.5</v>
      </c>
      <c r="M2197" s="68">
        <v>8.5</v>
      </c>
      <c r="N2197" s="68">
        <v>0</v>
      </c>
    </row>
    <row r="2198" customFormat="1" spans="1:14">
      <c r="A2198" s="54" t="s">
        <v>6643</v>
      </c>
      <c r="B2198" s="54" t="s">
        <v>6644</v>
      </c>
      <c r="C2198" s="54" t="s">
        <v>6645</v>
      </c>
      <c r="D2198" s="54" t="s">
        <v>17</v>
      </c>
      <c r="E2198" s="54" t="s">
        <v>18</v>
      </c>
      <c r="F2198" s="54" t="s">
        <v>17</v>
      </c>
      <c r="G2198" s="54" t="s">
        <v>19</v>
      </c>
      <c r="H2198" s="54"/>
      <c r="I2198" s="54" t="s">
        <v>454</v>
      </c>
      <c r="J2198" s="68">
        <v>6.38</v>
      </c>
      <c r="K2198" s="68">
        <v>7.56</v>
      </c>
      <c r="L2198" s="68">
        <v>6.5</v>
      </c>
      <c r="M2198" s="68">
        <v>8</v>
      </c>
      <c r="N2198" s="68">
        <v>1.5</v>
      </c>
    </row>
    <row r="2199" customFormat="1" spans="1:14">
      <c r="A2199" s="54" t="s">
        <v>6646</v>
      </c>
      <c r="B2199" s="54" t="s">
        <v>6647</v>
      </c>
      <c r="C2199" s="54" t="s">
        <v>6648</v>
      </c>
      <c r="D2199" s="54" t="s">
        <v>17</v>
      </c>
      <c r="E2199" s="54" t="s">
        <v>18</v>
      </c>
      <c r="F2199" s="54" t="s">
        <v>17</v>
      </c>
      <c r="G2199" s="54" t="s">
        <v>19</v>
      </c>
      <c r="H2199" s="54"/>
      <c r="I2199" s="54" t="s">
        <v>292</v>
      </c>
      <c r="J2199" s="68">
        <v>9.13</v>
      </c>
      <c r="K2199" s="68">
        <v>12.182</v>
      </c>
      <c r="L2199" s="68">
        <v>10.5</v>
      </c>
      <c r="M2199" s="68">
        <v>12.5</v>
      </c>
      <c r="N2199" s="68">
        <v>2</v>
      </c>
    </row>
    <row r="2200" customFormat="1" spans="1:14">
      <c r="A2200" s="54" t="s">
        <v>6649</v>
      </c>
      <c r="B2200" s="54" t="s">
        <v>6650</v>
      </c>
      <c r="C2200" s="54" t="s">
        <v>6651</v>
      </c>
      <c r="D2200" s="54" t="s">
        <v>140</v>
      </c>
      <c r="E2200" s="54" t="s">
        <v>18</v>
      </c>
      <c r="F2200" s="54" t="s">
        <v>140</v>
      </c>
      <c r="G2200" s="54" t="s">
        <v>98</v>
      </c>
      <c r="H2200" s="54"/>
      <c r="I2200" s="54" t="s">
        <v>187</v>
      </c>
      <c r="J2200" s="68">
        <v>4.6</v>
      </c>
      <c r="K2200" s="68">
        <v>5.148</v>
      </c>
      <c r="L2200" s="68">
        <v>5</v>
      </c>
      <c r="M2200" s="68">
        <v>6</v>
      </c>
      <c r="N2200" s="68">
        <v>1</v>
      </c>
    </row>
    <row r="2201" customFormat="1" spans="1:14">
      <c r="A2201" s="54" t="s">
        <v>6652</v>
      </c>
      <c r="B2201" s="54" t="s">
        <v>6653</v>
      </c>
      <c r="C2201" s="54" t="s">
        <v>6654</v>
      </c>
      <c r="D2201" s="54" t="s">
        <v>17</v>
      </c>
      <c r="E2201" s="54" t="s">
        <v>18</v>
      </c>
      <c r="F2201" s="54" t="s">
        <v>17</v>
      </c>
      <c r="G2201" s="54" t="s">
        <v>19</v>
      </c>
      <c r="H2201" s="54"/>
      <c r="I2201" s="54" t="s">
        <v>454</v>
      </c>
      <c r="J2201" s="68">
        <v>4.64</v>
      </c>
      <c r="K2201" s="68">
        <v>5.58</v>
      </c>
      <c r="L2201" s="68">
        <v>5</v>
      </c>
      <c r="M2201" s="68">
        <v>6.5</v>
      </c>
      <c r="N2201" s="68">
        <v>1.5</v>
      </c>
    </row>
    <row r="2202" customFormat="1" spans="1:14">
      <c r="A2202" s="54" t="s">
        <v>6655</v>
      </c>
      <c r="B2202" s="54" t="s">
        <v>6656</v>
      </c>
      <c r="C2202" s="54" t="s">
        <v>6657</v>
      </c>
      <c r="D2202" s="54" t="s">
        <v>17</v>
      </c>
      <c r="E2202" s="54" t="s">
        <v>18</v>
      </c>
      <c r="F2202" s="54" t="s">
        <v>17</v>
      </c>
      <c r="G2202" s="54" t="s">
        <v>19</v>
      </c>
      <c r="H2202" s="54"/>
      <c r="I2202" s="54" t="s">
        <v>454</v>
      </c>
      <c r="J2202" s="68">
        <v>4.51</v>
      </c>
      <c r="K2202" s="68">
        <v>3.456</v>
      </c>
      <c r="L2202" s="68">
        <v>5</v>
      </c>
      <c r="M2202" s="68">
        <v>5</v>
      </c>
      <c r="N2202" s="68">
        <v>0</v>
      </c>
    </row>
    <row r="2203" customFormat="1" spans="1:14">
      <c r="A2203" s="54" t="s">
        <v>6658</v>
      </c>
      <c r="B2203" s="54" t="s">
        <v>6659</v>
      </c>
      <c r="C2203" s="54" t="s">
        <v>6660</v>
      </c>
      <c r="D2203" s="54" t="s">
        <v>17</v>
      </c>
      <c r="E2203" s="54" t="s">
        <v>18</v>
      </c>
      <c r="F2203" s="54" t="s">
        <v>17</v>
      </c>
      <c r="G2203" s="54" t="s">
        <v>19</v>
      </c>
      <c r="H2203" s="54"/>
      <c r="I2203" s="54" t="s">
        <v>152</v>
      </c>
      <c r="J2203" s="68">
        <v>64.97</v>
      </c>
      <c r="K2203" s="68">
        <v>66.802</v>
      </c>
      <c r="L2203" s="68">
        <v>66</v>
      </c>
      <c r="M2203" s="68">
        <v>67</v>
      </c>
      <c r="N2203" s="68">
        <v>1</v>
      </c>
    </row>
    <row r="2204" customFormat="1" spans="1:14">
      <c r="A2204" s="54" t="s">
        <v>6661</v>
      </c>
      <c r="B2204" s="54" t="s">
        <v>6662</v>
      </c>
      <c r="C2204" s="54" t="s">
        <v>6663</v>
      </c>
      <c r="D2204" s="54" t="s">
        <v>124</v>
      </c>
      <c r="E2204" s="54" t="s">
        <v>18</v>
      </c>
      <c r="F2204" s="54" t="s">
        <v>124</v>
      </c>
      <c r="G2204" s="66" t="s">
        <v>52</v>
      </c>
      <c r="H2204" s="54"/>
      <c r="I2204" s="54" t="s">
        <v>675</v>
      </c>
      <c r="J2204" s="68">
        <v>34.22</v>
      </c>
      <c r="K2204" s="68">
        <v>9.472</v>
      </c>
      <c r="L2204" s="68">
        <v>35</v>
      </c>
      <c r="M2204" s="68">
        <v>35</v>
      </c>
      <c r="N2204" s="68">
        <v>0</v>
      </c>
    </row>
    <row r="2205" customFormat="1" spans="1:14">
      <c r="A2205" s="54" t="s">
        <v>6664</v>
      </c>
      <c r="B2205" s="54" t="s">
        <v>6665</v>
      </c>
      <c r="C2205" s="54" t="s">
        <v>6666</v>
      </c>
      <c r="D2205" s="54" t="s">
        <v>97</v>
      </c>
      <c r="E2205" s="54" t="s">
        <v>18</v>
      </c>
      <c r="F2205" s="54" t="s">
        <v>97</v>
      </c>
      <c r="G2205" s="54" t="s">
        <v>98</v>
      </c>
      <c r="H2205" s="54"/>
      <c r="I2205" s="54" t="s">
        <v>558</v>
      </c>
      <c r="J2205" s="68">
        <v>122.96</v>
      </c>
      <c r="K2205" s="68">
        <v>48.435</v>
      </c>
      <c r="L2205" s="68">
        <v>123</v>
      </c>
      <c r="M2205" s="68">
        <v>123</v>
      </c>
      <c r="N2205" s="68">
        <v>0</v>
      </c>
    </row>
    <row r="2206" customFormat="1" spans="1:14">
      <c r="A2206" s="54" t="s">
        <v>6667</v>
      </c>
      <c r="B2206" s="54" t="s">
        <v>6668</v>
      </c>
      <c r="C2206" s="54" t="s">
        <v>6669</v>
      </c>
      <c r="D2206" s="54" t="s">
        <v>17</v>
      </c>
      <c r="E2206" s="54" t="s">
        <v>18</v>
      </c>
      <c r="F2206" s="54" t="s">
        <v>17</v>
      </c>
      <c r="G2206" s="54" t="s">
        <v>19</v>
      </c>
      <c r="H2206" s="54"/>
      <c r="I2206" s="54" t="s">
        <v>215</v>
      </c>
      <c r="J2206" s="68">
        <v>3.69</v>
      </c>
      <c r="K2206" s="68">
        <v>3.844</v>
      </c>
      <c r="L2206" s="68">
        <v>4</v>
      </c>
      <c r="M2206" s="68">
        <v>4.5</v>
      </c>
      <c r="N2206" s="68">
        <v>0.5</v>
      </c>
    </row>
    <row r="2207" customFormat="1" spans="1:14">
      <c r="A2207" s="54" t="s">
        <v>6670</v>
      </c>
      <c r="B2207" s="54" t="s">
        <v>6671</v>
      </c>
      <c r="C2207" s="54" t="s">
        <v>6672</v>
      </c>
      <c r="D2207" s="54" t="s">
        <v>28</v>
      </c>
      <c r="E2207" s="54" t="s">
        <v>18</v>
      </c>
      <c r="F2207" s="54" t="s">
        <v>28</v>
      </c>
      <c r="G2207" s="54" t="s">
        <v>29</v>
      </c>
      <c r="H2207" s="54"/>
      <c r="I2207" s="54" t="s">
        <v>337</v>
      </c>
      <c r="J2207" s="68">
        <v>235.05</v>
      </c>
      <c r="K2207" s="68">
        <v>0.804</v>
      </c>
      <c r="L2207" s="68">
        <v>0.8</v>
      </c>
      <c r="M2207" s="68">
        <v>236</v>
      </c>
      <c r="N2207" s="68">
        <v>235.2</v>
      </c>
    </row>
    <row r="2208" customFormat="1" spans="1:14">
      <c r="A2208" s="54" t="s">
        <v>6673</v>
      </c>
      <c r="B2208" s="54" t="s">
        <v>6674</v>
      </c>
      <c r="C2208" s="54" t="s">
        <v>36</v>
      </c>
      <c r="D2208" s="54" t="s">
        <v>128</v>
      </c>
      <c r="E2208" s="54" t="s">
        <v>18</v>
      </c>
      <c r="F2208" s="54" t="s">
        <v>128</v>
      </c>
      <c r="G2208" s="54" t="s">
        <v>129</v>
      </c>
      <c r="H2208" s="54"/>
      <c r="I2208" s="54" t="s">
        <v>1262</v>
      </c>
      <c r="J2208" s="68">
        <v>24.49</v>
      </c>
      <c r="K2208" s="68">
        <v>50.442</v>
      </c>
      <c r="L2208" s="68">
        <v>52</v>
      </c>
      <c r="M2208" s="68">
        <v>52</v>
      </c>
      <c r="N2208" s="68">
        <v>0</v>
      </c>
    </row>
    <row r="2209" customFormat="1" spans="1:14">
      <c r="A2209" s="54" t="s">
        <v>6675</v>
      </c>
      <c r="B2209" s="54" t="s">
        <v>6676</v>
      </c>
      <c r="C2209" s="54" t="s">
        <v>6677</v>
      </c>
      <c r="D2209" s="54" t="s">
        <v>17</v>
      </c>
      <c r="E2209" s="54" t="s">
        <v>18</v>
      </c>
      <c r="F2209" s="54" t="s">
        <v>17</v>
      </c>
      <c r="G2209" s="54" t="s">
        <v>19</v>
      </c>
      <c r="H2209" s="54"/>
      <c r="I2209" s="54" t="s">
        <v>103</v>
      </c>
      <c r="J2209" s="68">
        <v>9.89</v>
      </c>
      <c r="K2209" s="68">
        <v>7.688</v>
      </c>
      <c r="L2209" s="68">
        <v>12</v>
      </c>
      <c r="M2209" s="68">
        <v>10</v>
      </c>
      <c r="N2209" s="68">
        <v>-2</v>
      </c>
    </row>
    <row r="2210" customFormat="1" spans="1:14">
      <c r="A2210" s="54" t="s">
        <v>6678</v>
      </c>
      <c r="B2210" s="54" t="s">
        <v>6679</v>
      </c>
      <c r="C2210" s="54" t="s">
        <v>6680</v>
      </c>
      <c r="D2210" s="54" t="s">
        <v>17</v>
      </c>
      <c r="E2210" s="54" t="s">
        <v>18</v>
      </c>
      <c r="F2210" s="54" t="s">
        <v>17</v>
      </c>
      <c r="G2210" s="54" t="s">
        <v>19</v>
      </c>
      <c r="H2210" s="54"/>
      <c r="I2210" s="54" t="s">
        <v>103</v>
      </c>
      <c r="J2210" s="68">
        <v>6.43</v>
      </c>
      <c r="K2210" s="68">
        <v>6.15</v>
      </c>
      <c r="L2210" s="68">
        <v>6.5</v>
      </c>
      <c r="M2210" s="68">
        <v>6.5</v>
      </c>
      <c r="N2210" s="68">
        <v>0</v>
      </c>
    </row>
    <row r="2211" customFormat="1" spans="1:14">
      <c r="A2211" s="54" t="s">
        <v>6681</v>
      </c>
      <c r="B2211" s="54" t="s">
        <v>6682</v>
      </c>
      <c r="C2211" s="54" t="s">
        <v>6683</v>
      </c>
      <c r="D2211" s="54" t="s">
        <v>6231</v>
      </c>
      <c r="E2211" s="54" t="s">
        <v>18</v>
      </c>
      <c r="F2211" s="54" t="s">
        <v>6232</v>
      </c>
      <c r="G2211" s="54" t="s">
        <v>98</v>
      </c>
      <c r="H2211" s="54"/>
      <c r="I2211" s="54" t="s">
        <v>679</v>
      </c>
      <c r="J2211" s="68">
        <v>69.57</v>
      </c>
      <c r="K2211" s="68">
        <v>98.2</v>
      </c>
      <c r="L2211" s="68">
        <v>100</v>
      </c>
      <c r="M2211" s="68">
        <v>99</v>
      </c>
      <c r="N2211" s="68">
        <v>-1</v>
      </c>
    </row>
    <row r="2212" customFormat="1" spans="1:14">
      <c r="A2212" s="54" t="s">
        <v>6684</v>
      </c>
      <c r="B2212" s="54" t="s">
        <v>6685</v>
      </c>
      <c r="C2212" s="54" t="s">
        <v>6686</v>
      </c>
      <c r="D2212" s="54" t="s">
        <v>17</v>
      </c>
      <c r="E2212" s="54" t="s">
        <v>18</v>
      </c>
      <c r="F2212" s="54" t="s">
        <v>17</v>
      </c>
      <c r="G2212" s="54" t="s">
        <v>19</v>
      </c>
      <c r="H2212" s="54"/>
      <c r="I2212" s="54" t="s">
        <v>1262</v>
      </c>
      <c r="J2212" s="68">
        <v>20.42</v>
      </c>
      <c r="K2212" s="68">
        <v>15.456</v>
      </c>
      <c r="L2212" s="68">
        <v>21</v>
      </c>
      <c r="M2212" s="68">
        <v>22</v>
      </c>
      <c r="N2212" s="68">
        <v>1</v>
      </c>
    </row>
    <row r="2213" customFormat="1" spans="1:14">
      <c r="A2213" s="54" t="s">
        <v>6687</v>
      </c>
      <c r="B2213" s="54" t="s">
        <v>6688</v>
      </c>
      <c r="C2213" s="54" t="s">
        <v>6689</v>
      </c>
      <c r="D2213" s="54" t="s">
        <v>287</v>
      </c>
      <c r="E2213" s="54" t="s">
        <v>18</v>
      </c>
      <c r="F2213" s="54" t="s">
        <v>287</v>
      </c>
      <c r="G2213" s="54" t="s">
        <v>98</v>
      </c>
      <c r="H2213" s="54"/>
      <c r="I2213" s="54" t="s">
        <v>288</v>
      </c>
      <c r="J2213" s="68">
        <v>16.01</v>
      </c>
      <c r="K2213" s="68">
        <v>17.353</v>
      </c>
      <c r="L2213" s="68">
        <v>17</v>
      </c>
      <c r="M2213" s="68">
        <v>18</v>
      </c>
      <c r="N2213" s="68">
        <v>1</v>
      </c>
    </row>
    <row r="2214" customFormat="1" spans="1:14">
      <c r="A2214" s="54" t="s">
        <v>6690</v>
      </c>
      <c r="B2214" s="54" t="s">
        <v>6691</v>
      </c>
      <c r="C2214" s="54" t="s">
        <v>6692</v>
      </c>
      <c r="D2214" s="54" t="s">
        <v>17</v>
      </c>
      <c r="E2214" s="54" t="s">
        <v>18</v>
      </c>
      <c r="F2214" s="54" t="s">
        <v>17</v>
      </c>
      <c r="G2214" s="66" t="s">
        <v>19</v>
      </c>
      <c r="H2214" s="54"/>
      <c r="I2214" s="54" t="s">
        <v>79</v>
      </c>
      <c r="J2214" s="68">
        <v>6.33</v>
      </c>
      <c r="K2214" s="68">
        <v>10.397</v>
      </c>
      <c r="L2214" s="68">
        <v>9</v>
      </c>
      <c r="M2214" s="68">
        <v>10.5</v>
      </c>
      <c r="N2214" s="68">
        <v>1.5</v>
      </c>
    </row>
    <row r="2215" customFormat="1" spans="1:14">
      <c r="A2215" s="54" t="s">
        <v>6693</v>
      </c>
      <c r="B2215" s="54" t="s">
        <v>6694</v>
      </c>
      <c r="C2215" s="54" t="s">
        <v>6695</v>
      </c>
      <c r="D2215" s="54" t="s">
        <v>1377</v>
      </c>
      <c r="E2215" s="54" t="s">
        <v>18</v>
      </c>
      <c r="F2215" s="54" t="s">
        <v>1377</v>
      </c>
      <c r="G2215" s="66" t="s">
        <v>29</v>
      </c>
      <c r="H2215" s="54"/>
      <c r="I2215" s="54" t="s">
        <v>421</v>
      </c>
      <c r="J2215" s="68">
        <v>85.39</v>
      </c>
      <c r="K2215" s="68">
        <v>44.547</v>
      </c>
      <c r="L2215" s="68">
        <v>86</v>
      </c>
      <c r="M2215" s="68">
        <v>86</v>
      </c>
      <c r="N2215" s="68">
        <v>0</v>
      </c>
    </row>
    <row r="2216" customFormat="1" spans="1:14">
      <c r="A2216" s="54" t="s">
        <v>6696</v>
      </c>
      <c r="B2216" s="54" t="s">
        <v>6697</v>
      </c>
      <c r="C2216" s="54" t="s">
        <v>6698</v>
      </c>
      <c r="D2216" s="54" t="s">
        <v>231</v>
      </c>
      <c r="E2216" s="54" t="s">
        <v>18</v>
      </c>
      <c r="F2216" s="54" t="s">
        <v>231</v>
      </c>
      <c r="G2216" s="54" t="s">
        <v>52</v>
      </c>
      <c r="H2216" s="54"/>
      <c r="I2216" s="54" t="s">
        <v>152</v>
      </c>
      <c r="J2216" s="68">
        <v>33.82</v>
      </c>
      <c r="K2216" s="68">
        <v>14.467</v>
      </c>
      <c r="L2216" s="68">
        <v>35</v>
      </c>
      <c r="M2216" s="68">
        <v>35</v>
      </c>
      <c r="N2216" s="68">
        <v>0</v>
      </c>
    </row>
    <row r="2217" customFormat="1" spans="1:14">
      <c r="A2217" s="54" t="s">
        <v>6699</v>
      </c>
      <c r="B2217" s="54" t="s">
        <v>6700</v>
      </c>
      <c r="C2217" s="54" t="s">
        <v>6701</v>
      </c>
      <c r="D2217" s="54" t="s">
        <v>17</v>
      </c>
      <c r="E2217" s="54" t="s">
        <v>18</v>
      </c>
      <c r="F2217" s="54" t="s">
        <v>17</v>
      </c>
      <c r="G2217" s="54" t="s">
        <v>19</v>
      </c>
      <c r="H2217" s="54"/>
      <c r="I2217" s="54" t="s">
        <v>1262</v>
      </c>
      <c r="J2217" s="68">
        <v>3.09</v>
      </c>
      <c r="K2217" s="68">
        <v>2.325</v>
      </c>
      <c r="L2217" s="68">
        <v>3.5</v>
      </c>
      <c r="M2217" s="68">
        <v>3.5</v>
      </c>
      <c r="N2217" s="68">
        <v>0</v>
      </c>
    </row>
    <row r="2218" customFormat="1" spans="1:14">
      <c r="A2218" s="54" t="s">
        <v>6702</v>
      </c>
      <c r="B2218" s="54" t="s">
        <v>6703</v>
      </c>
      <c r="C2218" s="54" t="s">
        <v>6704</v>
      </c>
      <c r="D2218" s="54" t="s">
        <v>17</v>
      </c>
      <c r="E2218" s="54" t="s">
        <v>18</v>
      </c>
      <c r="F2218" s="54" t="s">
        <v>17</v>
      </c>
      <c r="G2218" s="54" t="s">
        <v>19</v>
      </c>
      <c r="H2218" s="54"/>
      <c r="I2218" s="54" t="s">
        <v>558</v>
      </c>
      <c r="J2218" s="68">
        <v>3.78</v>
      </c>
      <c r="K2218" s="68">
        <v>7.8</v>
      </c>
      <c r="L2218" s="68">
        <v>6.5</v>
      </c>
      <c r="M2218" s="68">
        <v>8</v>
      </c>
      <c r="N2218" s="68">
        <v>1.5</v>
      </c>
    </row>
    <row r="2219" customFormat="1" spans="1:14">
      <c r="A2219" s="54" t="s">
        <v>6705</v>
      </c>
      <c r="B2219" s="54" t="s">
        <v>6706</v>
      </c>
      <c r="C2219" s="54" t="s">
        <v>6707</v>
      </c>
      <c r="D2219" s="54" t="s">
        <v>186</v>
      </c>
      <c r="E2219" s="54" t="s">
        <v>18</v>
      </c>
      <c r="F2219" s="54" t="s">
        <v>186</v>
      </c>
      <c r="G2219" s="54" t="s">
        <v>98</v>
      </c>
      <c r="H2219" s="54"/>
      <c r="I2219" s="54" t="s">
        <v>99</v>
      </c>
      <c r="J2219" s="68">
        <v>294.41</v>
      </c>
      <c r="K2219" s="68">
        <v>408.768</v>
      </c>
      <c r="L2219" s="68">
        <v>397</v>
      </c>
      <c r="M2219" s="68">
        <v>409</v>
      </c>
      <c r="N2219" s="68">
        <v>12</v>
      </c>
    </row>
    <row r="2220" customFormat="1" spans="1:14">
      <c r="A2220" s="54" t="s">
        <v>6708</v>
      </c>
      <c r="B2220" s="54" t="s">
        <v>6709</v>
      </c>
      <c r="C2220" s="54" t="s">
        <v>6710</v>
      </c>
      <c r="D2220" s="54" t="s">
        <v>17</v>
      </c>
      <c r="E2220" s="54" t="s">
        <v>18</v>
      </c>
      <c r="F2220" s="54" t="s">
        <v>17</v>
      </c>
      <c r="G2220" s="54" t="s">
        <v>19</v>
      </c>
      <c r="H2220" s="54"/>
      <c r="I2220" s="54" t="s">
        <v>79</v>
      </c>
      <c r="J2220" s="68">
        <v>1.01</v>
      </c>
      <c r="K2220" s="68">
        <v>0.442</v>
      </c>
      <c r="L2220" s="68">
        <v>1.5</v>
      </c>
      <c r="M2220" s="68">
        <v>1.5</v>
      </c>
      <c r="N2220" s="68">
        <v>0</v>
      </c>
    </row>
    <row r="2221" customFormat="1" spans="1:14">
      <c r="A2221" s="54" t="s">
        <v>6711</v>
      </c>
      <c r="B2221" s="54" t="s">
        <v>6712</v>
      </c>
      <c r="C2221" s="54" t="s">
        <v>6713</v>
      </c>
      <c r="D2221" s="54" t="s">
        <v>1592</v>
      </c>
      <c r="E2221" s="54" t="s">
        <v>18</v>
      </c>
      <c r="F2221" s="54" t="s">
        <v>1592</v>
      </c>
      <c r="G2221" s="54" t="s">
        <v>52</v>
      </c>
      <c r="H2221" s="54"/>
      <c r="I2221" s="54" t="s">
        <v>421</v>
      </c>
      <c r="J2221" s="68">
        <v>2.68</v>
      </c>
      <c r="K2221" s="68">
        <v>10.686</v>
      </c>
      <c r="L2221" s="68">
        <v>12</v>
      </c>
      <c r="M2221" s="68">
        <v>11</v>
      </c>
      <c r="N2221" s="68">
        <v>-1</v>
      </c>
    </row>
    <row r="2222" customFormat="1" spans="1:14">
      <c r="A2222" s="54" t="s">
        <v>6714</v>
      </c>
      <c r="B2222" s="54" t="s">
        <v>6715</v>
      </c>
      <c r="C2222" s="54" t="s">
        <v>6716</v>
      </c>
      <c r="D2222" s="54" t="s">
        <v>256</v>
      </c>
      <c r="E2222" s="54" t="s">
        <v>18</v>
      </c>
      <c r="F2222" s="54" t="s">
        <v>256</v>
      </c>
      <c r="G2222" s="54" t="s">
        <v>19</v>
      </c>
      <c r="H2222" s="54"/>
      <c r="I2222" s="54" t="s">
        <v>232</v>
      </c>
      <c r="J2222" s="68">
        <v>4.94</v>
      </c>
      <c r="K2222" s="68">
        <v>3.01</v>
      </c>
      <c r="L2222" s="68">
        <v>5</v>
      </c>
      <c r="M2222" s="68">
        <v>7</v>
      </c>
      <c r="N2222" s="68">
        <v>2</v>
      </c>
    </row>
    <row r="2223" customFormat="1" spans="1:14">
      <c r="A2223" s="54" t="s">
        <v>6717</v>
      </c>
      <c r="B2223" s="54" t="s">
        <v>6718</v>
      </c>
      <c r="C2223" s="54" t="s">
        <v>6719</v>
      </c>
      <c r="D2223" s="54" t="s">
        <v>168</v>
      </c>
      <c r="E2223" s="54" t="s">
        <v>18</v>
      </c>
      <c r="F2223" s="54" t="s">
        <v>169</v>
      </c>
      <c r="G2223" s="54" t="s">
        <v>170</v>
      </c>
      <c r="H2223" s="54"/>
      <c r="I2223" s="54" t="s">
        <v>215</v>
      </c>
      <c r="J2223" s="68">
        <v>29.91</v>
      </c>
      <c r="K2223" s="68">
        <v>44.166</v>
      </c>
      <c r="L2223" s="68">
        <v>42</v>
      </c>
      <c r="M2223" s="68">
        <v>45</v>
      </c>
      <c r="N2223" s="68">
        <v>3</v>
      </c>
    </row>
    <row r="2224" customFormat="1" spans="1:14">
      <c r="A2224" s="54" t="s">
        <v>6720</v>
      </c>
      <c r="B2224" s="54" t="s">
        <v>6721</v>
      </c>
      <c r="C2224" s="54" t="s">
        <v>6722</v>
      </c>
      <c r="D2224" s="54" t="s">
        <v>2375</v>
      </c>
      <c r="E2224" s="54" t="s">
        <v>18</v>
      </c>
      <c r="F2224" s="54" t="s">
        <v>2375</v>
      </c>
      <c r="G2224" s="54" t="s">
        <v>52</v>
      </c>
      <c r="H2224" s="54"/>
      <c r="I2224" s="54" t="s">
        <v>215</v>
      </c>
      <c r="J2224" s="68">
        <v>51.93</v>
      </c>
      <c r="K2224" s="68">
        <v>65.816</v>
      </c>
      <c r="L2224" s="68">
        <v>65</v>
      </c>
      <c r="M2224" s="68">
        <v>68</v>
      </c>
      <c r="N2224" s="68">
        <v>3</v>
      </c>
    </row>
    <row r="2225" customFormat="1" spans="1:14">
      <c r="A2225" s="54" t="s">
        <v>6723</v>
      </c>
      <c r="B2225" s="54" t="s">
        <v>6724</v>
      </c>
      <c r="C2225" s="54" t="s">
        <v>6725</v>
      </c>
      <c r="D2225" s="54" t="s">
        <v>5040</v>
      </c>
      <c r="E2225" s="54" t="s">
        <v>18</v>
      </c>
      <c r="F2225" s="54" t="s">
        <v>5040</v>
      </c>
      <c r="G2225" s="54" t="s">
        <v>52</v>
      </c>
      <c r="H2225" s="54"/>
      <c r="I2225" s="54" t="s">
        <v>191</v>
      </c>
      <c r="J2225" s="68">
        <v>29.87</v>
      </c>
      <c r="K2225" s="68">
        <v>26.534</v>
      </c>
      <c r="L2225" s="68">
        <v>31</v>
      </c>
      <c r="M2225" s="68">
        <v>32</v>
      </c>
      <c r="N2225" s="68">
        <v>1</v>
      </c>
    </row>
    <row r="2226" customFormat="1" spans="1:14">
      <c r="A2226" s="54" t="s">
        <v>6726</v>
      </c>
      <c r="B2226" s="54" t="s">
        <v>6727</v>
      </c>
      <c r="C2226" s="54" t="s">
        <v>6728</v>
      </c>
      <c r="D2226" s="54" t="s">
        <v>274</v>
      </c>
      <c r="E2226" s="54" t="s">
        <v>18</v>
      </c>
      <c r="F2226" s="54" t="s">
        <v>274</v>
      </c>
      <c r="G2226" s="54" t="s">
        <v>29</v>
      </c>
      <c r="H2226" s="54"/>
      <c r="I2226" s="54" t="s">
        <v>191</v>
      </c>
      <c r="J2226" s="68">
        <v>14.54</v>
      </c>
      <c r="K2226" s="68">
        <v>33.369</v>
      </c>
      <c r="L2226" s="68">
        <v>32</v>
      </c>
      <c r="M2226" s="68">
        <v>36</v>
      </c>
      <c r="N2226" s="68">
        <v>4</v>
      </c>
    </row>
    <row r="2227" customFormat="1" spans="1:14">
      <c r="A2227" s="54" t="s">
        <v>6729</v>
      </c>
      <c r="B2227" s="54" t="s">
        <v>6730</v>
      </c>
      <c r="C2227" s="54" t="s">
        <v>6731</v>
      </c>
      <c r="D2227" s="54" t="s">
        <v>266</v>
      </c>
      <c r="E2227" s="54" t="s">
        <v>18</v>
      </c>
      <c r="F2227" s="54" t="s">
        <v>267</v>
      </c>
      <c r="G2227" s="66" t="s">
        <v>170</v>
      </c>
      <c r="H2227" s="54"/>
      <c r="I2227" s="54" t="s">
        <v>156</v>
      </c>
      <c r="J2227" s="68">
        <v>76.72</v>
      </c>
      <c r="K2227" s="68">
        <v>73.196</v>
      </c>
      <c r="L2227" s="68">
        <v>78</v>
      </c>
      <c r="M2227" s="68">
        <v>77</v>
      </c>
      <c r="N2227" s="68">
        <v>-1</v>
      </c>
    </row>
    <row r="2228" customFormat="1" spans="1:14">
      <c r="A2228" s="54" t="s">
        <v>6732</v>
      </c>
      <c r="B2228" s="54" t="s">
        <v>6733</v>
      </c>
      <c r="C2228" s="54" t="s">
        <v>6734</v>
      </c>
      <c r="D2228" s="54" t="s">
        <v>590</v>
      </c>
      <c r="E2228" s="54" t="s">
        <v>18</v>
      </c>
      <c r="F2228" s="54" t="s">
        <v>590</v>
      </c>
      <c r="G2228" s="54" t="s">
        <v>129</v>
      </c>
      <c r="H2228" s="54"/>
      <c r="I2228" s="54" t="s">
        <v>442</v>
      </c>
      <c r="J2228" s="68">
        <v>11.1</v>
      </c>
      <c r="K2228" s="68">
        <v>9.792</v>
      </c>
      <c r="L2228" s="68">
        <v>11</v>
      </c>
      <c r="M2228" s="68">
        <v>15</v>
      </c>
      <c r="N2228" s="68">
        <v>4</v>
      </c>
    </row>
    <row r="2229" customFormat="1" spans="1:14">
      <c r="A2229" s="54" t="s">
        <v>6735</v>
      </c>
      <c r="B2229" s="54" t="s">
        <v>6736</v>
      </c>
      <c r="C2229" s="54" t="s">
        <v>6737</v>
      </c>
      <c r="D2229" s="54" t="s">
        <v>938</v>
      </c>
      <c r="E2229" s="54" t="s">
        <v>18</v>
      </c>
      <c r="F2229" s="54" t="s">
        <v>938</v>
      </c>
      <c r="G2229" s="54" t="s">
        <v>98</v>
      </c>
      <c r="H2229" s="54"/>
      <c r="I2229" s="54" t="s">
        <v>191</v>
      </c>
      <c r="J2229" s="68">
        <v>35.84</v>
      </c>
      <c r="K2229" s="68">
        <v>20.761</v>
      </c>
      <c r="L2229" s="68">
        <v>36</v>
      </c>
      <c r="M2229" s="68">
        <v>36</v>
      </c>
      <c r="N2229" s="68">
        <v>0</v>
      </c>
    </row>
    <row r="2230" customFormat="1" spans="1:14">
      <c r="A2230" s="54" t="s">
        <v>6738</v>
      </c>
      <c r="B2230" s="54" t="s">
        <v>6739</v>
      </c>
      <c r="C2230" s="54" t="s">
        <v>6740</v>
      </c>
      <c r="D2230" s="54" t="s">
        <v>51</v>
      </c>
      <c r="E2230" s="54" t="s">
        <v>18</v>
      </c>
      <c r="F2230" s="54" t="s">
        <v>51</v>
      </c>
      <c r="G2230" s="54" t="s">
        <v>52</v>
      </c>
      <c r="H2230" s="54"/>
      <c r="I2230" s="54" t="s">
        <v>421</v>
      </c>
      <c r="J2230" s="68">
        <v>374.14</v>
      </c>
      <c r="K2230" s="68">
        <v>139.968</v>
      </c>
      <c r="L2230" s="68">
        <v>375</v>
      </c>
      <c r="M2230" s="68">
        <v>375</v>
      </c>
      <c r="N2230" s="68">
        <v>0</v>
      </c>
    </row>
    <row r="2231" customFormat="1" spans="1:14">
      <c r="A2231" s="54" t="s">
        <v>6741</v>
      </c>
      <c r="B2231" s="54" t="s">
        <v>6742</v>
      </c>
      <c r="C2231" s="54" t="s">
        <v>6743</v>
      </c>
      <c r="D2231" s="54" t="s">
        <v>590</v>
      </c>
      <c r="E2231" s="54" t="s">
        <v>18</v>
      </c>
      <c r="F2231" s="54" t="s">
        <v>590</v>
      </c>
      <c r="G2231" s="54" t="s">
        <v>129</v>
      </c>
      <c r="H2231" s="54"/>
      <c r="I2231" s="54" t="s">
        <v>292</v>
      </c>
      <c r="J2231" s="68">
        <v>2.49</v>
      </c>
      <c r="K2231" s="68">
        <v>2.323</v>
      </c>
      <c r="L2231" s="68">
        <v>2.5</v>
      </c>
      <c r="M2231" s="68">
        <v>2.5</v>
      </c>
      <c r="N2231" s="68">
        <v>0</v>
      </c>
    </row>
    <row r="2232" customFormat="1" spans="1:14">
      <c r="A2232" s="54" t="s">
        <v>6744</v>
      </c>
      <c r="B2232" s="54" t="s">
        <v>6745</v>
      </c>
      <c r="C2232" s="54" t="s">
        <v>6746</v>
      </c>
      <c r="D2232" s="54" t="s">
        <v>357</v>
      </c>
      <c r="E2232" s="54" t="s">
        <v>18</v>
      </c>
      <c r="F2232" s="54" t="s">
        <v>357</v>
      </c>
      <c r="G2232" s="54" t="s">
        <v>129</v>
      </c>
      <c r="H2232" s="54"/>
      <c r="I2232" s="54" t="s">
        <v>145</v>
      </c>
      <c r="J2232" s="68">
        <v>56.64</v>
      </c>
      <c r="K2232" s="68">
        <v>36.199</v>
      </c>
      <c r="L2232" s="68">
        <v>57</v>
      </c>
      <c r="M2232" s="68">
        <v>57</v>
      </c>
      <c r="N2232" s="68">
        <v>0</v>
      </c>
    </row>
    <row r="2233" customFormat="1" spans="1:14">
      <c r="A2233" s="54" t="s">
        <v>6747</v>
      </c>
      <c r="B2233" s="54" t="s">
        <v>6748</v>
      </c>
      <c r="C2233" s="54" t="s">
        <v>6749</v>
      </c>
      <c r="D2233" s="54" t="s">
        <v>97</v>
      </c>
      <c r="E2233" s="54" t="s">
        <v>18</v>
      </c>
      <c r="F2233" s="54" t="s">
        <v>97</v>
      </c>
      <c r="G2233" s="54" t="s">
        <v>98</v>
      </c>
      <c r="H2233" s="54"/>
      <c r="I2233" s="54" t="s">
        <v>99</v>
      </c>
      <c r="J2233" s="68">
        <v>21.83</v>
      </c>
      <c r="K2233" s="68">
        <v>18.326</v>
      </c>
      <c r="L2233" s="68">
        <v>22</v>
      </c>
      <c r="M2233" s="68">
        <v>22</v>
      </c>
      <c r="N2233" s="68">
        <v>0</v>
      </c>
    </row>
    <row r="2234" customFormat="1" spans="1:14">
      <c r="A2234" s="54" t="s">
        <v>6750</v>
      </c>
      <c r="B2234" s="54" t="s">
        <v>6751</v>
      </c>
      <c r="C2234" s="54" t="s">
        <v>6752</v>
      </c>
      <c r="D2234" s="54" t="s">
        <v>1093</v>
      </c>
      <c r="E2234" s="54" t="s">
        <v>18</v>
      </c>
      <c r="F2234" s="54" t="s">
        <v>1093</v>
      </c>
      <c r="G2234" s="54" t="s">
        <v>52</v>
      </c>
      <c r="H2234" s="54"/>
      <c r="I2234" s="54" t="s">
        <v>152</v>
      </c>
      <c r="J2234" s="68">
        <v>612.55</v>
      </c>
      <c r="K2234" s="68">
        <v>531.627</v>
      </c>
      <c r="L2234" s="68">
        <v>598</v>
      </c>
      <c r="M2234" s="68">
        <v>613</v>
      </c>
      <c r="N2234" s="68">
        <v>15</v>
      </c>
    </row>
    <row r="2235" customFormat="1" spans="1:14">
      <c r="A2235" s="54" t="s">
        <v>6753</v>
      </c>
      <c r="B2235" s="54" t="s">
        <v>6754</v>
      </c>
      <c r="C2235" s="54" t="s">
        <v>6755</v>
      </c>
      <c r="D2235" s="54" t="s">
        <v>24</v>
      </c>
      <c r="E2235" s="54" t="s">
        <v>18</v>
      </c>
      <c r="F2235" s="54" t="s">
        <v>24</v>
      </c>
      <c r="G2235" s="54" t="s">
        <v>19</v>
      </c>
      <c r="H2235" s="54"/>
      <c r="I2235" s="54" t="s">
        <v>2871</v>
      </c>
      <c r="J2235" s="68">
        <v>25.95</v>
      </c>
      <c r="K2235" s="68">
        <v>45.558</v>
      </c>
      <c r="L2235" s="68">
        <v>33</v>
      </c>
      <c r="M2235" s="68">
        <v>50</v>
      </c>
      <c r="N2235" s="68">
        <v>17</v>
      </c>
    </row>
    <row r="2236" customFormat="1" spans="1:14">
      <c r="A2236" s="54" t="s">
        <v>6756</v>
      </c>
      <c r="B2236" s="54" t="s">
        <v>6757</v>
      </c>
      <c r="C2236" s="54" t="s">
        <v>6758</v>
      </c>
      <c r="D2236" s="54" t="s">
        <v>17</v>
      </c>
      <c r="E2236" s="54" t="s">
        <v>18</v>
      </c>
      <c r="F2236" s="54" t="s">
        <v>17</v>
      </c>
      <c r="G2236" s="66" t="s">
        <v>19</v>
      </c>
      <c r="H2236" s="54"/>
      <c r="I2236" s="54" t="s">
        <v>292</v>
      </c>
      <c r="J2236" s="68">
        <v>1.93</v>
      </c>
      <c r="K2236" s="68">
        <v>9.177</v>
      </c>
      <c r="L2236" s="68">
        <v>8</v>
      </c>
      <c r="M2236" s="68">
        <v>9.5</v>
      </c>
      <c r="N2236" s="68">
        <v>1.5</v>
      </c>
    </row>
    <row r="2237" customFormat="1" spans="1:14">
      <c r="A2237" s="54" t="s">
        <v>6759</v>
      </c>
      <c r="B2237" s="54" t="s">
        <v>6760</v>
      </c>
      <c r="C2237" s="54" t="s">
        <v>6761</v>
      </c>
      <c r="D2237" s="54" t="s">
        <v>17</v>
      </c>
      <c r="E2237" s="54" t="s">
        <v>18</v>
      </c>
      <c r="F2237" s="54" t="s">
        <v>17</v>
      </c>
      <c r="G2237" s="54" t="s">
        <v>19</v>
      </c>
      <c r="H2237" s="54"/>
      <c r="I2237" s="54" t="s">
        <v>292</v>
      </c>
      <c r="J2237" s="68">
        <v>0.15</v>
      </c>
      <c r="K2237" s="68">
        <v>0</v>
      </c>
      <c r="L2237" s="68">
        <v>0.5</v>
      </c>
      <c r="M2237" s="68">
        <v>0.5</v>
      </c>
      <c r="N2237" s="68">
        <v>0</v>
      </c>
    </row>
    <row r="2238" customFormat="1" spans="1:14">
      <c r="A2238" s="54" t="s">
        <v>6762</v>
      </c>
      <c r="B2238" s="54" t="s">
        <v>6763</v>
      </c>
      <c r="C2238" s="54" t="s">
        <v>6764</v>
      </c>
      <c r="D2238" s="54" t="s">
        <v>938</v>
      </c>
      <c r="E2238" s="54" t="s">
        <v>18</v>
      </c>
      <c r="F2238" s="54" t="s">
        <v>938</v>
      </c>
      <c r="G2238" s="54" t="s">
        <v>98</v>
      </c>
      <c r="H2238" s="54"/>
      <c r="I2238" s="54" t="s">
        <v>99</v>
      </c>
      <c r="J2238" s="68">
        <v>23.64</v>
      </c>
      <c r="K2238" s="68">
        <v>16.673</v>
      </c>
      <c r="L2238" s="68">
        <v>25</v>
      </c>
      <c r="M2238" s="68">
        <v>24</v>
      </c>
      <c r="N2238" s="68">
        <v>-1</v>
      </c>
    </row>
    <row r="2239" customFormat="1" spans="1:14">
      <c r="A2239" s="54" t="s">
        <v>6765</v>
      </c>
      <c r="B2239" s="54" t="s">
        <v>6766</v>
      </c>
      <c r="C2239" s="54" t="s">
        <v>6767</v>
      </c>
      <c r="D2239" s="54" t="s">
        <v>2246</v>
      </c>
      <c r="E2239" s="54" t="s">
        <v>18</v>
      </c>
      <c r="F2239" s="54" t="s">
        <v>2246</v>
      </c>
      <c r="G2239" s="54" t="s">
        <v>52</v>
      </c>
      <c r="H2239" s="54"/>
      <c r="I2239" s="54" t="s">
        <v>1006</v>
      </c>
      <c r="J2239" s="68">
        <v>501.47</v>
      </c>
      <c r="K2239" s="68">
        <v>291.074</v>
      </c>
      <c r="L2239" s="68">
        <v>506</v>
      </c>
      <c r="M2239" s="68">
        <v>502</v>
      </c>
      <c r="N2239" s="68">
        <v>-4</v>
      </c>
    </row>
    <row r="2240" customFormat="1" spans="1:14">
      <c r="A2240" s="54" t="s">
        <v>6768</v>
      </c>
      <c r="B2240" s="54" t="s">
        <v>6769</v>
      </c>
      <c r="C2240" s="54" t="s">
        <v>6770</v>
      </c>
      <c r="D2240" s="54" t="s">
        <v>51</v>
      </c>
      <c r="E2240" s="54" t="s">
        <v>18</v>
      </c>
      <c r="F2240" s="54" t="s">
        <v>51</v>
      </c>
      <c r="G2240" s="54" t="s">
        <v>52</v>
      </c>
      <c r="H2240" s="54"/>
      <c r="I2240" s="54" t="s">
        <v>116</v>
      </c>
      <c r="J2240" s="68">
        <v>60</v>
      </c>
      <c r="K2240" s="68">
        <v>30</v>
      </c>
      <c r="L2240" s="68">
        <v>45</v>
      </c>
      <c r="M2240" s="68">
        <v>60</v>
      </c>
      <c r="N2240" s="68">
        <v>15</v>
      </c>
    </row>
    <row r="2241" customFormat="1" spans="1:14">
      <c r="A2241" s="54" t="s">
        <v>6771</v>
      </c>
      <c r="B2241" s="54" t="s">
        <v>6772</v>
      </c>
      <c r="C2241" s="54" t="s">
        <v>6773</v>
      </c>
      <c r="D2241" s="54" t="s">
        <v>17</v>
      </c>
      <c r="E2241" s="54" t="s">
        <v>18</v>
      </c>
      <c r="F2241" s="54" t="s">
        <v>17</v>
      </c>
      <c r="G2241" s="54" t="s">
        <v>19</v>
      </c>
      <c r="H2241" s="54"/>
      <c r="I2241" s="54" t="s">
        <v>120</v>
      </c>
      <c r="J2241" s="68">
        <v>14.87</v>
      </c>
      <c r="K2241" s="68">
        <v>9.72</v>
      </c>
      <c r="L2241" s="68">
        <v>15</v>
      </c>
      <c r="M2241" s="68">
        <v>15</v>
      </c>
      <c r="N2241" s="68">
        <v>0</v>
      </c>
    </row>
    <row r="2242" customFormat="1" spans="1:14">
      <c r="A2242" s="54" t="s">
        <v>6774</v>
      </c>
      <c r="B2242" s="54" t="s">
        <v>6775</v>
      </c>
      <c r="C2242" s="54" t="s">
        <v>6776</v>
      </c>
      <c r="D2242" s="54" t="s">
        <v>17</v>
      </c>
      <c r="E2242" s="54" t="s">
        <v>18</v>
      </c>
      <c r="F2242" s="54" t="s">
        <v>17</v>
      </c>
      <c r="G2242" s="54" t="s">
        <v>19</v>
      </c>
      <c r="H2242" s="54"/>
      <c r="I2242" s="54" t="s">
        <v>227</v>
      </c>
      <c r="J2242" s="68">
        <v>0.37</v>
      </c>
      <c r="K2242" s="68">
        <v>0.486</v>
      </c>
      <c r="L2242" s="68">
        <v>0.5</v>
      </c>
      <c r="M2242" s="68">
        <v>1</v>
      </c>
      <c r="N2242" s="68">
        <v>0.5</v>
      </c>
    </row>
    <row r="2243" customFormat="1" spans="1:14">
      <c r="A2243" s="54" t="s">
        <v>6777</v>
      </c>
      <c r="B2243" s="54" t="s">
        <v>6778</v>
      </c>
      <c r="C2243" s="54" t="s">
        <v>6779</v>
      </c>
      <c r="D2243" s="54" t="s">
        <v>17</v>
      </c>
      <c r="E2243" s="54" t="s">
        <v>18</v>
      </c>
      <c r="F2243" s="54" t="s">
        <v>17</v>
      </c>
      <c r="G2243" s="54" t="s">
        <v>19</v>
      </c>
      <c r="H2243" s="54"/>
      <c r="I2243" s="54" t="s">
        <v>227</v>
      </c>
      <c r="J2243" s="68">
        <v>0.53</v>
      </c>
      <c r="K2243" s="68">
        <v>0.678</v>
      </c>
      <c r="L2243" s="68">
        <v>1</v>
      </c>
      <c r="M2243" s="68">
        <v>1</v>
      </c>
      <c r="N2243" s="68">
        <v>0</v>
      </c>
    </row>
    <row r="2244" customFormat="1" spans="1:14">
      <c r="A2244" s="54" t="s">
        <v>6780</v>
      </c>
      <c r="B2244" s="54" t="s">
        <v>6781</v>
      </c>
      <c r="C2244" s="54" t="s">
        <v>6782</v>
      </c>
      <c r="D2244" s="54" t="s">
        <v>128</v>
      </c>
      <c r="E2244" s="54" t="s">
        <v>18</v>
      </c>
      <c r="F2244" s="54" t="s">
        <v>128</v>
      </c>
      <c r="G2244" s="54" t="s">
        <v>129</v>
      </c>
      <c r="H2244" s="54"/>
      <c r="I2244" s="54" t="s">
        <v>227</v>
      </c>
      <c r="J2244" s="68">
        <v>1.26</v>
      </c>
      <c r="K2244" s="68">
        <v>1.335</v>
      </c>
      <c r="L2244" s="68">
        <v>2</v>
      </c>
      <c r="M2244" s="68">
        <v>1.5</v>
      </c>
      <c r="N2244" s="68">
        <v>-0.5</v>
      </c>
    </row>
    <row r="2245" customFormat="1" spans="1:14">
      <c r="A2245" s="54" t="s">
        <v>6783</v>
      </c>
      <c r="B2245" s="54" t="s">
        <v>6784</v>
      </c>
      <c r="C2245" s="54" t="s">
        <v>6785</v>
      </c>
      <c r="D2245" s="54" t="s">
        <v>287</v>
      </c>
      <c r="E2245" s="54" t="s">
        <v>18</v>
      </c>
      <c r="F2245" s="54" t="s">
        <v>287</v>
      </c>
      <c r="G2245" s="54" t="s">
        <v>98</v>
      </c>
      <c r="H2245" s="54"/>
      <c r="I2245" s="54" t="s">
        <v>191</v>
      </c>
      <c r="J2245" s="68">
        <v>19.25</v>
      </c>
      <c r="K2245" s="68">
        <v>21.42</v>
      </c>
      <c r="L2245" s="68">
        <v>21</v>
      </c>
      <c r="M2245" s="68">
        <v>31</v>
      </c>
      <c r="N2245" s="68">
        <v>10</v>
      </c>
    </row>
    <row r="2246" customFormat="1" spans="1:14">
      <c r="A2246" s="54" t="s">
        <v>6786</v>
      </c>
      <c r="B2246" s="54" t="s">
        <v>6787</v>
      </c>
      <c r="C2246" s="54" t="s">
        <v>6788</v>
      </c>
      <c r="D2246" s="54" t="s">
        <v>78</v>
      </c>
      <c r="E2246" s="54" t="s">
        <v>18</v>
      </c>
      <c r="F2246" s="54" t="s">
        <v>78</v>
      </c>
      <c r="G2246" s="54" t="s">
        <v>29</v>
      </c>
      <c r="H2246" s="54"/>
      <c r="I2246" s="54" t="s">
        <v>156</v>
      </c>
      <c r="J2246" s="68">
        <v>59.98</v>
      </c>
      <c r="K2246" s="68">
        <v>66.552</v>
      </c>
      <c r="L2246" s="68">
        <v>65</v>
      </c>
      <c r="M2246" s="68">
        <v>67</v>
      </c>
      <c r="N2246" s="68">
        <v>2</v>
      </c>
    </row>
    <row r="2247" customFormat="1" spans="1:14">
      <c r="A2247" s="54" t="s">
        <v>6789</v>
      </c>
      <c r="B2247" s="54" t="s">
        <v>6790</v>
      </c>
      <c r="C2247" s="54" t="s">
        <v>6791</v>
      </c>
      <c r="D2247" s="54" t="s">
        <v>17</v>
      </c>
      <c r="E2247" s="54" t="s">
        <v>18</v>
      </c>
      <c r="F2247" s="54" t="s">
        <v>17</v>
      </c>
      <c r="G2247" s="54" t="s">
        <v>19</v>
      </c>
      <c r="H2247" s="54"/>
      <c r="I2247" s="54" t="s">
        <v>767</v>
      </c>
      <c r="J2247" s="68">
        <v>3.64</v>
      </c>
      <c r="K2247" s="68">
        <v>2.827</v>
      </c>
      <c r="L2247" s="68">
        <v>4</v>
      </c>
      <c r="M2247" s="68">
        <v>4</v>
      </c>
      <c r="N2247" s="68">
        <v>0</v>
      </c>
    </row>
    <row r="2248" customFormat="1" spans="1:14">
      <c r="A2248" s="54" t="s">
        <v>6792</v>
      </c>
      <c r="B2248" s="54" t="s">
        <v>6793</v>
      </c>
      <c r="C2248" s="54" t="s">
        <v>6794</v>
      </c>
      <c r="D2248" s="54" t="s">
        <v>17</v>
      </c>
      <c r="E2248" s="54" t="s">
        <v>18</v>
      </c>
      <c r="F2248" s="54" t="s">
        <v>17</v>
      </c>
      <c r="G2248" s="54" t="s">
        <v>19</v>
      </c>
      <c r="H2248" s="54"/>
      <c r="I2248" s="54" t="s">
        <v>215</v>
      </c>
      <c r="J2248" s="68">
        <v>24.75</v>
      </c>
      <c r="K2248" s="68">
        <v>22.466</v>
      </c>
      <c r="L2248" s="68">
        <v>19</v>
      </c>
      <c r="M2248" s="68">
        <v>25</v>
      </c>
      <c r="N2248" s="68">
        <v>6</v>
      </c>
    </row>
    <row r="2249" customFormat="1" spans="1:14">
      <c r="A2249" s="54" t="s">
        <v>6795</v>
      </c>
      <c r="B2249" s="54" t="s">
        <v>6796</v>
      </c>
      <c r="C2249" s="54" t="s">
        <v>6797</v>
      </c>
      <c r="D2249" s="54" t="s">
        <v>17</v>
      </c>
      <c r="E2249" s="54" t="s">
        <v>18</v>
      </c>
      <c r="F2249" s="54" t="s">
        <v>17</v>
      </c>
      <c r="G2249" s="54" t="s">
        <v>19</v>
      </c>
      <c r="H2249" s="54"/>
      <c r="I2249" s="54" t="s">
        <v>227</v>
      </c>
      <c r="J2249" s="68">
        <v>9.21</v>
      </c>
      <c r="K2249" s="68">
        <v>6.477</v>
      </c>
      <c r="L2249" s="68">
        <v>9.5</v>
      </c>
      <c r="M2249" s="68">
        <v>9.5</v>
      </c>
      <c r="N2249" s="68">
        <v>0</v>
      </c>
    </row>
    <row r="2250" customFormat="1" spans="1:14">
      <c r="A2250" s="54" t="s">
        <v>6798</v>
      </c>
      <c r="B2250" s="54" t="s">
        <v>6799</v>
      </c>
      <c r="C2250" s="54" t="s">
        <v>6800</v>
      </c>
      <c r="D2250" s="54" t="s">
        <v>465</v>
      </c>
      <c r="E2250" s="54" t="s">
        <v>18</v>
      </c>
      <c r="F2250" s="54" t="s">
        <v>465</v>
      </c>
      <c r="G2250" s="54" t="s">
        <v>129</v>
      </c>
      <c r="H2250" s="54"/>
      <c r="I2250" s="54" t="s">
        <v>191</v>
      </c>
      <c r="J2250" s="68">
        <v>7.14</v>
      </c>
      <c r="K2250" s="68">
        <v>5.568</v>
      </c>
      <c r="L2250" s="68">
        <v>7</v>
      </c>
      <c r="M2250" s="68">
        <v>9</v>
      </c>
      <c r="N2250" s="68">
        <v>2</v>
      </c>
    </row>
    <row r="2251" customFormat="1" spans="1:14">
      <c r="A2251" s="54" t="s">
        <v>6801</v>
      </c>
      <c r="B2251" s="54" t="s">
        <v>6802</v>
      </c>
      <c r="C2251" s="54" t="s">
        <v>6803</v>
      </c>
      <c r="D2251" s="54" t="s">
        <v>683</v>
      </c>
      <c r="E2251" s="54" t="s">
        <v>18</v>
      </c>
      <c r="F2251" s="54" t="s">
        <v>683</v>
      </c>
      <c r="G2251" s="54" t="s">
        <v>52</v>
      </c>
      <c r="H2251" s="54"/>
      <c r="I2251" s="54" t="s">
        <v>951</v>
      </c>
      <c r="J2251" s="68">
        <v>85.5</v>
      </c>
      <c r="K2251" s="68">
        <v>50.576</v>
      </c>
      <c r="L2251" s="68">
        <v>86</v>
      </c>
      <c r="M2251" s="68">
        <v>86</v>
      </c>
      <c r="N2251" s="68">
        <v>0</v>
      </c>
    </row>
    <row r="2252" customFormat="1" spans="1:14">
      <c r="A2252" s="54" t="s">
        <v>6804</v>
      </c>
      <c r="B2252" s="54" t="s">
        <v>6805</v>
      </c>
      <c r="C2252" s="54" t="s">
        <v>6806</v>
      </c>
      <c r="D2252" s="54" t="s">
        <v>17</v>
      </c>
      <c r="E2252" s="54" t="s">
        <v>18</v>
      </c>
      <c r="F2252" s="54" t="s">
        <v>17</v>
      </c>
      <c r="G2252" s="54" t="s">
        <v>19</v>
      </c>
      <c r="H2252" s="54"/>
      <c r="I2252" s="54" t="s">
        <v>152</v>
      </c>
      <c r="J2252" s="68">
        <v>1.04</v>
      </c>
      <c r="K2252" s="68">
        <v>1.347</v>
      </c>
      <c r="L2252" s="68">
        <v>1.5</v>
      </c>
      <c r="M2252" s="68">
        <v>2</v>
      </c>
      <c r="N2252" s="68">
        <v>0.5</v>
      </c>
    </row>
    <row r="2253" customFormat="1" spans="1:14">
      <c r="A2253" s="54" t="s">
        <v>6807</v>
      </c>
      <c r="B2253" s="54" t="s">
        <v>6808</v>
      </c>
      <c r="C2253" s="54" t="s">
        <v>6809</v>
      </c>
      <c r="D2253" s="54" t="s">
        <v>78</v>
      </c>
      <c r="E2253" s="54" t="s">
        <v>18</v>
      </c>
      <c r="F2253" s="54" t="s">
        <v>78</v>
      </c>
      <c r="G2253" s="54" t="s">
        <v>29</v>
      </c>
      <c r="H2253" s="54"/>
      <c r="I2253" s="54" t="s">
        <v>156</v>
      </c>
      <c r="J2253" s="68">
        <v>67.46</v>
      </c>
      <c r="K2253" s="68">
        <v>75.171</v>
      </c>
      <c r="L2253" s="68">
        <v>75</v>
      </c>
      <c r="M2253" s="68">
        <v>76</v>
      </c>
      <c r="N2253" s="68">
        <v>1</v>
      </c>
    </row>
    <row r="2254" customFormat="1" spans="1:14">
      <c r="A2254" s="54" t="s">
        <v>6810</v>
      </c>
      <c r="B2254" s="54" t="s">
        <v>6811</v>
      </c>
      <c r="C2254" s="54" t="s">
        <v>6812</v>
      </c>
      <c r="D2254" s="54" t="s">
        <v>880</v>
      </c>
      <c r="E2254" s="54" t="s">
        <v>18</v>
      </c>
      <c r="F2254" s="54" t="s">
        <v>880</v>
      </c>
      <c r="G2254" s="54" t="s">
        <v>52</v>
      </c>
      <c r="H2254" s="54"/>
      <c r="I2254" s="54" t="s">
        <v>687</v>
      </c>
      <c r="J2254" s="68">
        <v>149.7</v>
      </c>
      <c r="K2254" s="68">
        <v>108.437</v>
      </c>
      <c r="L2254" s="68">
        <v>150</v>
      </c>
      <c r="M2254" s="68">
        <v>150</v>
      </c>
      <c r="N2254" s="68">
        <v>0</v>
      </c>
    </row>
    <row r="2255" customFormat="1" spans="1:14">
      <c r="A2255" s="54" t="s">
        <v>6813</v>
      </c>
      <c r="B2255" s="54" t="s">
        <v>6814</v>
      </c>
      <c r="C2255" s="54" t="s">
        <v>6815</v>
      </c>
      <c r="D2255" s="54" t="s">
        <v>17</v>
      </c>
      <c r="E2255" s="54" t="s">
        <v>18</v>
      </c>
      <c r="F2255" s="54" t="s">
        <v>17</v>
      </c>
      <c r="G2255" s="54" t="s">
        <v>19</v>
      </c>
      <c r="H2255" s="54"/>
      <c r="I2255" s="54" t="s">
        <v>120</v>
      </c>
      <c r="J2255" s="68">
        <v>0.36</v>
      </c>
      <c r="K2255" s="68">
        <v>0.493</v>
      </c>
      <c r="L2255" s="68">
        <v>0.5</v>
      </c>
      <c r="M2255" s="68">
        <v>1.5</v>
      </c>
      <c r="N2255" s="68">
        <v>1</v>
      </c>
    </row>
    <row r="2256" customFormat="1" spans="1:14">
      <c r="A2256" s="54" t="s">
        <v>6816</v>
      </c>
      <c r="B2256" s="54" t="s">
        <v>6817</v>
      </c>
      <c r="C2256" s="54" t="s">
        <v>6818</v>
      </c>
      <c r="D2256" s="54" t="s">
        <v>17</v>
      </c>
      <c r="E2256" s="54" t="s">
        <v>18</v>
      </c>
      <c r="F2256" s="54" t="s">
        <v>17</v>
      </c>
      <c r="G2256" s="54" t="s">
        <v>19</v>
      </c>
      <c r="H2256" s="54"/>
      <c r="I2256" s="54" t="s">
        <v>1038</v>
      </c>
      <c r="J2256" s="68">
        <v>0.59</v>
      </c>
      <c r="K2256" s="68">
        <v>0</v>
      </c>
      <c r="L2256" s="68">
        <v>1</v>
      </c>
      <c r="M2256" s="68">
        <v>1</v>
      </c>
      <c r="N2256" s="68">
        <v>0</v>
      </c>
    </row>
    <row r="2257" customFormat="1" spans="1:14">
      <c r="A2257" s="54" t="s">
        <v>6819</v>
      </c>
      <c r="B2257" s="54" t="s">
        <v>6820</v>
      </c>
      <c r="C2257" s="54" t="s">
        <v>6821</v>
      </c>
      <c r="D2257" s="54" t="s">
        <v>17</v>
      </c>
      <c r="E2257" s="54" t="s">
        <v>18</v>
      </c>
      <c r="F2257" s="54" t="s">
        <v>17</v>
      </c>
      <c r="G2257" s="66" t="s">
        <v>19</v>
      </c>
      <c r="H2257" s="54"/>
      <c r="I2257" s="54" t="s">
        <v>820</v>
      </c>
      <c r="J2257" s="68">
        <v>0.07</v>
      </c>
      <c r="K2257" s="68">
        <v>0</v>
      </c>
      <c r="L2257" s="68">
        <v>0.5</v>
      </c>
      <c r="M2257" s="68">
        <v>0.5</v>
      </c>
      <c r="N2257" s="68">
        <v>0</v>
      </c>
    </row>
    <row r="2258" customFormat="1" spans="1:14">
      <c r="A2258" s="54" t="s">
        <v>6822</v>
      </c>
      <c r="B2258" s="54" t="s">
        <v>6823</v>
      </c>
      <c r="C2258" s="54" t="s">
        <v>6824</v>
      </c>
      <c r="D2258" s="54" t="s">
        <v>266</v>
      </c>
      <c r="E2258" s="54" t="s">
        <v>18</v>
      </c>
      <c r="F2258" s="54" t="s">
        <v>267</v>
      </c>
      <c r="G2258" s="54" t="s">
        <v>170</v>
      </c>
      <c r="H2258" s="54"/>
      <c r="I2258" s="54" t="s">
        <v>145</v>
      </c>
      <c r="J2258" s="68">
        <v>183.37</v>
      </c>
      <c r="K2258" s="68">
        <v>266.993</v>
      </c>
      <c r="L2258" s="68">
        <v>250</v>
      </c>
      <c r="M2258" s="68">
        <v>267</v>
      </c>
      <c r="N2258" s="68">
        <v>17</v>
      </c>
    </row>
    <row r="2259" customFormat="1" spans="1:14">
      <c r="A2259" s="54" t="s">
        <v>6825</v>
      </c>
      <c r="B2259" s="54" t="s">
        <v>6826</v>
      </c>
      <c r="C2259" s="54" t="s">
        <v>36</v>
      </c>
      <c r="D2259" s="54" t="s">
        <v>6231</v>
      </c>
      <c r="E2259" s="54" t="s">
        <v>18</v>
      </c>
      <c r="F2259" s="54" t="s">
        <v>6232</v>
      </c>
      <c r="G2259" s="54" t="s">
        <v>98</v>
      </c>
      <c r="H2259" s="54"/>
      <c r="I2259" s="54" t="s">
        <v>679</v>
      </c>
      <c r="J2259" s="68">
        <v>69.57</v>
      </c>
      <c r="K2259" s="68">
        <v>98.2</v>
      </c>
      <c r="L2259" s="68">
        <v>99</v>
      </c>
      <c r="M2259" s="68">
        <v>99</v>
      </c>
      <c r="N2259" s="68">
        <v>0</v>
      </c>
    </row>
    <row r="2260" customFormat="1" spans="1:14">
      <c r="A2260" s="54" t="s">
        <v>6827</v>
      </c>
      <c r="B2260" s="54" t="s">
        <v>6828</v>
      </c>
      <c r="C2260" s="54" t="s">
        <v>6829</v>
      </c>
      <c r="D2260" s="54" t="s">
        <v>845</v>
      </c>
      <c r="E2260" s="54" t="s">
        <v>18</v>
      </c>
      <c r="F2260" s="54" t="s">
        <v>845</v>
      </c>
      <c r="G2260" s="54" t="s">
        <v>129</v>
      </c>
      <c r="H2260" s="54"/>
      <c r="I2260" s="54" t="s">
        <v>1269</v>
      </c>
      <c r="J2260" s="68">
        <v>8.68</v>
      </c>
      <c r="K2260" s="68">
        <v>12.376</v>
      </c>
      <c r="L2260" s="68">
        <v>12.5</v>
      </c>
      <c r="M2260" s="68">
        <v>12.5</v>
      </c>
      <c r="N2260" s="68">
        <v>0</v>
      </c>
    </row>
    <row r="2261" customFormat="1" spans="1:14">
      <c r="A2261" s="54" t="s">
        <v>6830</v>
      </c>
      <c r="B2261" s="54" t="s">
        <v>6831</v>
      </c>
      <c r="C2261" s="54" t="s">
        <v>6832</v>
      </c>
      <c r="D2261" s="54" t="s">
        <v>78</v>
      </c>
      <c r="E2261" s="54" t="s">
        <v>18</v>
      </c>
      <c r="F2261" s="54" t="s">
        <v>78</v>
      </c>
      <c r="G2261" s="54" t="s">
        <v>29</v>
      </c>
      <c r="H2261" s="54"/>
      <c r="I2261" s="54" t="s">
        <v>6833</v>
      </c>
      <c r="J2261" s="68">
        <v>3.96</v>
      </c>
      <c r="K2261" s="68">
        <v>33.739</v>
      </c>
      <c r="L2261" s="68">
        <v>34</v>
      </c>
      <c r="M2261" s="68">
        <v>35</v>
      </c>
      <c r="N2261" s="68">
        <v>1</v>
      </c>
    </row>
    <row r="2262" customFormat="1" spans="1:14">
      <c r="A2262" s="54" t="s">
        <v>6834</v>
      </c>
      <c r="B2262" s="54" t="s">
        <v>6835</v>
      </c>
      <c r="C2262" s="54" t="s">
        <v>6836</v>
      </c>
      <c r="D2262" s="54" t="s">
        <v>256</v>
      </c>
      <c r="E2262" s="54" t="s">
        <v>18</v>
      </c>
      <c r="F2262" s="54" t="s">
        <v>256</v>
      </c>
      <c r="G2262" s="54" t="s">
        <v>19</v>
      </c>
      <c r="H2262" s="54"/>
      <c r="I2262" s="54" t="s">
        <v>232</v>
      </c>
      <c r="J2262" s="68">
        <v>0.66</v>
      </c>
      <c r="K2262" s="68">
        <v>0.38</v>
      </c>
      <c r="L2262" s="68">
        <v>1</v>
      </c>
      <c r="M2262" s="68">
        <v>1</v>
      </c>
      <c r="N2262" s="68">
        <v>0</v>
      </c>
    </row>
    <row r="2263" customFormat="1" spans="1:14">
      <c r="A2263" s="54" t="s">
        <v>6837</v>
      </c>
      <c r="B2263" s="54" t="s">
        <v>6838</v>
      </c>
      <c r="C2263" s="54" t="s">
        <v>6839</v>
      </c>
      <c r="D2263" s="54" t="s">
        <v>17</v>
      </c>
      <c r="E2263" s="54" t="s">
        <v>18</v>
      </c>
      <c r="F2263" s="54" t="s">
        <v>17</v>
      </c>
      <c r="G2263" s="66" t="s">
        <v>19</v>
      </c>
      <c r="H2263" s="54"/>
      <c r="I2263" s="54" t="s">
        <v>232</v>
      </c>
      <c r="J2263" s="68">
        <v>0.95</v>
      </c>
      <c r="K2263" s="68">
        <v>0.364</v>
      </c>
      <c r="L2263" s="68">
        <v>1</v>
      </c>
      <c r="M2263" s="68">
        <v>1</v>
      </c>
      <c r="N2263" s="68">
        <v>0</v>
      </c>
    </row>
    <row r="2264" customFormat="1" spans="1:14">
      <c r="A2264" s="54" t="s">
        <v>6840</v>
      </c>
      <c r="B2264" s="54" t="s">
        <v>6841</v>
      </c>
      <c r="C2264" s="54" t="s">
        <v>6842</v>
      </c>
      <c r="D2264" s="54" t="s">
        <v>85</v>
      </c>
      <c r="E2264" s="54" t="s">
        <v>18</v>
      </c>
      <c r="F2264" s="54" t="s">
        <v>85</v>
      </c>
      <c r="G2264" s="54" t="s">
        <v>29</v>
      </c>
      <c r="H2264" s="54"/>
      <c r="I2264" s="54" t="s">
        <v>232</v>
      </c>
      <c r="J2264" s="68">
        <v>66.06</v>
      </c>
      <c r="K2264" s="68">
        <v>34.79</v>
      </c>
      <c r="L2264" s="68">
        <v>67</v>
      </c>
      <c r="M2264" s="68">
        <v>67</v>
      </c>
      <c r="N2264" s="68">
        <v>0</v>
      </c>
    </row>
    <row r="2265" customFormat="1" spans="1:14">
      <c r="A2265" s="54" t="s">
        <v>6843</v>
      </c>
      <c r="B2265" s="54" t="s">
        <v>6844</v>
      </c>
      <c r="C2265" s="54" t="s">
        <v>6845</v>
      </c>
      <c r="D2265" s="54" t="s">
        <v>78</v>
      </c>
      <c r="E2265" s="54" t="s">
        <v>18</v>
      </c>
      <c r="F2265" s="54" t="s">
        <v>78</v>
      </c>
      <c r="G2265" s="54" t="s">
        <v>29</v>
      </c>
      <c r="H2265" s="54"/>
      <c r="I2265" s="54" t="s">
        <v>232</v>
      </c>
      <c r="J2265" s="68">
        <v>93.28</v>
      </c>
      <c r="K2265" s="68">
        <v>171.736</v>
      </c>
      <c r="L2265" s="68">
        <v>165</v>
      </c>
      <c r="M2265" s="68">
        <v>172</v>
      </c>
      <c r="N2265" s="68">
        <v>7</v>
      </c>
    </row>
    <row r="2266" customFormat="1" spans="1:14">
      <c r="A2266" s="54" t="s">
        <v>6846</v>
      </c>
      <c r="B2266" s="54" t="s">
        <v>6847</v>
      </c>
      <c r="C2266" s="54" t="s">
        <v>6848</v>
      </c>
      <c r="D2266" s="54" t="s">
        <v>310</v>
      </c>
      <c r="E2266" s="54" t="s">
        <v>18</v>
      </c>
      <c r="F2266" s="54" t="s">
        <v>310</v>
      </c>
      <c r="G2266" s="54" t="s">
        <v>29</v>
      </c>
      <c r="H2266" s="54"/>
      <c r="I2266" s="54" t="s">
        <v>1109</v>
      </c>
      <c r="J2266" s="68">
        <v>2.39</v>
      </c>
      <c r="K2266" s="68">
        <v>2.48</v>
      </c>
      <c r="L2266" s="68">
        <v>2.5</v>
      </c>
      <c r="M2266" s="68">
        <v>22</v>
      </c>
      <c r="N2266" s="68">
        <v>19.5</v>
      </c>
    </row>
    <row r="2267" customFormat="1" spans="1:14">
      <c r="A2267" s="54" t="s">
        <v>6849</v>
      </c>
      <c r="B2267" s="54" t="s">
        <v>6850</v>
      </c>
      <c r="C2267" s="54" t="s">
        <v>6851</v>
      </c>
      <c r="D2267" s="54" t="s">
        <v>17</v>
      </c>
      <c r="E2267" s="54" t="s">
        <v>18</v>
      </c>
      <c r="F2267" s="54" t="s">
        <v>17</v>
      </c>
      <c r="G2267" s="54" t="s">
        <v>19</v>
      </c>
      <c r="H2267" s="54"/>
      <c r="I2267" s="54" t="s">
        <v>2149</v>
      </c>
      <c r="J2267" s="68">
        <v>3.26</v>
      </c>
      <c r="K2267" s="68">
        <v>4.91</v>
      </c>
      <c r="L2267" s="68">
        <v>4.5</v>
      </c>
      <c r="M2267" s="68">
        <v>5</v>
      </c>
      <c r="N2267" s="68">
        <v>0.5</v>
      </c>
    </row>
    <row r="2268" customFormat="1" spans="1:14">
      <c r="A2268" s="54" t="s">
        <v>6852</v>
      </c>
      <c r="B2268" s="54" t="s">
        <v>6853</v>
      </c>
      <c r="C2268" s="54" t="s">
        <v>6854</v>
      </c>
      <c r="D2268" s="54" t="s">
        <v>287</v>
      </c>
      <c r="E2268" s="54" t="s">
        <v>18</v>
      </c>
      <c r="F2268" s="54" t="s">
        <v>287</v>
      </c>
      <c r="G2268" s="54" t="s">
        <v>98</v>
      </c>
      <c r="H2268" s="54"/>
      <c r="I2268" s="54" t="s">
        <v>292</v>
      </c>
      <c r="J2268" s="68">
        <v>258.62</v>
      </c>
      <c r="K2268" s="68">
        <v>208.056</v>
      </c>
      <c r="L2268" s="68">
        <v>258</v>
      </c>
      <c r="M2268" s="68">
        <v>259</v>
      </c>
      <c r="N2268" s="68">
        <v>1</v>
      </c>
    </row>
    <row r="2269" customFormat="1" spans="1:14">
      <c r="A2269" s="54" t="s">
        <v>6855</v>
      </c>
      <c r="B2269" s="54" t="s">
        <v>6856</v>
      </c>
      <c r="C2269" s="54" t="s">
        <v>6857</v>
      </c>
      <c r="D2269" s="54" t="s">
        <v>28</v>
      </c>
      <c r="E2269" s="54" t="s">
        <v>18</v>
      </c>
      <c r="F2269" s="54" t="s">
        <v>28</v>
      </c>
      <c r="G2269" s="66" t="s">
        <v>29</v>
      </c>
      <c r="H2269" s="54"/>
      <c r="I2269" s="54" t="s">
        <v>30</v>
      </c>
      <c r="J2269" s="68">
        <v>320.69</v>
      </c>
      <c r="K2269" s="68">
        <v>2.007</v>
      </c>
      <c r="L2269" s="68">
        <v>2.1</v>
      </c>
      <c r="M2269" s="68">
        <v>2.2</v>
      </c>
      <c r="N2269" s="68">
        <v>0.1</v>
      </c>
    </row>
    <row r="2270" customFormat="1" spans="1:14">
      <c r="A2270" s="54" t="s">
        <v>6858</v>
      </c>
      <c r="B2270" s="54" t="s">
        <v>6859</v>
      </c>
      <c r="C2270" s="54" t="s">
        <v>6860</v>
      </c>
      <c r="D2270" s="54" t="s">
        <v>364</v>
      </c>
      <c r="E2270" s="54" t="s">
        <v>18</v>
      </c>
      <c r="F2270" s="54" t="s">
        <v>364</v>
      </c>
      <c r="G2270" s="54" t="s">
        <v>29</v>
      </c>
      <c r="H2270" s="54"/>
      <c r="I2270" s="54" t="s">
        <v>820</v>
      </c>
      <c r="J2270" s="68">
        <v>5.97</v>
      </c>
      <c r="K2270" s="68">
        <v>2.731</v>
      </c>
      <c r="L2270" s="68">
        <v>6</v>
      </c>
      <c r="M2270" s="68">
        <v>22</v>
      </c>
      <c r="N2270" s="68">
        <v>16</v>
      </c>
    </row>
    <row r="2271" customFormat="1" spans="1:14">
      <c r="A2271" s="54" t="s">
        <v>6861</v>
      </c>
      <c r="B2271" s="54" t="s">
        <v>6862</v>
      </c>
      <c r="C2271" s="54" t="s">
        <v>6863</v>
      </c>
      <c r="D2271" s="54" t="s">
        <v>586</v>
      </c>
      <c r="E2271" s="54" t="s">
        <v>18</v>
      </c>
      <c r="F2271" s="54" t="s">
        <v>586</v>
      </c>
      <c r="G2271" s="54" t="s">
        <v>98</v>
      </c>
      <c r="H2271" s="54"/>
      <c r="I2271" s="54" t="s">
        <v>191</v>
      </c>
      <c r="J2271" s="68">
        <v>2.79</v>
      </c>
      <c r="K2271" s="68">
        <v>5.533</v>
      </c>
      <c r="L2271" s="68">
        <v>4.5</v>
      </c>
      <c r="M2271" s="68">
        <v>6</v>
      </c>
      <c r="N2271" s="68">
        <v>1.5</v>
      </c>
    </row>
    <row r="2272" customFormat="1" spans="1:14">
      <c r="A2272" s="54" t="s">
        <v>6864</v>
      </c>
      <c r="B2272" s="54" t="s">
        <v>6865</v>
      </c>
      <c r="C2272" s="54" t="s">
        <v>6866</v>
      </c>
      <c r="D2272" s="54" t="s">
        <v>266</v>
      </c>
      <c r="E2272" s="54" t="s">
        <v>18</v>
      </c>
      <c r="F2272" s="54" t="s">
        <v>267</v>
      </c>
      <c r="G2272" s="54" t="s">
        <v>170</v>
      </c>
      <c r="H2272" s="54"/>
      <c r="I2272" s="54" t="s">
        <v>745</v>
      </c>
      <c r="J2272" s="68">
        <v>19.69</v>
      </c>
      <c r="K2272" s="68">
        <v>54.45</v>
      </c>
      <c r="L2272" s="68">
        <v>49</v>
      </c>
      <c r="M2272" s="68">
        <v>55</v>
      </c>
      <c r="N2272" s="68">
        <v>6</v>
      </c>
    </row>
    <row r="2273" customFormat="1" spans="1:14">
      <c r="A2273" s="54" t="s">
        <v>6867</v>
      </c>
      <c r="B2273" s="54" t="s">
        <v>6868</v>
      </c>
      <c r="C2273" s="54" t="s">
        <v>6869</v>
      </c>
      <c r="D2273" s="54" t="s">
        <v>17</v>
      </c>
      <c r="E2273" s="54" t="s">
        <v>18</v>
      </c>
      <c r="F2273" s="54" t="s">
        <v>17</v>
      </c>
      <c r="G2273" s="54" t="s">
        <v>19</v>
      </c>
      <c r="H2273" s="54"/>
      <c r="I2273" s="54" t="s">
        <v>1269</v>
      </c>
      <c r="J2273" s="68">
        <v>0.24</v>
      </c>
      <c r="K2273" s="68">
        <v>1.495</v>
      </c>
      <c r="L2273" s="68">
        <v>1.5</v>
      </c>
      <c r="M2273" s="68">
        <v>1.5</v>
      </c>
      <c r="N2273" s="68">
        <v>0</v>
      </c>
    </row>
    <row r="2274" customFormat="1" spans="1:14">
      <c r="A2274" s="54" t="s">
        <v>6870</v>
      </c>
      <c r="B2274" s="54" t="s">
        <v>6871</v>
      </c>
      <c r="C2274" s="54" t="s">
        <v>6870</v>
      </c>
      <c r="D2274" s="54" t="s">
        <v>17</v>
      </c>
      <c r="E2274" s="54" t="s">
        <v>18</v>
      </c>
      <c r="F2274" s="54" t="s">
        <v>17</v>
      </c>
      <c r="G2274" s="66" t="s">
        <v>19</v>
      </c>
      <c r="H2274" s="54"/>
      <c r="I2274" s="54" t="s">
        <v>120</v>
      </c>
      <c r="J2274" s="68">
        <v>2.46</v>
      </c>
      <c r="K2274" s="68">
        <v>2.402</v>
      </c>
      <c r="L2274" s="68">
        <v>2.5</v>
      </c>
      <c r="M2274" s="68">
        <v>2.5</v>
      </c>
      <c r="N2274" s="68">
        <v>0</v>
      </c>
    </row>
    <row r="2275" customFormat="1" spans="1:14">
      <c r="A2275" s="54" t="s">
        <v>6872</v>
      </c>
      <c r="B2275" s="54" t="s">
        <v>6873</v>
      </c>
      <c r="C2275" s="54" t="s">
        <v>6874</v>
      </c>
      <c r="D2275" s="54" t="s">
        <v>17</v>
      </c>
      <c r="E2275" s="54" t="s">
        <v>18</v>
      </c>
      <c r="F2275" s="54" t="s">
        <v>17</v>
      </c>
      <c r="G2275" s="54" t="s">
        <v>19</v>
      </c>
      <c r="H2275" s="54"/>
      <c r="I2275" s="54" t="s">
        <v>246</v>
      </c>
      <c r="J2275" s="68">
        <v>12.96</v>
      </c>
      <c r="K2275" s="68">
        <v>23.03</v>
      </c>
      <c r="L2275" s="68">
        <v>19</v>
      </c>
      <c r="M2275" s="68">
        <v>24</v>
      </c>
      <c r="N2275" s="68">
        <v>5</v>
      </c>
    </row>
    <row r="2276" customFormat="1" spans="1:14">
      <c r="A2276" s="54" t="s">
        <v>6875</v>
      </c>
      <c r="B2276" s="54" t="s">
        <v>6876</v>
      </c>
      <c r="C2276" s="54" t="s">
        <v>6877</v>
      </c>
      <c r="D2276" s="54" t="s">
        <v>17</v>
      </c>
      <c r="E2276" s="54" t="s">
        <v>18</v>
      </c>
      <c r="F2276" s="54" t="s">
        <v>17</v>
      </c>
      <c r="G2276" s="54" t="s">
        <v>19</v>
      </c>
      <c r="H2276" s="54"/>
      <c r="I2276" s="54" t="s">
        <v>540</v>
      </c>
      <c r="J2276" s="68">
        <v>5.21</v>
      </c>
      <c r="K2276" s="68">
        <v>19.975</v>
      </c>
      <c r="L2276" s="68">
        <v>16</v>
      </c>
      <c r="M2276" s="68">
        <v>22</v>
      </c>
      <c r="N2276" s="68">
        <v>6</v>
      </c>
    </row>
    <row r="2277" customFormat="1" spans="1:14">
      <c r="A2277" s="54" t="s">
        <v>6878</v>
      </c>
      <c r="B2277" s="54" t="s">
        <v>6879</v>
      </c>
      <c r="C2277" s="54" t="s">
        <v>36</v>
      </c>
      <c r="D2277" s="54" t="s">
        <v>586</v>
      </c>
      <c r="E2277" s="54" t="s">
        <v>18</v>
      </c>
      <c r="F2277" s="54" t="s">
        <v>586</v>
      </c>
      <c r="G2277" s="54" t="s">
        <v>98</v>
      </c>
      <c r="H2277" s="54"/>
      <c r="I2277" s="54" t="s">
        <v>99</v>
      </c>
      <c r="J2277" s="68">
        <v>78.11</v>
      </c>
      <c r="K2277" s="68">
        <v>113.248</v>
      </c>
      <c r="L2277" s="68">
        <v>114</v>
      </c>
      <c r="M2277" s="68">
        <v>115</v>
      </c>
      <c r="N2277" s="68">
        <v>1</v>
      </c>
    </row>
    <row r="2278" customFormat="1" spans="1:14">
      <c r="A2278" s="54" t="s">
        <v>6880</v>
      </c>
      <c r="B2278" s="54" t="s">
        <v>6881</v>
      </c>
      <c r="C2278" s="54" t="s">
        <v>6882</v>
      </c>
      <c r="D2278" s="54" t="s">
        <v>17</v>
      </c>
      <c r="E2278" s="54" t="s">
        <v>18</v>
      </c>
      <c r="F2278" s="54" t="s">
        <v>17</v>
      </c>
      <c r="G2278" s="54" t="s">
        <v>19</v>
      </c>
      <c r="H2278" s="54"/>
      <c r="I2278" s="54" t="s">
        <v>99</v>
      </c>
      <c r="J2278" s="68">
        <v>14.09</v>
      </c>
      <c r="K2278" s="68">
        <v>8.922</v>
      </c>
      <c r="L2278" s="68">
        <v>14.5</v>
      </c>
      <c r="M2278" s="68">
        <v>14.5</v>
      </c>
      <c r="N2278" s="68">
        <v>0</v>
      </c>
    </row>
    <row r="2279" customFormat="1" spans="1:14">
      <c r="A2279" s="54" t="s">
        <v>6883</v>
      </c>
      <c r="B2279" s="54" t="s">
        <v>6884</v>
      </c>
      <c r="C2279" s="54" t="s">
        <v>6885</v>
      </c>
      <c r="D2279" s="54" t="s">
        <v>845</v>
      </c>
      <c r="E2279" s="54" t="s">
        <v>18</v>
      </c>
      <c r="F2279" s="54" t="s">
        <v>845</v>
      </c>
      <c r="G2279" s="66" t="s">
        <v>129</v>
      </c>
      <c r="H2279" s="54"/>
      <c r="I2279" s="54" t="s">
        <v>211</v>
      </c>
      <c r="J2279" s="68">
        <v>7.13</v>
      </c>
      <c r="K2279" s="68">
        <v>8.736</v>
      </c>
      <c r="L2279" s="68">
        <v>8.5</v>
      </c>
      <c r="M2279" s="68">
        <v>9</v>
      </c>
      <c r="N2279" s="68">
        <v>0.5</v>
      </c>
    </row>
    <row r="2280" customFormat="1" spans="1:14">
      <c r="A2280" s="54" t="s">
        <v>6886</v>
      </c>
      <c r="B2280" s="54" t="s">
        <v>6887</v>
      </c>
      <c r="C2280" s="54" t="s">
        <v>6888</v>
      </c>
      <c r="D2280" s="54" t="s">
        <v>17</v>
      </c>
      <c r="E2280" s="54" t="s">
        <v>18</v>
      </c>
      <c r="F2280" s="54" t="s">
        <v>17</v>
      </c>
      <c r="G2280" s="54" t="s">
        <v>19</v>
      </c>
      <c r="H2280" s="54"/>
      <c r="I2280" s="54" t="s">
        <v>1218</v>
      </c>
      <c r="J2280" s="68">
        <v>9.89</v>
      </c>
      <c r="K2280" s="68">
        <v>8.61</v>
      </c>
      <c r="L2280" s="68">
        <v>10</v>
      </c>
      <c r="M2280" s="68">
        <v>12</v>
      </c>
      <c r="N2280" s="68">
        <v>2</v>
      </c>
    </row>
    <row r="2281" customFormat="1" spans="1:14">
      <c r="A2281" s="54" t="s">
        <v>6889</v>
      </c>
      <c r="B2281" s="54" t="s">
        <v>6890</v>
      </c>
      <c r="C2281" s="54" t="s">
        <v>6891</v>
      </c>
      <c r="D2281" s="54" t="s">
        <v>231</v>
      </c>
      <c r="E2281" s="54" t="s">
        <v>18</v>
      </c>
      <c r="F2281" s="54" t="s">
        <v>231</v>
      </c>
      <c r="G2281" s="54" t="s">
        <v>52</v>
      </c>
      <c r="H2281" s="54"/>
      <c r="I2281" s="54" t="s">
        <v>390</v>
      </c>
      <c r="J2281" s="68">
        <v>63.76</v>
      </c>
      <c r="K2281" s="68">
        <v>58.353</v>
      </c>
      <c r="L2281" s="68">
        <v>64</v>
      </c>
      <c r="M2281" s="68">
        <v>64</v>
      </c>
      <c r="N2281" s="68">
        <v>0</v>
      </c>
    </row>
    <row r="2282" customFormat="1" spans="1:14">
      <c r="A2282" s="54" t="s">
        <v>6892</v>
      </c>
      <c r="B2282" s="54" t="s">
        <v>6893</v>
      </c>
      <c r="C2282" s="54" t="s">
        <v>6894</v>
      </c>
      <c r="D2282" s="54" t="s">
        <v>17</v>
      </c>
      <c r="E2282" s="54" t="s">
        <v>18</v>
      </c>
      <c r="F2282" s="54" t="s">
        <v>17</v>
      </c>
      <c r="G2282" s="54" t="s">
        <v>19</v>
      </c>
      <c r="H2282" s="54"/>
      <c r="I2282" s="54" t="s">
        <v>540</v>
      </c>
      <c r="J2282" s="68">
        <v>25.42</v>
      </c>
      <c r="K2282" s="68">
        <v>32.604</v>
      </c>
      <c r="L2282" s="68">
        <v>33</v>
      </c>
      <c r="M2282" s="68">
        <v>33</v>
      </c>
      <c r="N2282" s="68">
        <v>0</v>
      </c>
    </row>
    <row r="2283" customFormat="1" spans="1:14">
      <c r="A2283" s="54" t="s">
        <v>6895</v>
      </c>
      <c r="B2283" s="54" t="s">
        <v>6896</v>
      </c>
      <c r="C2283" s="54" t="s">
        <v>6897</v>
      </c>
      <c r="D2283" s="54" t="s">
        <v>17</v>
      </c>
      <c r="E2283" s="54" t="s">
        <v>18</v>
      </c>
      <c r="F2283" s="54" t="s">
        <v>17</v>
      </c>
      <c r="G2283" s="54" t="s">
        <v>19</v>
      </c>
      <c r="H2283" s="54"/>
      <c r="I2283" s="54" t="s">
        <v>145</v>
      </c>
      <c r="J2283" s="68">
        <v>20.89</v>
      </c>
      <c r="K2283" s="68">
        <v>24.99</v>
      </c>
      <c r="L2283" s="68">
        <v>21</v>
      </c>
      <c r="M2283" s="68">
        <v>25</v>
      </c>
      <c r="N2283" s="68">
        <v>4</v>
      </c>
    </row>
    <row r="2284" customFormat="1" spans="1:14">
      <c r="A2284" s="54" t="s">
        <v>6898</v>
      </c>
      <c r="B2284" s="54" t="s">
        <v>6899</v>
      </c>
      <c r="C2284" s="54" t="s">
        <v>6900</v>
      </c>
      <c r="D2284" s="54" t="s">
        <v>24</v>
      </c>
      <c r="E2284" s="54" t="s">
        <v>18</v>
      </c>
      <c r="F2284" s="54" t="s">
        <v>24</v>
      </c>
      <c r="G2284" s="54" t="s">
        <v>19</v>
      </c>
      <c r="H2284" s="54"/>
      <c r="I2284" s="54" t="s">
        <v>246</v>
      </c>
      <c r="J2284" s="68">
        <v>24.16</v>
      </c>
      <c r="K2284" s="68">
        <v>28.35</v>
      </c>
      <c r="L2284" s="68">
        <v>25</v>
      </c>
      <c r="M2284" s="68">
        <v>29</v>
      </c>
      <c r="N2284" s="68">
        <v>4</v>
      </c>
    </row>
    <row r="2285" customFormat="1" spans="1:14">
      <c r="A2285" s="54" t="s">
        <v>6901</v>
      </c>
      <c r="B2285" s="54" t="s">
        <v>6902</v>
      </c>
      <c r="C2285" s="54" t="s">
        <v>6903</v>
      </c>
      <c r="D2285" s="54" t="s">
        <v>24</v>
      </c>
      <c r="E2285" s="54" t="s">
        <v>18</v>
      </c>
      <c r="F2285" s="54" t="s">
        <v>24</v>
      </c>
      <c r="G2285" s="54" t="s">
        <v>19</v>
      </c>
      <c r="H2285" s="54"/>
      <c r="I2285" s="54" t="s">
        <v>246</v>
      </c>
      <c r="J2285" s="68">
        <v>23.71</v>
      </c>
      <c r="K2285" s="68">
        <v>28.35</v>
      </c>
      <c r="L2285" s="68">
        <v>24</v>
      </c>
      <c r="M2285" s="68">
        <v>29</v>
      </c>
      <c r="N2285" s="68">
        <v>5</v>
      </c>
    </row>
    <row r="2286" customFormat="1" spans="1:14">
      <c r="A2286" s="54" t="s">
        <v>6904</v>
      </c>
      <c r="B2286" s="54" t="s">
        <v>6905</v>
      </c>
      <c r="C2286" s="54" t="s">
        <v>6906</v>
      </c>
      <c r="D2286" s="54" t="s">
        <v>24</v>
      </c>
      <c r="E2286" s="54" t="s">
        <v>18</v>
      </c>
      <c r="F2286" s="54" t="s">
        <v>24</v>
      </c>
      <c r="G2286" s="54" t="s">
        <v>19</v>
      </c>
      <c r="H2286" s="54"/>
      <c r="I2286" s="54" t="s">
        <v>246</v>
      </c>
      <c r="J2286" s="68">
        <v>23.69</v>
      </c>
      <c r="K2286" s="68">
        <v>27.862</v>
      </c>
      <c r="L2286" s="68">
        <v>25</v>
      </c>
      <c r="M2286" s="68">
        <v>28</v>
      </c>
      <c r="N2286" s="68">
        <v>3</v>
      </c>
    </row>
    <row r="2287" customFormat="1" spans="1:14">
      <c r="A2287" s="54" t="s">
        <v>6907</v>
      </c>
      <c r="B2287" s="54" t="s">
        <v>6908</v>
      </c>
      <c r="C2287" s="54" t="s">
        <v>6909</v>
      </c>
      <c r="D2287" s="54" t="s">
        <v>24</v>
      </c>
      <c r="E2287" s="54" t="s">
        <v>18</v>
      </c>
      <c r="F2287" s="54" t="s">
        <v>24</v>
      </c>
      <c r="G2287" s="54" t="s">
        <v>19</v>
      </c>
      <c r="H2287" s="54"/>
      <c r="I2287" s="54" t="s">
        <v>246</v>
      </c>
      <c r="J2287" s="68">
        <v>23.92</v>
      </c>
      <c r="K2287" s="68">
        <v>28.814</v>
      </c>
      <c r="L2287" s="68">
        <v>25</v>
      </c>
      <c r="M2287" s="68">
        <v>29</v>
      </c>
      <c r="N2287" s="68">
        <v>4</v>
      </c>
    </row>
    <row r="2288" customFormat="1" spans="1:14">
      <c r="A2288" s="54" t="s">
        <v>6910</v>
      </c>
      <c r="B2288" s="54" t="s">
        <v>6911</v>
      </c>
      <c r="C2288" s="54" t="s">
        <v>6912</v>
      </c>
      <c r="D2288" s="54" t="s">
        <v>144</v>
      </c>
      <c r="E2288" s="54" t="s">
        <v>18</v>
      </c>
      <c r="F2288" s="54" t="s">
        <v>144</v>
      </c>
      <c r="G2288" s="66" t="s">
        <v>52</v>
      </c>
      <c r="H2288" s="54"/>
      <c r="I2288" s="54" t="s">
        <v>152</v>
      </c>
      <c r="J2288" s="68">
        <v>130.14</v>
      </c>
      <c r="K2288" s="68">
        <v>46.988</v>
      </c>
      <c r="L2288" s="68">
        <v>131</v>
      </c>
      <c r="M2288" s="68">
        <v>131</v>
      </c>
      <c r="N2288" s="68">
        <v>0</v>
      </c>
    </row>
    <row r="2289" customFormat="1" spans="1:14">
      <c r="A2289" s="54" t="s">
        <v>6913</v>
      </c>
      <c r="B2289" s="54" t="s">
        <v>6914</v>
      </c>
      <c r="C2289" s="54" t="s">
        <v>6915</v>
      </c>
      <c r="D2289" s="54" t="s">
        <v>266</v>
      </c>
      <c r="E2289" s="54" t="s">
        <v>18</v>
      </c>
      <c r="F2289" s="54" t="s">
        <v>267</v>
      </c>
      <c r="G2289" s="54" t="s">
        <v>170</v>
      </c>
      <c r="H2289" s="54"/>
      <c r="I2289" s="54" t="s">
        <v>687</v>
      </c>
      <c r="J2289" s="68">
        <v>42.04</v>
      </c>
      <c r="K2289" s="68">
        <v>50.288</v>
      </c>
      <c r="L2289" s="68">
        <v>48</v>
      </c>
      <c r="M2289" s="68">
        <v>51</v>
      </c>
      <c r="N2289" s="68">
        <v>3</v>
      </c>
    </row>
    <row r="2290" customFormat="1" spans="1:14">
      <c r="A2290" s="54" t="s">
        <v>6916</v>
      </c>
      <c r="B2290" s="54" t="s">
        <v>6917</v>
      </c>
      <c r="C2290" s="54" t="s">
        <v>6918</v>
      </c>
      <c r="D2290" s="54" t="s">
        <v>5040</v>
      </c>
      <c r="E2290" s="54" t="s">
        <v>18</v>
      </c>
      <c r="F2290" s="54" t="s">
        <v>5040</v>
      </c>
      <c r="G2290" s="66" t="s">
        <v>52</v>
      </c>
      <c r="H2290" s="54"/>
      <c r="I2290" s="54" t="s">
        <v>191</v>
      </c>
      <c r="J2290" s="68">
        <v>62.89</v>
      </c>
      <c r="K2290" s="68">
        <v>67.648</v>
      </c>
      <c r="L2290" s="68">
        <v>67</v>
      </c>
      <c r="M2290" s="68">
        <v>99</v>
      </c>
      <c r="N2290" s="68">
        <v>32</v>
      </c>
    </row>
    <row r="2291" customFormat="1" spans="1:14">
      <c r="A2291" s="54" t="s">
        <v>6919</v>
      </c>
      <c r="B2291" s="54" t="s">
        <v>6920</v>
      </c>
      <c r="C2291" s="54" t="s">
        <v>50</v>
      </c>
      <c r="D2291" s="54" t="s">
        <v>51</v>
      </c>
      <c r="E2291" s="54" t="s">
        <v>18</v>
      </c>
      <c r="F2291" s="54" t="s">
        <v>51</v>
      </c>
      <c r="G2291" s="54" t="s">
        <v>52</v>
      </c>
      <c r="H2291" s="54"/>
      <c r="I2291" s="54" t="s">
        <v>6833</v>
      </c>
      <c r="J2291" s="68">
        <v>203.83</v>
      </c>
      <c r="K2291" s="68">
        <v>136.289</v>
      </c>
      <c r="L2291" s="68">
        <v>204</v>
      </c>
      <c r="M2291" s="68">
        <v>204</v>
      </c>
      <c r="N2291" s="68">
        <v>0</v>
      </c>
    </row>
    <row r="2292" customFormat="1" spans="1:14">
      <c r="A2292" s="54" t="s">
        <v>6921</v>
      </c>
      <c r="B2292" s="54" t="s">
        <v>6922</v>
      </c>
      <c r="C2292" s="54" t="s">
        <v>6923</v>
      </c>
      <c r="D2292" s="54" t="s">
        <v>28</v>
      </c>
      <c r="E2292" s="54" t="s">
        <v>18</v>
      </c>
      <c r="F2292" s="54" t="s">
        <v>28</v>
      </c>
      <c r="G2292" s="66" t="s">
        <v>29</v>
      </c>
      <c r="H2292" s="54"/>
      <c r="I2292" s="54" t="s">
        <v>215</v>
      </c>
      <c r="J2292" s="68">
        <v>379.36</v>
      </c>
      <c r="K2292" s="68">
        <v>2.132</v>
      </c>
      <c r="L2292" s="68">
        <v>2.1</v>
      </c>
      <c r="M2292" s="68">
        <v>406</v>
      </c>
      <c r="N2292" s="68">
        <v>403.9</v>
      </c>
    </row>
    <row r="2293" customFormat="1" spans="1:14">
      <c r="A2293" s="54" t="s">
        <v>6924</v>
      </c>
      <c r="B2293" s="54" t="s">
        <v>6925</v>
      </c>
      <c r="C2293" s="54" t="s">
        <v>6926</v>
      </c>
      <c r="D2293" s="54" t="s">
        <v>231</v>
      </c>
      <c r="E2293" s="54" t="s">
        <v>18</v>
      </c>
      <c r="F2293" s="54" t="s">
        <v>231</v>
      </c>
      <c r="G2293" s="66" t="s">
        <v>52</v>
      </c>
      <c r="H2293" s="54"/>
      <c r="I2293" s="54" t="s">
        <v>421</v>
      </c>
      <c r="J2293" s="68">
        <v>13.61</v>
      </c>
      <c r="K2293" s="68">
        <v>15.84</v>
      </c>
      <c r="L2293" s="68">
        <v>21</v>
      </c>
      <c r="M2293" s="68">
        <v>21</v>
      </c>
      <c r="N2293" s="68">
        <v>0</v>
      </c>
    </row>
    <row r="2294" customFormat="1" spans="1:14">
      <c r="A2294" s="54" t="s">
        <v>6927</v>
      </c>
      <c r="B2294" s="54" t="s">
        <v>6928</v>
      </c>
      <c r="C2294" s="54" t="s">
        <v>6929</v>
      </c>
      <c r="D2294" s="54" t="s">
        <v>17</v>
      </c>
      <c r="E2294" s="54" t="s">
        <v>18</v>
      </c>
      <c r="F2294" s="54" t="s">
        <v>17</v>
      </c>
      <c r="G2294" s="66" t="s">
        <v>19</v>
      </c>
      <c r="H2294" s="54"/>
      <c r="I2294" s="54" t="s">
        <v>99</v>
      </c>
      <c r="J2294" s="68">
        <v>3.8</v>
      </c>
      <c r="K2294" s="68">
        <v>3.48</v>
      </c>
      <c r="L2294" s="68">
        <v>4</v>
      </c>
      <c r="M2294" s="68">
        <v>4</v>
      </c>
      <c r="N2294" s="68">
        <v>0</v>
      </c>
    </row>
    <row r="2295" customFormat="1" spans="1:14">
      <c r="A2295" s="54" t="s">
        <v>6930</v>
      </c>
      <c r="B2295" s="54" t="s">
        <v>6931</v>
      </c>
      <c r="C2295" s="54" t="s">
        <v>6932</v>
      </c>
      <c r="D2295" s="54" t="s">
        <v>17</v>
      </c>
      <c r="E2295" s="54" t="s">
        <v>18</v>
      </c>
      <c r="F2295" s="54" t="s">
        <v>17</v>
      </c>
      <c r="G2295" s="54" t="s">
        <v>19</v>
      </c>
      <c r="H2295" s="54"/>
      <c r="I2295" s="54" t="s">
        <v>99</v>
      </c>
      <c r="J2295" s="68">
        <v>1.94</v>
      </c>
      <c r="K2295" s="68">
        <v>1.642</v>
      </c>
      <c r="L2295" s="68">
        <v>2</v>
      </c>
      <c r="M2295" s="68">
        <v>2</v>
      </c>
      <c r="N2295" s="68">
        <v>0</v>
      </c>
    </row>
    <row r="2296" customFormat="1" spans="1:14">
      <c r="A2296" s="54" t="s">
        <v>6933</v>
      </c>
      <c r="B2296" s="54" t="s">
        <v>6934</v>
      </c>
      <c r="C2296" s="54" t="s">
        <v>6935</v>
      </c>
      <c r="D2296" s="54" t="s">
        <v>317</v>
      </c>
      <c r="E2296" s="54" t="s">
        <v>18</v>
      </c>
      <c r="F2296" s="54" t="s">
        <v>317</v>
      </c>
      <c r="G2296" s="54" t="s">
        <v>52</v>
      </c>
      <c r="H2296" s="54"/>
      <c r="I2296" s="54" t="s">
        <v>2871</v>
      </c>
      <c r="J2296" s="68">
        <v>243.05</v>
      </c>
      <c r="K2296" s="68">
        <v>201.424</v>
      </c>
      <c r="L2296" s="68">
        <v>244</v>
      </c>
      <c r="M2296" s="68">
        <v>244</v>
      </c>
      <c r="N2296" s="68">
        <v>0</v>
      </c>
    </row>
    <row r="2297" customFormat="1" spans="1:14">
      <c r="A2297" s="54" t="s">
        <v>6936</v>
      </c>
      <c r="B2297" s="54" t="s">
        <v>6937</v>
      </c>
      <c r="C2297" s="54" t="s">
        <v>6938</v>
      </c>
      <c r="D2297" s="54" t="s">
        <v>97</v>
      </c>
      <c r="E2297" s="54" t="s">
        <v>18</v>
      </c>
      <c r="F2297" s="54" t="s">
        <v>97</v>
      </c>
      <c r="G2297" s="54" t="s">
        <v>98</v>
      </c>
      <c r="H2297" s="54"/>
      <c r="I2297" s="54" t="s">
        <v>191</v>
      </c>
      <c r="J2297" s="68">
        <v>144.08</v>
      </c>
      <c r="K2297" s="68">
        <v>152.661</v>
      </c>
      <c r="L2297" s="68">
        <v>155</v>
      </c>
      <c r="M2297" s="68">
        <v>212</v>
      </c>
      <c r="N2297" s="68">
        <v>57</v>
      </c>
    </row>
    <row r="2298" customFormat="1" spans="1:14">
      <c r="A2298" s="54" t="s">
        <v>6939</v>
      </c>
      <c r="B2298" s="54" t="s">
        <v>6940</v>
      </c>
      <c r="C2298" s="54" t="s">
        <v>6941</v>
      </c>
      <c r="D2298" s="54" t="s">
        <v>17</v>
      </c>
      <c r="E2298" s="54" t="s">
        <v>18</v>
      </c>
      <c r="F2298" s="54" t="s">
        <v>17</v>
      </c>
      <c r="G2298" s="54" t="s">
        <v>19</v>
      </c>
      <c r="H2298" s="54"/>
      <c r="I2298" s="54" t="s">
        <v>145</v>
      </c>
      <c r="J2298" s="68">
        <v>60.77</v>
      </c>
      <c r="K2298" s="68">
        <v>36</v>
      </c>
      <c r="L2298" s="68">
        <v>61</v>
      </c>
      <c r="M2298" s="68">
        <v>61</v>
      </c>
      <c r="N2298" s="68">
        <v>0</v>
      </c>
    </row>
    <row r="2299" customFormat="1" spans="1:14">
      <c r="A2299" s="54" t="s">
        <v>6942</v>
      </c>
      <c r="B2299" s="54" t="s">
        <v>6943</v>
      </c>
      <c r="C2299" s="54" t="s">
        <v>6944</v>
      </c>
      <c r="D2299" s="54" t="s">
        <v>287</v>
      </c>
      <c r="E2299" s="54" t="s">
        <v>18</v>
      </c>
      <c r="F2299" s="54" t="s">
        <v>287</v>
      </c>
      <c r="G2299" s="54" t="s">
        <v>98</v>
      </c>
      <c r="H2299" s="54"/>
      <c r="I2299" s="54" t="s">
        <v>191</v>
      </c>
      <c r="J2299" s="68">
        <v>337.63</v>
      </c>
      <c r="K2299" s="68">
        <v>99.318</v>
      </c>
      <c r="L2299" s="68">
        <v>341</v>
      </c>
      <c r="M2299" s="68">
        <v>338</v>
      </c>
      <c r="N2299" s="68">
        <v>-3</v>
      </c>
    </row>
    <row r="2300" customFormat="1" spans="1:14">
      <c r="A2300" s="54" t="s">
        <v>6945</v>
      </c>
      <c r="B2300" s="54" t="s">
        <v>6946</v>
      </c>
      <c r="C2300" s="54" t="s">
        <v>6947</v>
      </c>
      <c r="D2300" s="54" t="s">
        <v>17</v>
      </c>
      <c r="E2300" s="54" t="s">
        <v>18</v>
      </c>
      <c r="F2300" s="54" t="s">
        <v>17</v>
      </c>
      <c r="G2300" s="54" t="s">
        <v>19</v>
      </c>
      <c r="H2300" s="54"/>
      <c r="I2300" s="54" t="s">
        <v>191</v>
      </c>
      <c r="J2300" s="68">
        <v>61.62</v>
      </c>
      <c r="K2300" s="68">
        <v>60.053</v>
      </c>
      <c r="L2300" s="68">
        <v>63</v>
      </c>
      <c r="M2300" s="68">
        <v>73</v>
      </c>
      <c r="N2300" s="68">
        <v>10</v>
      </c>
    </row>
    <row r="2301" customFormat="1" spans="1:14">
      <c r="A2301" s="54" t="s">
        <v>6948</v>
      </c>
      <c r="B2301" s="54" t="s">
        <v>6949</v>
      </c>
      <c r="C2301" s="54" t="s">
        <v>6950</v>
      </c>
      <c r="D2301" s="54" t="s">
        <v>17</v>
      </c>
      <c r="E2301" s="54" t="s">
        <v>18</v>
      </c>
      <c r="F2301" s="54" t="s">
        <v>17</v>
      </c>
      <c r="G2301" s="66" t="s">
        <v>19</v>
      </c>
      <c r="H2301" s="54"/>
      <c r="I2301" s="54" t="s">
        <v>191</v>
      </c>
      <c r="J2301" s="68">
        <v>60.8</v>
      </c>
      <c r="K2301" s="68">
        <v>55.536</v>
      </c>
      <c r="L2301" s="68">
        <v>62</v>
      </c>
      <c r="M2301" s="68">
        <v>67</v>
      </c>
      <c r="N2301" s="68">
        <v>5</v>
      </c>
    </row>
    <row r="2302" customFormat="1" spans="1:14">
      <c r="A2302" s="54" t="s">
        <v>6951</v>
      </c>
      <c r="B2302" s="54" t="s">
        <v>6952</v>
      </c>
      <c r="C2302" s="54" t="s">
        <v>6953</v>
      </c>
      <c r="D2302" s="54" t="s">
        <v>17</v>
      </c>
      <c r="E2302" s="54" t="s">
        <v>18</v>
      </c>
      <c r="F2302" s="54" t="s">
        <v>17</v>
      </c>
      <c r="G2302" s="54" t="s">
        <v>19</v>
      </c>
      <c r="H2302" s="54"/>
      <c r="I2302" s="54" t="s">
        <v>328</v>
      </c>
      <c r="J2302" s="68">
        <v>16.12</v>
      </c>
      <c r="K2302" s="68">
        <v>17.39</v>
      </c>
      <c r="L2302" s="68">
        <v>17.5</v>
      </c>
      <c r="M2302" s="68">
        <v>17.5</v>
      </c>
      <c r="N2302" s="68">
        <v>0</v>
      </c>
    </row>
    <row r="2303" customFormat="1" spans="1:14">
      <c r="A2303" s="54" t="s">
        <v>6954</v>
      </c>
      <c r="B2303" s="54" t="s">
        <v>6955</v>
      </c>
      <c r="C2303" s="54" t="s">
        <v>6956</v>
      </c>
      <c r="D2303" s="54" t="s">
        <v>17</v>
      </c>
      <c r="E2303" s="54" t="s">
        <v>18</v>
      </c>
      <c r="F2303" s="54" t="s">
        <v>17</v>
      </c>
      <c r="G2303" s="54" t="s">
        <v>19</v>
      </c>
      <c r="H2303" s="54"/>
      <c r="I2303" s="54" t="s">
        <v>328</v>
      </c>
      <c r="J2303" s="68">
        <v>4.32</v>
      </c>
      <c r="K2303" s="68">
        <v>5.6</v>
      </c>
      <c r="L2303" s="68">
        <v>6</v>
      </c>
      <c r="M2303" s="68">
        <v>6</v>
      </c>
      <c r="N2303" s="68">
        <v>0</v>
      </c>
    </row>
    <row r="2304" customFormat="1" spans="1:14">
      <c r="A2304" s="54" t="s">
        <v>6957</v>
      </c>
      <c r="B2304" s="54" t="s">
        <v>6958</v>
      </c>
      <c r="C2304" s="54" t="s">
        <v>6959</v>
      </c>
      <c r="D2304" s="54" t="s">
        <v>364</v>
      </c>
      <c r="E2304" s="54" t="s">
        <v>18</v>
      </c>
      <c r="F2304" s="54" t="s">
        <v>364</v>
      </c>
      <c r="G2304" s="54" t="s">
        <v>29</v>
      </c>
      <c r="H2304" s="54"/>
      <c r="I2304" s="54" t="s">
        <v>328</v>
      </c>
      <c r="J2304" s="68">
        <v>553.88</v>
      </c>
      <c r="K2304" s="68">
        <v>476.864</v>
      </c>
      <c r="L2304" s="68">
        <v>556</v>
      </c>
      <c r="M2304" s="68">
        <v>554</v>
      </c>
      <c r="N2304" s="68">
        <v>-2</v>
      </c>
    </row>
    <row r="2305" customFormat="1" spans="1:14">
      <c r="A2305" s="54" t="s">
        <v>6960</v>
      </c>
      <c r="B2305" s="54" t="s">
        <v>6961</v>
      </c>
      <c r="C2305" s="54" t="s">
        <v>6962</v>
      </c>
      <c r="D2305" s="54" t="s">
        <v>17</v>
      </c>
      <c r="E2305" s="54" t="s">
        <v>18</v>
      </c>
      <c r="F2305" s="54" t="s">
        <v>17</v>
      </c>
      <c r="G2305" s="54" t="s">
        <v>19</v>
      </c>
      <c r="H2305" s="54"/>
      <c r="I2305" s="54" t="s">
        <v>191</v>
      </c>
      <c r="J2305" s="68">
        <v>20.48</v>
      </c>
      <c r="K2305" s="68">
        <v>18.707</v>
      </c>
      <c r="L2305" s="68">
        <v>21</v>
      </c>
      <c r="M2305" s="68">
        <v>21</v>
      </c>
      <c r="N2305" s="68">
        <v>0</v>
      </c>
    </row>
    <row r="2306" customFormat="1" spans="1:14">
      <c r="A2306" s="54" t="s">
        <v>6963</v>
      </c>
      <c r="B2306" s="54" t="s">
        <v>6964</v>
      </c>
      <c r="C2306" s="54" t="s">
        <v>6959</v>
      </c>
      <c r="D2306" s="54" t="s">
        <v>364</v>
      </c>
      <c r="E2306" s="54" t="s">
        <v>18</v>
      </c>
      <c r="F2306" s="54" t="s">
        <v>364</v>
      </c>
      <c r="G2306" s="54" t="s">
        <v>29</v>
      </c>
      <c r="H2306" s="54"/>
      <c r="I2306" s="54" t="s">
        <v>328</v>
      </c>
      <c r="J2306" s="68">
        <v>181.33</v>
      </c>
      <c r="K2306" s="68">
        <v>162.39</v>
      </c>
      <c r="L2306" s="68">
        <v>182</v>
      </c>
      <c r="M2306" s="68">
        <v>182</v>
      </c>
      <c r="N2306" s="68">
        <v>0</v>
      </c>
    </row>
    <row r="2307" customFormat="1" spans="1:14">
      <c r="A2307" s="54" t="s">
        <v>6965</v>
      </c>
      <c r="B2307" s="54" t="s">
        <v>6966</v>
      </c>
      <c r="C2307" s="54" t="s">
        <v>6967</v>
      </c>
      <c r="D2307" s="54" t="s">
        <v>880</v>
      </c>
      <c r="E2307" s="54" t="s">
        <v>18</v>
      </c>
      <c r="F2307" s="54" t="s">
        <v>880</v>
      </c>
      <c r="G2307" s="54" t="s">
        <v>52</v>
      </c>
      <c r="H2307" s="54"/>
      <c r="I2307" s="54" t="s">
        <v>421</v>
      </c>
      <c r="J2307" s="68">
        <v>179</v>
      </c>
      <c r="K2307" s="68">
        <v>343.867</v>
      </c>
      <c r="L2307" s="68">
        <v>344</v>
      </c>
      <c r="M2307" s="68">
        <v>344</v>
      </c>
      <c r="N2307" s="68">
        <v>0</v>
      </c>
    </row>
    <row r="2308" customFormat="1" spans="1:14">
      <c r="A2308" s="54" t="s">
        <v>6968</v>
      </c>
      <c r="B2308" s="54" t="s">
        <v>6969</v>
      </c>
      <c r="C2308" s="54" t="s">
        <v>6970</v>
      </c>
      <c r="D2308" s="54" t="s">
        <v>428</v>
      </c>
      <c r="E2308" s="54" t="s">
        <v>18</v>
      </c>
      <c r="F2308" s="54" t="s">
        <v>428</v>
      </c>
      <c r="G2308" s="54" t="s">
        <v>29</v>
      </c>
      <c r="H2308" s="54"/>
      <c r="I2308" s="54" t="s">
        <v>558</v>
      </c>
      <c r="J2308" s="68">
        <v>20.45</v>
      </c>
      <c r="K2308" s="68">
        <v>12.006</v>
      </c>
      <c r="L2308" s="68">
        <v>22</v>
      </c>
      <c r="M2308" s="68">
        <v>22</v>
      </c>
      <c r="N2308" s="68">
        <v>0</v>
      </c>
    </row>
    <row r="2309" customFormat="1" spans="1:14">
      <c r="A2309" s="54" t="s">
        <v>6971</v>
      </c>
      <c r="B2309" s="54" t="s">
        <v>6972</v>
      </c>
      <c r="C2309" s="54" t="s">
        <v>6973</v>
      </c>
      <c r="D2309" s="54" t="s">
        <v>2309</v>
      </c>
      <c r="E2309" s="54" t="s">
        <v>18</v>
      </c>
      <c r="F2309" s="54" t="s">
        <v>2309</v>
      </c>
      <c r="G2309" s="66" t="s">
        <v>129</v>
      </c>
      <c r="H2309" s="54"/>
      <c r="I2309" s="54" t="s">
        <v>130</v>
      </c>
      <c r="J2309" s="68">
        <v>18.31</v>
      </c>
      <c r="K2309" s="68">
        <v>15.048</v>
      </c>
      <c r="L2309" s="68">
        <v>18.5</v>
      </c>
      <c r="M2309" s="68">
        <v>18.5</v>
      </c>
      <c r="N2309" s="68">
        <v>0</v>
      </c>
    </row>
    <row r="2310" customFormat="1" spans="1:14">
      <c r="A2310" s="54" t="s">
        <v>6974</v>
      </c>
      <c r="B2310" s="54" t="s">
        <v>6975</v>
      </c>
      <c r="C2310" s="54" t="s">
        <v>6976</v>
      </c>
      <c r="D2310" s="54" t="s">
        <v>738</v>
      </c>
      <c r="E2310" s="54" t="s">
        <v>18</v>
      </c>
      <c r="F2310" s="54" t="s">
        <v>738</v>
      </c>
      <c r="G2310" s="54" t="s">
        <v>98</v>
      </c>
      <c r="H2310" s="54"/>
      <c r="I2310" s="54" t="s">
        <v>130</v>
      </c>
      <c r="J2310" s="68">
        <v>19.51</v>
      </c>
      <c r="K2310" s="68">
        <v>34.15</v>
      </c>
      <c r="L2310" s="68">
        <v>35</v>
      </c>
      <c r="M2310" s="68">
        <v>35</v>
      </c>
      <c r="N2310" s="68">
        <v>0</v>
      </c>
    </row>
    <row r="2311" customFormat="1" spans="1:14">
      <c r="A2311" s="54" t="s">
        <v>6977</v>
      </c>
      <c r="B2311" s="54" t="s">
        <v>6978</v>
      </c>
      <c r="C2311" s="54" t="s">
        <v>6979</v>
      </c>
      <c r="D2311" s="54" t="s">
        <v>256</v>
      </c>
      <c r="E2311" s="54" t="s">
        <v>18</v>
      </c>
      <c r="F2311" s="54" t="s">
        <v>256</v>
      </c>
      <c r="G2311" s="54" t="s">
        <v>19</v>
      </c>
      <c r="H2311" s="54"/>
      <c r="I2311" s="54" t="s">
        <v>187</v>
      </c>
      <c r="J2311" s="68">
        <v>13.03</v>
      </c>
      <c r="K2311" s="68">
        <v>10.702</v>
      </c>
      <c r="L2311" s="68">
        <v>13.5</v>
      </c>
      <c r="M2311" s="68">
        <v>14</v>
      </c>
      <c r="N2311" s="68">
        <v>0.5</v>
      </c>
    </row>
    <row r="2312" customFormat="1" spans="1:14">
      <c r="A2312" s="54" t="s">
        <v>6980</v>
      </c>
      <c r="B2312" s="54" t="s">
        <v>6981</v>
      </c>
      <c r="C2312" s="54" t="s">
        <v>6982</v>
      </c>
      <c r="D2312" s="54" t="s">
        <v>17</v>
      </c>
      <c r="E2312" s="54" t="s">
        <v>18</v>
      </c>
      <c r="F2312" s="54" t="s">
        <v>17</v>
      </c>
      <c r="G2312" s="66" t="s">
        <v>19</v>
      </c>
      <c r="H2312" s="54"/>
      <c r="I2312" s="54" t="s">
        <v>1262</v>
      </c>
      <c r="J2312" s="68">
        <v>32</v>
      </c>
      <c r="K2312" s="68">
        <v>35.172</v>
      </c>
      <c r="L2312" s="68">
        <v>36</v>
      </c>
      <c r="M2312" s="68">
        <v>36</v>
      </c>
      <c r="N2312" s="68">
        <v>0</v>
      </c>
    </row>
    <row r="2313" customFormat="1" spans="1:14">
      <c r="A2313" s="54" t="s">
        <v>6983</v>
      </c>
      <c r="B2313" s="54" t="s">
        <v>6984</v>
      </c>
      <c r="C2313" s="54" t="s">
        <v>6985</v>
      </c>
      <c r="D2313" s="54" t="s">
        <v>1377</v>
      </c>
      <c r="E2313" s="54" t="s">
        <v>18</v>
      </c>
      <c r="F2313" s="54" t="s">
        <v>1377</v>
      </c>
      <c r="G2313" s="54" t="s">
        <v>29</v>
      </c>
      <c r="H2313" s="54"/>
      <c r="I2313" s="54" t="s">
        <v>199</v>
      </c>
      <c r="J2313" s="68">
        <v>159.61</v>
      </c>
      <c r="K2313" s="68">
        <v>193.964</v>
      </c>
      <c r="L2313" s="68">
        <v>185</v>
      </c>
      <c r="M2313" s="68">
        <v>195</v>
      </c>
      <c r="N2313" s="68">
        <v>10</v>
      </c>
    </row>
    <row r="2314" customFormat="1" spans="1:14">
      <c r="A2314" s="54" t="s">
        <v>6986</v>
      </c>
      <c r="B2314" s="54" t="s">
        <v>6987</v>
      </c>
      <c r="C2314" s="54" t="s">
        <v>6988</v>
      </c>
      <c r="D2314" s="54" t="s">
        <v>160</v>
      </c>
      <c r="E2314" s="54" t="s">
        <v>18</v>
      </c>
      <c r="F2314" s="54" t="s">
        <v>160</v>
      </c>
      <c r="G2314" s="66" t="s">
        <v>129</v>
      </c>
      <c r="H2314" s="54"/>
      <c r="I2314" s="54" t="s">
        <v>161</v>
      </c>
      <c r="J2314" s="68">
        <v>0.21</v>
      </c>
      <c r="K2314" s="68">
        <v>0</v>
      </c>
      <c r="L2314" s="68">
        <v>0.5</v>
      </c>
      <c r="M2314" s="68">
        <v>0.5</v>
      </c>
      <c r="N2314" s="68">
        <v>0</v>
      </c>
    </row>
    <row r="2315" customFormat="1" spans="1:14">
      <c r="A2315" s="54" t="s">
        <v>6989</v>
      </c>
      <c r="B2315" s="54" t="s">
        <v>6990</v>
      </c>
      <c r="C2315" s="54" t="s">
        <v>6991</v>
      </c>
      <c r="D2315" s="54" t="s">
        <v>1377</v>
      </c>
      <c r="E2315" s="54" t="s">
        <v>18</v>
      </c>
      <c r="F2315" s="54" t="s">
        <v>1377</v>
      </c>
      <c r="G2315" s="66" t="s">
        <v>29</v>
      </c>
      <c r="H2315" s="54"/>
      <c r="I2315" s="54" t="s">
        <v>199</v>
      </c>
      <c r="J2315" s="68">
        <v>65.85</v>
      </c>
      <c r="K2315" s="68">
        <v>60.693</v>
      </c>
      <c r="L2315" s="68">
        <v>66</v>
      </c>
      <c r="M2315" s="68">
        <v>66</v>
      </c>
      <c r="N2315" s="68">
        <v>0</v>
      </c>
    </row>
    <row r="2316" customFormat="1" spans="1:14">
      <c r="A2316" s="54" t="s">
        <v>6992</v>
      </c>
      <c r="B2316" s="54" t="s">
        <v>6993</v>
      </c>
      <c r="C2316" s="54" t="s">
        <v>6994</v>
      </c>
      <c r="D2316" s="54" t="s">
        <v>4290</v>
      </c>
      <c r="E2316" s="54" t="s">
        <v>18</v>
      </c>
      <c r="F2316" s="54" t="s">
        <v>4290</v>
      </c>
      <c r="G2316" s="54" t="s">
        <v>129</v>
      </c>
      <c r="H2316" s="54"/>
      <c r="I2316" s="54" t="s">
        <v>191</v>
      </c>
      <c r="J2316" s="68">
        <v>42.15</v>
      </c>
      <c r="K2316" s="68">
        <v>46.628</v>
      </c>
      <c r="L2316" s="68">
        <v>48</v>
      </c>
      <c r="M2316" s="68">
        <v>48</v>
      </c>
      <c r="N2316" s="68">
        <v>0</v>
      </c>
    </row>
    <row r="2317" customFormat="1" spans="1:14">
      <c r="A2317" s="54" t="s">
        <v>6995</v>
      </c>
      <c r="B2317" s="54" t="s">
        <v>6996</v>
      </c>
      <c r="C2317" s="54" t="s">
        <v>6997</v>
      </c>
      <c r="D2317" s="54" t="s">
        <v>17</v>
      </c>
      <c r="E2317" s="54" t="s">
        <v>18</v>
      </c>
      <c r="F2317" s="54" t="s">
        <v>17</v>
      </c>
      <c r="G2317" s="66" t="s">
        <v>19</v>
      </c>
      <c r="H2317" s="54"/>
      <c r="I2317" s="54" t="s">
        <v>1262</v>
      </c>
      <c r="J2317" s="68">
        <v>29.46</v>
      </c>
      <c r="K2317" s="68">
        <v>54.021</v>
      </c>
      <c r="L2317" s="68">
        <v>46</v>
      </c>
      <c r="M2317" s="68">
        <v>55</v>
      </c>
      <c r="N2317" s="68">
        <v>9</v>
      </c>
    </row>
    <row r="2318" customFormat="1" spans="1:14">
      <c r="A2318" s="54" t="s">
        <v>6998</v>
      </c>
      <c r="B2318" s="54" t="s">
        <v>6999</v>
      </c>
      <c r="C2318" s="54" t="s">
        <v>7000</v>
      </c>
      <c r="D2318" s="54" t="s">
        <v>17</v>
      </c>
      <c r="E2318" s="54" t="s">
        <v>18</v>
      </c>
      <c r="F2318" s="54" t="s">
        <v>17</v>
      </c>
      <c r="G2318" s="66" t="s">
        <v>19</v>
      </c>
      <c r="H2318" s="54"/>
      <c r="I2318" s="54" t="s">
        <v>1262</v>
      </c>
      <c r="J2318" s="68">
        <v>26.91</v>
      </c>
      <c r="K2318" s="68">
        <v>52.018</v>
      </c>
      <c r="L2318" s="68">
        <v>44</v>
      </c>
      <c r="M2318" s="68">
        <v>53</v>
      </c>
      <c r="N2318" s="68">
        <v>9</v>
      </c>
    </row>
    <row r="2319" customFormat="1" spans="1:14">
      <c r="A2319" s="54" t="s">
        <v>7001</v>
      </c>
      <c r="B2319" s="54" t="s">
        <v>7002</v>
      </c>
      <c r="C2319" s="54" t="s">
        <v>7003</v>
      </c>
      <c r="D2319" s="54" t="s">
        <v>256</v>
      </c>
      <c r="E2319" s="54" t="s">
        <v>18</v>
      </c>
      <c r="F2319" s="54" t="s">
        <v>256</v>
      </c>
      <c r="G2319" s="54" t="s">
        <v>19</v>
      </c>
      <c r="H2319" s="54"/>
      <c r="I2319" s="54" t="s">
        <v>191</v>
      </c>
      <c r="J2319" s="68">
        <v>26.25</v>
      </c>
      <c r="K2319" s="68">
        <v>21.772</v>
      </c>
      <c r="L2319" s="68">
        <v>28</v>
      </c>
      <c r="M2319" s="68">
        <v>27</v>
      </c>
      <c r="N2319" s="68">
        <v>-1</v>
      </c>
    </row>
    <row r="2320" customFormat="1" spans="1:14">
      <c r="A2320" s="54" t="s">
        <v>7004</v>
      </c>
      <c r="B2320" s="54" t="s">
        <v>7005</v>
      </c>
      <c r="C2320" s="54" t="s">
        <v>7006</v>
      </c>
      <c r="D2320" s="54" t="s">
        <v>17</v>
      </c>
      <c r="E2320" s="54" t="s">
        <v>18</v>
      </c>
      <c r="F2320" s="54" t="s">
        <v>17</v>
      </c>
      <c r="G2320" s="54" t="s">
        <v>19</v>
      </c>
      <c r="H2320" s="54"/>
      <c r="I2320" s="54" t="s">
        <v>215</v>
      </c>
      <c r="J2320" s="68">
        <v>48.05</v>
      </c>
      <c r="K2320" s="68">
        <v>38.282</v>
      </c>
      <c r="L2320" s="68">
        <v>49</v>
      </c>
      <c r="M2320" s="68">
        <v>49</v>
      </c>
      <c r="N2320" s="68">
        <v>0</v>
      </c>
    </row>
    <row r="2321" customFormat="1" spans="1:14">
      <c r="A2321" s="54" t="s">
        <v>7007</v>
      </c>
      <c r="B2321" s="54" t="s">
        <v>7008</v>
      </c>
      <c r="C2321" s="54" t="s">
        <v>7009</v>
      </c>
      <c r="D2321" s="54" t="s">
        <v>845</v>
      </c>
      <c r="E2321" s="54" t="s">
        <v>18</v>
      </c>
      <c r="F2321" s="54" t="s">
        <v>845</v>
      </c>
      <c r="G2321" s="66" t="s">
        <v>129</v>
      </c>
      <c r="H2321" s="54"/>
      <c r="I2321" s="54" t="s">
        <v>20</v>
      </c>
      <c r="J2321" s="68">
        <v>6.01</v>
      </c>
      <c r="K2321" s="68">
        <v>8.294</v>
      </c>
      <c r="L2321" s="68">
        <v>8.5</v>
      </c>
      <c r="M2321" s="68">
        <v>8.5</v>
      </c>
      <c r="N2321" s="68">
        <v>0</v>
      </c>
    </row>
    <row r="2322" customFormat="1" spans="1:14">
      <c r="A2322" s="54" t="s">
        <v>7010</v>
      </c>
      <c r="B2322" s="54" t="s">
        <v>7011</v>
      </c>
      <c r="C2322" s="54" t="s">
        <v>7012</v>
      </c>
      <c r="D2322" s="54" t="s">
        <v>586</v>
      </c>
      <c r="E2322" s="54" t="s">
        <v>18</v>
      </c>
      <c r="F2322" s="54" t="s">
        <v>586</v>
      </c>
      <c r="G2322" s="54" t="s">
        <v>98</v>
      </c>
      <c r="H2322" s="54"/>
      <c r="I2322" s="54" t="s">
        <v>99</v>
      </c>
      <c r="J2322" s="68">
        <v>2.61</v>
      </c>
      <c r="K2322" s="68">
        <v>3.234</v>
      </c>
      <c r="L2322" s="68">
        <v>3</v>
      </c>
      <c r="M2322" s="68">
        <v>3.5</v>
      </c>
      <c r="N2322" s="68">
        <v>0.5</v>
      </c>
    </row>
    <row r="2323" customFormat="1" spans="1:14">
      <c r="A2323" s="54" t="s">
        <v>7013</v>
      </c>
      <c r="B2323" s="54" t="s">
        <v>7014</v>
      </c>
      <c r="C2323" s="54" t="s">
        <v>7015</v>
      </c>
      <c r="D2323" s="54" t="s">
        <v>24</v>
      </c>
      <c r="E2323" s="54" t="s">
        <v>18</v>
      </c>
      <c r="F2323" s="54" t="s">
        <v>24</v>
      </c>
      <c r="G2323" s="54" t="s">
        <v>19</v>
      </c>
      <c r="H2323" s="54"/>
      <c r="I2323" s="54" t="s">
        <v>211</v>
      </c>
      <c r="J2323" s="68">
        <v>39.12</v>
      </c>
      <c r="K2323" s="68">
        <v>40.392</v>
      </c>
      <c r="L2323" s="68">
        <v>41</v>
      </c>
      <c r="M2323" s="68">
        <v>41</v>
      </c>
      <c r="N2323" s="68">
        <v>0</v>
      </c>
    </row>
    <row r="2324" customFormat="1" spans="1:14">
      <c r="A2324" s="54" t="s">
        <v>7016</v>
      </c>
      <c r="B2324" s="54" t="s">
        <v>7017</v>
      </c>
      <c r="C2324" s="54" t="s">
        <v>7018</v>
      </c>
      <c r="D2324" s="54" t="s">
        <v>144</v>
      </c>
      <c r="E2324" s="54" t="s">
        <v>18</v>
      </c>
      <c r="F2324" s="54" t="s">
        <v>144</v>
      </c>
      <c r="G2324" s="54" t="s">
        <v>52</v>
      </c>
      <c r="H2324" s="54"/>
      <c r="I2324" s="54" t="s">
        <v>353</v>
      </c>
      <c r="J2324" s="68">
        <v>20.04</v>
      </c>
      <c r="K2324" s="68">
        <v>8.727</v>
      </c>
      <c r="L2324" s="68">
        <v>21</v>
      </c>
      <c r="M2324" s="68">
        <v>21</v>
      </c>
      <c r="N2324" s="68">
        <v>0</v>
      </c>
    </row>
    <row r="2325" customFormat="1" spans="1:14">
      <c r="A2325" s="54" t="s">
        <v>7019</v>
      </c>
      <c r="B2325" s="54" t="s">
        <v>7020</v>
      </c>
      <c r="C2325" s="54" t="s">
        <v>7021</v>
      </c>
      <c r="D2325" s="54" t="s">
        <v>144</v>
      </c>
      <c r="E2325" s="54" t="s">
        <v>18</v>
      </c>
      <c r="F2325" s="54" t="s">
        <v>144</v>
      </c>
      <c r="G2325" s="66" t="s">
        <v>52</v>
      </c>
      <c r="H2325" s="54"/>
      <c r="I2325" s="54" t="s">
        <v>353</v>
      </c>
      <c r="J2325" s="68">
        <v>19.92</v>
      </c>
      <c r="K2325" s="68">
        <v>8.727</v>
      </c>
      <c r="L2325" s="68">
        <v>20</v>
      </c>
      <c r="M2325" s="68">
        <v>20</v>
      </c>
      <c r="N2325" s="68">
        <v>0</v>
      </c>
    </row>
    <row r="2326" customFormat="1" spans="1:14">
      <c r="A2326" s="54" t="s">
        <v>7022</v>
      </c>
      <c r="B2326" s="54" t="s">
        <v>7023</v>
      </c>
      <c r="C2326" s="54" t="s">
        <v>7024</v>
      </c>
      <c r="D2326" s="54" t="s">
        <v>24</v>
      </c>
      <c r="E2326" s="54" t="s">
        <v>18</v>
      </c>
      <c r="F2326" s="54" t="s">
        <v>24</v>
      </c>
      <c r="G2326" s="54" t="s">
        <v>19</v>
      </c>
      <c r="H2326" s="54"/>
      <c r="I2326" s="54" t="s">
        <v>211</v>
      </c>
      <c r="J2326" s="68">
        <v>42.81</v>
      </c>
      <c r="K2326" s="68">
        <v>44.255</v>
      </c>
      <c r="L2326" s="68">
        <v>47</v>
      </c>
      <c r="M2326" s="68">
        <v>46</v>
      </c>
      <c r="N2326" s="68">
        <v>-1</v>
      </c>
    </row>
    <row r="2327" customFormat="1" spans="1:14">
      <c r="A2327" s="54" t="s">
        <v>7025</v>
      </c>
      <c r="B2327" s="54" t="s">
        <v>7026</v>
      </c>
      <c r="C2327" s="54" t="s">
        <v>7027</v>
      </c>
      <c r="D2327" s="54" t="s">
        <v>336</v>
      </c>
      <c r="E2327" s="54" t="s">
        <v>18</v>
      </c>
      <c r="F2327" s="54" t="s">
        <v>336</v>
      </c>
      <c r="G2327" s="54" t="s">
        <v>129</v>
      </c>
      <c r="H2327" s="54"/>
      <c r="I2327" s="54" t="s">
        <v>161</v>
      </c>
      <c r="J2327" s="68">
        <v>0.88</v>
      </c>
      <c r="K2327" s="68">
        <v>1.21</v>
      </c>
      <c r="L2327" s="68">
        <v>1.5</v>
      </c>
      <c r="M2327" s="68">
        <v>1.5</v>
      </c>
      <c r="N2327" s="68">
        <v>0</v>
      </c>
    </row>
    <row r="2328" customFormat="1" spans="1:14">
      <c r="A2328" s="54" t="s">
        <v>7028</v>
      </c>
      <c r="B2328" s="54" t="s">
        <v>7029</v>
      </c>
      <c r="C2328" s="54" t="s">
        <v>7030</v>
      </c>
      <c r="D2328" s="54" t="s">
        <v>160</v>
      </c>
      <c r="E2328" s="54" t="s">
        <v>18</v>
      </c>
      <c r="F2328" s="54" t="s">
        <v>7031</v>
      </c>
      <c r="G2328" s="54" t="s">
        <v>129</v>
      </c>
      <c r="H2328" s="54"/>
      <c r="I2328" s="54" t="s">
        <v>161</v>
      </c>
      <c r="J2328" s="68">
        <v>1.23</v>
      </c>
      <c r="K2328" s="68">
        <v>1.364</v>
      </c>
      <c r="L2328" s="68">
        <v>1.5</v>
      </c>
      <c r="M2328" s="68">
        <v>1.5</v>
      </c>
      <c r="N2328" s="68">
        <v>0</v>
      </c>
    </row>
    <row r="2329" customFormat="1" spans="1:14">
      <c r="A2329" s="54" t="s">
        <v>7032</v>
      </c>
      <c r="B2329" s="54" t="s">
        <v>7033</v>
      </c>
      <c r="C2329" s="54" t="s">
        <v>7034</v>
      </c>
      <c r="D2329" s="54" t="s">
        <v>17</v>
      </c>
      <c r="E2329" s="54" t="s">
        <v>18</v>
      </c>
      <c r="F2329" s="54" t="s">
        <v>17</v>
      </c>
      <c r="G2329" s="54" t="s">
        <v>19</v>
      </c>
      <c r="H2329" s="54"/>
      <c r="I2329" s="54" t="s">
        <v>239</v>
      </c>
      <c r="J2329" s="68">
        <v>30.54</v>
      </c>
      <c r="K2329" s="68">
        <v>32.894</v>
      </c>
      <c r="L2329" s="68">
        <v>34</v>
      </c>
      <c r="M2329" s="68">
        <v>33</v>
      </c>
      <c r="N2329" s="68">
        <v>-1</v>
      </c>
    </row>
    <row r="2330" customFormat="1" spans="1:14">
      <c r="A2330" s="54" t="s">
        <v>7035</v>
      </c>
      <c r="B2330" s="54" t="s">
        <v>7036</v>
      </c>
      <c r="C2330" s="54" t="s">
        <v>7037</v>
      </c>
      <c r="D2330" s="54" t="s">
        <v>78</v>
      </c>
      <c r="E2330" s="54" t="s">
        <v>18</v>
      </c>
      <c r="F2330" s="54" t="s">
        <v>78</v>
      </c>
      <c r="G2330" s="54" t="s">
        <v>29</v>
      </c>
      <c r="H2330" s="54"/>
      <c r="I2330" s="54" t="s">
        <v>421</v>
      </c>
      <c r="J2330" s="68">
        <v>77.66</v>
      </c>
      <c r="K2330" s="68">
        <v>33.498</v>
      </c>
      <c r="L2330" s="68">
        <v>78</v>
      </c>
      <c r="M2330" s="68">
        <v>78</v>
      </c>
      <c r="N2330" s="68">
        <v>0</v>
      </c>
    </row>
    <row r="2331" customFormat="1" spans="1:14">
      <c r="A2331" s="54" t="s">
        <v>7038</v>
      </c>
      <c r="B2331" s="54" t="s">
        <v>7039</v>
      </c>
      <c r="C2331" s="54" t="s">
        <v>7040</v>
      </c>
      <c r="D2331" s="54" t="s">
        <v>17</v>
      </c>
      <c r="E2331" s="54" t="s">
        <v>18</v>
      </c>
      <c r="F2331" s="54" t="s">
        <v>17</v>
      </c>
      <c r="G2331" s="54" t="s">
        <v>19</v>
      </c>
      <c r="H2331" s="54"/>
      <c r="I2331" s="54" t="s">
        <v>558</v>
      </c>
      <c r="J2331" s="68">
        <v>6.21</v>
      </c>
      <c r="K2331" s="68">
        <v>5.421</v>
      </c>
      <c r="L2331" s="68">
        <v>6.5</v>
      </c>
      <c r="M2331" s="68">
        <v>6.5</v>
      </c>
      <c r="N2331" s="68">
        <v>0</v>
      </c>
    </row>
    <row r="2332" customFormat="1" spans="1:14">
      <c r="A2332" s="54" t="s">
        <v>7041</v>
      </c>
      <c r="B2332" s="54" t="s">
        <v>7042</v>
      </c>
      <c r="C2332" s="54" t="s">
        <v>7043</v>
      </c>
      <c r="D2332" s="54" t="s">
        <v>7044</v>
      </c>
      <c r="E2332" s="54" t="s">
        <v>18</v>
      </c>
      <c r="F2332" s="54" t="s">
        <v>7044</v>
      </c>
      <c r="G2332" s="54" t="s">
        <v>52</v>
      </c>
      <c r="H2332" s="54"/>
      <c r="I2332" s="54" t="s">
        <v>275</v>
      </c>
      <c r="J2332" s="68">
        <v>38.78</v>
      </c>
      <c r="K2332" s="68">
        <v>51.172</v>
      </c>
      <c r="L2332" s="68">
        <v>52</v>
      </c>
      <c r="M2332" s="68">
        <v>52</v>
      </c>
      <c r="N2332" s="68">
        <v>0</v>
      </c>
    </row>
    <row r="2333" customFormat="1" spans="1:14">
      <c r="A2333" s="54" t="s">
        <v>7045</v>
      </c>
      <c r="B2333" s="54" t="s">
        <v>7046</v>
      </c>
      <c r="C2333" s="54" t="s">
        <v>7047</v>
      </c>
      <c r="D2333" s="54" t="s">
        <v>140</v>
      </c>
      <c r="E2333" s="54" t="s">
        <v>18</v>
      </c>
      <c r="F2333" s="54" t="s">
        <v>140</v>
      </c>
      <c r="G2333" s="54" t="s">
        <v>98</v>
      </c>
      <c r="H2333" s="54"/>
      <c r="I2333" s="54" t="s">
        <v>191</v>
      </c>
      <c r="J2333" s="68">
        <v>41.53</v>
      </c>
      <c r="K2333" s="68">
        <v>48.605</v>
      </c>
      <c r="L2333" s="68">
        <v>43</v>
      </c>
      <c r="M2333" s="68">
        <v>51</v>
      </c>
      <c r="N2333" s="68">
        <v>8</v>
      </c>
    </row>
    <row r="2334" customFormat="1" spans="1:14">
      <c r="A2334" s="54" t="s">
        <v>7048</v>
      </c>
      <c r="B2334" s="54" t="s">
        <v>7049</v>
      </c>
      <c r="C2334" s="54" t="s">
        <v>7050</v>
      </c>
      <c r="D2334" s="54" t="s">
        <v>17</v>
      </c>
      <c r="E2334" s="54" t="s">
        <v>18</v>
      </c>
      <c r="F2334" s="54" t="s">
        <v>17</v>
      </c>
      <c r="G2334" s="54" t="s">
        <v>19</v>
      </c>
      <c r="H2334" s="54"/>
      <c r="I2334" s="54" t="s">
        <v>191</v>
      </c>
      <c r="J2334" s="68">
        <v>4</v>
      </c>
      <c r="K2334" s="68">
        <v>3.85</v>
      </c>
      <c r="L2334" s="68">
        <v>4</v>
      </c>
      <c r="M2334" s="68">
        <v>4</v>
      </c>
      <c r="N2334" s="68">
        <v>0</v>
      </c>
    </row>
    <row r="2335" customFormat="1" spans="1:14">
      <c r="A2335" s="54" t="s">
        <v>7051</v>
      </c>
      <c r="B2335" s="54" t="s">
        <v>7052</v>
      </c>
      <c r="C2335" s="54" t="s">
        <v>7053</v>
      </c>
      <c r="D2335" s="54" t="s">
        <v>17</v>
      </c>
      <c r="E2335" s="54" t="s">
        <v>18</v>
      </c>
      <c r="F2335" s="54" t="s">
        <v>17</v>
      </c>
      <c r="G2335" s="54" t="s">
        <v>19</v>
      </c>
      <c r="H2335" s="54"/>
      <c r="I2335" s="54" t="s">
        <v>191</v>
      </c>
      <c r="J2335" s="68">
        <v>27.07</v>
      </c>
      <c r="K2335" s="68">
        <v>25.6</v>
      </c>
      <c r="L2335" s="68">
        <v>30</v>
      </c>
      <c r="M2335" s="68">
        <v>30</v>
      </c>
      <c r="N2335" s="68">
        <v>0</v>
      </c>
    </row>
    <row r="2336" customFormat="1" spans="1:14">
      <c r="A2336" s="54" t="s">
        <v>7054</v>
      </c>
      <c r="B2336" s="54" t="s">
        <v>7055</v>
      </c>
      <c r="C2336" s="54" t="s">
        <v>7056</v>
      </c>
      <c r="D2336" s="54" t="s">
        <v>17</v>
      </c>
      <c r="E2336" s="54" t="s">
        <v>18</v>
      </c>
      <c r="F2336" s="54" t="s">
        <v>17</v>
      </c>
      <c r="G2336" s="54" t="s">
        <v>19</v>
      </c>
      <c r="H2336" s="54"/>
      <c r="I2336" s="54" t="s">
        <v>99</v>
      </c>
      <c r="J2336" s="68">
        <v>1.39</v>
      </c>
      <c r="K2336" s="68">
        <v>2.728</v>
      </c>
      <c r="L2336" s="68">
        <v>2.5</v>
      </c>
      <c r="M2336" s="68">
        <v>3</v>
      </c>
      <c r="N2336" s="68">
        <v>0.5</v>
      </c>
    </row>
    <row r="2337" customFormat="1" spans="1:14">
      <c r="A2337" s="54" t="s">
        <v>7057</v>
      </c>
      <c r="B2337" s="54" t="s">
        <v>7058</v>
      </c>
      <c r="C2337" s="54" t="s">
        <v>7059</v>
      </c>
      <c r="D2337" s="54" t="s">
        <v>85</v>
      </c>
      <c r="E2337" s="54" t="s">
        <v>18</v>
      </c>
      <c r="F2337" s="54" t="s">
        <v>85</v>
      </c>
      <c r="G2337" s="54" t="s">
        <v>29</v>
      </c>
      <c r="H2337" s="54"/>
      <c r="I2337" s="54" t="s">
        <v>90</v>
      </c>
      <c r="J2337" s="68">
        <v>63.09</v>
      </c>
      <c r="K2337" s="68">
        <v>40.032</v>
      </c>
      <c r="L2337" s="68">
        <v>64</v>
      </c>
      <c r="M2337" s="68">
        <v>64</v>
      </c>
      <c r="N2337" s="68">
        <v>0</v>
      </c>
    </row>
    <row r="2338" customFormat="1" spans="1:14">
      <c r="A2338" s="54" t="s">
        <v>7060</v>
      </c>
      <c r="B2338" s="54" t="s">
        <v>7061</v>
      </c>
      <c r="C2338" s="54" t="s">
        <v>7062</v>
      </c>
      <c r="D2338" s="54" t="s">
        <v>85</v>
      </c>
      <c r="E2338" s="54" t="s">
        <v>18</v>
      </c>
      <c r="F2338" s="54" t="s">
        <v>85</v>
      </c>
      <c r="G2338" s="54" t="s">
        <v>29</v>
      </c>
      <c r="H2338" s="54"/>
      <c r="I2338" s="54" t="s">
        <v>90</v>
      </c>
      <c r="J2338" s="68">
        <v>63.21</v>
      </c>
      <c r="K2338" s="68">
        <v>41.752</v>
      </c>
      <c r="L2338" s="68">
        <v>64</v>
      </c>
      <c r="M2338" s="68">
        <v>64</v>
      </c>
      <c r="N2338" s="68">
        <v>0</v>
      </c>
    </row>
    <row r="2339" customFormat="1" spans="1:14">
      <c r="A2339" s="54" t="s">
        <v>7063</v>
      </c>
      <c r="B2339" s="54" t="s">
        <v>7064</v>
      </c>
      <c r="C2339" s="54" t="s">
        <v>7065</v>
      </c>
      <c r="D2339" s="54" t="s">
        <v>85</v>
      </c>
      <c r="E2339" s="54" t="s">
        <v>18</v>
      </c>
      <c r="F2339" s="54" t="s">
        <v>85</v>
      </c>
      <c r="G2339" s="66" t="s">
        <v>29</v>
      </c>
      <c r="H2339" s="54"/>
      <c r="I2339" s="54" t="s">
        <v>246</v>
      </c>
      <c r="J2339" s="68">
        <v>24.72</v>
      </c>
      <c r="K2339" s="68">
        <v>7.095</v>
      </c>
      <c r="L2339" s="68">
        <v>25</v>
      </c>
      <c r="M2339" s="68">
        <v>25</v>
      </c>
      <c r="N2339" s="68">
        <v>0</v>
      </c>
    </row>
    <row r="2340" customFormat="1" spans="1:14">
      <c r="A2340" s="54" t="s">
        <v>7066</v>
      </c>
      <c r="B2340" s="54" t="s">
        <v>7067</v>
      </c>
      <c r="C2340" s="54" t="s">
        <v>7068</v>
      </c>
      <c r="D2340" s="54" t="s">
        <v>2309</v>
      </c>
      <c r="E2340" s="54" t="s">
        <v>18</v>
      </c>
      <c r="F2340" s="54" t="s">
        <v>2309</v>
      </c>
      <c r="G2340" s="54" t="s">
        <v>129</v>
      </c>
      <c r="H2340" s="54"/>
      <c r="I2340" s="54" t="s">
        <v>191</v>
      </c>
      <c r="J2340" s="68">
        <v>0.29</v>
      </c>
      <c r="K2340" s="68">
        <v>0.288</v>
      </c>
      <c r="L2340" s="68">
        <v>0.5</v>
      </c>
      <c r="M2340" s="68">
        <v>0.5</v>
      </c>
      <c r="N2340" s="68">
        <v>0</v>
      </c>
    </row>
    <row r="2341" customFormat="1" spans="1:14">
      <c r="A2341" s="54" t="s">
        <v>7069</v>
      </c>
      <c r="B2341" s="54" t="s">
        <v>7070</v>
      </c>
      <c r="C2341" s="54" t="s">
        <v>2787</v>
      </c>
      <c r="D2341" s="54" t="s">
        <v>2788</v>
      </c>
      <c r="E2341" s="54" t="s">
        <v>18</v>
      </c>
      <c r="F2341" s="54" t="s">
        <v>2788</v>
      </c>
      <c r="G2341" s="54" t="s">
        <v>170</v>
      </c>
      <c r="H2341" s="54"/>
      <c r="I2341" s="54" t="s">
        <v>79</v>
      </c>
      <c r="J2341" s="68">
        <v>1959</v>
      </c>
      <c r="K2341" s="68">
        <v>1687.239</v>
      </c>
      <c r="L2341" s="68">
        <v>1961</v>
      </c>
      <c r="M2341" s="68">
        <v>1959</v>
      </c>
      <c r="N2341" s="68">
        <v>-2</v>
      </c>
    </row>
    <row r="2342" customFormat="1" spans="1:14">
      <c r="A2342" s="54" t="s">
        <v>7071</v>
      </c>
      <c r="B2342" s="54" t="s">
        <v>7072</v>
      </c>
      <c r="C2342" s="54" t="s">
        <v>7073</v>
      </c>
      <c r="D2342" s="54" t="s">
        <v>97</v>
      </c>
      <c r="E2342" s="54" t="s">
        <v>18</v>
      </c>
      <c r="F2342" s="54" t="s">
        <v>97</v>
      </c>
      <c r="G2342" s="54" t="s">
        <v>98</v>
      </c>
      <c r="H2342" s="54"/>
      <c r="I2342" s="54" t="s">
        <v>223</v>
      </c>
      <c r="J2342" s="68">
        <v>37.24</v>
      </c>
      <c r="K2342" s="68">
        <v>42.779</v>
      </c>
      <c r="L2342" s="68">
        <v>45</v>
      </c>
      <c r="M2342" s="68">
        <v>45</v>
      </c>
      <c r="N2342" s="68">
        <v>0</v>
      </c>
    </row>
    <row r="2343" customFormat="1" spans="1:14">
      <c r="A2343" s="54" t="s">
        <v>7074</v>
      </c>
      <c r="B2343" s="54" t="s">
        <v>7075</v>
      </c>
      <c r="C2343" s="54" t="s">
        <v>7076</v>
      </c>
      <c r="D2343" s="54" t="s">
        <v>458</v>
      </c>
      <c r="E2343" s="54" t="s">
        <v>18</v>
      </c>
      <c r="F2343" s="54" t="s">
        <v>458</v>
      </c>
      <c r="G2343" s="54" t="s">
        <v>98</v>
      </c>
      <c r="H2343" s="54"/>
      <c r="I2343" s="54" t="s">
        <v>199</v>
      </c>
      <c r="J2343" s="68">
        <v>0.18</v>
      </c>
      <c r="K2343" s="68">
        <v>0</v>
      </c>
      <c r="L2343" s="68">
        <v>0.5</v>
      </c>
      <c r="M2343" s="68">
        <v>0.5</v>
      </c>
      <c r="N2343" s="68">
        <v>0</v>
      </c>
    </row>
    <row r="2344" customFormat="1" spans="1:14">
      <c r="A2344" s="54" t="s">
        <v>7077</v>
      </c>
      <c r="B2344" s="54" t="s">
        <v>7078</v>
      </c>
      <c r="C2344" s="54" t="s">
        <v>7079</v>
      </c>
      <c r="D2344" s="54" t="s">
        <v>24</v>
      </c>
      <c r="E2344" s="54" t="s">
        <v>18</v>
      </c>
      <c r="F2344" s="54" t="s">
        <v>24</v>
      </c>
      <c r="G2344" s="54" t="s">
        <v>19</v>
      </c>
      <c r="H2344" s="54"/>
      <c r="I2344" s="54" t="s">
        <v>1262</v>
      </c>
      <c r="J2344" s="68">
        <v>39.18</v>
      </c>
      <c r="K2344" s="68">
        <v>24.18</v>
      </c>
      <c r="L2344" s="68">
        <v>40</v>
      </c>
      <c r="M2344" s="68">
        <v>40</v>
      </c>
      <c r="N2344" s="68">
        <v>0</v>
      </c>
    </row>
    <row r="2345" customFormat="1" spans="1:14">
      <c r="A2345" s="54" t="s">
        <v>7080</v>
      </c>
      <c r="B2345" s="54" t="s">
        <v>7081</v>
      </c>
      <c r="C2345" s="54" t="s">
        <v>7082</v>
      </c>
      <c r="D2345" s="54" t="s">
        <v>24</v>
      </c>
      <c r="E2345" s="54" t="s">
        <v>18</v>
      </c>
      <c r="F2345" s="54" t="s">
        <v>24</v>
      </c>
      <c r="G2345" s="54" t="s">
        <v>19</v>
      </c>
      <c r="H2345" s="54"/>
      <c r="I2345" s="54" t="s">
        <v>1262</v>
      </c>
      <c r="J2345" s="68">
        <v>57.04</v>
      </c>
      <c r="K2345" s="68">
        <v>36.109</v>
      </c>
      <c r="L2345" s="68">
        <v>59</v>
      </c>
      <c r="M2345" s="68">
        <v>59</v>
      </c>
      <c r="N2345" s="68">
        <v>0</v>
      </c>
    </row>
    <row r="2346" customFormat="1" spans="1:14">
      <c r="A2346" s="54" t="s">
        <v>7083</v>
      </c>
      <c r="B2346" s="54" t="s">
        <v>7084</v>
      </c>
      <c r="C2346" s="54" t="s">
        <v>7085</v>
      </c>
      <c r="D2346" s="54" t="s">
        <v>17</v>
      </c>
      <c r="E2346" s="54" t="s">
        <v>18</v>
      </c>
      <c r="F2346" s="54" t="s">
        <v>17</v>
      </c>
      <c r="G2346" s="54" t="s">
        <v>19</v>
      </c>
      <c r="H2346" s="54"/>
      <c r="I2346" s="54" t="s">
        <v>1262</v>
      </c>
      <c r="J2346" s="68">
        <v>57.96</v>
      </c>
      <c r="K2346" s="68">
        <v>21.48</v>
      </c>
      <c r="L2346" s="68">
        <v>59</v>
      </c>
      <c r="M2346" s="68">
        <v>58</v>
      </c>
      <c r="N2346" s="68">
        <v>-1</v>
      </c>
    </row>
    <row r="2347" customFormat="1" spans="1:14">
      <c r="A2347" s="54" t="s">
        <v>7086</v>
      </c>
      <c r="B2347" s="54" t="s">
        <v>7087</v>
      </c>
      <c r="C2347" s="54" t="s">
        <v>7088</v>
      </c>
      <c r="D2347" s="54" t="s">
        <v>17</v>
      </c>
      <c r="E2347" s="54" t="s">
        <v>18</v>
      </c>
      <c r="F2347" s="54" t="s">
        <v>17</v>
      </c>
      <c r="G2347" s="54" t="s">
        <v>19</v>
      </c>
      <c r="H2347" s="54"/>
      <c r="I2347" s="54" t="s">
        <v>1262</v>
      </c>
      <c r="J2347" s="68">
        <v>74.48</v>
      </c>
      <c r="K2347" s="68">
        <v>29.705</v>
      </c>
      <c r="L2347" s="68">
        <v>76</v>
      </c>
      <c r="M2347" s="68">
        <v>75</v>
      </c>
      <c r="N2347" s="68">
        <v>-1</v>
      </c>
    </row>
    <row r="2348" customFormat="1" spans="1:14">
      <c r="A2348" s="54" t="s">
        <v>7089</v>
      </c>
      <c r="B2348" s="54" t="s">
        <v>7090</v>
      </c>
      <c r="C2348" s="54" t="s">
        <v>7091</v>
      </c>
      <c r="D2348" s="54" t="s">
        <v>140</v>
      </c>
      <c r="E2348" s="54" t="s">
        <v>18</v>
      </c>
      <c r="F2348" s="54" t="s">
        <v>140</v>
      </c>
      <c r="G2348" s="54" t="s">
        <v>98</v>
      </c>
      <c r="H2348" s="54"/>
      <c r="I2348" s="54" t="s">
        <v>199</v>
      </c>
      <c r="J2348" s="68">
        <v>18.08</v>
      </c>
      <c r="K2348" s="68">
        <v>15.504</v>
      </c>
      <c r="L2348" s="68">
        <v>18</v>
      </c>
      <c r="M2348" s="68">
        <v>18.5</v>
      </c>
      <c r="N2348" s="68">
        <v>0.5</v>
      </c>
    </row>
    <row r="2349" customFormat="1" spans="1:14">
      <c r="A2349" s="54" t="s">
        <v>7092</v>
      </c>
      <c r="B2349" s="54" t="s">
        <v>7093</v>
      </c>
      <c r="C2349" s="54" t="s">
        <v>7094</v>
      </c>
      <c r="D2349" s="54" t="s">
        <v>140</v>
      </c>
      <c r="E2349" s="54" t="s">
        <v>18</v>
      </c>
      <c r="F2349" s="54" t="s">
        <v>140</v>
      </c>
      <c r="G2349" s="54" t="s">
        <v>98</v>
      </c>
      <c r="H2349" s="54"/>
      <c r="I2349" s="54" t="s">
        <v>199</v>
      </c>
      <c r="J2349" s="68">
        <v>20.53</v>
      </c>
      <c r="K2349" s="68">
        <v>19.056</v>
      </c>
      <c r="L2349" s="68">
        <v>22</v>
      </c>
      <c r="M2349" s="68">
        <v>22</v>
      </c>
      <c r="N2349" s="68">
        <v>0</v>
      </c>
    </row>
    <row r="2350" customFormat="1" spans="1:14">
      <c r="A2350" s="54" t="s">
        <v>7095</v>
      </c>
      <c r="B2350" s="54" t="s">
        <v>7096</v>
      </c>
      <c r="C2350" s="54" t="s">
        <v>7097</v>
      </c>
      <c r="D2350" s="54" t="s">
        <v>186</v>
      </c>
      <c r="E2350" s="54" t="s">
        <v>18</v>
      </c>
      <c r="F2350" s="54" t="s">
        <v>186</v>
      </c>
      <c r="G2350" s="54" t="s">
        <v>98</v>
      </c>
      <c r="H2350" s="54"/>
      <c r="I2350" s="54" t="s">
        <v>562</v>
      </c>
      <c r="J2350" s="68">
        <v>168.67</v>
      </c>
      <c r="K2350" s="68">
        <v>126.921</v>
      </c>
      <c r="L2350" s="68">
        <v>169</v>
      </c>
      <c r="M2350" s="68">
        <v>169</v>
      </c>
      <c r="N2350" s="68">
        <v>0</v>
      </c>
    </row>
    <row r="2351" customFormat="1" spans="1:14">
      <c r="A2351" s="54" t="s">
        <v>7098</v>
      </c>
      <c r="B2351" s="54" t="s">
        <v>7099</v>
      </c>
      <c r="C2351" s="54" t="s">
        <v>7100</v>
      </c>
      <c r="D2351" s="54" t="s">
        <v>17</v>
      </c>
      <c r="E2351" s="54" t="s">
        <v>18</v>
      </c>
      <c r="F2351" s="54" t="s">
        <v>17</v>
      </c>
      <c r="G2351" s="54" t="s">
        <v>19</v>
      </c>
      <c r="H2351" s="54"/>
      <c r="I2351" s="54" t="s">
        <v>540</v>
      </c>
      <c r="J2351" s="68">
        <v>0.48</v>
      </c>
      <c r="K2351" s="68">
        <v>0.252</v>
      </c>
      <c r="L2351" s="68">
        <v>0.5</v>
      </c>
      <c r="M2351" s="68">
        <v>0.5</v>
      </c>
      <c r="N2351" s="68">
        <v>0</v>
      </c>
    </row>
    <row r="2352" customFormat="1" spans="1:14">
      <c r="A2352" s="54" t="s">
        <v>7101</v>
      </c>
      <c r="B2352" s="54" t="s">
        <v>7102</v>
      </c>
      <c r="C2352" s="54" t="s">
        <v>36</v>
      </c>
      <c r="D2352" s="54" t="s">
        <v>28</v>
      </c>
      <c r="E2352" s="54" t="s">
        <v>18</v>
      </c>
      <c r="F2352" s="54" t="s">
        <v>28</v>
      </c>
      <c r="G2352" s="66" t="s">
        <v>29</v>
      </c>
      <c r="H2352" s="54"/>
      <c r="I2352" s="54" t="s">
        <v>156</v>
      </c>
      <c r="J2352" s="68">
        <v>67.46</v>
      </c>
      <c r="K2352" s="68">
        <v>0.451</v>
      </c>
      <c r="L2352" s="68">
        <v>0.6</v>
      </c>
      <c r="M2352" s="68">
        <v>0.6</v>
      </c>
      <c r="N2352" s="68">
        <v>0</v>
      </c>
    </row>
    <row r="2353" customFormat="1" spans="1:14">
      <c r="A2353" s="54" t="s">
        <v>7103</v>
      </c>
      <c r="B2353" s="54" t="s">
        <v>7104</v>
      </c>
      <c r="C2353" s="54" t="s">
        <v>7105</v>
      </c>
      <c r="D2353" s="54" t="s">
        <v>465</v>
      </c>
      <c r="E2353" s="54" t="s">
        <v>18</v>
      </c>
      <c r="F2353" s="54" t="s">
        <v>465</v>
      </c>
      <c r="G2353" s="54" t="s">
        <v>129</v>
      </c>
      <c r="H2353" s="54"/>
      <c r="I2353" s="54" t="s">
        <v>191</v>
      </c>
      <c r="J2353" s="68">
        <v>962.75</v>
      </c>
      <c r="K2353" s="68" t="s">
        <v>36</v>
      </c>
      <c r="L2353" s="68">
        <v>964</v>
      </c>
      <c r="M2353" s="68">
        <v>964</v>
      </c>
      <c r="N2353" s="68">
        <v>0</v>
      </c>
    </row>
    <row r="2354" customFormat="1" spans="1:14">
      <c r="A2354" s="54" t="s">
        <v>7106</v>
      </c>
      <c r="B2354" s="54" t="s">
        <v>7107</v>
      </c>
      <c r="C2354" s="54" t="s">
        <v>7108</v>
      </c>
      <c r="D2354" s="54" t="s">
        <v>17</v>
      </c>
      <c r="E2354" s="54" t="s">
        <v>18</v>
      </c>
      <c r="F2354" s="54" t="s">
        <v>17</v>
      </c>
      <c r="G2354" s="54" t="s">
        <v>19</v>
      </c>
      <c r="H2354" s="54"/>
      <c r="I2354" s="54" t="s">
        <v>2305</v>
      </c>
      <c r="J2354" s="68">
        <v>56.05</v>
      </c>
      <c r="K2354" s="68">
        <v>56.717</v>
      </c>
      <c r="L2354" s="68">
        <v>58</v>
      </c>
      <c r="M2354" s="68">
        <v>58</v>
      </c>
      <c r="N2354" s="68">
        <v>0</v>
      </c>
    </row>
    <row r="2355" customFormat="1" spans="1:14">
      <c r="A2355" s="54" t="s">
        <v>7109</v>
      </c>
      <c r="B2355" s="54" t="s">
        <v>7110</v>
      </c>
      <c r="C2355" s="54" t="s">
        <v>7111</v>
      </c>
      <c r="D2355" s="54" t="s">
        <v>458</v>
      </c>
      <c r="E2355" s="54" t="s">
        <v>18</v>
      </c>
      <c r="F2355" s="54" t="s">
        <v>458</v>
      </c>
      <c r="G2355" s="54" t="s">
        <v>98</v>
      </c>
      <c r="H2355" s="54"/>
      <c r="I2355" s="54" t="s">
        <v>562</v>
      </c>
      <c r="J2355" s="68">
        <v>0.46</v>
      </c>
      <c r="K2355" s="68">
        <v>0</v>
      </c>
      <c r="L2355" s="68">
        <v>0.5</v>
      </c>
      <c r="M2355" s="68">
        <v>0.5</v>
      </c>
      <c r="N2355" s="68">
        <v>0</v>
      </c>
    </row>
    <row r="2356" customFormat="1" spans="1:14">
      <c r="A2356" s="54" t="s">
        <v>7112</v>
      </c>
      <c r="B2356" s="54" t="s">
        <v>7113</v>
      </c>
      <c r="C2356" s="54" t="s">
        <v>7114</v>
      </c>
      <c r="D2356" s="54" t="s">
        <v>458</v>
      </c>
      <c r="E2356" s="54" t="s">
        <v>18</v>
      </c>
      <c r="F2356" s="54" t="s">
        <v>458</v>
      </c>
      <c r="G2356" s="54" t="s">
        <v>98</v>
      </c>
      <c r="H2356" s="54"/>
      <c r="I2356" s="54" t="s">
        <v>562</v>
      </c>
      <c r="J2356" s="68">
        <v>0.63</v>
      </c>
      <c r="K2356" s="68">
        <v>0</v>
      </c>
      <c r="L2356" s="68">
        <v>1</v>
      </c>
      <c r="M2356" s="68">
        <v>1</v>
      </c>
      <c r="N2356" s="68">
        <v>0</v>
      </c>
    </row>
    <row r="2357" customFormat="1" spans="1:14">
      <c r="A2357" s="54" t="s">
        <v>7115</v>
      </c>
      <c r="B2357" s="54" t="s">
        <v>7116</v>
      </c>
      <c r="C2357" s="54" t="s">
        <v>7117</v>
      </c>
      <c r="D2357" s="54" t="s">
        <v>28</v>
      </c>
      <c r="E2357" s="54" t="s">
        <v>18</v>
      </c>
      <c r="F2357" s="54" t="s">
        <v>28</v>
      </c>
      <c r="G2357" s="54" t="s">
        <v>29</v>
      </c>
      <c r="H2357" s="54"/>
      <c r="I2357" s="54" t="s">
        <v>292</v>
      </c>
      <c r="J2357" s="68">
        <v>332.66</v>
      </c>
      <c r="K2357" s="68">
        <v>0.512</v>
      </c>
      <c r="L2357" s="68">
        <v>1</v>
      </c>
      <c r="M2357" s="68">
        <v>1</v>
      </c>
      <c r="N2357" s="68">
        <v>0</v>
      </c>
    </row>
    <row r="2358" customFormat="1" spans="1:14">
      <c r="A2358" s="54" t="s">
        <v>7118</v>
      </c>
      <c r="B2358" s="54" t="s">
        <v>7119</v>
      </c>
      <c r="C2358" s="54" t="s">
        <v>7120</v>
      </c>
      <c r="D2358" s="54" t="s">
        <v>17</v>
      </c>
      <c r="E2358" s="54" t="s">
        <v>18</v>
      </c>
      <c r="F2358" s="54" t="s">
        <v>17</v>
      </c>
      <c r="G2358" s="66" t="s">
        <v>19</v>
      </c>
      <c r="H2358" s="54"/>
      <c r="I2358" s="54" t="s">
        <v>562</v>
      </c>
      <c r="J2358" s="68">
        <v>0.26</v>
      </c>
      <c r="K2358" s="68">
        <v>0</v>
      </c>
      <c r="L2358" s="68">
        <v>0.5</v>
      </c>
      <c r="M2358" s="68">
        <v>0.5</v>
      </c>
      <c r="N2358" s="68">
        <v>0</v>
      </c>
    </row>
    <row r="2359" customFormat="1" spans="1:14">
      <c r="A2359" s="54" t="s">
        <v>7121</v>
      </c>
      <c r="B2359" s="54" t="s">
        <v>7122</v>
      </c>
      <c r="C2359" s="54" t="s">
        <v>7123</v>
      </c>
      <c r="D2359" s="54" t="s">
        <v>17</v>
      </c>
      <c r="E2359" s="54" t="s">
        <v>18</v>
      </c>
      <c r="F2359" s="54" t="s">
        <v>17</v>
      </c>
      <c r="G2359" s="54" t="s">
        <v>19</v>
      </c>
      <c r="H2359" s="54"/>
      <c r="I2359" s="54" t="s">
        <v>191</v>
      </c>
      <c r="J2359" s="68">
        <v>5.41</v>
      </c>
      <c r="K2359" s="68">
        <v>0.968</v>
      </c>
      <c r="L2359" s="68">
        <v>5.5</v>
      </c>
      <c r="M2359" s="68">
        <v>6</v>
      </c>
      <c r="N2359" s="68">
        <v>0.5</v>
      </c>
    </row>
    <row r="2360" customFormat="1" spans="1:14">
      <c r="A2360" s="54" t="s">
        <v>7124</v>
      </c>
      <c r="B2360" s="54" t="s">
        <v>7125</v>
      </c>
      <c r="C2360" s="54" t="s">
        <v>7126</v>
      </c>
      <c r="D2360" s="54" t="s">
        <v>97</v>
      </c>
      <c r="E2360" s="54" t="s">
        <v>18</v>
      </c>
      <c r="F2360" s="54" t="s">
        <v>97</v>
      </c>
      <c r="G2360" s="54" t="s">
        <v>98</v>
      </c>
      <c r="H2360" s="54"/>
      <c r="I2360" s="54" t="s">
        <v>223</v>
      </c>
      <c r="J2360" s="68">
        <v>399.08</v>
      </c>
      <c r="K2360" s="68">
        <v>279.705</v>
      </c>
      <c r="L2360" s="68">
        <v>400</v>
      </c>
      <c r="M2360" s="68">
        <v>400</v>
      </c>
      <c r="N2360" s="68">
        <v>0</v>
      </c>
    </row>
    <row r="2361" customFormat="1" spans="1:14">
      <c r="A2361" s="54" t="s">
        <v>7127</v>
      </c>
      <c r="B2361" s="54" t="s">
        <v>7128</v>
      </c>
      <c r="C2361" s="54" t="s">
        <v>7129</v>
      </c>
      <c r="D2361" s="54" t="s">
        <v>140</v>
      </c>
      <c r="E2361" s="54" t="s">
        <v>18</v>
      </c>
      <c r="F2361" s="54" t="s">
        <v>140</v>
      </c>
      <c r="G2361" s="54" t="s">
        <v>98</v>
      </c>
      <c r="H2361" s="54"/>
      <c r="I2361" s="54" t="s">
        <v>199</v>
      </c>
      <c r="J2361" s="68">
        <v>1.61</v>
      </c>
      <c r="K2361" s="68">
        <v>2.822</v>
      </c>
      <c r="L2361" s="68">
        <v>2.5</v>
      </c>
      <c r="M2361" s="68">
        <v>5</v>
      </c>
      <c r="N2361" s="68">
        <v>2.5</v>
      </c>
    </row>
    <row r="2362" customFormat="1" spans="1:14">
      <c r="A2362" s="54" t="s">
        <v>7130</v>
      </c>
      <c r="B2362" s="54" t="s">
        <v>7131</v>
      </c>
      <c r="C2362" s="54" t="s">
        <v>7132</v>
      </c>
      <c r="D2362" s="54" t="s">
        <v>7133</v>
      </c>
      <c r="E2362" s="54" t="s">
        <v>18</v>
      </c>
      <c r="F2362" s="54" t="s">
        <v>7134</v>
      </c>
      <c r="G2362" s="54" t="s">
        <v>98</v>
      </c>
      <c r="H2362" s="54"/>
      <c r="I2362" s="54" t="s">
        <v>187</v>
      </c>
      <c r="J2362" s="68">
        <v>276.61</v>
      </c>
      <c r="K2362" s="68">
        <v>431.074</v>
      </c>
      <c r="L2362" s="68">
        <v>432</v>
      </c>
      <c r="M2362" s="68">
        <v>432</v>
      </c>
      <c r="N2362" s="68">
        <v>0</v>
      </c>
    </row>
    <row r="2363" customFormat="1" spans="1:14">
      <c r="A2363" s="54" t="s">
        <v>7135</v>
      </c>
      <c r="B2363" s="54" t="s">
        <v>7136</v>
      </c>
      <c r="C2363" s="54" t="s">
        <v>7137</v>
      </c>
      <c r="D2363" s="54" t="s">
        <v>938</v>
      </c>
      <c r="E2363" s="54" t="s">
        <v>18</v>
      </c>
      <c r="F2363" s="54" t="s">
        <v>938</v>
      </c>
      <c r="G2363" s="54" t="s">
        <v>98</v>
      </c>
      <c r="H2363" s="54"/>
      <c r="I2363" s="54" t="s">
        <v>199</v>
      </c>
      <c r="J2363" s="68">
        <v>76.24</v>
      </c>
      <c r="K2363" s="68">
        <v>82.721</v>
      </c>
      <c r="L2363" s="68">
        <v>81</v>
      </c>
      <c r="M2363" s="68">
        <v>84</v>
      </c>
      <c r="N2363" s="68">
        <v>3</v>
      </c>
    </row>
    <row r="2364" customFormat="1" spans="1:14">
      <c r="A2364" s="54" t="s">
        <v>7138</v>
      </c>
      <c r="B2364" s="54" t="s">
        <v>7139</v>
      </c>
      <c r="C2364" s="54" t="s">
        <v>7140</v>
      </c>
      <c r="D2364" s="54" t="s">
        <v>24</v>
      </c>
      <c r="E2364" s="54" t="s">
        <v>18</v>
      </c>
      <c r="F2364" s="54" t="s">
        <v>24</v>
      </c>
      <c r="G2364" s="54" t="s">
        <v>19</v>
      </c>
      <c r="H2364" s="54"/>
      <c r="I2364" s="54" t="s">
        <v>120</v>
      </c>
      <c r="J2364" s="68">
        <v>0.07</v>
      </c>
      <c r="K2364" s="68">
        <v>0.33</v>
      </c>
      <c r="L2364" s="68">
        <v>0.5</v>
      </c>
      <c r="M2364" s="68">
        <v>0.5</v>
      </c>
      <c r="N2364" s="68">
        <v>0</v>
      </c>
    </row>
    <row r="2365" customFormat="1" spans="1:14">
      <c r="A2365" s="54" t="s">
        <v>7141</v>
      </c>
      <c r="B2365" s="54" t="s">
        <v>7142</v>
      </c>
      <c r="C2365" s="54" t="s">
        <v>7143</v>
      </c>
      <c r="D2365" s="54" t="s">
        <v>465</v>
      </c>
      <c r="E2365" s="54" t="s">
        <v>18</v>
      </c>
      <c r="F2365" s="54" t="s">
        <v>465</v>
      </c>
      <c r="G2365" s="54" t="s">
        <v>129</v>
      </c>
      <c r="H2365" s="54"/>
      <c r="I2365" s="54" t="s">
        <v>199</v>
      </c>
      <c r="J2365" s="68">
        <v>1.15</v>
      </c>
      <c r="K2365" s="68" t="s">
        <v>36</v>
      </c>
      <c r="L2365" s="68">
        <v>2.6</v>
      </c>
      <c r="M2365" s="68">
        <v>3</v>
      </c>
      <c r="N2365" s="68">
        <v>0.4</v>
      </c>
    </row>
    <row r="2366" customFormat="1" spans="1:14">
      <c r="A2366" s="54" t="s">
        <v>7144</v>
      </c>
      <c r="B2366" s="54" t="s">
        <v>7145</v>
      </c>
      <c r="C2366" s="54" t="s">
        <v>7146</v>
      </c>
      <c r="D2366" s="54" t="s">
        <v>17</v>
      </c>
      <c r="E2366" s="54" t="s">
        <v>18</v>
      </c>
      <c r="F2366" s="54" t="s">
        <v>17</v>
      </c>
      <c r="G2366" s="54" t="s">
        <v>19</v>
      </c>
      <c r="H2366" s="54"/>
      <c r="I2366" s="54" t="s">
        <v>152</v>
      </c>
      <c r="J2366" s="68">
        <v>1.95</v>
      </c>
      <c r="K2366" s="68">
        <v>2.829</v>
      </c>
      <c r="L2366" s="68">
        <v>3</v>
      </c>
      <c r="M2366" s="68">
        <v>3</v>
      </c>
      <c r="N2366" s="68">
        <v>0</v>
      </c>
    </row>
    <row r="2367" customFormat="1" spans="1:14">
      <c r="A2367" s="54" t="s">
        <v>7147</v>
      </c>
      <c r="B2367" s="54" t="s">
        <v>7148</v>
      </c>
      <c r="C2367" s="54" t="s">
        <v>7149</v>
      </c>
      <c r="D2367" s="54" t="s">
        <v>539</v>
      </c>
      <c r="E2367" s="54" t="s">
        <v>18</v>
      </c>
      <c r="F2367" s="54" t="s">
        <v>539</v>
      </c>
      <c r="G2367" s="54" t="s">
        <v>129</v>
      </c>
      <c r="H2367" s="54"/>
      <c r="I2367" s="54" t="s">
        <v>145</v>
      </c>
      <c r="J2367" s="68">
        <v>0.21</v>
      </c>
      <c r="K2367" s="68">
        <v>0.324</v>
      </c>
      <c r="L2367" s="68">
        <v>0.5</v>
      </c>
      <c r="M2367" s="68">
        <v>0.5</v>
      </c>
      <c r="N2367" s="68">
        <v>0</v>
      </c>
    </row>
    <row r="2368" customFormat="1" spans="1:14">
      <c r="A2368" s="54" t="s">
        <v>7150</v>
      </c>
      <c r="B2368" s="54" t="s">
        <v>7151</v>
      </c>
      <c r="C2368" s="54" t="s">
        <v>7152</v>
      </c>
      <c r="D2368" s="54" t="s">
        <v>603</v>
      </c>
      <c r="E2368" s="54" t="s">
        <v>18</v>
      </c>
      <c r="F2368" s="54" t="s">
        <v>603</v>
      </c>
      <c r="G2368" s="54" t="s">
        <v>129</v>
      </c>
      <c r="H2368" s="54"/>
      <c r="I2368" s="54" t="s">
        <v>20</v>
      </c>
      <c r="J2368" s="68">
        <v>11.55</v>
      </c>
      <c r="K2368" s="68">
        <v>7.603</v>
      </c>
      <c r="L2368" s="68">
        <v>12</v>
      </c>
      <c r="M2368" s="68">
        <v>12</v>
      </c>
      <c r="N2368" s="68">
        <v>0</v>
      </c>
    </row>
    <row r="2369" customFormat="1" spans="1:14">
      <c r="A2369" s="54" t="s">
        <v>7153</v>
      </c>
      <c r="B2369" s="54" t="s">
        <v>7154</v>
      </c>
      <c r="C2369" s="54" t="s">
        <v>7155</v>
      </c>
      <c r="D2369" s="54" t="s">
        <v>17</v>
      </c>
      <c r="E2369" s="54" t="s">
        <v>18</v>
      </c>
      <c r="F2369" s="54" t="s">
        <v>17</v>
      </c>
      <c r="G2369" s="54" t="s">
        <v>19</v>
      </c>
      <c r="H2369" s="54"/>
      <c r="I2369" s="54" t="s">
        <v>558</v>
      </c>
      <c r="J2369" s="68">
        <v>7.16</v>
      </c>
      <c r="K2369" s="68">
        <v>20.496</v>
      </c>
      <c r="L2369" s="68">
        <v>20.5</v>
      </c>
      <c r="M2369" s="68">
        <v>21</v>
      </c>
      <c r="N2369" s="68">
        <v>0.5</v>
      </c>
    </row>
    <row r="2370" customFormat="1" spans="1:14">
      <c r="A2370" s="54" t="s">
        <v>7156</v>
      </c>
      <c r="B2370" s="54" t="s">
        <v>7157</v>
      </c>
      <c r="C2370" s="54" t="s">
        <v>7158</v>
      </c>
      <c r="D2370" s="54" t="s">
        <v>168</v>
      </c>
      <c r="E2370" s="54" t="s">
        <v>18</v>
      </c>
      <c r="F2370" s="54" t="s">
        <v>169</v>
      </c>
      <c r="G2370" s="54" t="s">
        <v>170</v>
      </c>
      <c r="H2370" s="54"/>
      <c r="I2370" s="54" t="s">
        <v>145</v>
      </c>
      <c r="J2370" s="68">
        <v>129.3</v>
      </c>
      <c r="K2370" s="68">
        <v>85.776</v>
      </c>
      <c r="L2370" s="68">
        <v>147</v>
      </c>
      <c r="M2370" s="68">
        <v>147</v>
      </c>
      <c r="N2370" s="68">
        <v>0</v>
      </c>
    </row>
    <row r="2371" customFormat="1" spans="1:14">
      <c r="A2371" s="54" t="s">
        <v>7159</v>
      </c>
      <c r="B2371" s="54" t="s">
        <v>7160</v>
      </c>
      <c r="C2371" s="54" t="s">
        <v>7161</v>
      </c>
      <c r="D2371" s="54" t="s">
        <v>458</v>
      </c>
      <c r="E2371" s="54" t="s">
        <v>18</v>
      </c>
      <c r="F2371" s="54" t="s">
        <v>458</v>
      </c>
      <c r="G2371" s="54" t="s">
        <v>98</v>
      </c>
      <c r="H2371" s="54"/>
      <c r="I2371" s="54" t="s">
        <v>306</v>
      </c>
      <c r="J2371" s="68">
        <v>0.31</v>
      </c>
      <c r="K2371" s="68">
        <v>0</v>
      </c>
      <c r="L2371" s="68">
        <v>0.5</v>
      </c>
      <c r="M2371" s="68">
        <v>0.5</v>
      </c>
      <c r="N2371" s="68">
        <v>0</v>
      </c>
    </row>
    <row r="2372" customFormat="1" spans="1:14">
      <c r="A2372" s="54" t="s">
        <v>7162</v>
      </c>
      <c r="B2372" s="54" t="s">
        <v>7163</v>
      </c>
      <c r="C2372" s="54" t="s">
        <v>7164</v>
      </c>
      <c r="D2372" s="54" t="s">
        <v>28</v>
      </c>
      <c r="E2372" s="54" t="s">
        <v>18</v>
      </c>
      <c r="F2372" s="54" t="s">
        <v>28</v>
      </c>
      <c r="G2372" s="54" t="s">
        <v>29</v>
      </c>
      <c r="H2372" s="54"/>
      <c r="I2372" s="54" t="s">
        <v>79</v>
      </c>
      <c r="J2372" s="68">
        <v>4055.52</v>
      </c>
      <c r="K2372" s="68">
        <v>11.066</v>
      </c>
      <c r="L2372" s="68">
        <v>11.3</v>
      </c>
      <c r="M2372" s="68">
        <v>4056</v>
      </c>
      <c r="N2372" s="68">
        <v>4044.7</v>
      </c>
    </row>
    <row r="2373" customFormat="1" spans="1:14">
      <c r="A2373" s="54" t="s">
        <v>7165</v>
      </c>
      <c r="B2373" s="54" t="s">
        <v>7166</v>
      </c>
      <c r="C2373" s="54" t="s">
        <v>7167</v>
      </c>
      <c r="D2373" s="54" t="s">
        <v>7168</v>
      </c>
      <c r="E2373" s="54" t="s">
        <v>18</v>
      </c>
      <c r="F2373" s="54" t="s">
        <v>7168</v>
      </c>
      <c r="G2373" s="54" t="s">
        <v>170</v>
      </c>
      <c r="H2373" s="54"/>
      <c r="I2373" s="54" t="s">
        <v>20</v>
      </c>
      <c r="J2373" s="68">
        <v>60</v>
      </c>
      <c r="K2373" s="68">
        <v>30</v>
      </c>
      <c r="L2373" s="68">
        <v>54</v>
      </c>
      <c r="M2373" s="68">
        <v>60</v>
      </c>
      <c r="N2373" s="68">
        <v>6</v>
      </c>
    </row>
    <row r="2374" customFormat="1" spans="1:14">
      <c r="A2374" s="54" t="s">
        <v>7169</v>
      </c>
      <c r="B2374" s="54" t="s">
        <v>7170</v>
      </c>
      <c r="C2374" s="54" t="s">
        <v>7171</v>
      </c>
      <c r="D2374" s="54" t="s">
        <v>17</v>
      </c>
      <c r="E2374" s="54" t="s">
        <v>18</v>
      </c>
      <c r="F2374" s="54" t="s">
        <v>17</v>
      </c>
      <c r="G2374" s="66" t="s">
        <v>19</v>
      </c>
      <c r="H2374" s="54"/>
      <c r="I2374" s="54" t="s">
        <v>145</v>
      </c>
      <c r="J2374" s="68">
        <v>0.16</v>
      </c>
      <c r="K2374" s="68">
        <v>0.461</v>
      </c>
      <c r="L2374" s="68">
        <v>0.5</v>
      </c>
      <c r="M2374" s="68">
        <v>0.5</v>
      </c>
      <c r="N2374" s="68">
        <v>0</v>
      </c>
    </row>
    <row r="2375" customFormat="1" spans="1:14">
      <c r="A2375" s="54" t="s">
        <v>7172</v>
      </c>
      <c r="B2375" s="54" t="s">
        <v>7173</v>
      </c>
      <c r="C2375" s="54" t="s">
        <v>7174</v>
      </c>
      <c r="D2375" s="54" t="s">
        <v>938</v>
      </c>
      <c r="E2375" s="54" t="s">
        <v>18</v>
      </c>
      <c r="F2375" s="54" t="s">
        <v>938</v>
      </c>
      <c r="G2375" s="54" t="s">
        <v>98</v>
      </c>
      <c r="H2375" s="54"/>
      <c r="I2375" s="54" t="s">
        <v>191</v>
      </c>
      <c r="J2375" s="68">
        <v>20.47</v>
      </c>
      <c r="K2375" s="68">
        <v>19.488</v>
      </c>
      <c r="L2375" s="68">
        <v>24</v>
      </c>
      <c r="M2375" s="68">
        <v>24</v>
      </c>
      <c r="N2375" s="68">
        <v>0</v>
      </c>
    </row>
    <row r="2376" customFormat="1" spans="1:14">
      <c r="A2376" s="54" t="s">
        <v>7175</v>
      </c>
      <c r="B2376" s="54" t="s">
        <v>7176</v>
      </c>
      <c r="C2376" s="54" t="s">
        <v>7177</v>
      </c>
      <c r="D2376" s="54" t="s">
        <v>453</v>
      </c>
      <c r="E2376" s="54" t="s">
        <v>18</v>
      </c>
      <c r="F2376" s="54" t="s">
        <v>453</v>
      </c>
      <c r="G2376" s="54" t="s">
        <v>29</v>
      </c>
      <c r="H2376" s="54"/>
      <c r="I2376" s="54" t="s">
        <v>191</v>
      </c>
      <c r="J2376" s="68">
        <v>19.32</v>
      </c>
      <c r="K2376" s="68">
        <v>19.536</v>
      </c>
      <c r="L2376" s="68">
        <v>22</v>
      </c>
      <c r="M2376" s="68">
        <v>25</v>
      </c>
      <c r="N2376" s="68">
        <v>3</v>
      </c>
    </row>
    <row r="2377" customFormat="1" spans="1:14">
      <c r="A2377" s="54" t="s">
        <v>7178</v>
      </c>
      <c r="B2377" s="54" t="s">
        <v>7179</v>
      </c>
      <c r="C2377" s="54" t="s">
        <v>7180</v>
      </c>
      <c r="D2377" s="54" t="s">
        <v>17</v>
      </c>
      <c r="E2377" s="54" t="s">
        <v>18</v>
      </c>
      <c r="F2377" s="54" t="s">
        <v>17</v>
      </c>
      <c r="G2377" s="66" t="s">
        <v>19</v>
      </c>
      <c r="H2377" s="54"/>
      <c r="I2377" s="54" t="s">
        <v>99</v>
      </c>
      <c r="J2377" s="68">
        <v>24.27</v>
      </c>
      <c r="K2377" s="68">
        <v>16.236</v>
      </c>
      <c r="L2377" s="68">
        <v>25</v>
      </c>
      <c r="M2377" s="68">
        <v>25</v>
      </c>
      <c r="N2377" s="68">
        <v>0</v>
      </c>
    </row>
    <row r="2378" customFormat="1" spans="1:14">
      <c r="A2378" s="54" t="s">
        <v>7181</v>
      </c>
      <c r="B2378" s="54" t="s">
        <v>7182</v>
      </c>
      <c r="C2378" s="54" t="s">
        <v>7183</v>
      </c>
      <c r="D2378" s="54" t="s">
        <v>17</v>
      </c>
      <c r="E2378" s="54" t="s">
        <v>18</v>
      </c>
      <c r="F2378" s="54" t="s">
        <v>17</v>
      </c>
      <c r="G2378" s="54" t="s">
        <v>19</v>
      </c>
      <c r="H2378" s="54"/>
      <c r="I2378" s="54" t="s">
        <v>199</v>
      </c>
      <c r="J2378" s="68">
        <v>29.45</v>
      </c>
      <c r="K2378" s="68">
        <v>27.632</v>
      </c>
      <c r="L2378" s="68">
        <v>30</v>
      </c>
      <c r="M2378" s="68">
        <v>30</v>
      </c>
      <c r="N2378" s="68">
        <v>0</v>
      </c>
    </row>
    <row r="2379" customFormat="1" spans="1:14">
      <c r="A2379" s="54" t="s">
        <v>7184</v>
      </c>
      <c r="B2379" s="54" t="s">
        <v>7185</v>
      </c>
      <c r="C2379" s="54" t="s">
        <v>7186</v>
      </c>
      <c r="D2379" s="54" t="s">
        <v>140</v>
      </c>
      <c r="E2379" s="54" t="s">
        <v>18</v>
      </c>
      <c r="F2379" s="54" t="s">
        <v>140</v>
      </c>
      <c r="G2379" s="54" t="s">
        <v>98</v>
      </c>
      <c r="H2379" s="54"/>
      <c r="I2379" s="54" t="s">
        <v>191</v>
      </c>
      <c r="J2379" s="68">
        <v>35.17</v>
      </c>
      <c r="K2379" s="68">
        <v>28.559</v>
      </c>
      <c r="L2379" s="68">
        <v>36</v>
      </c>
      <c r="M2379" s="68">
        <v>36</v>
      </c>
      <c r="N2379" s="68">
        <v>0</v>
      </c>
    </row>
    <row r="2380" customFormat="1" spans="1:14">
      <c r="A2380" s="54" t="s">
        <v>7187</v>
      </c>
      <c r="B2380" s="54" t="s">
        <v>7188</v>
      </c>
      <c r="C2380" s="54" t="s">
        <v>7189</v>
      </c>
      <c r="D2380" s="54" t="s">
        <v>17</v>
      </c>
      <c r="E2380" s="54" t="s">
        <v>18</v>
      </c>
      <c r="F2380" s="54" t="s">
        <v>17</v>
      </c>
      <c r="G2380" s="54" t="s">
        <v>19</v>
      </c>
      <c r="H2380" s="54"/>
      <c r="I2380" s="54" t="s">
        <v>675</v>
      </c>
      <c r="J2380" s="68">
        <v>12.06</v>
      </c>
      <c r="K2380" s="68">
        <v>11.73</v>
      </c>
      <c r="L2380" s="68">
        <v>12.5</v>
      </c>
      <c r="M2380" s="68">
        <v>12.5</v>
      </c>
      <c r="N2380" s="68">
        <v>0</v>
      </c>
    </row>
    <row r="2381" customFormat="1" spans="1:14">
      <c r="A2381" s="54" t="s">
        <v>7190</v>
      </c>
      <c r="B2381" s="54" t="s">
        <v>7191</v>
      </c>
      <c r="C2381" s="54" t="s">
        <v>50</v>
      </c>
      <c r="D2381" s="54" t="s">
        <v>1093</v>
      </c>
      <c r="E2381" s="54" t="s">
        <v>18</v>
      </c>
      <c r="F2381" s="54" t="s">
        <v>1093</v>
      </c>
      <c r="G2381" s="54" t="s">
        <v>52</v>
      </c>
      <c r="H2381" s="54"/>
      <c r="I2381" s="54" t="s">
        <v>540</v>
      </c>
      <c r="J2381" s="68">
        <v>433.5</v>
      </c>
      <c r="K2381" s="68">
        <v>1054.563</v>
      </c>
      <c r="L2381" s="68">
        <v>970</v>
      </c>
      <c r="M2381" s="68">
        <v>1055</v>
      </c>
      <c r="N2381" s="68">
        <v>85</v>
      </c>
    </row>
    <row r="2382" customFormat="1" spans="1:14">
      <c r="A2382" s="54" t="s">
        <v>7192</v>
      </c>
      <c r="B2382" s="54" t="s">
        <v>7193</v>
      </c>
      <c r="C2382" s="54" t="s">
        <v>7194</v>
      </c>
      <c r="D2382" s="54" t="s">
        <v>2455</v>
      </c>
      <c r="E2382" s="54" t="s">
        <v>18</v>
      </c>
      <c r="F2382" s="54" t="s">
        <v>2455</v>
      </c>
      <c r="G2382" s="66" t="s">
        <v>129</v>
      </c>
      <c r="H2382" s="54"/>
      <c r="I2382" s="54" t="s">
        <v>161</v>
      </c>
      <c r="J2382" s="68">
        <v>79.55</v>
      </c>
      <c r="K2382" s="68">
        <v>71.981</v>
      </c>
      <c r="L2382" s="68">
        <v>80</v>
      </c>
      <c r="M2382" s="68">
        <v>94</v>
      </c>
      <c r="N2382" s="68">
        <v>14</v>
      </c>
    </row>
    <row r="2383" customFormat="1" spans="1:14">
      <c r="A2383" s="54" t="s">
        <v>7195</v>
      </c>
      <c r="B2383" s="54" t="s">
        <v>7196</v>
      </c>
      <c r="C2383" s="54" t="s">
        <v>7197</v>
      </c>
      <c r="D2383" s="54" t="s">
        <v>2455</v>
      </c>
      <c r="E2383" s="54" t="s">
        <v>18</v>
      </c>
      <c r="F2383" s="54" t="s">
        <v>2455</v>
      </c>
      <c r="G2383" s="66" t="s">
        <v>129</v>
      </c>
      <c r="H2383" s="54"/>
      <c r="I2383" s="54" t="s">
        <v>161</v>
      </c>
      <c r="J2383" s="68">
        <v>79.41</v>
      </c>
      <c r="K2383" s="68">
        <v>73.808</v>
      </c>
      <c r="L2383" s="68">
        <v>80</v>
      </c>
      <c r="M2383" s="68">
        <v>93.5</v>
      </c>
      <c r="N2383" s="68">
        <v>13.5</v>
      </c>
    </row>
    <row r="2384" customFormat="1" spans="1:14">
      <c r="A2384" s="54" t="s">
        <v>7198</v>
      </c>
      <c r="B2384" s="54" t="s">
        <v>7199</v>
      </c>
      <c r="C2384" s="54" t="s">
        <v>7200</v>
      </c>
      <c r="D2384" s="54" t="s">
        <v>2455</v>
      </c>
      <c r="E2384" s="54" t="s">
        <v>18</v>
      </c>
      <c r="F2384" s="54" t="s">
        <v>2455</v>
      </c>
      <c r="G2384" s="54" t="s">
        <v>129</v>
      </c>
      <c r="H2384" s="54"/>
      <c r="I2384" s="54" t="s">
        <v>161</v>
      </c>
      <c r="J2384" s="68">
        <v>80.16</v>
      </c>
      <c r="K2384" s="68">
        <v>72.645</v>
      </c>
      <c r="L2384" s="68">
        <v>80</v>
      </c>
      <c r="M2384" s="68">
        <v>94.5</v>
      </c>
      <c r="N2384" s="68">
        <v>14.5</v>
      </c>
    </row>
    <row r="2385" customFormat="1" spans="1:14">
      <c r="A2385" s="54" t="s">
        <v>7201</v>
      </c>
      <c r="B2385" s="54" t="s">
        <v>7202</v>
      </c>
      <c r="C2385" s="54" t="s">
        <v>7203</v>
      </c>
      <c r="D2385" s="54" t="s">
        <v>2455</v>
      </c>
      <c r="E2385" s="54" t="s">
        <v>18</v>
      </c>
      <c r="F2385" s="54" t="s">
        <v>2455</v>
      </c>
      <c r="G2385" s="66" t="s">
        <v>129</v>
      </c>
      <c r="H2385" s="54"/>
      <c r="I2385" s="54" t="s">
        <v>161</v>
      </c>
      <c r="J2385" s="68">
        <v>79.58</v>
      </c>
      <c r="K2385" s="68">
        <v>74.576</v>
      </c>
      <c r="L2385" s="68">
        <v>80</v>
      </c>
      <c r="M2385" s="68">
        <v>94.5</v>
      </c>
      <c r="N2385" s="68">
        <v>14.5</v>
      </c>
    </row>
    <row r="2386" customFormat="1" spans="1:14">
      <c r="A2386" s="54" t="s">
        <v>7204</v>
      </c>
      <c r="B2386" s="54" t="s">
        <v>7205</v>
      </c>
      <c r="C2386" s="54" t="s">
        <v>7206</v>
      </c>
      <c r="D2386" s="54" t="s">
        <v>17</v>
      </c>
      <c r="E2386" s="54" t="s">
        <v>18</v>
      </c>
      <c r="F2386" s="54" t="s">
        <v>17</v>
      </c>
      <c r="G2386" s="54" t="s">
        <v>19</v>
      </c>
      <c r="H2386" s="54"/>
      <c r="I2386" s="54" t="s">
        <v>161</v>
      </c>
      <c r="J2386" s="68">
        <v>1.95</v>
      </c>
      <c r="K2386" s="68">
        <v>3.654</v>
      </c>
      <c r="L2386" s="68">
        <v>3.5</v>
      </c>
      <c r="M2386" s="68">
        <v>4</v>
      </c>
      <c r="N2386" s="68">
        <v>0.5</v>
      </c>
    </row>
    <row r="2387" customFormat="1" spans="1:14">
      <c r="A2387" s="54" t="s">
        <v>7207</v>
      </c>
      <c r="B2387" s="54" t="s">
        <v>7208</v>
      </c>
      <c r="C2387" s="54" t="s">
        <v>7209</v>
      </c>
      <c r="D2387" s="54" t="s">
        <v>128</v>
      </c>
      <c r="E2387" s="54" t="s">
        <v>18</v>
      </c>
      <c r="F2387" s="54" t="s">
        <v>128</v>
      </c>
      <c r="G2387" s="54" t="s">
        <v>129</v>
      </c>
      <c r="H2387" s="54"/>
      <c r="I2387" s="54" t="s">
        <v>1567</v>
      </c>
      <c r="J2387" s="68">
        <v>5.5</v>
      </c>
      <c r="K2387" s="68">
        <v>6.283</v>
      </c>
      <c r="L2387" s="68">
        <v>7</v>
      </c>
      <c r="M2387" s="68">
        <v>6.5</v>
      </c>
      <c r="N2387" s="68">
        <v>-0.5</v>
      </c>
    </row>
    <row r="2388" customFormat="1" spans="1:14">
      <c r="A2388" s="54" t="s">
        <v>7210</v>
      </c>
      <c r="B2388" s="54" t="s">
        <v>7211</v>
      </c>
      <c r="C2388" s="54" t="s">
        <v>7212</v>
      </c>
      <c r="D2388" s="54" t="s">
        <v>17</v>
      </c>
      <c r="E2388" s="54" t="s">
        <v>18</v>
      </c>
      <c r="F2388" s="54" t="s">
        <v>17</v>
      </c>
      <c r="G2388" s="54" t="s">
        <v>19</v>
      </c>
      <c r="H2388" s="54"/>
      <c r="I2388" s="54" t="s">
        <v>398</v>
      </c>
      <c r="J2388" s="68">
        <v>0.82</v>
      </c>
      <c r="K2388" s="68">
        <v>0</v>
      </c>
      <c r="L2388" s="68">
        <v>1</v>
      </c>
      <c r="M2388" s="68">
        <v>1</v>
      </c>
      <c r="N2388" s="68">
        <v>0</v>
      </c>
    </row>
    <row r="2389" customFormat="1" spans="1:14">
      <c r="A2389" s="54" t="s">
        <v>7213</v>
      </c>
      <c r="B2389" s="54" t="s">
        <v>7214</v>
      </c>
      <c r="C2389" s="54" t="s">
        <v>7215</v>
      </c>
      <c r="D2389" s="54" t="s">
        <v>186</v>
      </c>
      <c r="E2389" s="54" t="s">
        <v>18</v>
      </c>
      <c r="F2389" s="54" t="s">
        <v>186</v>
      </c>
      <c r="G2389" s="54" t="s">
        <v>98</v>
      </c>
      <c r="H2389" s="54"/>
      <c r="I2389" s="54" t="s">
        <v>191</v>
      </c>
      <c r="J2389" s="68">
        <v>549.44</v>
      </c>
      <c r="K2389" s="68">
        <v>483.819</v>
      </c>
      <c r="L2389" s="68">
        <v>551</v>
      </c>
      <c r="M2389" s="68">
        <v>551</v>
      </c>
      <c r="N2389" s="68">
        <v>0</v>
      </c>
    </row>
    <row r="2390" customFormat="1" spans="1:14">
      <c r="A2390" s="54" t="s">
        <v>7216</v>
      </c>
      <c r="B2390" s="54" t="s">
        <v>7217</v>
      </c>
      <c r="C2390" s="54" t="s">
        <v>7218</v>
      </c>
      <c r="D2390" s="54" t="s">
        <v>17</v>
      </c>
      <c r="E2390" s="54" t="s">
        <v>18</v>
      </c>
      <c r="F2390" s="54" t="s">
        <v>17</v>
      </c>
      <c r="G2390" s="54" t="s">
        <v>19</v>
      </c>
      <c r="H2390" s="54"/>
      <c r="I2390" s="54" t="s">
        <v>1262</v>
      </c>
      <c r="J2390" s="68">
        <v>37.34</v>
      </c>
      <c r="K2390" s="68">
        <v>38.371</v>
      </c>
      <c r="L2390" s="68">
        <v>38</v>
      </c>
      <c r="M2390" s="68">
        <v>39</v>
      </c>
      <c r="N2390" s="68">
        <v>1</v>
      </c>
    </row>
    <row r="2391" customFormat="1" spans="1:14">
      <c r="A2391" s="54" t="s">
        <v>7219</v>
      </c>
      <c r="B2391" s="54" t="s">
        <v>7220</v>
      </c>
      <c r="C2391" s="54" t="s">
        <v>7221</v>
      </c>
      <c r="D2391" s="54" t="s">
        <v>2864</v>
      </c>
      <c r="E2391" s="54" t="s">
        <v>18</v>
      </c>
      <c r="F2391" s="54" t="s">
        <v>2864</v>
      </c>
      <c r="G2391" s="54" t="s">
        <v>129</v>
      </c>
      <c r="H2391" s="54"/>
      <c r="I2391" s="54" t="s">
        <v>2305</v>
      </c>
      <c r="J2391" s="68">
        <v>1.26</v>
      </c>
      <c r="K2391" s="68" t="s">
        <v>36</v>
      </c>
      <c r="L2391" s="68">
        <v>2.5</v>
      </c>
      <c r="M2391" s="68">
        <v>2.5</v>
      </c>
      <c r="N2391" s="68">
        <v>0</v>
      </c>
    </row>
    <row r="2392" customFormat="1" spans="1:14">
      <c r="A2392" s="54" t="s">
        <v>7222</v>
      </c>
      <c r="B2392" s="54" t="s">
        <v>7223</v>
      </c>
      <c r="C2392" s="54" t="s">
        <v>7224</v>
      </c>
      <c r="D2392" s="54" t="s">
        <v>128</v>
      </c>
      <c r="E2392" s="54" t="s">
        <v>18</v>
      </c>
      <c r="F2392" s="54" t="s">
        <v>128</v>
      </c>
      <c r="G2392" s="54" t="s">
        <v>129</v>
      </c>
      <c r="H2392" s="54"/>
      <c r="I2392" s="54" t="s">
        <v>191</v>
      </c>
      <c r="J2392" s="68">
        <v>15.71</v>
      </c>
      <c r="K2392" s="68">
        <v>19.591</v>
      </c>
      <c r="L2392" s="68">
        <v>15.8</v>
      </c>
      <c r="M2392" s="68">
        <v>21</v>
      </c>
      <c r="N2392" s="68">
        <v>5.2</v>
      </c>
    </row>
    <row r="2393" customFormat="1" spans="1:14">
      <c r="A2393" s="54" t="s">
        <v>7225</v>
      </c>
      <c r="B2393" s="54" t="s">
        <v>7226</v>
      </c>
      <c r="C2393" s="54" t="s">
        <v>50</v>
      </c>
      <c r="D2393" s="54" t="s">
        <v>633</v>
      </c>
      <c r="E2393" s="54" t="s">
        <v>18</v>
      </c>
      <c r="F2393" s="54" t="s">
        <v>633</v>
      </c>
      <c r="G2393" s="54" t="s">
        <v>52</v>
      </c>
      <c r="H2393" s="54"/>
      <c r="I2393" s="54" t="s">
        <v>604</v>
      </c>
      <c r="J2393" s="68">
        <v>93.54</v>
      </c>
      <c r="K2393" s="68">
        <v>46.665</v>
      </c>
      <c r="L2393" s="68">
        <v>100</v>
      </c>
      <c r="M2393" s="68">
        <v>94</v>
      </c>
      <c r="N2393" s="68">
        <v>-6</v>
      </c>
    </row>
    <row r="2394" customFormat="1" spans="1:14">
      <c r="A2394" s="54" t="s">
        <v>7227</v>
      </c>
      <c r="B2394" s="54" t="s">
        <v>7228</v>
      </c>
      <c r="C2394" s="54" t="s">
        <v>7229</v>
      </c>
      <c r="D2394" s="54" t="s">
        <v>17</v>
      </c>
      <c r="E2394" s="54" t="s">
        <v>18</v>
      </c>
      <c r="F2394" s="54" t="s">
        <v>17</v>
      </c>
      <c r="G2394" s="54" t="s">
        <v>19</v>
      </c>
      <c r="H2394" s="54"/>
      <c r="I2394" s="54" t="s">
        <v>152</v>
      </c>
      <c r="J2394" s="68">
        <v>1.01</v>
      </c>
      <c r="K2394" s="68">
        <v>3.59</v>
      </c>
      <c r="L2394" s="68">
        <v>4</v>
      </c>
      <c r="M2394" s="68">
        <v>4</v>
      </c>
      <c r="N2394" s="68">
        <v>0</v>
      </c>
    </row>
    <row r="2395" customFormat="1" spans="1:14">
      <c r="A2395" s="54" t="s">
        <v>7230</v>
      </c>
      <c r="B2395" s="54" t="s">
        <v>7231</v>
      </c>
      <c r="C2395" s="54" t="s">
        <v>7232</v>
      </c>
      <c r="D2395" s="54" t="s">
        <v>17</v>
      </c>
      <c r="E2395" s="54" t="s">
        <v>18</v>
      </c>
      <c r="F2395" s="54" t="s">
        <v>17</v>
      </c>
      <c r="G2395" s="54" t="s">
        <v>19</v>
      </c>
      <c r="H2395" s="54"/>
      <c r="I2395" s="54" t="s">
        <v>442</v>
      </c>
      <c r="J2395" s="68">
        <v>17.23</v>
      </c>
      <c r="K2395" s="68">
        <v>20.227</v>
      </c>
      <c r="L2395" s="68">
        <v>17.5</v>
      </c>
      <c r="M2395" s="68">
        <v>24</v>
      </c>
      <c r="N2395" s="68">
        <v>6.5</v>
      </c>
    </row>
    <row r="2396" customFormat="1" spans="1:14">
      <c r="A2396" s="54" t="s">
        <v>7233</v>
      </c>
      <c r="B2396" s="54" t="s">
        <v>7234</v>
      </c>
      <c r="C2396" s="54" t="s">
        <v>7235</v>
      </c>
      <c r="D2396" s="54" t="s">
        <v>738</v>
      </c>
      <c r="E2396" s="54" t="s">
        <v>18</v>
      </c>
      <c r="F2396" s="54" t="s">
        <v>738</v>
      </c>
      <c r="G2396" s="66" t="s">
        <v>98</v>
      </c>
      <c r="H2396" s="54"/>
      <c r="I2396" s="54" t="s">
        <v>442</v>
      </c>
      <c r="J2396" s="68">
        <v>2.14</v>
      </c>
      <c r="K2396" s="68">
        <v>2.344</v>
      </c>
      <c r="L2396" s="68">
        <v>3</v>
      </c>
      <c r="M2396" s="68">
        <v>4</v>
      </c>
      <c r="N2396" s="68">
        <v>1</v>
      </c>
    </row>
    <row r="2397" customFormat="1" spans="1:14">
      <c r="A2397" s="54" t="s">
        <v>7236</v>
      </c>
      <c r="B2397" s="54" t="s">
        <v>7237</v>
      </c>
      <c r="C2397" s="54" t="s">
        <v>7238</v>
      </c>
      <c r="D2397" s="54" t="s">
        <v>590</v>
      </c>
      <c r="E2397" s="54" t="s">
        <v>18</v>
      </c>
      <c r="F2397" s="54" t="s">
        <v>590</v>
      </c>
      <c r="G2397" s="54" t="s">
        <v>129</v>
      </c>
      <c r="H2397" s="54"/>
      <c r="I2397" s="54" t="s">
        <v>442</v>
      </c>
      <c r="J2397" s="68">
        <v>9.72</v>
      </c>
      <c r="K2397" s="68">
        <v>11.187</v>
      </c>
      <c r="L2397" s="68">
        <v>9.7</v>
      </c>
      <c r="M2397" s="68">
        <v>14.5</v>
      </c>
      <c r="N2397" s="68">
        <v>4.8</v>
      </c>
    </row>
    <row r="2398" customFormat="1" spans="1:14">
      <c r="A2398" s="54" t="s">
        <v>7239</v>
      </c>
      <c r="B2398" s="54" t="s">
        <v>7240</v>
      </c>
      <c r="C2398" s="54" t="s">
        <v>7241</v>
      </c>
      <c r="D2398" s="54" t="s">
        <v>85</v>
      </c>
      <c r="E2398" s="54" t="s">
        <v>18</v>
      </c>
      <c r="F2398" s="54" t="s">
        <v>85</v>
      </c>
      <c r="G2398" s="54" t="s">
        <v>29</v>
      </c>
      <c r="H2398" s="54"/>
      <c r="I2398" s="54" t="s">
        <v>353</v>
      </c>
      <c r="J2398" s="68">
        <v>24.8</v>
      </c>
      <c r="K2398" s="68">
        <v>34.154</v>
      </c>
      <c r="L2398" s="68">
        <v>30</v>
      </c>
      <c r="M2398" s="68">
        <v>35</v>
      </c>
      <c r="N2398" s="68">
        <v>5</v>
      </c>
    </row>
    <row r="2399" customFormat="1" spans="1:14">
      <c r="A2399" s="54" t="s">
        <v>7242</v>
      </c>
      <c r="B2399" s="54" t="s">
        <v>7243</v>
      </c>
      <c r="C2399" s="54" t="s">
        <v>7244</v>
      </c>
      <c r="D2399" s="54" t="s">
        <v>266</v>
      </c>
      <c r="E2399" s="54" t="s">
        <v>18</v>
      </c>
      <c r="F2399" s="54" t="s">
        <v>267</v>
      </c>
      <c r="G2399" s="54" t="s">
        <v>170</v>
      </c>
      <c r="H2399" s="54"/>
      <c r="I2399" s="54" t="s">
        <v>353</v>
      </c>
      <c r="J2399" s="68">
        <v>18.53</v>
      </c>
      <c r="K2399" s="68">
        <v>26.359</v>
      </c>
      <c r="L2399" s="68">
        <v>29</v>
      </c>
      <c r="M2399" s="68">
        <v>27</v>
      </c>
      <c r="N2399" s="68">
        <v>-2</v>
      </c>
    </row>
    <row r="2400" customFormat="1" spans="1:14">
      <c r="A2400" s="54" t="s">
        <v>7245</v>
      </c>
      <c r="B2400" s="54" t="s">
        <v>7246</v>
      </c>
      <c r="C2400" s="54" t="s">
        <v>7247</v>
      </c>
      <c r="D2400" s="54" t="s">
        <v>274</v>
      </c>
      <c r="E2400" s="54" t="s">
        <v>18</v>
      </c>
      <c r="F2400" s="54" t="s">
        <v>274</v>
      </c>
      <c r="G2400" s="54" t="s">
        <v>29</v>
      </c>
      <c r="H2400" s="54"/>
      <c r="I2400" s="54" t="s">
        <v>99</v>
      </c>
      <c r="J2400" s="68">
        <v>53.57</v>
      </c>
      <c r="K2400" s="68">
        <v>45.163</v>
      </c>
      <c r="L2400" s="68">
        <v>54</v>
      </c>
      <c r="M2400" s="68">
        <v>54</v>
      </c>
      <c r="N2400" s="68">
        <v>0</v>
      </c>
    </row>
    <row r="2401" customFormat="1" spans="1:14">
      <c r="A2401" s="54" t="s">
        <v>7248</v>
      </c>
      <c r="B2401" s="54" t="s">
        <v>7249</v>
      </c>
      <c r="C2401" s="54" t="s">
        <v>7250</v>
      </c>
      <c r="D2401" s="54" t="s">
        <v>78</v>
      </c>
      <c r="E2401" s="54" t="s">
        <v>18</v>
      </c>
      <c r="F2401" s="54" t="s">
        <v>78</v>
      </c>
      <c r="G2401" s="66" t="s">
        <v>29</v>
      </c>
      <c r="H2401" s="54"/>
      <c r="I2401" s="54" t="s">
        <v>558</v>
      </c>
      <c r="J2401" s="68">
        <v>32.51</v>
      </c>
      <c r="K2401" s="68">
        <v>67.527</v>
      </c>
      <c r="L2401" s="68">
        <v>68</v>
      </c>
      <c r="M2401" s="68">
        <v>68</v>
      </c>
      <c r="N2401" s="68">
        <v>0</v>
      </c>
    </row>
    <row r="2402" customFormat="1" spans="1:14">
      <c r="A2402" s="54" t="s">
        <v>7251</v>
      </c>
      <c r="B2402" s="54" t="s">
        <v>7252</v>
      </c>
      <c r="C2402" s="54" t="s">
        <v>7253</v>
      </c>
      <c r="D2402" s="54" t="s">
        <v>128</v>
      </c>
      <c r="E2402" s="54" t="s">
        <v>18</v>
      </c>
      <c r="F2402" s="54" t="s">
        <v>128</v>
      </c>
      <c r="G2402" s="66" t="s">
        <v>129</v>
      </c>
      <c r="H2402" s="54"/>
      <c r="I2402" s="54" t="s">
        <v>99</v>
      </c>
      <c r="J2402" s="68">
        <v>2.03</v>
      </c>
      <c r="K2402" s="68">
        <v>2.067</v>
      </c>
      <c r="L2402" s="68">
        <v>2.1</v>
      </c>
      <c r="M2402" s="68">
        <v>2.5</v>
      </c>
      <c r="N2402" s="68">
        <v>0.4</v>
      </c>
    </row>
    <row r="2403" customFormat="1" spans="1:14">
      <c r="A2403" s="54" t="s">
        <v>7254</v>
      </c>
      <c r="B2403" s="54" t="s">
        <v>7255</v>
      </c>
      <c r="C2403" s="54" t="s">
        <v>7256</v>
      </c>
      <c r="D2403" s="54" t="s">
        <v>2864</v>
      </c>
      <c r="E2403" s="54" t="s">
        <v>18</v>
      </c>
      <c r="F2403" s="54" t="s">
        <v>2864</v>
      </c>
      <c r="G2403" s="54" t="s">
        <v>129</v>
      </c>
      <c r="H2403" s="54"/>
      <c r="I2403" s="54" t="s">
        <v>292</v>
      </c>
      <c r="J2403" s="68">
        <v>1.35</v>
      </c>
      <c r="K2403" s="68">
        <v>2.038</v>
      </c>
      <c r="L2403" s="68">
        <v>2.5</v>
      </c>
      <c r="M2403" s="68">
        <v>2.5</v>
      </c>
      <c r="N2403" s="68">
        <v>0</v>
      </c>
    </row>
    <row r="2404" customFormat="1" spans="1:14">
      <c r="A2404" s="54" t="s">
        <v>7257</v>
      </c>
      <c r="B2404" s="54" t="s">
        <v>7258</v>
      </c>
      <c r="C2404" s="54" t="s">
        <v>7259</v>
      </c>
      <c r="D2404" s="54" t="s">
        <v>97</v>
      </c>
      <c r="E2404" s="54" t="s">
        <v>18</v>
      </c>
      <c r="F2404" s="54" t="s">
        <v>97</v>
      </c>
      <c r="G2404" s="54" t="s">
        <v>98</v>
      </c>
      <c r="H2404" s="54"/>
      <c r="I2404" s="54" t="s">
        <v>540</v>
      </c>
      <c r="J2404" s="68">
        <v>130.54</v>
      </c>
      <c r="K2404" s="68">
        <v>60.106</v>
      </c>
      <c r="L2404" s="68">
        <v>135</v>
      </c>
      <c r="M2404" s="68">
        <v>135</v>
      </c>
      <c r="N2404" s="68">
        <v>0</v>
      </c>
    </row>
    <row r="2405" customFormat="1" spans="1:14">
      <c r="A2405" s="54" t="s">
        <v>7260</v>
      </c>
      <c r="B2405" s="54" t="s">
        <v>7261</v>
      </c>
      <c r="C2405" s="54" t="s">
        <v>7262</v>
      </c>
      <c r="D2405" s="54" t="s">
        <v>17</v>
      </c>
      <c r="E2405" s="54" t="s">
        <v>18</v>
      </c>
      <c r="F2405" s="54" t="s">
        <v>17</v>
      </c>
      <c r="G2405" s="54" t="s">
        <v>19</v>
      </c>
      <c r="H2405" s="54"/>
      <c r="I2405" s="54" t="s">
        <v>1269</v>
      </c>
      <c r="J2405" s="68">
        <v>6.51</v>
      </c>
      <c r="K2405" s="68">
        <v>10.73</v>
      </c>
      <c r="L2405" s="68">
        <v>9</v>
      </c>
      <c r="M2405" s="68">
        <v>11</v>
      </c>
      <c r="N2405" s="68">
        <v>2</v>
      </c>
    </row>
    <row r="2406" customFormat="1" spans="1:14">
      <c r="A2406" s="54" t="s">
        <v>7263</v>
      </c>
      <c r="B2406" s="54" t="s">
        <v>7264</v>
      </c>
      <c r="C2406" s="54" t="s">
        <v>7265</v>
      </c>
      <c r="D2406" s="54" t="s">
        <v>17</v>
      </c>
      <c r="E2406" s="54" t="s">
        <v>18</v>
      </c>
      <c r="F2406" s="54" t="s">
        <v>17</v>
      </c>
      <c r="G2406" s="66" t="s">
        <v>19</v>
      </c>
      <c r="H2406" s="54"/>
      <c r="I2406" s="54" t="s">
        <v>227</v>
      </c>
      <c r="J2406" s="68">
        <v>64.16</v>
      </c>
      <c r="K2406" s="68">
        <v>63.975</v>
      </c>
      <c r="L2406" s="68">
        <v>66</v>
      </c>
      <c r="M2406" s="68">
        <v>65</v>
      </c>
      <c r="N2406" s="68">
        <v>-1</v>
      </c>
    </row>
    <row r="2407" customFormat="1" spans="1:14">
      <c r="A2407" s="54" t="s">
        <v>7266</v>
      </c>
      <c r="B2407" s="54" t="s">
        <v>7267</v>
      </c>
      <c r="C2407" s="54" t="s">
        <v>7268</v>
      </c>
      <c r="D2407" s="54" t="s">
        <v>17</v>
      </c>
      <c r="E2407" s="54" t="s">
        <v>18</v>
      </c>
      <c r="F2407" s="54" t="s">
        <v>17</v>
      </c>
      <c r="G2407" s="54" t="s">
        <v>19</v>
      </c>
      <c r="H2407" s="54"/>
      <c r="I2407" s="54" t="s">
        <v>540</v>
      </c>
      <c r="J2407" s="68">
        <v>7.53</v>
      </c>
      <c r="K2407" s="68">
        <v>3.249</v>
      </c>
      <c r="L2407" s="68">
        <v>8</v>
      </c>
      <c r="M2407" s="68">
        <v>8</v>
      </c>
      <c r="N2407" s="68">
        <v>0</v>
      </c>
    </row>
    <row r="2408" customFormat="1" spans="1:14">
      <c r="A2408" s="54" t="s">
        <v>7269</v>
      </c>
      <c r="B2408" s="54" t="s">
        <v>7270</v>
      </c>
      <c r="C2408" s="54" t="s">
        <v>2787</v>
      </c>
      <c r="D2408" s="54" t="s">
        <v>7271</v>
      </c>
      <c r="E2408" s="54" t="s">
        <v>18</v>
      </c>
      <c r="F2408" s="54" t="s">
        <v>7271</v>
      </c>
      <c r="G2408" s="54" t="s">
        <v>170</v>
      </c>
      <c r="H2408" s="54"/>
      <c r="I2408" s="54" t="s">
        <v>7272</v>
      </c>
      <c r="J2408" s="68">
        <v>822.46</v>
      </c>
      <c r="K2408" s="68">
        <v>923.029</v>
      </c>
      <c r="L2408" s="68">
        <v>925</v>
      </c>
      <c r="M2408" s="68">
        <v>924</v>
      </c>
      <c r="N2408" s="68">
        <v>-1</v>
      </c>
    </row>
    <row r="2409" customFormat="1" spans="1:14">
      <c r="A2409" s="54" t="s">
        <v>7273</v>
      </c>
      <c r="B2409" s="54" t="s">
        <v>7274</v>
      </c>
      <c r="C2409" s="54" t="s">
        <v>7275</v>
      </c>
      <c r="D2409" s="54" t="s">
        <v>332</v>
      </c>
      <c r="E2409" s="54" t="s">
        <v>18</v>
      </c>
      <c r="F2409" s="54" t="s">
        <v>332</v>
      </c>
      <c r="G2409" s="66" t="s">
        <v>52</v>
      </c>
      <c r="H2409" s="54"/>
      <c r="I2409" s="54" t="s">
        <v>421</v>
      </c>
      <c r="J2409" s="68">
        <v>57.64</v>
      </c>
      <c r="K2409" s="68">
        <v>58.064</v>
      </c>
      <c r="L2409" s="68">
        <v>58</v>
      </c>
      <c r="M2409" s="68">
        <v>59</v>
      </c>
      <c r="N2409" s="68">
        <v>1</v>
      </c>
    </row>
    <row r="2410" customFormat="1" spans="1:14">
      <c r="A2410" s="54" t="s">
        <v>7276</v>
      </c>
      <c r="B2410" s="54" t="s">
        <v>7277</v>
      </c>
      <c r="C2410" s="54" t="s">
        <v>7278</v>
      </c>
      <c r="D2410" s="54" t="s">
        <v>17</v>
      </c>
      <c r="E2410" s="54" t="s">
        <v>18</v>
      </c>
      <c r="F2410" s="54" t="s">
        <v>17</v>
      </c>
      <c r="G2410" s="54" t="s">
        <v>19</v>
      </c>
      <c r="H2410" s="54"/>
      <c r="I2410" s="54" t="s">
        <v>145</v>
      </c>
      <c r="J2410" s="68">
        <v>8.9</v>
      </c>
      <c r="K2410" s="68">
        <v>5.016</v>
      </c>
      <c r="L2410" s="68">
        <v>9</v>
      </c>
      <c r="M2410" s="68">
        <v>9</v>
      </c>
      <c r="N2410" s="68">
        <v>0</v>
      </c>
    </row>
    <row r="2411" customFormat="1" spans="1:14">
      <c r="A2411" s="54" t="s">
        <v>7279</v>
      </c>
      <c r="B2411" s="54" t="s">
        <v>7280</v>
      </c>
      <c r="C2411" s="54" t="s">
        <v>7281</v>
      </c>
      <c r="D2411" s="54" t="s">
        <v>17</v>
      </c>
      <c r="E2411" s="54" t="s">
        <v>18</v>
      </c>
      <c r="F2411" s="54" t="s">
        <v>17</v>
      </c>
      <c r="G2411" s="54" t="s">
        <v>19</v>
      </c>
      <c r="H2411" s="54"/>
      <c r="I2411" s="54" t="s">
        <v>454</v>
      </c>
      <c r="J2411" s="68">
        <v>1.03</v>
      </c>
      <c r="K2411" s="68">
        <v>0.662</v>
      </c>
      <c r="L2411" s="68">
        <v>1.5</v>
      </c>
      <c r="M2411" s="68">
        <v>1.5</v>
      </c>
      <c r="N2411" s="68">
        <v>0</v>
      </c>
    </row>
    <row r="2412" customFormat="1" spans="1:14">
      <c r="A2412" s="54" t="s">
        <v>7282</v>
      </c>
      <c r="B2412" s="54" t="s">
        <v>7283</v>
      </c>
      <c r="C2412" s="54" t="s">
        <v>7284</v>
      </c>
      <c r="D2412" s="54" t="s">
        <v>17</v>
      </c>
      <c r="E2412" s="54" t="s">
        <v>18</v>
      </c>
      <c r="F2412" s="54" t="s">
        <v>17</v>
      </c>
      <c r="G2412" s="54" t="s">
        <v>19</v>
      </c>
      <c r="H2412" s="54"/>
      <c r="I2412" s="54" t="s">
        <v>215</v>
      </c>
      <c r="J2412" s="68">
        <v>0.21</v>
      </c>
      <c r="K2412" s="68">
        <v>0</v>
      </c>
      <c r="L2412" s="68">
        <v>0.5</v>
      </c>
      <c r="M2412" s="68">
        <v>0.5</v>
      </c>
      <c r="N2412" s="68">
        <v>0</v>
      </c>
    </row>
    <row r="2413" customFormat="1" spans="1:14">
      <c r="A2413" s="54" t="s">
        <v>7285</v>
      </c>
      <c r="B2413" s="54" t="s">
        <v>7286</v>
      </c>
      <c r="C2413" s="54" t="s">
        <v>7287</v>
      </c>
      <c r="D2413" s="54" t="s">
        <v>17</v>
      </c>
      <c r="E2413" s="54" t="s">
        <v>18</v>
      </c>
      <c r="F2413" s="54" t="s">
        <v>17</v>
      </c>
      <c r="G2413" s="54" t="s">
        <v>19</v>
      </c>
      <c r="H2413" s="54"/>
      <c r="I2413" s="54" t="s">
        <v>288</v>
      </c>
      <c r="J2413" s="68">
        <v>17.71</v>
      </c>
      <c r="K2413" s="68">
        <v>15.635</v>
      </c>
      <c r="L2413" s="68">
        <v>18</v>
      </c>
      <c r="M2413" s="68">
        <v>19</v>
      </c>
      <c r="N2413" s="68">
        <v>1</v>
      </c>
    </row>
    <row r="2414" customFormat="1" spans="1:14">
      <c r="A2414" s="54" t="s">
        <v>7288</v>
      </c>
      <c r="B2414" s="54" t="s">
        <v>7289</v>
      </c>
      <c r="C2414" s="54" t="s">
        <v>7290</v>
      </c>
      <c r="D2414" s="54" t="s">
        <v>3059</v>
      </c>
      <c r="E2414" s="54" t="s">
        <v>18</v>
      </c>
      <c r="F2414" s="54" t="s">
        <v>3059</v>
      </c>
      <c r="G2414" s="54" t="s">
        <v>29</v>
      </c>
      <c r="H2414" s="54"/>
      <c r="I2414" s="54" t="s">
        <v>215</v>
      </c>
      <c r="J2414" s="68">
        <v>41.12</v>
      </c>
      <c r="K2414" s="68">
        <v>32.357</v>
      </c>
      <c r="L2414" s="68">
        <v>42</v>
      </c>
      <c r="M2414" s="68">
        <v>42</v>
      </c>
      <c r="N2414" s="68">
        <v>0</v>
      </c>
    </row>
    <row r="2415" customFormat="1" spans="1:14">
      <c r="A2415" s="54" t="s">
        <v>7291</v>
      </c>
      <c r="B2415" s="54" t="s">
        <v>7292</v>
      </c>
      <c r="C2415" s="54" t="s">
        <v>7293</v>
      </c>
      <c r="D2415" s="54" t="s">
        <v>1184</v>
      </c>
      <c r="E2415" s="54" t="s">
        <v>18</v>
      </c>
      <c r="F2415" s="54" t="s">
        <v>1184</v>
      </c>
      <c r="G2415" s="66" t="s">
        <v>98</v>
      </c>
      <c r="H2415" s="54"/>
      <c r="I2415" s="54" t="s">
        <v>442</v>
      </c>
      <c r="J2415" s="68">
        <v>21.56</v>
      </c>
      <c r="K2415" s="68">
        <v>19.228</v>
      </c>
      <c r="L2415" s="68">
        <v>22</v>
      </c>
      <c r="M2415" s="68">
        <v>22</v>
      </c>
      <c r="N2415" s="68">
        <v>0</v>
      </c>
    </row>
    <row r="2416" customFormat="1" spans="1:14">
      <c r="A2416" s="54" t="s">
        <v>7294</v>
      </c>
      <c r="B2416" s="54" t="s">
        <v>7295</v>
      </c>
      <c r="C2416" s="54" t="s">
        <v>7296</v>
      </c>
      <c r="D2416" s="54" t="s">
        <v>586</v>
      </c>
      <c r="E2416" s="54" t="s">
        <v>18</v>
      </c>
      <c r="F2416" s="54" t="s">
        <v>586</v>
      </c>
      <c r="G2416" s="54" t="s">
        <v>98</v>
      </c>
      <c r="H2416" s="54"/>
      <c r="I2416" s="54" t="s">
        <v>442</v>
      </c>
      <c r="J2416" s="68">
        <v>0.98</v>
      </c>
      <c r="K2416" s="68">
        <v>1.03</v>
      </c>
      <c r="L2416" s="68">
        <v>1</v>
      </c>
      <c r="M2416" s="68">
        <v>1.5</v>
      </c>
      <c r="N2416" s="68">
        <v>0.5</v>
      </c>
    </row>
    <row r="2417" customFormat="1" spans="1:14">
      <c r="A2417" s="54" t="s">
        <v>7297</v>
      </c>
      <c r="B2417" s="54" t="s">
        <v>7298</v>
      </c>
      <c r="C2417" s="54" t="s">
        <v>50</v>
      </c>
      <c r="D2417" s="54" t="s">
        <v>51</v>
      </c>
      <c r="E2417" s="54" t="s">
        <v>18</v>
      </c>
      <c r="F2417" s="54" t="s">
        <v>51</v>
      </c>
      <c r="G2417" s="54" t="s">
        <v>52</v>
      </c>
      <c r="H2417" s="54"/>
      <c r="I2417" s="54" t="s">
        <v>1218</v>
      </c>
      <c r="J2417" s="68">
        <v>19.25</v>
      </c>
      <c r="K2417" s="68">
        <v>8.835</v>
      </c>
      <c r="L2417" s="68">
        <v>21</v>
      </c>
      <c r="M2417" s="68">
        <v>20</v>
      </c>
      <c r="N2417" s="68">
        <v>-1</v>
      </c>
    </row>
    <row r="2418" customFormat="1" spans="1:14">
      <c r="A2418" s="54" t="s">
        <v>7299</v>
      </c>
      <c r="B2418" s="54" t="s">
        <v>7300</v>
      </c>
      <c r="C2418" s="54" t="s">
        <v>50</v>
      </c>
      <c r="D2418" s="54" t="s">
        <v>51</v>
      </c>
      <c r="E2418" s="54" t="s">
        <v>18</v>
      </c>
      <c r="F2418" s="54" t="s">
        <v>51</v>
      </c>
      <c r="G2418" s="66" t="s">
        <v>52</v>
      </c>
      <c r="H2418" s="54"/>
      <c r="I2418" s="54" t="s">
        <v>1218</v>
      </c>
      <c r="J2418" s="68">
        <v>13.92</v>
      </c>
      <c r="K2418" s="68">
        <v>4.03</v>
      </c>
      <c r="L2418" s="68">
        <v>21</v>
      </c>
      <c r="M2418" s="68">
        <v>14</v>
      </c>
      <c r="N2418" s="68">
        <v>-7</v>
      </c>
    </row>
    <row r="2419" customFormat="1" spans="1:14">
      <c r="A2419" s="54" t="s">
        <v>7301</v>
      </c>
      <c r="B2419" s="54" t="s">
        <v>7302</v>
      </c>
      <c r="C2419" s="54" t="s">
        <v>50</v>
      </c>
      <c r="D2419" s="54" t="s">
        <v>51</v>
      </c>
      <c r="E2419" s="54" t="s">
        <v>18</v>
      </c>
      <c r="F2419" s="54" t="s">
        <v>51</v>
      </c>
      <c r="G2419" s="54" t="s">
        <v>52</v>
      </c>
      <c r="H2419" s="54"/>
      <c r="I2419" s="54" t="s">
        <v>1218</v>
      </c>
      <c r="J2419" s="68">
        <v>18.38</v>
      </c>
      <c r="K2419" s="68">
        <v>8.835</v>
      </c>
      <c r="L2419" s="68">
        <v>21</v>
      </c>
      <c r="M2419" s="68">
        <v>19</v>
      </c>
      <c r="N2419" s="68">
        <v>-2</v>
      </c>
    </row>
    <row r="2420" customFormat="1" spans="1:14">
      <c r="A2420" s="54" t="s">
        <v>7303</v>
      </c>
      <c r="B2420" s="54" t="s">
        <v>7304</v>
      </c>
      <c r="C2420" s="54" t="s">
        <v>7305</v>
      </c>
      <c r="D2420" s="54" t="s">
        <v>1592</v>
      </c>
      <c r="E2420" s="54" t="s">
        <v>18</v>
      </c>
      <c r="F2420" s="54" t="s">
        <v>1592</v>
      </c>
      <c r="G2420" s="54" t="s">
        <v>52</v>
      </c>
      <c r="H2420" s="54"/>
      <c r="I2420" s="54" t="s">
        <v>279</v>
      </c>
      <c r="J2420" s="68">
        <v>20.36</v>
      </c>
      <c r="K2420" s="68">
        <v>13.219</v>
      </c>
      <c r="L2420" s="68">
        <v>21</v>
      </c>
      <c r="M2420" s="68">
        <v>21</v>
      </c>
      <c r="N2420" s="68">
        <v>0</v>
      </c>
    </row>
    <row r="2421" customFormat="1" spans="1:14">
      <c r="A2421" s="54" t="s">
        <v>7306</v>
      </c>
      <c r="B2421" s="54" t="s">
        <v>7307</v>
      </c>
      <c r="C2421" s="54" t="s">
        <v>7308</v>
      </c>
      <c r="D2421" s="54" t="s">
        <v>17</v>
      </c>
      <c r="E2421" s="54" t="s">
        <v>18</v>
      </c>
      <c r="F2421" s="54" t="s">
        <v>17</v>
      </c>
      <c r="G2421" s="66" t="s">
        <v>19</v>
      </c>
      <c r="H2421" s="54"/>
      <c r="I2421" s="54" t="s">
        <v>408</v>
      </c>
      <c r="J2421" s="68">
        <v>4</v>
      </c>
      <c r="K2421" s="68">
        <v>3.36</v>
      </c>
      <c r="L2421" s="68">
        <v>4</v>
      </c>
      <c r="M2421" s="68">
        <v>4</v>
      </c>
      <c r="N2421" s="68">
        <v>0</v>
      </c>
    </row>
    <row r="2422" customFormat="1" spans="1:14">
      <c r="A2422" s="54" t="s">
        <v>7309</v>
      </c>
      <c r="B2422" s="54" t="s">
        <v>7310</v>
      </c>
      <c r="C2422" s="54" t="s">
        <v>7311</v>
      </c>
      <c r="D2422" s="54" t="s">
        <v>17</v>
      </c>
      <c r="E2422" s="54" t="s">
        <v>18</v>
      </c>
      <c r="F2422" s="54" t="s">
        <v>17</v>
      </c>
      <c r="G2422" s="54" t="s">
        <v>19</v>
      </c>
      <c r="H2422" s="54"/>
      <c r="I2422" s="54" t="s">
        <v>246</v>
      </c>
      <c r="J2422" s="68">
        <v>2.44</v>
      </c>
      <c r="K2422" s="68">
        <v>2.394</v>
      </c>
      <c r="L2422" s="68">
        <v>2.5</v>
      </c>
      <c r="M2422" s="68">
        <v>2.5</v>
      </c>
      <c r="N2422" s="68">
        <v>0</v>
      </c>
    </row>
    <row r="2423" customFormat="1" spans="1:14">
      <c r="A2423" s="54" t="s">
        <v>7312</v>
      </c>
      <c r="B2423" s="54" t="s">
        <v>7313</v>
      </c>
      <c r="C2423" s="54" t="s">
        <v>7314</v>
      </c>
      <c r="D2423" s="54" t="s">
        <v>17</v>
      </c>
      <c r="E2423" s="54" t="s">
        <v>18</v>
      </c>
      <c r="F2423" s="54" t="s">
        <v>17</v>
      </c>
      <c r="G2423" s="54" t="s">
        <v>19</v>
      </c>
      <c r="H2423" s="54"/>
      <c r="I2423" s="54" t="s">
        <v>20</v>
      </c>
      <c r="J2423" s="68">
        <v>54.43</v>
      </c>
      <c r="K2423" s="68">
        <v>57.803</v>
      </c>
      <c r="L2423" s="68">
        <v>58</v>
      </c>
      <c r="M2423" s="68">
        <v>58</v>
      </c>
      <c r="N2423" s="68">
        <v>0</v>
      </c>
    </row>
    <row r="2424" customFormat="1" spans="1:14">
      <c r="A2424" s="54" t="s">
        <v>7315</v>
      </c>
      <c r="B2424" s="54" t="s">
        <v>7316</v>
      </c>
      <c r="C2424" s="54" t="s">
        <v>7317</v>
      </c>
      <c r="D2424" s="54" t="s">
        <v>17</v>
      </c>
      <c r="E2424" s="54" t="s">
        <v>18</v>
      </c>
      <c r="F2424" s="54" t="s">
        <v>17</v>
      </c>
      <c r="G2424" s="66" t="s">
        <v>19</v>
      </c>
      <c r="H2424" s="54"/>
      <c r="I2424" s="54" t="s">
        <v>20</v>
      </c>
      <c r="J2424" s="68">
        <v>48.18</v>
      </c>
      <c r="K2424" s="68">
        <v>49.048</v>
      </c>
      <c r="L2424" s="68">
        <v>51</v>
      </c>
      <c r="M2424" s="68">
        <v>50</v>
      </c>
      <c r="N2424" s="68">
        <v>-1</v>
      </c>
    </row>
    <row r="2425" customFormat="1" spans="1:14">
      <c r="A2425" s="54" t="s">
        <v>7318</v>
      </c>
      <c r="B2425" s="54" t="s">
        <v>7319</v>
      </c>
      <c r="C2425" s="54" t="s">
        <v>7320</v>
      </c>
      <c r="D2425" s="54" t="s">
        <v>465</v>
      </c>
      <c r="E2425" s="54" t="s">
        <v>18</v>
      </c>
      <c r="F2425" s="54" t="s">
        <v>465</v>
      </c>
      <c r="G2425" s="54" t="s">
        <v>129</v>
      </c>
      <c r="H2425" s="54"/>
      <c r="I2425" s="54" t="s">
        <v>191</v>
      </c>
      <c r="J2425" s="68">
        <v>7.63</v>
      </c>
      <c r="K2425" s="68" t="s">
        <v>36</v>
      </c>
      <c r="L2425" s="68">
        <v>8</v>
      </c>
      <c r="M2425" s="68">
        <v>8</v>
      </c>
      <c r="N2425" s="68">
        <v>0</v>
      </c>
    </row>
    <row r="2426" customFormat="1" spans="1:14">
      <c r="A2426" s="54" t="s">
        <v>7321</v>
      </c>
      <c r="B2426" s="54" t="s">
        <v>7322</v>
      </c>
      <c r="C2426" s="54" t="s">
        <v>7323</v>
      </c>
      <c r="D2426" s="54" t="s">
        <v>17</v>
      </c>
      <c r="E2426" s="54" t="s">
        <v>18</v>
      </c>
      <c r="F2426" s="54" t="s">
        <v>17</v>
      </c>
      <c r="G2426" s="54" t="s">
        <v>19</v>
      </c>
      <c r="H2426" s="54"/>
      <c r="I2426" s="54" t="s">
        <v>1262</v>
      </c>
      <c r="J2426" s="68">
        <v>25.24</v>
      </c>
      <c r="K2426" s="68">
        <v>24.052</v>
      </c>
      <c r="L2426" s="68">
        <v>40</v>
      </c>
      <c r="M2426" s="68">
        <v>26</v>
      </c>
      <c r="N2426" s="68">
        <v>-14</v>
      </c>
    </row>
    <row r="2427" customFormat="1" spans="1:14">
      <c r="A2427" s="54" t="s">
        <v>7324</v>
      </c>
      <c r="B2427" s="54" t="s">
        <v>7325</v>
      </c>
      <c r="C2427" s="54" t="s">
        <v>50</v>
      </c>
      <c r="D2427" s="54" t="s">
        <v>1903</v>
      </c>
      <c r="E2427" s="54" t="s">
        <v>18</v>
      </c>
      <c r="F2427" s="54" t="s">
        <v>1903</v>
      </c>
      <c r="G2427" s="54" t="s">
        <v>52</v>
      </c>
      <c r="H2427" s="54"/>
      <c r="I2427" s="54" t="s">
        <v>223</v>
      </c>
      <c r="J2427" s="68">
        <v>104.57</v>
      </c>
      <c r="K2427" s="68">
        <v>62.807</v>
      </c>
      <c r="L2427" s="68">
        <v>105</v>
      </c>
      <c r="M2427" s="68">
        <v>105</v>
      </c>
      <c r="N2427" s="68">
        <v>0</v>
      </c>
    </row>
    <row r="2428" customFormat="1" spans="1:14">
      <c r="A2428" s="54" t="s">
        <v>7326</v>
      </c>
      <c r="B2428" s="54" t="s">
        <v>7327</v>
      </c>
      <c r="C2428" s="54" t="s">
        <v>50</v>
      </c>
      <c r="D2428" s="54" t="s">
        <v>2246</v>
      </c>
      <c r="E2428" s="54" t="s">
        <v>18</v>
      </c>
      <c r="F2428" s="54" t="s">
        <v>2246</v>
      </c>
      <c r="G2428" s="54" t="s">
        <v>52</v>
      </c>
      <c r="H2428" s="54"/>
      <c r="I2428" s="54" t="s">
        <v>223</v>
      </c>
      <c r="J2428" s="68">
        <v>566.85</v>
      </c>
      <c r="K2428" s="68">
        <v>344.555</v>
      </c>
      <c r="L2428" s="68">
        <v>567</v>
      </c>
      <c r="M2428" s="68">
        <v>567</v>
      </c>
      <c r="N2428" s="68">
        <v>0</v>
      </c>
    </row>
    <row r="2429" customFormat="1" spans="1:14">
      <c r="A2429" s="54" t="s">
        <v>7328</v>
      </c>
      <c r="B2429" s="54" t="s">
        <v>7329</v>
      </c>
      <c r="C2429" s="54" t="s">
        <v>50</v>
      </c>
      <c r="D2429" s="54" t="s">
        <v>231</v>
      </c>
      <c r="E2429" s="54" t="s">
        <v>18</v>
      </c>
      <c r="F2429" s="54" t="s">
        <v>231</v>
      </c>
      <c r="G2429" s="66" t="s">
        <v>52</v>
      </c>
      <c r="H2429" s="54"/>
      <c r="I2429" s="54" t="s">
        <v>223</v>
      </c>
      <c r="J2429" s="68">
        <v>410.06</v>
      </c>
      <c r="K2429" s="68">
        <v>251.078</v>
      </c>
      <c r="L2429" s="68">
        <v>410</v>
      </c>
      <c r="M2429" s="68">
        <v>411</v>
      </c>
      <c r="N2429" s="68">
        <v>1</v>
      </c>
    </row>
    <row r="2430" customFormat="1" spans="1:14">
      <c r="A2430" s="54" t="s">
        <v>7330</v>
      </c>
      <c r="B2430" s="54" t="s">
        <v>7331</v>
      </c>
      <c r="C2430" s="54" t="s">
        <v>7332</v>
      </c>
      <c r="D2430" s="54" t="s">
        <v>17</v>
      </c>
      <c r="E2430" s="54" t="s">
        <v>18</v>
      </c>
      <c r="F2430" s="54" t="s">
        <v>17</v>
      </c>
      <c r="G2430" s="66" t="s">
        <v>19</v>
      </c>
      <c r="H2430" s="54"/>
      <c r="I2430" s="54" t="s">
        <v>191</v>
      </c>
      <c r="J2430" s="68">
        <v>21.2</v>
      </c>
      <c r="K2430" s="68">
        <v>6.758</v>
      </c>
      <c r="L2430" s="68">
        <v>22</v>
      </c>
      <c r="M2430" s="68">
        <v>22</v>
      </c>
      <c r="N2430" s="68">
        <v>0</v>
      </c>
    </row>
    <row r="2431" customFormat="1" spans="1:14">
      <c r="A2431" s="54" t="s">
        <v>7333</v>
      </c>
      <c r="B2431" s="54" t="s">
        <v>7334</v>
      </c>
      <c r="C2431" s="54" t="s">
        <v>7335</v>
      </c>
      <c r="D2431" s="54" t="s">
        <v>17</v>
      </c>
      <c r="E2431" s="54" t="s">
        <v>18</v>
      </c>
      <c r="F2431" s="54" t="s">
        <v>17</v>
      </c>
      <c r="G2431" s="66" t="s">
        <v>19</v>
      </c>
      <c r="H2431" s="54"/>
      <c r="I2431" s="54" t="s">
        <v>390</v>
      </c>
      <c r="J2431" s="68">
        <v>5.02</v>
      </c>
      <c r="K2431" s="68">
        <v>10.547</v>
      </c>
      <c r="L2431" s="68">
        <v>9.5</v>
      </c>
      <c r="M2431" s="68">
        <v>11</v>
      </c>
      <c r="N2431" s="68">
        <v>1.5</v>
      </c>
    </row>
    <row r="2432" customFormat="1" spans="1:14">
      <c r="A2432" s="54" t="s">
        <v>7336</v>
      </c>
      <c r="B2432" s="54" t="s">
        <v>7337</v>
      </c>
      <c r="C2432" s="54" t="s">
        <v>7338</v>
      </c>
      <c r="D2432" s="54" t="s">
        <v>17</v>
      </c>
      <c r="E2432" s="54" t="s">
        <v>18</v>
      </c>
      <c r="F2432" s="54" t="s">
        <v>17</v>
      </c>
      <c r="G2432" s="66" t="s">
        <v>19</v>
      </c>
      <c r="H2432" s="54"/>
      <c r="I2432" s="54" t="s">
        <v>390</v>
      </c>
      <c r="J2432" s="68">
        <v>0.64</v>
      </c>
      <c r="K2432" s="68">
        <v>1.663</v>
      </c>
      <c r="L2432" s="68">
        <v>2</v>
      </c>
      <c r="M2432" s="68">
        <v>2</v>
      </c>
      <c r="N2432" s="68">
        <v>0</v>
      </c>
    </row>
    <row r="2433" customFormat="1" spans="1:14">
      <c r="A2433" s="54" t="s">
        <v>7339</v>
      </c>
      <c r="B2433" s="54" t="s">
        <v>7340</v>
      </c>
      <c r="C2433" s="54" t="s">
        <v>7341</v>
      </c>
      <c r="D2433" s="54" t="s">
        <v>17</v>
      </c>
      <c r="E2433" s="54" t="s">
        <v>18</v>
      </c>
      <c r="F2433" s="54" t="s">
        <v>17</v>
      </c>
      <c r="G2433" s="54" t="s">
        <v>19</v>
      </c>
      <c r="H2433" s="54"/>
      <c r="I2433" s="54" t="s">
        <v>390</v>
      </c>
      <c r="J2433" s="68">
        <v>0.36</v>
      </c>
      <c r="K2433" s="68">
        <v>1.478</v>
      </c>
      <c r="L2433" s="68">
        <v>2</v>
      </c>
      <c r="M2433" s="68">
        <v>1.5</v>
      </c>
      <c r="N2433" s="68">
        <v>-0.5</v>
      </c>
    </row>
    <row r="2434" customFormat="1" spans="1:14">
      <c r="A2434" s="54" t="s">
        <v>7342</v>
      </c>
      <c r="B2434" s="54" t="s">
        <v>7343</v>
      </c>
      <c r="C2434" s="54" t="s">
        <v>7344</v>
      </c>
      <c r="D2434" s="54" t="s">
        <v>24</v>
      </c>
      <c r="E2434" s="54" t="s">
        <v>18</v>
      </c>
      <c r="F2434" s="54" t="s">
        <v>24</v>
      </c>
      <c r="G2434" s="54" t="s">
        <v>19</v>
      </c>
      <c r="H2434" s="54"/>
      <c r="I2434" s="54" t="s">
        <v>246</v>
      </c>
      <c r="J2434" s="68">
        <v>23.48</v>
      </c>
      <c r="K2434" s="68">
        <v>29.441</v>
      </c>
      <c r="L2434" s="68">
        <v>25</v>
      </c>
      <c r="M2434" s="68">
        <v>30</v>
      </c>
      <c r="N2434" s="68">
        <v>5</v>
      </c>
    </row>
    <row r="2435" customFormat="1" spans="1:14">
      <c r="A2435" s="54" t="s">
        <v>7345</v>
      </c>
      <c r="B2435" s="54" t="s">
        <v>7346</v>
      </c>
      <c r="C2435" s="54" t="s">
        <v>7347</v>
      </c>
      <c r="D2435" s="54" t="s">
        <v>24</v>
      </c>
      <c r="E2435" s="54" t="s">
        <v>18</v>
      </c>
      <c r="F2435" s="54" t="s">
        <v>24</v>
      </c>
      <c r="G2435" s="54" t="s">
        <v>19</v>
      </c>
      <c r="H2435" s="54"/>
      <c r="I2435" s="54" t="s">
        <v>246</v>
      </c>
      <c r="J2435" s="68">
        <v>24.07</v>
      </c>
      <c r="K2435" s="68">
        <v>28.933</v>
      </c>
      <c r="L2435" s="68">
        <v>25</v>
      </c>
      <c r="M2435" s="68">
        <v>29</v>
      </c>
      <c r="N2435" s="68">
        <v>4</v>
      </c>
    </row>
    <row r="2436" customFormat="1" spans="1:14">
      <c r="A2436" s="54" t="s">
        <v>7348</v>
      </c>
      <c r="B2436" s="54" t="s">
        <v>7349</v>
      </c>
      <c r="C2436" s="54" t="s">
        <v>7350</v>
      </c>
      <c r="D2436" s="54" t="s">
        <v>24</v>
      </c>
      <c r="E2436" s="54" t="s">
        <v>18</v>
      </c>
      <c r="F2436" s="54" t="s">
        <v>24</v>
      </c>
      <c r="G2436" s="66" t="s">
        <v>19</v>
      </c>
      <c r="H2436" s="54"/>
      <c r="I2436" s="54" t="s">
        <v>246</v>
      </c>
      <c r="J2436" s="68">
        <v>24.05</v>
      </c>
      <c r="K2436" s="68">
        <v>29.986</v>
      </c>
      <c r="L2436" s="68">
        <v>26</v>
      </c>
      <c r="M2436" s="68">
        <v>30</v>
      </c>
      <c r="N2436" s="68">
        <v>4</v>
      </c>
    </row>
    <row r="2437" customFormat="1" spans="1:14">
      <c r="A2437" s="54" t="s">
        <v>7351</v>
      </c>
      <c r="B2437" s="54" t="s">
        <v>7352</v>
      </c>
      <c r="C2437" s="54" t="s">
        <v>7353</v>
      </c>
      <c r="D2437" s="54" t="s">
        <v>24</v>
      </c>
      <c r="E2437" s="54" t="s">
        <v>18</v>
      </c>
      <c r="F2437" s="54" t="s">
        <v>24</v>
      </c>
      <c r="G2437" s="54" t="s">
        <v>19</v>
      </c>
      <c r="H2437" s="54"/>
      <c r="I2437" s="54" t="s">
        <v>246</v>
      </c>
      <c r="J2437" s="68">
        <v>23.71</v>
      </c>
      <c r="K2437" s="68">
        <v>28.814</v>
      </c>
      <c r="L2437" s="68">
        <v>25</v>
      </c>
      <c r="M2437" s="68">
        <v>29</v>
      </c>
      <c r="N2437" s="68">
        <v>4</v>
      </c>
    </row>
    <row r="2438" customFormat="1" spans="1:14">
      <c r="A2438" s="54" t="s">
        <v>7354</v>
      </c>
      <c r="B2438" s="54" t="s">
        <v>7355</v>
      </c>
      <c r="C2438" s="54" t="s">
        <v>7356</v>
      </c>
      <c r="D2438" s="54" t="s">
        <v>24</v>
      </c>
      <c r="E2438" s="54" t="s">
        <v>18</v>
      </c>
      <c r="F2438" s="54" t="s">
        <v>24</v>
      </c>
      <c r="G2438" s="54" t="s">
        <v>19</v>
      </c>
      <c r="H2438" s="54"/>
      <c r="I2438" s="54" t="s">
        <v>246</v>
      </c>
      <c r="J2438" s="68">
        <v>23.57</v>
      </c>
      <c r="K2438" s="68">
        <v>29.469</v>
      </c>
      <c r="L2438" s="68">
        <v>25</v>
      </c>
      <c r="M2438" s="68">
        <v>30</v>
      </c>
      <c r="N2438" s="68">
        <v>5</v>
      </c>
    </row>
    <row r="2439" customFormat="1" spans="1:14">
      <c r="A2439" s="54" t="s">
        <v>7357</v>
      </c>
      <c r="B2439" s="54" t="s">
        <v>7358</v>
      </c>
      <c r="C2439" s="54" t="s">
        <v>7359</v>
      </c>
      <c r="D2439" s="54" t="s">
        <v>17</v>
      </c>
      <c r="E2439" s="54" t="s">
        <v>18</v>
      </c>
      <c r="F2439" s="54" t="s">
        <v>17</v>
      </c>
      <c r="G2439" s="54" t="s">
        <v>19</v>
      </c>
      <c r="H2439" s="54"/>
      <c r="I2439" s="54" t="s">
        <v>390</v>
      </c>
      <c r="J2439" s="68">
        <v>11.32</v>
      </c>
      <c r="K2439" s="68">
        <v>22.656</v>
      </c>
      <c r="L2439" s="68">
        <v>19</v>
      </c>
      <c r="M2439" s="68">
        <v>23</v>
      </c>
      <c r="N2439" s="68">
        <v>4</v>
      </c>
    </row>
    <row r="2440" customFormat="1" spans="1:14">
      <c r="A2440" s="54" t="s">
        <v>7360</v>
      </c>
      <c r="B2440" s="54" t="s">
        <v>7361</v>
      </c>
      <c r="C2440" s="54" t="s">
        <v>7362</v>
      </c>
      <c r="D2440" s="54" t="s">
        <v>1409</v>
      </c>
      <c r="E2440" s="54" t="s">
        <v>18</v>
      </c>
      <c r="F2440" s="54" t="s">
        <v>1409</v>
      </c>
      <c r="G2440" s="54" t="s">
        <v>52</v>
      </c>
      <c r="H2440" s="54"/>
      <c r="I2440" s="54" t="s">
        <v>152</v>
      </c>
      <c r="J2440" s="68">
        <v>130.33</v>
      </c>
      <c r="K2440" s="68">
        <v>73.163</v>
      </c>
      <c r="L2440" s="68">
        <v>131</v>
      </c>
      <c r="M2440" s="68">
        <v>131</v>
      </c>
      <c r="N2440" s="68">
        <v>0</v>
      </c>
    </row>
    <row r="2441" customFormat="1" spans="1:14">
      <c r="A2441" s="54" t="s">
        <v>7363</v>
      </c>
      <c r="B2441" s="54" t="s">
        <v>7364</v>
      </c>
      <c r="C2441" s="54" t="s">
        <v>7365</v>
      </c>
      <c r="D2441" s="54" t="s">
        <v>17</v>
      </c>
      <c r="E2441" s="54" t="s">
        <v>18</v>
      </c>
      <c r="F2441" s="54" t="s">
        <v>17</v>
      </c>
      <c r="G2441" s="54" t="s">
        <v>19</v>
      </c>
      <c r="H2441" s="54"/>
      <c r="I2441" s="54" t="s">
        <v>246</v>
      </c>
      <c r="J2441" s="68">
        <v>0.39</v>
      </c>
      <c r="K2441" s="68">
        <v>0.192</v>
      </c>
      <c r="L2441" s="68">
        <v>0.5</v>
      </c>
      <c r="M2441" s="68">
        <v>0.5</v>
      </c>
      <c r="N2441" s="68">
        <v>0</v>
      </c>
    </row>
    <row r="2442" customFormat="1" spans="1:14">
      <c r="A2442" s="54" t="s">
        <v>7366</v>
      </c>
      <c r="B2442" s="54" t="s">
        <v>7367</v>
      </c>
      <c r="C2442" s="54" t="s">
        <v>7368</v>
      </c>
      <c r="D2442" s="54" t="s">
        <v>144</v>
      </c>
      <c r="E2442" s="54" t="s">
        <v>18</v>
      </c>
      <c r="F2442" s="54" t="s">
        <v>144</v>
      </c>
      <c r="G2442" s="54" t="s">
        <v>52</v>
      </c>
      <c r="H2442" s="54"/>
      <c r="I2442" s="54" t="s">
        <v>30</v>
      </c>
      <c r="J2442" s="68">
        <v>314.41</v>
      </c>
      <c r="K2442" s="68">
        <v>178.927</v>
      </c>
      <c r="L2442" s="68">
        <v>315</v>
      </c>
      <c r="M2442" s="68">
        <v>315</v>
      </c>
      <c r="N2442" s="68">
        <v>0</v>
      </c>
    </row>
    <row r="2443" customFormat="1" spans="1:14">
      <c r="A2443" s="54" t="s">
        <v>7369</v>
      </c>
      <c r="B2443" s="54" t="s">
        <v>7370</v>
      </c>
      <c r="C2443" s="54" t="s">
        <v>7371</v>
      </c>
      <c r="D2443" s="54" t="s">
        <v>17</v>
      </c>
      <c r="E2443" s="54" t="s">
        <v>18</v>
      </c>
      <c r="F2443" s="54" t="s">
        <v>17</v>
      </c>
      <c r="G2443" s="54" t="s">
        <v>19</v>
      </c>
      <c r="H2443" s="54"/>
      <c r="I2443" s="54" t="s">
        <v>2305</v>
      </c>
      <c r="J2443" s="68">
        <v>2.48</v>
      </c>
      <c r="K2443" s="68">
        <v>3.931</v>
      </c>
      <c r="L2443" s="68">
        <v>3.5</v>
      </c>
      <c r="M2443" s="68">
        <v>4</v>
      </c>
      <c r="N2443" s="68">
        <v>0.5</v>
      </c>
    </row>
    <row r="2444" customFormat="1" spans="1:14">
      <c r="A2444" s="54" t="s">
        <v>7372</v>
      </c>
      <c r="B2444" s="54" t="s">
        <v>7373</v>
      </c>
      <c r="C2444" s="54" t="s">
        <v>7374</v>
      </c>
      <c r="D2444" s="54" t="s">
        <v>198</v>
      </c>
      <c r="E2444" s="54" t="s">
        <v>18</v>
      </c>
      <c r="F2444" s="54" t="s">
        <v>198</v>
      </c>
      <c r="G2444" s="54" t="s">
        <v>129</v>
      </c>
      <c r="H2444" s="54"/>
      <c r="I2444" s="54" t="s">
        <v>820</v>
      </c>
      <c r="J2444" s="68">
        <v>0.97</v>
      </c>
      <c r="K2444" s="68">
        <v>2.033</v>
      </c>
      <c r="L2444" s="68">
        <v>2.5</v>
      </c>
      <c r="M2444" s="68">
        <v>3.5</v>
      </c>
      <c r="N2444" s="68">
        <v>1</v>
      </c>
    </row>
    <row r="2445" customFormat="1" spans="1:14">
      <c r="A2445" s="54" t="s">
        <v>7375</v>
      </c>
      <c r="B2445" s="54" t="s">
        <v>7376</v>
      </c>
      <c r="C2445" s="54" t="s">
        <v>7377</v>
      </c>
      <c r="D2445" s="54" t="s">
        <v>168</v>
      </c>
      <c r="E2445" s="54" t="s">
        <v>18</v>
      </c>
      <c r="F2445" s="54" t="s">
        <v>169</v>
      </c>
      <c r="G2445" s="54" t="s">
        <v>170</v>
      </c>
      <c r="H2445" s="54"/>
      <c r="I2445" s="54" t="s">
        <v>215</v>
      </c>
      <c r="J2445" s="68">
        <v>40.53</v>
      </c>
      <c r="K2445" s="68">
        <v>52.7</v>
      </c>
      <c r="L2445" s="68">
        <v>50</v>
      </c>
      <c r="M2445" s="68">
        <v>53</v>
      </c>
      <c r="N2445" s="68">
        <v>3</v>
      </c>
    </row>
    <row r="2446" customFormat="1" spans="1:14">
      <c r="A2446" s="54" t="s">
        <v>7378</v>
      </c>
      <c r="B2446" s="54" t="s">
        <v>7379</v>
      </c>
      <c r="C2446" s="54" t="s">
        <v>7380</v>
      </c>
      <c r="D2446" s="54" t="s">
        <v>2375</v>
      </c>
      <c r="E2446" s="54" t="s">
        <v>18</v>
      </c>
      <c r="F2446" s="54" t="s">
        <v>2375</v>
      </c>
      <c r="G2446" s="66" t="s">
        <v>52</v>
      </c>
      <c r="H2446" s="54"/>
      <c r="I2446" s="54" t="s">
        <v>215</v>
      </c>
      <c r="J2446" s="68">
        <v>42.42</v>
      </c>
      <c r="K2446" s="68">
        <v>39.352</v>
      </c>
      <c r="L2446" s="68">
        <v>43</v>
      </c>
      <c r="M2446" s="68">
        <v>52</v>
      </c>
      <c r="N2446" s="68">
        <v>9</v>
      </c>
    </row>
    <row r="2447" customFormat="1" spans="1:14">
      <c r="A2447" s="54" t="s">
        <v>7381</v>
      </c>
      <c r="B2447" s="54" t="s">
        <v>7382</v>
      </c>
      <c r="C2447" s="54" t="s">
        <v>7383</v>
      </c>
      <c r="D2447" s="54" t="s">
        <v>2375</v>
      </c>
      <c r="E2447" s="54" t="s">
        <v>18</v>
      </c>
      <c r="F2447" s="54" t="s">
        <v>2375</v>
      </c>
      <c r="G2447" s="54" t="s">
        <v>52</v>
      </c>
      <c r="H2447" s="54"/>
      <c r="I2447" s="54" t="s">
        <v>215</v>
      </c>
      <c r="J2447" s="68">
        <v>67.27</v>
      </c>
      <c r="K2447" s="68">
        <v>87.474</v>
      </c>
      <c r="L2447" s="68">
        <v>87</v>
      </c>
      <c r="M2447" s="68">
        <v>90</v>
      </c>
      <c r="N2447" s="68">
        <v>3</v>
      </c>
    </row>
    <row r="2448" customFormat="1" spans="1:14">
      <c r="A2448" s="54" t="s">
        <v>7384</v>
      </c>
      <c r="B2448" s="54" t="s">
        <v>7385</v>
      </c>
      <c r="C2448" s="54" t="s">
        <v>7386</v>
      </c>
      <c r="D2448" s="54" t="s">
        <v>586</v>
      </c>
      <c r="E2448" s="54" t="s">
        <v>18</v>
      </c>
      <c r="F2448" s="54" t="s">
        <v>586</v>
      </c>
      <c r="G2448" s="54" t="s">
        <v>98</v>
      </c>
      <c r="H2448" s="54"/>
      <c r="I2448" s="54" t="s">
        <v>99</v>
      </c>
      <c r="J2448" s="68">
        <v>9.43</v>
      </c>
      <c r="K2448" s="68">
        <v>8.114</v>
      </c>
      <c r="L2448" s="68">
        <v>9.5</v>
      </c>
      <c r="M2448" s="68">
        <v>9.5</v>
      </c>
      <c r="N2448" s="68">
        <v>0</v>
      </c>
    </row>
    <row r="2449" customFormat="1" spans="1:14">
      <c r="A2449" s="54" t="s">
        <v>7387</v>
      </c>
      <c r="B2449" s="54" t="s">
        <v>7388</v>
      </c>
      <c r="C2449" s="54" t="s">
        <v>7389</v>
      </c>
      <c r="D2449" s="54" t="s">
        <v>17</v>
      </c>
      <c r="E2449" s="54" t="s">
        <v>18</v>
      </c>
      <c r="F2449" s="54" t="s">
        <v>17</v>
      </c>
      <c r="G2449" s="54" t="s">
        <v>19</v>
      </c>
      <c r="H2449" s="54"/>
      <c r="I2449" s="54" t="s">
        <v>152</v>
      </c>
      <c r="J2449" s="68">
        <v>1.69</v>
      </c>
      <c r="K2449" s="68">
        <v>2.094</v>
      </c>
      <c r="L2449" s="68">
        <v>2.5</v>
      </c>
      <c r="M2449" s="68">
        <v>2.5</v>
      </c>
      <c r="N2449" s="68">
        <v>0</v>
      </c>
    </row>
    <row r="2450" customFormat="1" spans="1:14">
      <c r="A2450" s="54" t="s">
        <v>7390</v>
      </c>
      <c r="B2450" s="54" t="s">
        <v>7391</v>
      </c>
      <c r="C2450" s="54" t="s">
        <v>7392</v>
      </c>
      <c r="D2450" s="54" t="s">
        <v>1283</v>
      </c>
      <c r="E2450" s="54" t="s">
        <v>18</v>
      </c>
      <c r="F2450" s="54" t="s">
        <v>1283</v>
      </c>
      <c r="G2450" s="54" t="s">
        <v>19</v>
      </c>
      <c r="H2450" s="54"/>
      <c r="I2450" s="54" t="s">
        <v>86</v>
      </c>
      <c r="J2450" s="68">
        <v>4.18</v>
      </c>
      <c r="K2450" s="68">
        <v>4.096</v>
      </c>
      <c r="L2450" s="68">
        <v>4.5</v>
      </c>
      <c r="M2450" s="68">
        <v>4.5</v>
      </c>
      <c r="N2450" s="68">
        <v>0</v>
      </c>
    </row>
    <row r="2451" customFormat="1" spans="1:14">
      <c r="A2451" s="54" t="s">
        <v>7393</v>
      </c>
      <c r="B2451" s="54" t="s">
        <v>7394</v>
      </c>
      <c r="C2451" s="54" t="s">
        <v>7395</v>
      </c>
      <c r="D2451" s="54" t="s">
        <v>17</v>
      </c>
      <c r="E2451" s="54" t="s">
        <v>18</v>
      </c>
      <c r="F2451" s="54" t="s">
        <v>17</v>
      </c>
      <c r="G2451" s="54" t="s">
        <v>19</v>
      </c>
      <c r="H2451" s="54"/>
      <c r="I2451" s="54" t="s">
        <v>7396</v>
      </c>
      <c r="J2451" s="68">
        <v>16.18</v>
      </c>
      <c r="K2451" s="68">
        <v>3.802</v>
      </c>
      <c r="L2451" s="68">
        <v>16.5</v>
      </c>
      <c r="M2451" s="68">
        <v>16.5</v>
      </c>
      <c r="N2451" s="68">
        <v>0</v>
      </c>
    </row>
    <row r="2452" customFormat="1" spans="1:14">
      <c r="A2452" s="54" t="s">
        <v>7397</v>
      </c>
      <c r="B2452" s="54" t="s">
        <v>7398</v>
      </c>
      <c r="C2452" s="54" t="s">
        <v>7399</v>
      </c>
      <c r="D2452" s="54" t="s">
        <v>198</v>
      </c>
      <c r="E2452" s="54" t="s">
        <v>18</v>
      </c>
      <c r="F2452" s="54" t="s">
        <v>198</v>
      </c>
      <c r="G2452" s="54" t="s">
        <v>129</v>
      </c>
      <c r="H2452" s="54"/>
      <c r="I2452" s="54" t="s">
        <v>191</v>
      </c>
      <c r="J2452" s="68">
        <v>0.07</v>
      </c>
      <c r="K2452" s="68" t="s">
        <v>36</v>
      </c>
      <c r="L2452" s="68">
        <v>0.5</v>
      </c>
      <c r="M2452" s="68">
        <v>0.5</v>
      </c>
      <c r="N2452" s="68">
        <v>0</v>
      </c>
    </row>
    <row r="2453" customFormat="1" spans="1:14">
      <c r="A2453" s="54" t="s">
        <v>7400</v>
      </c>
      <c r="B2453" s="54" t="s">
        <v>7401</v>
      </c>
      <c r="C2453" s="54" t="s">
        <v>50</v>
      </c>
      <c r="D2453" s="54" t="s">
        <v>231</v>
      </c>
      <c r="E2453" s="54" t="s">
        <v>18</v>
      </c>
      <c r="F2453" s="54" t="s">
        <v>231</v>
      </c>
      <c r="G2453" s="54" t="s">
        <v>52</v>
      </c>
      <c r="H2453" s="54"/>
      <c r="I2453" s="54" t="s">
        <v>604</v>
      </c>
      <c r="J2453" s="68">
        <v>565.29</v>
      </c>
      <c r="K2453" s="68">
        <v>595.983</v>
      </c>
      <c r="L2453" s="68">
        <v>596</v>
      </c>
      <c r="M2453" s="68">
        <v>650</v>
      </c>
      <c r="N2453" s="68">
        <v>54</v>
      </c>
    </row>
    <row r="2454" customFormat="1" spans="1:14">
      <c r="A2454" s="54" t="s">
        <v>7402</v>
      </c>
      <c r="B2454" s="54" t="s">
        <v>7403</v>
      </c>
      <c r="C2454" s="54" t="s">
        <v>7404</v>
      </c>
      <c r="D2454" s="54" t="s">
        <v>590</v>
      </c>
      <c r="E2454" s="54" t="s">
        <v>18</v>
      </c>
      <c r="F2454" s="54" t="s">
        <v>590</v>
      </c>
      <c r="G2454" s="54" t="s">
        <v>129</v>
      </c>
      <c r="H2454" s="54"/>
      <c r="I2454" s="54" t="s">
        <v>20</v>
      </c>
      <c r="J2454" s="68">
        <v>20</v>
      </c>
      <c r="K2454" s="68">
        <v>12</v>
      </c>
      <c r="L2454" s="68">
        <v>2.5</v>
      </c>
      <c r="M2454" s="68">
        <v>20</v>
      </c>
      <c r="N2454" s="68">
        <v>17.5</v>
      </c>
    </row>
    <row r="2455" customFormat="1" spans="1:14">
      <c r="A2455" s="54" t="s">
        <v>7405</v>
      </c>
      <c r="B2455" s="54" t="s">
        <v>7406</v>
      </c>
      <c r="C2455" s="54" t="s">
        <v>7407</v>
      </c>
      <c r="D2455" s="54" t="s">
        <v>24</v>
      </c>
      <c r="E2455" s="54" t="s">
        <v>18</v>
      </c>
      <c r="F2455" s="54" t="s">
        <v>24</v>
      </c>
      <c r="G2455" s="54" t="s">
        <v>19</v>
      </c>
      <c r="H2455" s="54"/>
      <c r="I2455" s="54" t="s">
        <v>130</v>
      </c>
      <c r="J2455" s="68">
        <v>3.87</v>
      </c>
      <c r="K2455" s="68">
        <v>3.881</v>
      </c>
      <c r="L2455" s="68">
        <v>4</v>
      </c>
      <c r="M2455" s="68">
        <v>4</v>
      </c>
      <c r="N2455" s="68">
        <v>0</v>
      </c>
    </row>
    <row r="2456" customFormat="1" spans="1:14">
      <c r="A2456" s="54" t="s">
        <v>7408</v>
      </c>
      <c r="B2456" s="54" t="s">
        <v>7409</v>
      </c>
      <c r="C2456" s="54" t="s">
        <v>7410</v>
      </c>
      <c r="D2456" s="54" t="s">
        <v>17</v>
      </c>
      <c r="E2456" s="54" t="s">
        <v>18</v>
      </c>
      <c r="F2456" s="54" t="s">
        <v>17</v>
      </c>
      <c r="G2456" s="54" t="s">
        <v>19</v>
      </c>
      <c r="H2456" s="54"/>
      <c r="I2456" s="54" t="s">
        <v>694</v>
      </c>
      <c r="J2456" s="68">
        <v>0.08</v>
      </c>
      <c r="K2456" s="68">
        <v>0</v>
      </c>
      <c r="L2456" s="68">
        <v>0.5</v>
      </c>
      <c r="M2456" s="68">
        <v>0.5</v>
      </c>
      <c r="N2456" s="68">
        <v>0</v>
      </c>
    </row>
    <row r="2457" customFormat="1" spans="1:14">
      <c r="A2457" s="54" t="s">
        <v>7411</v>
      </c>
      <c r="B2457" s="54" t="s">
        <v>7412</v>
      </c>
      <c r="C2457" s="54" t="s">
        <v>7413</v>
      </c>
      <c r="D2457" s="54" t="s">
        <v>441</v>
      </c>
      <c r="E2457" s="54" t="s">
        <v>18</v>
      </c>
      <c r="F2457" s="54" t="s">
        <v>441</v>
      </c>
      <c r="G2457" s="54" t="s">
        <v>29</v>
      </c>
      <c r="H2457" s="54"/>
      <c r="I2457" s="54" t="s">
        <v>1793</v>
      </c>
      <c r="J2457" s="68">
        <v>116.54</v>
      </c>
      <c r="K2457" s="68">
        <v>118.444</v>
      </c>
      <c r="L2457" s="68">
        <v>119</v>
      </c>
      <c r="M2457" s="68">
        <v>119</v>
      </c>
      <c r="N2457" s="68">
        <v>0</v>
      </c>
    </row>
    <row r="2458" customFormat="1" spans="1:14">
      <c r="A2458" s="54" t="s">
        <v>7414</v>
      </c>
      <c r="B2458" s="54" t="s">
        <v>7415</v>
      </c>
      <c r="C2458" s="54" t="s">
        <v>7416</v>
      </c>
      <c r="D2458" s="54" t="s">
        <v>287</v>
      </c>
      <c r="E2458" s="54" t="s">
        <v>18</v>
      </c>
      <c r="F2458" s="54" t="s">
        <v>287</v>
      </c>
      <c r="G2458" s="54" t="s">
        <v>98</v>
      </c>
      <c r="H2458" s="54"/>
      <c r="I2458" s="54" t="s">
        <v>442</v>
      </c>
      <c r="J2458" s="68">
        <v>110</v>
      </c>
      <c r="K2458" s="68">
        <v>1.837</v>
      </c>
      <c r="L2458" s="68">
        <v>185</v>
      </c>
      <c r="M2458" s="68">
        <v>110</v>
      </c>
      <c r="N2458" s="68">
        <v>-75</v>
      </c>
    </row>
    <row r="2459" customFormat="1" spans="1:14">
      <c r="A2459" s="54" t="s">
        <v>7417</v>
      </c>
      <c r="B2459" s="54" t="s">
        <v>7418</v>
      </c>
      <c r="C2459" s="54" t="s">
        <v>7419</v>
      </c>
      <c r="D2459" s="54" t="s">
        <v>2292</v>
      </c>
      <c r="E2459" s="54" t="s">
        <v>18</v>
      </c>
      <c r="F2459" s="54" t="s">
        <v>2292</v>
      </c>
      <c r="G2459" s="54" t="s">
        <v>129</v>
      </c>
      <c r="H2459" s="54"/>
      <c r="I2459" s="54" t="s">
        <v>203</v>
      </c>
      <c r="J2459" s="68">
        <v>15.43</v>
      </c>
      <c r="K2459" s="68">
        <v>7.115</v>
      </c>
      <c r="L2459" s="68">
        <v>15.5</v>
      </c>
      <c r="M2459" s="68">
        <v>15.5</v>
      </c>
      <c r="N2459" s="68">
        <v>0</v>
      </c>
    </row>
    <row r="2460" customFormat="1" spans="1:14">
      <c r="A2460" s="54" t="s">
        <v>7420</v>
      </c>
      <c r="B2460" s="54" t="s">
        <v>7421</v>
      </c>
      <c r="C2460" s="54" t="s">
        <v>7422</v>
      </c>
      <c r="D2460" s="54" t="s">
        <v>140</v>
      </c>
      <c r="E2460" s="54" t="s">
        <v>18</v>
      </c>
      <c r="F2460" s="54" t="s">
        <v>140</v>
      </c>
      <c r="G2460" s="54" t="s">
        <v>98</v>
      </c>
      <c r="H2460" s="54"/>
      <c r="I2460" s="54" t="s">
        <v>1113</v>
      </c>
      <c r="J2460" s="68">
        <v>10.28</v>
      </c>
      <c r="K2460" s="68">
        <v>11.218</v>
      </c>
      <c r="L2460" s="68">
        <v>11</v>
      </c>
      <c r="M2460" s="68">
        <v>12</v>
      </c>
      <c r="N2460" s="68">
        <v>1</v>
      </c>
    </row>
    <row r="2461" customFormat="1" spans="1:14">
      <c r="A2461" s="54" t="s">
        <v>7423</v>
      </c>
      <c r="B2461" s="54" t="s">
        <v>7424</v>
      </c>
      <c r="C2461" s="54" t="s">
        <v>7425</v>
      </c>
      <c r="D2461" s="54" t="s">
        <v>728</v>
      </c>
      <c r="E2461" s="54" t="s">
        <v>18</v>
      </c>
      <c r="F2461" s="54" t="s">
        <v>728</v>
      </c>
      <c r="G2461" s="54" t="s">
        <v>129</v>
      </c>
      <c r="H2461" s="54"/>
      <c r="I2461" s="54" t="s">
        <v>199</v>
      </c>
      <c r="J2461" s="68">
        <v>385.66</v>
      </c>
      <c r="K2461" s="68">
        <v>491.947</v>
      </c>
      <c r="L2461" s="68">
        <v>517</v>
      </c>
      <c r="M2461" s="68">
        <v>542</v>
      </c>
      <c r="N2461" s="68">
        <v>25</v>
      </c>
    </row>
    <row r="2462" customFormat="1" spans="1:14">
      <c r="A2462" s="54" t="s">
        <v>7426</v>
      </c>
      <c r="B2462" s="54" t="s">
        <v>7427</v>
      </c>
      <c r="C2462" s="54" t="s">
        <v>7428</v>
      </c>
      <c r="D2462" s="54" t="s">
        <v>17</v>
      </c>
      <c r="E2462" s="54" t="s">
        <v>18</v>
      </c>
      <c r="F2462" s="54" t="s">
        <v>17</v>
      </c>
      <c r="G2462" s="54" t="s">
        <v>19</v>
      </c>
      <c r="H2462" s="54"/>
      <c r="I2462" s="54" t="s">
        <v>191</v>
      </c>
      <c r="J2462" s="68">
        <v>18.09</v>
      </c>
      <c r="K2462" s="68">
        <v>21.996</v>
      </c>
      <c r="L2462" s="68">
        <v>23</v>
      </c>
      <c r="M2462" s="68">
        <v>26</v>
      </c>
      <c r="N2462" s="68">
        <v>3</v>
      </c>
    </row>
    <row r="2463" customFormat="1" spans="1:14">
      <c r="A2463" s="54" t="s">
        <v>7429</v>
      </c>
      <c r="B2463" s="54" t="s">
        <v>7430</v>
      </c>
      <c r="C2463" s="54" t="s">
        <v>7431</v>
      </c>
      <c r="D2463" s="54" t="s">
        <v>17</v>
      </c>
      <c r="E2463" s="54" t="s">
        <v>18</v>
      </c>
      <c r="F2463" s="54" t="s">
        <v>17</v>
      </c>
      <c r="G2463" s="54" t="s">
        <v>19</v>
      </c>
      <c r="H2463" s="54"/>
      <c r="I2463" s="54" t="s">
        <v>99</v>
      </c>
      <c r="J2463" s="68">
        <v>38.15</v>
      </c>
      <c r="K2463" s="68">
        <v>36.782</v>
      </c>
      <c r="L2463" s="68">
        <v>39</v>
      </c>
      <c r="M2463" s="68">
        <v>40</v>
      </c>
      <c r="N2463" s="68">
        <v>1</v>
      </c>
    </row>
    <row r="2464" customFormat="1" spans="1:14">
      <c r="A2464" s="54" t="s">
        <v>7432</v>
      </c>
      <c r="B2464" s="54" t="s">
        <v>7433</v>
      </c>
      <c r="C2464" s="54" t="s">
        <v>7434</v>
      </c>
      <c r="D2464" s="54" t="s">
        <v>17</v>
      </c>
      <c r="E2464" s="54" t="s">
        <v>18</v>
      </c>
      <c r="F2464" s="54" t="s">
        <v>17</v>
      </c>
      <c r="G2464" s="54" t="s">
        <v>19</v>
      </c>
      <c r="H2464" s="54"/>
      <c r="I2464" s="54" t="s">
        <v>99</v>
      </c>
      <c r="J2464" s="68">
        <v>38.08</v>
      </c>
      <c r="K2464" s="68">
        <v>36.754</v>
      </c>
      <c r="L2464" s="68">
        <v>39</v>
      </c>
      <c r="M2464" s="68">
        <v>40</v>
      </c>
      <c r="N2464" s="68">
        <v>1</v>
      </c>
    </row>
    <row r="2465" customFormat="1" spans="1:14">
      <c r="A2465" s="54" t="s">
        <v>7435</v>
      </c>
      <c r="B2465" s="54" t="s">
        <v>7436</v>
      </c>
      <c r="C2465" s="54" t="s">
        <v>7437</v>
      </c>
      <c r="D2465" s="54" t="s">
        <v>17</v>
      </c>
      <c r="E2465" s="54" t="s">
        <v>18</v>
      </c>
      <c r="F2465" s="54" t="s">
        <v>17</v>
      </c>
      <c r="G2465" s="54" t="s">
        <v>19</v>
      </c>
      <c r="H2465" s="54"/>
      <c r="I2465" s="54" t="s">
        <v>120</v>
      </c>
      <c r="J2465" s="68">
        <v>0.7</v>
      </c>
      <c r="K2465" s="68">
        <v>0</v>
      </c>
      <c r="L2465" s="68">
        <v>1</v>
      </c>
      <c r="M2465" s="68">
        <v>1</v>
      </c>
      <c r="N2465" s="68">
        <v>0</v>
      </c>
    </row>
    <row r="2466" customFormat="1" spans="1:14">
      <c r="A2466" s="54" t="s">
        <v>7438</v>
      </c>
      <c r="B2466" s="54" t="s">
        <v>7439</v>
      </c>
      <c r="C2466" s="54" t="s">
        <v>7440</v>
      </c>
      <c r="D2466" s="54" t="s">
        <v>458</v>
      </c>
      <c r="E2466" s="54" t="s">
        <v>18</v>
      </c>
      <c r="F2466" s="54" t="s">
        <v>458</v>
      </c>
      <c r="G2466" s="66" t="s">
        <v>98</v>
      </c>
      <c r="H2466" s="54"/>
      <c r="I2466" s="54" t="s">
        <v>223</v>
      </c>
      <c r="J2466" s="68">
        <v>1.79</v>
      </c>
      <c r="K2466" s="68">
        <v>2.567</v>
      </c>
      <c r="L2466" s="68">
        <v>2.5</v>
      </c>
      <c r="M2466" s="68">
        <v>3</v>
      </c>
      <c r="N2466" s="68">
        <v>0.5</v>
      </c>
    </row>
    <row r="2467" customFormat="1" spans="1:14">
      <c r="A2467" s="54" t="s">
        <v>7441</v>
      </c>
      <c r="B2467" s="54" t="s">
        <v>7442</v>
      </c>
      <c r="C2467" s="54" t="s">
        <v>7443</v>
      </c>
      <c r="D2467" s="54" t="s">
        <v>458</v>
      </c>
      <c r="E2467" s="54" t="s">
        <v>18</v>
      </c>
      <c r="F2467" s="54" t="s">
        <v>458</v>
      </c>
      <c r="G2467" s="54" t="s">
        <v>98</v>
      </c>
      <c r="H2467" s="54"/>
      <c r="I2467" s="54" t="s">
        <v>223</v>
      </c>
      <c r="J2467" s="68">
        <v>1.74</v>
      </c>
      <c r="K2467" s="68">
        <v>2.567</v>
      </c>
      <c r="L2467" s="68">
        <v>2.5</v>
      </c>
      <c r="M2467" s="68">
        <v>3</v>
      </c>
      <c r="N2467" s="68">
        <v>0.5</v>
      </c>
    </row>
    <row r="2468" customFormat="1" spans="1:14">
      <c r="A2468" s="54" t="s">
        <v>7444</v>
      </c>
      <c r="B2468" s="54" t="s">
        <v>7445</v>
      </c>
      <c r="C2468" s="54" t="s">
        <v>7446</v>
      </c>
      <c r="D2468" s="54" t="s">
        <v>458</v>
      </c>
      <c r="E2468" s="54" t="s">
        <v>18</v>
      </c>
      <c r="F2468" s="54" t="s">
        <v>458</v>
      </c>
      <c r="G2468" s="54" t="s">
        <v>98</v>
      </c>
      <c r="H2468" s="54"/>
      <c r="I2468" s="54" t="s">
        <v>223</v>
      </c>
      <c r="J2468" s="68">
        <v>2.71</v>
      </c>
      <c r="K2468" s="68">
        <v>3.571</v>
      </c>
      <c r="L2468" s="68">
        <v>3.5</v>
      </c>
      <c r="M2468" s="68">
        <v>4</v>
      </c>
      <c r="N2468" s="68">
        <v>0.5</v>
      </c>
    </row>
    <row r="2469" customFormat="1" spans="1:14">
      <c r="A2469" s="54" t="s">
        <v>7447</v>
      </c>
      <c r="B2469" s="54" t="s">
        <v>7448</v>
      </c>
      <c r="C2469" s="54" t="s">
        <v>7449</v>
      </c>
      <c r="D2469" s="54" t="s">
        <v>458</v>
      </c>
      <c r="E2469" s="54" t="s">
        <v>18</v>
      </c>
      <c r="F2469" s="54" t="s">
        <v>458</v>
      </c>
      <c r="G2469" s="54" t="s">
        <v>98</v>
      </c>
      <c r="H2469" s="54"/>
      <c r="I2469" s="54" t="s">
        <v>223</v>
      </c>
      <c r="J2469" s="68">
        <v>0.87</v>
      </c>
      <c r="K2469" s="68">
        <v>1.148</v>
      </c>
      <c r="L2469" s="68">
        <v>1.5</v>
      </c>
      <c r="M2469" s="68">
        <v>1.5</v>
      </c>
      <c r="N2469" s="68">
        <v>0</v>
      </c>
    </row>
    <row r="2470" customFormat="1" spans="1:14">
      <c r="A2470" s="54" t="s">
        <v>7450</v>
      </c>
      <c r="B2470" s="54" t="s">
        <v>7451</v>
      </c>
      <c r="C2470" s="54" t="s">
        <v>7452</v>
      </c>
      <c r="D2470" s="54" t="s">
        <v>458</v>
      </c>
      <c r="E2470" s="54" t="s">
        <v>18</v>
      </c>
      <c r="F2470" s="54" t="s">
        <v>458</v>
      </c>
      <c r="G2470" s="54" t="s">
        <v>98</v>
      </c>
      <c r="H2470" s="54"/>
      <c r="I2470" s="54" t="s">
        <v>223</v>
      </c>
      <c r="J2470" s="68">
        <v>1.81</v>
      </c>
      <c r="K2470" s="68">
        <v>2.567</v>
      </c>
      <c r="L2470" s="68">
        <v>2.5</v>
      </c>
      <c r="M2470" s="68">
        <v>3</v>
      </c>
      <c r="N2470" s="68">
        <v>0.5</v>
      </c>
    </row>
    <row r="2471" customFormat="1" spans="1:14">
      <c r="A2471" s="54" t="s">
        <v>7453</v>
      </c>
      <c r="B2471" s="54" t="s">
        <v>7454</v>
      </c>
      <c r="C2471" s="54" t="s">
        <v>7455</v>
      </c>
      <c r="D2471" s="54" t="s">
        <v>458</v>
      </c>
      <c r="E2471" s="54" t="s">
        <v>18</v>
      </c>
      <c r="F2471" s="54" t="s">
        <v>458</v>
      </c>
      <c r="G2471" s="54" t="s">
        <v>98</v>
      </c>
      <c r="H2471" s="54"/>
      <c r="I2471" s="54" t="s">
        <v>223</v>
      </c>
      <c r="J2471" s="68">
        <v>1.75</v>
      </c>
      <c r="K2471" s="68">
        <v>2.567</v>
      </c>
      <c r="L2471" s="68">
        <v>2.5</v>
      </c>
      <c r="M2471" s="68">
        <v>3</v>
      </c>
      <c r="N2471" s="68">
        <v>0.5</v>
      </c>
    </row>
    <row r="2472" customFormat="1" spans="1:14">
      <c r="A2472" s="54" t="s">
        <v>7456</v>
      </c>
      <c r="B2472" s="54" t="s">
        <v>7457</v>
      </c>
      <c r="C2472" s="54" t="s">
        <v>7458</v>
      </c>
      <c r="D2472" s="54" t="s">
        <v>458</v>
      </c>
      <c r="E2472" s="54" t="s">
        <v>18</v>
      </c>
      <c r="F2472" s="54" t="s">
        <v>458</v>
      </c>
      <c r="G2472" s="66" t="s">
        <v>98</v>
      </c>
      <c r="H2472" s="54"/>
      <c r="I2472" s="54" t="s">
        <v>223</v>
      </c>
      <c r="J2472" s="68">
        <v>1.73</v>
      </c>
      <c r="K2472" s="68">
        <v>2.484</v>
      </c>
      <c r="L2472" s="68">
        <v>2.5</v>
      </c>
      <c r="M2472" s="68">
        <v>2.5</v>
      </c>
      <c r="N2472" s="68">
        <v>0</v>
      </c>
    </row>
    <row r="2473" customFormat="1" spans="1:14">
      <c r="A2473" s="54" t="s">
        <v>7459</v>
      </c>
      <c r="B2473" s="54" t="s">
        <v>7460</v>
      </c>
      <c r="C2473" s="54" t="s">
        <v>7461</v>
      </c>
      <c r="D2473" s="54" t="s">
        <v>458</v>
      </c>
      <c r="E2473" s="54" t="s">
        <v>18</v>
      </c>
      <c r="F2473" s="54" t="s">
        <v>458</v>
      </c>
      <c r="G2473" s="54" t="s">
        <v>98</v>
      </c>
      <c r="H2473" s="54"/>
      <c r="I2473" s="54" t="s">
        <v>223</v>
      </c>
      <c r="J2473" s="68">
        <v>1.72</v>
      </c>
      <c r="K2473" s="68">
        <v>2.567</v>
      </c>
      <c r="L2473" s="68">
        <v>2.5</v>
      </c>
      <c r="M2473" s="68">
        <v>3</v>
      </c>
      <c r="N2473" s="68">
        <v>0.5</v>
      </c>
    </row>
    <row r="2474" customFormat="1" spans="1:14">
      <c r="A2474" s="54" t="s">
        <v>7462</v>
      </c>
      <c r="B2474" s="54" t="s">
        <v>7463</v>
      </c>
      <c r="C2474" s="54" t="s">
        <v>7464</v>
      </c>
      <c r="D2474" s="54" t="s">
        <v>24</v>
      </c>
      <c r="E2474" s="54" t="s">
        <v>18</v>
      </c>
      <c r="F2474" s="54" t="s">
        <v>24</v>
      </c>
      <c r="G2474" s="54" t="s">
        <v>19</v>
      </c>
      <c r="H2474" s="54"/>
      <c r="I2474" s="54" t="s">
        <v>223</v>
      </c>
      <c r="J2474" s="68">
        <v>1.68</v>
      </c>
      <c r="K2474" s="68">
        <v>2.567</v>
      </c>
      <c r="L2474" s="68">
        <v>2.5</v>
      </c>
      <c r="M2474" s="68">
        <v>3</v>
      </c>
      <c r="N2474" s="68">
        <v>0.5</v>
      </c>
    </row>
    <row r="2475" customFormat="1" spans="1:14">
      <c r="A2475" s="54" t="s">
        <v>7465</v>
      </c>
      <c r="B2475" s="54" t="s">
        <v>7466</v>
      </c>
      <c r="C2475" s="54" t="s">
        <v>7467</v>
      </c>
      <c r="D2475" s="54" t="s">
        <v>458</v>
      </c>
      <c r="E2475" s="54" t="s">
        <v>18</v>
      </c>
      <c r="F2475" s="54" t="s">
        <v>458</v>
      </c>
      <c r="G2475" s="54" t="s">
        <v>98</v>
      </c>
      <c r="H2475" s="54"/>
      <c r="I2475" s="54" t="s">
        <v>223</v>
      </c>
      <c r="J2475" s="68">
        <v>1.79</v>
      </c>
      <c r="K2475" s="68">
        <v>2.567</v>
      </c>
      <c r="L2475" s="68">
        <v>2.5</v>
      </c>
      <c r="M2475" s="68">
        <v>3</v>
      </c>
      <c r="N2475" s="68">
        <v>0.5</v>
      </c>
    </row>
    <row r="2476" customFormat="1" spans="1:14">
      <c r="A2476" s="54" t="s">
        <v>7468</v>
      </c>
      <c r="B2476" s="54" t="s">
        <v>7469</v>
      </c>
      <c r="C2476" s="54" t="s">
        <v>7470</v>
      </c>
      <c r="D2476" s="54" t="s">
        <v>458</v>
      </c>
      <c r="E2476" s="54" t="s">
        <v>18</v>
      </c>
      <c r="F2476" s="54" t="s">
        <v>458</v>
      </c>
      <c r="G2476" s="54" t="s">
        <v>98</v>
      </c>
      <c r="H2476" s="54"/>
      <c r="I2476" s="54" t="s">
        <v>223</v>
      </c>
      <c r="J2476" s="68">
        <v>1.68</v>
      </c>
      <c r="K2476" s="68">
        <v>2.567</v>
      </c>
      <c r="L2476" s="68">
        <v>2.5</v>
      </c>
      <c r="M2476" s="68">
        <v>3</v>
      </c>
      <c r="N2476" s="68">
        <v>0.5</v>
      </c>
    </row>
    <row r="2477" customFormat="1" spans="1:14">
      <c r="A2477" s="54" t="s">
        <v>7471</v>
      </c>
      <c r="B2477" s="54" t="s">
        <v>7472</v>
      </c>
      <c r="C2477" s="54" t="s">
        <v>7473</v>
      </c>
      <c r="D2477" s="54" t="s">
        <v>458</v>
      </c>
      <c r="E2477" s="54" t="s">
        <v>18</v>
      </c>
      <c r="F2477" s="54" t="s">
        <v>458</v>
      </c>
      <c r="G2477" s="54" t="s">
        <v>98</v>
      </c>
      <c r="H2477" s="54"/>
      <c r="I2477" s="54" t="s">
        <v>223</v>
      </c>
      <c r="J2477" s="68">
        <v>1.99</v>
      </c>
      <c r="K2477" s="68">
        <v>2.567</v>
      </c>
      <c r="L2477" s="68">
        <v>2.5</v>
      </c>
      <c r="M2477" s="68">
        <v>3</v>
      </c>
      <c r="N2477" s="68">
        <v>0.5</v>
      </c>
    </row>
    <row r="2478" customFormat="1" spans="1:14">
      <c r="A2478" s="54" t="s">
        <v>7474</v>
      </c>
      <c r="B2478" s="54" t="s">
        <v>7475</v>
      </c>
      <c r="C2478" s="54" t="s">
        <v>7476</v>
      </c>
      <c r="D2478" s="54" t="s">
        <v>24</v>
      </c>
      <c r="E2478" s="54" t="s">
        <v>18</v>
      </c>
      <c r="F2478" s="54" t="s">
        <v>24</v>
      </c>
      <c r="G2478" s="54" t="s">
        <v>19</v>
      </c>
      <c r="H2478" s="54"/>
      <c r="I2478" s="54" t="s">
        <v>130</v>
      </c>
      <c r="J2478" s="68">
        <v>39.45</v>
      </c>
      <c r="K2478" s="68">
        <v>42.955</v>
      </c>
      <c r="L2478" s="68">
        <v>46</v>
      </c>
      <c r="M2478" s="68">
        <v>44</v>
      </c>
      <c r="N2478" s="68">
        <v>-2</v>
      </c>
    </row>
    <row r="2479" customFormat="1" spans="1:14">
      <c r="A2479" s="54" t="s">
        <v>7477</v>
      </c>
      <c r="B2479" s="54" t="s">
        <v>7478</v>
      </c>
      <c r="C2479" s="54" t="s">
        <v>7479</v>
      </c>
      <c r="D2479" s="54" t="s">
        <v>1452</v>
      </c>
      <c r="E2479" s="54" t="s">
        <v>18</v>
      </c>
      <c r="F2479" s="54" t="s">
        <v>1452</v>
      </c>
      <c r="G2479" s="66" t="s">
        <v>98</v>
      </c>
      <c r="H2479" s="54"/>
      <c r="I2479" s="54" t="s">
        <v>130</v>
      </c>
      <c r="J2479" s="68">
        <v>23.03</v>
      </c>
      <c r="K2479" s="68">
        <v>17.365</v>
      </c>
      <c r="L2479" s="68">
        <v>24</v>
      </c>
      <c r="M2479" s="68">
        <v>24</v>
      </c>
      <c r="N2479" s="68">
        <v>0</v>
      </c>
    </row>
    <row r="2480" customFormat="1" spans="1:14">
      <c r="A2480" s="54" t="s">
        <v>7480</v>
      </c>
      <c r="B2480" s="54" t="s">
        <v>7481</v>
      </c>
      <c r="C2480" s="54" t="s">
        <v>7482</v>
      </c>
      <c r="D2480" s="54" t="s">
        <v>24</v>
      </c>
      <c r="E2480" s="54" t="s">
        <v>18</v>
      </c>
      <c r="F2480" s="54" t="s">
        <v>24</v>
      </c>
      <c r="G2480" s="54" t="s">
        <v>19</v>
      </c>
      <c r="H2480" s="54"/>
      <c r="I2480" s="54" t="s">
        <v>130</v>
      </c>
      <c r="J2480" s="68">
        <v>23.07</v>
      </c>
      <c r="K2480" s="68">
        <v>17.51</v>
      </c>
      <c r="L2480" s="68">
        <v>24</v>
      </c>
      <c r="M2480" s="68">
        <v>24</v>
      </c>
      <c r="N2480" s="68">
        <v>0</v>
      </c>
    </row>
    <row r="2481" customFormat="1" spans="1:14">
      <c r="A2481" s="54" t="s">
        <v>7483</v>
      </c>
      <c r="B2481" s="54" t="s">
        <v>7484</v>
      </c>
      <c r="C2481" s="54" t="s">
        <v>7485</v>
      </c>
      <c r="D2481" s="54" t="s">
        <v>24</v>
      </c>
      <c r="E2481" s="54" t="s">
        <v>18</v>
      </c>
      <c r="F2481" s="54" t="s">
        <v>24</v>
      </c>
      <c r="G2481" s="54" t="s">
        <v>19</v>
      </c>
      <c r="H2481" s="54"/>
      <c r="I2481" s="54" t="s">
        <v>130</v>
      </c>
      <c r="J2481" s="68">
        <v>26.14</v>
      </c>
      <c r="K2481" s="68">
        <v>20.627</v>
      </c>
      <c r="L2481" s="68">
        <v>27</v>
      </c>
      <c r="M2481" s="68">
        <v>27</v>
      </c>
      <c r="N2481" s="68">
        <v>0</v>
      </c>
    </row>
    <row r="2482" customFormat="1" spans="1:14">
      <c r="A2482" s="54" t="s">
        <v>7486</v>
      </c>
      <c r="B2482" s="54" t="s">
        <v>7487</v>
      </c>
      <c r="C2482" s="54" t="s">
        <v>7488</v>
      </c>
      <c r="D2482" s="54" t="s">
        <v>128</v>
      </c>
      <c r="E2482" s="54" t="s">
        <v>18</v>
      </c>
      <c r="F2482" s="54" t="s">
        <v>128</v>
      </c>
      <c r="G2482" s="66" t="s">
        <v>129</v>
      </c>
      <c r="H2482" s="54"/>
      <c r="I2482" s="54" t="s">
        <v>130</v>
      </c>
      <c r="J2482" s="68">
        <v>19.56</v>
      </c>
      <c r="K2482" s="68">
        <v>20.254</v>
      </c>
      <c r="L2482" s="68">
        <v>20</v>
      </c>
      <c r="M2482" s="68">
        <v>25</v>
      </c>
      <c r="N2482" s="68">
        <v>5</v>
      </c>
    </row>
    <row r="2483" customFormat="1" spans="1:14">
      <c r="A2483" s="54" t="s">
        <v>7489</v>
      </c>
      <c r="B2483" s="54" t="s">
        <v>7490</v>
      </c>
      <c r="C2483" s="54" t="s">
        <v>7491</v>
      </c>
      <c r="D2483" s="54" t="s">
        <v>24</v>
      </c>
      <c r="E2483" s="54" t="s">
        <v>18</v>
      </c>
      <c r="F2483" s="54" t="s">
        <v>24</v>
      </c>
      <c r="G2483" s="54" t="s">
        <v>19</v>
      </c>
      <c r="H2483" s="54"/>
      <c r="I2483" s="54" t="s">
        <v>130</v>
      </c>
      <c r="J2483" s="68">
        <v>38.29</v>
      </c>
      <c r="K2483" s="68">
        <v>27.005</v>
      </c>
      <c r="L2483" s="68">
        <v>40</v>
      </c>
      <c r="M2483" s="68">
        <v>40</v>
      </c>
      <c r="N2483" s="68">
        <v>0</v>
      </c>
    </row>
    <row r="2484" customFormat="1" spans="1:14">
      <c r="A2484" s="54" t="s">
        <v>7492</v>
      </c>
      <c r="B2484" s="54" t="s">
        <v>7493</v>
      </c>
      <c r="C2484" s="54" t="s">
        <v>7494</v>
      </c>
      <c r="D2484" s="54" t="s">
        <v>51</v>
      </c>
      <c r="E2484" s="54" t="s">
        <v>18</v>
      </c>
      <c r="F2484" s="54" t="s">
        <v>51</v>
      </c>
      <c r="G2484" s="54" t="s">
        <v>52</v>
      </c>
      <c r="H2484" s="54"/>
      <c r="I2484" s="54" t="s">
        <v>675</v>
      </c>
      <c r="J2484" s="68">
        <v>49.03</v>
      </c>
      <c r="K2484" s="68">
        <v>25.648</v>
      </c>
      <c r="L2484" s="68">
        <v>50</v>
      </c>
      <c r="M2484" s="68">
        <v>50</v>
      </c>
      <c r="N2484" s="68">
        <v>0</v>
      </c>
    </row>
    <row r="2485" customFormat="1" spans="1:14">
      <c r="A2485" s="54" t="s">
        <v>7495</v>
      </c>
      <c r="B2485" s="54" t="s">
        <v>7496</v>
      </c>
      <c r="C2485" s="54" t="s">
        <v>7497</v>
      </c>
      <c r="D2485" s="54" t="s">
        <v>128</v>
      </c>
      <c r="E2485" s="54" t="s">
        <v>18</v>
      </c>
      <c r="F2485" s="54" t="s">
        <v>128</v>
      </c>
      <c r="G2485" s="54" t="s">
        <v>129</v>
      </c>
      <c r="H2485" s="54"/>
      <c r="I2485" s="54" t="s">
        <v>130</v>
      </c>
      <c r="J2485" s="68">
        <v>9.92</v>
      </c>
      <c r="K2485" s="68">
        <v>9.802</v>
      </c>
      <c r="L2485" s="68">
        <v>10</v>
      </c>
      <c r="M2485" s="68">
        <v>10</v>
      </c>
      <c r="N2485" s="68">
        <v>0</v>
      </c>
    </row>
    <row r="2486" customFormat="1" spans="1:14">
      <c r="A2486" s="54" t="s">
        <v>7498</v>
      </c>
      <c r="B2486" s="54" t="s">
        <v>7499</v>
      </c>
      <c r="C2486" s="54" t="s">
        <v>7500</v>
      </c>
      <c r="D2486" s="54" t="s">
        <v>738</v>
      </c>
      <c r="E2486" s="54" t="s">
        <v>18</v>
      </c>
      <c r="F2486" s="54" t="s">
        <v>738</v>
      </c>
      <c r="G2486" s="54" t="s">
        <v>98</v>
      </c>
      <c r="H2486" s="54"/>
      <c r="I2486" s="54" t="s">
        <v>130</v>
      </c>
      <c r="J2486" s="68">
        <v>13.11</v>
      </c>
      <c r="K2486" s="68">
        <v>8.593</v>
      </c>
      <c r="L2486" s="68">
        <v>13.5</v>
      </c>
      <c r="M2486" s="68">
        <v>14</v>
      </c>
      <c r="N2486" s="68">
        <v>0.5</v>
      </c>
    </row>
    <row r="2487" customFormat="1" spans="1:14">
      <c r="A2487" s="54" t="s">
        <v>7501</v>
      </c>
      <c r="B2487" s="54" t="s">
        <v>7502</v>
      </c>
      <c r="C2487" s="54" t="s">
        <v>7503</v>
      </c>
      <c r="D2487" s="54" t="s">
        <v>128</v>
      </c>
      <c r="E2487" s="54" t="s">
        <v>18</v>
      </c>
      <c r="F2487" s="54" t="s">
        <v>128</v>
      </c>
      <c r="G2487" s="54" t="s">
        <v>129</v>
      </c>
      <c r="H2487" s="54"/>
      <c r="I2487" s="54" t="s">
        <v>130</v>
      </c>
      <c r="J2487" s="68">
        <v>6.82</v>
      </c>
      <c r="K2487" s="68">
        <v>5.72</v>
      </c>
      <c r="L2487" s="68">
        <v>6.9</v>
      </c>
      <c r="M2487" s="68">
        <v>7</v>
      </c>
      <c r="N2487" s="68">
        <v>0.1</v>
      </c>
    </row>
    <row r="2488" customFormat="1" spans="1:14">
      <c r="A2488" s="54" t="s">
        <v>7504</v>
      </c>
      <c r="B2488" s="54" t="s">
        <v>7505</v>
      </c>
      <c r="C2488" s="54" t="s">
        <v>7506</v>
      </c>
      <c r="D2488" s="54" t="s">
        <v>458</v>
      </c>
      <c r="E2488" s="54" t="s">
        <v>18</v>
      </c>
      <c r="F2488" s="54" t="s">
        <v>458</v>
      </c>
      <c r="G2488" s="54" t="s">
        <v>98</v>
      </c>
      <c r="H2488" s="54"/>
      <c r="I2488" s="54" t="s">
        <v>223</v>
      </c>
      <c r="J2488" s="68">
        <v>2.54</v>
      </c>
      <c r="K2488" s="68">
        <v>3.571</v>
      </c>
      <c r="L2488" s="68">
        <v>3.5</v>
      </c>
      <c r="M2488" s="68">
        <v>4</v>
      </c>
      <c r="N2488" s="68">
        <v>0.5</v>
      </c>
    </row>
    <row r="2489" customFormat="1" spans="1:14">
      <c r="A2489" s="54" t="s">
        <v>7507</v>
      </c>
      <c r="B2489" s="54" t="s">
        <v>7508</v>
      </c>
      <c r="C2489" s="54" t="s">
        <v>7509</v>
      </c>
      <c r="D2489" s="54" t="s">
        <v>458</v>
      </c>
      <c r="E2489" s="54" t="s">
        <v>18</v>
      </c>
      <c r="F2489" s="54" t="s">
        <v>458</v>
      </c>
      <c r="G2489" s="54" t="s">
        <v>98</v>
      </c>
      <c r="H2489" s="54"/>
      <c r="I2489" s="54" t="s">
        <v>223</v>
      </c>
      <c r="J2489" s="68">
        <v>3.32</v>
      </c>
      <c r="K2489" s="68">
        <v>4.147</v>
      </c>
      <c r="L2489" s="68">
        <v>4</v>
      </c>
      <c r="M2489" s="68">
        <v>4.5</v>
      </c>
      <c r="N2489" s="68">
        <v>0.5</v>
      </c>
    </row>
    <row r="2490" customFormat="1" spans="1:14">
      <c r="A2490" s="54" t="s">
        <v>7510</v>
      </c>
      <c r="B2490" s="54" t="s">
        <v>7511</v>
      </c>
      <c r="C2490" s="54" t="s">
        <v>7512</v>
      </c>
      <c r="D2490" s="54" t="s">
        <v>458</v>
      </c>
      <c r="E2490" s="54" t="s">
        <v>18</v>
      </c>
      <c r="F2490" s="54" t="s">
        <v>458</v>
      </c>
      <c r="G2490" s="54" t="s">
        <v>98</v>
      </c>
      <c r="H2490" s="54"/>
      <c r="I2490" s="54" t="s">
        <v>223</v>
      </c>
      <c r="J2490" s="68">
        <v>1.78</v>
      </c>
      <c r="K2490" s="68">
        <v>2.567</v>
      </c>
      <c r="L2490" s="68">
        <v>2.5</v>
      </c>
      <c r="M2490" s="68">
        <v>3</v>
      </c>
      <c r="N2490" s="68">
        <v>0.5</v>
      </c>
    </row>
    <row r="2491" customFormat="1" spans="1:14">
      <c r="A2491" s="54" t="s">
        <v>7513</v>
      </c>
      <c r="B2491" s="54" t="s">
        <v>7514</v>
      </c>
      <c r="C2491" s="54" t="s">
        <v>7515</v>
      </c>
      <c r="D2491" s="54" t="s">
        <v>458</v>
      </c>
      <c r="E2491" s="54" t="s">
        <v>18</v>
      </c>
      <c r="F2491" s="54" t="s">
        <v>458</v>
      </c>
      <c r="G2491" s="54" t="s">
        <v>98</v>
      </c>
      <c r="H2491" s="54"/>
      <c r="I2491" s="54" t="s">
        <v>223</v>
      </c>
      <c r="J2491" s="68">
        <v>1.69</v>
      </c>
      <c r="K2491" s="68">
        <v>2.567</v>
      </c>
      <c r="L2491" s="68">
        <v>2.5</v>
      </c>
      <c r="M2491" s="68">
        <v>3</v>
      </c>
      <c r="N2491" s="68">
        <v>0.5</v>
      </c>
    </row>
    <row r="2492" customFormat="1" spans="1:14">
      <c r="A2492" s="54" t="s">
        <v>7516</v>
      </c>
      <c r="B2492" s="54" t="s">
        <v>7517</v>
      </c>
      <c r="C2492" s="54" t="s">
        <v>7518</v>
      </c>
      <c r="D2492" s="54" t="s">
        <v>17</v>
      </c>
      <c r="E2492" s="54" t="s">
        <v>18</v>
      </c>
      <c r="F2492" s="54" t="s">
        <v>17</v>
      </c>
      <c r="G2492" s="54" t="s">
        <v>19</v>
      </c>
      <c r="H2492" s="54"/>
      <c r="I2492" s="54" t="s">
        <v>191</v>
      </c>
      <c r="J2492" s="68">
        <v>10.45</v>
      </c>
      <c r="K2492" s="68">
        <v>23.424</v>
      </c>
      <c r="L2492" s="68">
        <v>21</v>
      </c>
      <c r="M2492" s="68">
        <v>21</v>
      </c>
      <c r="N2492" s="68">
        <v>0</v>
      </c>
    </row>
    <row r="2493" customFormat="1" spans="1:14">
      <c r="A2493" s="54" t="s">
        <v>7519</v>
      </c>
      <c r="B2493" s="54" t="s">
        <v>7520</v>
      </c>
      <c r="C2493" s="54" t="s">
        <v>7521</v>
      </c>
      <c r="D2493" s="54" t="s">
        <v>17</v>
      </c>
      <c r="E2493" s="54" t="s">
        <v>18</v>
      </c>
      <c r="F2493" s="54" t="s">
        <v>17</v>
      </c>
      <c r="G2493" s="54" t="s">
        <v>19</v>
      </c>
      <c r="H2493" s="54"/>
      <c r="I2493" s="54" t="s">
        <v>99</v>
      </c>
      <c r="J2493" s="68">
        <v>20.31</v>
      </c>
      <c r="K2493" s="68">
        <v>20.79</v>
      </c>
      <c r="L2493" s="68">
        <v>22</v>
      </c>
      <c r="M2493" s="68">
        <v>21</v>
      </c>
      <c r="N2493" s="68">
        <v>-1</v>
      </c>
    </row>
    <row r="2494" customFormat="1" spans="1:14">
      <c r="A2494" s="54" t="s">
        <v>7522</v>
      </c>
      <c r="B2494" s="54" t="s">
        <v>7523</v>
      </c>
      <c r="C2494" s="54" t="s">
        <v>7524</v>
      </c>
      <c r="D2494" s="54" t="s">
        <v>186</v>
      </c>
      <c r="E2494" s="54" t="s">
        <v>18</v>
      </c>
      <c r="F2494" s="54" t="s">
        <v>186</v>
      </c>
      <c r="G2494" s="54" t="s">
        <v>98</v>
      </c>
      <c r="H2494" s="54"/>
      <c r="I2494" s="54" t="s">
        <v>191</v>
      </c>
      <c r="J2494" s="68">
        <v>107.81</v>
      </c>
      <c r="K2494" s="68">
        <v>129.371</v>
      </c>
      <c r="L2494" s="68">
        <v>118</v>
      </c>
      <c r="M2494" s="68">
        <v>130</v>
      </c>
      <c r="N2494" s="68">
        <v>12</v>
      </c>
    </row>
    <row r="2495" customFormat="1" spans="1:14">
      <c r="A2495" s="54" t="s">
        <v>7525</v>
      </c>
      <c r="B2495" s="54" t="s">
        <v>7526</v>
      </c>
      <c r="C2495" s="54" t="s">
        <v>7527</v>
      </c>
      <c r="D2495" s="54" t="s">
        <v>17</v>
      </c>
      <c r="E2495" s="54" t="s">
        <v>18</v>
      </c>
      <c r="F2495" s="54" t="s">
        <v>17</v>
      </c>
      <c r="G2495" s="54" t="s">
        <v>19</v>
      </c>
      <c r="H2495" s="54"/>
      <c r="I2495" s="54" t="s">
        <v>191</v>
      </c>
      <c r="J2495" s="68">
        <v>1.24</v>
      </c>
      <c r="K2495" s="68">
        <v>2.352</v>
      </c>
      <c r="L2495" s="68">
        <v>2.5</v>
      </c>
      <c r="M2495" s="68">
        <v>2.5</v>
      </c>
      <c r="N2495" s="68">
        <v>0</v>
      </c>
    </row>
    <row r="2496" customFormat="1" spans="1:14">
      <c r="A2496" s="54" t="s">
        <v>7528</v>
      </c>
      <c r="B2496" s="54" t="s">
        <v>7529</v>
      </c>
      <c r="C2496" s="54" t="s">
        <v>7530</v>
      </c>
      <c r="D2496" s="54" t="s">
        <v>17</v>
      </c>
      <c r="E2496" s="54" t="s">
        <v>18</v>
      </c>
      <c r="F2496" s="54" t="s">
        <v>17</v>
      </c>
      <c r="G2496" s="66" t="s">
        <v>19</v>
      </c>
      <c r="H2496" s="54"/>
      <c r="I2496" s="54" t="s">
        <v>191</v>
      </c>
      <c r="J2496" s="68">
        <v>2.04</v>
      </c>
      <c r="K2496" s="68">
        <v>2.71</v>
      </c>
      <c r="L2496" s="68">
        <v>2.5</v>
      </c>
      <c r="M2496" s="68">
        <v>3</v>
      </c>
      <c r="N2496" s="68">
        <v>0.5</v>
      </c>
    </row>
    <row r="2497" customFormat="1" spans="1:14">
      <c r="A2497" s="54" t="s">
        <v>7531</v>
      </c>
      <c r="B2497" s="54" t="s">
        <v>7532</v>
      </c>
      <c r="C2497" s="54" t="s">
        <v>7533</v>
      </c>
      <c r="D2497" s="54" t="s">
        <v>1273</v>
      </c>
      <c r="E2497" s="54" t="s">
        <v>18</v>
      </c>
      <c r="F2497" s="54" t="s">
        <v>1273</v>
      </c>
      <c r="G2497" s="54" t="s">
        <v>129</v>
      </c>
      <c r="H2497" s="54"/>
      <c r="I2497" s="54" t="s">
        <v>337</v>
      </c>
      <c r="J2497" s="68">
        <v>48.17</v>
      </c>
      <c r="K2497" s="68" t="s">
        <v>36</v>
      </c>
      <c r="L2497" s="68">
        <v>0</v>
      </c>
      <c r="M2497" s="68">
        <v>49</v>
      </c>
      <c r="N2497" s="68" t="s">
        <v>36</v>
      </c>
    </row>
    <row r="2498" customFormat="1" spans="1:14">
      <c r="A2498" s="54" t="s">
        <v>7534</v>
      </c>
      <c r="B2498" s="54" t="s">
        <v>7535</v>
      </c>
      <c r="C2498" s="54" t="s">
        <v>7536</v>
      </c>
      <c r="D2498" s="54" t="s">
        <v>17</v>
      </c>
      <c r="E2498" s="54" t="s">
        <v>18</v>
      </c>
      <c r="F2498" s="54" t="s">
        <v>17</v>
      </c>
      <c r="G2498" s="54" t="s">
        <v>19</v>
      </c>
      <c r="H2498" s="54"/>
      <c r="I2498" s="54" t="s">
        <v>191</v>
      </c>
      <c r="J2498" s="68">
        <v>6.84</v>
      </c>
      <c r="K2498" s="68">
        <v>3.515</v>
      </c>
      <c r="L2498" s="68">
        <v>7</v>
      </c>
      <c r="M2498" s="68">
        <v>7</v>
      </c>
      <c r="N2498" s="68">
        <v>0</v>
      </c>
    </row>
    <row r="2499" customFormat="1" spans="1:14">
      <c r="A2499" s="54" t="s">
        <v>7537</v>
      </c>
      <c r="B2499" s="54" t="s">
        <v>7538</v>
      </c>
      <c r="C2499" s="54" t="s">
        <v>7539</v>
      </c>
      <c r="D2499" s="54" t="s">
        <v>17</v>
      </c>
      <c r="E2499" s="54" t="s">
        <v>18</v>
      </c>
      <c r="F2499" s="54" t="s">
        <v>17</v>
      </c>
      <c r="G2499" s="54" t="s">
        <v>19</v>
      </c>
      <c r="H2499" s="54"/>
      <c r="I2499" s="54" t="s">
        <v>191</v>
      </c>
      <c r="J2499" s="68">
        <v>4.22</v>
      </c>
      <c r="K2499" s="68">
        <v>2.496</v>
      </c>
      <c r="L2499" s="68">
        <v>4.5</v>
      </c>
      <c r="M2499" s="68">
        <v>4.5</v>
      </c>
      <c r="N2499" s="68">
        <v>0</v>
      </c>
    </row>
    <row r="2500" customFormat="1" spans="1:14">
      <c r="A2500" s="54" t="s">
        <v>7540</v>
      </c>
      <c r="B2500" s="54" t="s">
        <v>7541</v>
      </c>
      <c r="C2500" s="54" t="s">
        <v>7542</v>
      </c>
      <c r="D2500" s="54" t="s">
        <v>17</v>
      </c>
      <c r="E2500" s="54" t="s">
        <v>18</v>
      </c>
      <c r="F2500" s="54" t="s">
        <v>17</v>
      </c>
      <c r="G2500" s="54" t="s">
        <v>19</v>
      </c>
      <c r="H2500" s="54"/>
      <c r="I2500" s="54" t="s">
        <v>408</v>
      </c>
      <c r="J2500" s="68">
        <v>1.09</v>
      </c>
      <c r="K2500" s="68">
        <v>0</v>
      </c>
      <c r="L2500" s="68">
        <v>1.5</v>
      </c>
      <c r="M2500" s="68">
        <v>1.5</v>
      </c>
      <c r="N2500" s="68">
        <v>0</v>
      </c>
    </row>
    <row r="2501" customFormat="1" spans="1:14">
      <c r="A2501" s="54" t="s">
        <v>7543</v>
      </c>
      <c r="B2501" s="54" t="s">
        <v>7544</v>
      </c>
      <c r="C2501" s="54" t="s">
        <v>7545</v>
      </c>
      <c r="D2501" s="54" t="s">
        <v>17</v>
      </c>
      <c r="E2501" s="54" t="s">
        <v>18</v>
      </c>
      <c r="F2501" s="54" t="s">
        <v>17</v>
      </c>
      <c r="G2501" s="54" t="s">
        <v>19</v>
      </c>
      <c r="H2501" s="54"/>
      <c r="I2501" s="54" t="s">
        <v>90</v>
      </c>
      <c r="J2501" s="68">
        <v>1.13</v>
      </c>
      <c r="K2501" s="68">
        <v>0</v>
      </c>
      <c r="L2501" s="68">
        <v>1.5</v>
      </c>
      <c r="M2501" s="68">
        <v>1.5</v>
      </c>
      <c r="N2501" s="68">
        <v>0</v>
      </c>
    </row>
    <row r="2502" customFormat="1" spans="1:14">
      <c r="A2502" s="54" t="s">
        <v>7546</v>
      </c>
      <c r="B2502" s="54" t="s">
        <v>7547</v>
      </c>
      <c r="C2502" s="54" t="s">
        <v>7548</v>
      </c>
      <c r="D2502" s="54" t="s">
        <v>168</v>
      </c>
      <c r="E2502" s="54" t="s">
        <v>18</v>
      </c>
      <c r="F2502" s="54" t="s">
        <v>169</v>
      </c>
      <c r="G2502" s="54" t="s">
        <v>170</v>
      </c>
      <c r="H2502" s="54"/>
      <c r="I2502" s="54" t="s">
        <v>90</v>
      </c>
      <c r="J2502" s="68">
        <v>88.78</v>
      </c>
      <c r="K2502" s="68">
        <v>57.919</v>
      </c>
      <c r="L2502" s="68">
        <v>90</v>
      </c>
      <c r="M2502" s="68">
        <v>89</v>
      </c>
      <c r="N2502" s="68">
        <v>-1</v>
      </c>
    </row>
    <row r="2503" customFormat="1" spans="1:14">
      <c r="A2503" s="54" t="s">
        <v>7549</v>
      </c>
      <c r="B2503" s="54" t="s">
        <v>7550</v>
      </c>
      <c r="C2503" s="54" t="s">
        <v>7551</v>
      </c>
      <c r="D2503" s="54" t="s">
        <v>17</v>
      </c>
      <c r="E2503" s="54" t="s">
        <v>18</v>
      </c>
      <c r="F2503" s="54" t="s">
        <v>17</v>
      </c>
      <c r="G2503" s="54" t="s">
        <v>19</v>
      </c>
      <c r="H2503" s="54"/>
      <c r="I2503" s="54" t="s">
        <v>90</v>
      </c>
      <c r="J2503" s="68">
        <v>20.36</v>
      </c>
      <c r="K2503" s="68">
        <v>15.318</v>
      </c>
      <c r="L2503" s="68">
        <v>21</v>
      </c>
      <c r="M2503" s="68">
        <v>21</v>
      </c>
      <c r="N2503" s="68">
        <v>0</v>
      </c>
    </row>
    <row r="2504" customFormat="1" spans="1:14">
      <c r="A2504" s="54" t="s">
        <v>7552</v>
      </c>
      <c r="B2504" s="54" t="s">
        <v>7553</v>
      </c>
      <c r="C2504" s="54" t="s">
        <v>7554</v>
      </c>
      <c r="D2504" s="54" t="s">
        <v>1409</v>
      </c>
      <c r="E2504" s="54" t="s">
        <v>18</v>
      </c>
      <c r="F2504" s="54" t="s">
        <v>1409</v>
      </c>
      <c r="G2504" s="54" t="s">
        <v>52</v>
      </c>
      <c r="H2504" s="54"/>
      <c r="I2504" s="54" t="s">
        <v>380</v>
      </c>
      <c r="J2504" s="68">
        <v>97.89</v>
      </c>
      <c r="K2504" s="68">
        <v>94.339</v>
      </c>
      <c r="L2504" s="68">
        <v>116</v>
      </c>
      <c r="M2504" s="68">
        <v>116</v>
      </c>
      <c r="N2504" s="68">
        <v>0</v>
      </c>
    </row>
    <row r="2505" customFormat="1" spans="1:14">
      <c r="A2505" s="54" t="s">
        <v>7555</v>
      </c>
      <c r="B2505" s="54" t="s">
        <v>7556</v>
      </c>
      <c r="C2505" s="54" t="s">
        <v>7557</v>
      </c>
      <c r="D2505" s="54" t="s">
        <v>17</v>
      </c>
      <c r="E2505" s="54" t="s">
        <v>18</v>
      </c>
      <c r="F2505" s="54" t="s">
        <v>17</v>
      </c>
      <c r="G2505" s="54" t="s">
        <v>19</v>
      </c>
      <c r="H2505" s="54"/>
      <c r="I2505" s="54" t="s">
        <v>540</v>
      </c>
      <c r="J2505" s="68">
        <v>1.42</v>
      </c>
      <c r="K2505" s="68">
        <v>2.68</v>
      </c>
      <c r="L2505" s="68">
        <v>3</v>
      </c>
      <c r="M2505" s="68">
        <v>3</v>
      </c>
      <c r="N2505" s="68">
        <v>0</v>
      </c>
    </row>
    <row r="2506" customFormat="1" spans="1:14">
      <c r="A2506" s="54" t="s">
        <v>7558</v>
      </c>
      <c r="B2506" s="54" t="s">
        <v>7559</v>
      </c>
      <c r="C2506" s="54" t="s">
        <v>7560</v>
      </c>
      <c r="D2506" s="54" t="s">
        <v>24</v>
      </c>
      <c r="E2506" s="54" t="s">
        <v>18</v>
      </c>
      <c r="F2506" s="54" t="s">
        <v>24</v>
      </c>
      <c r="G2506" s="54" t="s">
        <v>19</v>
      </c>
      <c r="H2506" s="54"/>
      <c r="I2506" s="54" t="s">
        <v>1262</v>
      </c>
      <c r="J2506" s="68">
        <v>74.41</v>
      </c>
      <c r="K2506" s="68">
        <v>66.42</v>
      </c>
      <c r="L2506" s="68">
        <v>77</v>
      </c>
      <c r="M2506" s="68">
        <v>75</v>
      </c>
      <c r="N2506" s="68">
        <v>-2</v>
      </c>
    </row>
    <row r="2507" customFormat="1" spans="1:14">
      <c r="A2507" s="54" t="s">
        <v>7561</v>
      </c>
      <c r="B2507" s="54" t="s">
        <v>7562</v>
      </c>
      <c r="C2507" s="54" t="s">
        <v>7563</v>
      </c>
      <c r="D2507" s="54" t="s">
        <v>24</v>
      </c>
      <c r="E2507" s="54" t="s">
        <v>18</v>
      </c>
      <c r="F2507" s="54" t="s">
        <v>24</v>
      </c>
      <c r="G2507" s="54" t="s">
        <v>19</v>
      </c>
      <c r="H2507" s="54"/>
      <c r="I2507" s="54" t="s">
        <v>1262</v>
      </c>
      <c r="J2507" s="68">
        <v>28.99</v>
      </c>
      <c r="K2507" s="68">
        <v>24.534</v>
      </c>
      <c r="L2507" s="68">
        <v>29</v>
      </c>
      <c r="M2507" s="68">
        <v>30</v>
      </c>
      <c r="N2507" s="68">
        <v>1</v>
      </c>
    </row>
    <row r="2508" customFormat="1" spans="1:14">
      <c r="A2508" s="54" t="s">
        <v>7564</v>
      </c>
      <c r="B2508" s="54" t="s">
        <v>7565</v>
      </c>
      <c r="C2508" s="54" t="s">
        <v>7566</v>
      </c>
      <c r="D2508" s="54" t="s">
        <v>186</v>
      </c>
      <c r="E2508" s="54" t="s">
        <v>18</v>
      </c>
      <c r="F2508" s="54" t="s">
        <v>186</v>
      </c>
      <c r="G2508" s="66" t="s">
        <v>98</v>
      </c>
      <c r="H2508" s="54"/>
      <c r="I2508" s="54" t="s">
        <v>187</v>
      </c>
      <c r="J2508" s="68">
        <v>8.22</v>
      </c>
      <c r="K2508" s="68">
        <v>14.133</v>
      </c>
      <c r="L2508" s="68">
        <v>14</v>
      </c>
      <c r="M2508" s="68">
        <v>15</v>
      </c>
      <c r="N2508" s="68">
        <v>1</v>
      </c>
    </row>
    <row r="2509" customFormat="1" spans="1:14">
      <c r="A2509" s="54" t="s">
        <v>7567</v>
      </c>
      <c r="B2509" s="54" t="s">
        <v>7568</v>
      </c>
      <c r="C2509" s="54" t="s">
        <v>50</v>
      </c>
      <c r="D2509" s="54" t="s">
        <v>1516</v>
      </c>
      <c r="E2509" s="54" t="s">
        <v>18</v>
      </c>
      <c r="F2509" s="54" t="s">
        <v>1516</v>
      </c>
      <c r="G2509" s="66" t="s">
        <v>52</v>
      </c>
      <c r="H2509" s="54"/>
      <c r="I2509" s="54" t="s">
        <v>1038</v>
      </c>
      <c r="J2509" s="68">
        <v>139.62</v>
      </c>
      <c r="K2509" s="68">
        <v>103.1</v>
      </c>
      <c r="L2509" s="68">
        <v>140</v>
      </c>
      <c r="M2509" s="68">
        <v>140</v>
      </c>
      <c r="N2509" s="68">
        <v>0</v>
      </c>
    </row>
    <row r="2510" customFormat="1" spans="1:14">
      <c r="A2510" s="54" t="s">
        <v>7569</v>
      </c>
      <c r="B2510" s="54" t="s">
        <v>7570</v>
      </c>
      <c r="C2510" s="54" t="s">
        <v>7571</v>
      </c>
      <c r="D2510" s="54" t="s">
        <v>256</v>
      </c>
      <c r="E2510" s="54" t="s">
        <v>18</v>
      </c>
      <c r="F2510" s="54" t="s">
        <v>256</v>
      </c>
      <c r="G2510" s="54" t="s">
        <v>19</v>
      </c>
      <c r="H2510" s="54"/>
      <c r="I2510" s="54" t="s">
        <v>540</v>
      </c>
      <c r="J2510" s="68">
        <v>4.87</v>
      </c>
      <c r="K2510" s="68">
        <v>5.208</v>
      </c>
      <c r="L2510" s="68">
        <v>5</v>
      </c>
      <c r="M2510" s="68">
        <v>6</v>
      </c>
      <c r="N2510" s="68">
        <v>1</v>
      </c>
    </row>
    <row r="2511" customFormat="1" spans="1:14">
      <c r="A2511" s="54" t="s">
        <v>7572</v>
      </c>
      <c r="B2511" s="54" t="s">
        <v>7573</v>
      </c>
      <c r="C2511" s="54" t="s">
        <v>7574</v>
      </c>
      <c r="D2511" s="54" t="s">
        <v>453</v>
      </c>
      <c r="E2511" s="54" t="s">
        <v>18</v>
      </c>
      <c r="F2511" s="54" t="s">
        <v>453</v>
      </c>
      <c r="G2511" s="54" t="s">
        <v>29</v>
      </c>
      <c r="H2511" s="54"/>
      <c r="I2511" s="54" t="s">
        <v>191</v>
      </c>
      <c r="J2511" s="68">
        <v>37.56</v>
      </c>
      <c r="K2511" s="68">
        <v>39.168</v>
      </c>
      <c r="L2511" s="68">
        <v>40</v>
      </c>
      <c r="M2511" s="68">
        <v>40</v>
      </c>
      <c r="N2511" s="68">
        <v>0</v>
      </c>
    </row>
    <row r="2512" customFormat="1" spans="1:14">
      <c r="A2512" s="54" t="s">
        <v>7575</v>
      </c>
      <c r="B2512" s="54" t="s">
        <v>7576</v>
      </c>
      <c r="C2512" s="54" t="s">
        <v>7577</v>
      </c>
      <c r="D2512" s="54" t="s">
        <v>140</v>
      </c>
      <c r="E2512" s="54" t="s">
        <v>18</v>
      </c>
      <c r="F2512" s="54" t="s">
        <v>140</v>
      </c>
      <c r="G2512" s="54" t="s">
        <v>98</v>
      </c>
      <c r="H2512" s="54"/>
      <c r="I2512" s="54" t="s">
        <v>191</v>
      </c>
      <c r="J2512" s="68">
        <v>21.78</v>
      </c>
      <c r="K2512" s="68">
        <v>16.006</v>
      </c>
      <c r="L2512" s="68">
        <v>22</v>
      </c>
      <c r="M2512" s="68">
        <v>22</v>
      </c>
      <c r="N2512" s="68">
        <v>0</v>
      </c>
    </row>
    <row r="2513" customFormat="1" spans="1:14">
      <c r="A2513" s="54" t="s">
        <v>7578</v>
      </c>
      <c r="B2513" s="54" t="s">
        <v>7579</v>
      </c>
      <c r="C2513" s="54" t="s">
        <v>7580</v>
      </c>
      <c r="D2513" s="54" t="s">
        <v>3253</v>
      </c>
      <c r="E2513" s="54" t="s">
        <v>18</v>
      </c>
      <c r="F2513" s="54" t="s">
        <v>3253</v>
      </c>
      <c r="G2513" s="54" t="s">
        <v>129</v>
      </c>
      <c r="H2513" s="54"/>
      <c r="I2513" s="54" t="s">
        <v>337</v>
      </c>
      <c r="J2513" s="68">
        <v>5.73</v>
      </c>
      <c r="K2513" s="68">
        <v>4.512</v>
      </c>
      <c r="L2513" s="68">
        <v>6</v>
      </c>
      <c r="M2513" s="68">
        <v>6</v>
      </c>
      <c r="N2513" s="68">
        <v>0</v>
      </c>
    </row>
    <row r="2514" customFormat="1" spans="1:14">
      <c r="A2514" s="54" t="s">
        <v>7581</v>
      </c>
      <c r="B2514" s="54" t="s">
        <v>7582</v>
      </c>
      <c r="C2514" s="54" t="s">
        <v>7583</v>
      </c>
      <c r="D2514" s="54" t="s">
        <v>17</v>
      </c>
      <c r="E2514" s="54" t="s">
        <v>18</v>
      </c>
      <c r="F2514" s="54" t="s">
        <v>17</v>
      </c>
      <c r="G2514" s="66" t="s">
        <v>19</v>
      </c>
      <c r="H2514" s="54"/>
      <c r="I2514" s="54" t="s">
        <v>239</v>
      </c>
      <c r="J2514" s="68">
        <v>2.2</v>
      </c>
      <c r="K2514" s="68">
        <v>0.72</v>
      </c>
      <c r="L2514" s="68">
        <v>2.5</v>
      </c>
      <c r="M2514" s="68">
        <v>2.5</v>
      </c>
      <c r="N2514" s="68">
        <v>0</v>
      </c>
    </row>
    <row r="2515" customFormat="1" spans="1:14">
      <c r="A2515" s="54" t="s">
        <v>7584</v>
      </c>
      <c r="B2515" s="54" t="s">
        <v>7585</v>
      </c>
      <c r="C2515" s="54" t="s">
        <v>7586</v>
      </c>
      <c r="D2515" s="54" t="s">
        <v>17</v>
      </c>
      <c r="E2515" s="54" t="s">
        <v>18</v>
      </c>
      <c r="F2515" s="54" t="s">
        <v>17</v>
      </c>
      <c r="G2515" s="54" t="s">
        <v>19</v>
      </c>
      <c r="H2515" s="54"/>
      <c r="I2515" s="54" t="s">
        <v>239</v>
      </c>
      <c r="J2515" s="68">
        <v>33.78</v>
      </c>
      <c r="K2515" s="68">
        <v>2.174</v>
      </c>
      <c r="L2515" s="68">
        <v>35</v>
      </c>
      <c r="M2515" s="68">
        <v>35</v>
      </c>
      <c r="N2515" s="68">
        <v>0</v>
      </c>
    </row>
    <row r="2516" customFormat="1" spans="1:14">
      <c r="A2516" s="54" t="s">
        <v>7587</v>
      </c>
      <c r="B2516" s="54" t="s">
        <v>7588</v>
      </c>
      <c r="C2516" s="54" t="s">
        <v>7589</v>
      </c>
      <c r="D2516" s="54" t="s">
        <v>17</v>
      </c>
      <c r="E2516" s="54" t="s">
        <v>18</v>
      </c>
      <c r="F2516" s="54" t="s">
        <v>17</v>
      </c>
      <c r="G2516" s="66" t="s">
        <v>19</v>
      </c>
      <c r="H2516" s="54"/>
      <c r="I2516" s="54" t="s">
        <v>99</v>
      </c>
      <c r="J2516" s="68">
        <v>41.63</v>
      </c>
      <c r="K2516" s="68">
        <v>54.76</v>
      </c>
      <c r="L2516" s="68">
        <v>48</v>
      </c>
      <c r="M2516" s="68">
        <v>56</v>
      </c>
      <c r="N2516" s="68">
        <v>8</v>
      </c>
    </row>
    <row r="2517" customFormat="1" spans="1:14">
      <c r="A2517" s="54" t="s">
        <v>7590</v>
      </c>
      <c r="B2517" s="54" t="s">
        <v>7591</v>
      </c>
      <c r="C2517" s="54" t="s">
        <v>7592</v>
      </c>
      <c r="D2517" s="54" t="s">
        <v>140</v>
      </c>
      <c r="E2517" s="54" t="s">
        <v>18</v>
      </c>
      <c r="F2517" s="54" t="s">
        <v>140</v>
      </c>
      <c r="G2517" s="66" t="s">
        <v>98</v>
      </c>
      <c r="H2517" s="54"/>
      <c r="I2517" s="54" t="s">
        <v>99</v>
      </c>
      <c r="J2517" s="68">
        <v>13.85</v>
      </c>
      <c r="K2517" s="68">
        <v>18.421</v>
      </c>
      <c r="L2517" s="68">
        <v>15.5</v>
      </c>
      <c r="M2517" s="68">
        <v>19</v>
      </c>
      <c r="N2517" s="68">
        <v>3.5</v>
      </c>
    </row>
    <row r="2518" customFormat="1" spans="1:14">
      <c r="A2518" s="54" t="s">
        <v>7593</v>
      </c>
      <c r="B2518" s="54" t="s">
        <v>7594</v>
      </c>
      <c r="C2518" s="54" t="s">
        <v>7595</v>
      </c>
      <c r="D2518" s="54" t="s">
        <v>17</v>
      </c>
      <c r="E2518" s="54" t="s">
        <v>18</v>
      </c>
      <c r="F2518" s="54" t="s">
        <v>17</v>
      </c>
      <c r="G2518" s="54" t="s">
        <v>19</v>
      </c>
      <c r="H2518" s="54"/>
      <c r="I2518" s="54" t="s">
        <v>99</v>
      </c>
      <c r="J2518" s="68">
        <v>41.49</v>
      </c>
      <c r="K2518" s="68">
        <v>54.332</v>
      </c>
      <c r="L2518" s="68">
        <v>48</v>
      </c>
      <c r="M2518" s="68">
        <v>55</v>
      </c>
      <c r="N2518" s="68">
        <v>7</v>
      </c>
    </row>
    <row r="2519" customFormat="1" spans="1:14">
      <c r="A2519" s="54" t="s">
        <v>7596</v>
      </c>
      <c r="B2519" s="54" t="s">
        <v>7597</v>
      </c>
      <c r="C2519" s="54" t="s">
        <v>7598</v>
      </c>
      <c r="D2519" s="54" t="s">
        <v>17</v>
      </c>
      <c r="E2519" s="54" t="s">
        <v>18</v>
      </c>
      <c r="F2519" s="54" t="s">
        <v>17</v>
      </c>
      <c r="G2519" s="54" t="s">
        <v>19</v>
      </c>
      <c r="H2519" s="54"/>
      <c r="I2519" s="54" t="s">
        <v>99</v>
      </c>
      <c r="J2519" s="68">
        <v>27.72</v>
      </c>
      <c r="K2519" s="68">
        <v>37.564</v>
      </c>
      <c r="L2519" s="68">
        <v>31</v>
      </c>
      <c r="M2519" s="68">
        <v>38</v>
      </c>
      <c r="N2519" s="68">
        <v>7</v>
      </c>
    </row>
    <row r="2520" customFormat="1" spans="1:14">
      <c r="A2520" s="54" t="s">
        <v>7599</v>
      </c>
      <c r="B2520" s="54" t="s">
        <v>7600</v>
      </c>
      <c r="C2520" s="54" t="s">
        <v>7601</v>
      </c>
      <c r="D2520" s="54" t="s">
        <v>140</v>
      </c>
      <c r="E2520" s="54" t="s">
        <v>18</v>
      </c>
      <c r="F2520" s="54" t="s">
        <v>140</v>
      </c>
      <c r="G2520" s="66" t="s">
        <v>98</v>
      </c>
      <c r="H2520" s="54"/>
      <c r="I2520" s="54" t="s">
        <v>99</v>
      </c>
      <c r="J2520" s="68">
        <v>13.82</v>
      </c>
      <c r="K2520" s="68">
        <v>17.993</v>
      </c>
      <c r="L2520" s="68">
        <v>15.5</v>
      </c>
      <c r="M2520" s="68">
        <v>18</v>
      </c>
      <c r="N2520" s="68">
        <v>2.5</v>
      </c>
    </row>
    <row r="2521" customFormat="1" spans="1:14">
      <c r="A2521" s="54" t="s">
        <v>7602</v>
      </c>
      <c r="B2521" s="54" t="s">
        <v>7603</v>
      </c>
      <c r="C2521" s="54" t="s">
        <v>7604</v>
      </c>
      <c r="D2521" s="54" t="s">
        <v>17</v>
      </c>
      <c r="E2521" s="54" t="s">
        <v>18</v>
      </c>
      <c r="F2521" s="54" t="s">
        <v>17</v>
      </c>
      <c r="G2521" s="66" t="s">
        <v>19</v>
      </c>
      <c r="H2521" s="54"/>
      <c r="I2521" s="54" t="s">
        <v>99</v>
      </c>
      <c r="J2521" s="68">
        <v>48.62</v>
      </c>
      <c r="K2521" s="68">
        <v>77.58</v>
      </c>
      <c r="L2521" s="68">
        <v>67</v>
      </c>
      <c r="M2521" s="68">
        <v>79</v>
      </c>
      <c r="N2521" s="68">
        <v>12</v>
      </c>
    </row>
    <row r="2522" customFormat="1" spans="1:14">
      <c r="A2522" s="54" t="s">
        <v>7605</v>
      </c>
      <c r="B2522" s="54" t="s">
        <v>7606</v>
      </c>
      <c r="C2522" s="54" t="s">
        <v>7607</v>
      </c>
      <c r="D2522" s="54" t="s">
        <v>17</v>
      </c>
      <c r="E2522" s="54" t="s">
        <v>18</v>
      </c>
      <c r="F2522" s="54" t="s">
        <v>17</v>
      </c>
      <c r="G2522" s="66" t="s">
        <v>19</v>
      </c>
      <c r="H2522" s="54"/>
      <c r="I2522" s="54" t="s">
        <v>99</v>
      </c>
      <c r="J2522" s="68">
        <v>31.42</v>
      </c>
      <c r="K2522" s="68">
        <v>50.544</v>
      </c>
      <c r="L2522" s="68">
        <v>44</v>
      </c>
      <c r="M2522" s="68">
        <v>52</v>
      </c>
      <c r="N2522" s="68">
        <v>8</v>
      </c>
    </row>
    <row r="2523" customFormat="1" spans="1:14">
      <c r="A2523" s="54" t="s">
        <v>7608</v>
      </c>
      <c r="B2523" s="54" t="s">
        <v>7609</v>
      </c>
      <c r="C2523" s="54" t="s">
        <v>7610</v>
      </c>
      <c r="D2523" s="54" t="s">
        <v>17</v>
      </c>
      <c r="E2523" s="54" t="s">
        <v>18</v>
      </c>
      <c r="F2523" s="54" t="s">
        <v>17</v>
      </c>
      <c r="G2523" s="54" t="s">
        <v>19</v>
      </c>
      <c r="H2523" s="54"/>
      <c r="I2523" s="54" t="s">
        <v>99</v>
      </c>
      <c r="J2523" s="68">
        <v>15.63</v>
      </c>
      <c r="K2523" s="68">
        <v>25.488</v>
      </c>
      <c r="L2523" s="68">
        <v>25</v>
      </c>
      <c r="M2523" s="68">
        <v>26</v>
      </c>
      <c r="N2523" s="68">
        <v>1</v>
      </c>
    </row>
    <row r="2524" customFormat="1" spans="1:14">
      <c r="A2524" s="54" t="s">
        <v>7611</v>
      </c>
      <c r="B2524" s="54" t="s">
        <v>7612</v>
      </c>
      <c r="C2524" s="54" t="s">
        <v>7613</v>
      </c>
      <c r="D2524" s="54" t="s">
        <v>160</v>
      </c>
      <c r="E2524" s="54" t="s">
        <v>18</v>
      </c>
      <c r="F2524" s="54" t="s">
        <v>160</v>
      </c>
      <c r="G2524" s="54" t="s">
        <v>129</v>
      </c>
      <c r="H2524" s="54"/>
      <c r="I2524" s="54" t="s">
        <v>211</v>
      </c>
      <c r="J2524" s="68">
        <v>1.42</v>
      </c>
      <c r="K2524" s="68">
        <v>1.715</v>
      </c>
      <c r="L2524" s="68">
        <v>2</v>
      </c>
      <c r="M2524" s="68">
        <v>2</v>
      </c>
      <c r="N2524" s="68">
        <v>0</v>
      </c>
    </row>
    <row r="2525" customFormat="1" spans="1:14">
      <c r="A2525" s="54" t="s">
        <v>7614</v>
      </c>
      <c r="B2525" s="54" t="s">
        <v>7615</v>
      </c>
      <c r="C2525" s="54" t="s">
        <v>7616</v>
      </c>
      <c r="D2525" s="54" t="s">
        <v>17</v>
      </c>
      <c r="E2525" s="54" t="s">
        <v>18</v>
      </c>
      <c r="F2525" s="54" t="s">
        <v>17</v>
      </c>
      <c r="G2525" s="54" t="s">
        <v>19</v>
      </c>
      <c r="H2525" s="54"/>
      <c r="I2525" s="54" t="s">
        <v>99</v>
      </c>
      <c r="J2525" s="68">
        <v>16.33</v>
      </c>
      <c r="K2525" s="68">
        <v>25.272</v>
      </c>
      <c r="L2525" s="68">
        <v>25</v>
      </c>
      <c r="M2525" s="68">
        <v>26</v>
      </c>
      <c r="N2525" s="68">
        <v>1</v>
      </c>
    </row>
    <row r="2526" customFormat="1" spans="1:14">
      <c r="A2526" s="54" t="s">
        <v>7617</v>
      </c>
      <c r="B2526" s="54" t="s">
        <v>7618</v>
      </c>
      <c r="C2526" s="54" t="s">
        <v>7619</v>
      </c>
      <c r="D2526" s="54" t="s">
        <v>17</v>
      </c>
      <c r="E2526" s="54" t="s">
        <v>18</v>
      </c>
      <c r="F2526" s="54" t="s">
        <v>17</v>
      </c>
      <c r="G2526" s="54" t="s">
        <v>19</v>
      </c>
      <c r="H2526" s="54"/>
      <c r="I2526" s="54" t="s">
        <v>99</v>
      </c>
      <c r="J2526" s="68">
        <v>15.95</v>
      </c>
      <c r="K2526" s="68">
        <v>25.74</v>
      </c>
      <c r="L2526" s="68">
        <v>25</v>
      </c>
      <c r="M2526" s="68">
        <v>26</v>
      </c>
      <c r="N2526" s="68">
        <v>1</v>
      </c>
    </row>
    <row r="2527" customFormat="1" spans="1:14">
      <c r="A2527" s="54" t="s">
        <v>7620</v>
      </c>
      <c r="B2527" s="54" t="s">
        <v>7621</v>
      </c>
      <c r="C2527" s="54" t="s">
        <v>7622</v>
      </c>
      <c r="D2527" s="54" t="s">
        <v>17</v>
      </c>
      <c r="E2527" s="54" t="s">
        <v>18</v>
      </c>
      <c r="F2527" s="54" t="s">
        <v>17</v>
      </c>
      <c r="G2527" s="54" t="s">
        <v>19</v>
      </c>
      <c r="H2527" s="54"/>
      <c r="I2527" s="54" t="s">
        <v>145</v>
      </c>
      <c r="J2527" s="68">
        <v>43.57</v>
      </c>
      <c r="K2527" s="68">
        <v>23.79</v>
      </c>
      <c r="L2527" s="68">
        <v>44</v>
      </c>
      <c r="M2527" s="68">
        <v>44</v>
      </c>
      <c r="N2527" s="68">
        <v>0</v>
      </c>
    </row>
    <row r="2528" customFormat="1" spans="1:14">
      <c r="A2528" s="54" t="s">
        <v>7623</v>
      </c>
      <c r="B2528" s="54" t="s">
        <v>7624</v>
      </c>
      <c r="C2528" s="54" t="s">
        <v>7625</v>
      </c>
      <c r="D2528" s="54" t="s">
        <v>24</v>
      </c>
      <c r="E2528" s="54" t="s">
        <v>18</v>
      </c>
      <c r="F2528" s="54" t="s">
        <v>24</v>
      </c>
      <c r="G2528" s="54" t="s">
        <v>19</v>
      </c>
      <c r="H2528" s="54"/>
      <c r="I2528" s="54" t="s">
        <v>211</v>
      </c>
      <c r="J2528" s="68">
        <v>73.52</v>
      </c>
      <c r="K2528" s="68">
        <v>70.48</v>
      </c>
      <c r="L2528" s="68">
        <v>75</v>
      </c>
      <c r="M2528" s="68">
        <v>75</v>
      </c>
      <c r="N2528" s="68">
        <v>0</v>
      </c>
    </row>
    <row r="2529" customFormat="1" spans="1:14">
      <c r="A2529" s="54" t="s">
        <v>7626</v>
      </c>
      <c r="B2529" s="54" t="s">
        <v>7627</v>
      </c>
      <c r="C2529" s="54" t="s">
        <v>7628</v>
      </c>
      <c r="D2529" s="54" t="s">
        <v>17</v>
      </c>
      <c r="E2529" s="54" t="s">
        <v>18</v>
      </c>
      <c r="F2529" s="54" t="s">
        <v>17</v>
      </c>
      <c r="G2529" s="66" t="s">
        <v>19</v>
      </c>
      <c r="H2529" s="54"/>
      <c r="I2529" s="54" t="s">
        <v>540</v>
      </c>
      <c r="J2529" s="68">
        <v>0.09</v>
      </c>
      <c r="K2529" s="68">
        <v>0</v>
      </c>
      <c r="L2529" s="68">
        <v>0.5</v>
      </c>
      <c r="M2529" s="68">
        <v>0.5</v>
      </c>
      <c r="N2529" s="68">
        <v>0</v>
      </c>
    </row>
    <row r="2530" customFormat="1" spans="1:14">
      <c r="A2530" s="54" t="s">
        <v>7629</v>
      </c>
      <c r="B2530" s="54" t="s">
        <v>7630</v>
      </c>
      <c r="C2530" s="54" t="s">
        <v>7631</v>
      </c>
      <c r="D2530" s="54" t="s">
        <v>586</v>
      </c>
      <c r="E2530" s="54" t="s">
        <v>18</v>
      </c>
      <c r="F2530" s="54" t="s">
        <v>586</v>
      </c>
      <c r="G2530" s="66" t="s">
        <v>98</v>
      </c>
      <c r="H2530" s="54"/>
      <c r="I2530" s="54" t="s">
        <v>442</v>
      </c>
      <c r="J2530" s="68">
        <v>2.37</v>
      </c>
      <c r="K2530" s="68">
        <v>2.42</v>
      </c>
      <c r="L2530" s="68">
        <v>2.5</v>
      </c>
      <c r="M2530" s="68">
        <v>3</v>
      </c>
      <c r="N2530" s="68">
        <v>0.5</v>
      </c>
    </row>
    <row r="2531" customFormat="1" spans="1:14">
      <c r="A2531" s="54" t="s">
        <v>7632</v>
      </c>
      <c r="B2531" s="54" t="s">
        <v>7633</v>
      </c>
      <c r="C2531" s="54" t="s">
        <v>7634</v>
      </c>
      <c r="D2531" s="54" t="s">
        <v>51</v>
      </c>
      <c r="E2531" s="54" t="s">
        <v>18</v>
      </c>
      <c r="F2531" s="54" t="s">
        <v>51</v>
      </c>
      <c r="G2531" s="66" t="s">
        <v>52</v>
      </c>
      <c r="H2531" s="54"/>
      <c r="I2531" s="54" t="s">
        <v>232</v>
      </c>
      <c r="J2531" s="68">
        <v>18.21</v>
      </c>
      <c r="K2531" s="68">
        <v>31.442</v>
      </c>
      <c r="L2531" s="68">
        <v>32</v>
      </c>
      <c r="M2531" s="68">
        <v>32</v>
      </c>
      <c r="N2531" s="68">
        <v>0</v>
      </c>
    </row>
    <row r="2532" customFormat="1" spans="1:14">
      <c r="A2532" s="54" t="s">
        <v>7635</v>
      </c>
      <c r="B2532" s="54" t="s">
        <v>7636</v>
      </c>
      <c r="C2532" s="54" t="s">
        <v>7637</v>
      </c>
      <c r="D2532" s="54" t="s">
        <v>24</v>
      </c>
      <c r="E2532" s="54" t="s">
        <v>18</v>
      </c>
      <c r="F2532" s="54" t="s">
        <v>24</v>
      </c>
      <c r="G2532" s="66" t="s">
        <v>19</v>
      </c>
      <c r="H2532" s="54"/>
      <c r="I2532" s="54" t="s">
        <v>223</v>
      </c>
      <c r="J2532" s="68">
        <v>48.88</v>
      </c>
      <c r="K2532" s="68">
        <v>54.937</v>
      </c>
      <c r="L2532" s="68">
        <v>50</v>
      </c>
      <c r="M2532" s="68">
        <v>57</v>
      </c>
      <c r="N2532" s="68">
        <v>7</v>
      </c>
    </row>
    <row r="2533" customFormat="1" spans="1:14">
      <c r="A2533" s="54" t="s">
        <v>7638</v>
      </c>
      <c r="B2533" s="54" t="s">
        <v>7639</v>
      </c>
      <c r="C2533" s="54" t="s">
        <v>7640</v>
      </c>
      <c r="D2533" s="54" t="s">
        <v>317</v>
      </c>
      <c r="E2533" s="54" t="s">
        <v>18</v>
      </c>
      <c r="F2533" s="54" t="s">
        <v>317</v>
      </c>
      <c r="G2533" s="66" t="s">
        <v>52</v>
      </c>
      <c r="H2533" s="54"/>
      <c r="I2533" s="54" t="s">
        <v>227</v>
      </c>
      <c r="J2533" s="68">
        <v>32.44</v>
      </c>
      <c r="K2533" s="68">
        <v>16.117</v>
      </c>
      <c r="L2533" s="68">
        <v>33</v>
      </c>
      <c r="M2533" s="68">
        <v>33</v>
      </c>
      <c r="N2533" s="68">
        <v>0</v>
      </c>
    </row>
    <row r="2534" customFormat="1" spans="1:14">
      <c r="A2534" s="54" t="s">
        <v>7641</v>
      </c>
      <c r="B2534" s="54" t="s">
        <v>7642</v>
      </c>
      <c r="C2534" s="54" t="s">
        <v>7643</v>
      </c>
      <c r="D2534" s="54" t="s">
        <v>17</v>
      </c>
      <c r="E2534" s="54" t="s">
        <v>18</v>
      </c>
      <c r="F2534" s="54" t="s">
        <v>17</v>
      </c>
      <c r="G2534" s="54" t="s">
        <v>19</v>
      </c>
      <c r="H2534" s="54"/>
      <c r="I2534" s="54" t="s">
        <v>199</v>
      </c>
      <c r="J2534" s="68">
        <v>64.09</v>
      </c>
      <c r="K2534" s="68">
        <v>47.819</v>
      </c>
      <c r="L2534" s="68">
        <v>65</v>
      </c>
      <c r="M2534" s="68">
        <v>65</v>
      </c>
      <c r="N2534" s="68">
        <v>0</v>
      </c>
    </row>
    <row r="2535" customFormat="1" spans="1:14">
      <c r="A2535" s="54" t="s">
        <v>7644</v>
      </c>
      <c r="B2535" s="54" t="s">
        <v>7645</v>
      </c>
      <c r="C2535" s="54" t="s">
        <v>7646</v>
      </c>
      <c r="D2535" s="54" t="s">
        <v>17</v>
      </c>
      <c r="E2535" s="54" t="s">
        <v>18</v>
      </c>
      <c r="F2535" s="54" t="s">
        <v>17</v>
      </c>
      <c r="G2535" s="54" t="s">
        <v>19</v>
      </c>
      <c r="H2535" s="54"/>
      <c r="I2535" s="54" t="s">
        <v>191</v>
      </c>
      <c r="J2535" s="68">
        <v>0.25</v>
      </c>
      <c r="K2535" s="68">
        <v>0</v>
      </c>
      <c r="L2535" s="68">
        <v>0.5</v>
      </c>
      <c r="M2535" s="68">
        <v>0.5</v>
      </c>
      <c r="N2535" s="68">
        <v>0</v>
      </c>
    </row>
    <row r="2536" customFormat="1" spans="1:14">
      <c r="A2536" s="54" t="s">
        <v>7647</v>
      </c>
      <c r="B2536" s="54" t="s">
        <v>7648</v>
      </c>
      <c r="C2536" s="54" t="s">
        <v>7649</v>
      </c>
      <c r="D2536" s="54" t="s">
        <v>17</v>
      </c>
      <c r="E2536" s="54" t="s">
        <v>18</v>
      </c>
      <c r="F2536" s="54" t="s">
        <v>17</v>
      </c>
      <c r="G2536" s="54" t="s">
        <v>19</v>
      </c>
      <c r="H2536" s="54"/>
      <c r="I2536" s="54" t="s">
        <v>191</v>
      </c>
      <c r="J2536" s="68">
        <v>0.14</v>
      </c>
      <c r="K2536" s="68">
        <v>0</v>
      </c>
      <c r="L2536" s="68">
        <v>0.5</v>
      </c>
      <c r="M2536" s="68">
        <v>0.5</v>
      </c>
      <c r="N2536" s="68">
        <v>0</v>
      </c>
    </row>
    <row r="2537" customFormat="1" spans="1:14">
      <c r="A2537" s="54" t="s">
        <v>7650</v>
      </c>
      <c r="B2537" s="54" t="s">
        <v>7651</v>
      </c>
      <c r="C2537" s="54" t="s">
        <v>7652</v>
      </c>
      <c r="D2537" s="54" t="s">
        <v>458</v>
      </c>
      <c r="E2537" s="54" t="s">
        <v>18</v>
      </c>
      <c r="F2537" s="54" t="s">
        <v>458</v>
      </c>
      <c r="G2537" s="66" t="s">
        <v>98</v>
      </c>
      <c r="H2537" s="54"/>
      <c r="I2537" s="54" t="s">
        <v>191</v>
      </c>
      <c r="J2537" s="68">
        <v>0.15</v>
      </c>
      <c r="K2537" s="68">
        <v>0</v>
      </c>
      <c r="L2537" s="68">
        <v>0.5</v>
      </c>
      <c r="M2537" s="68">
        <v>0.5</v>
      </c>
      <c r="N2537" s="68">
        <v>0</v>
      </c>
    </row>
    <row r="2538" customFormat="1" spans="1:14">
      <c r="A2538" s="54" t="s">
        <v>7653</v>
      </c>
      <c r="B2538" s="54" t="s">
        <v>7654</v>
      </c>
      <c r="C2538" s="54" t="s">
        <v>7655</v>
      </c>
      <c r="D2538" s="54" t="s">
        <v>17</v>
      </c>
      <c r="E2538" s="54" t="s">
        <v>18</v>
      </c>
      <c r="F2538" s="54" t="s">
        <v>17</v>
      </c>
      <c r="G2538" s="54" t="s">
        <v>19</v>
      </c>
      <c r="H2538" s="54"/>
      <c r="I2538" s="54" t="s">
        <v>191</v>
      </c>
      <c r="J2538" s="68">
        <v>0.3</v>
      </c>
      <c r="K2538" s="68">
        <v>0</v>
      </c>
      <c r="L2538" s="68">
        <v>0.5</v>
      </c>
      <c r="M2538" s="68">
        <v>0.5</v>
      </c>
      <c r="N2538" s="68">
        <v>0</v>
      </c>
    </row>
    <row r="2539" customFormat="1" spans="1:14">
      <c r="A2539" s="54" t="s">
        <v>7656</v>
      </c>
      <c r="B2539" s="54" t="s">
        <v>7657</v>
      </c>
      <c r="C2539" s="54" t="s">
        <v>7658</v>
      </c>
      <c r="D2539" s="54" t="s">
        <v>458</v>
      </c>
      <c r="E2539" s="54" t="s">
        <v>18</v>
      </c>
      <c r="F2539" s="54" t="s">
        <v>458</v>
      </c>
      <c r="G2539" s="54" t="s">
        <v>98</v>
      </c>
      <c r="H2539" s="54"/>
      <c r="I2539" s="54" t="s">
        <v>191</v>
      </c>
      <c r="J2539" s="68">
        <v>0.29</v>
      </c>
      <c r="K2539" s="68">
        <v>0</v>
      </c>
      <c r="L2539" s="68">
        <v>0.5</v>
      </c>
      <c r="M2539" s="68">
        <v>0.5</v>
      </c>
      <c r="N2539" s="68">
        <v>0</v>
      </c>
    </row>
    <row r="2540" customFormat="1" spans="1:14">
      <c r="A2540" s="54" t="s">
        <v>7659</v>
      </c>
      <c r="B2540" s="54" t="s">
        <v>7660</v>
      </c>
      <c r="C2540" s="54" t="s">
        <v>7661</v>
      </c>
      <c r="D2540" s="54" t="s">
        <v>458</v>
      </c>
      <c r="E2540" s="54" t="s">
        <v>18</v>
      </c>
      <c r="F2540" s="54" t="s">
        <v>458</v>
      </c>
      <c r="G2540" s="66" t="s">
        <v>98</v>
      </c>
      <c r="H2540" s="54"/>
      <c r="I2540" s="54" t="s">
        <v>191</v>
      </c>
      <c r="J2540" s="68">
        <v>0.71</v>
      </c>
      <c r="K2540" s="68">
        <v>0</v>
      </c>
      <c r="L2540" s="68">
        <v>1</v>
      </c>
      <c r="M2540" s="68">
        <v>1</v>
      </c>
      <c r="N2540" s="68">
        <v>0</v>
      </c>
    </row>
    <row r="2541" customFormat="1" spans="1:14">
      <c r="A2541" s="54" t="s">
        <v>7662</v>
      </c>
      <c r="B2541" s="54" t="s">
        <v>7663</v>
      </c>
      <c r="C2541" s="54" t="s">
        <v>7664</v>
      </c>
      <c r="D2541" s="54" t="s">
        <v>458</v>
      </c>
      <c r="E2541" s="54" t="s">
        <v>18</v>
      </c>
      <c r="F2541" s="54" t="s">
        <v>458</v>
      </c>
      <c r="G2541" s="54" t="s">
        <v>98</v>
      </c>
      <c r="H2541" s="54"/>
      <c r="I2541" s="54" t="s">
        <v>191</v>
      </c>
      <c r="J2541" s="68">
        <v>0.22</v>
      </c>
      <c r="K2541" s="68">
        <v>0</v>
      </c>
      <c r="L2541" s="68">
        <v>0.5</v>
      </c>
      <c r="M2541" s="68">
        <v>0.5</v>
      </c>
      <c r="N2541" s="68">
        <v>0</v>
      </c>
    </row>
    <row r="2542" customFormat="1" spans="1:14">
      <c r="A2542" s="54" t="s">
        <v>7665</v>
      </c>
      <c r="B2542" s="54" t="s">
        <v>7666</v>
      </c>
      <c r="C2542" s="54" t="s">
        <v>7667</v>
      </c>
      <c r="D2542" s="54" t="s">
        <v>17</v>
      </c>
      <c r="E2542" s="54" t="s">
        <v>18</v>
      </c>
      <c r="F2542" s="54" t="s">
        <v>17</v>
      </c>
      <c r="G2542" s="66" t="s">
        <v>19</v>
      </c>
      <c r="H2542" s="54"/>
      <c r="I2542" s="54" t="s">
        <v>191</v>
      </c>
      <c r="J2542" s="68">
        <v>0.32</v>
      </c>
      <c r="K2542" s="68">
        <v>0</v>
      </c>
      <c r="L2542" s="68">
        <v>0.4</v>
      </c>
      <c r="M2542" s="68">
        <v>0.5</v>
      </c>
      <c r="N2542" s="68">
        <v>0.1</v>
      </c>
    </row>
    <row r="2543" customFormat="1" spans="1:14">
      <c r="A2543" s="54" t="s">
        <v>7668</v>
      </c>
      <c r="B2543" s="54" t="s">
        <v>7669</v>
      </c>
      <c r="C2543" s="54" t="s">
        <v>7670</v>
      </c>
      <c r="D2543" s="54" t="s">
        <v>17</v>
      </c>
      <c r="E2543" s="54" t="s">
        <v>18</v>
      </c>
      <c r="F2543" s="54" t="s">
        <v>17</v>
      </c>
      <c r="G2543" s="66" t="s">
        <v>19</v>
      </c>
      <c r="H2543" s="54"/>
      <c r="I2543" s="54" t="s">
        <v>191</v>
      </c>
      <c r="J2543" s="68">
        <v>0.3</v>
      </c>
      <c r="K2543" s="68">
        <v>0</v>
      </c>
      <c r="L2543" s="68">
        <v>0.5</v>
      </c>
      <c r="M2543" s="68">
        <v>0.5</v>
      </c>
      <c r="N2543" s="68">
        <v>0</v>
      </c>
    </row>
    <row r="2544" customFormat="1" spans="1:14">
      <c r="A2544" s="54" t="s">
        <v>7671</v>
      </c>
      <c r="B2544" s="54" t="s">
        <v>7672</v>
      </c>
      <c r="C2544" s="54" t="s">
        <v>7673</v>
      </c>
      <c r="D2544" s="54" t="s">
        <v>458</v>
      </c>
      <c r="E2544" s="54" t="s">
        <v>18</v>
      </c>
      <c r="F2544" s="54" t="s">
        <v>458</v>
      </c>
      <c r="G2544" s="66" t="s">
        <v>98</v>
      </c>
      <c r="H2544" s="54"/>
      <c r="I2544" s="54" t="s">
        <v>191</v>
      </c>
      <c r="J2544" s="68">
        <v>0.36</v>
      </c>
      <c r="K2544" s="68">
        <v>0</v>
      </c>
      <c r="L2544" s="68">
        <v>0.5</v>
      </c>
      <c r="M2544" s="68">
        <v>0.5</v>
      </c>
      <c r="N2544" s="68">
        <v>0</v>
      </c>
    </row>
    <row r="2545" customFormat="1" spans="1:14">
      <c r="A2545" s="54" t="s">
        <v>7674</v>
      </c>
      <c r="B2545" s="54" t="s">
        <v>7675</v>
      </c>
      <c r="C2545" s="54" t="s">
        <v>7676</v>
      </c>
      <c r="D2545" s="54" t="s">
        <v>458</v>
      </c>
      <c r="E2545" s="54" t="s">
        <v>18</v>
      </c>
      <c r="F2545" s="54" t="s">
        <v>458</v>
      </c>
      <c r="G2545" s="66" t="s">
        <v>98</v>
      </c>
      <c r="H2545" s="54"/>
      <c r="I2545" s="54" t="s">
        <v>191</v>
      </c>
      <c r="J2545" s="68">
        <v>0.1</v>
      </c>
      <c r="K2545" s="68">
        <v>0</v>
      </c>
      <c r="L2545" s="68">
        <v>0.5</v>
      </c>
      <c r="M2545" s="68">
        <v>0.5</v>
      </c>
      <c r="N2545" s="68">
        <v>0</v>
      </c>
    </row>
    <row r="2546" customFormat="1" spans="1:14">
      <c r="A2546" s="54" t="s">
        <v>7677</v>
      </c>
      <c r="B2546" s="54" t="s">
        <v>7678</v>
      </c>
      <c r="C2546" s="54" t="s">
        <v>7679</v>
      </c>
      <c r="D2546" s="54" t="s">
        <v>287</v>
      </c>
      <c r="E2546" s="54" t="s">
        <v>18</v>
      </c>
      <c r="F2546" s="54" t="s">
        <v>287</v>
      </c>
      <c r="G2546" s="54" t="s">
        <v>98</v>
      </c>
      <c r="H2546" s="54"/>
      <c r="I2546" s="54" t="s">
        <v>562</v>
      </c>
      <c r="J2546" s="68">
        <v>81.6</v>
      </c>
      <c r="K2546" s="68">
        <v>77.342</v>
      </c>
      <c r="L2546" s="68">
        <v>84</v>
      </c>
      <c r="M2546" s="68">
        <v>120</v>
      </c>
      <c r="N2546" s="68">
        <v>36</v>
      </c>
    </row>
    <row r="2547" customFormat="1" spans="1:14">
      <c r="A2547" s="54" t="s">
        <v>7680</v>
      </c>
      <c r="B2547" s="54" t="s">
        <v>7681</v>
      </c>
      <c r="C2547" s="54" t="s">
        <v>7682</v>
      </c>
      <c r="D2547" s="54" t="s">
        <v>453</v>
      </c>
      <c r="E2547" s="54" t="s">
        <v>18</v>
      </c>
      <c r="F2547" s="54" t="s">
        <v>453</v>
      </c>
      <c r="G2547" s="54" t="s">
        <v>29</v>
      </c>
      <c r="H2547" s="54"/>
      <c r="I2547" s="54" t="s">
        <v>562</v>
      </c>
      <c r="J2547" s="68">
        <v>9.68</v>
      </c>
      <c r="K2547" s="68">
        <v>14.907</v>
      </c>
      <c r="L2547" s="68">
        <v>22</v>
      </c>
      <c r="M2547" s="68">
        <v>22</v>
      </c>
      <c r="N2547" s="68">
        <v>0</v>
      </c>
    </row>
    <row r="2548" customFormat="1" spans="1:14">
      <c r="A2548" s="54" t="s">
        <v>7683</v>
      </c>
      <c r="B2548" s="54" t="s">
        <v>7684</v>
      </c>
      <c r="C2548" s="54" t="s">
        <v>7685</v>
      </c>
      <c r="D2548" s="54" t="s">
        <v>17</v>
      </c>
      <c r="E2548" s="54" t="s">
        <v>18</v>
      </c>
      <c r="F2548" s="54" t="s">
        <v>17</v>
      </c>
      <c r="G2548" s="54" t="s">
        <v>19</v>
      </c>
      <c r="H2548" s="54"/>
      <c r="I2548" s="54" t="s">
        <v>562</v>
      </c>
      <c r="J2548" s="68">
        <v>2.46</v>
      </c>
      <c r="K2548" s="68">
        <v>3.373</v>
      </c>
      <c r="L2548" s="68">
        <v>3</v>
      </c>
      <c r="M2548" s="68">
        <v>3.5</v>
      </c>
      <c r="N2548" s="68">
        <v>0.5</v>
      </c>
    </row>
    <row r="2549" customFormat="1" spans="1:14">
      <c r="A2549" s="54" t="s">
        <v>7686</v>
      </c>
      <c r="B2549" s="54" t="s">
        <v>7687</v>
      </c>
      <c r="C2549" s="54" t="s">
        <v>50</v>
      </c>
      <c r="D2549" s="54" t="s">
        <v>51</v>
      </c>
      <c r="E2549" s="54" t="s">
        <v>18</v>
      </c>
      <c r="F2549" s="54" t="s">
        <v>51</v>
      </c>
      <c r="G2549" s="54" t="s">
        <v>52</v>
      </c>
      <c r="H2549" s="54"/>
      <c r="I2549" s="54" t="s">
        <v>408</v>
      </c>
      <c r="J2549" s="68">
        <v>116.59</v>
      </c>
      <c r="K2549" s="68">
        <v>81.395</v>
      </c>
      <c r="L2549" s="68">
        <v>117</v>
      </c>
      <c r="M2549" s="68">
        <v>117</v>
      </c>
      <c r="N2549" s="68">
        <v>0</v>
      </c>
    </row>
    <row r="2550" customFormat="1" spans="1:14">
      <c r="A2550" s="54" t="s">
        <v>7688</v>
      </c>
      <c r="B2550" s="54" t="s">
        <v>7689</v>
      </c>
      <c r="C2550" s="54" t="s">
        <v>7690</v>
      </c>
      <c r="D2550" s="54" t="s">
        <v>128</v>
      </c>
      <c r="E2550" s="54" t="s">
        <v>18</v>
      </c>
      <c r="F2550" s="54" t="s">
        <v>128</v>
      </c>
      <c r="G2550" s="66" t="s">
        <v>129</v>
      </c>
      <c r="H2550" s="54"/>
      <c r="I2550" s="54" t="s">
        <v>99</v>
      </c>
      <c r="J2550" s="68">
        <v>1.33</v>
      </c>
      <c r="K2550" s="68">
        <v>1.368</v>
      </c>
      <c r="L2550" s="68">
        <v>1.32</v>
      </c>
      <c r="M2550" s="68">
        <v>2</v>
      </c>
      <c r="N2550" s="68">
        <v>0.68</v>
      </c>
    </row>
    <row r="2551" customFormat="1" spans="1:14">
      <c r="A2551" s="54" t="s">
        <v>7691</v>
      </c>
      <c r="B2551" s="54" t="s">
        <v>7692</v>
      </c>
      <c r="C2551" s="54" t="s">
        <v>7693</v>
      </c>
      <c r="D2551" s="54" t="s">
        <v>17</v>
      </c>
      <c r="E2551" s="54" t="s">
        <v>18</v>
      </c>
      <c r="F2551" s="54" t="s">
        <v>17</v>
      </c>
      <c r="G2551" s="54" t="s">
        <v>19</v>
      </c>
      <c r="H2551" s="54"/>
      <c r="I2551" s="54" t="s">
        <v>227</v>
      </c>
      <c r="J2551" s="68">
        <v>87.13</v>
      </c>
      <c r="K2551" s="68">
        <v>66.144</v>
      </c>
      <c r="L2551" s="68">
        <v>91</v>
      </c>
      <c r="M2551" s="68">
        <v>91</v>
      </c>
      <c r="N2551" s="68">
        <v>0</v>
      </c>
    </row>
    <row r="2552" customFormat="1" spans="1:14">
      <c r="A2552" s="54" t="s">
        <v>7694</v>
      </c>
      <c r="B2552" s="54" t="s">
        <v>7695</v>
      </c>
      <c r="C2552" s="54" t="s">
        <v>7696</v>
      </c>
      <c r="D2552" s="54" t="s">
        <v>465</v>
      </c>
      <c r="E2552" s="54" t="s">
        <v>18</v>
      </c>
      <c r="F2552" s="54" t="s">
        <v>465</v>
      </c>
      <c r="G2552" s="54" t="s">
        <v>129</v>
      </c>
      <c r="H2552" s="54"/>
      <c r="I2552" s="54" t="s">
        <v>664</v>
      </c>
      <c r="J2552" s="68">
        <v>0.3</v>
      </c>
      <c r="K2552" s="68" t="s">
        <v>36</v>
      </c>
      <c r="L2552" s="68">
        <v>1</v>
      </c>
      <c r="M2552" s="68">
        <v>1</v>
      </c>
      <c r="N2552" s="68">
        <v>0</v>
      </c>
    </row>
    <row r="2553" customFormat="1" spans="1:14">
      <c r="A2553" s="54" t="s">
        <v>7697</v>
      </c>
      <c r="B2553" s="54" t="s">
        <v>7698</v>
      </c>
      <c r="C2553" s="54" t="s">
        <v>50</v>
      </c>
      <c r="D2553" s="54" t="s">
        <v>51</v>
      </c>
      <c r="E2553" s="54" t="s">
        <v>18</v>
      </c>
      <c r="F2553" s="54" t="s">
        <v>51</v>
      </c>
      <c r="G2553" s="66" t="s">
        <v>52</v>
      </c>
      <c r="H2553" s="54"/>
      <c r="I2553" s="54" t="s">
        <v>471</v>
      </c>
      <c r="J2553" s="68">
        <v>494.04</v>
      </c>
      <c r="K2553" s="68">
        <v>399.091</v>
      </c>
      <c r="L2553" s="68">
        <v>495</v>
      </c>
      <c r="M2553" s="68">
        <v>495</v>
      </c>
      <c r="N2553" s="68">
        <v>0</v>
      </c>
    </row>
    <row r="2554" customFormat="1" spans="1:14">
      <c r="A2554" s="54" t="s">
        <v>7699</v>
      </c>
      <c r="B2554" s="54" t="s">
        <v>7700</v>
      </c>
      <c r="C2554" s="54" t="s">
        <v>50</v>
      </c>
      <c r="D2554" s="54" t="s">
        <v>51</v>
      </c>
      <c r="E2554" s="54" t="s">
        <v>18</v>
      </c>
      <c r="F2554" s="54" t="s">
        <v>51</v>
      </c>
      <c r="G2554" s="66" t="s">
        <v>52</v>
      </c>
      <c r="H2554" s="54"/>
      <c r="I2554" s="54" t="s">
        <v>471</v>
      </c>
      <c r="J2554" s="68">
        <v>120.75</v>
      </c>
      <c r="K2554" s="68">
        <v>102.598</v>
      </c>
      <c r="L2554" s="68">
        <v>121</v>
      </c>
      <c r="M2554" s="68">
        <v>121</v>
      </c>
      <c r="N2554" s="68">
        <v>0</v>
      </c>
    </row>
    <row r="2555" customFormat="1" spans="1:14">
      <c r="A2555" s="54" t="s">
        <v>7701</v>
      </c>
      <c r="B2555" s="54" t="s">
        <v>7702</v>
      </c>
      <c r="C2555" s="54" t="s">
        <v>7703</v>
      </c>
      <c r="D2555" s="54" t="s">
        <v>51</v>
      </c>
      <c r="E2555" s="54" t="s">
        <v>18</v>
      </c>
      <c r="F2555" s="54" t="s">
        <v>51</v>
      </c>
      <c r="G2555" s="66" t="s">
        <v>52</v>
      </c>
      <c r="H2555" s="54"/>
      <c r="I2555" s="54" t="s">
        <v>116</v>
      </c>
      <c r="J2555" s="68">
        <v>80</v>
      </c>
      <c r="K2555" s="68">
        <v>40</v>
      </c>
      <c r="L2555" s="68">
        <v>65</v>
      </c>
      <c r="M2555" s="68">
        <v>80</v>
      </c>
      <c r="N2555" s="68">
        <v>15</v>
      </c>
    </row>
    <row r="2556" customFormat="1" spans="1:14">
      <c r="A2556" s="54" t="s">
        <v>7704</v>
      </c>
      <c r="B2556" s="54" t="s">
        <v>7705</v>
      </c>
      <c r="C2556" s="54" t="s">
        <v>7706</v>
      </c>
      <c r="D2556" s="54" t="s">
        <v>967</v>
      </c>
      <c r="E2556" s="54" t="s">
        <v>18</v>
      </c>
      <c r="F2556" s="54" t="s">
        <v>967</v>
      </c>
      <c r="G2556" s="54" t="s">
        <v>52</v>
      </c>
      <c r="H2556" s="54"/>
      <c r="I2556" s="54" t="s">
        <v>223</v>
      </c>
      <c r="J2556" s="68">
        <v>49.64</v>
      </c>
      <c r="K2556" s="68">
        <v>190.333</v>
      </c>
      <c r="L2556" s="68">
        <v>204</v>
      </c>
      <c r="M2556" s="68">
        <v>204</v>
      </c>
      <c r="N2556" s="68">
        <v>0</v>
      </c>
    </row>
    <row r="2557" customFormat="1" spans="1:14">
      <c r="A2557" s="54" t="s">
        <v>7707</v>
      </c>
      <c r="B2557" s="54" t="s">
        <v>7708</v>
      </c>
      <c r="C2557" s="54" t="s">
        <v>7709</v>
      </c>
      <c r="D2557" s="54" t="s">
        <v>17</v>
      </c>
      <c r="E2557" s="54" t="s">
        <v>18</v>
      </c>
      <c r="F2557" s="54" t="s">
        <v>17</v>
      </c>
      <c r="G2557" s="54" t="s">
        <v>19</v>
      </c>
      <c r="H2557" s="54"/>
      <c r="I2557" s="54" t="s">
        <v>79</v>
      </c>
      <c r="J2557" s="68">
        <v>2.27</v>
      </c>
      <c r="K2557" s="68">
        <v>5.465</v>
      </c>
      <c r="L2557" s="68">
        <v>5.5</v>
      </c>
      <c r="M2557" s="68">
        <v>6.5</v>
      </c>
      <c r="N2557" s="68">
        <v>1</v>
      </c>
    </row>
    <row r="2558" customFormat="1" spans="1:14">
      <c r="A2558" s="54" t="s">
        <v>7710</v>
      </c>
      <c r="B2558" s="54" t="s">
        <v>7711</v>
      </c>
      <c r="C2558" s="54" t="s">
        <v>36</v>
      </c>
      <c r="D2558" s="54" t="s">
        <v>6531</v>
      </c>
      <c r="E2558" s="54" t="s">
        <v>18</v>
      </c>
      <c r="F2558" s="54" t="s">
        <v>6531</v>
      </c>
      <c r="G2558" s="54" t="s">
        <v>52</v>
      </c>
      <c r="H2558" s="54"/>
      <c r="I2558" s="54" t="s">
        <v>7712</v>
      </c>
      <c r="J2558" s="68">
        <v>19.51</v>
      </c>
      <c r="K2558" s="68">
        <v>20.798</v>
      </c>
      <c r="L2558" s="68">
        <v>26</v>
      </c>
      <c r="M2558" s="68">
        <v>26</v>
      </c>
      <c r="N2558" s="68">
        <v>0</v>
      </c>
    </row>
    <row r="2559" customFormat="1" spans="1:14">
      <c r="A2559" s="54" t="s">
        <v>7713</v>
      </c>
      <c r="B2559" s="54" t="s">
        <v>7714</v>
      </c>
      <c r="C2559" s="54" t="s">
        <v>7715</v>
      </c>
      <c r="D2559" s="54" t="s">
        <v>17</v>
      </c>
      <c r="E2559" s="54" t="s">
        <v>18</v>
      </c>
      <c r="F2559" s="54" t="s">
        <v>17</v>
      </c>
      <c r="G2559" s="54" t="s">
        <v>19</v>
      </c>
      <c r="H2559" s="54"/>
      <c r="I2559" s="54" t="s">
        <v>199</v>
      </c>
      <c r="J2559" s="68">
        <v>3.53</v>
      </c>
      <c r="K2559" s="68">
        <v>3.689</v>
      </c>
      <c r="L2559" s="68">
        <v>4</v>
      </c>
      <c r="M2559" s="68">
        <v>4</v>
      </c>
      <c r="N2559" s="68">
        <v>0</v>
      </c>
    </row>
    <row r="2560" customFormat="1" spans="1:14">
      <c r="A2560" s="54" t="s">
        <v>7716</v>
      </c>
      <c r="B2560" s="54" t="s">
        <v>7717</v>
      </c>
      <c r="C2560" s="54" t="s">
        <v>7718</v>
      </c>
      <c r="D2560" s="54" t="s">
        <v>17</v>
      </c>
      <c r="E2560" s="54" t="s">
        <v>18</v>
      </c>
      <c r="F2560" s="54" t="s">
        <v>17</v>
      </c>
      <c r="G2560" s="54" t="s">
        <v>19</v>
      </c>
      <c r="H2560" s="54"/>
      <c r="I2560" s="54" t="s">
        <v>2305</v>
      </c>
      <c r="J2560" s="68">
        <v>6.18</v>
      </c>
      <c r="K2560" s="68">
        <v>4.766</v>
      </c>
      <c r="L2560" s="68">
        <v>6.5</v>
      </c>
      <c r="M2560" s="68">
        <v>6.5</v>
      </c>
      <c r="N2560" s="68">
        <v>0</v>
      </c>
    </row>
    <row r="2561" customFormat="1" spans="1:14">
      <c r="A2561" s="54" t="s">
        <v>7719</v>
      </c>
      <c r="B2561" s="54" t="s">
        <v>7720</v>
      </c>
      <c r="C2561" s="54" t="s">
        <v>7721</v>
      </c>
      <c r="D2561" s="54" t="s">
        <v>17</v>
      </c>
      <c r="E2561" s="54" t="s">
        <v>18</v>
      </c>
      <c r="F2561" s="54" t="s">
        <v>17</v>
      </c>
      <c r="G2561" s="54" t="s">
        <v>19</v>
      </c>
      <c r="H2561" s="54"/>
      <c r="I2561" s="54" t="s">
        <v>558</v>
      </c>
      <c r="J2561" s="68">
        <v>27.15</v>
      </c>
      <c r="K2561" s="68">
        <v>71.88</v>
      </c>
      <c r="L2561" s="68">
        <v>72</v>
      </c>
      <c r="M2561" s="68">
        <v>74</v>
      </c>
      <c r="N2561" s="68">
        <v>2</v>
      </c>
    </row>
    <row r="2562" customFormat="1" spans="1:14">
      <c r="A2562" s="54" t="s">
        <v>7722</v>
      </c>
      <c r="B2562" s="54" t="s">
        <v>7723</v>
      </c>
      <c r="C2562" s="54" t="s">
        <v>7724</v>
      </c>
      <c r="D2562" s="54" t="s">
        <v>168</v>
      </c>
      <c r="E2562" s="54" t="s">
        <v>18</v>
      </c>
      <c r="F2562" s="54" t="s">
        <v>169</v>
      </c>
      <c r="G2562" s="54" t="s">
        <v>170</v>
      </c>
      <c r="H2562" s="54"/>
      <c r="I2562" s="54" t="s">
        <v>1262</v>
      </c>
      <c r="J2562" s="68">
        <v>54.21</v>
      </c>
      <c r="K2562" s="68">
        <v>45.868</v>
      </c>
      <c r="L2562" s="68">
        <v>55</v>
      </c>
      <c r="M2562" s="68">
        <v>55</v>
      </c>
      <c r="N2562" s="68">
        <v>0</v>
      </c>
    </row>
    <row r="2563" customFormat="1" spans="1:14">
      <c r="A2563" s="54" t="s">
        <v>7725</v>
      </c>
      <c r="B2563" s="54" t="s">
        <v>7726</v>
      </c>
      <c r="C2563" s="54" t="s">
        <v>7727</v>
      </c>
      <c r="D2563" s="54" t="s">
        <v>266</v>
      </c>
      <c r="E2563" s="54" t="s">
        <v>18</v>
      </c>
      <c r="F2563" s="54" t="s">
        <v>267</v>
      </c>
      <c r="G2563" s="54" t="s">
        <v>170</v>
      </c>
      <c r="H2563" s="54"/>
      <c r="I2563" s="54" t="s">
        <v>1262</v>
      </c>
      <c r="J2563" s="68">
        <v>31.66</v>
      </c>
      <c r="K2563" s="68">
        <v>26.112</v>
      </c>
      <c r="L2563" s="68">
        <v>32</v>
      </c>
      <c r="M2563" s="68">
        <v>32</v>
      </c>
      <c r="N2563" s="68">
        <v>0</v>
      </c>
    </row>
    <row r="2564" customFormat="1" spans="1:14">
      <c r="A2564" s="54" t="s">
        <v>7728</v>
      </c>
      <c r="B2564" s="54" t="s">
        <v>7729</v>
      </c>
      <c r="C2564" s="54" t="s">
        <v>7730</v>
      </c>
      <c r="D2564" s="54" t="s">
        <v>51</v>
      </c>
      <c r="E2564" s="54" t="s">
        <v>18</v>
      </c>
      <c r="F2564" s="54" t="s">
        <v>51</v>
      </c>
      <c r="G2564" s="54" t="s">
        <v>52</v>
      </c>
      <c r="H2564" s="54"/>
      <c r="I2564" s="54" t="s">
        <v>116</v>
      </c>
      <c r="J2564" s="68">
        <v>180</v>
      </c>
      <c r="K2564" s="68">
        <v>90</v>
      </c>
      <c r="L2564" s="68">
        <v>150</v>
      </c>
      <c r="M2564" s="68">
        <v>180</v>
      </c>
      <c r="N2564" s="68">
        <v>30</v>
      </c>
    </row>
    <row r="2565" customFormat="1" spans="1:14">
      <c r="A2565" s="54" t="s">
        <v>7731</v>
      </c>
      <c r="B2565" s="54" t="s">
        <v>7732</v>
      </c>
      <c r="C2565" s="54" t="s">
        <v>7733</v>
      </c>
      <c r="D2565" s="54" t="s">
        <v>266</v>
      </c>
      <c r="E2565" s="54" t="s">
        <v>18</v>
      </c>
      <c r="F2565" s="54" t="s">
        <v>267</v>
      </c>
      <c r="G2565" s="54" t="s">
        <v>170</v>
      </c>
      <c r="H2565" s="54"/>
      <c r="I2565" s="54" t="s">
        <v>20</v>
      </c>
      <c r="J2565" s="68">
        <v>120</v>
      </c>
      <c r="K2565" s="68">
        <v>60</v>
      </c>
      <c r="L2565" s="68">
        <v>112</v>
      </c>
      <c r="M2565" s="68">
        <v>120</v>
      </c>
      <c r="N2565" s="68">
        <v>8</v>
      </c>
    </row>
    <row r="2566" customFormat="1" spans="1:14">
      <c r="A2566" s="54" t="s">
        <v>7734</v>
      </c>
      <c r="B2566" s="54" t="s">
        <v>7735</v>
      </c>
      <c r="C2566" s="54" t="s">
        <v>7736</v>
      </c>
      <c r="D2566" s="54" t="s">
        <v>728</v>
      </c>
      <c r="E2566" s="54" t="s">
        <v>18</v>
      </c>
      <c r="F2566" s="54" t="s">
        <v>728</v>
      </c>
      <c r="G2566" s="54" t="s">
        <v>129</v>
      </c>
      <c r="H2566" s="54"/>
      <c r="I2566" s="54" t="s">
        <v>20</v>
      </c>
      <c r="J2566" s="68">
        <v>20</v>
      </c>
      <c r="K2566" s="68">
        <v>12</v>
      </c>
      <c r="L2566" s="68">
        <v>21.5</v>
      </c>
      <c r="M2566" s="68">
        <v>20</v>
      </c>
      <c r="N2566" s="68">
        <v>-1.5</v>
      </c>
    </row>
    <row r="2567" customFormat="1" spans="1:14">
      <c r="A2567" s="54" t="s">
        <v>7737</v>
      </c>
      <c r="B2567" s="54" t="s">
        <v>7738</v>
      </c>
      <c r="C2567" s="54" t="s">
        <v>7739</v>
      </c>
      <c r="D2567" s="54" t="s">
        <v>539</v>
      </c>
      <c r="E2567" s="54" t="s">
        <v>18</v>
      </c>
      <c r="F2567" s="54" t="s">
        <v>539</v>
      </c>
      <c r="G2567" s="54" t="s">
        <v>129</v>
      </c>
      <c r="H2567" s="54"/>
      <c r="I2567" s="54" t="s">
        <v>20</v>
      </c>
      <c r="J2567" s="68">
        <v>20</v>
      </c>
      <c r="K2567" s="68">
        <v>12</v>
      </c>
      <c r="L2567" s="68">
        <v>11</v>
      </c>
      <c r="M2567" s="68">
        <v>20</v>
      </c>
      <c r="N2567" s="68">
        <v>9</v>
      </c>
    </row>
    <row r="2568" customFormat="1" spans="1:14">
      <c r="A2568" s="54" t="s">
        <v>7740</v>
      </c>
      <c r="B2568" s="54" t="s">
        <v>7741</v>
      </c>
      <c r="C2568" s="54" t="s">
        <v>7742</v>
      </c>
      <c r="D2568" s="54" t="s">
        <v>17</v>
      </c>
      <c r="E2568" s="54" t="s">
        <v>18</v>
      </c>
      <c r="F2568" s="54" t="s">
        <v>17</v>
      </c>
      <c r="G2568" s="54" t="s">
        <v>19</v>
      </c>
      <c r="H2568" s="54"/>
      <c r="I2568" s="54" t="s">
        <v>398</v>
      </c>
      <c r="J2568" s="68">
        <v>0.63</v>
      </c>
      <c r="K2568" s="68">
        <v>0</v>
      </c>
      <c r="L2568" s="68">
        <v>1</v>
      </c>
      <c r="M2568" s="68">
        <v>1</v>
      </c>
      <c r="N2568" s="68">
        <v>0</v>
      </c>
    </row>
    <row r="2569" customFormat="1" spans="1:14">
      <c r="A2569" s="54" t="s">
        <v>7743</v>
      </c>
      <c r="B2569" s="54" t="s">
        <v>7744</v>
      </c>
      <c r="C2569" s="54" t="s">
        <v>7745</v>
      </c>
      <c r="D2569" s="54" t="s">
        <v>17</v>
      </c>
      <c r="E2569" s="54" t="s">
        <v>18</v>
      </c>
      <c r="F2569" s="54" t="s">
        <v>17</v>
      </c>
      <c r="G2569" s="54" t="s">
        <v>19</v>
      </c>
      <c r="H2569" s="54"/>
      <c r="I2569" s="54" t="s">
        <v>145</v>
      </c>
      <c r="J2569" s="68">
        <v>1.94</v>
      </c>
      <c r="K2569" s="68">
        <v>1.142</v>
      </c>
      <c r="L2569" s="68">
        <v>2</v>
      </c>
      <c r="M2569" s="68">
        <v>2</v>
      </c>
      <c r="N2569" s="68">
        <v>0</v>
      </c>
    </row>
    <row r="2570" customFormat="1" spans="1:14">
      <c r="A2570" s="54" t="s">
        <v>7746</v>
      </c>
      <c r="B2570" s="54" t="s">
        <v>7747</v>
      </c>
      <c r="C2570" s="54" t="s">
        <v>7748</v>
      </c>
      <c r="D2570" s="54" t="s">
        <v>17</v>
      </c>
      <c r="E2570" s="54" t="s">
        <v>18</v>
      </c>
      <c r="F2570" s="54" t="s">
        <v>17</v>
      </c>
      <c r="G2570" s="54" t="s">
        <v>19</v>
      </c>
      <c r="H2570" s="54"/>
      <c r="I2570" s="54" t="s">
        <v>152</v>
      </c>
      <c r="J2570" s="68">
        <v>3.41</v>
      </c>
      <c r="K2570" s="68">
        <v>2.94</v>
      </c>
      <c r="L2570" s="68">
        <v>3.5</v>
      </c>
      <c r="M2570" s="68">
        <v>3.5</v>
      </c>
      <c r="N2570" s="68">
        <v>0</v>
      </c>
    </row>
    <row r="2571" customFormat="1" spans="1:14">
      <c r="A2571" s="54" t="s">
        <v>7749</v>
      </c>
      <c r="B2571" s="54" t="s">
        <v>7750</v>
      </c>
      <c r="C2571" s="54" t="s">
        <v>7751</v>
      </c>
      <c r="D2571" s="54" t="s">
        <v>144</v>
      </c>
      <c r="E2571" s="54" t="s">
        <v>18</v>
      </c>
      <c r="F2571" s="54" t="s">
        <v>144</v>
      </c>
      <c r="G2571" s="54" t="s">
        <v>52</v>
      </c>
      <c r="H2571" s="54"/>
      <c r="I2571" s="54" t="s">
        <v>1410</v>
      </c>
      <c r="J2571" s="68">
        <v>15.45</v>
      </c>
      <c r="K2571" s="68">
        <v>18.207</v>
      </c>
      <c r="L2571" s="68">
        <v>19</v>
      </c>
      <c r="M2571" s="68">
        <v>19</v>
      </c>
      <c r="N2571" s="68">
        <v>0</v>
      </c>
    </row>
    <row r="2572" customFormat="1" spans="1:14">
      <c r="A2572" s="54" t="s">
        <v>7752</v>
      </c>
      <c r="B2572" s="54" t="s">
        <v>7753</v>
      </c>
      <c r="C2572" s="54" t="s">
        <v>7754</v>
      </c>
      <c r="D2572" s="54" t="s">
        <v>17</v>
      </c>
      <c r="E2572" s="54" t="s">
        <v>18</v>
      </c>
      <c r="F2572" s="54" t="s">
        <v>17</v>
      </c>
      <c r="G2572" s="66" t="s">
        <v>19</v>
      </c>
      <c r="H2572" s="54"/>
      <c r="I2572" s="54" t="s">
        <v>1006</v>
      </c>
      <c r="J2572" s="68">
        <v>19.98</v>
      </c>
      <c r="K2572" s="68">
        <v>27.466</v>
      </c>
      <c r="L2572" s="68">
        <v>24</v>
      </c>
      <c r="M2572" s="68">
        <v>28</v>
      </c>
      <c r="N2572" s="68">
        <v>4</v>
      </c>
    </row>
    <row r="2573" customFormat="1" spans="1:14">
      <c r="A2573" s="54" t="s">
        <v>7755</v>
      </c>
      <c r="B2573" s="54" t="s">
        <v>7756</v>
      </c>
      <c r="C2573" s="54" t="s">
        <v>7757</v>
      </c>
      <c r="D2573" s="54" t="s">
        <v>453</v>
      </c>
      <c r="E2573" s="54" t="s">
        <v>18</v>
      </c>
      <c r="F2573" s="54" t="s">
        <v>453</v>
      </c>
      <c r="G2573" s="54" t="s">
        <v>29</v>
      </c>
      <c r="H2573" s="54"/>
      <c r="I2573" s="54" t="s">
        <v>1006</v>
      </c>
      <c r="J2573" s="68">
        <v>26.81</v>
      </c>
      <c r="K2573" s="68">
        <v>26.217</v>
      </c>
      <c r="L2573" s="68">
        <v>27</v>
      </c>
      <c r="M2573" s="68">
        <v>27</v>
      </c>
      <c r="N2573" s="68">
        <v>0</v>
      </c>
    </row>
    <row r="2574" customFormat="1" spans="1:14">
      <c r="A2574" s="54" t="s">
        <v>7758</v>
      </c>
      <c r="B2574" s="54" t="s">
        <v>7759</v>
      </c>
      <c r="C2574" s="54" t="s">
        <v>7760</v>
      </c>
      <c r="D2574" s="54" t="s">
        <v>231</v>
      </c>
      <c r="E2574" s="54" t="s">
        <v>18</v>
      </c>
      <c r="F2574" s="54" t="s">
        <v>231</v>
      </c>
      <c r="G2574" s="54" t="s">
        <v>52</v>
      </c>
      <c r="H2574" s="54"/>
      <c r="I2574" s="54" t="s">
        <v>1006</v>
      </c>
      <c r="J2574" s="68">
        <v>21</v>
      </c>
      <c r="K2574" s="68">
        <v>21.45</v>
      </c>
      <c r="L2574" s="68">
        <v>22</v>
      </c>
      <c r="M2574" s="68">
        <v>22</v>
      </c>
      <c r="N2574" s="68">
        <v>0</v>
      </c>
    </row>
    <row r="2575" customFormat="1" spans="1:14">
      <c r="A2575" s="54" t="s">
        <v>7761</v>
      </c>
      <c r="B2575" s="54" t="s">
        <v>7762</v>
      </c>
      <c r="C2575" s="54" t="s">
        <v>7763</v>
      </c>
      <c r="D2575" s="54" t="s">
        <v>3253</v>
      </c>
      <c r="E2575" s="54" t="s">
        <v>18</v>
      </c>
      <c r="F2575" s="54" t="s">
        <v>3253</v>
      </c>
      <c r="G2575" s="54" t="s">
        <v>129</v>
      </c>
      <c r="H2575" s="54"/>
      <c r="I2575" s="54" t="s">
        <v>337</v>
      </c>
      <c r="J2575" s="68">
        <v>4.94</v>
      </c>
      <c r="K2575" s="68">
        <v>3.765</v>
      </c>
      <c r="L2575" s="68">
        <v>5</v>
      </c>
      <c r="M2575" s="68">
        <v>5</v>
      </c>
      <c r="N2575" s="68">
        <v>0</v>
      </c>
    </row>
    <row r="2576" customFormat="1" spans="1:14">
      <c r="A2576" s="54" t="s">
        <v>7764</v>
      </c>
      <c r="B2576" s="54" t="s">
        <v>7765</v>
      </c>
      <c r="C2576" s="54" t="s">
        <v>7766</v>
      </c>
      <c r="D2576" s="54" t="s">
        <v>453</v>
      </c>
      <c r="E2576" s="54" t="s">
        <v>18</v>
      </c>
      <c r="F2576" s="54" t="s">
        <v>453</v>
      </c>
      <c r="G2576" s="66" t="s">
        <v>29</v>
      </c>
      <c r="H2576" s="54"/>
      <c r="I2576" s="54" t="s">
        <v>1006</v>
      </c>
      <c r="J2576" s="68">
        <v>19.52</v>
      </c>
      <c r="K2576" s="68">
        <v>33.058</v>
      </c>
      <c r="L2576" s="68">
        <v>34</v>
      </c>
      <c r="M2576" s="68">
        <v>34</v>
      </c>
      <c r="N2576" s="68">
        <v>0</v>
      </c>
    </row>
    <row r="2577" customFormat="1" spans="1:14">
      <c r="A2577" s="54" t="s">
        <v>7767</v>
      </c>
      <c r="B2577" s="54" t="s">
        <v>7768</v>
      </c>
      <c r="C2577" s="54" t="s">
        <v>7769</v>
      </c>
      <c r="D2577" s="54" t="s">
        <v>97</v>
      </c>
      <c r="E2577" s="54" t="s">
        <v>18</v>
      </c>
      <c r="F2577" s="54" t="s">
        <v>97</v>
      </c>
      <c r="G2577" s="54" t="s">
        <v>98</v>
      </c>
      <c r="H2577" s="54"/>
      <c r="I2577" s="54" t="s">
        <v>540</v>
      </c>
      <c r="J2577" s="68">
        <v>26.04</v>
      </c>
      <c r="K2577" s="68">
        <v>21.648</v>
      </c>
      <c r="L2577" s="68">
        <v>27</v>
      </c>
      <c r="M2577" s="68">
        <v>27</v>
      </c>
      <c r="N2577" s="68">
        <v>0</v>
      </c>
    </row>
    <row r="2578" customFormat="1" spans="1:14">
      <c r="A2578" s="54" t="s">
        <v>7770</v>
      </c>
      <c r="B2578" s="54" t="s">
        <v>7771</v>
      </c>
      <c r="C2578" s="54" t="s">
        <v>7772</v>
      </c>
      <c r="D2578" s="54" t="s">
        <v>2455</v>
      </c>
      <c r="E2578" s="54" t="s">
        <v>18</v>
      </c>
      <c r="F2578" s="54" t="s">
        <v>2455</v>
      </c>
      <c r="G2578" s="54" t="s">
        <v>129</v>
      </c>
      <c r="H2578" s="54"/>
      <c r="I2578" s="54" t="s">
        <v>86</v>
      </c>
      <c r="J2578" s="68">
        <v>23.62</v>
      </c>
      <c r="K2578" s="68">
        <v>26.784</v>
      </c>
      <c r="L2578" s="68">
        <v>27</v>
      </c>
      <c r="M2578" s="68">
        <v>27</v>
      </c>
      <c r="N2578" s="68">
        <v>0</v>
      </c>
    </row>
    <row r="2579" customFormat="1" spans="1:14">
      <c r="A2579" s="54" t="s">
        <v>7773</v>
      </c>
      <c r="B2579" s="54" t="s">
        <v>7774</v>
      </c>
      <c r="C2579" s="54" t="s">
        <v>7775</v>
      </c>
      <c r="D2579" s="54" t="s">
        <v>2455</v>
      </c>
      <c r="E2579" s="54" t="s">
        <v>18</v>
      </c>
      <c r="F2579" s="54" t="s">
        <v>2455</v>
      </c>
      <c r="G2579" s="54" t="s">
        <v>129</v>
      </c>
      <c r="H2579" s="54"/>
      <c r="I2579" s="54" t="s">
        <v>86</v>
      </c>
      <c r="J2579" s="68">
        <v>24.23</v>
      </c>
      <c r="K2579" s="68">
        <v>27.3</v>
      </c>
      <c r="L2579" s="68">
        <v>28</v>
      </c>
      <c r="M2579" s="68">
        <v>27.5</v>
      </c>
      <c r="N2579" s="68">
        <v>-0.5</v>
      </c>
    </row>
    <row r="2580" customFormat="1" spans="1:14">
      <c r="A2580" s="54" t="s">
        <v>7776</v>
      </c>
      <c r="B2580" s="54" t="s">
        <v>7777</v>
      </c>
      <c r="C2580" s="54" t="s">
        <v>7778</v>
      </c>
      <c r="D2580" s="54" t="s">
        <v>332</v>
      </c>
      <c r="E2580" s="54" t="s">
        <v>18</v>
      </c>
      <c r="F2580" s="54" t="s">
        <v>332</v>
      </c>
      <c r="G2580" s="54" t="s">
        <v>52</v>
      </c>
      <c r="H2580" s="54"/>
      <c r="I2580" s="54" t="s">
        <v>1701</v>
      </c>
      <c r="J2580" s="68">
        <v>12.58</v>
      </c>
      <c r="K2580" s="68">
        <v>17.237</v>
      </c>
      <c r="L2580" s="68">
        <v>18</v>
      </c>
      <c r="M2580" s="68">
        <v>18</v>
      </c>
      <c r="N2580" s="68">
        <v>0</v>
      </c>
    </row>
    <row r="2581" customFormat="1" spans="1:14">
      <c r="A2581" s="54" t="s">
        <v>7779</v>
      </c>
      <c r="B2581" s="54" t="s">
        <v>7780</v>
      </c>
      <c r="C2581" s="54" t="s">
        <v>7781</v>
      </c>
      <c r="D2581" s="54" t="s">
        <v>967</v>
      </c>
      <c r="E2581" s="54" t="s">
        <v>18</v>
      </c>
      <c r="F2581" s="54" t="s">
        <v>967</v>
      </c>
      <c r="G2581" s="54" t="s">
        <v>52</v>
      </c>
      <c r="H2581" s="54"/>
      <c r="I2581" s="54" t="s">
        <v>227</v>
      </c>
      <c r="J2581" s="68">
        <v>111.74</v>
      </c>
      <c r="K2581" s="68">
        <v>84.704</v>
      </c>
      <c r="L2581" s="68">
        <v>112</v>
      </c>
      <c r="M2581" s="68">
        <v>112</v>
      </c>
      <c r="N2581" s="68">
        <v>0</v>
      </c>
    </row>
    <row r="2582" customFormat="1" spans="1:14">
      <c r="A2582" s="54" t="s">
        <v>7782</v>
      </c>
      <c r="B2582" s="54" t="s">
        <v>7783</v>
      </c>
      <c r="C2582" s="54" t="s">
        <v>7784</v>
      </c>
      <c r="D2582" s="54" t="s">
        <v>880</v>
      </c>
      <c r="E2582" s="54" t="s">
        <v>18</v>
      </c>
      <c r="F2582" s="54" t="s">
        <v>880</v>
      </c>
      <c r="G2582" s="54" t="s">
        <v>52</v>
      </c>
      <c r="H2582" s="54"/>
      <c r="I2582" s="54" t="s">
        <v>30</v>
      </c>
      <c r="J2582" s="68">
        <v>332.95</v>
      </c>
      <c r="K2582" s="68">
        <v>168.164</v>
      </c>
      <c r="L2582" s="68">
        <v>333</v>
      </c>
      <c r="M2582" s="68">
        <v>333</v>
      </c>
      <c r="N2582" s="68">
        <v>0</v>
      </c>
    </row>
    <row r="2583" customFormat="1" spans="1:14">
      <c r="A2583" s="54" t="s">
        <v>7785</v>
      </c>
      <c r="B2583" s="54" t="s">
        <v>7786</v>
      </c>
      <c r="C2583" s="54" t="s">
        <v>7787</v>
      </c>
      <c r="D2583" s="54" t="s">
        <v>17</v>
      </c>
      <c r="E2583" s="54" t="s">
        <v>18</v>
      </c>
      <c r="F2583" s="54" t="s">
        <v>17</v>
      </c>
      <c r="G2583" s="54" t="s">
        <v>19</v>
      </c>
      <c r="H2583" s="54"/>
      <c r="I2583" s="54" t="s">
        <v>227</v>
      </c>
      <c r="J2583" s="68">
        <v>5.63</v>
      </c>
      <c r="K2583" s="68">
        <v>40.003</v>
      </c>
      <c r="L2583" s="68">
        <v>34</v>
      </c>
      <c r="M2583" s="68">
        <v>44</v>
      </c>
      <c r="N2583" s="68">
        <v>10</v>
      </c>
    </row>
    <row r="2584" customFormat="1" spans="1:14">
      <c r="A2584" s="54" t="s">
        <v>7788</v>
      </c>
      <c r="B2584" s="54" t="s">
        <v>7789</v>
      </c>
      <c r="C2584" s="54" t="s">
        <v>7790</v>
      </c>
      <c r="D2584" s="54" t="s">
        <v>17</v>
      </c>
      <c r="E2584" s="54" t="s">
        <v>18</v>
      </c>
      <c r="F2584" s="54" t="s">
        <v>17</v>
      </c>
      <c r="G2584" s="54" t="s">
        <v>19</v>
      </c>
      <c r="H2584" s="54"/>
      <c r="I2584" s="54" t="s">
        <v>292</v>
      </c>
      <c r="J2584" s="68">
        <v>10.83</v>
      </c>
      <c r="K2584" s="68">
        <v>14.912</v>
      </c>
      <c r="L2584" s="68">
        <v>12</v>
      </c>
      <c r="M2584" s="68">
        <v>15</v>
      </c>
      <c r="N2584" s="68">
        <v>3</v>
      </c>
    </row>
    <row r="2585" customFormat="1" spans="1:14">
      <c r="A2585" s="54" t="s">
        <v>7791</v>
      </c>
      <c r="B2585" s="54" t="s">
        <v>7792</v>
      </c>
      <c r="C2585" s="54" t="s">
        <v>2787</v>
      </c>
      <c r="D2585" s="54" t="s">
        <v>2788</v>
      </c>
      <c r="E2585" s="54" t="s">
        <v>18</v>
      </c>
      <c r="F2585" s="54" t="s">
        <v>2788</v>
      </c>
      <c r="G2585" s="66" t="s">
        <v>170</v>
      </c>
      <c r="H2585" s="54"/>
      <c r="I2585" s="54" t="s">
        <v>687</v>
      </c>
      <c r="J2585" s="68">
        <v>186.5</v>
      </c>
      <c r="K2585" s="68">
        <v>160.285</v>
      </c>
      <c r="L2585" s="68">
        <v>182</v>
      </c>
      <c r="M2585" s="68">
        <v>187</v>
      </c>
      <c r="N2585" s="68">
        <v>5</v>
      </c>
    </row>
    <row r="2586" customFormat="1" spans="1:14">
      <c r="A2586" s="54" t="s">
        <v>7793</v>
      </c>
      <c r="B2586" s="54" t="s">
        <v>7794</v>
      </c>
      <c r="C2586" s="54" t="s">
        <v>7795</v>
      </c>
      <c r="D2586" s="54" t="s">
        <v>266</v>
      </c>
      <c r="E2586" s="54" t="s">
        <v>18</v>
      </c>
      <c r="F2586" s="54" t="s">
        <v>267</v>
      </c>
      <c r="G2586" s="54" t="s">
        <v>170</v>
      </c>
      <c r="H2586" s="54"/>
      <c r="I2586" s="54" t="s">
        <v>120</v>
      </c>
      <c r="J2586" s="68">
        <v>192.28</v>
      </c>
      <c r="K2586" s="68">
        <v>206.625</v>
      </c>
      <c r="L2586" s="68">
        <v>199</v>
      </c>
      <c r="M2586" s="68">
        <v>207</v>
      </c>
      <c r="N2586" s="68">
        <v>8</v>
      </c>
    </row>
    <row r="2587" customFormat="1" spans="1:14">
      <c r="A2587" s="54" t="s">
        <v>7796</v>
      </c>
      <c r="B2587" s="54" t="s">
        <v>7797</v>
      </c>
      <c r="C2587" s="54" t="s">
        <v>7798</v>
      </c>
      <c r="D2587" s="54" t="s">
        <v>17</v>
      </c>
      <c r="E2587" s="54" t="s">
        <v>18</v>
      </c>
      <c r="F2587" s="54" t="s">
        <v>17</v>
      </c>
      <c r="G2587" s="54" t="s">
        <v>19</v>
      </c>
      <c r="H2587" s="54"/>
      <c r="I2587" s="54" t="s">
        <v>7799</v>
      </c>
      <c r="J2587" s="68">
        <v>20.95</v>
      </c>
      <c r="K2587" s="68">
        <v>21.645</v>
      </c>
      <c r="L2587" s="68">
        <v>21</v>
      </c>
      <c r="M2587" s="68">
        <v>22</v>
      </c>
      <c r="N2587" s="68">
        <v>1</v>
      </c>
    </row>
    <row r="2588" customFormat="1" spans="1:14">
      <c r="A2588" s="54" t="s">
        <v>7800</v>
      </c>
      <c r="B2588" s="54" t="s">
        <v>7801</v>
      </c>
      <c r="C2588" s="54" t="s">
        <v>7802</v>
      </c>
      <c r="D2588" s="54" t="s">
        <v>17</v>
      </c>
      <c r="E2588" s="54" t="s">
        <v>18</v>
      </c>
      <c r="F2588" s="54" t="s">
        <v>17</v>
      </c>
      <c r="G2588" s="66" t="s">
        <v>19</v>
      </c>
      <c r="H2588" s="54"/>
      <c r="I2588" s="54" t="s">
        <v>215</v>
      </c>
      <c r="J2588" s="68">
        <v>12.23</v>
      </c>
      <c r="K2588" s="68">
        <v>10.962</v>
      </c>
      <c r="L2588" s="68">
        <v>12.5</v>
      </c>
      <c r="M2588" s="68">
        <v>12.5</v>
      </c>
      <c r="N2588" s="68">
        <v>0</v>
      </c>
    </row>
    <row r="2589" customFormat="1" spans="1:14">
      <c r="A2589" s="54" t="s">
        <v>7803</v>
      </c>
      <c r="B2589" s="54" t="s">
        <v>7804</v>
      </c>
      <c r="C2589" s="54" t="s">
        <v>7805</v>
      </c>
      <c r="D2589" s="54" t="s">
        <v>539</v>
      </c>
      <c r="E2589" s="54" t="s">
        <v>18</v>
      </c>
      <c r="F2589" s="54" t="s">
        <v>539</v>
      </c>
      <c r="G2589" s="54" t="s">
        <v>129</v>
      </c>
      <c r="H2589" s="54"/>
      <c r="I2589" s="54" t="s">
        <v>1593</v>
      </c>
      <c r="J2589" s="68">
        <v>3.25</v>
      </c>
      <c r="K2589" s="68">
        <v>3.05</v>
      </c>
      <c r="L2589" s="68">
        <v>3.5</v>
      </c>
      <c r="M2589" s="68">
        <v>3.5</v>
      </c>
      <c r="N2589" s="68">
        <v>0</v>
      </c>
    </row>
    <row r="2590" customFormat="1" spans="1:14">
      <c r="A2590" s="54" t="s">
        <v>7806</v>
      </c>
      <c r="B2590" s="54" t="s">
        <v>7807</v>
      </c>
      <c r="C2590" s="54" t="s">
        <v>7808</v>
      </c>
      <c r="D2590" s="54" t="s">
        <v>168</v>
      </c>
      <c r="E2590" s="54" t="s">
        <v>18</v>
      </c>
      <c r="F2590" s="54" t="s">
        <v>169</v>
      </c>
      <c r="G2590" s="54" t="s">
        <v>170</v>
      </c>
      <c r="H2590" s="54"/>
      <c r="I2590" s="54" t="s">
        <v>215</v>
      </c>
      <c r="J2590" s="68">
        <v>9.78</v>
      </c>
      <c r="K2590" s="68">
        <v>10.285</v>
      </c>
      <c r="L2590" s="68">
        <v>12</v>
      </c>
      <c r="M2590" s="68">
        <v>16</v>
      </c>
      <c r="N2590" s="68">
        <v>4</v>
      </c>
    </row>
    <row r="2591" customFormat="1" spans="1:14">
      <c r="A2591" s="54" t="s">
        <v>7809</v>
      </c>
      <c r="B2591" s="54" t="s">
        <v>7810</v>
      </c>
      <c r="C2591" s="54" t="s">
        <v>7811</v>
      </c>
      <c r="D2591" s="54" t="s">
        <v>2375</v>
      </c>
      <c r="E2591" s="54" t="s">
        <v>18</v>
      </c>
      <c r="F2591" s="54" t="s">
        <v>2375</v>
      </c>
      <c r="G2591" s="66" t="s">
        <v>52</v>
      </c>
      <c r="H2591" s="54"/>
      <c r="I2591" s="54" t="s">
        <v>215</v>
      </c>
      <c r="J2591" s="68">
        <v>17.42</v>
      </c>
      <c r="K2591" s="68">
        <v>17.16</v>
      </c>
      <c r="L2591" s="68">
        <v>21</v>
      </c>
      <c r="M2591" s="68">
        <v>21</v>
      </c>
      <c r="N2591" s="68">
        <v>0</v>
      </c>
    </row>
    <row r="2592" customFormat="1" spans="1:14">
      <c r="A2592" s="54" t="s">
        <v>7812</v>
      </c>
      <c r="B2592" s="54" t="s">
        <v>7813</v>
      </c>
      <c r="C2592" s="54" t="s">
        <v>7814</v>
      </c>
      <c r="D2592" s="54" t="s">
        <v>2292</v>
      </c>
      <c r="E2592" s="54" t="s">
        <v>18</v>
      </c>
      <c r="F2592" s="54" t="s">
        <v>2292</v>
      </c>
      <c r="G2592" s="54" t="s">
        <v>129</v>
      </c>
      <c r="H2592" s="54"/>
      <c r="I2592" s="54" t="s">
        <v>203</v>
      </c>
      <c r="J2592" s="68">
        <v>6.64</v>
      </c>
      <c r="K2592" s="68">
        <v>5.83</v>
      </c>
      <c r="L2592" s="68">
        <v>7</v>
      </c>
      <c r="M2592" s="68">
        <v>7</v>
      </c>
      <c r="N2592" s="68">
        <v>0</v>
      </c>
    </row>
    <row r="2593" customFormat="1" spans="1:14">
      <c r="A2593" s="54" t="s">
        <v>7815</v>
      </c>
      <c r="B2593" s="54" t="s">
        <v>7816</v>
      </c>
      <c r="C2593" s="54" t="s">
        <v>7817</v>
      </c>
      <c r="D2593" s="54" t="s">
        <v>17</v>
      </c>
      <c r="E2593" s="54" t="s">
        <v>18</v>
      </c>
      <c r="F2593" s="54" t="s">
        <v>17</v>
      </c>
      <c r="G2593" s="54" t="s">
        <v>19</v>
      </c>
      <c r="H2593" s="54"/>
      <c r="I2593" s="54" t="s">
        <v>540</v>
      </c>
      <c r="J2593" s="68">
        <v>202.94</v>
      </c>
      <c r="K2593" s="68">
        <v>219.799</v>
      </c>
      <c r="L2593" s="68">
        <v>240</v>
      </c>
      <c r="M2593" s="68">
        <v>240</v>
      </c>
      <c r="N2593" s="68">
        <v>0</v>
      </c>
    </row>
    <row r="2594" customFormat="1" spans="1:14">
      <c r="A2594" s="54" t="s">
        <v>7818</v>
      </c>
      <c r="B2594" s="54" t="s">
        <v>7819</v>
      </c>
      <c r="C2594" s="54" t="s">
        <v>7820</v>
      </c>
      <c r="D2594" s="54" t="s">
        <v>880</v>
      </c>
      <c r="E2594" s="54" t="s">
        <v>18</v>
      </c>
      <c r="F2594" s="54" t="s">
        <v>880</v>
      </c>
      <c r="G2594" s="54" t="s">
        <v>52</v>
      </c>
      <c r="H2594" s="54"/>
      <c r="I2594" s="54" t="s">
        <v>30</v>
      </c>
      <c r="J2594" s="68">
        <v>889.23</v>
      </c>
      <c r="K2594" s="68">
        <v>853.112</v>
      </c>
      <c r="L2594" s="68">
        <v>889</v>
      </c>
      <c r="M2594" s="68">
        <v>890</v>
      </c>
      <c r="N2594" s="68">
        <v>1</v>
      </c>
    </row>
    <row r="2595" customFormat="1" spans="1:14">
      <c r="A2595" s="54" t="s">
        <v>7821</v>
      </c>
      <c r="B2595" s="54" t="s">
        <v>7822</v>
      </c>
      <c r="C2595" s="54" t="s">
        <v>7823</v>
      </c>
      <c r="D2595" s="54" t="s">
        <v>17</v>
      </c>
      <c r="E2595" s="54" t="s">
        <v>18</v>
      </c>
      <c r="F2595" s="54" t="s">
        <v>17</v>
      </c>
      <c r="G2595" s="66" t="s">
        <v>19</v>
      </c>
      <c r="H2595" s="54"/>
      <c r="I2595" s="54" t="s">
        <v>99</v>
      </c>
      <c r="J2595" s="68">
        <v>281.58</v>
      </c>
      <c r="K2595" s="68">
        <v>110.681</v>
      </c>
      <c r="L2595" s="68">
        <v>281</v>
      </c>
      <c r="M2595" s="68">
        <v>289</v>
      </c>
      <c r="N2595" s="68">
        <v>8</v>
      </c>
    </row>
    <row r="2596" customFormat="1" spans="1:14">
      <c r="A2596" s="54" t="s">
        <v>7824</v>
      </c>
      <c r="B2596" s="54" t="s">
        <v>7825</v>
      </c>
      <c r="C2596" s="54" t="s">
        <v>7826</v>
      </c>
      <c r="D2596" s="54" t="s">
        <v>17</v>
      </c>
      <c r="E2596" s="54" t="s">
        <v>18</v>
      </c>
      <c r="F2596" s="54" t="s">
        <v>17</v>
      </c>
      <c r="G2596" s="54" t="s">
        <v>19</v>
      </c>
      <c r="H2596" s="54"/>
      <c r="I2596" s="54" t="s">
        <v>246</v>
      </c>
      <c r="J2596" s="68">
        <v>7.88</v>
      </c>
      <c r="K2596" s="68">
        <v>4.416</v>
      </c>
      <c r="L2596" s="68">
        <v>8</v>
      </c>
      <c r="M2596" s="68">
        <v>8</v>
      </c>
      <c r="N2596" s="68">
        <v>0</v>
      </c>
    </row>
    <row r="2597" customFormat="1" spans="1:14">
      <c r="A2597" s="54" t="s">
        <v>7827</v>
      </c>
      <c r="B2597" s="54" t="s">
        <v>7828</v>
      </c>
      <c r="C2597" s="54" t="s">
        <v>7829</v>
      </c>
      <c r="D2597" s="54" t="s">
        <v>17</v>
      </c>
      <c r="E2597" s="54" t="s">
        <v>18</v>
      </c>
      <c r="F2597" s="54" t="s">
        <v>17</v>
      </c>
      <c r="G2597" s="66" t="s">
        <v>19</v>
      </c>
      <c r="H2597" s="54"/>
      <c r="I2597" s="54" t="s">
        <v>246</v>
      </c>
      <c r="J2597" s="68">
        <v>7.9</v>
      </c>
      <c r="K2597" s="68">
        <v>4.365</v>
      </c>
      <c r="L2597" s="68">
        <v>8</v>
      </c>
      <c r="M2597" s="68">
        <v>8</v>
      </c>
      <c r="N2597" s="68">
        <v>0</v>
      </c>
    </row>
    <row r="2598" customFormat="1" spans="1:14">
      <c r="A2598" s="54" t="s">
        <v>7830</v>
      </c>
      <c r="B2598" s="54" t="s">
        <v>7831</v>
      </c>
      <c r="C2598" s="54" t="s">
        <v>7832</v>
      </c>
      <c r="D2598" s="54" t="s">
        <v>17</v>
      </c>
      <c r="E2598" s="54" t="s">
        <v>18</v>
      </c>
      <c r="F2598" s="54" t="s">
        <v>17</v>
      </c>
      <c r="G2598" s="54" t="s">
        <v>19</v>
      </c>
      <c r="H2598" s="54"/>
      <c r="I2598" s="54" t="s">
        <v>246</v>
      </c>
      <c r="J2598" s="68">
        <v>8.44</v>
      </c>
      <c r="K2598" s="68">
        <v>4.706</v>
      </c>
      <c r="L2598" s="68">
        <v>8.5</v>
      </c>
      <c r="M2598" s="68">
        <v>8.5</v>
      </c>
      <c r="N2598" s="68">
        <v>0</v>
      </c>
    </row>
    <row r="2599" customFormat="1" spans="1:14">
      <c r="A2599" s="54" t="s">
        <v>7833</v>
      </c>
      <c r="B2599" s="54" t="s">
        <v>7834</v>
      </c>
      <c r="C2599" s="54" t="s">
        <v>7835</v>
      </c>
      <c r="D2599" s="54" t="s">
        <v>17</v>
      </c>
      <c r="E2599" s="54" t="s">
        <v>18</v>
      </c>
      <c r="F2599" s="54" t="s">
        <v>17</v>
      </c>
      <c r="G2599" s="54" t="s">
        <v>19</v>
      </c>
      <c r="H2599" s="54"/>
      <c r="I2599" s="54" t="s">
        <v>203</v>
      </c>
      <c r="J2599" s="68">
        <v>2.13</v>
      </c>
      <c r="K2599" s="68">
        <v>4.541</v>
      </c>
      <c r="L2599" s="68">
        <v>4.5</v>
      </c>
      <c r="M2599" s="68">
        <v>6</v>
      </c>
      <c r="N2599" s="68">
        <v>1.5</v>
      </c>
    </row>
    <row r="2600" customFormat="1" spans="1:14">
      <c r="A2600" s="54" t="s">
        <v>7836</v>
      </c>
      <c r="B2600" s="54" t="s">
        <v>7837</v>
      </c>
      <c r="C2600" s="54" t="s">
        <v>7838</v>
      </c>
      <c r="D2600" s="54" t="s">
        <v>97</v>
      </c>
      <c r="E2600" s="54" t="s">
        <v>18</v>
      </c>
      <c r="F2600" s="54" t="s">
        <v>97</v>
      </c>
      <c r="G2600" s="54" t="s">
        <v>98</v>
      </c>
      <c r="H2600" s="54"/>
      <c r="I2600" s="54" t="s">
        <v>535</v>
      </c>
      <c r="J2600" s="68">
        <v>19.12</v>
      </c>
      <c r="K2600" s="68">
        <v>17.343</v>
      </c>
      <c r="L2600" s="68">
        <v>21</v>
      </c>
      <c r="M2600" s="68">
        <v>21</v>
      </c>
      <c r="N2600" s="68">
        <v>0</v>
      </c>
    </row>
    <row r="2601" customFormat="1" spans="1:14">
      <c r="A2601" s="54" t="s">
        <v>7839</v>
      </c>
      <c r="B2601" s="54" t="s">
        <v>7840</v>
      </c>
      <c r="C2601" s="54" t="s">
        <v>7841</v>
      </c>
      <c r="D2601" s="54" t="s">
        <v>274</v>
      </c>
      <c r="E2601" s="54" t="s">
        <v>18</v>
      </c>
      <c r="F2601" s="54" t="s">
        <v>274</v>
      </c>
      <c r="G2601" s="54" t="s">
        <v>29</v>
      </c>
      <c r="H2601" s="54"/>
      <c r="I2601" s="54" t="s">
        <v>558</v>
      </c>
      <c r="J2601" s="68">
        <v>80.49</v>
      </c>
      <c r="K2601" s="68">
        <v>169.495</v>
      </c>
      <c r="L2601" s="68">
        <v>162</v>
      </c>
      <c r="M2601" s="68">
        <v>170</v>
      </c>
      <c r="N2601" s="68">
        <v>8</v>
      </c>
    </row>
    <row r="2602" customFormat="1" spans="1:14">
      <c r="A2602" s="54" t="s">
        <v>7842</v>
      </c>
      <c r="B2602" s="54" t="s">
        <v>7843</v>
      </c>
      <c r="C2602" s="54" t="s">
        <v>7844</v>
      </c>
      <c r="D2602" s="54" t="s">
        <v>256</v>
      </c>
      <c r="E2602" s="54" t="s">
        <v>18</v>
      </c>
      <c r="F2602" s="54" t="s">
        <v>256</v>
      </c>
      <c r="G2602" s="54" t="s">
        <v>19</v>
      </c>
      <c r="H2602" s="54"/>
      <c r="I2602" s="54" t="s">
        <v>227</v>
      </c>
      <c r="J2602" s="68">
        <v>11.22</v>
      </c>
      <c r="K2602" s="68">
        <v>4.64</v>
      </c>
      <c r="L2602" s="68">
        <v>11.5</v>
      </c>
      <c r="M2602" s="68">
        <v>12</v>
      </c>
      <c r="N2602" s="68">
        <v>0.5</v>
      </c>
    </row>
    <row r="2603" customFormat="1" spans="1:14">
      <c r="A2603" s="54" t="s">
        <v>7845</v>
      </c>
      <c r="B2603" s="54" t="s">
        <v>7846</v>
      </c>
      <c r="C2603" s="54" t="s">
        <v>7847</v>
      </c>
      <c r="D2603" s="54" t="s">
        <v>4930</v>
      </c>
      <c r="E2603" s="54" t="s">
        <v>18</v>
      </c>
      <c r="F2603" s="54" t="s">
        <v>4930</v>
      </c>
      <c r="G2603" s="54" t="s">
        <v>98</v>
      </c>
      <c r="H2603" s="54"/>
      <c r="I2603" s="54" t="s">
        <v>227</v>
      </c>
      <c r="J2603" s="68">
        <v>292.48</v>
      </c>
      <c r="K2603" s="68">
        <v>131.569</v>
      </c>
      <c r="L2603" s="68">
        <v>293</v>
      </c>
      <c r="M2603" s="68">
        <v>293</v>
      </c>
      <c r="N2603" s="68">
        <v>0</v>
      </c>
    </row>
    <row r="2604" customFormat="1" spans="1:14">
      <c r="A2604" s="54" t="s">
        <v>7848</v>
      </c>
      <c r="B2604" s="54" t="s">
        <v>7849</v>
      </c>
      <c r="C2604" s="54" t="s">
        <v>7850</v>
      </c>
      <c r="D2604" s="54" t="s">
        <v>17</v>
      </c>
      <c r="E2604" s="54" t="s">
        <v>18</v>
      </c>
      <c r="F2604" s="54" t="s">
        <v>17</v>
      </c>
      <c r="G2604" s="54" t="s">
        <v>19</v>
      </c>
      <c r="H2604" s="54"/>
      <c r="I2604" s="54" t="s">
        <v>199</v>
      </c>
      <c r="J2604" s="68">
        <v>0.59</v>
      </c>
      <c r="K2604" s="68">
        <v>0</v>
      </c>
      <c r="L2604" s="68">
        <v>1</v>
      </c>
      <c r="M2604" s="68">
        <v>1</v>
      </c>
      <c r="N2604" s="68">
        <v>0</v>
      </c>
    </row>
    <row r="2605" customFormat="1" spans="1:14">
      <c r="A2605" s="54" t="s">
        <v>7851</v>
      </c>
      <c r="B2605" s="54" t="s">
        <v>7852</v>
      </c>
      <c r="C2605" s="54" t="s">
        <v>7853</v>
      </c>
      <c r="D2605" s="54" t="s">
        <v>160</v>
      </c>
      <c r="E2605" s="54" t="s">
        <v>18</v>
      </c>
      <c r="F2605" s="54" t="s">
        <v>160</v>
      </c>
      <c r="G2605" s="54" t="s">
        <v>129</v>
      </c>
      <c r="H2605" s="54"/>
      <c r="I2605" s="54" t="s">
        <v>1793</v>
      </c>
      <c r="J2605" s="68">
        <v>0.95</v>
      </c>
      <c r="K2605" s="68">
        <v>1.012</v>
      </c>
      <c r="L2605" s="68">
        <v>1.5</v>
      </c>
      <c r="M2605" s="68">
        <v>1.5</v>
      </c>
      <c r="N2605" s="68">
        <v>0</v>
      </c>
    </row>
    <row r="2606" customFormat="1" spans="1:14">
      <c r="A2606" s="54" t="s">
        <v>7854</v>
      </c>
      <c r="B2606" s="54" t="s">
        <v>7855</v>
      </c>
      <c r="C2606" s="54" t="s">
        <v>7856</v>
      </c>
      <c r="D2606" s="54" t="s">
        <v>17</v>
      </c>
      <c r="E2606" s="54" t="s">
        <v>18</v>
      </c>
      <c r="F2606" s="54" t="s">
        <v>17</v>
      </c>
      <c r="G2606" s="54" t="s">
        <v>19</v>
      </c>
      <c r="H2606" s="54"/>
      <c r="I2606" s="54" t="s">
        <v>675</v>
      </c>
      <c r="J2606" s="68">
        <v>0.87</v>
      </c>
      <c r="K2606" s="68">
        <v>2.218</v>
      </c>
      <c r="L2606" s="68">
        <v>2</v>
      </c>
      <c r="M2606" s="68">
        <v>2.5</v>
      </c>
      <c r="N2606" s="68">
        <v>0.5</v>
      </c>
    </row>
    <row r="2607" customFormat="1" spans="1:14">
      <c r="A2607" s="54" t="s">
        <v>7857</v>
      </c>
      <c r="B2607" s="54" t="s">
        <v>7858</v>
      </c>
      <c r="C2607" s="54" t="s">
        <v>7859</v>
      </c>
      <c r="D2607" s="54" t="s">
        <v>17</v>
      </c>
      <c r="E2607" s="54" t="s">
        <v>18</v>
      </c>
      <c r="F2607" s="54" t="s">
        <v>17</v>
      </c>
      <c r="G2607" s="54" t="s">
        <v>19</v>
      </c>
      <c r="H2607" s="54"/>
      <c r="I2607" s="54" t="s">
        <v>767</v>
      </c>
      <c r="J2607" s="68">
        <v>0.2</v>
      </c>
      <c r="K2607" s="68">
        <v>0.372</v>
      </c>
      <c r="L2607" s="68">
        <v>0.5</v>
      </c>
      <c r="M2607" s="68">
        <v>0.5</v>
      </c>
      <c r="N2607" s="68">
        <v>0</v>
      </c>
    </row>
    <row r="2608" customFormat="1" spans="1:14">
      <c r="A2608" s="54" t="s">
        <v>7860</v>
      </c>
      <c r="B2608" s="54" t="s">
        <v>7861</v>
      </c>
      <c r="C2608" s="54" t="s">
        <v>7862</v>
      </c>
      <c r="D2608" s="54" t="s">
        <v>97</v>
      </c>
      <c r="E2608" s="54" t="s">
        <v>18</v>
      </c>
      <c r="F2608" s="54" t="s">
        <v>97</v>
      </c>
      <c r="G2608" s="54" t="s">
        <v>98</v>
      </c>
      <c r="H2608" s="54"/>
      <c r="I2608" s="54" t="s">
        <v>562</v>
      </c>
      <c r="J2608" s="68">
        <v>16.42</v>
      </c>
      <c r="K2608" s="68">
        <v>18.025</v>
      </c>
      <c r="L2608" s="68">
        <v>21</v>
      </c>
      <c r="M2608" s="68">
        <v>21</v>
      </c>
      <c r="N2608" s="68">
        <v>0</v>
      </c>
    </row>
    <row r="2609" customFormat="1" spans="1:14">
      <c r="A2609" s="54" t="s">
        <v>7863</v>
      </c>
      <c r="B2609" s="54" t="s">
        <v>7864</v>
      </c>
      <c r="C2609" s="54" t="s">
        <v>7865</v>
      </c>
      <c r="D2609" s="54" t="s">
        <v>17</v>
      </c>
      <c r="E2609" s="54" t="s">
        <v>18</v>
      </c>
      <c r="F2609" s="54" t="s">
        <v>17</v>
      </c>
      <c r="G2609" s="54" t="s">
        <v>19</v>
      </c>
      <c r="H2609" s="54"/>
      <c r="I2609" s="54" t="s">
        <v>20</v>
      </c>
      <c r="J2609" s="68">
        <v>50.19</v>
      </c>
      <c r="K2609" s="68">
        <v>40.639</v>
      </c>
      <c r="L2609" s="68">
        <v>52</v>
      </c>
      <c r="M2609" s="68">
        <v>52</v>
      </c>
      <c r="N2609" s="68">
        <v>0</v>
      </c>
    </row>
    <row r="2610" customFormat="1" spans="1:14">
      <c r="A2610" s="54" t="s">
        <v>7866</v>
      </c>
      <c r="B2610" s="54" t="s">
        <v>7867</v>
      </c>
      <c r="C2610" s="54" t="s">
        <v>7868</v>
      </c>
      <c r="D2610" s="54" t="s">
        <v>17</v>
      </c>
      <c r="E2610" s="54" t="s">
        <v>18</v>
      </c>
      <c r="F2610" s="54" t="s">
        <v>17</v>
      </c>
      <c r="G2610" s="54" t="s">
        <v>19</v>
      </c>
      <c r="H2610" s="54"/>
      <c r="I2610" s="54" t="s">
        <v>408</v>
      </c>
      <c r="J2610" s="68">
        <v>7.94</v>
      </c>
      <c r="K2610" s="68">
        <v>7.099</v>
      </c>
      <c r="L2610" s="68">
        <v>8</v>
      </c>
      <c r="M2610" s="68">
        <v>8</v>
      </c>
      <c r="N2610" s="68">
        <v>0</v>
      </c>
    </row>
    <row r="2611" customFormat="1" spans="1:14">
      <c r="A2611" s="54" t="s">
        <v>7869</v>
      </c>
      <c r="B2611" s="54" t="s">
        <v>7870</v>
      </c>
      <c r="C2611" s="54" t="s">
        <v>7871</v>
      </c>
      <c r="D2611" s="54" t="s">
        <v>160</v>
      </c>
      <c r="E2611" s="54" t="s">
        <v>18</v>
      </c>
      <c r="F2611" s="54" t="s">
        <v>160</v>
      </c>
      <c r="G2611" s="54" t="s">
        <v>129</v>
      </c>
      <c r="H2611" s="54"/>
      <c r="I2611" s="54" t="s">
        <v>408</v>
      </c>
      <c r="J2611" s="68">
        <v>1.85</v>
      </c>
      <c r="K2611" s="68">
        <v>2.583</v>
      </c>
      <c r="L2611" s="68">
        <v>2.5</v>
      </c>
      <c r="M2611" s="68">
        <v>3</v>
      </c>
      <c r="N2611" s="68">
        <v>0.5</v>
      </c>
    </row>
    <row r="2612" customFormat="1" spans="1:14">
      <c r="A2612" s="54" t="s">
        <v>7872</v>
      </c>
      <c r="B2612" s="54" t="s">
        <v>7873</v>
      </c>
      <c r="C2612" s="54" t="s">
        <v>7874</v>
      </c>
      <c r="D2612" s="54" t="s">
        <v>24</v>
      </c>
      <c r="E2612" s="54" t="s">
        <v>18</v>
      </c>
      <c r="F2612" s="54" t="s">
        <v>24</v>
      </c>
      <c r="G2612" s="54" t="s">
        <v>19</v>
      </c>
      <c r="H2612" s="54"/>
      <c r="I2612" s="54" t="s">
        <v>246</v>
      </c>
      <c r="J2612" s="68">
        <v>24.19</v>
      </c>
      <c r="K2612" s="68">
        <v>28.397</v>
      </c>
      <c r="L2612" s="68">
        <v>25</v>
      </c>
      <c r="M2612" s="68">
        <v>29</v>
      </c>
      <c r="N2612" s="68">
        <v>4</v>
      </c>
    </row>
    <row r="2613" customFormat="1" spans="1:14">
      <c r="A2613" s="54" t="s">
        <v>7875</v>
      </c>
      <c r="B2613" s="54" t="s">
        <v>7876</v>
      </c>
      <c r="C2613" s="54" t="s">
        <v>7877</v>
      </c>
      <c r="D2613" s="54" t="s">
        <v>24</v>
      </c>
      <c r="E2613" s="54" t="s">
        <v>18</v>
      </c>
      <c r="F2613" s="54" t="s">
        <v>24</v>
      </c>
      <c r="G2613" s="54" t="s">
        <v>19</v>
      </c>
      <c r="H2613" s="54"/>
      <c r="I2613" s="54" t="s">
        <v>246</v>
      </c>
      <c r="J2613" s="68">
        <v>24.15</v>
      </c>
      <c r="K2613" s="68">
        <v>28.896</v>
      </c>
      <c r="L2613" s="68">
        <v>25</v>
      </c>
      <c r="M2613" s="68">
        <v>29</v>
      </c>
      <c r="N2613" s="68">
        <v>4</v>
      </c>
    </row>
    <row r="2614" customFormat="1" spans="1:14">
      <c r="A2614" s="54" t="s">
        <v>7878</v>
      </c>
      <c r="B2614" s="54" t="s">
        <v>7879</v>
      </c>
      <c r="C2614" s="54" t="s">
        <v>7880</v>
      </c>
      <c r="D2614" s="54" t="s">
        <v>24</v>
      </c>
      <c r="E2614" s="54" t="s">
        <v>18</v>
      </c>
      <c r="F2614" s="54" t="s">
        <v>24</v>
      </c>
      <c r="G2614" s="54" t="s">
        <v>19</v>
      </c>
      <c r="H2614" s="54"/>
      <c r="I2614" s="54" t="s">
        <v>246</v>
      </c>
      <c r="J2614" s="68">
        <v>23.41</v>
      </c>
      <c r="K2614" s="68">
        <v>28.35</v>
      </c>
      <c r="L2614" s="68">
        <v>24</v>
      </c>
      <c r="M2614" s="68">
        <v>29</v>
      </c>
      <c r="N2614" s="68">
        <v>5</v>
      </c>
    </row>
    <row r="2615" customFormat="1" spans="1:14">
      <c r="A2615" s="54" t="s">
        <v>7881</v>
      </c>
      <c r="B2615" s="54" t="s">
        <v>7882</v>
      </c>
      <c r="C2615" s="54" t="s">
        <v>7883</v>
      </c>
      <c r="D2615" s="54" t="s">
        <v>17</v>
      </c>
      <c r="E2615" s="54" t="s">
        <v>18</v>
      </c>
      <c r="F2615" s="54" t="s">
        <v>17</v>
      </c>
      <c r="G2615" s="54" t="s">
        <v>19</v>
      </c>
      <c r="H2615" s="54"/>
      <c r="I2615" s="54" t="s">
        <v>215</v>
      </c>
      <c r="J2615" s="68">
        <v>8.7</v>
      </c>
      <c r="K2615" s="68">
        <v>9.742</v>
      </c>
      <c r="L2615" s="68">
        <v>9</v>
      </c>
      <c r="M2615" s="68">
        <v>12</v>
      </c>
      <c r="N2615" s="68">
        <v>3</v>
      </c>
    </row>
    <row r="2616" customFormat="1" spans="1:14">
      <c r="A2616" s="54" t="s">
        <v>7884</v>
      </c>
      <c r="B2616" s="54" t="s">
        <v>7885</v>
      </c>
      <c r="C2616" s="54" t="s">
        <v>7886</v>
      </c>
      <c r="D2616" s="54" t="s">
        <v>256</v>
      </c>
      <c r="E2616" s="54" t="s">
        <v>18</v>
      </c>
      <c r="F2616" s="54" t="s">
        <v>256</v>
      </c>
      <c r="G2616" s="54" t="s">
        <v>19</v>
      </c>
      <c r="H2616" s="54"/>
      <c r="I2616" s="54" t="s">
        <v>7799</v>
      </c>
      <c r="J2616" s="68">
        <v>18</v>
      </c>
      <c r="K2616" s="68">
        <v>33.76</v>
      </c>
      <c r="L2616" s="68">
        <v>36</v>
      </c>
      <c r="M2616" s="68">
        <v>36</v>
      </c>
      <c r="N2616" s="68">
        <v>0</v>
      </c>
    </row>
    <row r="2617" customFormat="1" spans="1:14">
      <c r="A2617" s="54" t="s">
        <v>7887</v>
      </c>
      <c r="B2617" s="54" t="s">
        <v>7888</v>
      </c>
      <c r="C2617" s="54" t="s">
        <v>7889</v>
      </c>
      <c r="D2617" s="54" t="s">
        <v>160</v>
      </c>
      <c r="E2617" s="54" t="s">
        <v>18</v>
      </c>
      <c r="F2617" s="54" t="s">
        <v>160</v>
      </c>
      <c r="G2617" s="66" t="s">
        <v>129</v>
      </c>
      <c r="H2617" s="54"/>
      <c r="I2617" s="54" t="s">
        <v>337</v>
      </c>
      <c r="J2617" s="68">
        <v>2.71</v>
      </c>
      <c r="K2617" s="68">
        <v>3.761</v>
      </c>
      <c r="L2617" s="68">
        <v>4</v>
      </c>
      <c r="M2617" s="68">
        <v>4</v>
      </c>
      <c r="N2617" s="68">
        <v>0</v>
      </c>
    </row>
    <row r="2618" customFormat="1" spans="1:14">
      <c r="A2618" s="54" t="s">
        <v>7890</v>
      </c>
      <c r="B2618" s="54" t="s">
        <v>7891</v>
      </c>
      <c r="C2618" s="54" t="s">
        <v>7892</v>
      </c>
      <c r="D2618" s="54" t="s">
        <v>160</v>
      </c>
      <c r="E2618" s="54" t="s">
        <v>18</v>
      </c>
      <c r="F2618" s="54" t="s">
        <v>160</v>
      </c>
      <c r="G2618" s="54" t="s">
        <v>129</v>
      </c>
      <c r="H2618" s="54"/>
      <c r="I2618" s="54" t="s">
        <v>337</v>
      </c>
      <c r="J2618" s="68">
        <v>1.07</v>
      </c>
      <c r="K2618" s="68">
        <v>0.87</v>
      </c>
      <c r="L2618" s="68">
        <v>1.5</v>
      </c>
      <c r="M2618" s="68">
        <v>1.5</v>
      </c>
      <c r="N2618" s="68">
        <v>0</v>
      </c>
    </row>
    <row r="2619" customFormat="1" spans="1:14">
      <c r="A2619" s="54" t="s">
        <v>7893</v>
      </c>
      <c r="B2619" s="54" t="s">
        <v>7894</v>
      </c>
      <c r="C2619" s="54" t="s">
        <v>7895</v>
      </c>
      <c r="D2619" s="54" t="s">
        <v>17</v>
      </c>
      <c r="E2619" s="54" t="s">
        <v>18</v>
      </c>
      <c r="F2619" s="54" t="s">
        <v>17</v>
      </c>
      <c r="G2619" s="54" t="s">
        <v>19</v>
      </c>
      <c r="H2619" s="54"/>
      <c r="I2619" s="54" t="s">
        <v>223</v>
      </c>
      <c r="J2619" s="68">
        <v>0.32</v>
      </c>
      <c r="K2619" s="68">
        <v>0.528</v>
      </c>
      <c r="L2619" s="68">
        <v>1</v>
      </c>
      <c r="M2619" s="68">
        <v>1</v>
      </c>
      <c r="N2619" s="68">
        <v>0</v>
      </c>
    </row>
    <row r="2620" customFormat="1" spans="1:14">
      <c r="A2620" s="54" t="s">
        <v>7896</v>
      </c>
      <c r="B2620" s="54" t="s">
        <v>7897</v>
      </c>
      <c r="C2620" s="54" t="s">
        <v>50</v>
      </c>
      <c r="D2620" s="54" t="s">
        <v>1516</v>
      </c>
      <c r="E2620" s="54" t="s">
        <v>18</v>
      </c>
      <c r="F2620" s="54" t="s">
        <v>1516</v>
      </c>
      <c r="G2620" s="54" t="s">
        <v>52</v>
      </c>
      <c r="H2620" s="54"/>
      <c r="I2620" s="54" t="s">
        <v>323</v>
      </c>
      <c r="J2620" s="68">
        <v>574.5</v>
      </c>
      <c r="K2620" s="68">
        <v>527.325</v>
      </c>
      <c r="L2620" s="68">
        <v>575</v>
      </c>
      <c r="M2620" s="68">
        <v>575</v>
      </c>
      <c r="N2620" s="68">
        <v>0</v>
      </c>
    </row>
    <row r="2621" customFormat="1" spans="1:14">
      <c r="A2621" s="54" t="s">
        <v>7898</v>
      </c>
      <c r="B2621" s="54" t="s">
        <v>7899</v>
      </c>
      <c r="C2621" s="54" t="s">
        <v>7900</v>
      </c>
      <c r="D2621" s="54" t="s">
        <v>28</v>
      </c>
      <c r="E2621" s="54" t="s">
        <v>18</v>
      </c>
      <c r="F2621" s="54" t="s">
        <v>28</v>
      </c>
      <c r="G2621" s="54" t="s">
        <v>29</v>
      </c>
      <c r="H2621" s="54"/>
      <c r="I2621" s="54" t="s">
        <v>215</v>
      </c>
      <c r="J2621" s="68">
        <v>2399.55</v>
      </c>
      <c r="K2621" s="68">
        <v>10.868</v>
      </c>
      <c r="L2621" s="68">
        <v>10.2</v>
      </c>
      <c r="M2621" s="68">
        <v>2400</v>
      </c>
      <c r="N2621" s="68">
        <v>2389.8</v>
      </c>
    </row>
    <row r="2622" customFormat="1" spans="1:14">
      <c r="A2622" s="54" t="s">
        <v>7901</v>
      </c>
      <c r="B2622" s="54" t="s">
        <v>7902</v>
      </c>
      <c r="C2622" s="54" t="s">
        <v>7903</v>
      </c>
      <c r="D2622" s="54" t="s">
        <v>24</v>
      </c>
      <c r="E2622" s="54" t="s">
        <v>18</v>
      </c>
      <c r="F2622" s="54" t="s">
        <v>24</v>
      </c>
      <c r="G2622" s="54" t="s">
        <v>19</v>
      </c>
      <c r="H2622" s="54"/>
      <c r="I2622" s="54" t="s">
        <v>211</v>
      </c>
      <c r="J2622" s="68">
        <v>57</v>
      </c>
      <c r="K2622" s="68">
        <v>47.25</v>
      </c>
      <c r="L2622" s="68">
        <v>62</v>
      </c>
      <c r="M2622" s="68">
        <v>57</v>
      </c>
      <c r="N2622" s="68">
        <v>-5</v>
      </c>
    </row>
    <row r="2623" customFormat="1" spans="1:14">
      <c r="A2623" s="54" t="s">
        <v>7904</v>
      </c>
      <c r="B2623" s="54" t="s">
        <v>7905</v>
      </c>
      <c r="C2623" s="54" t="s">
        <v>7906</v>
      </c>
      <c r="D2623" s="54" t="s">
        <v>17</v>
      </c>
      <c r="E2623" s="54" t="s">
        <v>18</v>
      </c>
      <c r="F2623" s="54" t="s">
        <v>17</v>
      </c>
      <c r="G2623" s="54" t="s">
        <v>19</v>
      </c>
      <c r="H2623" s="54"/>
      <c r="I2623" s="54" t="s">
        <v>292</v>
      </c>
      <c r="J2623" s="68">
        <v>79.52</v>
      </c>
      <c r="K2623" s="68">
        <v>17.155</v>
      </c>
      <c r="L2623" s="68">
        <v>80</v>
      </c>
      <c r="M2623" s="68">
        <v>80</v>
      </c>
      <c r="N2623" s="68">
        <v>0</v>
      </c>
    </row>
    <row r="2624" customFormat="1" spans="1:14">
      <c r="A2624" s="54" t="s">
        <v>7907</v>
      </c>
      <c r="B2624" s="54" t="s">
        <v>7908</v>
      </c>
      <c r="C2624" s="54" t="s">
        <v>7909</v>
      </c>
      <c r="D2624" s="54" t="s">
        <v>168</v>
      </c>
      <c r="E2624" s="54" t="s">
        <v>18</v>
      </c>
      <c r="F2624" s="54" t="s">
        <v>169</v>
      </c>
      <c r="G2624" s="54" t="s">
        <v>170</v>
      </c>
      <c r="H2624" s="54"/>
      <c r="I2624" s="54" t="s">
        <v>145</v>
      </c>
      <c r="J2624" s="68">
        <v>191.09</v>
      </c>
      <c r="K2624" s="68">
        <v>71.253</v>
      </c>
      <c r="L2624" s="68">
        <v>192</v>
      </c>
      <c r="M2624" s="68">
        <v>192</v>
      </c>
      <c r="N2624" s="68">
        <v>0</v>
      </c>
    </row>
    <row r="2625" customFormat="1" spans="1:14">
      <c r="A2625" s="54" t="s">
        <v>7910</v>
      </c>
      <c r="B2625" s="54" t="s">
        <v>7911</v>
      </c>
      <c r="C2625" s="54" t="s">
        <v>7912</v>
      </c>
      <c r="D2625" s="54" t="s">
        <v>78</v>
      </c>
      <c r="E2625" s="54" t="s">
        <v>18</v>
      </c>
      <c r="F2625" s="54" t="s">
        <v>78</v>
      </c>
      <c r="G2625" s="54" t="s">
        <v>29</v>
      </c>
      <c r="H2625" s="54"/>
      <c r="I2625" s="54" t="s">
        <v>145</v>
      </c>
      <c r="J2625" s="68">
        <v>19.74</v>
      </c>
      <c r="K2625" s="68">
        <v>15.6</v>
      </c>
      <c r="L2625" s="68">
        <v>22</v>
      </c>
      <c r="M2625" s="68">
        <v>22</v>
      </c>
      <c r="N2625" s="68">
        <v>0</v>
      </c>
    </row>
    <row r="2626" customFormat="1" spans="1:14">
      <c r="A2626" s="54" t="s">
        <v>7913</v>
      </c>
      <c r="B2626" s="54" t="s">
        <v>7914</v>
      </c>
      <c r="C2626" s="54" t="s">
        <v>7915</v>
      </c>
      <c r="D2626" s="54" t="s">
        <v>17</v>
      </c>
      <c r="E2626" s="54" t="s">
        <v>18</v>
      </c>
      <c r="F2626" s="54" t="s">
        <v>17</v>
      </c>
      <c r="G2626" s="54" t="s">
        <v>19</v>
      </c>
      <c r="H2626" s="54"/>
      <c r="I2626" s="54" t="s">
        <v>7799</v>
      </c>
      <c r="J2626" s="68">
        <v>0.43</v>
      </c>
      <c r="K2626" s="68">
        <v>0.515</v>
      </c>
      <c r="L2626" s="68">
        <v>0.5</v>
      </c>
      <c r="M2626" s="68">
        <v>1</v>
      </c>
      <c r="N2626" s="68">
        <v>0.5</v>
      </c>
    </row>
    <row r="2627" customFormat="1" spans="1:14">
      <c r="A2627" s="54" t="s">
        <v>7916</v>
      </c>
      <c r="B2627" s="54" t="s">
        <v>7917</v>
      </c>
      <c r="C2627" s="54" t="s">
        <v>7918</v>
      </c>
      <c r="D2627" s="54" t="s">
        <v>17</v>
      </c>
      <c r="E2627" s="54" t="s">
        <v>18</v>
      </c>
      <c r="F2627" s="54" t="s">
        <v>17</v>
      </c>
      <c r="G2627" s="54" t="s">
        <v>19</v>
      </c>
      <c r="H2627" s="54"/>
      <c r="I2627" s="54" t="s">
        <v>1038</v>
      </c>
      <c r="J2627" s="68">
        <v>24.74</v>
      </c>
      <c r="K2627" s="68">
        <v>10.254</v>
      </c>
      <c r="L2627" s="68">
        <v>25</v>
      </c>
      <c r="M2627" s="68">
        <v>26</v>
      </c>
      <c r="N2627" s="68">
        <v>1</v>
      </c>
    </row>
    <row r="2628" customFormat="1" spans="1:14">
      <c r="A2628" s="54" t="s">
        <v>7919</v>
      </c>
      <c r="B2628" s="54" t="s">
        <v>7920</v>
      </c>
      <c r="C2628" s="54" t="s">
        <v>7921</v>
      </c>
      <c r="D2628" s="54" t="s">
        <v>17</v>
      </c>
      <c r="E2628" s="54" t="s">
        <v>18</v>
      </c>
      <c r="F2628" s="54" t="s">
        <v>17</v>
      </c>
      <c r="G2628" s="54" t="s">
        <v>19</v>
      </c>
      <c r="H2628" s="54"/>
      <c r="I2628" s="54" t="s">
        <v>1038</v>
      </c>
      <c r="J2628" s="68">
        <v>24.62</v>
      </c>
      <c r="K2628" s="68">
        <v>10.759</v>
      </c>
      <c r="L2628" s="68">
        <v>25</v>
      </c>
      <c r="M2628" s="68">
        <v>26</v>
      </c>
      <c r="N2628" s="68">
        <v>1</v>
      </c>
    </row>
    <row r="2629" customFormat="1" spans="1:14">
      <c r="A2629" s="54" t="s">
        <v>7922</v>
      </c>
      <c r="B2629" s="54" t="s">
        <v>7923</v>
      </c>
      <c r="C2629" s="54" t="s">
        <v>7924</v>
      </c>
      <c r="D2629" s="54" t="s">
        <v>17</v>
      </c>
      <c r="E2629" s="54" t="s">
        <v>18</v>
      </c>
      <c r="F2629" s="54" t="s">
        <v>17</v>
      </c>
      <c r="G2629" s="54" t="s">
        <v>19</v>
      </c>
      <c r="H2629" s="54"/>
      <c r="I2629" s="54" t="s">
        <v>1038</v>
      </c>
      <c r="J2629" s="68">
        <v>24.61</v>
      </c>
      <c r="K2629" s="68">
        <v>10.608</v>
      </c>
      <c r="L2629" s="68">
        <v>25</v>
      </c>
      <c r="M2629" s="68">
        <v>26</v>
      </c>
      <c r="N2629" s="68">
        <v>1</v>
      </c>
    </row>
    <row r="2630" customFormat="1" spans="1:14">
      <c r="A2630" s="54" t="s">
        <v>7925</v>
      </c>
      <c r="B2630" s="54" t="s">
        <v>7926</v>
      </c>
      <c r="C2630" s="54" t="s">
        <v>7927</v>
      </c>
      <c r="D2630" s="54" t="s">
        <v>17</v>
      </c>
      <c r="E2630" s="54" t="s">
        <v>18</v>
      </c>
      <c r="F2630" s="54" t="s">
        <v>17</v>
      </c>
      <c r="G2630" s="54" t="s">
        <v>19</v>
      </c>
      <c r="H2630" s="54"/>
      <c r="I2630" s="54" t="s">
        <v>1038</v>
      </c>
      <c r="J2630" s="68">
        <v>24.66</v>
      </c>
      <c r="K2630" s="68">
        <v>10.764</v>
      </c>
      <c r="L2630" s="68">
        <v>25</v>
      </c>
      <c r="M2630" s="68">
        <v>26</v>
      </c>
      <c r="N2630" s="68">
        <v>1</v>
      </c>
    </row>
    <row r="2631" customFormat="1" spans="1:14">
      <c r="A2631" s="54" t="s">
        <v>7928</v>
      </c>
      <c r="B2631" s="54" t="s">
        <v>7929</v>
      </c>
      <c r="C2631" s="54" t="s">
        <v>50</v>
      </c>
      <c r="D2631" s="54" t="s">
        <v>1516</v>
      </c>
      <c r="E2631" s="54" t="s">
        <v>18</v>
      </c>
      <c r="F2631" s="54" t="s">
        <v>1516</v>
      </c>
      <c r="G2631" s="54" t="s">
        <v>52</v>
      </c>
      <c r="H2631" s="54"/>
      <c r="I2631" s="54" t="s">
        <v>152</v>
      </c>
      <c r="J2631" s="68">
        <v>65.44</v>
      </c>
      <c r="K2631" s="68">
        <v>58.888</v>
      </c>
      <c r="L2631" s="68">
        <v>101</v>
      </c>
      <c r="M2631" s="68">
        <v>101</v>
      </c>
      <c r="N2631" s="68">
        <v>0</v>
      </c>
    </row>
    <row r="2632" customFormat="1" spans="1:14">
      <c r="A2632" s="54" t="s">
        <v>7930</v>
      </c>
      <c r="B2632" s="54" t="s">
        <v>7931</v>
      </c>
      <c r="C2632" s="54" t="s">
        <v>50</v>
      </c>
      <c r="D2632" s="54" t="s">
        <v>231</v>
      </c>
      <c r="E2632" s="54" t="s">
        <v>18</v>
      </c>
      <c r="F2632" s="54" t="s">
        <v>231</v>
      </c>
      <c r="G2632" s="66" t="s">
        <v>52</v>
      </c>
      <c r="H2632" s="54"/>
      <c r="I2632" s="54" t="s">
        <v>223</v>
      </c>
      <c r="J2632" s="68">
        <v>405.18</v>
      </c>
      <c r="K2632" s="68">
        <v>516.951</v>
      </c>
      <c r="L2632" s="68">
        <v>497</v>
      </c>
      <c r="M2632" s="68">
        <v>519</v>
      </c>
      <c r="N2632" s="68">
        <v>22</v>
      </c>
    </row>
    <row r="2633" customFormat="1" spans="1:14">
      <c r="A2633" s="54" t="s">
        <v>7932</v>
      </c>
      <c r="B2633" s="54" t="s">
        <v>7933</v>
      </c>
      <c r="C2633" s="54" t="s">
        <v>7934</v>
      </c>
      <c r="D2633" s="54" t="s">
        <v>7935</v>
      </c>
      <c r="E2633" s="54" t="s">
        <v>18</v>
      </c>
      <c r="F2633" s="54" t="s">
        <v>7935</v>
      </c>
      <c r="G2633" s="54" t="s">
        <v>52</v>
      </c>
      <c r="H2633" s="54"/>
      <c r="I2633" s="54" t="s">
        <v>2900</v>
      </c>
      <c r="J2633" s="68">
        <v>597.5</v>
      </c>
      <c r="K2633" s="68">
        <v>686.842</v>
      </c>
      <c r="L2633" s="68">
        <v>725</v>
      </c>
      <c r="M2633" s="68">
        <v>687</v>
      </c>
      <c r="N2633" s="68">
        <v>-38</v>
      </c>
    </row>
    <row r="2634" customFormat="1" spans="1:14">
      <c r="A2634" s="54" t="s">
        <v>7936</v>
      </c>
      <c r="B2634" s="54" t="s">
        <v>7937</v>
      </c>
      <c r="C2634" s="54" t="s">
        <v>7938</v>
      </c>
      <c r="D2634" s="54" t="s">
        <v>78</v>
      </c>
      <c r="E2634" s="54" t="s">
        <v>18</v>
      </c>
      <c r="F2634" s="54" t="s">
        <v>78</v>
      </c>
      <c r="G2634" s="54" t="s">
        <v>29</v>
      </c>
      <c r="H2634" s="54"/>
      <c r="I2634" s="54" t="s">
        <v>152</v>
      </c>
      <c r="J2634" s="68">
        <v>280.08</v>
      </c>
      <c r="K2634" s="68">
        <v>257.502</v>
      </c>
      <c r="L2634" s="68">
        <v>280</v>
      </c>
      <c r="M2634" s="68">
        <v>281</v>
      </c>
      <c r="N2634" s="68">
        <v>1</v>
      </c>
    </row>
    <row r="2635" customFormat="1" spans="1:14">
      <c r="A2635" s="54" t="s">
        <v>7939</v>
      </c>
      <c r="B2635" s="54" t="s">
        <v>7940</v>
      </c>
      <c r="C2635" s="54" t="s">
        <v>7941</v>
      </c>
      <c r="D2635" s="54" t="s">
        <v>5040</v>
      </c>
      <c r="E2635" s="54" t="s">
        <v>18</v>
      </c>
      <c r="F2635" s="54" t="s">
        <v>5040</v>
      </c>
      <c r="G2635" s="54" t="s">
        <v>52</v>
      </c>
      <c r="H2635" s="54"/>
      <c r="I2635" s="54" t="s">
        <v>328</v>
      </c>
      <c r="J2635" s="68">
        <v>150.21</v>
      </c>
      <c r="K2635" s="68">
        <v>214.868</v>
      </c>
      <c r="L2635" s="68">
        <v>212</v>
      </c>
      <c r="M2635" s="68">
        <v>215</v>
      </c>
      <c r="N2635" s="68">
        <v>3</v>
      </c>
    </row>
    <row r="2636" customFormat="1" spans="1:14">
      <c r="A2636" s="54" t="s">
        <v>7942</v>
      </c>
      <c r="B2636" s="54" t="s">
        <v>7943</v>
      </c>
      <c r="C2636" s="54" t="s">
        <v>7944</v>
      </c>
      <c r="D2636" s="54" t="s">
        <v>17</v>
      </c>
      <c r="E2636" s="54" t="s">
        <v>18</v>
      </c>
      <c r="F2636" s="54" t="s">
        <v>17</v>
      </c>
      <c r="G2636" s="54" t="s">
        <v>19</v>
      </c>
      <c r="H2636" s="54"/>
      <c r="I2636" s="54" t="s">
        <v>1006</v>
      </c>
      <c r="J2636" s="68">
        <v>1.01</v>
      </c>
      <c r="K2636" s="68">
        <v>0</v>
      </c>
      <c r="L2636" s="68">
        <v>1.5</v>
      </c>
      <c r="M2636" s="68">
        <v>1.5</v>
      </c>
      <c r="N2636" s="68">
        <v>0</v>
      </c>
    </row>
    <row r="2637" customFormat="1" spans="1:14">
      <c r="A2637" s="54" t="s">
        <v>7945</v>
      </c>
      <c r="B2637" s="54" t="s">
        <v>7946</v>
      </c>
      <c r="C2637" s="54" t="s">
        <v>7947</v>
      </c>
      <c r="D2637" s="54" t="s">
        <v>590</v>
      </c>
      <c r="E2637" s="54" t="s">
        <v>18</v>
      </c>
      <c r="F2637" s="54" t="s">
        <v>590</v>
      </c>
      <c r="G2637" s="54" t="s">
        <v>129</v>
      </c>
      <c r="H2637" s="54"/>
      <c r="I2637" s="54" t="s">
        <v>2305</v>
      </c>
      <c r="J2637" s="68">
        <v>1.66</v>
      </c>
      <c r="K2637" s="68">
        <v>1.307</v>
      </c>
      <c r="L2637" s="68">
        <v>1.7</v>
      </c>
      <c r="M2637" s="68">
        <v>2</v>
      </c>
      <c r="N2637" s="68">
        <v>0.3</v>
      </c>
    </row>
    <row r="2638" customFormat="1" spans="1:14">
      <c r="A2638" s="54" t="s">
        <v>7948</v>
      </c>
      <c r="B2638" s="54" t="s">
        <v>7949</v>
      </c>
      <c r="C2638" s="54" t="s">
        <v>7950</v>
      </c>
      <c r="D2638" s="54" t="s">
        <v>1188</v>
      </c>
      <c r="E2638" s="54" t="s">
        <v>18</v>
      </c>
      <c r="F2638" s="54" t="s">
        <v>1188</v>
      </c>
      <c r="G2638" s="54" t="s">
        <v>129</v>
      </c>
      <c r="H2638" s="54"/>
      <c r="I2638" s="54" t="s">
        <v>642</v>
      </c>
      <c r="J2638" s="68">
        <v>32.76</v>
      </c>
      <c r="K2638" s="68">
        <v>21.126</v>
      </c>
      <c r="L2638" s="68">
        <v>33</v>
      </c>
      <c r="M2638" s="68">
        <v>34</v>
      </c>
      <c r="N2638" s="68">
        <v>1</v>
      </c>
    </row>
    <row r="2639" customFormat="1" spans="1:14">
      <c r="A2639" s="54" t="s">
        <v>7951</v>
      </c>
      <c r="B2639" s="54" t="s">
        <v>7952</v>
      </c>
      <c r="C2639" s="54" t="s">
        <v>7953</v>
      </c>
      <c r="D2639" s="54" t="s">
        <v>17</v>
      </c>
      <c r="E2639" s="54" t="s">
        <v>18</v>
      </c>
      <c r="F2639" s="54" t="s">
        <v>17</v>
      </c>
      <c r="G2639" s="54" t="s">
        <v>19</v>
      </c>
      <c r="H2639" s="54"/>
      <c r="I2639" s="54" t="s">
        <v>3662</v>
      </c>
      <c r="J2639" s="68">
        <v>38.82</v>
      </c>
      <c r="K2639" s="68">
        <v>34.016</v>
      </c>
      <c r="L2639" s="68">
        <v>44</v>
      </c>
      <c r="M2639" s="68">
        <v>44</v>
      </c>
      <c r="N2639" s="68">
        <v>0</v>
      </c>
    </row>
    <row r="2640" customFormat="1" spans="1:14">
      <c r="A2640" s="54" t="s">
        <v>7954</v>
      </c>
      <c r="B2640" s="54" t="s">
        <v>7955</v>
      </c>
      <c r="C2640" s="54" t="s">
        <v>7956</v>
      </c>
      <c r="D2640" s="54" t="s">
        <v>603</v>
      </c>
      <c r="E2640" s="54" t="s">
        <v>18</v>
      </c>
      <c r="F2640" s="54" t="s">
        <v>603</v>
      </c>
      <c r="G2640" s="54" t="s">
        <v>129</v>
      </c>
      <c r="H2640" s="54"/>
      <c r="I2640" s="54" t="s">
        <v>120</v>
      </c>
      <c r="J2640" s="68">
        <v>5.51</v>
      </c>
      <c r="K2640" s="68">
        <v>5.005</v>
      </c>
      <c r="L2640" s="68">
        <v>5.5</v>
      </c>
      <c r="M2640" s="68">
        <v>6</v>
      </c>
      <c r="N2640" s="68">
        <v>0.5</v>
      </c>
    </row>
    <row r="2641" customFormat="1" spans="1:14">
      <c r="A2641" s="54" t="s">
        <v>7957</v>
      </c>
      <c r="B2641" s="54" t="s">
        <v>7958</v>
      </c>
      <c r="C2641" s="54" t="s">
        <v>7959</v>
      </c>
      <c r="D2641" s="54" t="s">
        <v>7960</v>
      </c>
      <c r="E2641" s="54" t="s">
        <v>18</v>
      </c>
      <c r="F2641" s="54" t="s">
        <v>7960</v>
      </c>
      <c r="G2641" s="54" t="s">
        <v>52</v>
      </c>
      <c r="H2641" s="54"/>
      <c r="I2641" s="54" t="s">
        <v>211</v>
      </c>
      <c r="J2641" s="68">
        <v>287.09</v>
      </c>
      <c r="K2641" s="68">
        <v>319.91</v>
      </c>
      <c r="L2641" s="68">
        <v>302</v>
      </c>
      <c r="M2641" s="68">
        <v>320</v>
      </c>
      <c r="N2641" s="68">
        <v>18</v>
      </c>
    </row>
    <row r="2642" customFormat="1" spans="1:14">
      <c r="A2642" s="54" t="s">
        <v>7961</v>
      </c>
      <c r="B2642" s="54" t="s">
        <v>7962</v>
      </c>
      <c r="C2642" s="54" t="s">
        <v>7963</v>
      </c>
      <c r="D2642" s="54" t="s">
        <v>231</v>
      </c>
      <c r="E2642" s="54" t="s">
        <v>18</v>
      </c>
      <c r="F2642" s="54" t="s">
        <v>231</v>
      </c>
      <c r="G2642" s="66" t="s">
        <v>52</v>
      </c>
      <c r="H2642" s="54"/>
      <c r="I2642" s="54" t="s">
        <v>152</v>
      </c>
      <c r="J2642" s="68">
        <v>61.09</v>
      </c>
      <c r="K2642" s="68">
        <v>29.845</v>
      </c>
      <c r="L2642" s="68">
        <v>62</v>
      </c>
      <c r="M2642" s="68">
        <v>62</v>
      </c>
      <c r="N2642" s="68">
        <v>0</v>
      </c>
    </row>
    <row r="2643" customFormat="1" spans="1:14">
      <c r="A2643" s="54" t="s">
        <v>7964</v>
      </c>
      <c r="B2643" s="54" t="s">
        <v>7965</v>
      </c>
      <c r="C2643" s="54" t="s">
        <v>7966</v>
      </c>
      <c r="D2643" s="54" t="s">
        <v>78</v>
      </c>
      <c r="E2643" s="54" t="s">
        <v>18</v>
      </c>
      <c r="F2643" s="54" t="s">
        <v>78</v>
      </c>
      <c r="G2643" s="66" t="s">
        <v>29</v>
      </c>
      <c r="H2643" s="54"/>
      <c r="I2643" s="54" t="s">
        <v>2149</v>
      </c>
      <c r="J2643" s="68">
        <v>4.76</v>
      </c>
      <c r="K2643" s="68">
        <v>15.4</v>
      </c>
      <c r="L2643" s="68">
        <v>5</v>
      </c>
      <c r="M2643" s="68">
        <v>22</v>
      </c>
      <c r="N2643" s="68">
        <v>17</v>
      </c>
    </row>
    <row r="2644" customFormat="1" spans="1:14">
      <c r="A2644" s="54" t="s">
        <v>7967</v>
      </c>
      <c r="B2644" s="54" t="s">
        <v>7968</v>
      </c>
      <c r="C2644" s="54" t="s">
        <v>7969</v>
      </c>
      <c r="D2644" s="54" t="s">
        <v>938</v>
      </c>
      <c r="E2644" s="54" t="s">
        <v>18</v>
      </c>
      <c r="F2644" s="54" t="s">
        <v>938</v>
      </c>
      <c r="G2644" s="54" t="s">
        <v>98</v>
      </c>
      <c r="H2644" s="54"/>
      <c r="I2644" s="54" t="s">
        <v>558</v>
      </c>
      <c r="J2644" s="68">
        <v>24.09</v>
      </c>
      <c r="K2644" s="68">
        <v>25.84</v>
      </c>
      <c r="L2644" s="68">
        <v>25</v>
      </c>
      <c r="M2644" s="68">
        <v>26</v>
      </c>
      <c r="N2644" s="68">
        <v>1</v>
      </c>
    </row>
    <row r="2645" customFormat="1" spans="1:14">
      <c r="A2645" s="54" t="s">
        <v>7970</v>
      </c>
      <c r="B2645" s="54" t="s">
        <v>7971</v>
      </c>
      <c r="C2645" s="54" t="s">
        <v>7972</v>
      </c>
      <c r="D2645" s="54" t="s">
        <v>256</v>
      </c>
      <c r="E2645" s="54" t="s">
        <v>18</v>
      </c>
      <c r="F2645" s="54" t="s">
        <v>256</v>
      </c>
      <c r="G2645" s="54" t="s">
        <v>19</v>
      </c>
      <c r="H2645" s="54"/>
      <c r="I2645" s="54" t="s">
        <v>191</v>
      </c>
      <c r="J2645" s="68">
        <v>1.21</v>
      </c>
      <c r="K2645" s="68">
        <v>2.97</v>
      </c>
      <c r="L2645" s="68">
        <v>2.5</v>
      </c>
      <c r="M2645" s="68">
        <v>3.5</v>
      </c>
      <c r="N2645" s="68">
        <v>1</v>
      </c>
    </row>
    <row r="2646" customFormat="1" spans="1:14">
      <c r="A2646" s="54" t="s">
        <v>7973</v>
      </c>
      <c r="B2646" s="54" t="s">
        <v>7974</v>
      </c>
      <c r="C2646" s="54" t="s">
        <v>7975</v>
      </c>
      <c r="D2646" s="54" t="s">
        <v>1080</v>
      </c>
      <c r="E2646" s="54" t="s">
        <v>18</v>
      </c>
      <c r="F2646" s="54" t="s">
        <v>1080</v>
      </c>
      <c r="G2646" s="54" t="s">
        <v>19</v>
      </c>
      <c r="H2646" s="54"/>
      <c r="I2646" s="54" t="s">
        <v>7976</v>
      </c>
      <c r="J2646" s="68">
        <v>20</v>
      </c>
      <c r="K2646" s="68">
        <v>12</v>
      </c>
      <c r="L2646" s="68">
        <v>25</v>
      </c>
      <c r="M2646" s="68">
        <v>20</v>
      </c>
      <c r="N2646" s="68">
        <v>-5</v>
      </c>
    </row>
    <row r="2647" customFormat="1" spans="1:14">
      <c r="A2647" s="54" t="s">
        <v>7977</v>
      </c>
      <c r="B2647" s="54" t="s">
        <v>7978</v>
      </c>
      <c r="C2647" s="54" t="s">
        <v>7979</v>
      </c>
      <c r="D2647" s="54" t="s">
        <v>17</v>
      </c>
      <c r="E2647" s="54" t="s">
        <v>18</v>
      </c>
      <c r="F2647" s="54" t="s">
        <v>17</v>
      </c>
      <c r="G2647" s="54" t="s">
        <v>19</v>
      </c>
      <c r="H2647" s="54"/>
      <c r="I2647" s="54" t="s">
        <v>90</v>
      </c>
      <c r="J2647" s="68">
        <v>11.95</v>
      </c>
      <c r="K2647" s="68">
        <v>11.477</v>
      </c>
      <c r="L2647" s="68">
        <v>12</v>
      </c>
      <c r="M2647" s="68">
        <v>12</v>
      </c>
      <c r="N2647" s="68">
        <v>0</v>
      </c>
    </row>
    <row r="2648" customFormat="1" spans="1:14">
      <c r="A2648" s="54" t="s">
        <v>7980</v>
      </c>
      <c r="B2648" s="54" t="s">
        <v>7981</v>
      </c>
      <c r="C2648" s="54" t="s">
        <v>7982</v>
      </c>
      <c r="D2648" s="54" t="s">
        <v>428</v>
      </c>
      <c r="E2648" s="54" t="s">
        <v>18</v>
      </c>
      <c r="F2648" s="54" t="s">
        <v>428</v>
      </c>
      <c r="G2648" s="66" t="s">
        <v>29</v>
      </c>
      <c r="H2648" s="54"/>
      <c r="I2648" s="54" t="s">
        <v>675</v>
      </c>
      <c r="J2648" s="68">
        <v>23.01</v>
      </c>
      <c r="K2648" s="68">
        <v>37.808</v>
      </c>
      <c r="L2648" s="68">
        <v>36.5</v>
      </c>
      <c r="M2648" s="68">
        <v>38</v>
      </c>
      <c r="N2648" s="68">
        <v>1.5</v>
      </c>
    </row>
    <row r="2649" customFormat="1" spans="1:14">
      <c r="A2649" s="54" t="s">
        <v>7983</v>
      </c>
      <c r="B2649" s="54" t="s">
        <v>7984</v>
      </c>
      <c r="C2649" s="54" t="s">
        <v>7985</v>
      </c>
      <c r="D2649" s="54" t="s">
        <v>274</v>
      </c>
      <c r="E2649" s="54" t="s">
        <v>18</v>
      </c>
      <c r="F2649" s="54" t="s">
        <v>274</v>
      </c>
      <c r="G2649" s="54" t="s">
        <v>29</v>
      </c>
      <c r="H2649" s="54"/>
      <c r="I2649" s="54" t="s">
        <v>558</v>
      </c>
      <c r="J2649" s="68">
        <v>169.71</v>
      </c>
      <c r="K2649" s="68">
        <v>360.991</v>
      </c>
      <c r="L2649" s="68">
        <v>404</v>
      </c>
      <c r="M2649" s="68">
        <v>384</v>
      </c>
      <c r="N2649" s="68">
        <v>-20</v>
      </c>
    </row>
    <row r="2650" customFormat="1" spans="1:14">
      <c r="A2650" s="54" t="s">
        <v>7986</v>
      </c>
      <c r="B2650" s="54" t="s">
        <v>7987</v>
      </c>
      <c r="C2650" s="54" t="s">
        <v>7988</v>
      </c>
      <c r="D2650" s="54" t="s">
        <v>880</v>
      </c>
      <c r="E2650" s="54" t="s">
        <v>18</v>
      </c>
      <c r="F2650" s="54" t="s">
        <v>880</v>
      </c>
      <c r="G2650" s="54" t="s">
        <v>52</v>
      </c>
      <c r="H2650" s="54"/>
      <c r="I2650" s="54" t="s">
        <v>30</v>
      </c>
      <c r="J2650" s="68">
        <v>97.66</v>
      </c>
      <c r="K2650" s="68">
        <v>80.06</v>
      </c>
      <c r="L2650" s="68">
        <v>100</v>
      </c>
      <c r="M2650" s="68">
        <v>100</v>
      </c>
      <c r="N2650" s="68">
        <v>0</v>
      </c>
    </row>
    <row r="2651" customFormat="1" spans="1:14">
      <c r="A2651" s="54" t="s">
        <v>7989</v>
      </c>
      <c r="B2651" s="54" t="s">
        <v>7990</v>
      </c>
      <c r="C2651" s="54" t="s">
        <v>7991</v>
      </c>
      <c r="D2651" s="54" t="s">
        <v>397</v>
      </c>
      <c r="E2651" s="54" t="s">
        <v>18</v>
      </c>
      <c r="F2651" s="54" t="s">
        <v>397</v>
      </c>
      <c r="G2651" s="54" t="s">
        <v>29</v>
      </c>
      <c r="H2651" s="54"/>
      <c r="I2651" s="54" t="s">
        <v>30</v>
      </c>
      <c r="J2651" s="68">
        <v>56.48</v>
      </c>
      <c r="K2651" s="68">
        <v>54.172</v>
      </c>
      <c r="L2651" s="68">
        <v>57</v>
      </c>
      <c r="M2651" s="68">
        <v>57</v>
      </c>
      <c r="N2651" s="68">
        <v>0</v>
      </c>
    </row>
    <row r="2652" customFormat="1" spans="1:14">
      <c r="A2652" s="54" t="s">
        <v>7992</v>
      </c>
      <c r="B2652" s="54" t="s">
        <v>7993</v>
      </c>
      <c r="C2652" s="54" t="s">
        <v>36</v>
      </c>
      <c r="D2652" s="54" t="s">
        <v>1230</v>
      </c>
      <c r="E2652" s="54" t="s">
        <v>18</v>
      </c>
      <c r="F2652" s="54" t="s">
        <v>1231</v>
      </c>
      <c r="G2652" s="54" t="s">
        <v>36</v>
      </c>
      <c r="H2652" s="54"/>
      <c r="I2652" s="54" t="s">
        <v>292</v>
      </c>
      <c r="J2652" s="68">
        <v>418</v>
      </c>
      <c r="K2652" s="68">
        <v>679.25</v>
      </c>
      <c r="L2652" s="68">
        <v>680</v>
      </c>
      <c r="M2652" s="68">
        <v>680</v>
      </c>
      <c r="N2652" s="68">
        <v>0</v>
      </c>
    </row>
    <row r="2653" customFormat="1" spans="1:14">
      <c r="A2653" s="54" t="s">
        <v>7994</v>
      </c>
      <c r="B2653" s="54" t="s">
        <v>7995</v>
      </c>
      <c r="C2653" s="54" t="s">
        <v>7996</v>
      </c>
      <c r="D2653" s="54" t="s">
        <v>274</v>
      </c>
      <c r="E2653" s="54" t="s">
        <v>18</v>
      </c>
      <c r="F2653" s="54" t="s">
        <v>274</v>
      </c>
      <c r="G2653" s="54" t="s">
        <v>29</v>
      </c>
      <c r="H2653" s="54"/>
      <c r="I2653" s="54" t="s">
        <v>275</v>
      </c>
      <c r="J2653" s="68">
        <v>145.32</v>
      </c>
      <c r="K2653" s="68">
        <v>141.853</v>
      </c>
      <c r="L2653" s="68">
        <v>145</v>
      </c>
      <c r="M2653" s="68">
        <v>146</v>
      </c>
      <c r="N2653" s="68">
        <v>1</v>
      </c>
    </row>
    <row r="2654" customFormat="1" spans="1:14">
      <c r="A2654" s="54" t="s">
        <v>7997</v>
      </c>
      <c r="B2654" s="54" t="s">
        <v>7998</v>
      </c>
      <c r="C2654" s="54" t="s">
        <v>7999</v>
      </c>
      <c r="D2654" s="54" t="s">
        <v>85</v>
      </c>
      <c r="E2654" s="54" t="s">
        <v>18</v>
      </c>
      <c r="F2654" s="54" t="s">
        <v>85</v>
      </c>
      <c r="G2654" s="54" t="s">
        <v>29</v>
      </c>
      <c r="H2654" s="54"/>
      <c r="I2654" s="54" t="s">
        <v>275</v>
      </c>
      <c r="J2654" s="68">
        <v>36.35</v>
      </c>
      <c r="K2654" s="68">
        <v>35.712</v>
      </c>
      <c r="L2654" s="68">
        <v>37</v>
      </c>
      <c r="M2654" s="68">
        <v>37</v>
      </c>
      <c r="N2654" s="68">
        <v>0</v>
      </c>
    </row>
    <row r="2655" customFormat="1" spans="1:14">
      <c r="A2655" s="54" t="s">
        <v>8000</v>
      </c>
      <c r="B2655" s="54" t="s">
        <v>8001</v>
      </c>
      <c r="C2655" s="54" t="s">
        <v>8002</v>
      </c>
      <c r="D2655" s="54" t="s">
        <v>332</v>
      </c>
      <c r="E2655" s="54" t="s">
        <v>18</v>
      </c>
      <c r="F2655" s="54" t="s">
        <v>332</v>
      </c>
      <c r="G2655" s="66" t="s">
        <v>52</v>
      </c>
      <c r="H2655" s="54"/>
      <c r="I2655" s="54" t="s">
        <v>215</v>
      </c>
      <c r="J2655" s="68">
        <v>208.6</v>
      </c>
      <c r="K2655" s="68">
        <v>122.882</v>
      </c>
      <c r="L2655" s="68">
        <v>209</v>
      </c>
      <c r="M2655" s="68">
        <v>209</v>
      </c>
      <c r="N2655" s="68">
        <v>0</v>
      </c>
    </row>
    <row r="2656" customFormat="1" spans="1:14">
      <c r="A2656" s="54" t="s">
        <v>8003</v>
      </c>
      <c r="B2656" s="54" t="s">
        <v>8004</v>
      </c>
      <c r="C2656" s="54" t="s">
        <v>8005</v>
      </c>
      <c r="D2656" s="54" t="s">
        <v>24</v>
      </c>
      <c r="E2656" s="54" t="s">
        <v>18</v>
      </c>
      <c r="F2656" s="54" t="s">
        <v>24</v>
      </c>
      <c r="G2656" s="54" t="s">
        <v>19</v>
      </c>
      <c r="H2656" s="54"/>
      <c r="I2656" s="54" t="s">
        <v>246</v>
      </c>
      <c r="J2656" s="68">
        <v>46.43</v>
      </c>
      <c r="K2656" s="68">
        <v>24.048</v>
      </c>
      <c r="L2656" s="68">
        <v>47</v>
      </c>
      <c r="M2656" s="68">
        <v>48</v>
      </c>
      <c r="N2656" s="68">
        <v>1</v>
      </c>
    </row>
    <row r="2657" customFormat="1" spans="1:14">
      <c r="A2657" s="54" t="s">
        <v>8006</v>
      </c>
      <c r="B2657" s="54" t="s">
        <v>8007</v>
      </c>
      <c r="C2657" s="54" t="s">
        <v>8008</v>
      </c>
      <c r="D2657" s="54" t="s">
        <v>17</v>
      </c>
      <c r="E2657" s="54" t="s">
        <v>18</v>
      </c>
      <c r="F2657" s="54" t="s">
        <v>17</v>
      </c>
      <c r="G2657" s="54" t="s">
        <v>19</v>
      </c>
      <c r="H2657" s="54"/>
      <c r="I2657" s="54" t="s">
        <v>156</v>
      </c>
      <c r="J2657" s="68">
        <v>2.98</v>
      </c>
      <c r="K2657" s="68">
        <v>3.264</v>
      </c>
      <c r="L2657" s="68">
        <v>3</v>
      </c>
      <c r="M2657" s="68">
        <v>3.5</v>
      </c>
      <c r="N2657" s="68">
        <v>0.5</v>
      </c>
    </row>
    <row r="2658" customFormat="1" spans="1:14">
      <c r="A2658" s="54" t="s">
        <v>8009</v>
      </c>
      <c r="B2658" s="54" t="s">
        <v>8010</v>
      </c>
      <c r="C2658" s="54" t="s">
        <v>8011</v>
      </c>
      <c r="D2658" s="54" t="s">
        <v>2086</v>
      </c>
      <c r="E2658" s="54" t="s">
        <v>18</v>
      </c>
      <c r="F2658" s="54" t="s">
        <v>2086</v>
      </c>
      <c r="G2658" s="54" t="s">
        <v>52</v>
      </c>
      <c r="H2658" s="54"/>
      <c r="I2658" s="54" t="s">
        <v>1793</v>
      </c>
      <c r="J2658" s="68">
        <v>29.18</v>
      </c>
      <c r="K2658" s="68">
        <v>10.458</v>
      </c>
      <c r="L2658" s="68">
        <v>29</v>
      </c>
      <c r="M2658" s="68">
        <v>30</v>
      </c>
      <c r="N2658" s="68">
        <v>1</v>
      </c>
    </row>
    <row r="2659" customFormat="1" spans="1:14">
      <c r="A2659" s="54" t="s">
        <v>8012</v>
      </c>
      <c r="B2659" s="54" t="s">
        <v>8013</v>
      </c>
      <c r="C2659" s="54" t="s">
        <v>8014</v>
      </c>
      <c r="D2659" s="54" t="s">
        <v>144</v>
      </c>
      <c r="E2659" s="54" t="s">
        <v>18</v>
      </c>
      <c r="F2659" s="54" t="s">
        <v>144</v>
      </c>
      <c r="G2659" s="66" t="s">
        <v>52</v>
      </c>
      <c r="H2659" s="54"/>
      <c r="I2659" s="54" t="s">
        <v>99</v>
      </c>
      <c r="J2659" s="68">
        <v>202.34</v>
      </c>
      <c r="K2659" s="68">
        <v>221.429</v>
      </c>
      <c r="L2659" s="68">
        <v>222</v>
      </c>
      <c r="M2659" s="68">
        <v>222</v>
      </c>
      <c r="N2659" s="68">
        <v>0</v>
      </c>
    </row>
    <row r="2660" customFormat="1" spans="1:14">
      <c r="A2660" s="54" t="s">
        <v>8015</v>
      </c>
      <c r="B2660" s="54" t="s">
        <v>8016</v>
      </c>
      <c r="C2660" s="54" t="s">
        <v>8017</v>
      </c>
      <c r="D2660" s="54" t="s">
        <v>17</v>
      </c>
      <c r="E2660" s="54" t="s">
        <v>18</v>
      </c>
      <c r="F2660" s="54" t="s">
        <v>17</v>
      </c>
      <c r="G2660" s="54" t="s">
        <v>19</v>
      </c>
      <c r="H2660" s="54"/>
      <c r="I2660" s="54" t="s">
        <v>99</v>
      </c>
      <c r="J2660" s="68">
        <v>20.98</v>
      </c>
      <c r="K2660" s="68">
        <v>24.299</v>
      </c>
      <c r="L2660" s="68">
        <v>21</v>
      </c>
      <c r="M2660" s="68">
        <v>25</v>
      </c>
      <c r="N2660" s="68">
        <v>4</v>
      </c>
    </row>
    <row r="2661" customFormat="1" spans="1:14">
      <c r="A2661" s="54" t="s">
        <v>8018</v>
      </c>
      <c r="B2661" s="54" t="s">
        <v>8019</v>
      </c>
      <c r="C2661" s="54" t="s">
        <v>8020</v>
      </c>
      <c r="D2661" s="54" t="s">
        <v>17</v>
      </c>
      <c r="E2661" s="54" t="s">
        <v>18</v>
      </c>
      <c r="F2661" s="54" t="s">
        <v>17</v>
      </c>
      <c r="G2661" s="54" t="s">
        <v>19</v>
      </c>
      <c r="H2661" s="54"/>
      <c r="I2661" s="54" t="s">
        <v>99</v>
      </c>
      <c r="J2661" s="68">
        <v>21.18</v>
      </c>
      <c r="K2661" s="68">
        <v>24.816</v>
      </c>
      <c r="L2661" s="68">
        <v>21.5</v>
      </c>
      <c r="M2661" s="68">
        <v>25</v>
      </c>
      <c r="N2661" s="68">
        <v>3.5</v>
      </c>
    </row>
    <row r="2662" customFormat="1" spans="1:14">
      <c r="A2662" s="54" t="s">
        <v>8021</v>
      </c>
      <c r="B2662" s="54" t="s">
        <v>8022</v>
      </c>
      <c r="C2662" s="54" t="s">
        <v>8023</v>
      </c>
      <c r="D2662" s="54" t="s">
        <v>17</v>
      </c>
      <c r="E2662" s="54" t="s">
        <v>18</v>
      </c>
      <c r="F2662" s="54" t="s">
        <v>17</v>
      </c>
      <c r="G2662" s="54" t="s">
        <v>19</v>
      </c>
      <c r="H2662" s="54"/>
      <c r="I2662" s="54" t="s">
        <v>99</v>
      </c>
      <c r="J2662" s="68">
        <v>21.08</v>
      </c>
      <c r="K2662" s="68">
        <v>23.782</v>
      </c>
      <c r="L2662" s="68">
        <v>21.5</v>
      </c>
      <c r="M2662" s="68">
        <v>24</v>
      </c>
      <c r="N2662" s="68">
        <v>2.5</v>
      </c>
    </row>
    <row r="2663" customFormat="1" spans="1:14">
      <c r="A2663" s="54" t="s">
        <v>8024</v>
      </c>
      <c r="B2663" s="54" t="s">
        <v>8025</v>
      </c>
      <c r="C2663" s="54" t="s">
        <v>8026</v>
      </c>
      <c r="D2663" s="54" t="s">
        <v>17</v>
      </c>
      <c r="E2663" s="54" t="s">
        <v>18</v>
      </c>
      <c r="F2663" s="54" t="s">
        <v>17</v>
      </c>
      <c r="G2663" s="66" t="s">
        <v>19</v>
      </c>
      <c r="H2663" s="54"/>
      <c r="I2663" s="54" t="s">
        <v>99</v>
      </c>
      <c r="J2663" s="68">
        <v>41.74</v>
      </c>
      <c r="K2663" s="68">
        <v>49.115</v>
      </c>
      <c r="L2663" s="68">
        <v>43</v>
      </c>
      <c r="M2663" s="68">
        <v>50</v>
      </c>
      <c r="N2663" s="68">
        <v>7</v>
      </c>
    </row>
    <row r="2664" customFormat="1" spans="1:14">
      <c r="A2664" s="54" t="s">
        <v>8027</v>
      </c>
      <c r="B2664" s="54" t="s">
        <v>8028</v>
      </c>
      <c r="C2664" s="54" t="s">
        <v>8029</v>
      </c>
      <c r="D2664" s="54" t="s">
        <v>17</v>
      </c>
      <c r="E2664" s="54" t="s">
        <v>18</v>
      </c>
      <c r="F2664" s="54" t="s">
        <v>17</v>
      </c>
      <c r="G2664" s="54" t="s">
        <v>19</v>
      </c>
      <c r="H2664" s="54"/>
      <c r="I2664" s="54" t="s">
        <v>99</v>
      </c>
      <c r="J2664" s="68">
        <v>46.84</v>
      </c>
      <c r="K2664" s="68">
        <v>75.827</v>
      </c>
      <c r="L2664" s="68">
        <v>65</v>
      </c>
      <c r="M2664" s="68">
        <v>77</v>
      </c>
      <c r="N2664" s="68">
        <v>12</v>
      </c>
    </row>
    <row r="2665" customFormat="1" spans="1:14">
      <c r="A2665" s="54" t="s">
        <v>8030</v>
      </c>
      <c r="B2665" s="54" t="s">
        <v>8031</v>
      </c>
      <c r="C2665" s="54" t="s">
        <v>8032</v>
      </c>
      <c r="D2665" s="54" t="s">
        <v>17</v>
      </c>
      <c r="E2665" s="54" t="s">
        <v>18</v>
      </c>
      <c r="F2665" s="54" t="s">
        <v>17</v>
      </c>
      <c r="G2665" s="54" t="s">
        <v>19</v>
      </c>
      <c r="H2665" s="54"/>
      <c r="I2665" s="54" t="s">
        <v>99</v>
      </c>
      <c r="J2665" s="68">
        <v>16.28</v>
      </c>
      <c r="K2665" s="68">
        <v>25.272</v>
      </c>
      <c r="L2665" s="68">
        <v>25</v>
      </c>
      <c r="M2665" s="68">
        <v>26</v>
      </c>
      <c r="N2665" s="68">
        <v>1</v>
      </c>
    </row>
    <row r="2666" customFormat="1" spans="1:14">
      <c r="A2666" s="54" t="s">
        <v>8033</v>
      </c>
      <c r="B2666" s="54" t="s">
        <v>8034</v>
      </c>
      <c r="C2666" s="54" t="s">
        <v>8035</v>
      </c>
      <c r="D2666" s="54" t="s">
        <v>17</v>
      </c>
      <c r="E2666" s="54" t="s">
        <v>18</v>
      </c>
      <c r="F2666" s="54" t="s">
        <v>17</v>
      </c>
      <c r="G2666" s="66" t="s">
        <v>19</v>
      </c>
      <c r="H2666" s="54"/>
      <c r="I2666" s="54" t="s">
        <v>99</v>
      </c>
      <c r="J2666" s="68">
        <v>47</v>
      </c>
      <c r="K2666" s="68">
        <v>76.691</v>
      </c>
      <c r="L2666" s="68">
        <v>65</v>
      </c>
      <c r="M2666" s="68">
        <v>77</v>
      </c>
      <c r="N2666" s="68">
        <v>12</v>
      </c>
    </row>
    <row r="2667" customFormat="1" spans="1:14">
      <c r="A2667" s="54" t="s">
        <v>8036</v>
      </c>
      <c r="B2667" s="54" t="s">
        <v>8037</v>
      </c>
      <c r="C2667" s="54" t="s">
        <v>8038</v>
      </c>
      <c r="D2667" s="54" t="s">
        <v>17</v>
      </c>
      <c r="E2667" s="54" t="s">
        <v>18</v>
      </c>
      <c r="F2667" s="54" t="s">
        <v>17</v>
      </c>
      <c r="G2667" s="54" t="s">
        <v>19</v>
      </c>
      <c r="H2667" s="54"/>
      <c r="I2667" s="54" t="s">
        <v>99</v>
      </c>
      <c r="J2667" s="68">
        <v>15.78</v>
      </c>
      <c r="K2667" s="68">
        <v>25.92</v>
      </c>
      <c r="L2667" s="68">
        <v>25</v>
      </c>
      <c r="M2667" s="68">
        <v>26</v>
      </c>
      <c r="N2667" s="68">
        <v>1</v>
      </c>
    </row>
    <row r="2668" customFormat="1" spans="1:14">
      <c r="A2668" s="54" t="s">
        <v>8039</v>
      </c>
      <c r="B2668" s="54" t="s">
        <v>8040</v>
      </c>
      <c r="C2668" s="54" t="s">
        <v>8041</v>
      </c>
      <c r="D2668" s="54" t="s">
        <v>17</v>
      </c>
      <c r="E2668" s="54" t="s">
        <v>18</v>
      </c>
      <c r="F2668" s="54" t="s">
        <v>17</v>
      </c>
      <c r="G2668" s="54" t="s">
        <v>19</v>
      </c>
      <c r="H2668" s="54"/>
      <c r="I2668" s="54" t="s">
        <v>99</v>
      </c>
      <c r="J2668" s="68">
        <v>15.61</v>
      </c>
      <c r="K2668" s="68">
        <v>25.488</v>
      </c>
      <c r="L2668" s="68">
        <v>25</v>
      </c>
      <c r="M2668" s="68">
        <v>26</v>
      </c>
      <c r="N2668" s="68">
        <v>1</v>
      </c>
    </row>
    <row r="2669" customFormat="1" spans="1:14">
      <c r="A2669" s="54" t="s">
        <v>8042</v>
      </c>
      <c r="B2669" s="54" t="s">
        <v>8043</v>
      </c>
      <c r="C2669" s="54" t="s">
        <v>8044</v>
      </c>
      <c r="D2669" s="54" t="s">
        <v>17</v>
      </c>
      <c r="E2669" s="54" t="s">
        <v>18</v>
      </c>
      <c r="F2669" s="54" t="s">
        <v>17</v>
      </c>
      <c r="G2669" s="54" t="s">
        <v>19</v>
      </c>
      <c r="H2669" s="54"/>
      <c r="I2669" s="54" t="s">
        <v>99</v>
      </c>
      <c r="J2669" s="68">
        <v>41.54</v>
      </c>
      <c r="K2669" s="68">
        <v>24.148</v>
      </c>
      <c r="L2669" s="68">
        <v>42</v>
      </c>
      <c r="M2669" s="68">
        <v>42</v>
      </c>
      <c r="N2669" s="68">
        <v>0</v>
      </c>
    </row>
    <row r="2670" customFormat="1" spans="1:14">
      <c r="A2670" s="54" t="s">
        <v>8045</v>
      </c>
      <c r="B2670" s="54" t="s">
        <v>8046</v>
      </c>
      <c r="C2670" s="54" t="s">
        <v>8047</v>
      </c>
      <c r="D2670" s="54" t="s">
        <v>17</v>
      </c>
      <c r="E2670" s="54" t="s">
        <v>18</v>
      </c>
      <c r="F2670" s="54" t="s">
        <v>17</v>
      </c>
      <c r="G2670" s="54" t="s">
        <v>19</v>
      </c>
      <c r="H2670" s="54"/>
      <c r="I2670" s="54" t="s">
        <v>99</v>
      </c>
      <c r="J2670" s="68">
        <v>21.27</v>
      </c>
      <c r="K2670" s="68">
        <v>23.782</v>
      </c>
      <c r="L2670" s="68">
        <v>21.5</v>
      </c>
      <c r="M2670" s="68">
        <v>24</v>
      </c>
      <c r="N2670" s="68">
        <v>2.5</v>
      </c>
    </row>
    <row r="2671" customFormat="1" spans="1:14">
      <c r="A2671" s="54" t="s">
        <v>8048</v>
      </c>
      <c r="B2671" s="54" t="s">
        <v>8049</v>
      </c>
      <c r="C2671" s="54" t="s">
        <v>8050</v>
      </c>
      <c r="D2671" s="54" t="s">
        <v>17</v>
      </c>
      <c r="E2671" s="54" t="s">
        <v>18</v>
      </c>
      <c r="F2671" s="54" t="s">
        <v>17</v>
      </c>
      <c r="G2671" s="54" t="s">
        <v>19</v>
      </c>
      <c r="H2671" s="54"/>
      <c r="I2671" s="54" t="s">
        <v>99</v>
      </c>
      <c r="J2671" s="68">
        <v>20.95</v>
      </c>
      <c r="K2671" s="68">
        <v>28.864</v>
      </c>
      <c r="L2671" s="68">
        <v>25</v>
      </c>
      <c r="M2671" s="68">
        <v>29</v>
      </c>
      <c r="N2671" s="68">
        <v>4</v>
      </c>
    </row>
    <row r="2672" customFormat="1" spans="1:14">
      <c r="A2672" s="54" t="s">
        <v>8051</v>
      </c>
      <c r="B2672" s="54" t="s">
        <v>8052</v>
      </c>
      <c r="C2672" s="54" t="s">
        <v>8053</v>
      </c>
      <c r="D2672" s="54" t="s">
        <v>17</v>
      </c>
      <c r="E2672" s="54" t="s">
        <v>18</v>
      </c>
      <c r="F2672" s="54" t="s">
        <v>17</v>
      </c>
      <c r="G2672" s="54" t="s">
        <v>19</v>
      </c>
      <c r="H2672" s="54"/>
      <c r="I2672" s="54" t="s">
        <v>99</v>
      </c>
      <c r="J2672" s="68">
        <v>42.62</v>
      </c>
      <c r="K2672" s="68">
        <v>60.614</v>
      </c>
      <c r="L2672" s="68">
        <v>51</v>
      </c>
      <c r="M2672" s="68">
        <v>62</v>
      </c>
      <c r="N2672" s="68">
        <v>11</v>
      </c>
    </row>
    <row r="2673" customFormat="1" spans="1:14">
      <c r="A2673" s="54" t="s">
        <v>8054</v>
      </c>
      <c r="B2673" s="54" t="s">
        <v>8055</v>
      </c>
      <c r="C2673" s="54" t="s">
        <v>8056</v>
      </c>
      <c r="D2673" s="54" t="s">
        <v>17</v>
      </c>
      <c r="E2673" s="54" t="s">
        <v>18</v>
      </c>
      <c r="F2673" s="54" t="s">
        <v>17</v>
      </c>
      <c r="G2673" s="54" t="s">
        <v>19</v>
      </c>
      <c r="H2673" s="54"/>
      <c r="I2673" s="54" t="s">
        <v>99</v>
      </c>
      <c r="J2673" s="68">
        <v>20.94</v>
      </c>
      <c r="K2673" s="68">
        <v>30.576</v>
      </c>
      <c r="L2673" s="68">
        <v>25</v>
      </c>
      <c r="M2673" s="68">
        <v>31</v>
      </c>
      <c r="N2673" s="68">
        <v>6</v>
      </c>
    </row>
    <row r="2674" customFormat="1" spans="1:14">
      <c r="A2674" s="54" t="s">
        <v>8057</v>
      </c>
      <c r="B2674" s="54" t="s">
        <v>8058</v>
      </c>
      <c r="C2674" s="54" t="s">
        <v>8059</v>
      </c>
      <c r="D2674" s="54" t="s">
        <v>2455</v>
      </c>
      <c r="E2674" s="54" t="s">
        <v>18</v>
      </c>
      <c r="F2674" s="54" t="s">
        <v>2455</v>
      </c>
      <c r="G2674" s="66" t="s">
        <v>129</v>
      </c>
      <c r="H2674" s="54"/>
      <c r="I2674" s="54" t="s">
        <v>86</v>
      </c>
      <c r="J2674" s="68">
        <v>22.39</v>
      </c>
      <c r="K2674" s="68">
        <v>23.814</v>
      </c>
      <c r="L2674" s="68">
        <v>24</v>
      </c>
      <c r="M2674" s="68">
        <v>24</v>
      </c>
      <c r="N2674" s="68">
        <v>0</v>
      </c>
    </row>
    <row r="2675" customFormat="1" spans="1:14">
      <c r="A2675" s="54" t="s">
        <v>8060</v>
      </c>
      <c r="B2675" s="54" t="s">
        <v>8061</v>
      </c>
      <c r="C2675" s="54" t="s">
        <v>8062</v>
      </c>
      <c r="D2675" s="54" t="s">
        <v>2455</v>
      </c>
      <c r="E2675" s="54" t="s">
        <v>18</v>
      </c>
      <c r="F2675" s="54" t="s">
        <v>2455</v>
      </c>
      <c r="G2675" s="54" t="s">
        <v>129</v>
      </c>
      <c r="H2675" s="54"/>
      <c r="I2675" s="54" t="s">
        <v>86</v>
      </c>
      <c r="J2675" s="68">
        <v>20.8</v>
      </c>
      <c r="K2675" s="68">
        <v>24.552</v>
      </c>
      <c r="L2675" s="68">
        <v>27</v>
      </c>
      <c r="M2675" s="68">
        <v>25</v>
      </c>
      <c r="N2675" s="68">
        <v>-2</v>
      </c>
    </row>
    <row r="2676" customFormat="1" spans="1:14">
      <c r="A2676" s="54" t="s">
        <v>8063</v>
      </c>
      <c r="B2676" s="54" t="s">
        <v>8064</v>
      </c>
      <c r="C2676" s="54" t="s">
        <v>8065</v>
      </c>
      <c r="D2676" s="54" t="s">
        <v>2455</v>
      </c>
      <c r="E2676" s="54" t="s">
        <v>18</v>
      </c>
      <c r="F2676" s="54" t="s">
        <v>2455</v>
      </c>
      <c r="G2676" s="54" t="s">
        <v>129</v>
      </c>
      <c r="H2676" s="54"/>
      <c r="I2676" s="54" t="s">
        <v>86</v>
      </c>
      <c r="J2676" s="68">
        <v>21.2</v>
      </c>
      <c r="K2676" s="68">
        <v>25.461</v>
      </c>
      <c r="L2676" s="68">
        <v>25</v>
      </c>
      <c r="M2676" s="68">
        <v>26</v>
      </c>
      <c r="N2676" s="68">
        <v>1</v>
      </c>
    </row>
    <row r="2677" customFormat="1" spans="1:14">
      <c r="A2677" s="54" t="s">
        <v>8066</v>
      </c>
      <c r="B2677" s="54" t="s">
        <v>8067</v>
      </c>
      <c r="C2677" s="54" t="s">
        <v>8068</v>
      </c>
      <c r="D2677" s="54" t="s">
        <v>2455</v>
      </c>
      <c r="E2677" s="54" t="s">
        <v>18</v>
      </c>
      <c r="F2677" s="54" t="s">
        <v>2455</v>
      </c>
      <c r="G2677" s="54" t="s">
        <v>129</v>
      </c>
      <c r="H2677" s="54"/>
      <c r="I2677" s="54" t="s">
        <v>86</v>
      </c>
      <c r="J2677" s="68">
        <v>19.81</v>
      </c>
      <c r="K2677" s="68">
        <v>27.216</v>
      </c>
      <c r="L2677" s="68">
        <v>28</v>
      </c>
      <c r="M2677" s="68">
        <v>28</v>
      </c>
      <c r="N2677" s="68">
        <v>0</v>
      </c>
    </row>
    <row r="2678" customFormat="1" spans="1:14">
      <c r="A2678" s="54" t="s">
        <v>8069</v>
      </c>
      <c r="B2678" s="54" t="s">
        <v>8070</v>
      </c>
      <c r="C2678" s="54" t="s">
        <v>8071</v>
      </c>
      <c r="D2678" s="54" t="s">
        <v>17</v>
      </c>
      <c r="E2678" s="54" t="s">
        <v>18</v>
      </c>
      <c r="F2678" s="54" t="s">
        <v>17</v>
      </c>
      <c r="G2678" s="54" t="s">
        <v>19</v>
      </c>
      <c r="H2678" s="54"/>
      <c r="I2678" s="54" t="s">
        <v>99</v>
      </c>
      <c r="J2678" s="68">
        <v>20.87</v>
      </c>
      <c r="K2678" s="68">
        <v>29.568</v>
      </c>
      <c r="L2678" s="68">
        <v>25</v>
      </c>
      <c r="M2678" s="68">
        <v>30</v>
      </c>
      <c r="N2678" s="68">
        <v>5</v>
      </c>
    </row>
    <row r="2679" customFormat="1" spans="1:14">
      <c r="A2679" s="54" t="s">
        <v>8072</v>
      </c>
      <c r="B2679" s="54" t="s">
        <v>8073</v>
      </c>
      <c r="C2679" s="54" t="s">
        <v>8074</v>
      </c>
      <c r="D2679" s="54" t="s">
        <v>17</v>
      </c>
      <c r="E2679" s="54" t="s">
        <v>18</v>
      </c>
      <c r="F2679" s="54" t="s">
        <v>17</v>
      </c>
      <c r="G2679" s="66" t="s">
        <v>19</v>
      </c>
      <c r="H2679" s="54"/>
      <c r="I2679" s="54" t="s">
        <v>99</v>
      </c>
      <c r="J2679" s="68">
        <v>20.86</v>
      </c>
      <c r="K2679" s="68">
        <v>29.568</v>
      </c>
      <c r="L2679" s="68">
        <v>25</v>
      </c>
      <c r="M2679" s="68">
        <v>30</v>
      </c>
      <c r="N2679" s="68">
        <v>5</v>
      </c>
    </row>
    <row r="2680" customFormat="1" spans="1:14">
      <c r="A2680" s="54" t="s">
        <v>8075</v>
      </c>
      <c r="B2680" s="54" t="s">
        <v>8076</v>
      </c>
      <c r="C2680" s="54" t="s">
        <v>8077</v>
      </c>
      <c r="D2680" s="54" t="s">
        <v>17</v>
      </c>
      <c r="E2680" s="54" t="s">
        <v>18</v>
      </c>
      <c r="F2680" s="54" t="s">
        <v>17</v>
      </c>
      <c r="G2680" s="54" t="s">
        <v>19</v>
      </c>
      <c r="H2680" s="54"/>
      <c r="I2680" s="54" t="s">
        <v>103</v>
      </c>
      <c r="J2680" s="68">
        <v>9.17</v>
      </c>
      <c r="K2680" s="68">
        <v>7.111</v>
      </c>
      <c r="L2680" s="68">
        <v>9.5</v>
      </c>
      <c r="M2680" s="68">
        <v>9.5</v>
      </c>
      <c r="N2680" s="68">
        <v>0</v>
      </c>
    </row>
    <row r="2681" customFormat="1" spans="1:14">
      <c r="A2681" s="54" t="s">
        <v>8078</v>
      </c>
      <c r="B2681" s="54" t="s">
        <v>8079</v>
      </c>
      <c r="C2681" s="54" t="s">
        <v>8080</v>
      </c>
      <c r="D2681" s="54" t="s">
        <v>17</v>
      </c>
      <c r="E2681" s="54" t="s">
        <v>18</v>
      </c>
      <c r="F2681" s="54" t="s">
        <v>17</v>
      </c>
      <c r="G2681" s="54" t="s">
        <v>19</v>
      </c>
      <c r="H2681" s="54"/>
      <c r="I2681" s="54" t="s">
        <v>103</v>
      </c>
      <c r="J2681" s="68">
        <v>11.08</v>
      </c>
      <c r="K2681" s="68">
        <v>7.936</v>
      </c>
      <c r="L2681" s="68">
        <v>11.5</v>
      </c>
      <c r="M2681" s="68">
        <v>11.5</v>
      </c>
      <c r="N2681" s="68">
        <v>0</v>
      </c>
    </row>
    <row r="2682" customFormat="1" spans="1:14">
      <c r="A2682" s="54" t="s">
        <v>8081</v>
      </c>
      <c r="B2682" s="54" t="s">
        <v>8082</v>
      </c>
      <c r="C2682" s="54" t="s">
        <v>8083</v>
      </c>
      <c r="D2682" s="54" t="s">
        <v>17</v>
      </c>
      <c r="E2682" s="54" t="s">
        <v>18</v>
      </c>
      <c r="F2682" s="54" t="s">
        <v>17</v>
      </c>
      <c r="G2682" s="54" t="s">
        <v>19</v>
      </c>
      <c r="H2682" s="54"/>
      <c r="I2682" s="54" t="s">
        <v>103</v>
      </c>
      <c r="J2682" s="68">
        <v>9.31</v>
      </c>
      <c r="K2682" s="68">
        <v>7.88</v>
      </c>
      <c r="L2682" s="68">
        <v>9.5</v>
      </c>
      <c r="M2682" s="68">
        <v>9.5</v>
      </c>
      <c r="N2682" s="68">
        <v>0</v>
      </c>
    </row>
    <row r="2683" customFormat="1" spans="1:14">
      <c r="A2683" s="54" t="s">
        <v>8084</v>
      </c>
      <c r="B2683" s="54" t="s">
        <v>8085</v>
      </c>
      <c r="C2683" s="54" t="s">
        <v>8086</v>
      </c>
      <c r="D2683" s="54" t="s">
        <v>17</v>
      </c>
      <c r="E2683" s="54" t="s">
        <v>18</v>
      </c>
      <c r="F2683" s="54" t="s">
        <v>17</v>
      </c>
      <c r="G2683" s="54" t="s">
        <v>19</v>
      </c>
      <c r="H2683" s="54"/>
      <c r="I2683" s="54" t="s">
        <v>103</v>
      </c>
      <c r="J2683" s="68">
        <v>10.07</v>
      </c>
      <c r="K2683" s="68">
        <v>6.696</v>
      </c>
      <c r="L2683" s="68">
        <v>12</v>
      </c>
      <c r="M2683" s="68">
        <v>10.5</v>
      </c>
      <c r="N2683" s="68">
        <v>-1.5</v>
      </c>
    </row>
    <row r="2684" customFormat="1" spans="1:14">
      <c r="A2684" s="54" t="s">
        <v>8087</v>
      </c>
      <c r="B2684" s="54" t="s">
        <v>8088</v>
      </c>
      <c r="C2684" s="54" t="s">
        <v>8089</v>
      </c>
      <c r="D2684" s="54" t="s">
        <v>17</v>
      </c>
      <c r="E2684" s="54" t="s">
        <v>18</v>
      </c>
      <c r="F2684" s="54" t="s">
        <v>17</v>
      </c>
      <c r="G2684" s="54" t="s">
        <v>19</v>
      </c>
      <c r="H2684" s="54"/>
      <c r="I2684" s="54" t="s">
        <v>103</v>
      </c>
      <c r="J2684" s="68">
        <v>12.94</v>
      </c>
      <c r="K2684" s="68">
        <v>10.267</v>
      </c>
      <c r="L2684" s="68">
        <v>13</v>
      </c>
      <c r="M2684" s="68">
        <v>13</v>
      </c>
      <c r="N2684" s="68">
        <v>0</v>
      </c>
    </row>
    <row r="2685" customFormat="1" spans="1:14">
      <c r="A2685" s="54" t="s">
        <v>8090</v>
      </c>
      <c r="B2685" s="54" t="s">
        <v>8091</v>
      </c>
      <c r="C2685" s="54" t="s">
        <v>8092</v>
      </c>
      <c r="D2685" s="54" t="s">
        <v>17</v>
      </c>
      <c r="E2685" s="54" t="s">
        <v>18</v>
      </c>
      <c r="F2685" s="54" t="s">
        <v>17</v>
      </c>
      <c r="G2685" s="54" t="s">
        <v>19</v>
      </c>
      <c r="H2685" s="54"/>
      <c r="I2685" s="54" t="s">
        <v>103</v>
      </c>
      <c r="J2685" s="68">
        <v>9.76</v>
      </c>
      <c r="K2685" s="68">
        <v>7.88</v>
      </c>
      <c r="L2685" s="68">
        <v>10</v>
      </c>
      <c r="M2685" s="68">
        <v>10</v>
      </c>
      <c r="N2685" s="68">
        <v>0</v>
      </c>
    </row>
    <row r="2686" customFormat="1" spans="1:14">
      <c r="A2686" s="54" t="s">
        <v>8093</v>
      </c>
      <c r="B2686" s="54" t="s">
        <v>8094</v>
      </c>
      <c r="C2686" s="54" t="s">
        <v>8095</v>
      </c>
      <c r="D2686" s="54" t="s">
        <v>17</v>
      </c>
      <c r="E2686" s="54" t="s">
        <v>18</v>
      </c>
      <c r="F2686" s="54" t="s">
        <v>17</v>
      </c>
      <c r="G2686" s="54" t="s">
        <v>19</v>
      </c>
      <c r="H2686" s="54"/>
      <c r="I2686" s="54" t="s">
        <v>103</v>
      </c>
      <c r="J2686" s="68">
        <v>7.5</v>
      </c>
      <c r="K2686" s="68">
        <v>6.912</v>
      </c>
      <c r="L2686" s="68">
        <v>7.5</v>
      </c>
      <c r="M2686" s="68">
        <v>7.5</v>
      </c>
      <c r="N2686" s="68">
        <v>0</v>
      </c>
    </row>
    <row r="2687" customFormat="1" spans="1:14">
      <c r="A2687" s="54" t="s">
        <v>8096</v>
      </c>
      <c r="B2687" s="54" t="s">
        <v>8097</v>
      </c>
      <c r="C2687" s="54" t="s">
        <v>8098</v>
      </c>
      <c r="D2687" s="54" t="s">
        <v>17</v>
      </c>
      <c r="E2687" s="54" t="s">
        <v>18</v>
      </c>
      <c r="F2687" s="54" t="s">
        <v>17</v>
      </c>
      <c r="G2687" s="54" t="s">
        <v>19</v>
      </c>
      <c r="H2687" s="54"/>
      <c r="I2687" s="54" t="s">
        <v>90</v>
      </c>
      <c r="J2687" s="68">
        <v>38.72</v>
      </c>
      <c r="K2687" s="68">
        <v>32.251</v>
      </c>
      <c r="L2687" s="68">
        <v>39</v>
      </c>
      <c r="M2687" s="68">
        <v>40</v>
      </c>
      <c r="N2687" s="68">
        <v>1</v>
      </c>
    </row>
    <row r="2688" customFormat="1" spans="1:14">
      <c r="A2688" s="54" t="s">
        <v>8099</v>
      </c>
      <c r="B2688" s="54" t="s">
        <v>8100</v>
      </c>
      <c r="C2688" s="54" t="s">
        <v>8101</v>
      </c>
      <c r="D2688" s="54" t="s">
        <v>17</v>
      </c>
      <c r="E2688" s="54" t="s">
        <v>18</v>
      </c>
      <c r="F2688" s="54" t="s">
        <v>17</v>
      </c>
      <c r="G2688" s="66" t="s">
        <v>19</v>
      </c>
      <c r="H2688" s="54"/>
      <c r="I2688" s="54" t="s">
        <v>99</v>
      </c>
      <c r="J2688" s="68">
        <v>1.13</v>
      </c>
      <c r="K2688" s="68">
        <v>0.72</v>
      </c>
      <c r="L2688" s="68">
        <v>1.5</v>
      </c>
      <c r="M2688" s="68">
        <v>1.5</v>
      </c>
      <c r="N2688" s="68">
        <v>0</v>
      </c>
    </row>
    <row r="2689" customFormat="1" spans="1:14">
      <c r="A2689" s="54" t="s">
        <v>8102</v>
      </c>
      <c r="B2689" s="54" t="s">
        <v>8103</v>
      </c>
      <c r="C2689" s="54" t="s">
        <v>8104</v>
      </c>
      <c r="D2689" s="54" t="s">
        <v>17</v>
      </c>
      <c r="E2689" s="54" t="s">
        <v>18</v>
      </c>
      <c r="F2689" s="54" t="s">
        <v>17</v>
      </c>
      <c r="G2689" s="54" t="s">
        <v>19</v>
      </c>
      <c r="H2689" s="54"/>
      <c r="I2689" s="54" t="s">
        <v>90</v>
      </c>
      <c r="J2689" s="68">
        <v>28.98</v>
      </c>
      <c r="K2689" s="68">
        <v>25.719</v>
      </c>
      <c r="L2689" s="68">
        <v>30</v>
      </c>
      <c r="M2689" s="68">
        <v>30</v>
      </c>
      <c r="N2689" s="68">
        <v>0</v>
      </c>
    </row>
    <row r="2690" customFormat="1" spans="1:14">
      <c r="A2690" s="54" t="s">
        <v>8105</v>
      </c>
      <c r="B2690" s="54" t="s">
        <v>8106</v>
      </c>
      <c r="C2690" s="54" t="s">
        <v>8107</v>
      </c>
      <c r="D2690" s="54" t="s">
        <v>186</v>
      </c>
      <c r="E2690" s="54" t="s">
        <v>18</v>
      </c>
      <c r="F2690" s="54" t="s">
        <v>186</v>
      </c>
      <c r="G2690" s="54" t="s">
        <v>98</v>
      </c>
      <c r="H2690" s="54"/>
      <c r="I2690" s="54" t="s">
        <v>191</v>
      </c>
      <c r="J2690" s="68">
        <v>28.04</v>
      </c>
      <c r="K2690" s="68">
        <v>35.54</v>
      </c>
      <c r="L2690" s="68">
        <v>32</v>
      </c>
      <c r="M2690" s="68">
        <v>36</v>
      </c>
      <c r="N2690" s="68">
        <v>4</v>
      </c>
    </row>
    <row r="2691" customFormat="1" spans="1:14">
      <c r="A2691" s="54" t="s">
        <v>8108</v>
      </c>
      <c r="B2691" s="54" t="s">
        <v>8109</v>
      </c>
      <c r="C2691" s="54" t="s">
        <v>36</v>
      </c>
      <c r="D2691" s="54" t="s">
        <v>17</v>
      </c>
      <c r="E2691" s="54" t="s">
        <v>18</v>
      </c>
      <c r="F2691" s="54" t="s">
        <v>17</v>
      </c>
      <c r="G2691" s="54" t="s">
        <v>19</v>
      </c>
      <c r="H2691" s="54"/>
      <c r="I2691" s="54" t="s">
        <v>191</v>
      </c>
      <c r="J2691" s="68">
        <v>15.59</v>
      </c>
      <c r="K2691" s="68">
        <v>23.424</v>
      </c>
      <c r="L2691" s="68">
        <v>24</v>
      </c>
      <c r="M2691" s="68">
        <v>24</v>
      </c>
      <c r="N2691" s="68">
        <v>0</v>
      </c>
    </row>
    <row r="2692" customFormat="1" spans="1:14">
      <c r="A2692" s="54" t="s">
        <v>8110</v>
      </c>
      <c r="B2692" s="54" t="s">
        <v>8111</v>
      </c>
      <c r="C2692" s="54" t="s">
        <v>8112</v>
      </c>
      <c r="D2692" s="54" t="s">
        <v>186</v>
      </c>
      <c r="E2692" s="54" t="s">
        <v>18</v>
      </c>
      <c r="F2692" s="54" t="s">
        <v>186</v>
      </c>
      <c r="G2692" s="54" t="s">
        <v>98</v>
      </c>
      <c r="H2692" s="54"/>
      <c r="I2692" s="54" t="s">
        <v>191</v>
      </c>
      <c r="J2692" s="68">
        <v>16.35</v>
      </c>
      <c r="K2692" s="68">
        <v>34.545</v>
      </c>
      <c r="L2692" s="68">
        <v>33</v>
      </c>
      <c r="M2692" s="68">
        <v>35</v>
      </c>
      <c r="N2692" s="68">
        <v>2</v>
      </c>
    </row>
    <row r="2693" customFormat="1" spans="1:14">
      <c r="A2693" s="54" t="s">
        <v>8113</v>
      </c>
      <c r="B2693" s="54" t="s">
        <v>8114</v>
      </c>
      <c r="C2693" s="54" t="s">
        <v>8115</v>
      </c>
      <c r="D2693" s="54" t="s">
        <v>24</v>
      </c>
      <c r="E2693" s="54" t="s">
        <v>18</v>
      </c>
      <c r="F2693" s="54" t="s">
        <v>24</v>
      </c>
      <c r="G2693" s="66" t="s">
        <v>19</v>
      </c>
      <c r="H2693" s="54"/>
      <c r="I2693" s="54" t="s">
        <v>130</v>
      </c>
      <c r="J2693" s="68">
        <v>5.47</v>
      </c>
      <c r="K2693" s="68">
        <v>3.672</v>
      </c>
      <c r="L2693" s="68">
        <v>5.5</v>
      </c>
      <c r="M2693" s="68">
        <v>5.5</v>
      </c>
      <c r="N2693" s="68">
        <v>0</v>
      </c>
    </row>
    <row r="2694" customFormat="1" spans="1:14">
      <c r="A2694" s="54" t="s">
        <v>8116</v>
      </c>
      <c r="B2694" s="54" t="s">
        <v>8117</v>
      </c>
      <c r="C2694" s="54" t="s">
        <v>8118</v>
      </c>
      <c r="D2694" s="54" t="s">
        <v>128</v>
      </c>
      <c r="E2694" s="54" t="s">
        <v>18</v>
      </c>
      <c r="F2694" s="54" t="s">
        <v>128</v>
      </c>
      <c r="G2694" s="54" t="s">
        <v>129</v>
      </c>
      <c r="H2694" s="54"/>
      <c r="I2694" s="54" t="s">
        <v>130</v>
      </c>
      <c r="J2694" s="68">
        <v>7.36</v>
      </c>
      <c r="K2694" s="68">
        <v>6.997</v>
      </c>
      <c r="L2694" s="68">
        <v>7.4</v>
      </c>
      <c r="M2694" s="68">
        <v>7.5</v>
      </c>
      <c r="N2694" s="68">
        <v>0.1</v>
      </c>
    </row>
    <row r="2695" customFormat="1" spans="1:14">
      <c r="A2695" s="54" t="s">
        <v>8119</v>
      </c>
      <c r="B2695" s="54" t="s">
        <v>8120</v>
      </c>
      <c r="C2695" s="54" t="s">
        <v>8121</v>
      </c>
      <c r="D2695" s="54" t="s">
        <v>24</v>
      </c>
      <c r="E2695" s="54" t="s">
        <v>18</v>
      </c>
      <c r="F2695" s="54" t="s">
        <v>24</v>
      </c>
      <c r="G2695" s="54" t="s">
        <v>19</v>
      </c>
      <c r="H2695" s="54"/>
      <c r="I2695" s="54" t="s">
        <v>130</v>
      </c>
      <c r="J2695" s="68">
        <v>23.54</v>
      </c>
      <c r="K2695" s="68">
        <v>17.112</v>
      </c>
      <c r="L2695" s="68">
        <v>24</v>
      </c>
      <c r="M2695" s="68">
        <v>25</v>
      </c>
      <c r="N2695" s="68">
        <v>1</v>
      </c>
    </row>
    <row r="2696" customFormat="1" spans="1:14">
      <c r="A2696" s="54" t="s">
        <v>8122</v>
      </c>
      <c r="B2696" s="54" t="s">
        <v>8123</v>
      </c>
      <c r="C2696" s="54" t="s">
        <v>8124</v>
      </c>
      <c r="D2696" s="54" t="s">
        <v>24</v>
      </c>
      <c r="E2696" s="54" t="s">
        <v>18</v>
      </c>
      <c r="F2696" s="54" t="s">
        <v>24</v>
      </c>
      <c r="G2696" s="54" t="s">
        <v>19</v>
      </c>
      <c r="H2696" s="54"/>
      <c r="I2696" s="54" t="s">
        <v>130</v>
      </c>
      <c r="J2696" s="68">
        <v>24.01</v>
      </c>
      <c r="K2696" s="68">
        <v>16.915</v>
      </c>
      <c r="L2696" s="68">
        <v>25</v>
      </c>
      <c r="M2696" s="68">
        <v>25</v>
      </c>
      <c r="N2696" s="68">
        <v>0</v>
      </c>
    </row>
    <row r="2697" customFormat="1" spans="1:14">
      <c r="A2697" s="54" t="s">
        <v>8125</v>
      </c>
      <c r="B2697" s="54" t="s">
        <v>8126</v>
      </c>
      <c r="C2697" s="54" t="s">
        <v>8127</v>
      </c>
      <c r="D2697" s="54" t="s">
        <v>128</v>
      </c>
      <c r="E2697" s="54" t="s">
        <v>18</v>
      </c>
      <c r="F2697" s="54" t="s">
        <v>128</v>
      </c>
      <c r="G2697" s="66" t="s">
        <v>129</v>
      </c>
      <c r="H2697" s="54"/>
      <c r="I2697" s="54" t="s">
        <v>130</v>
      </c>
      <c r="J2697" s="68">
        <v>11.57</v>
      </c>
      <c r="K2697" s="68">
        <v>8.442</v>
      </c>
      <c r="L2697" s="68">
        <v>11.56</v>
      </c>
      <c r="M2697" s="68">
        <v>12</v>
      </c>
      <c r="N2697" s="68">
        <v>0.44</v>
      </c>
    </row>
    <row r="2698" customFormat="1" spans="1:14">
      <c r="A2698" s="54" t="s">
        <v>8128</v>
      </c>
      <c r="B2698" s="54" t="s">
        <v>8129</v>
      </c>
      <c r="C2698" s="54" t="s">
        <v>8130</v>
      </c>
      <c r="D2698" s="54" t="s">
        <v>274</v>
      </c>
      <c r="E2698" s="54" t="s">
        <v>18</v>
      </c>
      <c r="F2698" s="54" t="s">
        <v>274</v>
      </c>
      <c r="G2698" s="54" t="s">
        <v>29</v>
      </c>
      <c r="H2698" s="54"/>
      <c r="I2698" s="54" t="s">
        <v>215</v>
      </c>
      <c r="J2698" s="68">
        <v>217.23</v>
      </c>
      <c r="K2698" s="68">
        <v>163.701</v>
      </c>
      <c r="L2698" s="68">
        <v>217</v>
      </c>
      <c r="M2698" s="68">
        <v>218</v>
      </c>
      <c r="N2698" s="68">
        <v>1</v>
      </c>
    </row>
    <row r="2699" customFormat="1" spans="1:14">
      <c r="A2699" s="54" t="s">
        <v>8131</v>
      </c>
      <c r="B2699" s="54" t="s">
        <v>8132</v>
      </c>
      <c r="C2699" s="54" t="s">
        <v>8133</v>
      </c>
      <c r="D2699" s="54" t="s">
        <v>1188</v>
      </c>
      <c r="E2699" s="54" t="s">
        <v>18</v>
      </c>
      <c r="F2699" s="54" t="s">
        <v>1188</v>
      </c>
      <c r="G2699" s="54" t="s">
        <v>129</v>
      </c>
      <c r="H2699" s="54"/>
      <c r="I2699" s="54" t="s">
        <v>442</v>
      </c>
      <c r="J2699" s="68">
        <v>7.23</v>
      </c>
      <c r="K2699" s="68">
        <v>9.064</v>
      </c>
      <c r="L2699" s="68">
        <v>9.5</v>
      </c>
      <c r="M2699" s="68">
        <v>9.5</v>
      </c>
      <c r="N2699" s="68">
        <v>0</v>
      </c>
    </row>
    <row r="2700" customFormat="1" spans="1:14">
      <c r="A2700" s="54" t="s">
        <v>8134</v>
      </c>
      <c r="B2700" s="54" t="s">
        <v>8135</v>
      </c>
      <c r="C2700" s="54" t="s">
        <v>8136</v>
      </c>
      <c r="D2700" s="54" t="s">
        <v>1184</v>
      </c>
      <c r="E2700" s="54" t="s">
        <v>18</v>
      </c>
      <c r="F2700" s="54" t="s">
        <v>1184</v>
      </c>
      <c r="G2700" s="54" t="s">
        <v>98</v>
      </c>
      <c r="H2700" s="54"/>
      <c r="I2700" s="54" t="s">
        <v>442</v>
      </c>
      <c r="J2700" s="68">
        <v>5.23</v>
      </c>
      <c r="K2700" s="68">
        <v>5.832</v>
      </c>
      <c r="L2700" s="68">
        <v>12</v>
      </c>
      <c r="M2700" s="68">
        <v>21</v>
      </c>
      <c r="N2700" s="68">
        <v>9</v>
      </c>
    </row>
    <row r="2701" customFormat="1" spans="1:14">
      <c r="A2701" s="54" t="s">
        <v>8137</v>
      </c>
      <c r="B2701" s="54" t="s">
        <v>8138</v>
      </c>
      <c r="C2701" s="54" t="s">
        <v>8139</v>
      </c>
      <c r="D2701" s="54" t="s">
        <v>160</v>
      </c>
      <c r="E2701" s="54" t="s">
        <v>18</v>
      </c>
      <c r="F2701" s="54" t="s">
        <v>160</v>
      </c>
      <c r="G2701" s="54" t="s">
        <v>129</v>
      </c>
      <c r="H2701" s="54"/>
      <c r="I2701" s="54" t="s">
        <v>20</v>
      </c>
      <c r="J2701" s="68">
        <v>1.28</v>
      </c>
      <c r="K2701" s="68">
        <v>0.952</v>
      </c>
      <c r="L2701" s="68">
        <v>1.5</v>
      </c>
      <c r="M2701" s="68">
        <v>1.5</v>
      </c>
      <c r="N2701" s="68">
        <v>0</v>
      </c>
    </row>
    <row r="2702" customFormat="1" spans="1:14">
      <c r="A2702" s="54" t="s">
        <v>8140</v>
      </c>
      <c r="B2702" s="54" t="s">
        <v>8141</v>
      </c>
      <c r="C2702" s="54" t="s">
        <v>8142</v>
      </c>
      <c r="D2702" s="54" t="s">
        <v>453</v>
      </c>
      <c r="E2702" s="54" t="s">
        <v>18</v>
      </c>
      <c r="F2702" s="54" t="s">
        <v>453</v>
      </c>
      <c r="G2702" s="54" t="s">
        <v>29</v>
      </c>
      <c r="H2702" s="54"/>
      <c r="I2702" s="54" t="s">
        <v>187</v>
      </c>
      <c r="J2702" s="68">
        <v>397.83</v>
      </c>
      <c r="K2702" s="68">
        <v>331.789</v>
      </c>
      <c r="L2702" s="68">
        <v>399</v>
      </c>
      <c r="M2702" s="68">
        <v>398</v>
      </c>
      <c r="N2702" s="68">
        <v>-1</v>
      </c>
    </row>
    <row r="2703" customFormat="1" spans="1:14">
      <c r="A2703" s="54" t="s">
        <v>8143</v>
      </c>
      <c r="B2703" s="54" t="s">
        <v>8144</v>
      </c>
      <c r="C2703" s="54" t="s">
        <v>8145</v>
      </c>
      <c r="D2703" s="54" t="s">
        <v>78</v>
      </c>
      <c r="E2703" s="54" t="s">
        <v>18</v>
      </c>
      <c r="F2703" s="54" t="s">
        <v>78</v>
      </c>
      <c r="G2703" s="66" t="s">
        <v>29</v>
      </c>
      <c r="H2703" s="54"/>
      <c r="I2703" s="54" t="s">
        <v>187</v>
      </c>
      <c r="J2703" s="68">
        <v>95.56</v>
      </c>
      <c r="K2703" s="68">
        <v>81.985</v>
      </c>
      <c r="L2703" s="68">
        <v>96</v>
      </c>
      <c r="M2703" s="68">
        <v>96</v>
      </c>
      <c r="N2703" s="68">
        <v>0</v>
      </c>
    </row>
    <row r="2704" customFormat="1" spans="1:14">
      <c r="A2704" s="54" t="s">
        <v>8146</v>
      </c>
      <c r="B2704" s="54" t="s">
        <v>8147</v>
      </c>
      <c r="C2704" s="54" t="s">
        <v>8148</v>
      </c>
      <c r="D2704" s="54" t="s">
        <v>17</v>
      </c>
      <c r="E2704" s="54" t="s">
        <v>18</v>
      </c>
      <c r="F2704" s="54" t="s">
        <v>17</v>
      </c>
      <c r="G2704" s="66" t="s">
        <v>19</v>
      </c>
      <c r="H2704" s="54"/>
      <c r="I2704" s="54" t="s">
        <v>187</v>
      </c>
      <c r="J2704" s="68">
        <v>16.36</v>
      </c>
      <c r="K2704" s="68">
        <v>22.816</v>
      </c>
      <c r="L2704" s="68">
        <v>25</v>
      </c>
      <c r="M2704" s="68">
        <v>23</v>
      </c>
      <c r="N2704" s="68">
        <v>-2</v>
      </c>
    </row>
    <row r="2705" customFormat="1" spans="1:14">
      <c r="A2705" s="54" t="s">
        <v>8149</v>
      </c>
      <c r="B2705" s="54" t="s">
        <v>8150</v>
      </c>
      <c r="C2705" s="54" t="s">
        <v>8151</v>
      </c>
      <c r="D2705" s="54" t="s">
        <v>256</v>
      </c>
      <c r="E2705" s="54" t="s">
        <v>18</v>
      </c>
      <c r="F2705" s="54" t="s">
        <v>256</v>
      </c>
      <c r="G2705" s="54" t="s">
        <v>19</v>
      </c>
      <c r="H2705" s="54"/>
      <c r="I2705" s="54" t="s">
        <v>191</v>
      </c>
      <c r="J2705" s="68">
        <v>47.46</v>
      </c>
      <c r="K2705" s="68">
        <v>44.615</v>
      </c>
      <c r="L2705" s="68">
        <v>49</v>
      </c>
      <c r="M2705" s="68">
        <v>50</v>
      </c>
      <c r="N2705" s="68">
        <v>1</v>
      </c>
    </row>
    <row r="2706" customFormat="1" spans="1:14">
      <c r="A2706" s="54" t="s">
        <v>8152</v>
      </c>
      <c r="B2706" s="54" t="s">
        <v>8153</v>
      </c>
      <c r="C2706" s="54" t="s">
        <v>8154</v>
      </c>
      <c r="D2706" s="54" t="s">
        <v>17</v>
      </c>
      <c r="E2706" s="54" t="s">
        <v>18</v>
      </c>
      <c r="F2706" s="54" t="s">
        <v>17</v>
      </c>
      <c r="G2706" s="54" t="s">
        <v>19</v>
      </c>
      <c r="H2706" s="54"/>
      <c r="I2706" s="54" t="s">
        <v>767</v>
      </c>
      <c r="J2706" s="68">
        <v>15.59</v>
      </c>
      <c r="K2706" s="68">
        <v>24.912</v>
      </c>
      <c r="L2706" s="68">
        <v>28</v>
      </c>
      <c r="M2706" s="68">
        <v>25</v>
      </c>
      <c r="N2706" s="68">
        <v>-3</v>
      </c>
    </row>
    <row r="2707" customFormat="1" spans="1:14">
      <c r="A2707" s="54" t="s">
        <v>8155</v>
      </c>
      <c r="B2707" s="54" t="s">
        <v>8156</v>
      </c>
      <c r="C2707" s="54" t="s">
        <v>8157</v>
      </c>
      <c r="D2707" s="54" t="s">
        <v>17</v>
      </c>
      <c r="E2707" s="54" t="s">
        <v>18</v>
      </c>
      <c r="F2707" s="54" t="s">
        <v>17</v>
      </c>
      <c r="G2707" s="66" t="s">
        <v>19</v>
      </c>
      <c r="H2707" s="54"/>
      <c r="I2707" s="54" t="s">
        <v>767</v>
      </c>
      <c r="J2707" s="68">
        <v>18.01</v>
      </c>
      <c r="K2707" s="68">
        <v>21.648</v>
      </c>
      <c r="L2707" s="68">
        <v>28</v>
      </c>
      <c r="M2707" s="68">
        <v>22</v>
      </c>
      <c r="N2707" s="68">
        <v>-6</v>
      </c>
    </row>
    <row r="2708" customFormat="1" spans="1:14">
      <c r="A2708" s="54" t="s">
        <v>8158</v>
      </c>
      <c r="B2708" s="54" t="s">
        <v>8159</v>
      </c>
      <c r="C2708" s="54" t="s">
        <v>8160</v>
      </c>
      <c r="D2708" s="54" t="s">
        <v>24</v>
      </c>
      <c r="E2708" s="54" t="s">
        <v>18</v>
      </c>
      <c r="F2708" s="54" t="s">
        <v>24</v>
      </c>
      <c r="G2708" s="54" t="s">
        <v>19</v>
      </c>
      <c r="H2708" s="54"/>
      <c r="I2708" s="54" t="s">
        <v>767</v>
      </c>
      <c r="J2708" s="68">
        <v>13.82</v>
      </c>
      <c r="K2708" s="68">
        <v>21.216</v>
      </c>
      <c r="L2708" s="68">
        <v>25</v>
      </c>
      <c r="M2708" s="68">
        <v>22</v>
      </c>
      <c r="N2708" s="68">
        <v>-3</v>
      </c>
    </row>
    <row r="2709" customFormat="1" spans="1:14">
      <c r="A2709" s="54" t="s">
        <v>8161</v>
      </c>
      <c r="B2709" s="54" t="s">
        <v>8162</v>
      </c>
      <c r="C2709" s="54" t="s">
        <v>8163</v>
      </c>
      <c r="D2709" s="54" t="s">
        <v>231</v>
      </c>
      <c r="E2709" s="54" t="s">
        <v>18</v>
      </c>
      <c r="F2709" s="54" t="s">
        <v>231</v>
      </c>
      <c r="G2709" s="54" t="s">
        <v>52</v>
      </c>
      <c r="H2709" s="54"/>
      <c r="I2709" s="54" t="s">
        <v>408</v>
      </c>
      <c r="J2709" s="68">
        <v>42.06</v>
      </c>
      <c r="K2709" s="68">
        <v>44.694</v>
      </c>
      <c r="L2709" s="68">
        <v>53</v>
      </c>
      <c r="M2709" s="68">
        <v>53</v>
      </c>
      <c r="N2709" s="68">
        <v>0</v>
      </c>
    </row>
    <row r="2710" customFormat="1" spans="1:14">
      <c r="A2710" s="54" t="s">
        <v>8164</v>
      </c>
      <c r="B2710" s="54" t="s">
        <v>8165</v>
      </c>
      <c r="C2710" s="54" t="s">
        <v>6959</v>
      </c>
      <c r="D2710" s="54" t="s">
        <v>364</v>
      </c>
      <c r="E2710" s="54" t="s">
        <v>18</v>
      </c>
      <c r="F2710" s="54" t="s">
        <v>364</v>
      </c>
      <c r="G2710" s="54" t="s">
        <v>29</v>
      </c>
      <c r="H2710" s="54"/>
      <c r="I2710" s="54" t="s">
        <v>328</v>
      </c>
      <c r="J2710" s="68">
        <v>371.45</v>
      </c>
      <c r="K2710" s="68">
        <v>352.87</v>
      </c>
      <c r="L2710" s="68">
        <v>372.5</v>
      </c>
      <c r="M2710" s="68">
        <v>372</v>
      </c>
      <c r="N2710" s="68">
        <v>-0.5</v>
      </c>
    </row>
    <row r="2711" customFormat="1" spans="1:14">
      <c r="A2711" s="54" t="s">
        <v>8166</v>
      </c>
      <c r="B2711" s="54" t="s">
        <v>8167</v>
      </c>
      <c r="C2711" s="54" t="s">
        <v>6959</v>
      </c>
      <c r="D2711" s="54" t="s">
        <v>364</v>
      </c>
      <c r="E2711" s="54" t="s">
        <v>18</v>
      </c>
      <c r="F2711" s="54" t="s">
        <v>364</v>
      </c>
      <c r="G2711" s="54" t="s">
        <v>29</v>
      </c>
      <c r="H2711" s="54"/>
      <c r="I2711" s="54" t="s">
        <v>328</v>
      </c>
      <c r="J2711" s="68">
        <v>163.24</v>
      </c>
      <c r="K2711" s="68">
        <v>123.835</v>
      </c>
      <c r="L2711" s="68">
        <v>164</v>
      </c>
      <c r="M2711" s="68">
        <v>164</v>
      </c>
      <c r="N2711" s="68">
        <v>0</v>
      </c>
    </row>
    <row r="2712" customFormat="1" spans="1:14">
      <c r="A2712" s="54" t="s">
        <v>8168</v>
      </c>
      <c r="B2712" s="54" t="s">
        <v>8169</v>
      </c>
      <c r="C2712" s="54" t="s">
        <v>8170</v>
      </c>
      <c r="D2712" s="54" t="s">
        <v>24</v>
      </c>
      <c r="E2712" s="54" t="s">
        <v>18</v>
      </c>
      <c r="F2712" s="54" t="s">
        <v>24</v>
      </c>
      <c r="G2712" s="54" t="s">
        <v>19</v>
      </c>
      <c r="H2712" s="54"/>
      <c r="I2712" s="54" t="s">
        <v>1262</v>
      </c>
      <c r="J2712" s="68">
        <v>36.76</v>
      </c>
      <c r="K2712" s="68">
        <v>24.047</v>
      </c>
      <c r="L2712" s="68">
        <v>37</v>
      </c>
      <c r="M2712" s="68">
        <v>38</v>
      </c>
      <c r="N2712" s="68">
        <v>1</v>
      </c>
    </row>
    <row r="2713" customFormat="1" spans="1:14">
      <c r="A2713" s="54" t="s">
        <v>8171</v>
      </c>
      <c r="B2713" s="54" t="s">
        <v>8172</v>
      </c>
      <c r="C2713" s="54" t="s">
        <v>8173</v>
      </c>
      <c r="D2713" s="54" t="s">
        <v>24</v>
      </c>
      <c r="E2713" s="54" t="s">
        <v>18</v>
      </c>
      <c r="F2713" s="54" t="s">
        <v>24</v>
      </c>
      <c r="G2713" s="66" t="s">
        <v>19</v>
      </c>
      <c r="H2713" s="54"/>
      <c r="I2713" s="54" t="s">
        <v>1262</v>
      </c>
      <c r="J2713" s="68">
        <v>30.48</v>
      </c>
      <c r="K2713" s="68">
        <v>19.988</v>
      </c>
      <c r="L2713" s="68">
        <v>31</v>
      </c>
      <c r="M2713" s="68">
        <v>32</v>
      </c>
      <c r="N2713" s="68">
        <v>1</v>
      </c>
    </row>
    <row r="2714" customFormat="1" spans="1:14">
      <c r="A2714" s="54" t="s">
        <v>8174</v>
      </c>
      <c r="B2714" s="54" t="s">
        <v>8175</v>
      </c>
      <c r="C2714" s="54" t="s">
        <v>8176</v>
      </c>
      <c r="D2714" s="54" t="s">
        <v>24</v>
      </c>
      <c r="E2714" s="54" t="s">
        <v>18</v>
      </c>
      <c r="F2714" s="54" t="s">
        <v>24</v>
      </c>
      <c r="G2714" s="54" t="s">
        <v>19</v>
      </c>
      <c r="H2714" s="54"/>
      <c r="I2714" s="54" t="s">
        <v>1262</v>
      </c>
      <c r="J2714" s="68">
        <v>24.32</v>
      </c>
      <c r="K2714" s="68">
        <v>16.213</v>
      </c>
      <c r="L2714" s="68">
        <v>25</v>
      </c>
      <c r="M2714" s="68">
        <v>26</v>
      </c>
      <c r="N2714" s="68">
        <v>1</v>
      </c>
    </row>
    <row r="2715" customFormat="1" spans="1:14">
      <c r="A2715" s="54" t="s">
        <v>8177</v>
      </c>
      <c r="B2715" s="54" t="s">
        <v>8178</v>
      </c>
      <c r="C2715" s="54" t="s">
        <v>8179</v>
      </c>
      <c r="D2715" s="54" t="s">
        <v>24</v>
      </c>
      <c r="E2715" s="54" t="s">
        <v>18</v>
      </c>
      <c r="F2715" s="54" t="s">
        <v>24</v>
      </c>
      <c r="G2715" s="66" t="s">
        <v>19</v>
      </c>
      <c r="H2715" s="54"/>
      <c r="I2715" s="54" t="s">
        <v>1262</v>
      </c>
      <c r="J2715" s="68">
        <v>31.37</v>
      </c>
      <c r="K2715" s="68">
        <v>21.923</v>
      </c>
      <c r="L2715" s="68">
        <v>32</v>
      </c>
      <c r="M2715" s="68">
        <v>32</v>
      </c>
      <c r="N2715" s="68">
        <v>0</v>
      </c>
    </row>
    <row r="2716" customFormat="1" spans="1:14">
      <c r="A2716" s="54" t="s">
        <v>8180</v>
      </c>
      <c r="B2716" s="54" t="s">
        <v>8181</v>
      </c>
      <c r="C2716" s="54" t="s">
        <v>8182</v>
      </c>
      <c r="D2716" s="54" t="s">
        <v>24</v>
      </c>
      <c r="E2716" s="54" t="s">
        <v>18</v>
      </c>
      <c r="F2716" s="54" t="s">
        <v>24</v>
      </c>
      <c r="G2716" s="66" t="s">
        <v>19</v>
      </c>
      <c r="H2716" s="54"/>
      <c r="I2716" s="54" t="s">
        <v>1262</v>
      </c>
      <c r="J2716" s="68">
        <v>38.06</v>
      </c>
      <c r="K2716" s="68">
        <v>24.435</v>
      </c>
      <c r="L2716" s="68">
        <v>39</v>
      </c>
      <c r="M2716" s="68">
        <v>39</v>
      </c>
      <c r="N2716" s="68">
        <v>0</v>
      </c>
    </row>
    <row r="2717" customFormat="1" spans="1:14">
      <c r="A2717" s="54" t="s">
        <v>8183</v>
      </c>
      <c r="B2717" s="54" t="s">
        <v>8184</v>
      </c>
      <c r="C2717" s="54" t="s">
        <v>8185</v>
      </c>
      <c r="D2717" s="54" t="s">
        <v>24</v>
      </c>
      <c r="E2717" s="54" t="s">
        <v>18</v>
      </c>
      <c r="F2717" s="54" t="s">
        <v>24</v>
      </c>
      <c r="G2717" s="54" t="s">
        <v>19</v>
      </c>
      <c r="H2717" s="54"/>
      <c r="I2717" s="54" t="s">
        <v>1262</v>
      </c>
      <c r="J2717" s="68">
        <v>26</v>
      </c>
      <c r="K2717" s="68">
        <v>16.07</v>
      </c>
      <c r="L2717" s="68">
        <v>26</v>
      </c>
      <c r="M2717" s="68">
        <v>26</v>
      </c>
      <c r="N2717" s="68">
        <v>0</v>
      </c>
    </row>
    <row r="2718" customFormat="1" spans="1:14">
      <c r="A2718" s="54" t="s">
        <v>8186</v>
      </c>
      <c r="B2718" s="54" t="s">
        <v>8187</v>
      </c>
      <c r="C2718" s="54" t="s">
        <v>8188</v>
      </c>
      <c r="D2718" s="54" t="s">
        <v>24</v>
      </c>
      <c r="E2718" s="54" t="s">
        <v>18</v>
      </c>
      <c r="F2718" s="54" t="s">
        <v>24</v>
      </c>
      <c r="G2718" s="54" t="s">
        <v>19</v>
      </c>
      <c r="H2718" s="54"/>
      <c r="I2718" s="54" t="s">
        <v>1262</v>
      </c>
      <c r="J2718" s="68">
        <v>24.8</v>
      </c>
      <c r="K2718" s="68">
        <v>16.268</v>
      </c>
      <c r="L2718" s="68">
        <v>25</v>
      </c>
      <c r="M2718" s="68">
        <v>26</v>
      </c>
      <c r="N2718" s="68">
        <v>1</v>
      </c>
    </row>
    <row r="2719" customFormat="1" spans="1:14">
      <c r="A2719" s="54" t="s">
        <v>8189</v>
      </c>
      <c r="B2719" s="54" t="s">
        <v>8190</v>
      </c>
      <c r="C2719" s="54" t="s">
        <v>8191</v>
      </c>
      <c r="D2719" s="54" t="s">
        <v>24</v>
      </c>
      <c r="E2719" s="54" t="s">
        <v>18</v>
      </c>
      <c r="F2719" s="54" t="s">
        <v>24</v>
      </c>
      <c r="G2719" s="66" t="s">
        <v>19</v>
      </c>
      <c r="H2719" s="54"/>
      <c r="I2719" s="54" t="s">
        <v>1262</v>
      </c>
      <c r="J2719" s="68">
        <v>32.78</v>
      </c>
      <c r="K2719" s="68">
        <v>20.236</v>
      </c>
      <c r="L2719" s="68">
        <v>33</v>
      </c>
      <c r="M2719" s="68">
        <v>34</v>
      </c>
      <c r="N2719" s="68">
        <v>1</v>
      </c>
    </row>
    <row r="2720" customFormat="1" spans="1:14">
      <c r="A2720" s="54" t="s">
        <v>8192</v>
      </c>
      <c r="B2720" s="54" t="s">
        <v>8193</v>
      </c>
      <c r="C2720" s="54" t="s">
        <v>8194</v>
      </c>
      <c r="D2720" s="54" t="s">
        <v>24</v>
      </c>
      <c r="E2720" s="54" t="s">
        <v>18</v>
      </c>
      <c r="F2720" s="54" t="s">
        <v>24</v>
      </c>
      <c r="G2720" s="54" t="s">
        <v>19</v>
      </c>
      <c r="H2720" s="54"/>
      <c r="I2720" s="54" t="s">
        <v>1262</v>
      </c>
      <c r="J2720" s="68">
        <v>28.06</v>
      </c>
      <c r="K2720" s="68">
        <v>18.302</v>
      </c>
      <c r="L2720" s="68">
        <v>29</v>
      </c>
      <c r="M2720" s="68">
        <v>30</v>
      </c>
      <c r="N2720" s="68">
        <v>1</v>
      </c>
    </row>
    <row r="2721" customFormat="1" spans="1:14">
      <c r="A2721" s="54" t="s">
        <v>8195</v>
      </c>
      <c r="B2721" s="54" t="s">
        <v>8196</v>
      </c>
      <c r="C2721" s="54" t="s">
        <v>8197</v>
      </c>
      <c r="D2721" s="54" t="s">
        <v>24</v>
      </c>
      <c r="E2721" s="54" t="s">
        <v>18</v>
      </c>
      <c r="F2721" s="54" t="s">
        <v>24</v>
      </c>
      <c r="G2721" s="66" t="s">
        <v>19</v>
      </c>
      <c r="H2721" s="54"/>
      <c r="I2721" s="54" t="s">
        <v>1262</v>
      </c>
      <c r="J2721" s="68">
        <v>22.95</v>
      </c>
      <c r="K2721" s="68">
        <v>13.293</v>
      </c>
      <c r="L2721" s="68">
        <v>23</v>
      </c>
      <c r="M2721" s="68">
        <v>23</v>
      </c>
      <c r="N2721" s="68">
        <v>0</v>
      </c>
    </row>
    <row r="2722" customFormat="1" spans="1:14">
      <c r="A2722" s="54" t="s">
        <v>8198</v>
      </c>
      <c r="B2722" s="54" t="s">
        <v>8199</v>
      </c>
      <c r="C2722" s="54" t="s">
        <v>8200</v>
      </c>
      <c r="D2722" s="54" t="s">
        <v>17</v>
      </c>
      <c r="E2722" s="54" t="s">
        <v>18</v>
      </c>
      <c r="F2722" s="54" t="s">
        <v>17</v>
      </c>
      <c r="G2722" s="54" t="s">
        <v>19</v>
      </c>
      <c r="H2722" s="54"/>
      <c r="I2722" s="54" t="s">
        <v>398</v>
      </c>
      <c r="J2722" s="68">
        <v>32.99</v>
      </c>
      <c r="K2722" s="68">
        <v>33.985</v>
      </c>
      <c r="L2722" s="68">
        <v>34</v>
      </c>
      <c r="M2722" s="68">
        <v>35</v>
      </c>
      <c r="N2722" s="68">
        <v>1</v>
      </c>
    </row>
    <row r="2723" customFormat="1" spans="1:14">
      <c r="A2723" s="54" t="s">
        <v>8201</v>
      </c>
      <c r="B2723" s="54" t="s">
        <v>8202</v>
      </c>
      <c r="C2723" s="54" t="s">
        <v>8203</v>
      </c>
      <c r="D2723" s="54" t="s">
        <v>17</v>
      </c>
      <c r="E2723" s="54" t="s">
        <v>18</v>
      </c>
      <c r="F2723" s="54" t="s">
        <v>17</v>
      </c>
      <c r="G2723" s="66" t="s">
        <v>19</v>
      </c>
      <c r="H2723" s="54"/>
      <c r="I2723" s="54" t="s">
        <v>7799</v>
      </c>
      <c r="J2723" s="68">
        <v>25.47</v>
      </c>
      <c r="K2723" s="68">
        <v>27.977</v>
      </c>
      <c r="L2723" s="68">
        <v>30</v>
      </c>
      <c r="M2723" s="68">
        <v>33</v>
      </c>
      <c r="N2723" s="68">
        <v>3</v>
      </c>
    </row>
    <row r="2724" customFormat="1" spans="1:14">
      <c r="A2724" s="54" t="s">
        <v>8204</v>
      </c>
      <c r="B2724" s="54" t="s">
        <v>8205</v>
      </c>
      <c r="C2724" s="54" t="s">
        <v>8206</v>
      </c>
      <c r="D2724" s="54" t="s">
        <v>17</v>
      </c>
      <c r="E2724" s="54" t="s">
        <v>18</v>
      </c>
      <c r="F2724" s="54" t="s">
        <v>17</v>
      </c>
      <c r="G2724" s="54" t="s">
        <v>19</v>
      </c>
      <c r="H2724" s="54"/>
      <c r="I2724" s="54" t="s">
        <v>328</v>
      </c>
      <c r="J2724" s="68">
        <v>4.36</v>
      </c>
      <c r="K2724" s="68">
        <v>2.618</v>
      </c>
      <c r="L2724" s="68">
        <v>4.5</v>
      </c>
      <c r="M2724" s="68">
        <v>4.5</v>
      </c>
      <c r="N2724" s="68">
        <v>0</v>
      </c>
    </row>
    <row r="2725" customFormat="1" spans="1:14">
      <c r="A2725" s="54" t="s">
        <v>8207</v>
      </c>
      <c r="B2725" s="54" t="s">
        <v>8208</v>
      </c>
      <c r="C2725" s="54" t="s">
        <v>8209</v>
      </c>
      <c r="D2725" s="54" t="s">
        <v>17</v>
      </c>
      <c r="E2725" s="54" t="s">
        <v>18</v>
      </c>
      <c r="F2725" s="54" t="s">
        <v>17</v>
      </c>
      <c r="G2725" s="54" t="s">
        <v>19</v>
      </c>
      <c r="H2725" s="54"/>
      <c r="I2725" s="54" t="s">
        <v>20</v>
      </c>
      <c r="J2725" s="68">
        <v>39.2</v>
      </c>
      <c r="K2725" s="68">
        <v>26.532</v>
      </c>
      <c r="L2725" s="68">
        <v>40</v>
      </c>
      <c r="M2725" s="68">
        <v>41</v>
      </c>
      <c r="N2725" s="68">
        <v>1</v>
      </c>
    </row>
    <row r="2726" customFormat="1" spans="1:14">
      <c r="A2726" s="54" t="s">
        <v>8210</v>
      </c>
      <c r="B2726" s="54" t="s">
        <v>8211</v>
      </c>
      <c r="C2726" s="54" t="s">
        <v>8212</v>
      </c>
      <c r="D2726" s="54" t="s">
        <v>1377</v>
      </c>
      <c r="E2726" s="54" t="s">
        <v>18</v>
      </c>
      <c r="F2726" s="54" t="s">
        <v>1377</v>
      </c>
      <c r="G2726" s="66" t="s">
        <v>29</v>
      </c>
      <c r="H2726" s="54"/>
      <c r="I2726" s="54" t="s">
        <v>199</v>
      </c>
      <c r="J2726" s="68">
        <v>38.74</v>
      </c>
      <c r="K2726" s="68">
        <v>23</v>
      </c>
      <c r="L2726" s="68">
        <v>39</v>
      </c>
      <c r="M2726" s="68">
        <v>39</v>
      </c>
      <c r="N2726" s="68">
        <v>0</v>
      </c>
    </row>
    <row r="2727" customFormat="1" spans="1:14">
      <c r="A2727" s="54" t="s">
        <v>8213</v>
      </c>
      <c r="B2727" s="54" t="s">
        <v>8214</v>
      </c>
      <c r="C2727" s="54" t="s">
        <v>2787</v>
      </c>
      <c r="D2727" s="54" t="s">
        <v>2788</v>
      </c>
      <c r="E2727" s="54" t="s">
        <v>18</v>
      </c>
      <c r="F2727" s="54" t="s">
        <v>2788</v>
      </c>
      <c r="G2727" s="66" t="s">
        <v>170</v>
      </c>
      <c r="H2727" s="54"/>
      <c r="I2727" s="54" t="s">
        <v>558</v>
      </c>
      <c r="J2727" s="68">
        <v>243.5</v>
      </c>
      <c r="K2727" s="68">
        <v>169.796</v>
      </c>
      <c r="L2727" s="68">
        <v>243</v>
      </c>
      <c r="M2727" s="68">
        <v>244</v>
      </c>
      <c r="N2727" s="68">
        <v>1</v>
      </c>
    </row>
    <row r="2728" customFormat="1" spans="1:14">
      <c r="A2728" s="54" t="s">
        <v>8215</v>
      </c>
      <c r="B2728" s="54" t="s">
        <v>8216</v>
      </c>
      <c r="C2728" s="54" t="s">
        <v>36</v>
      </c>
      <c r="D2728" s="54" t="s">
        <v>17</v>
      </c>
      <c r="E2728" s="54" t="s">
        <v>18</v>
      </c>
      <c r="F2728" s="54" t="s">
        <v>17</v>
      </c>
      <c r="G2728" s="54" t="s">
        <v>19</v>
      </c>
      <c r="H2728" s="54"/>
      <c r="I2728" s="54" t="s">
        <v>79</v>
      </c>
      <c r="J2728" s="68">
        <v>5.32</v>
      </c>
      <c r="K2728" s="68">
        <v>6.072</v>
      </c>
      <c r="L2728" s="68">
        <v>5.5</v>
      </c>
      <c r="M2728" s="68">
        <v>6.5</v>
      </c>
      <c r="N2728" s="68">
        <v>1</v>
      </c>
    </row>
    <row r="2729" customFormat="1" spans="1:14">
      <c r="A2729" s="54" t="s">
        <v>8217</v>
      </c>
      <c r="B2729" s="54" t="s">
        <v>8218</v>
      </c>
      <c r="C2729" s="54" t="s">
        <v>8219</v>
      </c>
      <c r="D2729" s="54" t="s">
        <v>97</v>
      </c>
      <c r="E2729" s="54" t="s">
        <v>18</v>
      </c>
      <c r="F2729" s="54" t="s">
        <v>97</v>
      </c>
      <c r="G2729" s="54" t="s">
        <v>98</v>
      </c>
      <c r="H2729" s="54"/>
      <c r="I2729" s="54" t="s">
        <v>223</v>
      </c>
      <c r="J2729" s="68">
        <v>327.28</v>
      </c>
      <c r="K2729" s="68">
        <v>993.599</v>
      </c>
      <c r="L2729" s="68">
        <v>994</v>
      </c>
      <c r="M2729" s="68">
        <v>994</v>
      </c>
      <c r="N2729" s="68">
        <v>0</v>
      </c>
    </row>
    <row r="2730" customFormat="1" spans="1:14">
      <c r="A2730" s="54" t="s">
        <v>8220</v>
      </c>
      <c r="B2730" s="54" t="s">
        <v>8221</v>
      </c>
      <c r="C2730" s="54" t="s">
        <v>8222</v>
      </c>
      <c r="D2730" s="54" t="s">
        <v>17</v>
      </c>
      <c r="E2730" s="54" t="s">
        <v>18</v>
      </c>
      <c r="F2730" s="54" t="s">
        <v>17</v>
      </c>
      <c r="G2730" s="54" t="s">
        <v>19</v>
      </c>
      <c r="H2730" s="54"/>
      <c r="I2730" s="54" t="s">
        <v>558</v>
      </c>
      <c r="J2730" s="68">
        <v>63.46</v>
      </c>
      <c r="K2730" s="68">
        <v>51.074</v>
      </c>
      <c r="L2730" s="68">
        <v>64</v>
      </c>
      <c r="M2730" s="68">
        <v>65</v>
      </c>
      <c r="N2730" s="68">
        <v>1</v>
      </c>
    </row>
    <row r="2731" customFormat="1" spans="1:14">
      <c r="A2731" s="54" t="s">
        <v>8223</v>
      </c>
      <c r="B2731" s="54" t="s">
        <v>8224</v>
      </c>
      <c r="C2731" s="54" t="s">
        <v>8225</v>
      </c>
      <c r="D2731" s="54" t="s">
        <v>168</v>
      </c>
      <c r="E2731" s="54" t="s">
        <v>18</v>
      </c>
      <c r="F2731" s="54" t="s">
        <v>169</v>
      </c>
      <c r="G2731" s="54" t="s">
        <v>170</v>
      </c>
      <c r="H2731" s="54"/>
      <c r="I2731" s="54" t="s">
        <v>145</v>
      </c>
      <c r="J2731" s="68">
        <v>15.47</v>
      </c>
      <c r="K2731" s="68">
        <v>17.257</v>
      </c>
      <c r="L2731" s="68">
        <v>16</v>
      </c>
      <c r="M2731" s="68">
        <v>19</v>
      </c>
      <c r="N2731" s="68">
        <v>3</v>
      </c>
    </row>
    <row r="2732" customFormat="1" spans="1:14">
      <c r="A2732" s="54" t="s">
        <v>8226</v>
      </c>
      <c r="B2732" s="54" t="s">
        <v>8227</v>
      </c>
      <c r="C2732" s="54" t="s">
        <v>8228</v>
      </c>
      <c r="D2732" s="54" t="s">
        <v>17</v>
      </c>
      <c r="E2732" s="54" t="s">
        <v>18</v>
      </c>
      <c r="F2732" s="54" t="s">
        <v>17</v>
      </c>
      <c r="G2732" s="54" t="s">
        <v>19</v>
      </c>
      <c r="H2732" s="54"/>
      <c r="I2732" s="54" t="s">
        <v>246</v>
      </c>
      <c r="J2732" s="68">
        <v>0.32</v>
      </c>
      <c r="K2732" s="68">
        <v>0</v>
      </c>
      <c r="L2732" s="68">
        <v>1</v>
      </c>
      <c r="M2732" s="68">
        <v>0.5</v>
      </c>
      <c r="N2732" s="68">
        <v>-0.5</v>
      </c>
    </row>
    <row r="2733" customFormat="1" spans="1:14">
      <c r="A2733" s="54" t="s">
        <v>8229</v>
      </c>
      <c r="B2733" s="54" t="s">
        <v>8230</v>
      </c>
      <c r="C2733" s="54" t="s">
        <v>8231</v>
      </c>
      <c r="D2733" s="54" t="s">
        <v>160</v>
      </c>
      <c r="E2733" s="54" t="s">
        <v>18</v>
      </c>
      <c r="F2733" s="54" t="s">
        <v>160</v>
      </c>
      <c r="G2733" s="54" t="s">
        <v>129</v>
      </c>
      <c r="H2733" s="54"/>
      <c r="I2733" s="54" t="s">
        <v>161</v>
      </c>
      <c r="J2733" s="68">
        <v>0.53</v>
      </c>
      <c r="K2733" s="68">
        <v>0</v>
      </c>
      <c r="L2733" s="68">
        <v>1</v>
      </c>
      <c r="M2733" s="68">
        <v>1</v>
      </c>
      <c r="N2733" s="68">
        <v>0</v>
      </c>
    </row>
    <row r="2734" customFormat="1" spans="1:14">
      <c r="A2734" s="54" t="s">
        <v>8232</v>
      </c>
      <c r="B2734" s="54" t="s">
        <v>8233</v>
      </c>
      <c r="C2734" s="54" t="s">
        <v>8234</v>
      </c>
      <c r="D2734" s="54" t="s">
        <v>168</v>
      </c>
      <c r="E2734" s="54" t="s">
        <v>18</v>
      </c>
      <c r="F2734" s="54" t="s">
        <v>169</v>
      </c>
      <c r="G2734" s="66" t="s">
        <v>170</v>
      </c>
      <c r="H2734" s="54"/>
      <c r="I2734" s="54" t="s">
        <v>145</v>
      </c>
      <c r="J2734" s="68">
        <v>18.39</v>
      </c>
      <c r="K2734" s="68">
        <v>9.75</v>
      </c>
      <c r="L2734" s="68">
        <v>21</v>
      </c>
      <c r="M2734" s="68">
        <v>19</v>
      </c>
      <c r="N2734" s="68">
        <v>-2</v>
      </c>
    </row>
    <row r="2735" customFormat="1" spans="1:14">
      <c r="A2735" s="54" t="s">
        <v>8235</v>
      </c>
      <c r="B2735" s="54" t="s">
        <v>8236</v>
      </c>
      <c r="C2735" s="54" t="s">
        <v>8237</v>
      </c>
      <c r="D2735" s="54" t="s">
        <v>168</v>
      </c>
      <c r="E2735" s="54" t="s">
        <v>18</v>
      </c>
      <c r="F2735" s="54" t="s">
        <v>169</v>
      </c>
      <c r="G2735" s="54" t="s">
        <v>170</v>
      </c>
      <c r="H2735" s="54"/>
      <c r="I2735" s="54" t="s">
        <v>191</v>
      </c>
      <c r="J2735" s="68">
        <v>147.32</v>
      </c>
      <c r="K2735" s="68">
        <v>127.316</v>
      </c>
      <c r="L2735" s="68">
        <v>148</v>
      </c>
      <c r="M2735" s="68">
        <v>151</v>
      </c>
      <c r="N2735" s="68">
        <v>3</v>
      </c>
    </row>
    <row r="2736" customFormat="1" spans="1:14">
      <c r="A2736" s="54" t="s">
        <v>8238</v>
      </c>
      <c r="B2736" s="54" t="s">
        <v>8239</v>
      </c>
      <c r="C2736" s="54" t="s">
        <v>8240</v>
      </c>
      <c r="D2736" s="54" t="s">
        <v>465</v>
      </c>
      <c r="E2736" s="54" t="s">
        <v>18</v>
      </c>
      <c r="F2736" s="54" t="s">
        <v>465</v>
      </c>
      <c r="G2736" s="54" t="s">
        <v>129</v>
      </c>
      <c r="H2736" s="54"/>
      <c r="I2736" s="54" t="s">
        <v>199</v>
      </c>
      <c r="J2736" s="68">
        <v>15.69</v>
      </c>
      <c r="K2736" s="68" t="s">
        <v>36</v>
      </c>
      <c r="L2736" s="68">
        <v>16</v>
      </c>
      <c r="M2736" s="68">
        <v>16</v>
      </c>
      <c r="N2736" s="68">
        <v>0</v>
      </c>
    </row>
    <row r="2737" customFormat="1" spans="1:14">
      <c r="A2737" s="54" t="s">
        <v>8241</v>
      </c>
      <c r="B2737" s="54" t="s">
        <v>8242</v>
      </c>
      <c r="C2737" s="54" t="s">
        <v>8243</v>
      </c>
      <c r="D2737" s="54" t="s">
        <v>17</v>
      </c>
      <c r="E2737" s="54" t="s">
        <v>18</v>
      </c>
      <c r="F2737" s="54" t="s">
        <v>17</v>
      </c>
      <c r="G2737" s="54" t="s">
        <v>19</v>
      </c>
      <c r="H2737" s="54"/>
      <c r="I2737" s="54" t="s">
        <v>90</v>
      </c>
      <c r="J2737" s="68">
        <v>61.29</v>
      </c>
      <c r="K2737" s="68">
        <v>80.699</v>
      </c>
      <c r="L2737" s="68">
        <v>81</v>
      </c>
      <c r="M2737" s="68">
        <v>82</v>
      </c>
      <c r="N2737" s="68">
        <v>1</v>
      </c>
    </row>
    <row r="2738" customFormat="1" spans="1:14">
      <c r="A2738" s="54" t="s">
        <v>8244</v>
      </c>
      <c r="B2738" s="54" t="s">
        <v>8245</v>
      </c>
      <c r="C2738" s="54" t="s">
        <v>8246</v>
      </c>
      <c r="D2738" s="54" t="s">
        <v>310</v>
      </c>
      <c r="E2738" s="54" t="s">
        <v>18</v>
      </c>
      <c r="F2738" s="54" t="s">
        <v>310</v>
      </c>
      <c r="G2738" s="54" t="s">
        <v>29</v>
      </c>
      <c r="H2738" s="54"/>
      <c r="I2738" s="54" t="s">
        <v>675</v>
      </c>
      <c r="J2738" s="68">
        <v>15.45</v>
      </c>
      <c r="K2738" s="68">
        <v>14.994</v>
      </c>
      <c r="L2738" s="68">
        <v>16</v>
      </c>
      <c r="M2738" s="68">
        <v>22</v>
      </c>
      <c r="N2738" s="68">
        <v>6</v>
      </c>
    </row>
    <row r="2739" customFormat="1" spans="1:14">
      <c r="A2739" s="54" t="s">
        <v>8247</v>
      </c>
      <c r="B2739" s="54" t="s">
        <v>8248</v>
      </c>
      <c r="C2739" s="54" t="s">
        <v>8249</v>
      </c>
      <c r="D2739" s="54" t="s">
        <v>287</v>
      </c>
      <c r="E2739" s="54" t="s">
        <v>18</v>
      </c>
      <c r="F2739" s="54" t="s">
        <v>287</v>
      </c>
      <c r="G2739" s="54" t="s">
        <v>98</v>
      </c>
      <c r="H2739" s="54"/>
      <c r="I2739" s="54" t="s">
        <v>99</v>
      </c>
      <c r="J2739" s="68">
        <v>25.69</v>
      </c>
      <c r="K2739" s="68">
        <v>21.462</v>
      </c>
      <c r="L2739" s="68">
        <v>26</v>
      </c>
      <c r="M2739" s="68">
        <v>26</v>
      </c>
      <c r="N2739" s="68">
        <v>0</v>
      </c>
    </row>
    <row r="2740" customFormat="1" spans="1:14">
      <c r="A2740" s="54" t="s">
        <v>8250</v>
      </c>
      <c r="B2740" s="54" t="s">
        <v>8251</v>
      </c>
      <c r="C2740" s="54" t="s">
        <v>8252</v>
      </c>
      <c r="D2740" s="54" t="s">
        <v>24</v>
      </c>
      <c r="E2740" s="54" t="s">
        <v>18</v>
      </c>
      <c r="F2740" s="54" t="s">
        <v>24</v>
      </c>
      <c r="G2740" s="66" t="s">
        <v>19</v>
      </c>
      <c r="H2740" s="54"/>
      <c r="I2740" s="54" t="s">
        <v>540</v>
      </c>
      <c r="J2740" s="68">
        <v>4.99</v>
      </c>
      <c r="K2740" s="68">
        <v>4.416</v>
      </c>
      <c r="L2740" s="68">
        <v>5</v>
      </c>
      <c r="M2740" s="68">
        <v>5</v>
      </c>
      <c r="N2740" s="68">
        <v>0</v>
      </c>
    </row>
    <row r="2741" customFormat="1" spans="1:14">
      <c r="A2741" s="54" t="s">
        <v>8253</v>
      </c>
      <c r="B2741" s="54" t="s">
        <v>8254</v>
      </c>
      <c r="C2741" s="54" t="s">
        <v>8255</v>
      </c>
      <c r="D2741" s="54" t="s">
        <v>539</v>
      </c>
      <c r="E2741" s="54" t="s">
        <v>18</v>
      </c>
      <c r="F2741" s="54" t="s">
        <v>539</v>
      </c>
      <c r="G2741" s="54" t="s">
        <v>129</v>
      </c>
      <c r="H2741" s="54"/>
      <c r="I2741" s="54" t="s">
        <v>199</v>
      </c>
      <c r="J2741" s="68">
        <v>15.64</v>
      </c>
      <c r="K2741" s="68">
        <v>13.28</v>
      </c>
      <c r="L2741" s="68">
        <v>16</v>
      </c>
      <c r="M2741" s="68">
        <v>16</v>
      </c>
      <c r="N2741" s="68">
        <v>0</v>
      </c>
    </row>
    <row r="2742" customFormat="1" spans="1:14">
      <c r="A2742" s="54" t="s">
        <v>8256</v>
      </c>
      <c r="B2742" s="54" t="s">
        <v>8257</v>
      </c>
      <c r="C2742" s="54" t="s">
        <v>8258</v>
      </c>
      <c r="D2742" s="54" t="s">
        <v>17</v>
      </c>
      <c r="E2742" s="54" t="s">
        <v>18</v>
      </c>
      <c r="F2742" s="54" t="s">
        <v>17</v>
      </c>
      <c r="G2742" s="54" t="s">
        <v>19</v>
      </c>
      <c r="H2742" s="54"/>
      <c r="I2742" s="54" t="s">
        <v>239</v>
      </c>
      <c r="J2742" s="68">
        <v>38.49</v>
      </c>
      <c r="K2742" s="68">
        <v>1.707</v>
      </c>
      <c r="L2742" s="68">
        <v>39</v>
      </c>
      <c r="M2742" s="68">
        <v>40</v>
      </c>
      <c r="N2742" s="68">
        <v>1</v>
      </c>
    </row>
    <row r="2743" customFormat="1" spans="1:14">
      <c r="A2743" s="54" t="s">
        <v>8259</v>
      </c>
      <c r="B2743" s="54" t="s">
        <v>8260</v>
      </c>
      <c r="C2743" s="54" t="s">
        <v>8261</v>
      </c>
      <c r="D2743" s="54" t="s">
        <v>85</v>
      </c>
      <c r="E2743" s="54" t="s">
        <v>18</v>
      </c>
      <c r="F2743" s="54" t="s">
        <v>85</v>
      </c>
      <c r="G2743" s="66" t="s">
        <v>29</v>
      </c>
      <c r="H2743" s="54"/>
      <c r="I2743" s="54" t="s">
        <v>7799</v>
      </c>
      <c r="J2743" s="68">
        <v>37.04</v>
      </c>
      <c r="K2743" s="68">
        <v>31.312</v>
      </c>
      <c r="L2743" s="68">
        <v>38</v>
      </c>
      <c r="M2743" s="68">
        <v>38</v>
      </c>
      <c r="N2743" s="68">
        <v>0</v>
      </c>
    </row>
    <row r="2744" customFormat="1" spans="1:14">
      <c r="A2744" s="54" t="s">
        <v>8262</v>
      </c>
      <c r="B2744" s="54" t="s">
        <v>8263</v>
      </c>
      <c r="C2744" s="54" t="s">
        <v>8264</v>
      </c>
      <c r="D2744" s="54" t="s">
        <v>160</v>
      </c>
      <c r="E2744" s="54" t="s">
        <v>18</v>
      </c>
      <c r="F2744" s="54" t="s">
        <v>160</v>
      </c>
      <c r="G2744" s="66" t="s">
        <v>129</v>
      </c>
      <c r="H2744" s="54"/>
      <c r="I2744" s="54" t="s">
        <v>408</v>
      </c>
      <c r="J2744" s="68">
        <v>0.95</v>
      </c>
      <c r="K2744" s="68">
        <v>0</v>
      </c>
      <c r="L2744" s="68">
        <v>1</v>
      </c>
      <c r="M2744" s="68">
        <v>1</v>
      </c>
      <c r="N2744" s="68">
        <v>0</v>
      </c>
    </row>
    <row r="2745" customFormat="1" spans="1:14">
      <c r="A2745" s="54" t="s">
        <v>8265</v>
      </c>
      <c r="B2745" s="54" t="s">
        <v>8266</v>
      </c>
      <c r="C2745" s="54" t="s">
        <v>8267</v>
      </c>
      <c r="D2745" s="54" t="s">
        <v>85</v>
      </c>
      <c r="E2745" s="54" t="s">
        <v>18</v>
      </c>
      <c r="F2745" s="54" t="s">
        <v>85</v>
      </c>
      <c r="G2745" s="54" t="s">
        <v>29</v>
      </c>
      <c r="H2745" s="54"/>
      <c r="I2745" s="54" t="s">
        <v>558</v>
      </c>
      <c r="J2745" s="68">
        <v>39.03</v>
      </c>
      <c r="K2745" s="68">
        <v>77.865</v>
      </c>
      <c r="L2745" s="68">
        <v>58</v>
      </c>
      <c r="M2745" s="68">
        <v>78</v>
      </c>
      <c r="N2745" s="68">
        <v>20</v>
      </c>
    </row>
    <row r="2746" customFormat="1" spans="1:14">
      <c r="A2746" s="54" t="s">
        <v>8268</v>
      </c>
      <c r="B2746" s="54" t="s">
        <v>8269</v>
      </c>
      <c r="C2746" s="54" t="s">
        <v>8270</v>
      </c>
      <c r="D2746" s="54" t="s">
        <v>432</v>
      </c>
      <c r="E2746" s="54" t="s">
        <v>18</v>
      </c>
      <c r="F2746" s="54" t="s">
        <v>432</v>
      </c>
      <c r="G2746" s="54" t="s">
        <v>98</v>
      </c>
      <c r="H2746" s="54"/>
      <c r="I2746" s="54" t="s">
        <v>191</v>
      </c>
      <c r="J2746" s="68">
        <v>43.77</v>
      </c>
      <c r="K2746" s="68">
        <v>44.013</v>
      </c>
      <c r="L2746" s="68">
        <v>45</v>
      </c>
      <c r="M2746" s="68">
        <v>59</v>
      </c>
      <c r="N2746" s="68">
        <v>14</v>
      </c>
    </row>
    <row r="2747" customFormat="1" spans="1:14">
      <c r="A2747" s="54" t="s">
        <v>8271</v>
      </c>
      <c r="B2747" s="54" t="s">
        <v>8272</v>
      </c>
      <c r="C2747" s="54" t="s">
        <v>8273</v>
      </c>
      <c r="D2747" s="54" t="s">
        <v>144</v>
      </c>
      <c r="E2747" s="54" t="s">
        <v>18</v>
      </c>
      <c r="F2747" s="54" t="s">
        <v>144</v>
      </c>
      <c r="G2747" s="66" t="s">
        <v>52</v>
      </c>
      <c r="H2747" s="54"/>
      <c r="I2747" s="54" t="s">
        <v>90</v>
      </c>
      <c r="J2747" s="68">
        <v>157.49</v>
      </c>
      <c r="K2747" s="68">
        <v>101.029</v>
      </c>
      <c r="L2747" s="68">
        <v>159</v>
      </c>
      <c r="M2747" s="68">
        <v>158</v>
      </c>
      <c r="N2747" s="68">
        <v>-1</v>
      </c>
    </row>
    <row r="2748" customFormat="1" spans="1:14">
      <c r="A2748" s="54" t="s">
        <v>8274</v>
      </c>
      <c r="B2748" s="54" t="s">
        <v>8275</v>
      </c>
      <c r="C2748" s="54" t="s">
        <v>36</v>
      </c>
      <c r="D2748" s="54" t="s">
        <v>17</v>
      </c>
      <c r="E2748" s="54" t="s">
        <v>18</v>
      </c>
      <c r="F2748" s="54" t="s">
        <v>17</v>
      </c>
      <c r="G2748" s="54" t="s">
        <v>19</v>
      </c>
      <c r="H2748" s="54"/>
      <c r="I2748" s="54" t="s">
        <v>79</v>
      </c>
      <c r="J2748" s="68">
        <v>3.46</v>
      </c>
      <c r="K2748" s="68">
        <v>10.153</v>
      </c>
      <c r="L2748" s="68">
        <v>10.5</v>
      </c>
      <c r="M2748" s="68">
        <v>11.5</v>
      </c>
      <c r="N2748" s="68">
        <v>1</v>
      </c>
    </row>
    <row r="2749" customFormat="1" spans="1:14">
      <c r="A2749" s="54" t="s">
        <v>8276</v>
      </c>
      <c r="B2749" s="54" t="s">
        <v>8277</v>
      </c>
      <c r="C2749" s="54" t="s">
        <v>8278</v>
      </c>
      <c r="D2749" s="54" t="s">
        <v>17</v>
      </c>
      <c r="E2749" s="54" t="s">
        <v>18</v>
      </c>
      <c r="F2749" s="54" t="s">
        <v>17</v>
      </c>
      <c r="G2749" s="54" t="s">
        <v>19</v>
      </c>
      <c r="H2749" s="54"/>
      <c r="I2749" s="54" t="s">
        <v>79</v>
      </c>
      <c r="J2749" s="68">
        <v>0.15</v>
      </c>
      <c r="K2749" s="68">
        <v>0.54</v>
      </c>
      <c r="L2749" s="68">
        <v>0.5</v>
      </c>
      <c r="M2749" s="68">
        <v>1</v>
      </c>
      <c r="N2749" s="68">
        <v>0.5</v>
      </c>
    </row>
    <row r="2750" customFormat="1" spans="1:14">
      <c r="A2750" s="54" t="s">
        <v>8279</v>
      </c>
      <c r="B2750" s="54" t="s">
        <v>8280</v>
      </c>
      <c r="C2750" s="54" t="s">
        <v>36</v>
      </c>
      <c r="D2750" s="54" t="s">
        <v>17</v>
      </c>
      <c r="E2750" s="54" t="s">
        <v>18</v>
      </c>
      <c r="F2750" s="54" t="s">
        <v>17</v>
      </c>
      <c r="G2750" s="54" t="s">
        <v>19</v>
      </c>
      <c r="H2750" s="54"/>
      <c r="I2750" s="54" t="s">
        <v>79</v>
      </c>
      <c r="J2750" s="68">
        <v>0.2</v>
      </c>
      <c r="K2750" s="68">
        <v>0.36</v>
      </c>
      <c r="L2750" s="68">
        <v>0.5</v>
      </c>
      <c r="M2750" s="68">
        <v>0.5</v>
      </c>
      <c r="N2750" s="68">
        <v>0</v>
      </c>
    </row>
    <row r="2751" customFormat="1" spans="1:14">
      <c r="A2751" s="54" t="s">
        <v>8281</v>
      </c>
      <c r="B2751" s="54" t="s">
        <v>8282</v>
      </c>
      <c r="C2751" s="54" t="s">
        <v>8283</v>
      </c>
      <c r="D2751" s="54" t="s">
        <v>97</v>
      </c>
      <c r="E2751" s="54" t="s">
        <v>18</v>
      </c>
      <c r="F2751" s="54" t="s">
        <v>97</v>
      </c>
      <c r="G2751" s="66" t="s">
        <v>98</v>
      </c>
      <c r="H2751" s="54"/>
      <c r="I2751" s="54" t="s">
        <v>535</v>
      </c>
      <c r="J2751" s="68">
        <v>62.42</v>
      </c>
      <c r="K2751" s="68">
        <v>42.779</v>
      </c>
      <c r="L2751" s="68">
        <v>78</v>
      </c>
      <c r="M2751" s="68">
        <v>78</v>
      </c>
      <c r="N2751" s="68">
        <v>0</v>
      </c>
    </row>
    <row r="2752" customFormat="1" spans="1:14">
      <c r="A2752" s="54" t="s">
        <v>8284</v>
      </c>
      <c r="B2752" s="54" t="s">
        <v>8285</v>
      </c>
      <c r="C2752" s="54" t="s">
        <v>8286</v>
      </c>
      <c r="D2752" s="54" t="s">
        <v>17</v>
      </c>
      <c r="E2752" s="54" t="s">
        <v>18</v>
      </c>
      <c r="F2752" s="54" t="s">
        <v>17</v>
      </c>
      <c r="G2752" s="54" t="s">
        <v>19</v>
      </c>
      <c r="H2752" s="54"/>
      <c r="I2752" s="54" t="s">
        <v>161</v>
      </c>
      <c r="J2752" s="68">
        <v>2.89</v>
      </c>
      <c r="K2752" s="68">
        <v>7.308</v>
      </c>
      <c r="L2752" s="68">
        <v>8</v>
      </c>
      <c r="M2752" s="68">
        <v>7.5</v>
      </c>
      <c r="N2752" s="68">
        <v>-0.5</v>
      </c>
    </row>
    <row r="2753" customFormat="1" spans="1:14">
      <c r="A2753" s="54" t="s">
        <v>8287</v>
      </c>
      <c r="B2753" s="54" t="s">
        <v>8288</v>
      </c>
      <c r="C2753" s="54" t="s">
        <v>8289</v>
      </c>
      <c r="D2753" s="54" t="s">
        <v>168</v>
      </c>
      <c r="E2753" s="54" t="s">
        <v>18</v>
      </c>
      <c r="F2753" s="54" t="s">
        <v>169</v>
      </c>
      <c r="G2753" s="54" t="s">
        <v>170</v>
      </c>
      <c r="H2753" s="54"/>
      <c r="I2753" s="54" t="s">
        <v>145</v>
      </c>
      <c r="J2753" s="68">
        <v>325.86</v>
      </c>
      <c r="K2753" s="68">
        <v>138.533</v>
      </c>
      <c r="L2753" s="68">
        <v>326</v>
      </c>
      <c r="M2753" s="68">
        <v>329</v>
      </c>
      <c r="N2753" s="68">
        <v>3</v>
      </c>
    </row>
    <row r="2754" customFormat="1" spans="1:14">
      <c r="A2754" s="54" t="s">
        <v>8290</v>
      </c>
      <c r="B2754" s="54" t="s">
        <v>8291</v>
      </c>
      <c r="C2754" s="54" t="s">
        <v>8292</v>
      </c>
      <c r="D2754" s="54" t="s">
        <v>967</v>
      </c>
      <c r="E2754" s="54" t="s">
        <v>18</v>
      </c>
      <c r="F2754" s="54" t="s">
        <v>967</v>
      </c>
      <c r="G2754" s="54" t="s">
        <v>52</v>
      </c>
      <c r="H2754" s="54"/>
      <c r="I2754" s="54" t="s">
        <v>292</v>
      </c>
      <c r="J2754" s="68">
        <v>76.83</v>
      </c>
      <c r="K2754" s="68">
        <v>14.336</v>
      </c>
      <c r="L2754" s="68">
        <v>77</v>
      </c>
      <c r="M2754" s="68">
        <v>77</v>
      </c>
      <c r="N2754" s="68">
        <v>0</v>
      </c>
    </row>
    <row r="2755" customFormat="1" spans="1:14">
      <c r="A2755" s="54" t="s">
        <v>8293</v>
      </c>
      <c r="B2755" s="54" t="s">
        <v>8294</v>
      </c>
      <c r="C2755" s="54" t="s">
        <v>8295</v>
      </c>
      <c r="D2755" s="54" t="s">
        <v>266</v>
      </c>
      <c r="E2755" s="54" t="s">
        <v>18</v>
      </c>
      <c r="F2755" s="54" t="s">
        <v>267</v>
      </c>
      <c r="G2755" s="66" t="s">
        <v>170</v>
      </c>
      <c r="H2755" s="54"/>
      <c r="I2755" s="54" t="s">
        <v>187</v>
      </c>
      <c r="J2755" s="68">
        <v>122.93</v>
      </c>
      <c r="K2755" s="68">
        <v>69.445</v>
      </c>
      <c r="L2755" s="68">
        <v>124</v>
      </c>
      <c r="M2755" s="68">
        <v>123</v>
      </c>
      <c r="N2755" s="68">
        <v>-1</v>
      </c>
    </row>
    <row r="2756" customFormat="1" spans="1:14">
      <c r="A2756" s="54" t="s">
        <v>8296</v>
      </c>
      <c r="B2756" s="54" t="s">
        <v>8297</v>
      </c>
      <c r="C2756" s="54" t="s">
        <v>8298</v>
      </c>
      <c r="D2756" s="54" t="s">
        <v>17</v>
      </c>
      <c r="E2756" s="54" t="s">
        <v>18</v>
      </c>
      <c r="F2756" s="54" t="s">
        <v>17</v>
      </c>
      <c r="G2756" s="54" t="s">
        <v>19</v>
      </c>
      <c r="H2756" s="54"/>
      <c r="I2756" s="54" t="s">
        <v>454</v>
      </c>
      <c r="J2756" s="68">
        <v>4.6</v>
      </c>
      <c r="K2756" s="68">
        <v>4.997</v>
      </c>
      <c r="L2756" s="68">
        <v>5</v>
      </c>
      <c r="M2756" s="68">
        <v>5</v>
      </c>
      <c r="N2756" s="68">
        <v>0</v>
      </c>
    </row>
    <row r="2757" customFormat="1" spans="1:14">
      <c r="A2757" s="54" t="s">
        <v>8299</v>
      </c>
      <c r="B2757" s="54" t="s">
        <v>8300</v>
      </c>
      <c r="C2757" s="54" t="s">
        <v>8301</v>
      </c>
      <c r="D2757" s="54" t="s">
        <v>17</v>
      </c>
      <c r="E2757" s="54" t="s">
        <v>18</v>
      </c>
      <c r="F2757" s="54" t="s">
        <v>17</v>
      </c>
      <c r="G2757" s="54" t="s">
        <v>19</v>
      </c>
      <c r="H2757" s="54"/>
      <c r="I2757" s="54" t="s">
        <v>454</v>
      </c>
      <c r="J2757" s="68">
        <v>5.77</v>
      </c>
      <c r="K2757" s="68">
        <v>5.2</v>
      </c>
      <c r="L2757" s="68">
        <v>6</v>
      </c>
      <c r="M2757" s="68">
        <v>6.5</v>
      </c>
      <c r="N2757" s="68">
        <v>0.5</v>
      </c>
    </row>
    <row r="2758" customFormat="1" spans="1:14">
      <c r="A2758" s="54" t="s">
        <v>8302</v>
      </c>
      <c r="B2758" s="54" t="s">
        <v>8303</v>
      </c>
      <c r="C2758" s="54" t="s">
        <v>8304</v>
      </c>
      <c r="D2758" s="54" t="s">
        <v>17</v>
      </c>
      <c r="E2758" s="54" t="s">
        <v>18</v>
      </c>
      <c r="F2758" s="54" t="s">
        <v>17</v>
      </c>
      <c r="G2758" s="54" t="s">
        <v>19</v>
      </c>
      <c r="H2758" s="54"/>
      <c r="I2758" s="54" t="s">
        <v>454</v>
      </c>
      <c r="J2758" s="68">
        <v>7.49</v>
      </c>
      <c r="K2758" s="68">
        <v>7.97</v>
      </c>
      <c r="L2758" s="68">
        <v>7.5</v>
      </c>
      <c r="M2758" s="68">
        <v>8</v>
      </c>
      <c r="N2758" s="68">
        <v>0.5</v>
      </c>
    </row>
    <row r="2759" customFormat="1" spans="1:14">
      <c r="A2759" s="54" t="s">
        <v>8305</v>
      </c>
      <c r="B2759" s="54" t="s">
        <v>8306</v>
      </c>
      <c r="C2759" s="54" t="s">
        <v>8307</v>
      </c>
      <c r="D2759" s="54" t="s">
        <v>17</v>
      </c>
      <c r="E2759" s="54" t="s">
        <v>18</v>
      </c>
      <c r="F2759" s="54" t="s">
        <v>17</v>
      </c>
      <c r="G2759" s="54" t="s">
        <v>19</v>
      </c>
      <c r="H2759" s="54"/>
      <c r="I2759" s="54" t="s">
        <v>454</v>
      </c>
      <c r="J2759" s="68">
        <v>3.65</v>
      </c>
      <c r="K2759" s="68">
        <v>5.357</v>
      </c>
      <c r="L2759" s="68">
        <v>5</v>
      </c>
      <c r="M2759" s="68">
        <v>5.5</v>
      </c>
      <c r="N2759" s="68">
        <v>0.5</v>
      </c>
    </row>
    <row r="2760" customFormat="1" spans="1:14">
      <c r="A2760" s="54" t="s">
        <v>8308</v>
      </c>
      <c r="B2760" s="54" t="s">
        <v>8309</v>
      </c>
      <c r="C2760" s="54" t="s">
        <v>8310</v>
      </c>
      <c r="D2760" s="54" t="s">
        <v>2864</v>
      </c>
      <c r="E2760" s="54" t="s">
        <v>18</v>
      </c>
      <c r="F2760" s="54" t="s">
        <v>2864</v>
      </c>
      <c r="G2760" s="54" t="s">
        <v>129</v>
      </c>
      <c r="H2760" s="54"/>
      <c r="I2760" s="54" t="s">
        <v>454</v>
      </c>
      <c r="J2760" s="68">
        <v>4.87</v>
      </c>
      <c r="K2760" s="68">
        <v>7.775</v>
      </c>
      <c r="L2760" s="68">
        <v>8.5</v>
      </c>
      <c r="M2760" s="68">
        <v>8</v>
      </c>
      <c r="N2760" s="68">
        <v>-0.5</v>
      </c>
    </row>
    <row r="2761" customFormat="1" spans="1:14">
      <c r="A2761" s="54" t="s">
        <v>8311</v>
      </c>
      <c r="B2761" s="54" t="s">
        <v>8312</v>
      </c>
      <c r="C2761" s="54" t="s">
        <v>8313</v>
      </c>
      <c r="D2761" s="54" t="s">
        <v>17</v>
      </c>
      <c r="E2761" s="54" t="s">
        <v>18</v>
      </c>
      <c r="F2761" s="54" t="s">
        <v>17</v>
      </c>
      <c r="G2761" s="54" t="s">
        <v>19</v>
      </c>
      <c r="H2761" s="54"/>
      <c r="I2761" s="54" t="s">
        <v>454</v>
      </c>
      <c r="J2761" s="68">
        <v>6.55</v>
      </c>
      <c r="K2761" s="68">
        <v>6.609</v>
      </c>
      <c r="L2761" s="68">
        <v>7</v>
      </c>
      <c r="M2761" s="68">
        <v>7</v>
      </c>
      <c r="N2761" s="68">
        <v>0</v>
      </c>
    </row>
    <row r="2762" customFormat="1" spans="1:14">
      <c r="A2762" s="54" t="s">
        <v>8314</v>
      </c>
      <c r="B2762" s="54" t="s">
        <v>8315</v>
      </c>
      <c r="C2762" s="54" t="s">
        <v>8316</v>
      </c>
      <c r="D2762" s="54" t="s">
        <v>17</v>
      </c>
      <c r="E2762" s="54" t="s">
        <v>18</v>
      </c>
      <c r="F2762" s="54" t="s">
        <v>17</v>
      </c>
      <c r="G2762" s="54" t="s">
        <v>19</v>
      </c>
      <c r="H2762" s="54"/>
      <c r="I2762" s="54" t="s">
        <v>454</v>
      </c>
      <c r="J2762" s="68">
        <v>5.37</v>
      </c>
      <c r="K2762" s="68">
        <v>5.237</v>
      </c>
      <c r="L2762" s="68">
        <v>5.5</v>
      </c>
      <c r="M2762" s="68">
        <v>5.5</v>
      </c>
      <c r="N2762" s="68">
        <v>0</v>
      </c>
    </row>
    <row r="2763" customFormat="1" spans="1:14">
      <c r="A2763" s="54" t="s">
        <v>8317</v>
      </c>
      <c r="B2763" s="54" t="s">
        <v>8318</v>
      </c>
      <c r="C2763" s="54" t="s">
        <v>8319</v>
      </c>
      <c r="D2763" s="54" t="s">
        <v>17</v>
      </c>
      <c r="E2763" s="54" t="s">
        <v>18</v>
      </c>
      <c r="F2763" s="54" t="s">
        <v>17</v>
      </c>
      <c r="G2763" s="54" t="s">
        <v>19</v>
      </c>
      <c r="H2763" s="54"/>
      <c r="I2763" s="54" t="s">
        <v>454</v>
      </c>
      <c r="J2763" s="68">
        <v>6.51</v>
      </c>
      <c r="K2763" s="68">
        <v>3.907</v>
      </c>
      <c r="L2763" s="68">
        <v>7</v>
      </c>
      <c r="M2763" s="68">
        <v>7</v>
      </c>
      <c r="N2763" s="68">
        <v>0</v>
      </c>
    </row>
    <row r="2764" customFormat="1" spans="1:14">
      <c r="A2764" s="54" t="s">
        <v>8320</v>
      </c>
      <c r="B2764" s="54" t="s">
        <v>8321</v>
      </c>
      <c r="C2764" s="54" t="s">
        <v>8322</v>
      </c>
      <c r="D2764" s="54" t="s">
        <v>17</v>
      </c>
      <c r="E2764" s="54" t="s">
        <v>18</v>
      </c>
      <c r="F2764" s="54" t="s">
        <v>17</v>
      </c>
      <c r="G2764" s="54" t="s">
        <v>19</v>
      </c>
      <c r="H2764" s="54"/>
      <c r="I2764" s="54" t="s">
        <v>454</v>
      </c>
      <c r="J2764" s="68">
        <v>4.12</v>
      </c>
      <c r="K2764" s="68">
        <v>4.352</v>
      </c>
      <c r="L2764" s="68">
        <v>4.5</v>
      </c>
      <c r="M2764" s="68">
        <v>4.5</v>
      </c>
      <c r="N2764" s="68">
        <v>0</v>
      </c>
    </row>
    <row r="2765" customFormat="1" spans="1:14">
      <c r="A2765" s="54" t="s">
        <v>8323</v>
      </c>
      <c r="B2765" s="54" t="s">
        <v>8324</v>
      </c>
      <c r="C2765" s="54" t="s">
        <v>8325</v>
      </c>
      <c r="D2765" s="54" t="s">
        <v>17</v>
      </c>
      <c r="E2765" s="54" t="s">
        <v>18</v>
      </c>
      <c r="F2765" s="54" t="s">
        <v>17</v>
      </c>
      <c r="G2765" s="66" t="s">
        <v>19</v>
      </c>
      <c r="H2765" s="54"/>
      <c r="I2765" s="54" t="s">
        <v>454</v>
      </c>
      <c r="J2765" s="68">
        <v>5.07</v>
      </c>
      <c r="K2765" s="68">
        <v>3.675</v>
      </c>
      <c r="L2765" s="68">
        <v>5.5</v>
      </c>
      <c r="M2765" s="68">
        <v>5.5</v>
      </c>
      <c r="N2765" s="68">
        <v>0</v>
      </c>
    </row>
    <row r="2766" customFormat="1" spans="1:14">
      <c r="A2766" s="54" t="s">
        <v>8326</v>
      </c>
      <c r="B2766" s="54" t="s">
        <v>8327</v>
      </c>
      <c r="C2766" s="54" t="s">
        <v>8328</v>
      </c>
      <c r="D2766" s="54" t="s">
        <v>17</v>
      </c>
      <c r="E2766" s="54" t="s">
        <v>18</v>
      </c>
      <c r="F2766" s="54" t="s">
        <v>17</v>
      </c>
      <c r="G2766" s="54" t="s">
        <v>19</v>
      </c>
      <c r="H2766" s="54"/>
      <c r="I2766" s="54" t="s">
        <v>454</v>
      </c>
      <c r="J2766" s="68">
        <v>5.09</v>
      </c>
      <c r="K2766" s="68">
        <v>3.629</v>
      </c>
      <c r="L2766" s="68">
        <v>5.5</v>
      </c>
      <c r="M2766" s="68">
        <v>5.5</v>
      </c>
      <c r="N2766" s="68">
        <v>0</v>
      </c>
    </row>
    <row r="2767" customFormat="1" spans="1:14">
      <c r="A2767" s="54" t="s">
        <v>8329</v>
      </c>
      <c r="B2767" s="54" t="s">
        <v>8330</v>
      </c>
      <c r="C2767" s="54" t="s">
        <v>8331</v>
      </c>
      <c r="D2767" s="54" t="s">
        <v>17</v>
      </c>
      <c r="E2767" s="54" t="s">
        <v>18</v>
      </c>
      <c r="F2767" s="54" t="s">
        <v>17</v>
      </c>
      <c r="G2767" s="54" t="s">
        <v>19</v>
      </c>
      <c r="H2767" s="54"/>
      <c r="I2767" s="54" t="s">
        <v>454</v>
      </c>
      <c r="J2767" s="68">
        <v>5.62</v>
      </c>
      <c r="K2767" s="68">
        <v>5.034</v>
      </c>
      <c r="L2767" s="68">
        <v>6</v>
      </c>
      <c r="M2767" s="68">
        <v>6</v>
      </c>
      <c r="N2767" s="68">
        <v>0</v>
      </c>
    </row>
    <row r="2768" customFormat="1" spans="1:14">
      <c r="A2768" s="54" t="s">
        <v>8332</v>
      </c>
      <c r="B2768" s="54" t="s">
        <v>8333</v>
      </c>
      <c r="C2768" s="54" t="s">
        <v>8334</v>
      </c>
      <c r="D2768" s="54" t="s">
        <v>17</v>
      </c>
      <c r="E2768" s="54" t="s">
        <v>18</v>
      </c>
      <c r="F2768" s="54" t="s">
        <v>17</v>
      </c>
      <c r="G2768" s="66" t="s">
        <v>19</v>
      </c>
      <c r="H2768" s="54"/>
      <c r="I2768" s="54" t="s">
        <v>454</v>
      </c>
      <c r="J2768" s="68">
        <v>5.54</v>
      </c>
      <c r="K2768" s="68">
        <v>3.78</v>
      </c>
      <c r="L2768" s="68">
        <v>6</v>
      </c>
      <c r="M2768" s="68">
        <v>6</v>
      </c>
      <c r="N2768" s="68">
        <v>0</v>
      </c>
    </row>
    <row r="2769" customFormat="1" spans="1:14">
      <c r="A2769" s="54" t="s">
        <v>8335</v>
      </c>
      <c r="B2769" s="54" t="s">
        <v>8336</v>
      </c>
      <c r="C2769" s="54" t="s">
        <v>8337</v>
      </c>
      <c r="D2769" s="54" t="s">
        <v>17</v>
      </c>
      <c r="E2769" s="54" t="s">
        <v>18</v>
      </c>
      <c r="F2769" s="54" t="s">
        <v>17</v>
      </c>
      <c r="G2769" s="54" t="s">
        <v>19</v>
      </c>
      <c r="H2769" s="54"/>
      <c r="I2769" s="54" t="s">
        <v>454</v>
      </c>
      <c r="J2769" s="68">
        <v>5.28</v>
      </c>
      <c r="K2769" s="68">
        <v>3.456</v>
      </c>
      <c r="L2769" s="68">
        <v>5.5</v>
      </c>
      <c r="M2769" s="68">
        <v>5.5</v>
      </c>
      <c r="N2769" s="68">
        <v>0</v>
      </c>
    </row>
    <row r="2770" customFormat="1" spans="1:14">
      <c r="A2770" s="54" t="s">
        <v>8338</v>
      </c>
      <c r="B2770" s="54" t="s">
        <v>8339</v>
      </c>
      <c r="C2770" s="54" t="s">
        <v>8340</v>
      </c>
      <c r="D2770" s="54" t="s">
        <v>17</v>
      </c>
      <c r="E2770" s="54" t="s">
        <v>18</v>
      </c>
      <c r="F2770" s="54" t="s">
        <v>17</v>
      </c>
      <c r="G2770" s="54" t="s">
        <v>19</v>
      </c>
      <c r="H2770" s="54"/>
      <c r="I2770" s="54" t="s">
        <v>454</v>
      </c>
      <c r="J2770" s="68">
        <v>6.3</v>
      </c>
      <c r="K2770" s="68">
        <v>6.919</v>
      </c>
      <c r="L2770" s="68">
        <v>6.5</v>
      </c>
      <c r="M2770" s="68">
        <v>7</v>
      </c>
      <c r="N2770" s="68">
        <v>0.5</v>
      </c>
    </row>
    <row r="2771" customFormat="1" spans="1:14">
      <c r="A2771" s="54" t="s">
        <v>8341</v>
      </c>
      <c r="B2771" s="54" t="s">
        <v>8342</v>
      </c>
      <c r="C2771" s="54" t="s">
        <v>8343</v>
      </c>
      <c r="D2771" s="54" t="s">
        <v>17</v>
      </c>
      <c r="E2771" s="54" t="s">
        <v>18</v>
      </c>
      <c r="F2771" s="54" t="s">
        <v>17</v>
      </c>
      <c r="G2771" s="54" t="s">
        <v>19</v>
      </c>
      <c r="H2771" s="54"/>
      <c r="I2771" s="54" t="s">
        <v>454</v>
      </c>
      <c r="J2771" s="68">
        <v>6.5</v>
      </c>
      <c r="K2771" s="68">
        <v>6.609</v>
      </c>
      <c r="L2771" s="68">
        <v>6.5</v>
      </c>
      <c r="M2771" s="68">
        <v>7</v>
      </c>
      <c r="N2771" s="68">
        <v>0.5</v>
      </c>
    </row>
    <row r="2772" customFormat="1" spans="1:14">
      <c r="A2772" s="54" t="s">
        <v>8344</v>
      </c>
      <c r="B2772" s="54" t="s">
        <v>8345</v>
      </c>
      <c r="C2772" s="54" t="s">
        <v>8346</v>
      </c>
      <c r="D2772" s="54" t="s">
        <v>17</v>
      </c>
      <c r="E2772" s="54" t="s">
        <v>18</v>
      </c>
      <c r="F2772" s="54" t="s">
        <v>17</v>
      </c>
      <c r="G2772" s="54" t="s">
        <v>19</v>
      </c>
      <c r="H2772" s="54"/>
      <c r="I2772" s="54" t="s">
        <v>454</v>
      </c>
      <c r="J2772" s="68">
        <v>4.8</v>
      </c>
      <c r="K2772" s="68">
        <v>5.057</v>
      </c>
      <c r="L2772" s="68">
        <v>5</v>
      </c>
      <c r="M2772" s="68">
        <v>5.5</v>
      </c>
      <c r="N2772" s="68">
        <v>0.5</v>
      </c>
    </row>
    <row r="2773" customFormat="1" spans="1:14">
      <c r="A2773" s="54" t="s">
        <v>8347</v>
      </c>
      <c r="B2773" s="54" t="s">
        <v>8348</v>
      </c>
      <c r="C2773" s="54" t="s">
        <v>8349</v>
      </c>
      <c r="D2773" s="54" t="s">
        <v>17</v>
      </c>
      <c r="E2773" s="54" t="s">
        <v>18</v>
      </c>
      <c r="F2773" s="54" t="s">
        <v>17</v>
      </c>
      <c r="G2773" s="54" t="s">
        <v>19</v>
      </c>
      <c r="H2773" s="54"/>
      <c r="I2773" s="54" t="s">
        <v>454</v>
      </c>
      <c r="J2773" s="68">
        <v>7.23</v>
      </c>
      <c r="K2773" s="68">
        <v>8.258</v>
      </c>
      <c r="L2773" s="68">
        <v>7.5</v>
      </c>
      <c r="M2773" s="68">
        <v>8.5</v>
      </c>
      <c r="N2773" s="68">
        <v>1</v>
      </c>
    </row>
    <row r="2774" customFormat="1" spans="1:14">
      <c r="A2774" s="54" t="s">
        <v>8350</v>
      </c>
      <c r="B2774" s="54" t="s">
        <v>8351</v>
      </c>
      <c r="C2774" s="54" t="s">
        <v>8352</v>
      </c>
      <c r="D2774" s="54" t="s">
        <v>17</v>
      </c>
      <c r="E2774" s="54" t="s">
        <v>18</v>
      </c>
      <c r="F2774" s="54" t="s">
        <v>17</v>
      </c>
      <c r="G2774" s="54" t="s">
        <v>19</v>
      </c>
      <c r="H2774" s="54"/>
      <c r="I2774" s="54" t="s">
        <v>454</v>
      </c>
      <c r="J2774" s="68">
        <v>9.41</v>
      </c>
      <c r="K2774" s="68">
        <v>7.104</v>
      </c>
      <c r="L2774" s="68">
        <v>9.5</v>
      </c>
      <c r="M2774" s="68">
        <v>9.5</v>
      </c>
      <c r="N2774" s="68">
        <v>0</v>
      </c>
    </row>
    <row r="2775" customFormat="1" spans="1:14">
      <c r="A2775" s="54" t="s">
        <v>8353</v>
      </c>
      <c r="B2775" s="54" t="s">
        <v>8354</v>
      </c>
      <c r="C2775" s="54" t="s">
        <v>8355</v>
      </c>
      <c r="D2775" s="54" t="s">
        <v>17</v>
      </c>
      <c r="E2775" s="54" t="s">
        <v>18</v>
      </c>
      <c r="F2775" s="54" t="s">
        <v>17</v>
      </c>
      <c r="G2775" s="54" t="s">
        <v>19</v>
      </c>
      <c r="H2775" s="54"/>
      <c r="I2775" s="54" t="s">
        <v>454</v>
      </c>
      <c r="J2775" s="68">
        <v>4.6</v>
      </c>
      <c r="K2775" s="68">
        <v>6.912</v>
      </c>
      <c r="L2775" s="68">
        <v>6</v>
      </c>
      <c r="M2775" s="68">
        <v>8</v>
      </c>
      <c r="N2775" s="68">
        <v>2</v>
      </c>
    </row>
    <row r="2776" customFormat="1" spans="1:14">
      <c r="A2776" s="54" t="s">
        <v>8356</v>
      </c>
      <c r="B2776" s="54" t="s">
        <v>8357</v>
      </c>
      <c r="C2776" s="54" t="s">
        <v>8358</v>
      </c>
      <c r="D2776" s="54" t="s">
        <v>17</v>
      </c>
      <c r="E2776" s="54" t="s">
        <v>18</v>
      </c>
      <c r="F2776" s="54" t="s">
        <v>17</v>
      </c>
      <c r="G2776" s="54" t="s">
        <v>19</v>
      </c>
      <c r="H2776" s="54"/>
      <c r="I2776" s="54" t="s">
        <v>454</v>
      </c>
      <c r="J2776" s="68">
        <v>6.03</v>
      </c>
      <c r="K2776" s="68">
        <v>3.629</v>
      </c>
      <c r="L2776" s="68">
        <v>6.5</v>
      </c>
      <c r="M2776" s="68">
        <v>6.5</v>
      </c>
      <c r="N2776" s="68">
        <v>0</v>
      </c>
    </row>
    <row r="2777" customFormat="1" spans="1:14">
      <c r="A2777" s="54" t="s">
        <v>8359</v>
      </c>
      <c r="B2777" s="54" t="s">
        <v>8360</v>
      </c>
      <c r="C2777" s="54" t="s">
        <v>8361</v>
      </c>
      <c r="D2777" s="54" t="s">
        <v>17</v>
      </c>
      <c r="E2777" s="54" t="s">
        <v>18</v>
      </c>
      <c r="F2777" s="54" t="s">
        <v>17</v>
      </c>
      <c r="G2777" s="54" t="s">
        <v>19</v>
      </c>
      <c r="H2777" s="54"/>
      <c r="I2777" s="54" t="s">
        <v>454</v>
      </c>
      <c r="J2777" s="68">
        <v>5.5</v>
      </c>
      <c r="K2777" s="68">
        <v>3.456</v>
      </c>
      <c r="L2777" s="68">
        <v>5.5</v>
      </c>
      <c r="M2777" s="68">
        <v>5.5</v>
      </c>
      <c r="N2777" s="68">
        <v>0</v>
      </c>
    </row>
    <row r="2778" customFormat="1" spans="1:14">
      <c r="A2778" s="54" t="s">
        <v>8362</v>
      </c>
      <c r="B2778" s="54" t="s">
        <v>8363</v>
      </c>
      <c r="C2778" s="54" t="s">
        <v>8364</v>
      </c>
      <c r="D2778" s="54" t="s">
        <v>17</v>
      </c>
      <c r="E2778" s="54" t="s">
        <v>18</v>
      </c>
      <c r="F2778" s="54" t="s">
        <v>17</v>
      </c>
      <c r="G2778" s="54" t="s">
        <v>19</v>
      </c>
      <c r="H2778" s="54"/>
      <c r="I2778" s="54" t="s">
        <v>454</v>
      </c>
      <c r="J2778" s="68">
        <v>8.25</v>
      </c>
      <c r="K2778" s="68">
        <v>8.705</v>
      </c>
      <c r="L2778" s="68">
        <v>8.5</v>
      </c>
      <c r="M2778" s="68">
        <v>9</v>
      </c>
      <c r="N2778" s="68">
        <v>0.5</v>
      </c>
    </row>
    <row r="2779" customFormat="1" spans="1:14">
      <c r="A2779" s="54" t="s">
        <v>8365</v>
      </c>
      <c r="B2779" s="54" t="s">
        <v>8366</v>
      </c>
      <c r="C2779" s="54" t="s">
        <v>8367</v>
      </c>
      <c r="D2779" s="54" t="s">
        <v>17</v>
      </c>
      <c r="E2779" s="54" t="s">
        <v>18</v>
      </c>
      <c r="F2779" s="54" t="s">
        <v>17</v>
      </c>
      <c r="G2779" s="54" t="s">
        <v>19</v>
      </c>
      <c r="H2779" s="54"/>
      <c r="I2779" s="54" t="s">
        <v>454</v>
      </c>
      <c r="J2779" s="68">
        <v>6.8</v>
      </c>
      <c r="K2779" s="68">
        <v>11.021</v>
      </c>
      <c r="L2779" s="68">
        <v>9.5</v>
      </c>
      <c r="M2779" s="68">
        <v>11.5</v>
      </c>
      <c r="N2779" s="68">
        <v>2</v>
      </c>
    </row>
    <row r="2780" customFormat="1" spans="1:14">
      <c r="A2780" s="54" t="s">
        <v>8368</v>
      </c>
      <c r="B2780" s="54" t="s">
        <v>8369</v>
      </c>
      <c r="C2780" s="54" t="s">
        <v>8370</v>
      </c>
      <c r="D2780" s="54" t="s">
        <v>17</v>
      </c>
      <c r="E2780" s="54" t="s">
        <v>18</v>
      </c>
      <c r="F2780" s="54" t="s">
        <v>17</v>
      </c>
      <c r="G2780" s="54" t="s">
        <v>19</v>
      </c>
      <c r="H2780" s="54"/>
      <c r="I2780" s="54" t="s">
        <v>454</v>
      </c>
      <c r="J2780" s="68">
        <v>13.23</v>
      </c>
      <c r="K2780" s="68">
        <v>14.918</v>
      </c>
      <c r="L2780" s="68">
        <v>13.5</v>
      </c>
      <c r="M2780" s="68">
        <v>15</v>
      </c>
      <c r="N2780" s="68">
        <v>1.5</v>
      </c>
    </row>
    <row r="2781" customFormat="1" spans="1:14">
      <c r="A2781" s="54" t="s">
        <v>8371</v>
      </c>
      <c r="B2781" s="54" t="s">
        <v>8372</v>
      </c>
      <c r="C2781" s="54" t="s">
        <v>8373</v>
      </c>
      <c r="D2781" s="54" t="s">
        <v>603</v>
      </c>
      <c r="E2781" s="54" t="s">
        <v>18</v>
      </c>
      <c r="F2781" s="54" t="s">
        <v>603</v>
      </c>
      <c r="G2781" s="54" t="s">
        <v>129</v>
      </c>
      <c r="H2781" s="54"/>
      <c r="I2781" s="54" t="s">
        <v>454</v>
      </c>
      <c r="J2781" s="68">
        <v>6.94</v>
      </c>
      <c r="K2781" s="68">
        <v>5.524</v>
      </c>
      <c r="L2781" s="68">
        <v>7</v>
      </c>
      <c r="M2781" s="68">
        <v>7</v>
      </c>
      <c r="N2781" s="68">
        <v>0</v>
      </c>
    </row>
    <row r="2782" customFormat="1" spans="1:14">
      <c r="A2782" s="54" t="s">
        <v>8374</v>
      </c>
      <c r="B2782" s="54" t="s">
        <v>8375</v>
      </c>
      <c r="C2782" s="54" t="s">
        <v>8376</v>
      </c>
      <c r="D2782" s="54" t="s">
        <v>17</v>
      </c>
      <c r="E2782" s="54" t="s">
        <v>18</v>
      </c>
      <c r="F2782" s="54" t="s">
        <v>17</v>
      </c>
      <c r="G2782" s="66" t="s">
        <v>19</v>
      </c>
      <c r="H2782" s="54"/>
      <c r="I2782" s="54" t="s">
        <v>454</v>
      </c>
      <c r="J2782" s="68">
        <v>11.52</v>
      </c>
      <c r="K2782" s="68">
        <v>7.97</v>
      </c>
      <c r="L2782" s="68">
        <v>12</v>
      </c>
      <c r="M2782" s="68">
        <v>12</v>
      </c>
      <c r="N2782" s="68">
        <v>0</v>
      </c>
    </row>
    <row r="2783" customFormat="1" spans="1:14">
      <c r="A2783" s="54" t="s">
        <v>8377</v>
      </c>
      <c r="B2783" s="54" t="s">
        <v>8378</v>
      </c>
      <c r="C2783" s="54" t="s">
        <v>8379</v>
      </c>
      <c r="D2783" s="54" t="s">
        <v>85</v>
      </c>
      <c r="E2783" s="54" t="s">
        <v>18</v>
      </c>
      <c r="F2783" s="54" t="s">
        <v>85</v>
      </c>
      <c r="G2783" s="54" t="s">
        <v>29</v>
      </c>
      <c r="H2783" s="54"/>
      <c r="I2783" s="54" t="s">
        <v>398</v>
      </c>
      <c r="J2783" s="68">
        <v>159.59</v>
      </c>
      <c r="K2783" s="68">
        <v>209.968</v>
      </c>
      <c r="L2783" s="68">
        <v>185</v>
      </c>
      <c r="M2783" s="68">
        <v>210</v>
      </c>
      <c r="N2783" s="68">
        <v>25</v>
      </c>
    </row>
    <row r="2784" customFormat="1" spans="1:14">
      <c r="A2784" s="54" t="s">
        <v>8380</v>
      </c>
      <c r="B2784" s="54" t="s">
        <v>8381</v>
      </c>
      <c r="C2784" s="54" t="s">
        <v>8382</v>
      </c>
      <c r="D2784" s="54" t="s">
        <v>2864</v>
      </c>
      <c r="E2784" s="54" t="s">
        <v>18</v>
      </c>
      <c r="F2784" s="54" t="s">
        <v>2864</v>
      </c>
      <c r="G2784" s="66" t="s">
        <v>129</v>
      </c>
      <c r="H2784" s="54"/>
      <c r="I2784" s="54" t="s">
        <v>442</v>
      </c>
      <c r="J2784" s="68">
        <v>8.12</v>
      </c>
      <c r="K2784" s="68">
        <v>1.768</v>
      </c>
      <c r="L2784" s="68">
        <v>9</v>
      </c>
      <c r="M2784" s="68">
        <v>8.5</v>
      </c>
      <c r="N2784" s="68">
        <v>-0.5</v>
      </c>
    </row>
    <row r="2785" customFormat="1" spans="1:14">
      <c r="A2785" s="54" t="s">
        <v>8383</v>
      </c>
      <c r="B2785" s="54" t="s">
        <v>8384</v>
      </c>
      <c r="C2785" s="54" t="s">
        <v>8385</v>
      </c>
      <c r="D2785" s="54" t="s">
        <v>78</v>
      </c>
      <c r="E2785" s="54" t="s">
        <v>18</v>
      </c>
      <c r="F2785" s="54" t="s">
        <v>78</v>
      </c>
      <c r="G2785" s="66" t="s">
        <v>29</v>
      </c>
      <c r="H2785" s="54"/>
      <c r="I2785" s="54" t="s">
        <v>116</v>
      </c>
      <c r="J2785" s="68">
        <v>220</v>
      </c>
      <c r="K2785" s="68">
        <v>110</v>
      </c>
      <c r="L2785" s="68">
        <v>190</v>
      </c>
      <c r="M2785" s="68">
        <v>220</v>
      </c>
      <c r="N2785" s="68">
        <v>30</v>
      </c>
    </row>
    <row r="2786" customFormat="1" spans="1:14">
      <c r="A2786" s="54" t="s">
        <v>8386</v>
      </c>
      <c r="B2786" s="54" t="s">
        <v>8387</v>
      </c>
      <c r="C2786" s="54" t="s">
        <v>8388</v>
      </c>
      <c r="D2786" s="54" t="s">
        <v>17</v>
      </c>
      <c r="E2786" s="54" t="s">
        <v>18</v>
      </c>
      <c r="F2786" s="54" t="s">
        <v>17</v>
      </c>
      <c r="G2786" s="66" t="s">
        <v>19</v>
      </c>
      <c r="H2786" s="54"/>
      <c r="I2786" s="54" t="s">
        <v>337</v>
      </c>
      <c r="J2786" s="68">
        <v>67.9</v>
      </c>
      <c r="K2786" s="68">
        <v>40.416</v>
      </c>
      <c r="L2786" s="68">
        <v>70</v>
      </c>
      <c r="M2786" s="68">
        <v>72</v>
      </c>
      <c r="N2786" s="68">
        <v>2</v>
      </c>
    </row>
    <row r="2787" customFormat="1" spans="1:14">
      <c r="A2787" s="54" t="s">
        <v>8389</v>
      </c>
      <c r="B2787" s="54" t="s">
        <v>8390</v>
      </c>
      <c r="C2787" s="54" t="s">
        <v>8391</v>
      </c>
      <c r="D2787" s="54" t="s">
        <v>17</v>
      </c>
      <c r="E2787" s="54" t="s">
        <v>18</v>
      </c>
      <c r="F2787" s="54" t="s">
        <v>17</v>
      </c>
      <c r="G2787" s="54" t="s">
        <v>19</v>
      </c>
      <c r="H2787" s="54"/>
      <c r="I2787" s="54" t="s">
        <v>337</v>
      </c>
      <c r="J2787" s="68">
        <v>78.93</v>
      </c>
      <c r="K2787" s="68">
        <v>47.662</v>
      </c>
      <c r="L2787" s="68">
        <v>82</v>
      </c>
      <c r="M2787" s="68">
        <v>84</v>
      </c>
      <c r="N2787" s="68">
        <v>2</v>
      </c>
    </row>
    <row r="2788" customFormat="1" spans="1:14">
      <c r="A2788" s="54" t="s">
        <v>8392</v>
      </c>
      <c r="B2788" s="54" t="s">
        <v>8393</v>
      </c>
      <c r="C2788" s="54" t="s">
        <v>8394</v>
      </c>
      <c r="D2788" s="54" t="s">
        <v>17</v>
      </c>
      <c r="E2788" s="54" t="s">
        <v>18</v>
      </c>
      <c r="F2788" s="54" t="s">
        <v>17</v>
      </c>
      <c r="G2788" s="66" t="s">
        <v>19</v>
      </c>
      <c r="H2788" s="54"/>
      <c r="I2788" s="54" t="s">
        <v>120</v>
      </c>
      <c r="J2788" s="68">
        <v>4.02</v>
      </c>
      <c r="K2788" s="68">
        <v>2.751</v>
      </c>
      <c r="L2788" s="68">
        <v>4.5</v>
      </c>
      <c r="M2788" s="68">
        <v>4.5</v>
      </c>
      <c r="N2788" s="68">
        <v>0</v>
      </c>
    </row>
    <row r="2789" customFormat="1" spans="1:14">
      <c r="A2789" s="54" t="s">
        <v>8395</v>
      </c>
      <c r="B2789" s="54" t="s">
        <v>8396</v>
      </c>
      <c r="C2789" s="54" t="s">
        <v>8397</v>
      </c>
      <c r="D2789" s="54" t="s">
        <v>97</v>
      </c>
      <c r="E2789" s="54" t="s">
        <v>18</v>
      </c>
      <c r="F2789" s="54" t="s">
        <v>97</v>
      </c>
      <c r="G2789" s="54" t="s">
        <v>98</v>
      </c>
      <c r="H2789" s="54"/>
      <c r="I2789" s="54" t="s">
        <v>227</v>
      </c>
      <c r="J2789" s="68">
        <v>1016.53</v>
      </c>
      <c r="K2789" s="68">
        <v>331.018</v>
      </c>
      <c r="L2789" s="68">
        <v>1017</v>
      </c>
      <c r="M2789" s="68">
        <v>1017</v>
      </c>
      <c r="N2789" s="68">
        <v>0</v>
      </c>
    </row>
    <row r="2790" customFormat="1" spans="1:14">
      <c r="A2790" s="54" t="s">
        <v>8398</v>
      </c>
      <c r="B2790" s="54" t="s">
        <v>8399</v>
      </c>
      <c r="C2790" s="54" t="s">
        <v>8400</v>
      </c>
      <c r="D2790" s="54" t="s">
        <v>97</v>
      </c>
      <c r="E2790" s="54" t="s">
        <v>18</v>
      </c>
      <c r="F2790" s="54" t="s">
        <v>97</v>
      </c>
      <c r="G2790" s="54" t="s">
        <v>98</v>
      </c>
      <c r="H2790" s="54"/>
      <c r="I2790" s="54" t="s">
        <v>223</v>
      </c>
      <c r="J2790" s="68">
        <v>80.05</v>
      </c>
      <c r="K2790" s="68">
        <v>61.691</v>
      </c>
      <c r="L2790" s="68">
        <v>81</v>
      </c>
      <c r="M2790" s="68">
        <v>81</v>
      </c>
      <c r="N2790" s="68">
        <v>0</v>
      </c>
    </row>
    <row r="2791" customFormat="1" spans="1:14">
      <c r="A2791" s="54" t="s">
        <v>8401</v>
      </c>
      <c r="B2791" s="54" t="s">
        <v>8402</v>
      </c>
      <c r="C2791" s="54" t="s">
        <v>8403</v>
      </c>
      <c r="D2791" s="54" t="s">
        <v>611</v>
      </c>
      <c r="E2791" s="54" t="s">
        <v>18</v>
      </c>
      <c r="F2791" s="54" t="s">
        <v>611</v>
      </c>
      <c r="G2791" s="54" t="s">
        <v>129</v>
      </c>
      <c r="H2791" s="54"/>
      <c r="I2791" s="54" t="s">
        <v>86</v>
      </c>
      <c r="J2791" s="68">
        <v>22.55</v>
      </c>
      <c r="K2791" s="68" t="s">
        <v>36</v>
      </c>
      <c r="L2791" s="68">
        <v>23</v>
      </c>
      <c r="M2791" s="68">
        <v>23</v>
      </c>
      <c r="N2791" s="68">
        <v>0</v>
      </c>
    </row>
    <row r="2792" customFormat="1" spans="1:14">
      <c r="A2792" s="54" t="s">
        <v>8404</v>
      </c>
      <c r="B2792" s="54" t="s">
        <v>8405</v>
      </c>
      <c r="C2792" s="54" t="s">
        <v>8406</v>
      </c>
      <c r="D2792" s="54" t="s">
        <v>17</v>
      </c>
      <c r="E2792" s="54" t="s">
        <v>18</v>
      </c>
      <c r="F2792" s="54" t="s">
        <v>17</v>
      </c>
      <c r="G2792" s="54" t="s">
        <v>19</v>
      </c>
      <c r="H2792" s="54"/>
      <c r="I2792" s="54" t="s">
        <v>152</v>
      </c>
      <c r="J2792" s="68">
        <v>2.35</v>
      </c>
      <c r="K2792" s="68">
        <v>3.37</v>
      </c>
      <c r="L2792" s="68">
        <v>3</v>
      </c>
      <c r="M2792" s="68">
        <v>3.5</v>
      </c>
      <c r="N2792" s="68">
        <v>0.5</v>
      </c>
    </row>
    <row r="2793" customFormat="1" spans="1:14">
      <c r="A2793" s="54" t="s">
        <v>8407</v>
      </c>
      <c r="B2793" s="54" t="s">
        <v>8408</v>
      </c>
      <c r="C2793" s="54" t="s">
        <v>8409</v>
      </c>
      <c r="D2793" s="54" t="s">
        <v>17</v>
      </c>
      <c r="E2793" s="54" t="s">
        <v>18</v>
      </c>
      <c r="F2793" s="54" t="s">
        <v>17</v>
      </c>
      <c r="G2793" s="54" t="s">
        <v>19</v>
      </c>
      <c r="H2793" s="54"/>
      <c r="I2793" s="54" t="s">
        <v>152</v>
      </c>
      <c r="J2793" s="68">
        <v>4.26</v>
      </c>
      <c r="K2793" s="68">
        <v>6.038</v>
      </c>
      <c r="L2793" s="68">
        <v>5</v>
      </c>
      <c r="M2793" s="68">
        <v>6.5</v>
      </c>
      <c r="N2793" s="68">
        <v>1.5</v>
      </c>
    </row>
    <row r="2794" customFormat="1" spans="1:14">
      <c r="A2794" s="54" t="s">
        <v>8410</v>
      </c>
      <c r="B2794" s="54" t="s">
        <v>8411</v>
      </c>
      <c r="C2794" s="54" t="s">
        <v>8412</v>
      </c>
      <c r="D2794" s="54" t="s">
        <v>17</v>
      </c>
      <c r="E2794" s="54" t="s">
        <v>18</v>
      </c>
      <c r="F2794" s="54" t="s">
        <v>17</v>
      </c>
      <c r="G2794" s="66" t="s">
        <v>19</v>
      </c>
      <c r="H2794" s="54"/>
      <c r="I2794" s="54" t="s">
        <v>152</v>
      </c>
      <c r="J2794" s="68">
        <v>1.18</v>
      </c>
      <c r="K2794" s="68">
        <v>1.71</v>
      </c>
      <c r="L2794" s="68">
        <v>2</v>
      </c>
      <c r="M2794" s="68">
        <v>2</v>
      </c>
      <c r="N2794" s="68">
        <v>0</v>
      </c>
    </row>
    <row r="2795" customFormat="1" spans="1:14">
      <c r="A2795" s="54" t="s">
        <v>8413</v>
      </c>
      <c r="B2795" s="54" t="s">
        <v>8414</v>
      </c>
      <c r="C2795" s="54" t="s">
        <v>8415</v>
      </c>
      <c r="D2795" s="54" t="s">
        <v>128</v>
      </c>
      <c r="E2795" s="54" t="s">
        <v>18</v>
      </c>
      <c r="F2795" s="54" t="s">
        <v>128</v>
      </c>
      <c r="G2795" s="66" t="s">
        <v>129</v>
      </c>
      <c r="H2795" s="54"/>
      <c r="I2795" s="54" t="s">
        <v>687</v>
      </c>
      <c r="J2795" s="68">
        <v>9.49</v>
      </c>
      <c r="K2795" s="68">
        <v>5.85</v>
      </c>
      <c r="L2795" s="68">
        <v>10</v>
      </c>
      <c r="M2795" s="68">
        <v>9.5</v>
      </c>
      <c r="N2795" s="68">
        <v>-0.5</v>
      </c>
    </row>
    <row r="2796" customFormat="1" spans="1:14">
      <c r="A2796" s="54" t="s">
        <v>8416</v>
      </c>
      <c r="B2796" s="54" t="s">
        <v>8417</v>
      </c>
      <c r="C2796" s="54" t="s">
        <v>8418</v>
      </c>
      <c r="D2796" s="54" t="s">
        <v>17</v>
      </c>
      <c r="E2796" s="54" t="s">
        <v>18</v>
      </c>
      <c r="F2796" s="54" t="s">
        <v>17</v>
      </c>
      <c r="G2796" s="54" t="s">
        <v>19</v>
      </c>
      <c r="H2796" s="54"/>
      <c r="I2796" s="54" t="s">
        <v>558</v>
      </c>
      <c r="J2796" s="68">
        <v>66.02</v>
      </c>
      <c r="K2796" s="68">
        <v>13.888</v>
      </c>
      <c r="L2796" s="68">
        <v>67</v>
      </c>
      <c r="M2796" s="68">
        <v>68</v>
      </c>
      <c r="N2796" s="68">
        <v>1</v>
      </c>
    </row>
    <row r="2797" customFormat="1" spans="1:14">
      <c r="A2797" s="54" t="s">
        <v>8419</v>
      </c>
      <c r="B2797" s="54" t="s">
        <v>8420</v>
      </c>
      <c r="C2797" s="54" t="s">
        <v>8421</v>
      </c>
      <c r="D2797" s="54" t="s">
        <v>4937</v>
      </c>
      <c r="E2797" s="54" t="s">
        <v>18</v>
      </c>
      <c r="F2797" s="54" t="s">
        <v>4937</v>
      </c>
      <c r="G2797" s="54" t="s">
        <v>170</v>
      </c>
      <c r="H2797" s="54"/>
      <c r="I2797" s="54" t="s">
        <v>191</v>
      </c>
      <c r="J2797" s="68">
        <v>53.97</v>
      </c>
      <c r="K2797" s="68">
        <v>43.155</v>
      </c>
      <c r="L2797" s="68">
        <v>55</v>
      </c>
      <c r="M2797" s="68">
        <v>54</v>
      </c>
      <c r="N2797" s="68">
        <v>-1</v>
      </c>
    </row>
    <row r="2798" customFormat="1" spans="1:14">
      <c r="A2798" s="54" t="s">
        <v>8422</v>
      </c>
      <c r="B2798" s="54" t="s">
        <v>8423</v>
      </c>
      <c r="C2798" s="54" t="s">
        <v>8424</v>
      </c>
      <c r="D2798" s="54" t="s">
        <v>140</v>
      </c>
      <c r="E2798" s="54" t="s">
        <v>18</v>
      </c>
      <c r="F2798" s="54" t="s">
        <v>140</v>
      </c>
      <c r="G2798" s="66" t="s">
        <v>98</v>
      </c>
      <c r="H2798" s="54"/>
      <c r="I2798" s="54" t="s">
        <v>199</v>
      </c>
      <c r="J2798" s="68">
        <v>8.96</v>
      </c>
      <c r="K2798" s="68">
        <v>6.944</v>
      </c>
      <c r="L2798" s="68">
        <v>9</v>
      </c>
      <c r="M2798" s="68">
        <v>9.5</v>
      </c>
      <c r="N2798" s="68">
        <v>0.5</v>
      </c>
    </row>
    <row r="2799" customFormat="1" spans="1:14">
      <c r="A2799" s="54" t="s">
        <v>8425</v>
      </c>
      <c r="B2799" s="54" t="s">
        <v>8426</v>
      </c>
      <c r="C2799" s="54" t="s">
        <v>8427</v>
      </c>
      <c r="D2799" s="54" t="s">
        <v>539</v>
      </c>
      <c r="E2799" s="54" t="s">
        <v>18</v>
      </c>
      <c r="F2799" s="54" t="s">
        <v>539</v>
      </c>
      <c r="G2799" s="54" t="s">
        <v>129</v>
      </c>
      <c r="H2799" s="54"/>
      <c r="I2799" s="54" t="s">
        <v>191</v>
      </c>
      <c r="J2799" s="68">
        <v>23.86</v>
      </c>
      <c r="K2799" s="68">
        <v>9.677</v>
      </c>
      <c r="L2799" s="68">
        <v>24</v>
      </c>
      <c r="M2799" s="68">
        <v>24</v>
      </c>
      <c r="N2799" s="68">
        <v>0</v>
      </c>
    </row>
    <row r="2800" customFormat="1" spans="1:14">
      <c r="A2800" s="54" t="s">
        <v>8428</v>
      </c>
      <c r="B2800" s="54" t="s">
        <v>8429</v>
      </c>
      <c r="C2800" s="54" t="s">
        <v>8430</v>
      </c>
      <c r="D2800" s="54" t="s">
        <v>140</v>
      </c>
      <c r="E2800" s="54" t="s">
        <v>18</v>
      </c>
      <c r="F2800" s="54" t="s">
        <v>140</v>
      </c>
      <c r="G2800" s="66" t="s">
        <v>98</v>
      </c>
      <c r="H2800" s="54"/>
      <c r="I2800" s="54" t="s">
        <v>199</v>
      </c>
      <c r="J2800" s="68">
        <v>17.89</v>
      </c>
      <c r="K2800" s="68">
        <v>8.397</v>
      </c>
      <c r="L2800" s="68">
        <v>18</v>
      </c>
      <c r="M2800" s="68">
        <v>18</v>
      </c>
      <c r="N2800" s="68">
        <v>0</v>
      </c>
    </row>
    <row r="2801" customFormat="1" spans="1:14">
      <c r="A2801" s="54" t="s">
        <v>8431</v>
      </c>
      <c r="B2801" s="54" t="s">
        <v>8432</v>
      </c>
      <c r="C2801" s="54" t="s">
        <v>8433</v>
      </c>
      <c r="D2801" s="54" t="s">
        <v>539</v>
      </c>
      <c r="E2801" s="54" t="s">
        <v>18</v>
      </c>
      <c r="F2801" s="54" t="s">
        <v>539</v>
      </c>
      <c r="G2801" s="54" t="s">
        <v>129</v>
      </c>
      <c r="H2801" s="54"/>
      <c r="I2801" s="54" t="s">
        <v>191</v>
      </c>
      <c r="J2801" s="68">
        <v>23.86</v>
      </c>
      <c r="K2801" s="68">
        <v>9.635</v>
      </c>
      <c r="L2801" s="68">
        <v>24</v>
      </c>
      <c r="M2801" s="68">
        <v>24</v>
      </c>
      <c r="N2801" s="68">
        <v>0</v>
      </c>
    </row>
    <row r="2802" customFormat="1" spans="1:14">
      <c r="A2802" s="54" t="s">
        <v>8434</v>
      </c>
      <c r="B2802" s="54" t="s">
        <v>8435</v>
      </c>
      <c r="C2802" s="54" t="s">
        <v>8436</v>
      </c>
      <c r="D2802" s="54" t="s">
        <v>140</v>
      </c>
      <c r="E2802" s="54" t="s">
        <v>18</v>
      </c>
      <c r="F2802" s="54" t="s">
        <v>140</v>
      </c>
      <c r="G2802" s="54" t="s">
        <v>98</v>
      </c>
      <c r="H2802" s="54"/>
      <c r="I2802" s="54" t="s">
        <v>199</v>
      </c>
      <c r="J2802" s="68">
        <v>5.43</v>
      </c>
      <c r="K2802" s="68">
        <v>5.951</v>
      </c>
      <c r="L2802" s="68">
        <v>6</v>
      </c>
      <c r="M2802" s="68">
        <v>6</v>
      </c>
      <c r="N2802" s="68">
        <v>0</v>
      </c>
    </row>
    <row r="2803" customFormat="1" spans="1:14">
      <c r="A2803" s="54" t="s">
        <v>8437</v>
      </c>
      <c r="B2803" s="54" t="s">
        <v>8438</v>
      </c>
      <c r="C2803" s="54" t="s">
        <v>8439</v>
      </c>
      <c r="D2803" s="54" t="s">
        <v>266</v>
      </c>
      <c r="E2803" s="54" t="s">
        <v>18</v>
      </c>
      <c r="F2803" s="54" t="s">
        <v>267</v>
      </c>
      <c r="G2803" s="54" t="s">
        <v>170</v>
      </c>
      <c r="H2803" s="54"/>
      <c r="I2803" s="54" t="s">
        <v>120</v>
      </c>
      <c r="J2803" s="68">
        <v>132.95</v>
      </c>
      <c r="K2803" s="68">
        <v>81.077</v>
      </c>
      <c r="L2803" s="68">
        <v>135</v>
      </c>
      <c r="M2803" s="68">
        <v>135</v>
      </c>
      <c r="N2803" s="68">
        <v>0</v>
      </c>
    </row>
    <row r="2804" customFormat="1" spans="1:14">
      <c r="A2804" s="54" t="s">
        <v>8440</v>
      </c>
      <c r="B2804" s="54" t="s">
        <v>8441</v>
      </c>
      <c r="C2804" s="54" t="s">
        <v>8442</v>
      </c>
      <c r="D2804" s="54" t="s">
        <v>17</v>
      </c>
      <c r="E2804" s="54" t="s">
        <v>18</v>
      </c>
      <c r="F2804" s="54" t="s">
        <v>17</v>
      </c>
      <c r="G2804" s="54" t="s">
        <v>19</v>
      </c>
      <c r="H2804" s="54"/>
      <c r="I2804" s="54" t="s">
        <v>408</v>
      </c>
      <c r="J2804" s="68">
        <v>7.61</v>
      </c>
      <c r="K2804" s="68">
        <v>5.834</v>
      </c>
      <c r="L2804" s="68">
        <v>8</v>
      </c>
      <c r="M2804" s="68">
        <v>8</v>
      </c>
      <c r="N2804" s="68">
        <v>0</v>
      </c>
    </row>
    <row r="2805" customFormat="1" spans="1:14">
      <c r="A2805" s="54" t="s">
        <v>8443</v>
      </c>
      <c r="B2805" s="54" t="s">
        <v>8444</v>
      </c>
      <c r="C2805" s="54" t="s">
        <v>8445</v>
      </c>
      <c r="D2805" s="54" t="s">
        <v>4948</v>
      </c>
      <c r="E2805" s="54" t="s">
        <v>18</v>
      </c>
      <c r="F2805" s="54" t="s">
        <v>4948</v>
      </c>
      <c r="G2805" s="54" t="s">
        <v>129</v>
      </c>
      <c r="H2805" s="54"/>
      <c r="I2805" s="54" t="s">
        <v>227</v>
      </c>
      <c r="J2805" s="68">
        <v>25.44</v>
      </c>
      <c r="K2805" s="68">
        <v>33.528</v>
      </c>
      <c r="L2805" s="68">
        <v>34</v>
      </c>
      <c r="M2805" s="68">
        <v>34</v>
      </c>
      <c r="N2805" s="68">
        <v>0</v>
      </c>
    </row>
    <row r="2806" customFormat="1" spans="1:14">
      <c r="A2806" s="54" t="s">
        <v>8446</v>
      </c>
      <c r="B2806" s="54" t="s">
        <v>8447</v>
      </c>
      <c r="C2806" s="54" t="s">
        <v>8448</v>
      </c>
      <c r="D2806" s="54" t="s">
        <v>266</v>
      </c>
      <c r="E2806" s="54" t="s">
        <v>18</v>
      </c>
      <c r="F2806" s="54" t="s">
        <v>267</v>
      </c>
      <c r="G2806" s="54" t="s">
        <v>170</v>
      </c>
      <c r="H2806" s="54"/>
      <c r="I2806" s="54" t="s">
        <v>187</v>
      </c>
      <c r="J2806" s="68">
        <v>39.9</v>
      </c>
      <c r="K2806" s="68">
        <v>19.494</v>
      </c>
      <c r="L2806" s="68">
        <v>40</v>
      </c>
      <c r="M2806" s="68">
        <v>40</v>
      </c>
      <c r="N2806" s="68">
        <v>0</v>
      </c>
    </row>
    <row r="2807" customFormat="1" spans="1:14">
      <c r="A2807" s="54" t="s">
        <v>8449</v>
      </c>
      <c r="B2807" s="54" t="s">
        <v>8450</v>
      </c>
      <c r="C2807" s="54" t="s">
        <v>8451</v>
      </c>
      <c r="D2807" s="54" t="s">
        <v>17</v>
      </c>
      <c r="E2807" s="54" t="s">
        <v>18</v>
      </c>
      <c r="F2807" s="54" t="s">
        <v>17</v>
      </c>
      <c r="G2807" s="54" t="s">
        <v>19</v>
      </c>
      <c r="H2807" s="54"/>
      <c r="I2807" s="54" t="s">
        <v>227</v>
      </c>
      <c r="J2807" s="68">
        <v>2.36</v>
      </c>
      <c r="K2807" s="68">
        <v>1.193</v>
      </c>
      <c r="L2807" s="68">
        <v>2.5</v>
      </c>
      <c r="M2807" s="68">
        <v>2.5</v>
      </c>
      <c r="N2807" s="68">
        <v>0</v>
      </c>
    </row>
    <row r="2808" customFormat="1" spans="1:14">
      <c r="A2808" s="54" t="s">
        <v>8452</v>
      </c>
      <c r="B2808" s="54" t="s">
        <v>8453</v>
      </c>
      <c r="C2808" s="54" t="s">
        <v>8454</v>
      </c>
      <c r="D2808" s="54" t="s">
        <v>17</v>
      </c>
      <c r="E2808" s="54" t="s">
        <v>18</v>
      </c>
      <c r="F2808" s="54" t="s">
        <v>17</v>
      </c>
      <c r="G2808" s="54" t="s">
        <v>19</v>
      </c>
      <c r="H2808" s="54"/>
      <c r="I2808" s="54" t="s">
        <v>1109</v>
      </c>
      <c r="J2808" s="68">
        <v>63.67</v>
      </c>
      <c r="K2808" s="68">
        <v>44.839</v>
      </c>
      <c r="L2808" s="68">
        <v>64</v>
      </c>
      <c r="M2808" s="68">
        <v>65</v>
      </c>
      <c r="N2808" s="68">
        <v>1</v>
      </c>
    </row>
    <row r="2809" customFormat="1" spans="1:14">
      <c r="A2809" s="54" t="s">
        <v>8455</v>
      </c>
      <c r="B2809" s="54" t="s">
        <v>8456</v>
      </c>
      <c r="C2809" s="54" t="s">
        <v>8457</v>
      </c>
      <c r="D2809" s="54" t="s">
        <v>17</v>
      </c>
      <c r="E2809" s="54" t="s">
        <v>18</v>
      </c>
      <c r="F2809" s="54" t="s">
        <v>17</v>
      </c>
      <c r="G2809" s="54" t="s">
        <v>19</v>
      </c>
      <c r="H2809" s="54"/>
      <c r="I2809" s="54" t="s">
        <v>292</v>
      </c>
      <c r="J2809" s="68">
        <v>3.35</v>
      </c>
      <c r="K2809" s="68">
        <v>3.74</v>
      </c>
      <c r="L2809" s="68">
        <v>3.5</v>
      </c>
      <c r="M2809" s="68">
        <v>4</v>
      </c>
      <c r="N2809" s="68">
        <v>0.5</v>
      </c>
    </row>
    <row r="2810" customFormat="1" spans="1:14">
      <c r="A2810" s="54" t="s">
        <v>8458</v>
      </c>
      <c r="B2810" s="54" t="s">
        <v>8459</v>
      </c>
      <c r="C2810" s="54" t="s">
        <v>8460</v>
      </c>
      <c r="D2810" s="54" t="s">
        <v>332</v>
      </c>
      <c r="E2810" s="54" t="s">
        <v>18</v>
      </c>
      <c r="F2810" s="54" t="s">
        <v>332</v>
      </c>
      <c r="G2810" s="54" t="s">
        <v>52</v>
      </c>
      <c r="H2810" s="54"/>
      <c r="I2810" s="54" t="s">
        <v>398</v>
      </c>
      <c r="J2810" s="68">
        <v>249.27</v>
      </c>
      <c r="K2810" s="68">
        <v>236.543</v>
      </c>
      <c r="L2810" s="68">
        <v>249</v>
      </c>
      <c r="M2810" s="68">
        <v>250</v>
      </c>
      <c r="N2810" s="68">
        <v>1</v>
      </c>
    </row>
    <row r="2811" customFormat="1" spans="1:14">
      <c r="A2811" s="54" t="s">
        <v>8461</v>
      </c>
      <c r="B2811" s="54" t="s">
        <v>8462</v>
      </c>
      <c r="C2811" s="54" t="s">
        <v>8463</v>
      </c>
      <c r="D2811" s="54" t="s">
        <v>17</v>
      </c>
      <c r="E2811" s="54" t="s">
        <v>18</v>
      </c>
      <c r="F2811" s="54" t="s">
        <v>17</v>
      </c>
      <c r="G2811" s="54" t="s">
        <v>19</v>
      </c>
      <c r="H2811" s="54"/>
      <c r="I2811" s="54" t="s">
        <v>7799</v>
      </c>
      <c r="J2811" s="68">
        <v>0.79</v>
      </c>
      <c r="K2811" s="68">
        <v>0.792</v>
      </c>
      <c r="L2811" s="68">
        <v>1</v>
      </c>
      <c r="M2811" s="68">
        <v>1</v>
      </c>
      <c r="N2811" s="68">
        <v>0</v>
      </c>
    </row>
    <row r="2812" customFormat="1" spans="1:14">
      <c r="A2812" s="54" t="s">
        <v>8464</v>
      </c>
      <c r="B2812" s="54" t="s">
        <v>8465</v>
      </c>
      <c r="C2812" s="54" t="s">
        <v>8466</v>
      </c>
      <c r="D2812" s="54" t="s">
        <v>17</v>
      </c>
      <c r="E2812" s="54" t="s">
        <v>18</v>
      </c>
      <c r="F2812" s="54" t="s">
        <v>17</v>
      </c>
      <c r="G2812" s="54" t="s">
        <v>19</v>
      </c>
      <c r="H2812" s="54"/>
      <c r="I2812" s="54" t="s">
        <v>408</v>
      </c>
      <c r="J2812" s="68">
        <v>12.3</v>
      </c>
      <c r="K2812" s="68">
        <v>7.861</v>
      </c>
      <c r="L2812" s="68">
        <v>12.5</v>
      </c>
      <c r="M2812" s="68">
        <v>12.5</v>
      </c>
      <c r="N2812" s="68">
        <v>0</v>
      </c>
    </row>
    <row r="2813" customFormat="1" spans="1:14">
      <c r="A2813" s="54" t="s">
        <v>8467</v>
      </c>
      <c r="B2813" s="54" t="s">
        <v>8468</v>
      </c>
      <c r="C2813" s="54" t="s">
        <v>8469</v>
      </c>
      <c r="D2813" s="54" t="s">
        <v>256</v>
      </c>
      <c r="E2813" s="54" t="s">
        <v>18</v>
      </c>
      <c r="F2813" s="54" t="s">
        <v>256</v>
      </c>
      <c r="G2813" s="54" t="s">
        <v>19</v>
      </c>
      <c r="H2813" s="54"/>
      <c r="I2813" s="54" t="s">
        <v>120</v>
      </c>
      <c r="J2813" s="68">
        <v>1.36</v>
      </c>
      <c r="K2813" s="68">
        <v>1.398</v>
      </c>
      <c r="L2813" s="68">
        <v>1.5</v>
      </c>
      <c r="M2813" s="68">
        <v>2</v>
      </c>
      <c r="N2813" s="68">
        <v>0.5</v>
      </c>
    </row>
    <row r="2814" customFormat="1" spans="1:14">
      <c r="A2814" s="54" t="s">
        <v>8470</v>
      </c>
      <c r="B2814" s="54" t="s">
        <v>8471</v>
      </c>
      <c r="C2814" s="54" t="s">
        <v>8472</v>
      </c>
      <c r="D2814" s="54" t="s">
        <v>17</v>
      </c>
      <c r="E2814" s="54" t="s">
        <v>18</v>
      </c>
      <c r="F2814" s="54" t="s">
        <v>17</v>
      </c>
      <c r="G2814" s="54" t="s">
        <v>19</v>
      </c>
      <c r="H2814" s="54"/>
      <c r="I2814" s="54" t="s">
        <v>398</v>
      </c>
      <c r="J2814" s="68">
        <v>9.67</v>
      </c>
      <c r="K2814" s="68">
        <v>6.772</v>
      </c>
      <c r="L2814" s="68">
        <v>12</v>
      </c>
      <c r="M2814" s="68">
        <v>10</v>
      </c>
      <c r="N2814" s="68">
        <v>-2</v>
      </c>
    </row>
    <row r="2815" customFormat="1" spans="1:14">
      <c r="A2815" s="54" t="s">
        <v>8473</v>
      </c>
      <c r="B2815" s="54" t="s">
        <v>8474</v>
      </c>
      <c r="C2815" s="54" t="s">
        <v>8475</v>
      </c>
      <c r="D2815" s="54" t="s">
        <v>728</v>
      </c>
      <c r="E2815" s="54" t="s">
        <v>18</v>
      </c>
      <c r="F2815" s="54" t="s">
        <v>728</v>
      </c>
      <c r="G2815" s="54" t="s">
        <v>129</v>
      </c>
      <c r="H2815" s="54"/>
      <c r="I2815" s="54" t="s">
        <v>612</v>
      </c>
      <c r="J2815" s="68">
        <v>7.68</v>
      </c>
      <c r="K2815" s="68">
        <v>25.332</v>
      </c>
      <c r="L2815" s="68">
        <v>26</v>
      </c>
      <c r="M2815" s="68">
        <v>27</v>
      </c>
      <c r="N2815" s="68">
        <v>1</v>
      </c>
    </row>
    <row r="2816" customFormat="1" spans="1:14">
      <c r="A2816" s="54" t="s">
        <v>8476</v>
      </c>
      <c r="B2816" s="54" t="s">
        <v>8477</v>
      </c>
      <c r="C2816" s="54" t="s">
        <v>8478</v>
      </c>
      <c r="D2816" s="54" t="s">
        <v>168</v>
      </c>
      <c r="E2816" s="54" t="s">
        <v>18</v>
      </c>
      <c r="F2816" s="54" t="s">
        <v>169</v>
      </c>
      <c r="G2816" s="54" t="s">
        <v>170</v>
      </c>
      <c r="H2816" s="54"/>
      <c r="I2816" s="54" t="s">
        <v>442</v>
      </c>
      <c r="J2816" s="68">
        <v>18.89</v>
      </c>
      <c r="K2816" s="68">
        <v>19.635</v>
      </c>
      <c r="L2816" s="68">
        <v>26</v>
      </c>
      <c r="M2816" s="68">
        <v>28</v>
      </c>
      <c r="N2816" s="68">
        <v>2</v>
      </c>
    </row>
    <row r="2817" customFormat="1" spans="1:14">
      <c r="A2817" s="54" t="s">
        <v>8479</v>
      </c>
      <c r="B2817" s="54" t="s">
        <v>8480</v>
      </c>
      <c r="C2817" s="54" t="s">
        <v>8481</v>
      </c>
      <c r="D2817" s="54" t="s">
        <v>97</v>
      </c>
      <c r="E2817" s="54" t="s">
        <v>18</v>
      </c>
      <c r="F2817" s="54" t="s">
        <v>97</v>
      </c>
      <c r="G2817" s="54" t="s">
        <v>98</v>
      </c>
      <c r="H2817" s="54"/>
      <c r="I2817" s="54" t="s">
        <v>191</v>
      </c>
      <c r="J2817" s="68">
        <v>171.06</v>
      </c>
      <c r="K2817" s="68">
        <v>140.506</v>
      </c>
      <c r="L2817" s="68">
        <v>218</v>
      </c>
      <c r="M2817" s="68">
        <v>218</v>
      </c>
      <c r="N2817" s="68">
        <v>0</v>
      </c>
    </row>
    <row r="2818" customFormat="1" spans="1:14">
      <c r="A2818" s="54" t="s">
        <v>8482</v>
      </c>
      <c r="B2818" s="54" t="s">
        <v>8483</v>
      </c>
      <c r="C2818" s="54" t="s">
        <v>8484</v>
      </c>
      <c r="D2818" s="54" t="s">
        <v>168</v>
      </c>
      <c r="E2818" s="54" t="s">
        <v>18</v>
      </c>
      <c r="F2818" s="54" t="s">
        <v>169</v>
      </c>
      <c r="G2818" s="66" t="s">
        <v>170</v>
      </c>
      <c r="H2818" s="54"/>
      <c r="I2818" s="54" t="s">
        <v>191</v>
      </c>
      <c r="J2818" s="68">
        <v>425.81</v>
      </c>
      <c r="K2818" s="68">
        <v>334.196</v>
      </c>
      <c r="L2818" s="68">
        <v>452</v>
      </c>
      <c r="M2818" s="68">
        <v>453</v>
      </c>
      <c r="N2818" s="68">
        <v>1</v>
      </c>
    </row>
    <row r="2819" customFormat="1" spans="1:14">
      <c r="A2819" s="54" t="s">
        <v>8485</v>
      </c>
      <c r="B2819" s="54" t="s">
        <v>8486</v>
      </c>
      <c r="C2819" s="54" t="s">
        <v>8487</v>
      </c>
      <c r="D2819" s="54" t="s">
        <v>3059</v>
      </c>
      <c r="E2819" s="54" t="s">
        <v>18</v>
      </c>
      <c r="F2819" s="54" t="s">
        <v>3059</v>
      </c>
      <c r="G2819" s="66" t="s">
        <v>29</v>
      </c>
      <c r="H2819" s="54"/>
      <c r="I2819" s="54" t="s">
        <v>130</v>
      </c>
      <c r="J2819" s="68">
        <v>19.96</v>
      </c>
      <c r="K2819" s="68">
        <v>20.123</v>
      </c>
      <c r="L2819" s="68">
        <v>21</v>
      </c>
      <c r="M2819" s="68">
        <v>21</v>
      </c>
      <c r="N2819" s="68">
        <v>0</v>
      </c>
    </row>
    <row r="2820" customFormat="1" spans="1:14">
      <c r="A2820" s="54" t="s">
        <v>8488</v>
      </c>
      <c r="B2820" s="54" t="s">
        <v>8489</v>
      </c>
      <c r="C2820" s="54" t="s">
        <v>8490</v>
      </c>
      <c r="D2820" s="54" t="s">
        <v>144</v>
      </c>
      <c r="E2820" s="54" t="s">
        <v>18</v>
      </c>
      <c r="F2820" s="54" t="s">
        <v>144</v>
      </c>
      <c r="G2820" s="66" t="s">
        <v>52</v>
      </c>
      <c r="H2820" s="54"/>
      <c r="I2820" s="54" t="s">
        <v>1006</v>
      </c>
      <c r="J2820" s="68">
        <v>298.83</v>
      </c>
      <c r="K2820" s="68">
        <v>273.491</v>
      </c>
      <c r="L2820" s="68">
        <v>299</v>
      </c>
      <c r="M2820" s="68">
        <v>299</v>
      </c>
      <c r="N2820" s="68">
        <v>0</v>
      </c>
    </row>
    <row r="2821" customFormat="1" spans="1:14">
      <c r="A2821" s="54" t="s">
        <v>8491</v>
      </c>
      <c r="B2821" s="54" t="s">
        <v>8492</v>
      </c>
      <c r="C2821" s="54" t="s">
        <v>8493</v>
      </c>
      <c r="D2821" s="54" t="s">
        <v>17</v>
      </c>
      <c r="E2821" s="54" t="s">
        <v>18</v>
      </c>
      <c r="F2821" s="54" t="s">
        <v>17</v>
      </c>
      <c r="G2821" s="54" t="s">
        <v>19</v>
      </c>
      <c r="H2821" s="54"/>
      <c r="I2821" s="54" t="s">
        <v>442</v>
      </c>
      <c r="J2821" s="68">
        <v>109.94</v>
      </c>
      <c r="K2821" s="68">
        <v>113.603</v>
      </c>
      <c r="L2821" s="68">
        <v>111</v>
      </c>
      <c r="M2821" s="68">
        <v>155</v>
      </c>
      <c r="N2821" s="68">
        <v>44</v>
      </c>
    </row>
    <row r="2822" customFormat="1" spans="1:14">
      <c r="A2822" s="54" t="s">
        <v>8494</v>
      </c>
      <c r="B2822" s="54" t="s">
        <v>8495</v>
      </c>
      <c r="C2822" s="54" t="s">
        <v>8496</v>
      </c>
      <c r="D2822" s="54" t="s">
        <v>231</v>
      </c>
      <c r="E2822" s="54" t="s">
        <v>18</v>
      </c>
      <c r="F2822" s="54" t="s">
        <v>231</v>
      </c>
      <c r="G2822" s="54" t="s">
        <v>52</v>
      </c>
      <c r="H2822" s="54"/>
      <c r="I2822" s="54" t="s">
        <v>292</v>
      </c>
      <c r="J2822" s="68">
        <v>135.92</v>
      </c>
      <c r="K2822" s="68">
        <v>86.945</v>
      </c>
      <c r="L2822" s="68">
        <v>136</v>
      </c>
      <c r="M2822" s="68">
        <v>136</v>
      </c>
      <c r="N2822" s="68">
        <v>0</v>
      </c>
    </row>
    <row r="2823" customFormat="1" spans="1:14">
      <c r="A2823" s="54" t="s">
        <v>8497</v>
      </c>
      <c r="B2823" s="54" t="s">
        <v>8498</v>
      </c>
      <c r="C2823" s="54" t="s">
        <v>8499</v>
      </c>
      <c r="D2823" s="54" t="s">
        <v>17</v>
      </c>
      <c r="E2823" s="54" t="s">
        <v>18</v>
      </c>
      <c r="F2823" s="54" t="s">
        <v>17</v>
      </c>
      <c r="G2823" s="54" t="s">
        <v>19</v>
      </c>
      <c r="H2823" s="54"/>
      <c r="I2823" s="54" t="s">
        <v>227</v>
      </c>
      <c r="J2823" s="68">
        <v>1050.77</v>
      </c>
      <c r="K2823" s="68">
        <v>980.576</v>
      </c>
      <c r="L2823" s="68">
        <v>1051</v>
      </c>
      <c r="M2823" s="68">
        <v>1086</v>
      </c>
      <c r="N2823" s="68">
        <v>35</v>
      </c>
    </row>
    <row r="2824" customFormat="1" spans="1:14">
      <c r="A2824" s="54" t="s">
        <v>8500</v>
      </c>
      <c r="B2824" s="54" t="s">
        <v>8501</v>
      </c>
      <c r="C2824" s="54" t="s">
        <v>8502</v>
      </c>
      <c r="D2824" s="54" t="s">
        <v>453</v>
      </c>
      <c r="E2824" s="54" t="s">
        <v>18</v>
      </c>
      <c r="F2824" s="54" t="s">
        <v>453</v>
      </c>
      <c r="G2824" s="54" t="s">
        <v>29</v>
      </c>
      <c r="H2824" s="54"/>
      <c r="I2824" s="54" t="s">
        <v>191</v>
      </c>
      <c r="J2824" s="68">
        <v>14.96</v>
      </c>
      <c r="K2824" s="68">
        <v>10.373</v>
      </c>
      <c r="L2824" s="68">
        <v>22</v>
      </c>
      <c r="M2824" s="68">
        <v>22</v>
      </c>
      <c r="N2824" s="68">
        <v>0</v>
      </c>
    </row>
    <row r="2825" customFormat="1" spans="1:14">
      <c r="A2825" s="54" t="s">
        <v>8503</v>
      </c>
      <c r="B2825" s="54" t="s">
        <v>8504</v>
      </c>
      <c r="C2825" s="54" t="s">
        <v>8505</v>
      </c>
      <c r="D2825" s="54" t="s">
        <v>465</v>
      </c>
      <c r="E2825" s="54" t="s">
        <v>18</v>
      </c>
      <c r="F2825" s="54" t="s">
        <v>465</v>
      </c>
      <c r="G2825" s="54" t="s">
        <v>129</v>
      </c>
      <c r="H2825" s="54"/>
      <c r="I2825" s="54" t="s">
        <v>687</v>
      </c>
      <c r="J2825" s="68">
        <v>21.19</v>
      </c>
      <c r="K2825" s="68" t="s">
        <v>36</v>
      </c>
      <c r="L2825" s="68">
        <v>33</v>
      </c>
      <c r="M2825" s="68">
        <v>32</v>
      </c>
      <c r="N2825" s="68">
        <v>-1</v>
      </c>
    </row>
    <row r="2826" customFormat="1" spans="1:14">
      <c r="A2826" s="54" t="s">
        <v>8506</v>
      </c>
      <c r="B2826" s="54" t="s">
        <v>8507</v>
      </c>
      <c r="C2826" s="54" t="s">
        <v>8508</v>
      </c>
      <c r="D2826" s="54" t="s">
        <v>465</v>
      </c>
      <c r="E2826" s="54" t="s">
        <v>18</v>
      </c>
      <c r="F2826" s="54" t="s">
        <v>465</v>
      </c>
      <c r="G2826" s="54" t="s">
        <v>129</v>
      </c>
      <c r="H2826" s="54"/>
      <c r="I2826" s="54" t="s">
        <v>687</v>
      </c>
      <c r="J2826" s="68">
        <v>22.71</v>
      </c>
      <c r="K2826" s="68" t="s">
        <v>36</v>
      </c>
      <c r="L2826" s="68">
        <v>36</v>
      </c>
      <c r="M2826" s="68">
        <v>33</v>
      </c>
      <c r="N2826" s="68">
        <v>-3</v>
      </c>
    </row>
    <row r="2827" customFormat="1" spans="1:14">
      <c r="A2827" s="54" t="s">
        <v>8509</v>
      </c>
      <c r="B2827" s="54" t="s">
        <v>8510</v>
      </c>
      <c r="C2827" s="54" t="s">
        <v>8511</v>
      </c>
      <c r="D2827" s="54" t="s">
        <v>465</v>
      </c>
      <c r="E2827" s="54" t="s">
        <v>18</v>
      </c>
      <c r="F2827" s="54" t="s">
        <v>465</v>
      </c>
      <c r="G2827" s="54" t="s">
        <v>129</v>
      </c>
      <c r="H2827" s="54"/>
      <c r="I2827" s="54" t="s">
        <v>687</v>
      </c>
      <c r="J2827" s="68">
        <v>21.53</v>
      </c>
      <c r="K2827" s="68" t="s">
        <v>36</v>
      </c>
      <c r="L2827" s="68">
        <v>31</v>
      </c>
      <c r="M2827" s="68">
        <v>30</v>
      </c>
      <c r="N2827" s="68">
        <v>-1</v>
      </c>
    </row>
    <row r="2828" customFormat="1" spans="1:14">
      <c r="A2828" s="54" t="s">
        <v>8512</v>
      </c>
      <c r="B2828" s="54" t="s">
        <v>8513</v>
      </c>
      <c r="C2828" s="54" t="s">
        <v>8514</v>
      </c>
      <c r="D2828" s="54" t="s">
        <v>465</v>
      </c>
      <c r="E2828" s="54" t="s">
        <v>18</v>
      </c>
      <c r="F2828" s="54" t="s">
        <v>465</v>
      </c>
      <c r="G2828" s="54" t="s">
        <v>129</v>
      </c>
      <c r="H2828" s="54"/>
      <c r="I2828" s="54" t="s">
        <v>687</v>
      </c>
      <c r="J2828" s="68">
        <v>19.61</v>
      </c>
      <c r="K2828" s="68" t="s">
        <v>36</v>
      </c>
      <c r="L2828" s="68">
        <v>20</v>
      </c>
      <c r="M2828" s="68">
        <v>20</v>
      </c>
      <c r="N2828" s="68">
        <v>0</v>
      </c>
    </row>
    <row r="2829" customFormat="1" spans="1:14">
      <c r="A2829" s="54" t="s">
        <v>8515</v>
      </c>
      <c r="B2829" s="54" t="s">
        <v>8516</v>
      </c>
      <c r="C2829" s="54" t="s">
        <v>8517</v>
      </c>
      <c r="D2829" s="54" t="s">
        <v>465</v>
      </c>
      <c r="E2829" s="54" t="s">
        <v>18</v>
      </c>
      <c r="F2829" s="54" t="s">
        <v>465</v>
      </c>
      <c r="G2829" s="54" t="s">
        <v>129</v>
      </c>
      <c r="H2829" s="54"/>
      <c r="I2829" s="54" t="s">
        <v>687</v>
      </c>
      <c r="J2829" s="68">
        <v>31.98</v>
      </c>
      <c r="K2829" s="68" t="s">
        <v>36</v>
      </c>
      <c r="L2829" s="68">
        <v>49</v>
      </c>
      <c r="M2829" s="68">
        <v>48</v>
      </c>
      <c r="N2829" s="68">
        <v>-1</v>
      </c>
    </row>
    <row r="2830" customFormat="1" spans="1:14">
      <c r="A2830" s="54" t="s">
        <v>8518</v>
      </c>
      <c r="B2830" s="54" t="s">
        <v>8519</v>
      </c>
      <c r="C2830" s="54" t="s">
        <v>8520</v>
      </c>
      <c r="D2830" s="54" t="s">
        <v>465</v>
      </c>
      <c r="E2830" s="54" t="s">
        <v>18</v>
      </c>
      <c r="F2830" s="54" t="s">
        <v>465</v>
      </c>
      <c r="G2830" s="54" t="s">
        <v>129</v>
      </c>
      <c r="H2830" s="54"/>
      <c r="I2830" s="54" t="s">
        <v>687</v>
      </c>
      <c r="J2830" s="68">
        <v>20.2</v>
      </c>
      <c r="K2830" s="68" t="s">
        <v>36</v>
      </c>
      <c r="L2830" s="68">
        <v>20.5</v>
      </c>
      <c r="M2830" s="68">
        <v>21</v>
      </c>
      <c r="N2830" s="68">
        <v>0.5</v>
      </c>
    </row>
    <row r="2831" customFormat="1" spans="1:14">
      <c r="A2831" s="54" t="s">
        <v>8521</v>
      </c>
      <c r="B2831" s="54" t="s">
        <v>8522</v>
      </c>
      <c r="C2831" s="54" t="s">
        <v>8523</v>
      </c>
      <c r="D2831" s="54" t="s">
        <v>97</v>
      </c>
      <c r="E2831" s="54" t="s">
        <v>18</v>
      </c>
      <c r="F2831" s="54" t="s">
        <v>97</v>
      </c>
      <c r="G2831" s="54" t="s">
        <v>98</v>
      </c>
      <c r="H2831" s="54"/>
      <c r="I2831" s="54" t="s">
        <v>99</v>
      </c>
      <c r="J2831" s="68">
        <v>10.44</v>
      </c>
      <c r="K2831" s="68">
        <v>15.458</v>
      </c>
      <c r="L2831" s="68">
        <v>21</v>
      </c>
      <c r="M2831" s="68">
        <v>21</v>
      </c>
      <c r="N2831" s="68">
        <v>0</v>
      </c>
    </row>
    <row r="2832" customFormat="1" spans="1:14">
      <c r="A2832" s="54" t="s">
        <v>8524</v>
      </c>
      <c r="B2832" s="54" t="s">
        <v>8525</v>
      </c>
      <c r="C2832" s="54" t="s">
        <v>8526</v>
      </c>
      <c r="D2832" s="54" t="s">
        <v>51</v>
      </c>
      <c r="E2832" s="54" t="s">
        <v>18</v>
      </c>
      <c r="F2832" s="54" t="s">
        <v>51</v>
      </c>
      <c r="G2832" s="54" t="s">
        <v>52</v>
      </c>
      <c r="H2832" s="54"/>
      <c r="I2832" s="54" t="s">
        <v>7799</v>
      </c>
      <c r="J2832" s="68">
        <v>29.38</v>
      </c>
      <c r="K2832" s="68">
        <v>27.639</v>
      </c>
      <c r="L2832" s="68">
        <v>30</v>
      </c>
      <c r="M2832" s="68">
        <v>35</v>
      </c>
      <c r="N2832" s="68">
        <v>5</v>
      </c>
    </row>
    <row r="2833" customFormat="1" spans="1:14">
      <c r="A2833" s="54" t="s">
        <v>8527</v>
      </c>
      <c r="B2833" s="54" t="s">
        <v>8528</v>
      </c>
      <c r="C2833" s="54" t="s">
        <v>8529</v>
      </c>
      <c r="D2833" s="54" t="s">
        <v>24</v>
      </c>
      <c r="E2833" s="54" t="s">
        <v>18</v>
      </c>
      <c r="F2833" s="54" t="s">
        <v>24</v>
      </c>
      <c r="G2833" s="54" t="s">
        <v>19</v>
      </c>
      <c r="H2833" s="54"/>
      <c r="I2833" s="54" t="s">
        <v>246</v>
      </c>
      <c r="J2833" s="68">
        <v>24.08</v>
      </c>
      <c r="K2833" s="68">
        <v>28.281</v>
      </c>
      <c r="L2833" s="68">
        <v>25</v>
      </c>
      <c r="M2833" s="68">
        <v>29</v>
      </c>
      <c r="N2833" s="68">
        <v>4</v>
      </c>
    </row>
    <row r="2834" customFormat="1" spans="1:14">
      <c r="A2834" s="54" t="s">
        <v>8530</v>
      </c>
      <c r="B2834" s="54" t="s">
        <v>8531</v>
      </c>
      <c r="C2834" s="54" t="s">
        <v>8532</v>
      </c>
      <c r="D2834" s="54" t="s">
        <v>24</v>
      </c>
      <c r="E2834" s="54" t="s">
        <v>18</v>
      </c>
      <c r="F2834" s="54" t="s">
        <v>24</v>
      </c>
      <c r="G2834" s="54" t="s">
        <v>19</v>
      </c>
      <c r="H2834" s="54"/>
      <c r="I2834" s="54" t="s">
        <v>246</v>
      </c>
      <c r="J2834" s="68">
        <v>23.47</v>
      </c>
      <c r="K2834" s="68">
        <v>29.311</v>
      </c>
      <c r="L2834" s="68">
        <v>25</v>
      </c>
      <c r="M2834" s="68">
        <v>30</v>
      </c>
      <c r="N2834" s="68">
        <v>5</v>
      </c>
    </row>
    <row r="2835" customFormat="1" spans="1:14">
      <c r="A2835" s="54" t="s">
        <v>8533</v>
      </c>
      <c r="B2835" s="54" t="s">
        <v>8534</v>
      </c>
      <c r="C2835" s="54" t="s">
        <v>8535</v>
      </c>
      <c r="D2835" s="54" t="s">
        <v>24</v>
      </c>
      <c r="E2835" s="54" t="s">
        <v>18</v>
      </c>
      <c r="F2835" s="54" t="s">
        <v>24</v>
      </c>
      <c r="G2835" s="54" t="s">
        <v>19</v>
      </c>
      <c r="H2835" s="54"/>
      <c r="I2835" s="54" t="s">
        <v>246</v>
      </c>
      <c r="J2835" s="68">
        <v>23.9</v>
      </c>
      <c r="K2835" s="68">
        <v>29.311</v>
      </c>
      <c r="L2835" s="68">
        <v>25</v>
      </c>
      <c r="M2835" s="68">
        <v>30</v>
      </c>
      <c r="N2835" s="68">
        <v>5</v>
      </c>
    </row>
    <row r="2836" customFormat="1" spans="1:14">
      <c r="A2836" s="54" t="s">
        <v>8536</v>
      </c>
      <c r="B2836" s="54" t="s">
        <v>8537</v>
      </c>
      <c r="C2836" s="54" t="s">
        <v>8538</v>
      </c>
      <c r="D2836" s="54" t="s">
        <v>24</v>
      </c>
      <c r="E2836" s="54" t="s">
        <v>18</v>
      </c>
      <c r="F2836" s="54" t="s">
        <v>24</v>
      </c>
      <c r="G2836" s="54" t="s">
        <v>19</v>
      </c>
      <c r="H2836" s="54"/>
      <c r="I2836" s="54" t="s">
        <v>246</v>
      </c>
      <c r="J2836" s="68">
        <v>23.81</v>
      </c>
      <c r="K2836" s="68">
        <v>28.814</v>
      </c>
      <c r="L2836" s="68">
        <v>25</v>
      </c>
      <c r="M2836" s="68">
        <v>29</v>
      </c>
      <c r="N2836" s="68">
        <v>4</v>
      </c>
    </row>
    <row r="2837" customFormat="1" spans="1:14">
      <c r="A2837" s="54" t="s">
        <v>8539</v>
      </c>
      <c r="B2837" s="54" t="s">
        <v>8540</v>
      </c>
      <c r="C2837" s="54" t="s">
        <v>8541</v>
      </c>
      <c r="D2837" s="54" t="s">
        <v>24</v>
      </c>
      <c r="E2837" s="54" t="s">
        <v>18</v>
      </c>
      <c r="F2837" s="54" t="s">
        <v>24</v>
      </c>
      <c r="G2837" s="54" t="s">
        <v>19</v>
      </c>
      <c r="H2837" s="54"/>
      <c r="I2837" s="54" t="s">
        <v>246</v>
      </c>
      <c r="J2837" s="68">
        <v>23.77</v>
      </c>
      <c r="K2837" s="68">
        <v>29.441</v>
      </c>
      <c r="L2837" s="68">
        <v>25</v>
      </c>
      <c r="M2837" s="68">
        <v>30</v>
      </c>
      <c r="N2837" s="68">
        <v>5</v>
      </c>
    </row>
    <row r="2838" customFormat="1" spans="1:14">
      <c r="A2838" s="54" t="s">
        <v>8542</v>
      </c>
      <c r="B2838" s="54" t="s">
        <v>8543</v>
      </c>
      <c r="C2838" s="54" t="s">
        <v>8544</v>
      </c>
      <c r="D2838" s="54" t="s">
        <v>17</v>
      </c>
      <c r="E2838" s="54" t="s">
        <v>18</v>
      </c>
      <c r="F2838" s="54" t="s">
        <v>17</v>
      </c>
      <c r="G2838" s="54" t="s">
        <v>19</v>
      </c>
      <c r="H2838" s="54"/>
      <c r="I2838" s="54" t="s">
        <v>8545</v>
      </c>
      <c r="J2838" s="68">
        <v>1.1</v>
      </c>
      <c r="K2838" s="68">
        <v>1.847</v>
      </c>
      <c r="L2838" s="68">
        <v>2</v>
      </c>
      <c r="M2838" s="68">
        <v>2</v>
      </c>
      <c r="N2838" s="68">
        <v>0</v>
      </c>
    </row>
    <row r="2839" customFormat="1" spans="1:14">
      <c r="A2839" s="54" t="s">
        <v>8546</v>
      </c>
      <c r="B2839" s="54" t="s">
        <v>8547</v>
      </c>
      <c r="C2839" s="54" t="s">
        <v>8548</v>
      </c>
      <c r="D2839" s="54" t="s">
        <v>17</v>
      </c>
      <c r="E2839" s="54" t="s">
        <v>18</v>
      </c>
      <c r="F2839" s="54" t="s">
        <v>17</v>
      </c>
      <c r="G2839" s="54" t="s">
        <v>19</v>
      </c>
      <c r="H2839" s="54"/>
      <c r="I2839" s="54" t="s">
        <v>145</v>
      </c>
      <c r="J2839" s="68">
        <v>27.43</v>
      </c>
      <c r="K2839" s="68">
        <v>24.133</v>
      </c>
      <c r="L2839" s="68">
        <v>28</v>
      </c>
      <c r="M2839" s="68">
        <v>28</v>
      </c>
      <c r="N2839" s="68">
        <v>0</v>
      </c>
    </row>
    <row r="2840" customFormat="1" spans="1:14">
      <c r="A2840" s="54" t="s">
        <v>8549</v>
      </c>
      <c r="B2840" s="54" t="s">
        <v>8550</v>
      </c>
      <c r="C2840" s="54" t="s">
        <v>8551</v>
      </c>
      <c r="D2840" s="54" t="s">
        <v>17</v>
      </c>
      <c r="E2840" s="54" t="s">
        <v>18</v>
      </c>
      <c r="F2840" s="54" t="s">
        <v>17</v>
      </c>
      <c r="G2840" s="54" t="s">
        <v>19</v>
      </c>
      <c r="H2840" s="54"/>
      <c r="I2840" s="54" t="s">
        <v>152</v>
      </c>
      <c r="J2840" s="68">
        <v>0.84</v>
      </c>
      <c r="K2840" s="68">
        <v>0.269</v>
      </c>
      <c r="L2840" s="68">
        <v>1</v>
      </c>
      <c r="M2840" s="68">
        <v>1</v>
      </c>
      <c r="N2840" s="68">
        <v>0</v>
      </c>
    </row>
    <row r="2841" customFormat="1" spans="1:14">
      <c r="A2841" s="54" t="s">
        <v>8552</v>
      </c>
      <c r="B2841" s="54" t="s">
        <v>8553</v>
      </c>
      <c r="C2841" s="54" t="s">
        <v>8554</v>
      </c>
      <c r="D2841" s="54" t="s">
        <v>17</v>
      </c>
      <c r="E2841" s="54" t="s">
        <v>18</v>
      </c>
      <c r="F2841" s="54" t="s">
        <v>17</v>
      </c>
      <c r="G2841" s="54" t="s">
        <v>19</v>
      </c>
      <c r="H2841" s="54"/>
      <c r="I2841" s="54" t="s">
        <v>103</v>
      </c>
      <c r="J2841" s="68">
        <v>1.75</v>
      </c>
      <c r="K2841" s="68">
        <v>1.564</v>
      </c>
      <c r="L2841" s="68">
        <v>2</v>
      </c>
      <c r="M2841" s="68">
        <v>2</v>
      </c>
      <c r="N2841" s="68">
        <v>0</v>
      </c>
    </row>
    <row r="2842" customFormat="1" spans="1:14">
      <c r="A2842" s="54" t="s">
        <v>8555</v>
      </c>
      <c r="B2842" s="54" t="s">
        <v>8556</v>
      </c>
      <c r="C2842" s="54" t="s">
        <v>8557</v>
      </c>
      <c r="D2842" s="54" t="s">
        <v>256</v>
      </c>
      <c r="E2842" s="54" t="s">
        <v>18</v>
      </c>
      <c r="F2842" s="54" t="s">
        <v>256</v>
      </c>
      <c r="G2842" s="66" t="s">
        <v>19</v>
      </c>
      <c r="H2842" s="54"/>
      <c r="I2842" s="54" t="s">
        <v>227</v>
      </c>
      <c r="J2842" s="68">
        <v>16.29</v>
      </c>
      <c r="K2842" s="68">
        <v>9.331</v>
      </c>
      <c r="L2842" s="68">
        <v>16.5</v>
      </c>
      <c r="M2842" s="68">
        <v>17</v>
      </c>
      <c r="N2842" s="68">
        <v>0.5</v>
      </c>
    </row>
    <row r="2843" customFormat="1" spans="1:14">
      <c r="A2843" s="54" t="s">
        <v>8558</v>
      </c>
      <c r="B2843" s="54" t="s">
        <v>8559</v>
      </c>
      <c r="C2843" s="54" t="s">
        <v>8560</v>
      </c>
      <c r="D2843" s="54" t="s">
        <v>17</v>
      </c>
      <c r="E2843" s="54" t="s">
        <v>18</v>
      </c>
      <c r="F2843" s="54" t="s">
        <v>17</v>
      </c>
      <c r="G2843" s="54" t="s">
        <v>19</v>
      </c>
      <c r="H2843" s="54"/>
      <c r="I2843" s="54" t="s">
        <v>227</v>
      </c>
      <c r="J2843" s="68">
        <v>0.81</v>
      </c>
      <c r="K2843" s="68">
        <v>0.66</v>
      </c>
      <c r="L2843" s="68">
        <v>1</v>
      </c>
      <c r="M2843" s="68">
        <v>1</v>
      </c>
      <c r="N2843" s="68">
        <v>0</v>
      </c>
    </row>
    <row r="2844" customFormat="1" spans="1:14">
      <c r="A2844" s="54" t="s">
        <v>8561</v>
      </c>
      <c r="B2844" s="54" t="s">
        <v>8562</v>
      </c>
      <c r="C2844" s="54" t="s">
        <v>8563</v>
      </c>
      <c r="D2844" s="54" t="s">
        <v>17</v>
      </c>
      <c r="E2844" s="54" t="s">
        <v>18</v>
      </c>
      <c r="F2844" s="54" t="s">
        <v>17</v>
      </c>
      <c r="G2844" s="54" t="s">
        <v>19</v>
      </c>
      <c r="H2844" s="54"/>
      <c r="I2844" s="54" t="s">
        <v>223</v>
      </c>
      <c r="J2844" s="68">
        <v>27.64</v>
      </c>
      <c r="K2844" s="68">
        <v>27.648</v>
      </c>
      <c r="L2844" s="68">
        <v>29</v>
      </c>
      <c r="M2844" s="68">
        <v>29</v>
      </c>
      <c r="N2844" s="68">
        <v>0</v>
      </c>
    </row>
    <row r="2845" customFormat="1" spans="1:14">
      <c r="A2845" s="54" t="s">
        <v>8564</v>
      </c>
      <c r="B2845" s="54" t="s">
        <v>8565</v>
      </c>
      <c r="C2845" s="54" t="s">
        <v>8566</v>
      </c>
      <c r="D2845" s="54" t="s">
        <v>97</v>
      </c>
      <c r="E2845" s="54" t="s">
        <v>18</v>
      </c>
      <c r="F2845" s="54" t="s">
        <v>97</v>
      </c>
      <c r="G2845" s="54" t="s">
        <v>98</v>
      </c>
      <c r="H2845" s="54"/>
      <c r="I2845" s="54" t="s">
        <v>99</v>
      </c>
      <c r="J2845" s="68">
        <v>84.36</v>
      </c>
      <c r="K2845" s="68">
        <v>49.35</v>
      </c>
      <c r="L2845" s="68">
        <v>87</v>
      </c>
      <c r="M2845" s="68">
        <v>85</v>
      </c>
      <c r="N2845" s="68">
        <v>-2</v>
      </c>
    </row>
    <row r="2846" customFormat="1" spans="1:14">
      <c r="A2846" s="54" t="s">
        <v>8567</v>
      </c>
      <c r="B2846" s="54" t="s">
        <v>8568</v>
      </c>
      <c r="C2846" s="54" t="s">
        <v>8569</v>
      </c>
      <c r="D2846" s="54" t="s">
        <v>266</v>
      </c>
      <c r="E2846" s="54" t="s">
        <v>18</v>
      </c>
      <c r="F2846" s="54" t="s">
        <v>267</v>
      </c>
      <c r="G2846" s="54" t="s">
        <v>170</v>
      </c>
      <c r="H2846" s="54"/>
      <c r="I2846" s="54" t="s">
        <v>227</v>
      </c>
      <c r="J2846" s="68">
        <v>57.84</v>
      </c>
      <c r="K2846" s="68">
        <v>96.247</v>
      </c>
      <c r="L2846" s="68">
        <v>90</v>
      </c>
      <c r="M2846" s="68">
        <v>97</v>
      </c>
      <c r="N2846" s="68">
        <v>7</v>
      </c>
    </row>
    <row r="2847" customFormat="1" spans="1:14">
      <c r="A2847" s="54" t="s">
        <v>8570</v>
      </c>
      <c r="B2847" s="54" t="s">
        <v>8571</v>
      </c>
      <c r="C2847" s="54" t="s">
        <v>8572</v>
      </c>
      <c r="D2847" s="54" t="s">
        <v>17</v>
      </c>
      <c r="E2847" s="54" t="s">
        <v>18</v>
      </c>
      <c r="F2847" s="54" t="s">
        <v>17</v>
      </c>
      <c r="G2847" s="54" t="s">
        <v>19</v>
      </c>
      <c r="H2847" s="54"/>
      <c r="I2847" s="54" t="s">
        <v>152</v>
      </c>
      <c r="J2847" s="68">
        <v>258.85</v>
      </c>
      <c r="K2847" s="68">
        <v>302.416</v>
      </c>
      <c r="L2847" s="68">
        <v>259</v>
      </c>
      <c r="M2847" s="68">
        <v>309</v>
      </c>
      <c r="N2847" s="68">
        <v>50</v>
      </c>
    </row>
    <row r="2848" customFormat="1" spans="1:14">
      <c r="A2848" s="54" t="s">
        <v>8573</v>
      </c>
      <c r="B2848" s="54" t="s">
        <v>8574</v>
      </c>
      <c r="C2848" s="54" t="s">
        <v>8575</v>
      </c>
      <c r="D2848" s="54" t="s">
        <v>1452</v>
      </c>
      <c r="E2848" s="54" t="s">
        <v>18</v>
      </c>
      <c r="F2848" s="54" t="s">
        <v>1452</v>
      </c>
      <c r="G2848" s="54" t="s">
        <v>98</v>
      </c>
      <c r="H2848" s="54"/>
      <c r="I2848" s="54" t="s">
        <v>223</v>
      </c>
      <c r="J2848" s="68">
        <v>17.74</v>
      </c>
      <c r="K2848" s="68">
        <v>8.487</v>
      </c>
      <c r="L2848" s="68">
        <v>21</v>
      </c>
      <c r="M2848" s="68">
        <v>21</v>
      </c>
      <c r="N2848" s="68">
        <v>0</v>
      </c>
    </row>
    <row r="2849" customFormat="1" spans="1:14">
      <c r="A2849" s="54" t="s">
        <v>8576</v>
      </c>
      <c r="B2849" s="54" t="s">
        <v>8577</v>
      </c>
      <c r="C2849" s="54" t="s">
        <v>8578</v>
      </c>
      <c r="D2849" s="54" t="s">
        <v>17</v>
      </c>
      <c r="E2849" s="54" t="s">
        <v>18</v>
      </c>
      <c r="F2849" s="54" t="s">
        <v>17</v>
      </c>
      <c r="G2849" s="54" t="s">
        <v>19</v>
      </c>
      <c r="H2849" s="54"/>
      <c r="I2849" s="54" t="s">
        <v>1262</v>
      </c>
      <c r="J2849" s="68">
        <v>21.93</v>
      </c>
      <c r="K2849" s="68">
        <v>20.563</v>
      </c>
      <c r="L2849" s="68">
        <v>22</v>
      </c>
      <c r="M2849" s="68">
        <v>27</v>
      </c>
      <c r="N2849" s="68">
        <v>5</v>
      </c>
    </row>
    <row r="2850" customFormat="1" spans="1:14">
      <c r="A2850" s="54" t="s">
        <v>8579</v>
      </c>
      <c r="B2850" s="54" t="s">
        <v>8580</v>
      </c>
      <c r="C2850" s="54" t="s">
        <v>8581</v>
      </c>
      <c r="D2850" s="54" t="s">
        <v>231</v>
      </c>
      <c r="E2850" s="54" t="s">
        <v>18</v>
      </c>
      <c r="F2850" s="54" t="s">
        <v>231</v>
      </c>
      <c r="G2850" s="54" t="s">
        <v>52</v>
      </c>
      <c r="H2850" s="54"/>
      <c r="I2850" s="54" t="s">
        <v>5956</v>
      </c>
      <c r="J2850" s="68">
        <v>335.65</v>
      </c>
      <c r="K2850" s="68">
        <v>113.615</v>
      </c>
      <c r="L2850" s="68">
        <v>336</v>
      </c>
      <c r="M2850" s="68">
        <v>336</v>
      </c>
      <c r="N2850" s="68">
        <v>0</v>
      </c>
    </row>
    <row r="2851" customFormat="1" spans="1:14">
      <c r="A2851" s="54" t="s">
        <v>8582</v>
      </c>
      <c r="B2851" s="54" t="s">
        <v>8583</v>
      </c>
      <c r="C2851" s="54" t="s">
        <v>8584</v>
      </c>
      <c r="D2851" s="54" t="s">
        <v>78</v>
      </c>
      <c r="E2851" s="54" t="s">
        <v>18</v>
      </c>
      <c r="F2851" s="54" t="s">
        <v>78</v>
      </c>
      <c r="G2851" s="54" t="s">
        <v>29</v>
      </c>
      <c r="H2851" s="54"/>
      <c r="I2851" s="54" t="s">
        <v>152</v>
      </c>
      <c r="J2851" s="68">
        <v>82.48</v>
      </c>
      <c r="K2851" s="68">
        <v>66.433</v>
      </c>
      <c r="L2851" s="68">
        <v>83</v>
      </c>
      <c r="M2851" s="68">
        <v>83</v>
      </c>
      <c r="N2851" s="68">
        <v>0</v>
      </c>
    </row>
    <row r="2852" customFormat="1" spans="1:14">
      <c r="A2852" s="54" t="s">
        <v>8585</v>
      </c>
      <c r="B2852" s="54" t="s">
        <v>8586</v>
      </c>
      <c r="C2852" s="54" t="s">
        <v>8587</v>
      </c>
      <c r="D2852" s="54" t="s">
        <v>78</v>
      </c>
      <c r="E2852" s="54" t="s">
        <v>18</v>
      </c>
      <c r="F2852" s="54" t="s">
        <v>78</v>
      </c>
      <c r="G2852" s="66" t="s">
        <v>29</v>
      </c>
      <c r="H2852" s="54"/>
      <c r="I2852" s="54" t="s">
        <v>152</v>
      </c>
      <c r="J2852" s="68">
        <v>156.08</v>
      </c>
      <c r="K2852" s="68">
        <v>168.725</v>
      </c>
      <c r="L2852" s="68">
        <v>169</v>
      </c>
      <c r="M2852" s="68">
        <v>169</v>
      </c>
      <c r="N2852" s="68">
        <v>0</v>
      </c>
    </row>
    <row r="2853" customFormat="1" spans="1:14">
      <c r="A2853" s="54" t="s">
        <v>8588</v>
      </c>
      <c r="B2853" s="54" t="s">
        <v>8589</v>
      </c>
      <c r="C2853" s="54" t="s">
        <v>8590</v>
      </c>
      <c r="D2853" s="54" t="s">
        <v>17</v>
      </c>
      <c r="E2853" s="54" t="s">
        <v>18</v>
      </c>
      <c r="F2853" s="54" t="s">
        <v>17</v>
      </c>
      <c r="G2853" s="54" t="s">
        <v>19</v>
      </c>
      <c r="H2853" s="54"/>
      <c r="I2853" s="54" t="s">
        <v>442</v>
      </c>
      <c r="J2853" s="68">
        <v>0.81</v>
      </c>
      <c r="K2853" s="68">
        <v>0.806</v>
      </c>
      <c r="L2853" s="68">
        <v>1</v>
      </c>
      <c r="M2853" s="68">
        <v>1</v>
      </c>
      <c r="N2853" s="68">
        <v>0</v>
      </c>
    </row>
    <row r="2854" customFormat="1" spans="1:14">
      <c r="A2854" s="54" t="s">
        <v>8591</v>
      </c>
      <c r="B2854" s="54" t="s">
        <v>8592</v>
      </c>
      <c r="C2854" s="54" t="s">
        <v>50</v>
      </c>
      <c r="D2854" s="54" t="s">
        <v>1516</v>
      </c>
      <c r="E2854" s="54" t="s">
        <v>18</v>
      </c>
      <c r="F2854" s="54" t="s">
        <v>1516</v>
      </c>
      <c r="G2854" s="54" t="s">
        <v>52</v>
      </c>
      <c r="H2854" s="54"/>
      <c r="I2854" s="54" t="s">
        <v>323</v>
      </c>
      <c r="J2854" s="68">
        <v>396.86</v>
      </c>
      <c r="K2854" s="68">
        <v>677.523</v>
      </c>
      <c r="L2854" s="68">
        <v>655</v>
      </c>
      <c r="M2854" s="68">
        <v>678</v>
      </c>
      <c r="N2854" s="68">
        <v>23</v>
      </c>
    </row>
    <row r="2855" customFormat="1" spans="1:14">
      <c r="A2855" s="54" t="s">
        <v>8593</v>
      </c>
      <c r="B2855" s="54" t="s">
        <v>8594</v>
      </c>
      <c r="C2855" s="54" t="s">
        <v>8595</v>
      </c>
      <c r="D2855" s="54" t="s">
        <v>938</v>
      </c>
      <c r="E2855" s="54" t="s">
        <v>18</v>
      </c>
      <c r="F2855" s="54" t="s">
        <v>938</v>
      </c>
      <c r="G2855" s="54" t="s">
        <v>98</v>
      </c>
      <c r="H2855" s="54"/>
      <c r="I2855" s="54" t="s">
        <v>99</v>
      </c>
      <c r="J2855" s="68">
        <v>62.69</v>
      </c>
      <c r="K2855" s="68">
        <v>24.981</v>
      </c>
      <c r="L2855" s="68">
        <v>63</v>
      </c>
      <c r="M2855" s="68">
        <v>63</v>
      </c>
      <c r="N2855" s="68">
        <v>0</v>
      </c>
    </row>
    <row r="2856" customFormat="1" spans="1:14">
      <c r="A2856" s="54" t="s">
        <v>8596</v>
      </c>
      <c r="B2856" s="54" t="s">
        <v>8597</v>
      </c>
      <c r="C2856" s="54" t="s">
        <v>8598</v>
      </c>
      <c r="D2856" s="54" t="s">
        <v>332</v>
      </c>
      <c r="E2856" s="54" t="s">
        <v>18</v>
      </c>
      <c r="F2856" s="54" t="s">
        <v>332</v>
      </c>
      <c r="G2856" s="54" t="s">
        <v>52</v>
      </c>
      <c r="H2856" s="54"/>
      <c r="I2856" s="54" t="s">
        <v>390</v>
      </c>
      <c r="J2856" s="68">
        <v>26.89</v>
      </c>
      <c r="K2856" s="68">
        <v>40.045</v>
      </c>
      <c r="L2856" s="68">
        <v>45</v>
      </c>
      <c r="M2856" s="68">
        <v>46</v>
      </c>
      <c r="N2856" s="68">
        <v>1</v>
      </c>
    </row>
    <row r="2857" customFormat="1" spans="1:14">
      <c r="A2857" s="54" t="s">
        <v>8599</v>
      </c>
      <c r="B2857" s="54" t="s">
        <v>8600</v>
      </c>
      <c r="C2857" s="54" t="s">
        <v>8601</v>
      </c>
      <c r="D2857" s="54" t="s">
        <v>266</v>
      </c>
      <c r="E2857" s="54" t="s">
        <v>18</v>
      </c>
      <c r="F2857" s="54" t="s">
        <v>267</v>
      </c>
      <c r="G2857" s="66" t="s">
        <v>170</v>
      </c>
      <c r="H2857" s="54"/>
      <c r="I2857" s="54" t="s">
        <v>7712</v>
      </c>
      <c r="J2857" s="68">
        <v>16.17</v>
      </c>
      <c r="K2857" s="68">
        <v>16.632</v>
      </c>
      <c r="L2857" s="68">
        <v>24</v>
      </c>
      <c r="M2857" s="68">
        <v>24</v>
      </c>
      <c r="N2857" s="68">
        <v>0</v>
      </c>
    </row>
    <row r="2858" customFormat="1" spans="1:14">
      <c r="A2858" s="54" t="s">
        <v>8602</v>
      </c>
      <c r="B2858" s="54" t="s">
        <v>8603</v>
      </c>
      <c r="C2858" s="54" t="s">
        <v>8604</v>
      </c>
      <c r="D2858" s="54" t="s">
        <v>336</v>
      </c>
      <c r="E2858" s="54" t="s">
        <v>18</v>
      </c>
      <c r="F2858" s="54" t="s">
        <v>336</v>
      </c>
      <c r="G2858" s="54" t="s">
        <v>129</v>
      </c>
      <c r="H2858" s="54"/>
      <c r="I2858" s="54" t="s">
        <v>471</v>
      </c>
      <c r="J2858" s="68">
        <v>5.59</v>
      </c>
      <c r="K2858" s="68">
        <v>5.117</v>
      </c>
      <c r="L2858" s="68">
        <v>6</v>
      </c>
      <c r="M2858" s="68">
        <v>6</v>
      </c>
      <c r="N2858" s="68">
        <v>0</v>
      </c>
    </row>
    <row r="2859" customFormat="1" spans="1:14">
      <c r="A2859" s="54" t="s">
        <v>8605</v>
      </c>
      <c r="B2859" s="54" t="s">
        <v>8606</v>
      </c>
      <c r="C2859" s="54" t="s">
        <v>8607</v>
      </c>
      <c r="D2859" s="54" t="s">
        <v>8608</v>
      </c>
      <c r="E2859" s="54" t="s">
        <v>18</v>
      </c>
      <c r="F2859" s="54" t="s">
        <v>8608</v>
      </c>
      <c r="G2859" s="54" t="s">
        <v>29</v>
      </c>
      <c r="H2859" s="54"/>
      <c r="I2859" s="54" t="s">
        <v>540</v>
      </c>
      <c r="J2859" s="68">
        <v>61.5</v>
      </c>
      <c r="K2859" s="68">
        <v>205.081</v>
      </c>
      <c r="L2859" s="68">
        <v>209</v>
      </c>
      <c r="M2859" s="68">
        <v>206</v>
      </c>
      <c r="N2859" s="68">
        <v>-3</v>
      </c>
    </row>
    <row r="2860" customFormat="1" spans="1:14">
      <c r="A2860" s="54" t="s">
        <v>8609</v>
      </c>
      <c r="B2860" s="54" t="s">
        <v>8610</v>
      </c>
      <c r="C2860" s="54" t="s">
        <v>50</v>
      </c>
      <c r="D2860" s="54" t="s">
        <v>1516</v>
      </c>
      <c r="E2860" s="54" t="s">
        <v>18</v>
      </c>
      <c r="F2860" s="54" t="s">
        <v>1516</v>
      </c>
      <c r="G2860" s="54" t="s">
        <v>52</v>
      </c>
      <c r="H2860" s="54"/>
      <c r="I2860" s="54" t="s">
        <v>4561</v>
      </c>
      <c r="J2860" s="68">
        <v>188.95</v>
      </c>
      <c r="K2860" s="68">
        <v>132.778</v>
      </c>
      <c r="L2860" s="68">
        <v>190</v>
      </c>
      <c r="M2860" s="68">
        <v>193</v>
      </c>
      <c r="N2860" s="68">
        <v>3</v>
      </c>
    </row>
    <row r="2861" customFormat="1" spans="1:14">
      <c r="A2861" s="54" t="s">
        <v>8611</v>
      </c>
      <c r="B2861" s="54" t="s">
        <v>8612</v>
      </c>
      <c r="C2861" s="54" t="s">
        <v>8613</v>
      </c>
      <c r="D2861" s="54" t="s">
        <v>17</v>
      </c>
      <c r="E2861" s="54" t="s">
        <v>18</v>
      </c>
      <c r="F2861" s="54" t="s">
        <v>17</v>
      </c>
      <c r="G2861" s="54" t="s">
        <v>19</v>
      </c>
      <c r="H2861" s="54"/>
      <c r="I2861" s="54" t="s">
        <v>120</v>
      </c>
      <c r="J2861" s="68">
        <v>0.34</v>
      </c>
      <c r="K2861" s="68">
        <v>0.475</v>
      </c>
      <c r="L2861" s="68">
        <v>0.5</v>
      </c>
      <c r="M2861" s="68">
        <v>0.5</v>
      </c>
      <c r="N2861" s="68">
        <v>0</v>
      </c>
    </row>
    <row r="2862" customFormat="1" spans="1:14">
      <c r="A2862" s="54" t="s">
        <v>8614</v>
      </c>
      <c r="B2862" s="54" t="s">
        <v>8615</v>
      </c>
      <c r="C2862" s="54" t="s">
        <v>8616</v>
      </c>
      <c r="D2862" s="54" t="s">
        <v>168</v>
      </c>
      <c r="E2862" s="54" t="s">
        <v>18</v>
      </c>
      <c r="F2862" s="54" t="s">
        <v>169</v>
      </c>
      <c r="G2862" s="66" t="s">
        <v>170</v>
      </c>
      <c r="H2862" s="54"/>
      <c r="I2862" s="54" t="s">
        <v>145</v>
      </c>
      <c r="J2862" s="68">
        <v>58.15</v>
      </c>
      <c r="K2862" s="68">
        <v>69.312</v>
      </c>
      <c r="L2862" s="68">
        <v>66</v>
      </c>
      <c r="M2862" s="68">
        <v>70</v>
      </c>
      <c r="N2862" s="68">
        <v>4</v>
      </c>
    </row>
    <row r="2863" customFormat="1" spans="1:14">
      <c r="A2863" s="54" t="s">
        <v>8617</v>
      </c>
      <c r="B2863" s="54" t="s">
        <v>8618</v>
      </c>
      <c r="C2863" s="54" t="s">
        <v>8619</v>
      </c>
      <c r="D2863" s="54" t="s">
        <v>2292</v>
      </c>
      <c r="E2863" s="54" t="s">
        <v>18</v>
      </c>
      <c r="F2863" s="54" t="s">
        <v>2292</v>
      </c>
      <c r="G2863" s="54" t="s">
        <v>129</v>
      </c>
      <c r="H2863" s="54"/>
      <c r="I2863" s="54" t="s">
        <v>203</v>
      </c>
      <c r="J2863" s="68">
        <v>4.17</v>
      </c>
      <c r="K2863" s="68">
        <v>4.356</v>
      </c>
      <c r="L2863" s="68">
        <v>4.5</v>
      </c>
      <c r="M2863" s="68">
        <v>4.5</v>
      </c>
      <c r="N2863" s="68">
        <v>0</v>
      </c>
    </row>
    <row r="2864" customFormat="1" spans="1:14">
      <c r="A2864" s="54" t="s">
        <v>8620</v>
      </c>
      <c r="B2864" s="54" t="s">
        <v>8621</v>
      </c>
      <c r="C2864" s="54" t="s">
        <v>8622</v>
      </c>
      <c r="D2864" s="54" t="s">
        <v>17</v>
      </c>
      <c r="E2864" s="54" t="s">
        <v>18</v>
      </c>
      <c r="F2864" s="54" t="s">
        <v>17</v>
      </c>
      <c r="G2864" s="54" t="s">
        <v>19</v>
      </c>
      <c r="H2864" s="54"/>
      <c r="I2864" s="54" t="s">
        <v>120</v>
      </c>
      <c r="J2864" s="68">
        <v>0.61</v>
      </c>
      <c r="K2864" s="68">
        <v>1.901</v>
      </c>
      <c r="L2864" s="68">
        <v>1.5</v>
      </c>
      <c r="M2864" s="68">
        <v>2</v>
      </c>
      <c r="N2864" s="68">
        <v>0.5</v>
      </c>
    </row>
    <row r="2865" customFormat="1" spans="1:14">
      <c r="A2865" s="54" t="s">
        <v>8623</v>
      </c>
      <c r="B2865" s="54" t="s">
        <v>8624</v>
      </c>
      <c r="C2865" s="54" t="s">
        <v>8625</v>
      </c>
      <c r="D2865" s="54" t="s">
        <v>17</v>
      </c>
      <c r="E2865" s="54" t="s">
        <v>18</v>
      </c>
      <c r="F2865" s="54" t="s">
        <v>17</v>
      </c>
      <c r="G2865" s="54" t="s">
        <v>19</v>
      </c>
      <c r="H2865" s="54"/>
      <c r="I2865" s="54" t="s">
        <v>767</v>
      </c>
      <c r="J2865" s="68">
        <v>0.13</v>
      </c>
      <c r="K2865" s="68">
        <v>0.238</v>
      </c>
      <c r="L2865" s="68">
        <v>0.5</v>
      </c>
      <c r="M2865" s="68">
        <v>0.5</v>
      </c>
      <c r="N2865" s="68">
        <v>0</v>
      </c>
    </row>
    <row r="2866" customFormat="1" spans="1:14">
      <c r="A2866" s="54" t="s">
        <v>8626</v>
      </c>
      <c r="B2866" s="54" t="s">
        <v>8627</v>
      </c>
      <c r="C2866" s="54" t="s">
        <v>8628</v>
      </c>
      <c r="D2866" s="54" t="s">
        <v>274</v>
      </c>
      <c r="E2866" s="54" t="s">
        <v>18</v>
      </c>
      <c r="F2866" s="54" t="s">
        <v>274</v>
      </c>
      <c r="G2866" s="54" t="s">
        <v>29</v>
      </c>
      <c r="H2866" s="54"/>
      <c r="I2866" s="54" t="s">
        <v>679</v>
      </c>
      <c r="J2866" s="68">
        <v>6.57</v>
      </c>
      <c r="K2866" s="68">
        <v>3.857</v>
      </c>
      <c r="L2866" s="68">
        <v>21</v>
      </c>
      <c r="M2866" s="68">
        <v>21</v>
      </c>
      <c r="N2866" s="68">
        <v>0</v>
      </c>
    </row>
    <row r="2867" customFormat="1" spans="1:14">
      <c r="A2867" s="54" t="s">
        <v>8629</v>
      </c>
      <c r="B2867" s="54" t="s">
        <v>8630</v>
      </c>
      <c r="C2867" s="54" t="s">
        <v>8631</v>
      </c>
      <c r="D2867" s="54" t="s">
        <v>198</v>
      </c>
      <c r="E2867" s="54" t="s">
        <v>18</v>
      </c>
      <c r="F2867" s="54" t="s">
        <v>198</v>
      </c>
      <c r="G2867" s="54" t="s">
        <v>129</v>
      </c>
      <c r="H2867" s="54"/>
      <c r="I2867" s="54" t="s">
        <v>191</v>
      </c>
      <c r="J2867" s="68">
        <v>0.1</v>
      </c>
      <c r="K2867" s="68">
        <v>0.218</v>
      </c>
      <c r="L2867" s="68">
        <v>0.5</v>
      </c>
      <c r="M2867" s="68">
        <v>0.5</v>
      </c>
      <c r="N2867" s="68">
        <v>0</v>
      </c>
    </row>
    <row r="2868" customFormat="1" spans="1:14">
      <c r="A2868" s="54" t="s">
        <v>8632</v>
      </c>
      <c r="B2868" s="54" t="s">
        <v>8633</v>
      </c>
      <c r="C2868" s="54" t="s">
        <v>8634</v>
      </c>
      <c r="D2868" s="54" t="s">
        <v>845</v>
      </c>
      <c r="E2868" s="54" t="s">
        <v>18</v>
      </c>
      <c r="F2868" s="54" t="s">
        <v>845</v>
      </c>
      <c r="G2868" s="54" t="s">
        <v>129</v>
      </c>
      <c r="H2868" s="54"/>
      <c r="I2868" s="54" t="s">
        <v>20</v>
      </c>
      <c r="J2868" s="68">
        <v>3.13</v>
      </c>
      <c r="K2868" s="68">
        <v>7.759</v>
      </c>
      <c r="L2868" s="68">
        <v>8</v>
      </c>
      <c r="M2868" s="68">
        <v>8</v>
      </c>
      <c r="N2868" s="68">
        <v>0</v>
      </c>
    </row>
    <row r="2869" customFormat="1" spans="1:14">
      <c r="A2869" s="54" t="s">
        <v>8635</v>
      </c>
      <c r="B2869" s="54" t="s">
        <v>8636</v>
      </c>
      <c r="C2869" s="54" t="s">
        <v>8637</v>
      </c>
      <c r="D2869" s="54" t="s">
        <v>168</v>
      </c>
      <c r="E2869" s="54" t="s">
        <v>18</v>
      </c>
      <c r="F2869" s="54" t="s">
        <v>169</v>
      </c>
      <c r="G2869" s="54" t="s">
        <v>170</v>
      </c>
      <c r="H2869" s="54"/>
      <c r="I2869" s="54" t="s">
        <v>687</v>
      </c>
      <c r="J2869" s="68">
        <v>9.52</v>
      </c>
      <c r="K2869" s="68">
        <v>7.44</v>
      </c>
      <c r="L2869" s="68">
        <v>12</v>
      </c>
      <c r="M2869" s="68">
        <v>12</v>
      </c>
      <c r="N2869" s="68">
        <v>0</v>
      </c>
    </row>
    <row r="2870" customFormat="1" spans="1:14">
      <c r="A2870" s="54" t="s">
        <v>8638</v>
      </c>
      <c r="B2870" s="54" t="s">
        <v>8639</v>
      </c>
      <c r="C2870" s="54" t="s">
        <v>8640</v>
      </c>
      <c r="D2870" s="54" t="s">
        <v>24</v>
      </c>
      <c r="E2870" s="54" t="s">
        <v>18</v>
      </c>
      <c r="F2870" s="54" t="s">
        <v>24</v>
      </c>
      <c r="G2870" s="54" t="s">
        <v>19</v>
      </c>
      <c r="H2870" s="54"/>
      <c r="I2870" s="54" t="s">
        <v>664</v>
      </c>
      <c r="J2870" s="68">
        <v>118.94</v>
      </c>
      <c r="K2870" s="68">
        <v>32.078</v>
      </c>
      <c r="L2870" s="68">
        <v>120</v>
      </c>
      <c r="M2870" s="68">
        <v>120</v>
      </c>
      <c r="N2870" s="68">
        <v>0</v>
      </c>
    </row>
    <row r="2871" customFormat="1" spans="1:14">
      <c r="A2871" s="54" t="s">
        <v>8641</v>
      </c>
      <c r="B2871" s="54" t="s">
        <v>8642</v>
      </c>
      <c r="C2871" s="54" t="s">
        <v>8643</v>
      </c>
      <c r="D2871" s="54" t="s">
        <v>880</v>
      </c>
      <c r="E2871" s="54" t="s">
        <v>18</v>
      </c>
      <c r="F2871" s="54" t="s">
        <v>880</v>
      </c>
      <c r="G2871" s="54" t="s">
        <v>52</v>
      </c>
      <c r="H2871" s="54"/>
      <c r="I2871" s="54" t="s">
        <v>687</v>
      </c>
      <c r="J2871" s="68">
        <v>149.14</v>
      </c>
      <c r="K2871" s="68">
        <v>108.661</v>
      </c>
      <c r="L2871" s="68">
        <v>150</v>
      </c>
      <c r="M2871" s="68">
        <v>150</v>
      </c>
      <c r="N2871" s="68">
        <v>0</v>
      </c>
    </row>
    <row r="2872" customFormat="1" spans="1:14">
      <c r="A2872" s="54" t="s">
        <v>8644</v>
      </c>
      <c r="B2872" s="54" t="s">
        <v>8645</v>
      </c>
      <c r="C2872" s="54" t="s">
        <v>8646</v>
      </c>
      <c r="D2872" s="54" t="s">
        <v>17</v>
      </c>
      <c r="E2872" s="54" t="s">
        <v>18</v>
      </c>
      <c r="F2872" s="54" t="s">
        <v>17</v>
      </c>
      <c r="G2872" s="54" t="s">
        <v>19</v>
      </c>
      <c r="H2872" s="54"/>
      <c r="I2872" s="54" t="s">
        <v>540</v>
      </c>
      <c r="J2872" s="68">
        <v>0.34</v>
      </c>
      <c r="K2872" s="68" t="s">
        <v>36</v>
      </c>
      <c r="L2872" s="68">
        <v>0.5</v>
      </c>
      <c r="M2872" s="68">
        <v>0.5</v>
      </c>
      <c r="N2872" s="68">
        <v>0</v>
      </c>
    </row>
    <row r="2873" customFormat="1" spans="1:14">
      <c r="A2873" s="54" t="s">
        <v>8647</v>
      </c>
      <c r="B2873" s="54" t="s">
        <v>8648</v>
      </c>
      <c r="C2873" s="54" t="s">
        <v>8649</v>
      </c>
      <c r="D2873" s="54" t="s">
        <v>287</v>
      </c>
      <c r="E2873" s="54" t="s">
        <v>18</v>
      </c>
      <c r="F2873" s="54" t="s">
        <v>287</v>
      </c>
      <c r="G2873" s="54" t="s">
        <v>98</v>
      </c>
      <c r="H2873" s="54"/>
      <c r="I2873" s="54" t="s">
        <v>442</v>
      </c>
      <c r="J2873" s="68">
        <v>111.45</v>
      </c>
      <c r="K2873" s="68">
        <v>166.16</v>
      </c>
      <c r="L2873" s="68">
        <v>159</v>
      </c>
      <c r="M2873" s="68">
        <v>219</v>
      </c>
      <c r="N2873" s="68">
        <v>60</v>
      </c>
    </row>
    <row r="2874" customFormat="1" spans="1:14">
      <c r="A2874" s="54" t="s">
        <v>8650</v>
      </c>
      <c r="B2874" s="54" t="s">
        <v>8651</v>
      </c>
      <c r="C2874" s="54" t="s">
        <v>8652</v>
      </c>
      <c r="D2874" s="54" t="s">
        <v>880</v>
      </c>
      <c r="E2874" s="54" t="s">
        <v>18</v>
      </c>
      <c r="F2874" s="54" t="s">
        <v>880</v>
      </c>
      <c r="G2874" s="54" t="s">
        <v>52</v>
      </c>
      <c r="H2874" s="54"/>
      <c r="I2874" s="54" t="s">
        <v>8653</v>
      </c>
      <c r="J2874" s="68">
        <v>255.18</v>
      </c>
      <c r="K2874" s="68">
        <v>256.791</v>
      </c>
      <c r="L2874" s="68">
        <v>255</v>
      </c>
      <c r="M2874" s="68">
        <v>257</v>
      </c>
      <c r="N2874" s="68">
        <v>2</v>
      </c>
    </row>
    <row r="2875" customFormat="1" spans="1:14">
      <c r="A2875" s="54" t="s">
        <v>8654</v>
      </c>
      <c r="B2875" s="54" t="s">
        <v>8655</v>
      </c>
      <c r="C2875" s="54" t="s">
        <v>8656</v>
      </c>
      <c r="D2875" s="54" t="s">
        <v>845</v>
      </c>
      <c r="E2875" s="54" t="s">
        <v>18</v>
      </c>
      <c r="F2875" s="54" t="s">
        <v>845</v>
      </c>
      <c r="G2875" s="54" t="s">
        <v>129</v>
      </c>
      <c r="H2875" s="54"/>
      <c r="I2875" s="54" t="s">
        <v>86</v>
      </c>
      <c r="J2875" s="68">
        <v>12.1</v>
      </c>
      <c r="K2875" s="68">
        <v>8.208</v>
      </c>
      <c r="L2875" s="68">
        <v>12.5</v>
      </c>
      <c r="M2875" s="68">
        <v>12.5</v>
      </c>
      <c r="N2875" s="68">
        <v>0</v>
      </c>
    </row>
    <row r="2876" customFormat="1" spans="1:14">
      <c r="A2876" s="54" t="s">
        <v>8657</v>
      </c>
      <c r="B2876" s="54" t="s">
        <v>8658</v>
      </c>
      <c r="C2876" s="54" t="s">
        <v>8659</v>
      </c>
      <c r="D2876" s="54" t="s">
        <v>160</v>
      </c>
      <c r="E2876" s="54" t="s">
        <v>18</v>
      </c>
      <c r="F2876" s="54" t="s">
        <v>160</v>
      </c>
      <c r="G2876" s="54" t="s">
        <v>129</v>
      </c>
      <c r="H2876" s="54"/>
      <c r="I2876" s="54" t="s">
        <v>86</v>
      </c>
      <c r="J2876" s="68">
        <v>1.13</v>
      </c>
      <c r="K2876" s="68">
        <v>0.396</v>
      </c>
      <c r="L2876" s="68">
        <v>1.5</v>
      </c>
      <c r="M2876" s="68">
        <v>1.5</v>
      </c>
      <c r="N2876" s="68">
        <v>0</v>
      </c>
    </row>
    <row r="2877" customFormat="1" spans="1:14">
      <c r="A2877" s="54" t="s">
        <v>8660</v>
      </c>
      <c r="B2877" s="54" t="s">
        <v>8661</v>
      </c>
      <c r="C2877" s="54" t="s">
        <v>8662</v>
      </c>
      <c r="D2877" s="54" t="s">
        <v>160</v>
      </c>
      <c r="E2877" s="54" t="s">
        <v>18</v>
      </c>
      <c r="F2877" s="54" t="s">
        <v>160</v>
      </c>
      <c r="G2877" s="66" t="s">
        <v>129</v>
      </c>
      <c r="H2877" s="54"/>
      <c r="I2877" s="54" t="s">
        <v>86</v>
      </c>
      <c r="J2877" s="68">
        <v>2.05</v>
      </c>
      <c r="K2877" s="68">
        <v>0.36</v>
      </c>
      <c r="L2877" s="68">
        <v>2.5</v>
      </c>
      <c r="M2877" s="68">
        <v>2.5</v>
      </c>
      <c r="N2877" s="68">
        <v>0</v>
      </c>
    </row>
    <row r="2878" customFormat="1" spans="1:14">
      <c r="A2878" s="54" t="s">
        <v>8663</v>
      </c>
      <c r="B2878" s="54" t="s">
        <v>8664</v>
      </c>
      <c r="C2878" s="54" t="s">
        <v>8665</v>
      </c>
      <c r="D2878" s="54" t="s">
        <v>85</v>
      </c>
      <c r="E2878" s="54" t="s">
        <v>18</v>
      </c>
      <c r="F2878" s="54" t="s">
        <v>85</v>
      </c>
      <c r="G2878" s="54" t="s">
        <v>29</v>
      </c>
      <c r="H2878" s="54"/>
      <c r="I2878" s="54" t="s">
        <v>337</v>
      </c>
      <c r="J2878" s="68">
        <v>59.07</v>
      </c>
      <c r="K2878" s="68">
        <v>57.646</v>
      </c>
      <c r="L2878" s="68">
        <v>60</v>
      </c>
      <c r="M2878" s="68">
        <v>60</v>
      </c>
      <c r="N2878" s="68">
        <v>0</v>
      </c>
    </row>
    <row r="2879" customFormat="1" spans="1:14">
      <c r="A2879" s="54" t="s">
        <v>8666</v>
      </c>
      <c r="B2879" s="54" t="s">
        <v>8667</v>
      </c>
      <c r="C2879" s="54" t="s">
        <v>8668</v>
      </c>
      <c r="D2879" s="54" t="s">
        <v>186</v>
      </c>
      <c r="E2879" s="54" t="s">
        <v>18</v>
      </c>
      <c r="F2879" s="54" t="s">
        <v>186</v>
      </c>
      <c r="G2879" s="54" t="s">
        <v>98</v>
      </c>
      <c r="H2879" s="54"/>
      <c r="I2879" s="54" t="s">
        <v>187</v>
      </c>
      <c r="J2879" s="68">
        <v>8.26</v>
      </c>
      <c r="K2879" s="68">
        <v>10.368</v>
      </c>
      <c r="L2879" s="68">
        <v>12</v>
      </c>
      <c r="M2879" s="68">
        <v>11</v>
      </c>
      <c r="N2879" s="68">
        <v>-1</v>
      </c>
    </row>
    <row r="2880" customFormat="1" spans="1:14">
      <c r="A2880" s="54" t="s">
        <v>8669</v>
      </c>
      <c r="B2880" s="54" t="s">
        <v>8670</v>
      </c>
      <c r="C2880" s="54" t="s">
        <v>8671</v>
      </c>
      <c r="D2880" s="54" t="s">
        <v>51</v>
      </c>
      <c r="E2880" s="54" t="s">
        <v>18</v>
      </c>
      <c r="F2880" s="54" t="s">
        <v>51</v>
      </c>
      <c r="G2880" s="54" t="s">
        <v>52</v>
      </c>
      <c r="H2880" s="54"/>
      <c r="I2880" s="54" t="s">
        <v>232</v>
      </c>
      <c r="J2880" s="68">
        <v>71.08</v>
      </c>
      <c r="K2880" s="68">
        <v>41.496</v>
      </c>
      <c r="L2880" s="68">
        <v>72</v>
      </c>
      <c r="M2880" s="68">
        <v>72</v>
      </c>
      <c r="N2880" s="68">
        <v>0</v>
      </c>
    </row>
    <row r="2881" customFormat="1" spans="1:14">
      <c r="A2881" s="54" t="s">
        <v>8672</v>
      </c>
      <c r="B2881" s="54" t="s">
        <v>8673</v>
      </c>
      <c r="C2881" s="54" t="s">
        <v>8674</v>
      </c>
      <c r="D2881" s="54" t="s">
        <v>590</v>
      </c>
      <c r="E2881" s="54" t="s">
        <v>18</v>
      </c>
      <c r="F2881" s="54" t="s">
        <v>590</v>
      </c>
      <c r="G2881" s="54" t="s">
        <v>129</v>
      </c>
      <c r="H2881" s="54"/>
      <c r="I2881" s="54" t="s">
        <v>99</v>
      </c>
      <c r="J2881" s="68">
        <v>0.28</v>
      </c>
      <c r="K2881" s="68">
        <v>0.384</v>
      </c>
      <c r="L2881" s="68">
        <v>0.29</v>
      </c>
      <c r="M2881" s="68">
        <v>0.5</v>
      </c>
      <c r="N2881" s="68">
        <v>0.21</v>
      </c>
    </row>
    <row r="2882" customFormat="1" spans="1:14">
      <c r="A2882" s="54" t="s">
        <v>8675</v>
      </c>
      <c r="B2882" s="54" t="s">
        <v>8676</v>
      </c>
      <c r="C2882" s="54" t="s">
        <v>8677</v>
      </c>
      <c r="D2882" s="54" t="s">
        <v>17</v>
      </c>
      <c r="E2882" s="54" t="s">
        <v>18</v>
      </c>
      <c r="F2882" s="54" t="s">
        <v>17</v>
      </c>
      <c r="G2882" s="54" t="s">
        <v>19</v>
      </c>
      <c r="H2882" s="54"/>
      <c r="I2882" s="54" t="s">
        <v>535</v>
      </c>
      <c r="J2882" s="68">
        <v>1.35</v>
      </c>
      <c r="K2882" s="68">
        <v>3.01</v>
      </c>
      <c r="L2882" s="68">
        <v>3.5</v>
      </c>
      <c r="M2882" s="68">
        <v>3.5</v>
      </c>
      <c r="N2882" s="68">
        <v>0</v>
      </c>
    </row>
    <row r="2883" customFormat="1" spans="1:14">
      <c r="A2883" s="54" t="s">
        <v>8678</v>
      </c>
      <c r="B2883" s="54" t="s">
        <v>8679</v>
      </c>
      <c r="C2883" s="54" t="s">
        <v>8680</v>
      </c>
      <c r="D2883" s="54" t="s">
        <v>603</v>
      </c>
      <c r="E2883" s="54" t="s">
        <v>18</v>
      </c>
      <c r="F2883" s="54" t="s">
        <v>603</v>
      </c>
      <c r="G2883" s="54" t="s">
        <v>129</v>
      </c>
      <c r="H2883" s="54"/>
      <c r="I2883" s="54" t="s">
        <v>223</v>
      </c>
      <c r="J2883" s="68">
        <v>14.65</v>
      </c>
      <c r="K2883" s="68">
        <v>18.216</v>
      </c>
      <c r="L2883" s="68">
        <v>15.5</v>
      </c>
      <c r="M2883" s="68">
        <v>18.5</v>
      </c>
      <c r="N2883" s="68">
        <v>3</v>
      </c>
    </row>
    <row r="2884" customFormat="1" spans="1:14">
      <c r="A2884" s="54" t="s">
        <v>8681</v>
      </c>
      <c r="B2884" s="54" t="s">
        <v>8682</v>
      </c>
      <c r="C2884" s="54" t="s">
        <v>8683</v>
      </c>
      <c r="D2884" s="54" t="s">
        <v>603</v>
      </c>
      <c r="E2884" s="54" t="s">
        <v>18</v>
      </c>
      <c r="F2884" s="54" t="s">
        <v>603</v>
      </c>
      <c r="G2884" s="54" t="s">
        <v>129</v>
      </c>
      <c r="H2884" s="54"/>
      <c r="I2884" s="54" t="s">
        <v>223</v>
      </c>
      <c r="J2884" s="68">
        <v>18.87</v>
      </c>
      <c r="K2884" s="68">
        <v>23.736</v>
      </c>
      <c r="L2884" s="68">
        <v>20</v>
      </c>
      <c r="M2884" s="68">
        <v>24</v>
      </c>
      <c r="N2884" s="68">
        <v>4</v>
      </c>
    </row>
    <row r="2885" customFormat="1" spans="1:14">
      <c r="A2885" s="54" t="s">
        <v>8684</v>
      </c>
      <c r="B2885" s="54" t="s">
        <v>8685</v>
      </c>
      <c r="C2885" s="54" t="s">
        <v>8686</v>
      </c>
      <c r="D2885" s="54" t="s">
        <v>1619</v>
      </c>
      <c r="E2885" s="54" t="s">
        <v>18</v>
      </c>
      <c r="F2885" s="54" t="s">
        <v>1619</v>
      </c>
      <c r="G2885" s="54" t="s">
        <v>129</v>
      </c>
      <c r="H2885" s="54"/>
      <c r="I2885" s="54" t="s">
        <v>223</v>
      </c>
      <c r="J2885" s="68">
        <v>49.79</v>
      </c>
      <c r="K2885" s="68" t="s">
        <v>36</v>
      </c>
      <c r="L2885" s="68">
        <v>51</v>
      </c>
      <c r="M2885" s="68">
        <v>51</v>
      </c>
      <c r="N2885" s="68">
        <v>0</v>
      </c>
    </row>
    <row r="2886" customFormat="1" spans="1:14">
      <c r="A2886" s="54" t="s">
        <v>8687</v>
      </c>
      <c r="B2886" s="54" t="s">
        <v>8688</v>
      </c>
      <c r="C2886" s="54" t="s">
        <v>8689</v>
      </c>
      <c r="D2886" s="54" t="s">
        <v>590</v>
      </c>
      <c r="E2886" s="54" t="s">
        <v>18</v>
      </c>
      <c r="F2886" s="54" t="s">
        <v>590</v>
      </c>
      <c r="G2886" s="54" t="s">
        <v>129</v>
      </c>
      <c r="H2886" s="54"/>
      <c r="I2886" s="54" t="s">
        <v>328</v>
      </c>
      <c r="J2886" s="68">
        <v>0.78</v>
      </c>
      <c r="K2886" s="68">
        <v>0.792</v>
      </c>
      <c r="L2886" s="68">
        <v>1</v>
      </c>
      <c r="M2886" s="68">
        <v>1</v>
      </c>
      <c r="N2886" s="68">
        <v>0</v>
      </c>
    </row>
    <row r="2887" customFormat="1" spans="1:14">
      <c r="A2887" s="54" t="s">
        <v>8690</v>
      </c>
      <c r="B2887" s="54" t="s">
        <v>8691</v>
      </c>
      <c r="C2887" s="54" t="s">
        <v>8692</v>
      </c>
      <c r="D2887" s="54" t="s">
        <v>2292</v>
      </c>
      <c r="E2887" s="54" t="s">
        <v>18</v>
      </c>
      <c r="F2887" s="54" t="s">
        <v>2292</v>
      </c>
      <c r="G2887" s="66" t="s">
        <v>129</v>
      </c>
      <c r="H2887" s="54"/>
      <c r="I2887" s="54" t="s">
        <v>767</v>
      </c>
      <c r="J2887" s="68">
        <v>7.56</v>
      </c>
      <c r="K2887" s="68">
        <v>6.327</v>
      </c>
      <c r="L2887" s="68">
        <v>8</v>
      </c>
      <c r="M2887" s="68">
        <v>8</v>
      </c>
      <c r="N2887" s="68">
        <v>0</v>
      </c>
    </row>
    <row r="2888" customFormat="1" spans="1:14">
      <c r="A2888" s="54" t="s">
        <v>8693</v>
      </c>
      <c r="B2888" s="54" t="s">
        <v>8694</v>
      </c>
      <c r="C2888" s="54" t="s">
        <v>8695</v>
      </c>
      <c r="D2888" s="54" t="s">
        <v>17</v>
      </c>
      <c r="E2888" s="54" t="s">
        <v>18</v>
      </c>
      <c r="F2888" s="54" t="s">
        <v>17</v>
      </c>
      <c r="G2888" s="54" t="s">
        <v>19</v>
      </c>
      <c r="H2888" s="54"/>
      <c r="I2888" s="54" t="s">
        <v>767</v>
      </c>
      <c r="J2888" s="68">
        <v>1.81</v>
      </c>
      <c r="K2888" s="68">
        <v>2.088</v>
      </c>
      <c r="L2888" s="68">
        <v>2</v>
      </c>
      <c r="M2888" s="68">
        <v>2.5</v>
      </c>
      <c r="N2888" s="68">
        <v>0.5</v>
      </c>
    </row>
    <row r="2889" customFormat="1" spans="1:14">
      <c r="A2889" s="54" t="s">
        <v>8696</v>
      </c>
      <c r="B2889" s="54" t="s">
        <v>8697</v>
      </c>
      <c r="C2889" s="54" t="s">
        <v>8698</v>
      </c>
      <c r="D2889" s="54" t="s">
        <v>6266</v>
      </c>
      <c r="E2889" s="54" t="s">
        <v>18</v>
      </c>
      <c r="F2889" s="54" t="s">
        <v>6266</v>
      </c>
      <c r="G2889" s="54" t="s">
        <v>129</v>
      </c>
      <c r="H2889" s="54"/>
      <c r="I2889" s="54" t="s">
        <v>767</v>
      </c>
      <c r="J2889" s="68">
        <v>1.52</v>
      </c>
      <c r="K2889" s="68">
        <v>1.428</v>
      </c>
      <c r="L2889" s="68">
        <v>1.5</v>
      </c>
      <c r="M2889" s="68">
        <v>2</v>
      </c>
      <c r="N2889" s="68">
        <v>0.5</v>
      </c>
    </row>
    <row r="2890" customFormat="1" spans="1:14">
      <c r="A2890" s="54" t="s">
        <v>8699</v>
      </c>
      <c r="B2890" s="54" t="s">
        <v>8700</v>
      </c>
      <c r="C2890" s="54" t="s">
        <v>8701</v>
      </c>
      <c r="D2890" s="54" t="s">
        <v>2864</v>
      </c>
      <c r="E2890" s="54" t="s">
        <v>18</v>
      </c>
      <c r="F2890" s="54" t="s">
        <v>2864</v>
      </c>
      <c r="G2890" s="66" t="s">
        <v>129</v>
      </c>
      <c r="H2890" s="54"/>
      <c r="I2890" s="54" t="s">
        <v>223</v>
      </c>
      <c r="J2890" s="68">
        <v>4.68</v>
      </c>
      <c r="K2890" s="68">
        <v>13.579</v>
      </c>
      <c r="L2890" s="68">
        <v>14</v>
      </c>
      <c r="M2890" s="68">
        <v>14</v>
      </c>
      <c r="N2890" s="68">
        <v>0</v>
      </c>
    </row>
    <row r="2891" customFormat="1" spans="1:14">
      <c r="A2891" s="54" t="s">
        <v>8702</v>
      </c>
      <c r="B2891" s="54" t="s">
        <v>8703</v>
      </c>
      <c r="C2891" s="54" t="s">
        <v>8704</v>
      </c>
      <c r="D2891" s="54" t="s">
        <v>603</v>
      </c>
      <c r="E2891" s="54" t="s">
        <v>18</v>
      </c>
      <c r="F2891" s="54" t="s">
        <v>603</v>
      </c>
      <c r="G2891" s="54" t="s">
        <v>129</v>
      </c>
      <c r="H2891" s="54"/>
      <c r="I2891" s="54" t="s">
        <v>223</v>
      </c>
      <c r="J2891" s="68">
        <v>6.32</v>
      </c>
      <c r="K2891" s="68">
        <v>10.515</v>
      </c>
      <c r="L2891" s="68">
        <v>8.5</v>
      </c>
      <c r="M2891" s="68">
        <v>11</v>
      </c>
      <c r="N2891" s="68">
        <v>2.5</v>
      </c>
    </row>
    <row r="2892" customFormat="1" spans="1:14">
      <c r="A2892" s="54" t="s">
        <v>8705</v>
      </c>
      <c r="B2892" s="54" t="s">
        <v>8706</v>
      </c>
      <c r="C2892" s="54" t="s">
        <v>8707</v>
      </c>
      <c r="D2892" s="54" t="s">
        <v>8708</v>
      </c>
      <c r="E2892" s="54" t="s">
        <v>18</v>
      </c>
      <c r="F2892" s="54" t="s">
        <v>8708</v>
      </c>
      <c r="G2892" s="54" t="s">
        <v>129</v>
      </c>
      <c r="H2892" s="54"/>
      <c r="I2892" s="54" t="s">
        <v>223</v>
      </c>
      <c r="J2892" s="68">
        <v>3.01</v>
      </c>
      <c r="K2892" s="68">
        <v>2.424</v>
      </c>
      <c r="L2892" s="68">
        <v>3</v>
      </c>
      <c r="M2892" s="68">
        <v>3.5</v>
      </c>
      <c r="N2892" s="68">
        <v>0.5</v>
      </c>
    </row>
    <row r="2893" customFormat="1" spans="1:14">
      <c r="A2893" s="54" t="s">
        <v>8709</v>
      </c>
      <c r="B2893" s="54" t="s">
        <v>8710</v>
      </c>
      <c r="C2893" s="54" t="s">
        <v>8711</v>
      </c>
      <c r="D2893" s="54" t="s">
        <v>17</v>
      </c>
      <c r="E2893" s="54" t="s">
        <v>18</v>
      </c>
      <c r="F2893" s="54" t="s">
        <v>17</v>
      </c>
      <c r="G2893" s="54" t="s">
        <v>19</v>
      </c>
      <c r="H2893" s="54"/>
      <c r="I2893" s="54" t="s">
        <v>99</v>
      </c>
      <c r="J2893" s="68">
        <v>7.08</v>
      </c>
      <c r="K2893" s="68">
        <v>43.254</v>
      </c>
      <c r="L2893" s="68">
        <v>38</v>
      </c>
      <c r="M2893" s="68">
        <v>46</v>
      </c>
      <c r="N2893" s="68">
        <v>8</v>
      </c>
    </row>
    <row r="2894" customFormat="1" spans="1:14">
      <c r="A2894" s="54" t="s">
        <v>8712</v>
      </c>
      <c r="B2894" s="54" t="s">
        <v>8713</v>
      </c>
      <c r="C2894" s="54" t="s">
        <v>8714</v>
      </c>
      <c r="D2894" s="54" t="s">
        <v>17</v>
      </c>
      <c r="E2894" s="54" t="s">
        <v>18</v>
      </c>
      <c r="F2894" s="54" t="s">
        <v>17</v>
      </c>
      <c r="G2894" s="54" t="s">
        <v>19</v>
      </c>
      <c r="H2894" s="54"/>
      <c r="I2894" s="54" t="s">
        <v>99</v>
      </c>
      <c r="J2894" s="68">
        <v>56.1</v>
      </c>
      <c r="K2894" s="68">
        <v>55.872</v>
      </c>
      <c r="L2894" s="68">
        <v>58</v>
      </c>
      <c r="M2894" s="68">
        <v>57</v>
      </c>
      <c r="N2894" s="68">
        <v>-1</v>
      </c>
    </row>
    <row r="2895" customFormat="1" spans="1:14">
      <c r="A2895" s="54" t="s">
        <v>8715</v>
      </c>
      <c r="B2895" s="54" t="s">
        <v>8716</v>
      </c>
      <c r="C2895" s="54" t="s">
        <v>8717</v>
      </c>
      <c r="D2895" s="54" t="s">
        <v>17</v>
      </c>
      <c r="E2895" s="54" t="s">
        <v>18</v>
      </c>
      <c r="F2895" s="54" t="s">
        <v>17</v>
      </c>
      <c r="G2895" s="54" t="s">
        <v>19</v>
      </c>
      <c r="H2895" s="54"/>
      <c r="I2895" s="54" t="s">
        <v>99</v>
      </c>
      <c r="J2895" s="68">
        <v>7.09</v>
      </c>
      <c r="K2895" s="68">
        <v>69.76</v>
      </c>
      <c r="L2895" s="68">
        <v>59</v>
      </c>
      <c r="M2895" s="68">
        <v>72</v>
      </c>
      <c r="N2895" s="68">
        <v>13</v>
      </c>
    </row>
    <row r="2896" customFormat="1" spans="1:14">
      <c r="A2896" s="54" t="s">
        <v>8718</v>
      </c>
      <c r="B2896" s="54" t="s">
        <v>8719</v>
      </c>
      <c r="C2896" s="54" t="s">
        <v>8720</v>
      </c>
      <c r="D2896" s="54" t="s">
        <v>17</v>
      </c>
      <c r="E2896" s="54" t="s">
        <v>18</v>
      </c>
      <c r="F2896" s="54" t="s">
        <v>17</v>
      </c>
      <c r="G2896" s="54" t="s">
        <v>19</v>
      </c>
      <c r="H2896" s="54"/>
      <c r="I2896" s="54" t="s">
        <v>99</v>
      </c>
      <c r="J2896" s="68">
        <v>37.41</v>
      </c>
      <c r="K2896" s="68">
        <v>38.07</v>
      </c>
      <c r="L2896" s="68">
        <v>38</v>
      </c>
      <c r="M2896" s="68">
        <v>39</v>
      </c>
      <c r="N2896" s="68">
        <v>1</v>
      </c>
    </row>
    <row r="2897" customFormat="1" spans="1:14">
      <c r="A2897" s="54" t="s">
        <v>8721</v>
      </c>
      <c r="B2897" s="54" t="s">
        <v>8722</v>
      </c>
      <c r="C2897" s="54" t="s">
        <v>8723</v>
      </c>
      <c r="D2897" s="54" t="s">
        <v>3059</v>
      </c>
      <c r="E2897" s="54" t="s">
        <v>18</v>
      </c>
      <c r="F2897" s="54" t="s">
        <v>3059</v>
      </c>
      <c r="G2897" s="54" t="s">
        <v>29</v>
      </c>
      <c r="H2897" s="54"/>
      <c r="I2897" s="54" t="s">
        <v>421</v>
      </c>
      <c r="J2897" s="68">
        <v>89.85</v>
      </c>
      <c r="K2897" s="68">
        <v>88.435</v>
      </c>
      <c r="L2897" s="68">
        <v>90</v>
      </c>
      <c r="M2897" s="68">
        <v>90</v>
      </c>
      <c r="N2897" s="68">
        <v>0</v>
      </c>
    </row>
    <row r="2898" customFormat="1" spans="1:14">
      <c r="A2898" s="54" t="s">
        <v>8724</v>
      </c>
      <c r="B2898" s="54" t="s">
        <v>8725</v>
      </c>
      <c r="C2898" s="54" t="s">
        <v>8726</v>
      </c>
      <c r="D2898" s="54" t="s">
        <v>78</v>
      </c>
      <c r="E2898" s="54" t="s">
        <v>18</v>
      </c>
      <c r="F2898" s="54" t="s">
        <v>78</v>
      </c>
      <c r="G2898" s="54" t="s">
        <v>29</v>
      </c>
      <c r="H2898" s="54"/>
      <c r="I2898" s="54" t="s">
        <v>187</v>
      </c>
      <c r="J2898" s="68">
        <v>20.79</v>
      </c>
      <c r="K2898" s="68">
        <v>16</v>
      </c>
      <c r="L2898" s="68">
        <v>22</v>
      </c>
      <c r="M2898" s="68">
        <v>22</v>
      </c>
      <c r="N2898" s="68">
        <v>0</v>
      </c>
    </row>
    <row r="2899" customFormat="1" spans="1:14">
      <c r="A2899" s="54" t="s">
        <v>8727</v>
      </c>
      <c r="B2899" s="54" t="s">
        <v>8728</v>
      </c>
      <c r="C2899" s="54" t="s">
        <v>8729</v>
      </c>
      <c r="D2899" s="54" t="s">
        <v>17</v>
      </c>
      <c r="E2899" s="54" t="s">
        <v>18</v>
      </c>
      <c r="F2899" s="54" t="s">
        <v>17</v>
      </c>
      <c r="G2899" s="54" t="s">
        <v>19</v>
      </c>
      <c r="H2899" s="54"/>
      <c r="I2899" s="54" t="s">
        <v>99</v>
      </c>
      <c r="J2899" s="68">
        <v>7.09</v>
      </c>
      <c r="K2899" s="68">
        <v>43.677</v>
      </c>
      <c r="L2899" s="68">
        <v>38</v>
      </c>
      <c r="M2899" s="68">
        <v>45</v>
      </c>
      <c r="N2899" s="68">
        <v>7</v>
      </c>
    </row>
    <row r="2900" customFormat="1" spans="1:14">
      <c r="A2900" s="54" t="s">
        <v>8730</v>
      </c>
      <c r="B2900" s="54" t="s">
        <v>8731</v>
      </c>
      <c r="C2900" s="54" t="s">
        <v>8732</v>
      </c>
      <c r="D2900" s="54" t="s">
        <v>17</v>
      </c>
      <c r="E2900" s="54" t="s">
        <v>18</v>
      </c>
      <c r="F2900" s="54" t="s">
        <v>17</v>
      </c>
      <c r="G2900" s="66" t="s">
        <v>19</v>
      </c>
      <c r="H2900" s="54"/>
      <c r="I2900" s="54" t="s">
        <v>191</v>
      </c>
      <c r="J2900" s="68">
        <v>0.36</v>
      </c>
      <c r="K2900" s="68">
        <v>0</v>
      </c>
      <c r="L2900" s="68">
        <v>0.5</v>
      </c>
      <c r="M2900" s="68">
        <v>1</v>
      </c>
      <c r="N2900" s="68">
        <v>0.5</v>
      </c>
    </row>
    <row r="2901" customFormat="1" spans="1:14">
      <c r="A2901" s="54" t="s">
        <v>8733</v>
      </c>
      <c r="B2901" s="54" t="s">
        <v>8734</v>
      </c>
      <c r="C2901" s="54" t="s">
        <v>8735</v>
      </c>
      <c r="D2901" s="54" t="s">
        <v>17</v>
      </c>
      <c r="E2901" s="54" t="s">
        <v>18</v>
      </c>
      <c r="F2901" s="54" t="s">
        <v>17</v>
      </c>
      <c r="G2901" s="54" t="s">
        <v>19</v>
      </c>
      <c r="H2901" s="54"/>
      <c r="I2901" s="54" t="s">
        <v>99</v>
      </c>
      <c r="J2901" s="68">
        <v>7.13</v>
      </c>
      <c r="K2901" s="68">
        <v>69.768</v>
      </c>
      <c r="L2901" s="68">
        <v>59</v>
      </c>
      <c r="M2901" s="68">
        <v>72</v>
      </c>
      <c r="N2901" s="68">
        <v>13</v>
      </c>
    </row>
    <row r="2902" customFormat="1" spans="1:14">
      <c r="A2902" s="54" t="s">
        <v>8736</v>
      </c>
      <c r="B2902" s="54" t="s">
        <v>8737</v>
      </c>
      <c r="C2902" s="54" t="s">
        <v>8738</v>
      </c>
      <c r="D2902" s="54" t="s">
        <v>17</v>
      </c>
      <c r="E2902" s="54" t="s">
        <v>18</v>
      </c>
      <c r="F2902" s="54" t="s">
        <v>17</v>
      </c>
      <c r="G2902" s="54" t="s">
        <v>19</v>
      </c>
      <c r="H2902" s="54"/>
      <c r="I2902" s="54" t="s">
        <v>99</v>
      </c>
      <c r="J2902" s="68">
        <v>7.18</v>
      </c>
      <c r="K2902" s="68">
        <v>44.064</v>
      </c>
      <c r="L2902" s="68">
        <v>38</v>
      </c>
      <c r="M2902" s="68">
        <v>45</v>
      </c>
      <c r="N2902" s="68">
        <v>7</v>
      </c>
    </row>
    <row r="2903" customFormat="1" spans="1:14">
      <c r="A2903" s="54" t="s">
        <v>8739</v>
      </c>
      <c r="B2903" s="54" t="s">
        <v>8740</v>
      </c>
      <c r="C2903" s="54" t="s">
        <v>8741</v>
      </c>
      <c r="D2903" s="54" t="s">
        <v>985</v>
      </c>
      <c r="E2903" s="54" t="s">
        <v>18</v>
      </c>
      <c r="F2903" s="54" t="s">
        <v>985</v>
      </c>
      <c r="G2903" s="66" t="s">
        <v>129</v>
      </c>
      <c r="H2903" s="54"/>
      <c r="I2903" s="54" t="s">
        <v>187</v>
      </c>
      <c r="J2903" s="68">
        <v>30.15</v>
      </c>
      <c r="K2903" s="68">
        <v>28.935</v>
      </c>
      <c r="L2903" s="68">
        <v>31</v>
      </c>
      <c r="M2903" s="68">
        <v>31</v>
      </c>
      <c r="N2903" s="68">
        <v>0</v>
      </c>
    </row>
    <row r="2904" customFormat="1" spans="1:14">
      <c r="A2904" s="54" t="s">
        <v>8742</v>
      </c>
      <c r="B2904" s="54" t="s">
        <v>8743</v>
      </c>
      <c r="C2904" s="54" t="s">
        <v>8744</v>
      </c>
      <c r="D2904" s="54" t="s">
        <v>24</v>
      </c>
      <c r="E2904" s="54" t="s">
        <v>18</v>
      </c>
      <c r="F2904" s="54" t="s">
        <v>24</v>
      </c>
      <c r="G2904" s="54" t="s">
        <v>19</v>
      </c>
      <c r="H2904" s="54"/>
      <c r="I2904" s="54" t="s">
        <v>130</v>
      </c>
      <c r="J2904" s="68">
        <v>52.46</v>
      </c>
      <c r="K2904" s="68">
        <v>39.03</v>
      </c>
      <c r="L2904" s="68">
        <v>53</v>
      </c>
      <c r="M2904" s="68">
        <v>55</v>
      </c>
      <c r="N2904" s="68">
        <v>2</v>
      </c>
    </row>
    <row r="2905" customFormat="1" spans="1:14">
      <c r="A2905" s="54" t="s">
        <v>8745</v>
      </c>
      <c r="B2905" s="54" t="s">
        <v>8746</v>
      </c>
      <c r="C2905" s="54" t="s">
        <v>8747</v>
      </c>
      <c r="D2905" s="54" t="s">
        <v>738</v>
      </c>
      <c r="E2905" s="54" t="s">
        <v>18</v>
      </c>
      <c r="F2905" s="54" t="s">
        <v>738</v>
      </c>
      <c r="G2905" s="54" t="s">
        <v>98</v>
      </c>
      <c r="H2905" s="54"/>
      <c r="I2905" s="54" t="s">
        <v>130</v>
      </c>
      <c r="J2905" s="68">
        <v>38.79</v>
      </c>
      <c r="K2905" s="68">
        <v>15.843</v>
      </c>
      <c r="L2905" s="68">
        <v>39</v>
      </c>
      <c r="M2905" s="68">
        <v>40</v>
      </c>
      <c r="N2905" s="68">
        <v>1</v>
      </c>
    </row>
    <row r="2906" customFormat="1" spans="1:14">
      <c r="A2906" s="54" t="s">
        <v>8748</v>
      </c>
      <c r="B2906" s="54" t="s">
        <v>8749</v>
      </c>
      <c r="C2906" s="54" t="s">
        <v>8750</v>
      </c>
      <c r="D2906" s="54" t="s">
        <v>17</v>
      </c>
      <c r="E2906" s="54" t="s">
        <v>18</v>
      </c>
      <c r="F2906" s="54" t="s">
        <v>17</v>
      </c>
      <c r="G2906" s="66" t="s">
        <v>19</v>
      </c>
      <c r="H2906" s="54"/>
      <c r="I2906" s="54" t="s">
        <v>408</v>
      </c>
      <c r="J2906" s="68">
        <v>15.57</v>
      </c>
      <c r="K2906" s="68">
        <v>5.859</v>
      </c>
      <c r="L2906" s="68">
        <v>16</v>
      </c>
      <c r="M2906" s="68">
        <v>16</v>
      </c>
      <c r="N2906" s="68">
        <v>0</v>
      </c>
    </row>
    <row r="2907" customFormat="1" spans="1:14">
      <c r="A2907" s="54" t="s">
        <v>8751</v>
      </c>
      <c r="B2907" s="54" t="s">
        <v>8752</v>
      </c>
      <c r="C2907" s="54" t="s">
        <v>8753</v>
      </c>
      <c r="D2907" s="54" t="s">
        <v>17</v>
      </c>
      <c r="E2907" s="54" t="s">
        <v>18</v>
      </c>
      <c r="F2907" s="54" t="s">
        <v>17</v>
      </c>
      <c r="G2907" s="54" t="s">
        <v>19</v>
      </c>
      <c r="H2907" s="54"/>
      <c r="I2907" s="54" t="s">
        <v>152</v>
      </c>
      <c r="J2907" s="68">
        <v>0.57</v>
      </c>
      <c r="K2907" s="68">
        <v>0.461</v>
      </c>
      <c r="L2907" s="68">
        <v>1</v>
      </c>
      <c r="M2907" s="68">
        <v>1</v>
      </c>
      <c r="N2907" s="68">
        <v>0</v>
      </c>
    </row>
    <row r="2908" customFormat="1" spans="1:14">
      <c r="A2908" s="54" t="s">
        <v>8754</v>
      </c>
      <c r="B2908" s="54" t="s">
        <v>8755</v>
      </c>
      <c r="C2908" s="54" t="s">
        <v>8756</v>
      </c>
      <c r="D2908" s="54" t="s">
        <v>17</v>
      </c>
      <c r="E2908" s="54" t="s">
        <v>18</v>
      </c>
      <c r="F2908" s="54" t="s">
        <v>17</v>
      </c>
      <c r="G2908" s="54" t="s">
        <v>19</v>
      </c>
      <c r="H2908" s="54"/>
      <c r="I2908" s="54" t="s">
        <v>279</v>
      </c>
      <c r="J2908" s="68">
        <v>14.06</v>
      </c>
      <c r="K2908" s="68">
        <v>12.768</v>
      </c>
      <c r="L2908" s="68">
        <v>14.5</v>
      </c>
      <c r="M2908" s="68">
        <v>14.5</v>
      </c>
      <c r="N2908" s="68">
        <v>0</v>
      </c>
    </row>
    <row r="2909" customFormat="1" spans="1:14">
      <c r="A2909" s="54" t="s">
        <v>8757</v>
      </c>
      <c r="B2909" s="54" t="s">
        <v>8758</v>
      </c>
      <c r="C2909" s="54" t="s">
        <v>8759</v>
      </c>
      <c r="D2909" s="54" t="s">
        <v>453</v>
      </c>
      <c r="E2909" s="54" t="s">
        <v>18</v>
      </c>
      <c r="F2909" s="54" t="s">
        <v>453</v>
      </c>
      <c r="G2909" s="66" t="s">
        <v>29</v>
      </c>
      <c r="H2909" s="54"/>
      <c r="I2909" s="54" t="s">
        <v>442</v>
      </c>
      <c r="J2909" s="68">
        <v>35.97</v>
      </c>
      <c r="K2909" s="68">
        <v>64.846</v>
      </c>
      <c r="L2909" s="68">
        <v>74</v>
      </c>
      <c r="M2909" s="68">
        <v>74</v>
      </c>
      <c r="N2909" s="68">
        <v>0</v>
      </c>
    </row>
    <row r="2910" customFormat="1" spans="1:14">
      <c r="A2910" s="54" t="s">
        <v>8760</v>
      </c>
      <c r="B2910" s="54" t="s">
        <v>8761</v>
      </c>
      <c r="C2910" s="54" t="s">
        <v>8762</v>
      </c>
      <c r="D2910" s="54" t="s">
        <v>590</v>
      </c>
      <c r="E2910" s="54" t="s">
        <v>18</v>
      </c>
      <c r="F2910" s="54" t="s">
        <v>590</v>
      </c>
      <c r="G2910" s="66" t="s">
        <v>129</v>
      </c>
      <c r="H2910" s="54"/>
      <c r="I2910" s="54" t="s">
        <v>442</v>
      </c>
      <c r="J2910" s="68">
        <v>5.41</v>
      </c>
      <c r="K2910" s="68">
        <v>5.491</v>
      </c>
      <c r="L2910" s="68">
        <v>5.4</v>
      </c>
      <c r="M2910" s="68">
        <v>7</v>
      </c>
      <c r="N2910" s="68">
        <v>1.6</v>
      </c>
    </row>
    <row r="2911" customFormat="1" spans="1:14">
      <c r="A2911" s="54" t="s">
        <v>8763</v>
      </c>
      <c r="B2911" s="54" t="s">
        <v>8764</v>
      </c>
      <c r="C2911" s="54" t="s">
        <v>8765</v>
      </c>
      <c r="D2911" s="54" t="s">
        <v>17</v>
      </c>
      <c r="E2911" s="54" t="s">
        <v>18</v>
      </c>
      <c r="F2911" s="54" t="s">
        <v>17</v>
      </c>
      <c r="G2911" s="54" t="s">
        <v>19</v>
      </c>
      <c r="H2911" s="54"/>
      <c r="I2911" s="54" t="s">
        <v>540</v>
      </c>
      <c r="J2911" s="68">
        <v>0.19</v>
      </c>
      <c r="K2911" s="68">
        <v>0.252</v>
      </c>
      <c r="L2911" s="68">
        <v>0.5</v>
      </c>
      <c r="M2911" s="68">
        <v>0.5</v>
      </c>
      <c r="N2911" s="68">
        <v>0</v>
      </c>
    </row>
    <row r="2912" customFormat="1" spans="1:14">
      <c r="A2912" s="54" t="s">
        <v>8766</v>
      </c>
      <c r="B2912" s="54" t="s">
        <v>8767</v>
      </c>
      <c r="C2912" s="54" t="s">
        <v>8768</v>
      </c>
      <c r="D2912" s="54" t="s">
        <v>160</v>
      </c>
      <c r="E2912" s="54" t="s">
        <v>18</v>
      </c>
      <c r="F2912" s="54" t="s">
        <v>160</v>
      </c>
      <c r="G2912" s="54" t="s">
        <v>129</v>
      </c>
      <c r="H2912" s="54"/>
      <c r="I2912" s="54" t="s">
        <v>337</v>
      </c>
      <c r="J2912" s="68">
        <v>2.24</v>
      </c>
      <c r="K2912" s="68">
        <v>1.733</v>
      </c>
      <c r="L2912" s="68">
        <v>2.5</v>
      </c>
      <c r="M2912" s="68">
        <v>2.5</v>
      </c>
      <c r="N2912" s="68">
        <v>0</v>
      </c>
    </row>
    <row r="2913" customFormat="1" spans="1:14">
      <c r="A2913" s="54" t="s">
        <v>8769</v>
      </c>
      <c r="B2913" s="54" t="s">
        <v>8770</v>
      </c>
      <c r="C2913" s="54" t="s">
        <v>8771</v>
      </c>
      <c r="D2913" s="54" t="s">
        <v>160</v>
      </c>
      <c r="E2913" s="54" t="s">
        <v>18</v>
      </c>
      <c r="F2913" s="54" t="s">
        <v>160</v>
      </c>
      <c r="G2913" s="54" t="s">
        <v>129</v>
      </c>
      <c r="H2913" s="54"/>
      <c r="I2913" s="54" t="s">
        <v>337</v>
      </c>
      <c r="J2913" s="68">
        <v>2.31</v>
      </c>
      <c r="K2913" s="68">
        <v>1.842</v>
      </c>
      <c r="L2913" s="68">
        <v>2.5</v>
      </c>
      <c r="M2913" s="68">
        <v>2.5</v>
      </c>
      <c r="N2913" s="68">
        <v>0</v>
      </c>
    </row>
    <row r="2914" customFormat="1" spans="1:14">
      <c r="A2914" s="54" t="s">
        <v>8772</v>
      </c>
      <c r="B2914" s="54" t="s">
        <v>8773</v>
      </c>
      <c r="C2914" s="54" t="s">
        <v>8774</v>
      </c>
      <c r="D2914" s="54" t="s">
        <v>160</v>
      </c>
      <c r="E2914" s="54" t="s">
        <v>18</v>
      </c>
      <c r="F2914" s="54" t="s">
        <v>160</v>
      </c>
      <c r="G2914" s="54" t="s">
        <v>129</v>
      </c>
      <c r="H2914" s="54"/>
      <c r="I2914" s="54" t="s">
        <v>337</v>
      </c>
      <c r="J2914" s="68">
        <v>2.34</v>
      </c>
      <c r="K2914" s="68">
        <v>1.915</v>
      </c>
      <c r="L2914" s="68">
        <v>2.5</v>
      </c>
      <c r="M2914" s="68">
        <v>2.5</v>
      </c>
      <c r="N2914" s="68">
        <v>0</v>
      </c>
    </row>
    <row r="2915" customFormat="1" spans="1:14">
      <c r="A2915" s="54" t="s">
        <v>8775</v>
      </c>
      <c r="B2915" s="54" t="s">
        <v>8776</v>
      </c>
      <c r="C2915" s="54" t="s">
        <v>8777</v>
      </c>
      <c r="D2915" s="54" t="s">
        <v>160</v>
      </c>
      <c r="E2915" s="54" t="s">
        <v>18</v>
      </c>
      <c r="F2915" s="54" t="s">
        <v>160</v>
      </c>
      <c r="G2915" s="66" t="s">
        <v>129</v>
      </c>
      <c r="H2915" s="54"/>
      <c r="I2915" s="54" t="s">
        <v>337</v>
      </c>
      <c r="J2915" s="68">
        <v>2.23</v>
      </c>
      <c r="K2915" s="68">
        <v>1.915</v>
      </c>
      <c r="L2915" s="68">
        <v>2.5</v>
      </c>
      <c r="M2915" s="68">
        <v>2.5</v>
      </c>
      <c r="N2915" s="68">
        <v>0</v>
      </c>
    </row>
    <row r="2916" customFormat="1" spans="1:14">
      <c r="A2916" s="54" t="s">
        <v>8778</v>
      </c>
      <c r="B2916" s="54" t="s">
        <v>8779</v>
      </c>
      <c r="C2916" s="54" t="s">
        <v>8780</v>
      </c>
      <c r="D2916" s="54" t="s">
        <v>160</v>
      </c>
      <c r="E2916" s="54" t="s">
        <v>18</v>
      </c>
      <c r="F2916" s="54" t="s">
        <v>160</v>
      </c>
      <c r="G2916" s="54" t="s">
        <v>129</v>
      </c>
      <c r="H2916" s="54"/>
      <c r="I2916" s="54" t="s">
        <v>337</v>
      </c>
      <c r="J2916" s="68">
        <v>2.33</v>
      </c>
      <c r="K2916" s="68">
        <v>2.028</v>
      </c>
      <c r="L2916" s="68">
        <v>2.5</v>
      </c>
      <c r="M2916" s="68">
        <v>2.5</v>
      </c>
      <c r="N2916" s="68">
        <v>0</v>
      </c>
    </row>
    <row r="2917" customFormat="1" spans="1:14">
      <c r="A2917" s="54" t="s">
        <v>8781</v>
      </c>
      <c r="B2917" s="54" t="s">
        <v>8782</v>
      </c>
      <c r="C2917" s="54" t="s">
        <v>8783</v>
      </c>
      <c r="D2917" s="54" t="s">
        <v>24</v>
      </c>
      <c r="E2917" s="54" t="s">
        <v>18</v>
      </c>
      <c r="F2917" s="54" t="s">
        <v>24</v>
      </c>
      <c r="G2917" s="54" t="s">
        <v>19</v>
      </c>
      <c r="H2917" s="54"/>
      <c r="I2917" s="54" t="s">
        <v>191</v>
      </c>
      <c r="J2917" s="68">
        <v>21.1</v>
      </c>
      <c r="K2917" s="68">
        <v>17.856</v>
      </c>
      <c r="L2917" s="68">
        <v>22</v>
      </c>
      <c r="M2917" s="68">
        <v>22</v>
      </c>
      <c r="N2917" s="68">
        <v>0</v>
      </c>
    </row>
    <row r="2918" customFormat="1" spans="1:14">
      <c r="A2918" s="54" t="s">
        <v>8784</v>
      </c>
      <c r="B2918" s="54" t="s">
        <v>8785</v>
      </c>
      <c r="C2918" s="54" t="s">
        <v>8786</v>
      </c>
      <c r="D2918" s="54" t="s">
        <v>17</v>
      </c>
      <c r="E2918" s="54" t="s">
        <v>18</v>
      </c>
      <c r="F2918" s="54" t="s">
        <v>17</v>
      </c>
      <c r="G2918" s="66" t="s">
        <v>19</v>
      </c>
      <c r="H2918" s="54"/>
      <c r="I2918" s="54" t="s">
        <v>152</v>
      </c>
      <c r="J2918" s="68">
        <v>1.39</v>
      </c>
      <c r="K2918" s="68">
        <v>2.99</v>
      </c>
      <c r="L2918" s="68">
        <v>3.5</v>
      </c>
      <c r="M2918" s="68">
        <v>3</v>
      </c>
      <c r="N2918" s="68">
        <v>-0.5</v>
      </c>
    </row>
    <row r="2919" customFormat="1" spans="1:14">
      <c r="A2919" s="54" t="s">
        <v>8787</v>
      </c>
      <c r="B2919" s="54" t="s">
        <v>8788</v>
      </c>
      <c r="C2919" s="54" t="s">
        <v>8789</v>
      </c>
      <c r="D2919" s="54" t="s">
        <v>590</v>
      </c>
      <c r="E2919" s="54" t="s">
        <v>18</v>
      </c>
      <c r="F2919" s="54" t="s">
        <v>590</v>
      </c>
      <c r="G2919" s="54" t="s">
        <v>129</v>
      </c>
      <c r="H2919" s="54"/>
      <c r="I2919" s="54" t="s">
        <v>199</v>
      </c>
      <c r="J2919" s="68">
        <v>0.57</v>
      </c>
      <c r="K2919" s="68">
        <v>0.941</v>
      </c>
      <c r="L2919" s="68">
        <v>1</v>
      </c>
      <c r="M2919" s="68">
        <v>1</v>
      </c>
      <c r="N2919" s="68">
        <v>0</v>
      </c>
    </row>
    <row r="2920" customFormat="1" spans="1:14">
      <c r="A2920" s="54" t="s">
        <v>8790</v>
      </c>
      <c r="B2920" s="54" t="s">
        <v>8791</v>
      </c>
      <c r="C2920" s="54" t="s">
        <v>8792</v>
      </c>
      <c r="D2920" s="54" t="s">
        <v>283</v>
      </c>
      <c r="E2920" s="54" t="s">
        <v>18</v>
      </c>
      <c r="F2920" s="54" t="s">
        <v>283</v>
      </c>
      <c r="G2920" s="54" t="s">
        <v>170</v>
      </c>
      <c r="H2920" s="54"/>
      <c r="I2920" s="54" t="s">
        <v>215</v>
      </c>
      <c r="J2920" s="68">
        <v>358.74</v>
      </c>
      <c r="K2920" s="68">
        <v>144.225</v>
      </c>
      <c r="L2920" s="68">
        <v>359</v>
      </c>
      <c r="M2920" s="68">
        <v>359</v>
      </c>
      <c r="N2920" s="68">
        <v>0</v>
      </c>
    </row>
    <row r="2921" customFormat="1" spans="1:14">
      <c r="A2921" s="54" t="s">
        <v>8793</v>
      </c>
      <c r="B2921" s="54" t="s">
        <v>8794</v>
      </c>
      <c r="C2921" s="54" t="s">
        <v>8795</v>
      </c>
      <c r="D2921" s="54" t="s">
        <v>168</v>
      </c>
      <c r="E2921" s="54" t="s">
        <v>18</v>
      </c>
      <c r="F2921" s="54" t="s">
        <v>169</v>
      </c>
      <c r="G2921" s="54" t="s">
        <v>170</v>
      </c>
      <c r="H2921" s="54"/>
      <c r="I2921" s="54" t="s">
        <v>130</v>
      </c>
      <c r="J2921" s="68">
        <v>109.57</v>
      </c>
      <c r="K2921" s="68">
        <v>78.057</v>
      </c>
      <c r="L2921" s="68">
        <v>110</v>
      </c>
      <c r="M2921" s="68">
        <v>110</v>
      </c>
      <c r="N2921" s="68">
        <v>0</v>
      </c>
    </row>
    <row r="2922" customFormat="1" spans="1:14">
      <c r="A2922" s="54" t="s">
        <v>8796</v>
      </c>
      <c r="B2922" s="54" t="s">
        <v>8797</v>
      </c>
      <c r="C2922" s="54" t="s">
        <v>8798</v>
      </c>
      <c r="D2922" s="54" t="s">
        <v>24</v>
      </c>
      <c r="E2922" s="54" t="s">
        <v>18</v>
      </c>
      <c r="F2922" s="54" t="s">
        <v>24</v>
      </c>
      <c r="G2922" s="54" t="s">
        <v>19</v>
      </c>
      <c r="H2922" s="54"/>
      <c r="I2922" s="54" t="s">
        <v>421</v>
      </c>
      <c r="J2922" s="68">
        <v>0.74</v>
      </c>
      <c r="K2922" s="68">
        <v>0.866</v>
      </c>
      <c r="L2922" s="68">
        <v>1</v>
      </c>
      <c r="M2922" s="68">
        <v>1</v>
      </c>
      <c r="N2922" s="68">
        <v>0</v>
      </c>
    </row>
    <row r="2923" customFormat="1" spans="1:14">
      <c r="A2923" s="54" t="s">
        <v>8799</v>
      </c>
      <c r="B2923" s="54" t="s">
        <v>8800</v>
      </c>
      <c r="C2923" s="54" t="s">
        <v>8801</v>
      </c>
      <c r="D2923" s="54" t="s">
        <v>128</v>
      </c>
      <c r="E2923" s="54" t="s">
        <v>18</v>
      </c>
      <c r="F2923" s="54" t="s">
        <v>128</v>
      </c>
      <c r="G2923" s="54" t="s">
        <v>129</v>
      </c>
      <c r="H2923" s="54"/>
      <c r="I2923" s="54" t="s">
        <v>99</v>
      </c>
      <c r="J2923" s="68">
        <v>1.68</v>
      </c>
      <c r="K2923" s="68">
        <v>1.74</v>
      </c>
      <c r="L2923" s="68">
        <v>1.7</v>
      </c>
      <c r="M2923" s="68">
        <v>2</v>
      </c>
      <c r="N2923" s="68">
        <v>0.3</v>
      </c>
    </row>
    <row r="2924" customFormat="1" spans="1:14">
      <c r="A2924" s="54" t="s">
        <v>8802</v>
      </c>
      <c r="B2924" s="54" t="s">
        <v>8803</v>
      </c>
      <c r="C2924" s="54" t="s">
        <v>8804</v>
      </c>
      <c r="D2924" s="54" t="s">
        <v>2334</v>
      </c>
      <c r="E2924" s="54" t="s">
        <v>18</v>
      </c>
      <c r="F2924" s="54" t="s">
        <v>2334</v>
      </c>
      <c r="G2924" s="66" t="s">
        <v>129</v>
      </c>
      <c r="H2924" s="54"/>
      <c r="I2924" s="54" t="s">
        <v>7799</v>
      </c>
      <c r="J2924" s="68">
        <v>12.26</v>
      </c>
      <c r="K2924" s="68">
        <v>11.934</v>
      </c>
      <c r="L2924" s="68">
        <v>13</v>
      </c>
      <c r="M2924" s="68">
        <v>13</v>
      </c>
      <c r="N2924" s="68">
        <v>0</v>
      </c>
    </row>
    <row r="2925" customFormat="1" spans="1:14">
      <c r="A2925" s="54" t="s">
        <v>8805</v>
      </c>
      <c r="B2925" s="54" t="s">
        <v>8806</v>
      </c>
      <c r="C2925" s="54" t="s">
        <v>8807</v>
      </c>
      <c r="D2925" s="54" t="s">
        <v>186</v>
      </c>
      <c r="E2925" s="54" t="s">
        <v>18</v>
      </c>
      <c r="F2925" s="54" t="s">
        <v>186</v>
      </c>
      <c r="G2925" s="66" t="s">
        <v>98</v>
      </c>
      <c r="H2925" s="54"/>
      <c r="I2925" s="54" t="s">
        <v>191</v>
      </c>
      <c r="J2925" s="68">
        <v>47.85</v>
      </c>
      <c r="K2925" s="68">
        <v>88.355</v>
      </c>
      <c r="L2925" s="68">
        <v>84</v>
      </c>
      <c r="M2925" s="68">
        <v>89</v>
      </c>
      <c r="N2925" s="68">
        <v>5</v>
      </c>
    </row>
    <row r="2926" customFormat="1" spans="1:14">
      <c r="A2926" s="54" t="s">
        <v>8808</v>
      </c>
      <c r="B2926" s="54" t="s">
        <v>8809</v>
      </c>
      <c r="C2926" s="54" t="s">
        <v>8810</v>
      </c>
      <c r="D2926" s="54" t="s">
        <v>266</v>
      </c>
      <c r="E2926" s="54" t="s">
        <v>18</v>
      </c>
      <c r="F2926" s="54" t="s">
        <v>267</v>
      </c>
      <c r="G2926" s="54" t="s">
        <v>170</v>
      </c>
      <c r="H2926" s="54"/>
      <c r="I2926" s="54" t="s">
        <v>130</v>
      </c>
      <c r="J2926" s="68">
        <v>62.37</v>
      </c>
      <c r="K2926" s="68">
        <v>46.176</v>
      </c>
      <c r="L2926" s="68">
        <v>63</v>
      </c>
      <c r="M2926" s="68">
        <v>63</v>
      </c>
      <c r="N2926" s="68">
        <v>0</v>
      </c>
    </row>
    <row r="2927" customFormat="1" spans="1:14">
      <c r="A2927" s="54" t="s">
        <v>8811</v>
      </c>
      <c r="B2927" s="54" t="s">
        <v>8812</v>
      </c>
      <c r="C2927" s="54" t="s">
        <v>8813</v>
      </c>
      <c r="D2927" s="54" t="s">
        <v>274</v>
      </c>
      <c r="E2927" s="54" t="s">
        <v>18</v>
      </c>
      <c r="F2927" s="54" t="s">
        <v>274</v>
      </c>
      <c r="G2927" s="54" t="s">
        <v>29</v>
      </c>
      <c r="H2927" s="54"/>
      <c r="I2927" s="54" t="s">
        <v>558</v>
      </c>
      <c r="J2927" s="68">
        <v>22.81</v>
      </c>
      <c r="K2927" s="68">
        <v>50.565</v>
      </c>
      <c r="L2927" s="68">
        <v>48</v>
      </c>
      <c r="M2927" s="68">
        <v>51</v>
      </c>
      <c r="N2927" s="68">
        <v>3</v>
      </c>
    </row>
    <row r="2928" customFormat="1" spans="1:14">
      <c r="A2928" s="54" t="s">
        <v>8814</v>
      </c>
      <c r="B2928" s="54" t="s">
        <v>8815</v>
      </c>
      <c r="C2928" s="54" t="s">
        <v>8816</v>
      </c>
      <c r="D2928" s="54" t="s">
        <v>453</v>
      </c>
      <c r="E2928" s="54" t="s">
        <v>18</v>
      </c>
      <c r="F2928" s="54" t="s">
        <v>453</v>
      </c>
      <c r="G2928" s="54" t="s">
        <v>29</v>
      </c>
      <c r="H2928" s="54"/>
      <c r="I2928" s="54" t="s">
        <v>20</v>
      </c>
      <c r="J2928" s="68">
        <v>67.89</v>
      </c>
      <c r="K2928" s="68">
        <v>23.833</v>
      </c>
      <c r="L2928" s="68">
        <v>68</v>
      </c>
      <c r="M2928" s="68">
        <v>68</v>
      </c>
      <c r="N2928" s="68">
        <v>0</v>
      </c>
    </row>
    <row r="2929" customFormat="1" spans="1:14">
      <c r="A2929" s="54" t="s">
        <v>8817</v>
      </c>
      <c r="B2929" s="54" t="s">
        <v>8818</v>
      </c>
      <c r="C2929" s="54" t="s">
        <v>8819</v>
      </c>
      <c r="D2929" s="54" t="s">
        <v>140</v>
      </c>
      <c r="E2929" s="54" t="s">
        <v>18</v>
      </c>
      <c r="F2929" s="54" t="s">
        <v>140</v>
      </c>
      <c r="G2929" s="54" t="s">
        <v>98</v>
      </c>
      <c r="H2929" s="54"/>
      <c r="I2929" s="54" t="s">
        <v>562</v>
      </c>
      <c r="J2929" s="68">
        <v>2.02</v>
      </c>
      <c r="K2929" s="68">
        <v>2.268</v>
      </c>
      <c r="L2929" s="68">
        <v>2.5</v>
      </c>
      <c r="M2929" s="68">
        <v>3</v>
      </c>
      <c r="N2929" s="68">
        <v>0.5</v>
      </c>
    </row>
    <row r="2930" customFormat="1" spans="1:14">
      <c r="A2930" s="54" t="s">
        <v>8820</v>
      </c>
      <c r="B2930" s="54" t="s">
        <v>8821</v>
      </c>
      <c r="C2930" s="54" t="s">
        <v>8822</v>
      </c>
      <c r="D2930" s="54" t="s">
        <v>256</v>
      </c>
      <c r="E2930" s="54" t="s">
        <v>18</v>
      </c>
      <c r="F2930" s="54" t="s">
        <v>256</v>
      </c>
      <c r="G2930" s="54" t="s">
        <v>19</v>
      </c>
      <c r="H2930" s="54"/>
      <c r="I2930" s="54" t="s">
        <v>187</v>
      </c>
      <c r="J2930" s="68">
        <v>0.83</v>
      </c>
      <c r="K2930" s="68">
        <v>0</v>
      </c>
      <c r="L2930" s="68">
        <v>1.5</v>
      </c>
      <c r="M2930" s="68">
        <v>1</v>
      </c>
      <c r="N2930" s="68">
        <v>-0.5</v>
      </c>
    </row>
    <row r="2931" customFormat="1" spans="1:14">
      <c r="A2931" s="54" t="s">
        <v>8823</v>
      </c>
      <c r="B2931" s="54" t="s">
        <v>8824</v>
      </c>
      <c r="C2931" s="54" t="s">
        <v>8825</v>
      </c>
      <c r="D2931" s="54" t="s">
        <v>17</v>
      </c>
      <c r="E2931" s="54" t="s">
        <v>18</v>
      </c>
      <c r="F2931" s="54" t="s">
        <v>17</v>
      </c>
      <c r="G2931" s="54" t="s">
        <v>19</v>
      </c>
      <c r="H2931" s="54"/>
      <c r="I2931" s="54" t="s">
        <v>90</v>
      </c>
      <c r="J2931" s="68">
        <v>0.87</v>
      </c>
      <c r="K2931" s="68">
        <v>0</v>
      </c>
      <c r="L2931" s="68">
        <v>1</v>
      </c>
      <c r="M2931" s="68">
        <v>1</v>
      </c>
      <c r="N2931" s="68">
        <v>0</v>
      </c>
    </row>
    <row r="2932" customFormat="1" spans="1:14">
      <c r="A2932" s="54" t="s">
        <v>8826</v>
      </c>
      <c r="B2932" s="54" t="s">
        <v>8827</v>
      </c>
      <c r="C2932" s="54" t="s">
        <v>8828</v>
      </c>
      <c r="D2932" s="54" t="s">
        <v>317</v>
      </c>
      <c r="E2932" s="54" t="s">
        <v>18</v>
      </c>
      <c r="F2932" s="54" t="s">
        <v>317</v>
      </c>
      <c r="G2932" s="54" t="s">
        <v>52</v>
      </c>
      <c r="H2932" s="54"/>
      <c r="I2932" s="54" t="s">
        <v>215</v>
      </c>
      <c r="J2932" s="68">
        <v>47.61</v>
      </c>
      <c r="K2932" s="68">
        <v>17.065</v>
      </c>
      <c r="L2932" s="68">
        <v>49</v>
      </c>
      <c r="M2932" s="68">
        <v>53</v>
      </c>
      <c r="N2932" s="68">
        <v>4</v>
      </c>
    </row>
    <row r="2933" customFormat="1" spans="1:14">
      <c r="A2933" s="54" t="s">
        <v>8829</v>
      </c>
      <c r="B2933" s="54" t="s">
        <v>8830</v>
      </c>
      <c r="C2933" s="54" t="s">
        <v>8831</v>
      </c>
      <c r="D2933" s="54" t="s">
        <v>144</v>
      </c>
      <c r="E2933" s="54" t="s">
        <v>18</v>
      </c>
      <c r="F2933" s="54" t="s">
        <v>144</v>
      </c>
      <c r="G2933" s="66" t="s">
        <v>52</v>
      </c>
      <c r="H2933" s="54"/>
      <c r="I2933" s="54" t="s">
        <v>145</v>
      </c>
      <c r="J2933" s="68">
        <v>364.64</v>
      </c>
      <c r="K2933" s="68">
        <v>443.357</v>
      </c>
      <c r="L2933" s="68">
        <v>444</v>
      </c>
      <c r="M2933" s="68">
        <v>444</v>
      </c>
      <c r="N2933" s="68">
        <v>0</v>
      </c>
    </row>
    <row r="2934" customFormat="1" spans="1:14">
      <c r="A2934" s="54" t="s">
        <v>8832</v>
      </c>
      <c r="B2934" s="54" t="s">
        <v>8833</v>
      </c>
      <c r="C2934" s="54" t="s">
        <v>8834</v>
      </c>
      <c r="D2934" s="54" t="s">
        <v>97</v>
      </c>
      <c r="E2934" s="54" t="s">
        <v>18</v>
      </c>
      <c r="F2934" s="54" t="s">
        <v>97</v>
      </c>
      <c r="G2934" s="54" t="s">
        <v>98</v>
      </c>
      <c r="H2934" s="54"/>
      <c r="I2934" s="54" t="s">
        <v>562</v>
      </c>
      <c r="J2934" s="68">
        <v>127.63</v>
      </c>
      <c r="K2934" s="68">
        <v>384.996</v>
      </c>
      <c r="L2934" s="68">
        <v>384</v>
      </c>
      <c r="M2934" s="68">
        <v>416</v>
      </c>
      <c r="N2934" s="68">
        <v>32</v>
      </c>
    </row>
    <row r="2935" customFormat="1" spans="1:14">
      <c r="A2935" s="54" t="s">
        <v>8835</v>
      </c>
      <c r="B2935" s="54" t="s">
        <v>8836</v>
      </c>
      <c r="C2935" s="54" t="s">
        <v>8837</v>
      </c>
      <c r="D2935" s="54" t="s">
        <v>17</v>
      </c>
      <c r="E2935" s="54" t="s">
        <v>18</v>
      </c>
      <c r="F2935" s="54" t="s">
        <v>17</v>
      </c>
      <c r="G2935" s="54" t="s">
        <v>19</v>
      </c>
      <c r="H2935" s="54"/>
      <c r="I2935" s="54" t="s">
        <v>199</v>
      </c>
      <c r="J2935" s="68">
        <v>0.8</v>
      </c>
      <c r="K2935" s="68">
        <v>1.037</v>
      </c>
      <c r="L2935" s="68">
        <v>1</v>
      </c>
      <c r="M2935" s="68">
        <v>1</v>
      </c>
      <c r="N2935" s="68">
        <v>0</v>
      </c>
    </row>
    <row r="2936" customFormat="1" spans="1:14">
      <c r="A2936" s="54" t="s">
        <v>8838</v>
      </c>
      <c r="B2936" s="54" t="s">
        <v>8839</v>
      </c>
      <c r="C2936" s="54" t="s">
        <v>8840</v>
      </c>
      <c r="D2936" s="54" t="s">
        <v>51</v>
      </c>
      <c r="E2936" s="54" t="s">
        <v>18</v>
      </c>
      <c r="F2936" s="54" t="s">
        <v>51</v>
      </c>
      <c r="G2936" s="54" t="s">
        <v>52</v>
      </c>
      <c r="H2936" s="54"/>
      <c r="I2936" s="54" t="s">
        <v>471</v>
      </c>
      <c r="J2936" s="68">
        <v>2466.1</v>
      </c>
      <c r="K2936" s="68">
        <v>2001.625</v>
      </c>
      <c r="L2936" s="68">
        <v>2467</v>
      </c>
      <c r="M2936" s="68">
        <v>2467</v>
      </c>
      <c r="N2936" s="68">
        <v>0</v>
      </c>
    </row>
    <row r="2937" customFormat="1" spans="1:14">
      <c r="A2937" s="54" t="s">
        <v>8841</v>
      </c>
      <c r="B2937" s="54" t="s">
        <v>8842</v>
      </c>
      <c r="C2937" s="54" t="s">
        <v>8843</v>
      </c>
      <c r="D2937" s="54" t="s">
        <v>274</v>
      </c>
      <c r="E2937" s="54" t="s">
        <v>18</v>
      </c>
      <c r="F2937" s="54" t="s">
        <v>274</v>
      </c>
      <c r="G2937" s="54" t="s">
        <v>29</v>
      </c>
      <c r="H2937" s="54"/>
      <c r="I2937" s="54" t="s">
        <v>191</v>
      </c>
      <c r="J2937" s="68">
        <v>28.64</v>
      </c>
      <c r="K2937" s="68">
        <v>34.092</v>
      </c>
      <c r="L2937" s="68">
        <v>32</v>
      </c>
      <c r="M2937" s="68">
        <v>39</v>
      </c>
      <c r="N2937" s="68">
        <v>7</v>
      </c>
    </row>
    <row r="2938" customFormat="1" spans="1:14">
      <c r="A2938" s="54" t="s">
        <v>8844</v>
      </c>
      <c r="B2938" s="54" t="s">
        <v>8845</v>
      </c>
      <c r="C2938" s="54" t="s">
        <v>8846</v>
      </c>
      <c r="D2938" s="54" t="s">
        <v>1936</v>
      </c>
      <c r="E2938" s="54" t="s">
        <v>18</v>
      </c>
      <c r="F2938" s="54" t="s">
        <v>1936</v>
      </c>
      <c r="G2938" s="66" t="s">
        <v>129</v>
      </c>
      <c r="H2938" s="54"/>
      <c r="I2938" s="54" t="s">
        <v>442</v>
      </c>
      <c r="J2938" s="68">
        <v>8.17</v>
      </c>
      <c r="K2938" s="68">
        <v>9.425</v>
      </c>
      <c r="L2938" s="68">
        <v>9.5</v>
      </c>
      <c r="M2938" s="68">
        <v>9.5</v>
      </c>
      <c r="N2938" s="68">
        <v>0</v>
      </c>
    </row>
    <row r="2939" customFormat="1" spans="1:14">
      <c r="A2939" s="54" t="s">
        <v>8847</v>
      </c>
      <c r="B2939" s="54" t="s">
        <v>8848</v>
      </c>
      <c r="C2939" s="54" t="s">
        <v>8849</v>
      </c>
      <c r="D2939" s="54" t="s">
        <v>97</v>
      </c>
      <c r="E2939" s="54" t="s">
        <v>18</v>
      </c>
      <c r="F2939" s="54" t="s">
        <v>97</v>
      </c>
      <c r="G2939" s="54" t="s">
        <v>98</v>
      </c>
      <c r="H2939" s="54"/>
      <c r="I2939" s="54" t="s">
        <v>562</v>
      </c>
      <c r="J2939" s="68">
        <v>24.9</v>
      </c>
      <c r="K2939" s="68">
        <v>24.238</v>
      </c>
      <c r="L2939" s="68">
        <v>25</v>
      </c>
      <c r="M2939" s="68">
        <v>39</v>
      </c>
      <c r="N2939" s="68">
        <v>14</v>
      </c>
    </row>
    <row r="2940" customFormat="1" spans="1:14">
      <c r="A2940" s="54" t="s">
        <v>8850</v>
      </c>
      <c r="B2940" s="54" t="s">
        <v>8851</v>
      </c>
      <c r="C2940" s="54" t="s">
        <v>8852</v>
      </c>
      <c r="D2940" s="54" t="s">
        <v>140</v>
      </c>
      <c r="E2940" s="54" t="s">
        <v>18</v>
      </c>
      <c r="F2940" s="54" t="s">
        <v>140</v>
      </c>
      <c r="G2940" s="54" t="s">
        <v>98</v>
      </c>
      <c r="H2940" s="54"/>
      <c r="I2940" s="54" t="s">
        <v>562</v>
      </c>
      <c r="J2940" s="68">
        <v>46.08</v>
      </c>
      <c r="K2940" s="68">
        <v>59.152</v>
      </c>
      <c r="L2940" s="68">
        <v>50</v>
      </c>
      <c r="M2940" s="68">
        <v>91</v>
      </c>
      <c r="N2940" s="68">
        <v>41</v>
      </c>
    </row>
    <row r="2941" customFormat="1" spans="1:14">
      <c r="A2941" s="54" t="s">
        <v>8853</v>
      </c>
      <c r="B2941" s="54" t="s">
        <v>8854</v>
      </c>
      <c r="C2941" s="54" t="s">
        <v>8855</v>
      </c>
      <c r="D2941" s="54" t="s">
        <v>24</v>
      </c>
      <c r="E2941" s="54" t="s">
        <v>18</v>
      </c>
      <c r="F2941" s="54" t="s">
        <v>24</v>
      </c>
      <c r="G2941" s="66" t="s">
        <v>19</v>
      </c>
      <c r="H2941" s="54"/>
      <c r="I2941" s="54" t="s">
        <v>130</v>
      </c>
      <c r="J2941" s="68">
        <v>93.31</v>
      </c>
      <c r="K2941" s="68">
        <v>101.988</v>
      </c>
      <c r="L2941" s="68">
        <v>96</v>
      </c>
      <c r="M2941" s="68">
        <v>104</v>
      </c>
      <c r="N2941" s="68">
        <v>8</v>
      </c>
    </row>
    <row r="2942" customFormat="1" spans="1:14">
      <c r="A2942" s="54" t="s">
        <v>8856</v>
      </c>
      <c r="B2942" s="54" t="s">
        <v>8857</v>
      </c>
      <c r="C2942" s="54" t="s">
        <v>8858</v>
      </c>
      <c r="D2942" s="54" t="s">
        <v>287</v>
      </c>
      <c r="E2942" s="54" t="s">
        <v>18</v>
      </c>
      <c r="F2942" s="54" t="s">
        <v>287</v>
      </c>
      <c r="G2942" s="54" t="s">
        <v>98</v>
      </c>
      <c r="H2942" s="54"/>
      <c r="I2942" s="54" t="s">
        <v>191</v>
      </c>
      <c r="J2942" s="68">
        <v>33.02</v>
      </c>
      <c r="K2942" s="68">
        <v>36.872</v>
      </c>
      <c r="L2942" s="68">
        <v>34</v>
      </c>
      <c r="M2942" s="68">
        <v>38</v>
      </c>
      <c r="N2942" s="68">
        <v>4</v>
      </c>
    </row>
    <row r="2943" customFormat="1" spans="1:14">
      <c r="A2943" s="54" t="s">
        <v>8859</v>
      </c>
      <c r="B2943" s="54" t="s">
        <v>8860</v>
      </c>
      <c r="C2943" s="54" t="s">
        <v>8861</v>
      </c>
      <c r="D2943" s="54" t="s">
        <v>160</v>
      </c>
      <c r="E2943" s="54" t="s">
        <v>18</v>
      </c>
      <c r="F2943" s="54" t="s">
        <v>160</v>
      </c>
      <c r="G2943" s="54" t="s">
        <v>129</v>
      </c>
      <c r="H2943" s="54"/>
      <c r="I2943" s="54" t="s">
        <v>145</v>
      </c>
      <c r="J2943" s="68">
        <v>1.88</v>
      </c>
      <c r="K2943" s="68">
        <v>1.499</v>
      </c>
      <c r="L2943" s="68">
        <v>2</v>
      </c>
      <c r="M2943" s="68">
        <v>2</v>
      </c>
      <c r="N2943" s="68">
        <v>0</v>
      </c>
    </row>
    <row r="2944" customFormat="1" spans="1:14">
      <c r="A2944" s="54" t="s">
        <v>8862</v>
      </c>
      <c r="B2944" s="54" t="s">
        <v>8863</v>
      </c>
      <c r="C2944" s="54" t="s">
        <v>8864</v>
      </c>
      <c r="D2944" s="54" t="s">
        <v>458</v>
      </c>
      <c r="E2944" s="54" t="s">
        <v>18</v>
      </c>
      <c r="F2944" s="54" t="s">
        <v>458</v>
      </c>
      <c r="G2944" s="54" t="s">
        <v>98</v>
      </c>
      <c r="H2944" s="54"/>
      <c r="I2944" s="54" t="s">
        <v>288</v>
      </c>
      <c r="J2944" s="68">
        <v>0.59</v>
      </c>
      <c r="K2944" s="68">
        <v>0</v>
      </c>
      <c r="L2944" s="68">
        <v>1</v>
      </c>
      <c r="M2944" s="68">
        <v>1</v>
      </c>
      <c r="N2944" s="68">
        <v>0</v>
      </c>
    </row>
    <row r="2945" customFormat="1" spans="1:14">
      <c r="A2945" s="54" t="s">
        <v>8865</v>
      </c>
      <c r="B2945" s="54" t="s">
        <v>8866</v>
      </c>
      <c r="C2945" s="54" t="s">
        <v>8867</v>
      </c>
      <c r="D2945" s="54" t="s">
        <v>287</v>
      </c>
      <c r="E2945" s="54" t="s">
        <v>18</v>
      </c>
      <c r="F2945" s="54" t="s">
        <v>287</v>
      </c>
      <c r="G2945" s="66" t="s">
        <v>98</v>
      </c>
      <c r="H2945" s="54"/>
      <c r="I2945" s="54" t="s">
        <v>191</v>
      </c>
      <c r="J2945" s="68">
        <v>15.42</v>
      </c>
      <c r="K2945" s="68">
        <v>28.595</v>
      </c>
      <c r="L2945" s="68">
        <v>21</v>
      </c>
      <c r="M2945" s="68">
        <v>29</v>
      </c>
      <c r="N2945" s="68">
        <v>8</v>
      </c>
    </row>
    <row r="2946" customFormat="1" spans="1:14">
      <c r="A2946" s="54" t="s">
        <v>8868</v>
      </c>
      <c r="B2946" s="54" t="s">
        <v>8869</v>
      </c>
      <c r="C2946" s="54" t="s">
        <v>8870</v>
      </c>
      <c r="D2946" s="54" t="s">
        <v>17</v>
      </c>
      <c r="E2946" s="54" t="s">
        <v>18</v>
      </c>
      <c r="F2946" s="54" t="s">
        <v>17</v>
      </c>
      <c r="G2946" s="54" t="s">
        <v>19</v>
      </c>
      <c r="H2946" s="54"/>
      <c r="I2946" s="54" t="s">
        <v>239</v>
      </c>
      <c r="J2946" s="68">
        <v>63.76</v>
      </c>
      <c r="K2946" s="68">
        <v>15.638</v>
      </c>
      <c r="L2946" s="68">
        <v>64</v>
      </c>
      <c r="M2946" s="68">
        <v>64</v>
      </c>
      <c r="N2946" s="68">
        <v>0</v>
      </c>
    </row>
    <row r="2947" customFormat="1" spans="1:14">
      <c r="A2947" s="54" t="s">
        <v>8871</v>
      </c>
      <c r="B2947" s="54" t="s">
        <v>8872</v>
      </c>
      <c r="C2947" s="54" t="s">
        <v>8873</v>
      </c>
      <c r="D2947" s="54" t="s">
        <v>17</v>
      </c>
      <c r="E2947" s="54" t="s">
        <v>18</v>
      </c>
      <c r="F2947" s="54" t="s">
        <v>17</v>
      </c>
      <c r="G2947" s="54" t="s">
        <v>19</v>
      </c>
      <c r="H2947" s="54"/>
      <c r="I2947" s="54" t="s">
        <v>239</v>
      </c>
      <c r="J2947" s="68">
        <v>84.96</v>
      </c>
      <c r="K2947" s="68">
        <v>45.3</v>
      </c>
      <c r="L2947" s="68">
        <v>85</v>
      </c>
      <c r="M2947" s="68">
        <v>85</v>
      </c>
      <c r="N2947" s="68">
        <v>0</v>
      </c>
    </row>
    <row r="2948" customFormat="1" spans="1:14">
      <c r="A2948" s="54" t="s">
        <v>8874</v>
      </c>
      <c r="B2948" s="54" t="s">
        <v>8875</v>
      </c>
      <c r="C2948" s="54" t="s">
        <v>8876</v>
      </c>
      <c r="D2948" s="54" t="s">
        <v>17</v>
      </c>
      <c r="E2948" s="54" t="s">
        <v>18</v>
      </c>
      <c r="F2948" s="54" t="s">
        <v>17</v>
      </c>
      <c r="G2948" s="54" t="s">
        <v>19</v>
      </c>
      <c r="H2948" s="54"/>
      <c r="I2948" s="54" t="s">
        <v>353</v>
      </c>
      <c r="J2948" s="68">
        <v>0.2</v>
      </c>
      <c r="K2948" s="68">
        <v>0.655</v>
      </c>
      <c r="L2948" s="68">
        <v>1</v>
      </c>
      <c r="M2948" s="68">
        <v>1</v>
      </c>
      <c r="N2948" s="68">
        <v>0</v>
      </c>
    </row>
    <row r="2949" customFormat="1" spans="1:14">
      <c r="A2949" s="54" t="s">
        <v>8877</v>
      </c>
      <c r="B2949" s="54" t="s">
        <v>8878</v>
      </c>
      <c r="C2949" s="54" t="s">
        <v>8879</v>
      </c>
      <c r="D2949" s="54" t="s">
        <v>17</v>
      </c>
      <c r="E2949" s="54" t="s">
        <v>18</v>
      </c>
      <c r="F2949" s="54" t="s">
        <v>17</v>
      </c>
      <c r="G2949" s="54" t="s">
        <v>19</v>
      </c>
      <c r="H2949" s="54"/>
      <c r="I2949" s="54" t="s">
        <v>767</v>
      </c>
      <c r="J2949" s="68">
        <v>0.07</v>
      </c>
      <c r="K2949" s="68">
        <v>0.176</v>
      </c>
      <c r="L2949" s="68">
        <v>0.5</v>
      </c>
      <c r="M2949" s="68">
        <v>0.5</v>
      </c>
      <c r="N2949" s="68">
        <v>0</v>
      </c>
    </row>
    <row r="2950" customFormat="1" spans="1:14">
      <c r="A2950" s="54" t="s">
        <v>8880</v>
      </c>
      <c r="B2950" s="54" t="s">
        <v>8881</v>
      </c>
      <c r="C2950" s="54" t="s">
        <v>8882</v>
      </c>
      <c r="D2950" s="54" t="s">
        <v>17</v>
      </c>
      <c r="E2950" s="54" t="s">
        <v>18</v>
      </c>
      <c r="F2950" s="54" t="s">
        <v>17</v>
      </c>
      <c r="G2950" s="54" t="s">
        <v>19</v>
      </c>
      <c r="H2950" s="54"/>
      <c r="I2950" s="54" t="s">
        <v>398</v>
      </c>
      <c r="J2950" s="68">
        <v>24.62</v>
      </c>
      <c r="K2950" s="68">
        <v>23.726</v>
      </c>
      <c r="L2950" s="68">
        <v>25</v>
      </c>
      <c r="M2950" s="68">
        <v>27</v>
      </c>
      <c r="N2950" s="68">
        <v>2</v>
      </c>
    </row>
    <row r="2951" customFormat="1" spans="1:14">
      <c r="A2951" s="54" t="s">
        <v>8883</v>
      </c>
      <c r="B2951" s="54" t="s">
        <v>8884</v>
      </c>
      <c r="C2951" s="54" t="s">
        <v>8885</v>
      </c>
      <c r="D2951" s="54" t="s">
        <v>17</v>
      </c>
      <c r="E2951" s="54" t="s">
        <v>18</v>
      </c>
      <c r="F2951" s="54" t="s">
        <v>17</v>
      </c>
      <c r="G2951" s="54" t="s">
        <v>19</v>
      </c>
      <c r="H2951" s="54"/>
      <c r="I2951" s="54" t="s">
        <v>353</v>
      </c>
      <c r="J2951" s="68">
        <v>1.33</v>
      </c>
      <c r="K2951" s="68">
        <v>1.03</v>
      </c>
      <c r="L2951" s="68">
        <v>1.5</v>
      </c>
      <c r="M2951" s="68">
        <v>1.5</v>
      </c>
      <c r="N2951" s="68">
        <v>0</v>
      </c>
    </row>
    <row r="2952" customFormat="1" spans="1:14">
      <c r="A2952" s="54" t="s">
        <v>8886</v>
      </c>
      <c r="B2952" s="54" t="s">
        <v>8887</v>
      </c>
      <c r="C2952" s="54" t="s">
        <v>8888</v>
      </c>
      <c r="D2952" s="54" t="s">
        <v>17</v>
      </c>
      <c r="E2952" s="54" t="s">
        <v>18</v>
      </c>
      <c r="F2952" s="54" t="s">
        <v>17</v>
      </c>
      <c r="G2952" s="54" t="s">
        <v>19</v>
      </c>
      <c r="H2952" s="54"/>
      <c r="I2952" s="54" t="s">
        <v>558</v>
      </c>
      <c r="J2952" s="68">
        <v>20.15</v>
      </c>
      <c r="K2952" s="68">
        <v>38.534</v>
      </c>
      <c r="L2952" s="68">
        <v>33</v>
      </c>
      <c r="M2952" s="68">
        <v>39</v>
      </c>
      <c r="N2952" s="68">
        <v>6</v>
      </c>
    </row>
    <row r="2953" customFormat="1" spans="1:14">
      <c r="A2953" s="54" t="s">
        <v>8889</v>
      </c>
      <c r="B2953" s="54" t="s">
        <v>8890</v>
      </c>
      <c r="C2953" s="54" t="s">
        <v>8891</v>
      </c>
      <c r="D2953" s="54" t="s">
        <v>17</v>
      </c>
      <c r="E2953" s="54" t="s">
        <v>18</v>
      </c>
      <c r="F2953" s="54" t="s">
        <v>17</v>
      </c>
      <c r="G2953" s="54" t="s">
        <v>19</v>
      </c>
      <c r="H2953" s="54"/>
      <c r="I2953" s="54" t="s">
        <v>421</v>
      </c>
      <c r="J2953" s="68">
        <v>49.72</v>
      </c>
      <c r="K2953" s="68">
        <v>61.848</v>
      </c>
      <c r="L2953" s="68">
        <v>63</v>
      </c>
      <c r="M2953" s="68">
        <v>62</v>
      </c>
      <c r="N2953" s="68">
        <v>-1</v>
      </c>
    </row>
    <row r="2954" customFormat="1" spans="1:14">
      <c r="A2954" s="54" t="s">
        <v>8892</v>
      </c>
      <c r="B2954" s="54" t="s">
        <v>8893</v>
      </c>
      <c r="C2954" s="54" t="s">
        <v>8894</v>
      </c>
      <c r="D2954" s="54" t="s">
        <v>17</v>
      </c>
      <c r="E2954" s="54" t="s">
        <v>18</v>
      </c>
      <c r="F2954" s="54" t="s">
        <v>17</v>
      </c>
      <c r="G2954" s="54" t="s">
        <v>19</v>
      </c>
      <c r="H2954" s="54"/>
      <c r="I2954" s="54" t="s">
        <v>408</v>
      </c>
      <c r="J2954" s="68">
        <v>10.2</v>
      </c>
      <c r="K2954" s="68">
        <v>13.16</v>
      </c>
      <c r="L2954" s="68">
        <v>11.5</v>
      </c>
      <c r="M2954" s="68">
        <v>13.5</v>
      </c>
      <c r="N2954" s="68">
        <v>2</v>
      </c>
    </row>
    <row r="2955" customFormat="1" spans="1:14">
      <c r="A2955" s="54" t="s">
        <v>8895</v>
      </c>
      <c r="B2955" s="54" t="s">
        <v>8896</v>
      </c>
      <c r="C2955" s="54" t="s">
        <v>8897</v>
      </c>
      <c r="D2955" s="54" t="s">
        <v>17</v>
      </c>
      <c r="E2955" s="54" t="s">
        <v>18</v>
      </c>
      <c r="F2955" s="54" t="s">
        <v>17</v>
      </c>
      <c r="G2955" s="54" t="s">
        <v>19</v>
      </c>
      <c r="H2955" s="54"/>
      <c r="I2955" s="54" t="s">
        <v>99</v>
      </c>
      <c r="J2955" s="68">
        <v>0.42</v>
      </c>
      <c r="K2955" s="68">
        <v>1.134</v>
      </c>
      <c r="L2955" s="68">
        <v>1.5</v>
      </c>
      <c r="M2955" s="68">
        <v>1.5</v>
      </c>
      <c r="N2955" s="68">
        <v>0</v>
      </c>
    </row>
    <row r="2956" customFormat="1" spans="1:14">
      <c r="A2956" s="54" t="s">
        <v>8898</v>
      </c>
      <c r="B2956" s="54" t="s">
        <v>8899</v>
      </c>
      <c r="C2956" s="54" t="s">
        <v>8900</v>
      </c>
      <c r="D2956" s="54" t="s">
        <v>17</v>
      </c>
      <c r="E2956" s="54" t="s">
        <v>18</v>
      </c>
      <c r="F2956" s="54" t="s">
        <v>17</v>
      </c>
      <c r="G2956" s="66" t="s">
        <v>19</v>
      </c>
      <c r="H2956" s="54"/>
      <c r="I2956" s="54" t="s">
        <v>90</v>
      </c>
      <c r="J2956" s="68">
        <v>37.39</v>
      </c>
      <c r="K2956" s="68">
        <v>29.027</v>
      </c>
      <c r="L2956" s="68">
        <v>38</v>
      </c>
      <c r="M2956" s="68">
        <v>38</v>
      </c>
      <c r="N2956" s="68">
        <v>0</v>
      </c>
    </row>
    <row r="2957" customFormat="1" spans="1:14">
      <c r="A2957" s="54" t="s">
        <v>8901</v>
      </c>
      <c r="B2957" s="54" t="s">
        <v>8902</v>
      </c>
      <c r="C2957" s="54" t="s">
        <v>8903</v>
      </c>
      <c r="D2957" s="54" t="s">
        <v>24</v>
      </c>
      <c r="E2957" s="54" t="s">
        <v>18</v>
      </c>
      <c r="F2957" s="54" t="s">
        <v>24</v>
      </c>
      <c r="G2957" s="54" t="s">
        <v>19</v>
      </c>
      <c r="H2957" s="54"/>
      <c r="I2957" s="54" t="s">
        <v>223</v>
      </c>
      <c r="J2957" s="68">
        <v>5.71</v>
      </c>
      <c r="K2957" s="68">
        <v>4.259</v>
      </c>
      <c r="L2957" s="68">
        <v>6</v>
      </c>
      <c r="M2957" s="68">
        <v>6</v>
      </c>
      <c r="N2957" s="68">
        <v>0</v>
      </c>
    </row>
    <row r="2958" customFormat="1" spans="1:14">
      <c r="A2958" s="54" t="s">
        <v>8904</v>
      </c>
      <c r="B2958" s="54" t="s">
        <v>8905</v>
      </c>
      <c r="C2958" s="54" t="s">
        <v>8906</v>
      </c>
      <c r="D2958" s="54" t="s">
        <v>24</v>
      </c>
      <c r="E2958" s="54" t="s">
        <v>18</v>
      </c>
      <c r="F2958" s="54" t="s">
        <v>24</v>
      </c>
      <c r="G2958" s="54" t="s">
        <v>19</v>
      </c>
      <c r="H2958" s="54"/>
      <c r="I2958" s="54" t="s">
        <v>421</v>
      </c>
      <c r="J2958" s="68">
        <v>2.26</v>
      </c>
      <c r="K2958" s="68">
        <v>3.276</v>
      </c>
      <c r="L2958" s="68">
        <v>3</v>
      </c>
      <c r="M2958" s="68">
        <v>3.5</v>
      </c>
      <c r="N2958" s="68">
        <v>0.5</v>
      </c>
    </row>
    <row r="2959" customFormat="1" spans="1:14">
      <c r="A2959" s="54" t="s">
        <v>8907</v>
      </c>
      <c r="B2959" s="54" t="s">
        <v>8908</v>
      </c>
      <c r="C2959" s="54" t="s">
        <v>8909</v>
      </c>
      <c r="D2959" s="54" t="s">
        <v>17</v>
      </c>
      <c r="E2959" s="54" t="s">
        <v>18</v>
      </c>
      <c r="F2959" s="54" t="s">
        <v>17</v>
      </c>
      <c r="G2959" s="54" t="s">
        <v>19</v>
      </c>
      <c r="H2959" s="54"/>
      <c r="I2959" s="54" t="s">
        <v>20</v>
      </c>
      <c r="J2959" s="68">
        <v>0.29</v>
      </c>
      <c r="K2959" s="68">
        <v>0.857</v>
      </c>
      <c r="L2959" s="68">
        <v>1</v>
      </c>
      <c r="M2959" s="68">
        <v>1.5</v>
      </c>
      <c r="N2959" s="68">
        <v>0.5</v>
      </c>
    </row>
    <row r="2960" customFormat="1" spans="1:14">
      <c r="A2960" s="54" t="s">
        <v>8910</v>
      </c>
      <c r="B2960" s="54" t="s">
        <v>8911</v>
      </c>
      <c r="C2960" s="54" t="s">
        <v>8912</v>
      </c>
      <c r="D2960" s="54" t="s">
        <v>17</v>
      </c>
      <c r="E2960" s="54" t="s">
        <v>18</v>
      </c>
      <c r="F2960" s="54" t="s">
        <v>17</v>
      </c>
      <c r="G2960" s="54" t="s">
        <v>19</v>
      </c>
      <c r="H2960" s="54"/>
      <c r="I2960" s="54" t="s">
        <v>145</v>
      </c>
      <c r="J2960" s="68">
        <v>3.81</v>
      </c>
      <c r="K2960" s="68">
        <v>3.276</v>
      </c>
      <c r="L2960" s="68">
        <v>4</v>
      </c>
      <c r="M2960" s="68">
        <v>4</v>
      </c>
      <c r="N2960" s="68">
        <v>0</v>
      </c>
    </row>
    <row r="2961" customFormat="1" spans="1:14">
      <c r="A2961" s="54" t="s">
        <v>8913</v>
      </c>
      <c r="B2961" s="54" t="s">
        <v>8914</v>
      </c>
      <c r="C2961" s="54" t="s">
        <v>8915</v>
      </c>
      <c r="D2961" s="54" t="s">
        <v>539</v>
      </c>
      <c r="E2961" s="54" t="s">
        <v>18</v>
      </c>
      <c r="F2961" s="54" t="s">
        <v>539</v>
      </c>
      <c r="G2961" s="66" t="s">
        <v>129</v>
      </c>
      <c r="H2961" s="54"/>
      <c r="I2961" s="54" t="s">
        <v>191</v>
      </c>
      <c r="J2961" s="68">
        <v>23.52</v>
      </c>
      <c r="K2961" s="68">
        <v>7.888</v>
      </c>
      <c r="L2961" s="68">
        <v>24</v>
      </c>
      <c r="M2961" s="68">
        <v>24</v>
      </c>
      <c r="N2961" s="68">
        <v>0</v>
      </c>
    </row>
    <row r="2962" customFormat="1" spans="1:14">
      <c r="A2962" s="54" t="s">
        <v>8916</v>
      </c>
      <c r="B2962" s="54" t="s">
        <v>8917</v>
      </c>
      <c r="C2962" s="54" t="s">
        <v>8918</v>
      </c>
      <c r="D2962" s="54" t="s">
        <v>140</v>
      </c>
      <c r="E2962" s="54" t="s">
        <v>18</v>
      </c>
      <c r="F2962" s="54" t="s">
        <v>140</v>
      </c>
      <c r="G2962" s="54" t="s">
        <v>98</v>
      </c>
      <c r="H2962" s="54"/>
      <c r="I2962" s="54" t="s">
        <v>191</v>
      </c>
      <c r="J2962" s="68">
        <v>24.02</v>
      </c>
      <c r="K2962" s="68">
        <v>9.971</v>
      </c>
      <c r="L2962" s="68">
        <v>24</v>
      </c>
      <c r="M2962" s="68">
        <v>25</v>
      </c>
      <c r="N2962" s="68">
        <v>1</v>
      </c>
    </row>
    <row r="2963" customFormat="1" spans="1:14">
      <c r="A2963" s="54" t="s">
        <v>8919</v>
      </c>
      <c r="B2963" s="54" t="s">
        <v>8920</v>
      </c>
      <c r="C2963" s="54" t="s">
        <v>8921</v>
      </c>
      <c r="D2963" s="54" t="s">
        <v>3059</v>
      </c>
      <c r="E2963" s="54" t="s">
        <v>18</v>
      </c>
      <c r="F2963" s="54" t="s">
        <v>3059</v>
      </c>
      <c r="G2963" s="54" t="s">
        <v>29</v>
      </c>
      <c r="H2963" s="54"/>
      <c r="I2963" s="54" t="s">
        <v>558</v>
      </c>
      <c r="J2963" s="68">
        <v>43.27</v>
      </c>
      <c r="K2963" s="68">
        <v>92.199</v>
      </c>
      <c r="L2963" s="68">
        <v>90</v>
      </c>
      <c r="M2963" s="68">
        <v>93</v>
      </c>
      <c r="N2963" s="68">
        <v>3</v>
      </c>
    </row>
    <row r="2964" customFormat="1" spans="1:14">
      <c r="A2964" s="54" t="s">
        <v>8922</v>
      </c>
      <c r="B2964" s="54" t="s">
        <v>8923</v>
      </c>
      <c r="C2964" s="54" t="s">
        <v>8924</v>
      </c>
      <c r="D2964" s="54" t="s">
        <v>17</v>
      </c>
      <c r="E2964" s="54" t="s">
        <v>18</v>
      </c>
      <c r="F2964" s="54" t="s">
        <v>17</v>
      </c>
      <c r="G2964" s="54" t="s">
        <v>19</v>
      </c>
      <c r="H2964" s="54"/>
      <c r="I2964" s="54" t="s">
        <v>2305</v>
      </c>
      <c r="J2964" s="68">
        <v>24.43</v>
      </c>
      <c r="K2964" s="68">
        <v>23.452</v>
      </c>
      <c r="L2964" s="68">
        <v>25</v>
      </c>
      <c r="M2964" s="68">
        <v>25</v>
      </c>
      <c r="N2964" s="68">
        <v>0</v>
      </c>
    </row>
    <row r="2965" customFormat="1" spans="1:14">
      <c r="A2965" s="54" t="s">
        <v>8925</v>
      </c>
      <c r="B2965" s="54" t="s">
        <v>8926</v>
      </c>
      <c r="C2965" s="54" t="s">
        <v>8927</v>
      </c>
      <c r="D2965" s="54" t="s">
        <v>17</v>
      </c>
      <c r="E2965" s="54" t="s">
        <v>18</v>
      </c>
      <c r="F2965" s="54" t="s">
        <v>17</v>
      </c>
      <c r="G2965" s="54" t="s">
        <v>19</v>
      </c>
      <c r="H2965" s="54"/>
      <c r="I2965" s="54" t="s">
        <v>2305</v>
      </c>
      <c r="J2965" s="68">
        <v>24.55</v>
      </c>
      <c r="K2965" s="68">
        <v>23.026</v>
      </c>
      <c r="L2965" s="68">
        <v>25</v>
      </c>
      <c r="M2965" s="68">
        <v>25</v>
      </c>
      <c r="N2965" s="68">
        <v>0</v>
      </c>
    </row>
    <row r="2966" customFormat="1" spans="1:14">
      <c r="A2966" s="54" t="s">
        <v>8928</v>
      </c>
      <c r="B2966" s="54" t="s">
        <v>8929</v>
      </c>
      <c r="C2966" s="54" t="s">
        <v>8930</v>
      </c>
      <c r="D2966" s="54" t="s">
        <v>17</v>
      </c>
      <c r="E2966" s="54" t="s">
        <v>18</v>
      </c>
      <c r="F2966" s="54" t="s">
        <v>17</v>
      </c>
      <c r="G2966" s="54" t="s">
        <v>19</v>
      </c>
      <c r="H2966" s="54"/>
      <c r="I2966" s="54" t="s">
        <v>2305</v>
      </c>
      <c r="J2966" s="68">
        <v>24.7</v>
      </c>
      <c r="K2966" s="68">
        <v>23.452</v>
      </c>
      <c r="L2966" s="68">
        <v>25</v>
      </c>
      <c r="M2966" s="68">
        <v>25</v>
      </c>
      <c r="N2966" s="68">
        <v>0</v>
      </c>
    </row>
    <row r="2967" customFormat="1" spans="1:14">
      <c r="A2967" s="54" t="s">
        <v>8931</v>
      </c>
      <c r="B2967" s="54" t="s">
        <v>8932</v>
      </c>
      <c r="C2967" s="54" t="s">
        <v>8933</v>
      </c>
      <c r="D2967" s="54" t="s">
        <v>17</v>
      </c>
      <c r="E2967" s="54" t="s">
        <v>18</v>
      </c>
      <c r="F2967" s="54" t="s">
        <v>17</v>
      </c>
      <c r="G2967" s="54" t="s">
        <v>19</v>
      </c>
      <c r="H2967" s="54"/>
      <c r="I2967" s="54" t="s">
        <v>2305</v>
      </c>
      <c r="J2967" s="68">
        <v>24.64</v>
      </c>
      <c r="K2967" s="68">
        <v>23.911</v>
      </c>
      <c r="L2967" s="68">
        <v>25</v>
      </c>
      <c r="M2967" s="68">
        <v>25</v>
      </c>
      <c r="N2967" s="68">
        <v>0</v>
      </c>
    </row>
    <row r="2968" customFormat="1" spans="1:14">
      <c r="A2968" s="54" t="s">
        <v>8934</v>
      </c>
      <c r="B2968" s="54" t="s">
        <v>8935</v>
      </c>
      <c r="C2968" s="54" t="s">
        <v>8936</v>
      </c>
      <c r="D2968" s="54" t="s">
        <v>17</v>
      </c>
      <c r="E2968" s="54" t="s">
        <v>18</v>
      </c>
      <c r="F2968" s="54" t="s">
        <v>17</v>
      </c>
      <c r="G2968" s="54" t="s">
        <v>19</v>
      </c>
      <c r="H2968" s="54"/>
      <c r="I2968" s="54" t="s">
        <v>145</v>
      </c>
      <c r="J2968" s="68">
        <v>0.8</v>
      </c>
      <c r="K2968" s="68">
        <v>1.075</v>
      </c>
      <c r="L2968" s="68">
        <v>1.5</v>
      </c>
      <c r="M2968" s="68">
        <v>1.5</v>
      </c>
      <c r="N2968" s="68">
        <v>0</v>
      </c>
    </row>
    <row r="2969" customFormat="1" spans="1:14">
      <c r="A2969" s="54" t="s">
        <v>8937</v>
      </c>
      <c r="B2969" s="54" t="s">
        <v>8938</v>
      </c>
      <c r="C2969" s="54" t="s">
        <v>8939</v>
      </c>
      <c r="D2969" s="54" t="s">
        <v>539</v>
      </c>
      <c r="E2969" s="54" t="s">
        <v>18</v>
      </c>
      <c r="F2969" s="54" t="s">
        <v>539</v>
      </c>
      <c r="G2969" s="54" t="s">
        <v>129</v>
      </c>
      <c r="H2969" s="54"/>
      <c r="I2969" s="54" t="s">
        <v>191</v>
      </c>
      <c r="J2969" s="68">
        <v>23.79</v>
      </c>
      <c r="K2969" s="68">
        <v>7.77</v>
      </c>
      <c r="L2969" s="68">
        <v>24</v>
      </c>
      <c r="M2969" s="68">
        <v>24</v>
      </c>
      <c r="N2969" s="68">
        <v>0</v>
      </c>
    </row>
    <row r="2970" customFormat="1" spans="1:14">
      <c r="A2970" s="54" t="s">
        <v>8940</v>
      </c>
      <c r="B2970" s="54" t="s">
        <v>8941</v>
      </c>
      <c r="C2970" s="54" t="s">
        <v>8942</v>
      </c>
      <c r="D2970" s="54" t="s">
        <v>1377</v>
      </c>
      <c r="E2970" s="54" t="s">
        <v>18</v>
      </c>
      <c r="F2970" s="54" t="s">
        <v>1377</v>
      </c>
      <c r="G2970" s="54" t="s">
        <v>29</v>
      </c>
      <c r="H2970" s="54"/>
      <c r="I2970" s="54" t="s">
        <v>199</v>
      </c>
      <c r="J2970" s="68">
        <v>10.21</v>
      </c>
      <c r="K2970" s="68">
        <v>17.346</v>
      </c>
      <c r="L2970" s="68">
        <v>24</v>
      </c>
      <c r="M2970" s="68">
        <v>24</v>
      </c>
      <c r="N2970" s="68">
        <v>0</v>
      </c>
    </row>
    <row r="2971" customFormat="1" spans="1:14">
      <c r="A2971" s="54" t="s">
        <v>8943</v>
      </c>
      <c r="B2971" s="54" t="s">
        <v>8944</v>
      </c>
      <c r="C2971" s="54" t="s">
        <v>8945</v>
      </c>
      <c r="D2971" s="54" t="s">
        <v>17</v>
      </c>
      <c r="E2971" s="54" t="s">
        <v>18</v>
      </c>
      <c r="F2971" s="54" t="s">
        <v>17</v>
      </c>
      <c r="G2971" s="66" t="s">
        <v>19</v>
      </c>
      <c r="H2971" s="54"/>
      <c r="I2971" s="54" t="s">
        <v>227</v>
      </c>
      <c r="J2971" s="68">
        <v>31.63</v>
      </c>
      <c r="K2971" s="68">
        <v>29.615</v>
      </c>
      <c r="L2971" s="68">
        <v>32</v>
      </c>
      <c r="M2971" s="68">
        <v>38</v>
      </c>
      <c r="N2971" s="68">
        <v>6</v>
      </c>
    </row>
    <row r="2972" customFormat="1" spans="1:14">
      <c r="A2972" s="54" t="s">
        <v>8946</v>
      </c>
      <c r="B2972" s="54" t="s">
        <v>8947</v>
      </c>
      <c r="C2972" s="54" t="s">
        <v>8948</v>
      </c>
      <c r="D2972" s="54" t="s">
        <v>590</v>
      </c>
      <c r="E2972" s="54" t="s">
        <v>18</v>
      </c>
      <c r="F2972" s="54" t="s">
        <v>590</v>
      </c>
      <c r="G2972" s="54" t="s">
        <v>129</v>
      </c>
      <c r="H2972" s="54"/>
      <c r="I2972" s="54" t="s">
        <v>199</v>
      </c>
      <c r="J2972" s="68">
        <v>2.61</v>
      </c>
      <c r="K2972" s="68">
        <v>1.89</v>
      </c>
      <c r="L2972" s="68">
        <v>3</v>
      </c>
      <c r="M2972" s="68">
        <v>3</v>
      </c>
      <c r="N2972" s="68">
        <v>0</v>
      </c>
    </row>
    <row r="2973" customFormat="1" spans="1:14">
      <c r="A2973" s="54" t="s">
        <v>8949</v>
      </c>
      <c r="B2973" s="54" t="s">
        <v>8950</v>
      </c>
      <c r="C2973" s="54" t="s">
        <v>8951</v>
      </c>
      <c r="D2973" s="54" t="s">
        <v>465</v>
      </c>
      <c r="E2973" s="54" t="s">
        <v>18</v>
      </c>
      <c r="F2973" s="54" t="s">
        <v>465</v>
      </c>
      <c r="G2973" s="66" t="s">
        <v>129</v>
      </c>
      <c r="H2973" s="54"/>
      <c r="I2973" s="54" t="s">
        <v>145</v>
      </c>
      <c r="J2973" s="68">
        <v>2.26</v>
      </c>
      <c r="K2973" s="68" t="s">
        <v>36</v>
      </c>
      <c r="L2973" s="68">
        <v>4</v>
      </c>
      <c r="M2973" s="68">
        <v>3.5</v>
      </c>
      <c r="N2973" s="68">
        <v>-0.5</v>
      </c>
    </row>
    <row r="2974" customFormat="1" spans="1:14">
      <c r="A2974" s="54" t="s">
        <v>8952</v>
      </c>
      <c r="B2974" s="54" t="s">
        <v>8953</v>
      </c>
      <c r="C2974" s="54" t="s">
        <v>8954</v>
      </c>
      <c r="D2974" s="54" t="s">
        <v>17</v>
      </c>
      <c r="E2974" s="54" t="s">
        <v>18</v>
      </c>
      <c r="F2974" s="54" t="s">
        <v>17</v>
      </c>
      <c r="G2974" s="66" t="s">
        <v>19</v>
      </c>
      <c r="H2974" s="54"/>
      <c r="I2974" s="54" t="s">
        <v>1593</v>
      </c>
      <c r="J2974" s="68">
        <v>16.84</v>
      </c>
      <c r="K2974" s="68">
        <v>8.122</v>
      </c>
      <c r="L2974" s="68">
        <v>17</v>
      </c>
      <c r="M2974" s="68">
        <v>17</v>
      </c>
      <c r="N2974" s="68">
        <v>0</v>
      </c>
    </row>
    <row r="2975" customFormat="1" spans="1:14">
      <c r="A2975" s="54" t="s">
        <v>8955</v>
      </c>
      <c r="B2975" s="54" t="s">
        <v>8956</v>
      </c>
      <c r="C2975" s="54" t="s">
        <v>8957</v>
      </c>
      <c r="D2975" s="54" t="s">
        <v>17</v>
      </c>
      <c r="E2975" s="54" t="s">
        <v>18</v>
      </c>
      <c r="F2975" s="54" t="s">
        <v>17</v>
      </c>
      <c r="G2975" s="54" t="s">
        <v>19</v>
      </c>
      <c r="H2975" s="54"/>
      <c r="I2975" s="54" t="s">
        <v>152</v>
      </c>
      <c r="J2975" s="68">
        <v>2.26</v>
      </c>
      <c r="K2975" s="68">
        <v>2.912</v>
      </c>
      <c r="L2975" s="68">
        <v>2.5</v>
      </c>
      <c r="M2975" s="68">
        <v>3</v>
      </c>
      <c r="N2975" s="68">
        <v>0.5</v>
      </c>
    </row>
    <row r="2976" customFormat="1" spans="1:14">
      <c r="A2976" s="54" t="s">
        <v>8958</v>
      </c>
      <c r="B2976" s="54" t="s">
        <v>8959</v>
      </c>
      <c r="C2976" s="54" t="s">
        <v>8960</v>
      </c>
      <c r="D2976" s="54" t="s">
        <v>17</v>
      </c>
      <c r="E2976" s="54" t="s">
        <v>18</v>
      </c>
      <c r="F2976" s="54" t="s">
        <v>17</v>
      </c>
      <c r="G2976" s="54" t="s">
        <v>19</v>
      </c>
      <c r="H2976" s="54"/>
      <c r="I2976" s="54" t="s">
        <v>152</v>
      </c>
      <c r="J2976" s="68">
        <v>2.07</v>
      </c>
      <c r="K2976" s="68">
        <v>2.371</v>
      </c>
      <c r="L2976" s="68">
        <v>2.5</v>
      </c>
      <c r="M2976" s="68">
        <v>2.5</v>
      </c>
      <c r="N2976" s="68">
        <v>0</v>
      </c>
    </row>
    <row r="2977" customFormat="1" spans="1:14">
      <c r="A2977" s="54" t="s">
        <v>8961</v>
      </c>
      <c r="B2977" s="54" t="s">
        <v>8962</v>
      </c>
      <c r="C2977" s="54" t="s">
        <v>8963</v>
      </c>
      <c r="D2977" s="54" t="s">
        <v>2375</v>
      </c>
      <c r="E2977" s="54" t="s">
        <v>18</v>
      </c>
      <c r="F2977" s="54" t="s">
        <v>2375</v>
      </c>
      <c r="G2977" s="54" t="s">
        <v>52</v>
      </c>
      <c r="H2977" s="54"/>
      <c r="I2977" s="54" t="s">
        <v>215</v>
      </c>
      <c r="J2977" s="68">
        <v>85.21</v>
      </c>
      <c r="K2977" s="68">
        <v>108.576</v>
      </c>
      <c r="L2977" s="68">
        <v>108</v>
      </c>
      <c r="M2977" s="68">
        <v>111</v>
      </c>
      <c r="N2977" s="68">
        <v>3</v>
      </c>
    </row>
    <row r="2978" customFormat="1" spans="1:14">
      <c r="A2978" s="54" t="s">
        <v>8964</v>
      </c>
      <c r="B2978" s="54" t="s">
        <v>8965</v>
      </c>
      <c r="C2978" s="54" t="s">
        <v>8966</v>
      </c>
      <c r="D2978" s="54" t="s">
        <v>938</v>
      </c>
      <c r="E2978" s="54" t="s">
        <v>18</v>
      </c>
      <c r="F2978" s="54" t="s">
        <v>938</v>
      </c>
      <c r="G2978" s="54" t="s">
        <v>98</v>
      </c>
      <c r="H2978" s="54"/>
      <c r="I2978" s="54" t="s">
        <v>562</v>
      </c>
      <c r="J2978" s="68">
        <v>49.85</v>
      </c>
      <c r="K2978" s="68">
        <v>19.645</v>
      </c>
      <c r="L2978" s="68">
        <v>50</v>
      </c>
      <c r="M2978" s="68">
        <v>50</v>
      </c>
      <c r="N2978" s="68">
        <v>0</v>
      </c>
    </row>
    <row r="2979" customFormat="1" spans="1:14">
      <c r="A2979" s="54" t="s">
        <v>8967</v>
      </c>
      <c r="B2979" s="54" t="s">
        <v>8968</v>
      </c>
      <c r="C2979" s="54" t="s">
        <v>8969</v>
      </c>
      <c r="D2979" s="54" t="s">
        <v>6531</v>
      </c>
      <c r="E2979" s="54" t="s">
        <v>18</v>
      </c>
      <c r="F2979" s="54" t="s">
        <v>6531</v>
      </c>
      <c r="G2979" s="54" t="s">
        <v>52</v>
      </c>
      <c r="H2979" s="54"/>
      <c r="I2979" s="54" t="s">
        <v>2305</v>
      </c>
      <c r="J2979" s="68">
        <v>24.65</v>
      </c>
      <c r="K2979" s="68">
        <v>61.763</v>
      </c>
      <c r="L2979" s="68">
        <v>43</v>
      </c>
      <c r="M2979" s="68">
        <v>62</v>
      </c>
      <c r="N2979" s="68">
        <v>19</v>
      </c>
    </row>
    <row r="2980" customFormat="1" spans="1:14">
      <c r="A2980" s="54" t="s">
        <v>8970</v>
      </c>
      <c r="B2980" s="54" t="s">
        <v>8971</v>
      </c>
      <c r="C2980" s="54" t="s">
        <v>2787</v>
      </c>
      <c r="D2980" s="54" t="s">
        <v>3034</v>
      </c>
      <c r="E2980" s="54" t="s">
        <v>18</v>
      </c>
      <c r="F2980" s="54" t="s">
        <v>3034</v>
      </c>
      <c r="G2980" s="54" t="s">
        <v>170</v>
      </c>
      <c r="H2980" s="54"/>
      <c r="I2980" s="54" t="s">
        <v>562</v>
      </c>
      <c r="J2980" s="68">
        <v>188</v>
      </c>
      <c r="K2980" s="68">
        <v>318.5</v>
      </c>
      <c r="L2980" s="68">
        <v>310</v>
      </c>
      <c r="M2980" s="68">
        <v>319</v>
      </c>
      <c r="N2980" s="68">
        <v>9</v>
      </c>
    </row>
    <row r="2981" customFormat="1" spans="1:14">
      <c r="A2981" s="54" t="s">
        <v>8972</v>
      </c>
      <c r="B2981" s="54" t="s">
        <v>8973</v>
      </c>
      <c r="C2981" s="54" t="s">
        <v>8974</v>
      </c>
      <c r="D2981" s="54" t="s">
        <v>603</v>
      </c>
      <c r="E2981" s="54" t="s">
        <v>18</v>
      </c>
      <c r="F2981" s="54" t="s">
        <v>603</v>
      </c>
      <c r="G2981" s="54" t="s">
        <v>129</v>
      </c>
      <c r="H2981" s="54"/>
      <c r="I2981" s="54" t="s">
        <v>288</v>
      </c>
      <c r="J2981" s="68">
        <v>0.32</v>
      </c>
      <c r="K2981" s="68">
        <v>0.693</v>
      </c>
      <c r="L2981" s="68">
        <v>1</v>
      </c>
      <c r="M2981" s="68">
        <v>1</v>
      </c>
      <c r="N2981" s="68">
        <v>0</v>
      </c>
    </row>
    <row r="2982" customFormat="1" spans="1:14">
      <c r="A2982" s="54" t="s">
        <v>8975</v>
      </c>
      <c r="B2982" s="54" t="s">
        <v>8976</v>
      </c>
      <c r="C2982" s="54" t="s">
        <v>8977</v>
      </c>
      <c r="D2982" s="54" t="s">
        <v>2309</v>
      </c>
      <c r="E2982" s="54" t="s">
        <v>18</v>
      </c>
      <c r="F2982" s="54" t="s">
        <v>2309</v>
      </c>
      <c r="G2982" s="54" t="s">
        <v>129</v>
      </c>
      <c r="H2982" s="54"/>
      <c r="I2982" s="54" t="s">
        <v>99</v>
      </c>
      <c r="J2982" s="68">
        <v>6.48</v>
      </c>
      <c r="K2982" s="68">
        <v>6.998</v>
      </c>
      <c r="L2982" s="68">
        <v>7.5</v>
      </c>
      <c r="M2982" s="68">
        <v>6.5</v>
      </c>
      <c r="N2982" s="68">
        <v>-1</v>
      </c>
    </row>
    <row r="2983" customFormat="1" spans="1:14">
      <c r="A2983" s="54" t="s">
        <v>8978</v>
      </c>
      <c r="B2983" s="54" t="s">
        <v>8979</v>
      </c>
      <c r="C2983" s="54" t="s">
        <v>8980</v>
      </c>
      <c r="D2983" s="54" t="s">
        <v>2309</v>
      </c>
      <c r="E2983" s="54" t="s">
        <v>18</v>
      </c>
      <c r="F2983" s="54" t="s">
        <v>2309</v>
      </c>
      <c r="G2983" s="54" t="s">
        <v>129</v>
      </c>
      <c r="H2983" s="54"/>
      <c r="I2983" s="54" t="s">
        <v>99</v>
      </c>
      <c r="J2983" s="68">
        <v>5.05</v>
      </c>
      <c r="K2983" s="68">
        <v>5.772</v>
      </c>
      <c r="L2983" s="68">
        <v>5.5</v>
      </c>
      <c r="M2983" s="68">
        <v>5.5</v>
      </c>
      <c r="N2983" s="68">
        <v>0</v>
      </c>
    </row>
    <row r="2984" customFormat="1" spans="1:14">
      <c r="A2984" s="54" t="s">
        <v>8981</v>
      </c>
      <c r="B2984" s="54" t="s">
        <v>8982</v>
      </c>
      <c r="C2984" s="54" t="s">
        <v>8983</v>
      </c>
      <c r="D2984" s="54" t="s">
        <v>17</v>
      </c>
      <c r="E2984" s="54" t="s">
        <v>18</v>
      </c>
      <c r="F2984" s="54" t="s">
        <v>17</v>
      </c>
      <c r="G2984" s="54" t="s">
        <v>19</v>
      </c>
      <c r="H2984" s="54"/>
      <c r="I2984" s="54" t="s">
        <v>99</v>
      </c>
      <c r="J2984" s="68">
        <v>3.67</v>
      </c>
      <c r="K2984" s="68">
        <v>3.36</v>
      </c>
      <c r="L2984" s="68">
        <v>4</v>
      </c>
      <c r="M2984" s="68">
        <v>4</v>
      </c>
      <c r="N2984" s="68">
        <v>0</v>
      </c>
    </row>
    <row r="2985" customFormat="1" spans="1:14">
      <c r="A2985" s="54" t="s">
        <v>8984</v>
      </c>
      <c r="B2985" s="54" t="s">
        <v>8985</v>
      </c>
      <c r="C2985" s="54" t="s">
        <v>8986</v>
      </c>
      <c r="D2985" s="54" t="s">
        <v>24</v>
      </c>
      <c r="E2985" s="54" t="s">
        <v>18</v>
      </c>
      <c r="F2985" s="54" t="s">
        <v>24</v>
      </c>
      <c r="G2985" s="54" t="s">
        <v>19</v>
      </c>
      <c r="H2985" s="54"/>
      <c r="I2985" s="54" t="s">
        <v>679</v>
      </c>
      <c r="J2985" s="68">
        <v>5.08</v>
      </c>
      <c r="K2985" s="68">
        <v>7.207</v>
      </c>
      <c r="L2985" s="68">
        <v>7.5</v>
      </c>
      <c r="M2985" s="68">
        <v>7.5</v>
      </c>
      <c r="N2985" s="68">
        <v>0</v>
      </c>
    </row>
    <row r="2986" customFormat="1" spans="1:14">
      <c r="A2986" s="54" t="s">
        <v>8987</v>
      </c>
      <c r="B2986" s="54" t="s">
        <v>8988</v>
      </c>
      <c r="C2986" s="54" t="s">
        <v>8989</v>
      </c>
      <c r="D2986" s="54" t="s">
        <v>128</v>
      </c>
      <c r="E2986" s="54" t="s">
        <v>18</v>
      </c>
      <c r="F2986" s="54" t="s">
        <v>128</v>
      </c>
      <c r="G2986" s="54" t="s">
        <v>129</v>
      </c>
      <c r="H2986" s="54"/>
      <c r="I2986" s="54" t="s">
        <v>191</v>
      </c>
      <c r="J2986" s="68">
        <v>11.25</v>
      </c>
      <c r="K2986" s="68">
        <v>5.248</v>
      </c>
      <c r="L2986" s="68">
        <v>11.3</v>
      </c>
      <c r="M2986" s="68">
        <v>11.5</v>
      </c>
      <c r="N2986" s="68">
        <v>0.2</v>
      </c>
    </row>
    <row r="2987" customFormat="1" spans="1:14">
      <c r="A2987" s="54" t="s">
        <v>8990</v>
      </c>
      <c r="B2987" s="54" t="s">
        <v>8991</v>
      </c>
      <c r="C2987" s="54" t="s">
        <v>8992</v>
      </c>
      <c r="D2987" s="54" t="s">
        <v>128</v>
      </c>
      <c r="E2987" s="54" t="s">
        <v>18</v>
      </c>
      <c r="F2987" s="54" t="s">
        <v>128</v>
      </c>
      <c r="G2987" s="54" t="s">
        <v>129</v>
      </c>
      <c r="H2987" s="54"/>
      <c r="I2987" s="54" t="s">
        <v>191</v>
      </c>
      <c r="J2987" s="68">
        <v>6.17</v>
      </c>
      <c r="K2987" s="68">
        <v>3.38</v>
      </c>
      <c r="L2987" s="68">
        <v>6.2</v>
      </c>
      <c r="M2987" s="68">
        <v>6.5</v>
      </c>
      <c r="N2987" s="68">
        <v>0.3</v>
      </c>
    </row>
    <row r="2988" customFormat="1" spans="1:14">
      <c r="A2988" s="54" t="s">
        <v>8993</v>
      </c>
      <c r="B2988" s="54" t="s">
        <v>8994</v>
      </c>
      <c r="C2988" s="54" t="s">
        <v>8995</v>
      </c>
      <c r="D2988" s="54" t="s">
        <v>1184</v>
      </c>
      <c r="E2988" s="54" t="s">
        <v>18</v>
      </c>
      <c r="F2988" s="54" t="s">
        <v>1184</v>
      </c>
      <c r="G2988" s="54" t="s">
        <v>98</v>
      </c>
      <c r="H2988" s="54"/>
      <c r="I2988" s="54" t="s">
        <v>442</v>
      </c>
      <c r="J2988" s="68">
        <v>31.51</v>
      </c>
      <c r="K2988" s="68">
        <v>23.233</v>
      </c>
      <c r="L2988" s="68">
        <v>32</v>
      </c>
      <c r="M2988" s="68">
        <v>32</v>
      </c>
      <c r="N2988" s="68">
        <v>0</v>
      </c>
    </row>
    <row r="2989" customFormat="1" spans="1:14">
      <c r="A2989" s="54" t="s">
        <v>8996</v>
      </c>
      <c r="B2989" s="54" t="s">
        <v>8997</v>
      </c>
      <c r="C2989" s="54" t="s">
        <v>8998</v>
      </c>
      <c r="D2989" s="54" t="s">
        <v>266</v>
      </c>
      <c r="E2989" s="54" t="s">
        <v>18</v>
      </c>
      <c r="F2989" s="54" t="s">
        <v>267</v>
      </c>
      <c r="G2989" s="54" t="s">
        <v>170</v>
      </c>
      <c r="H2989" s="54"/>
      <c r="I2989" s="54" t="s">
        <v>767</v>
      </c>
      <c r="J2989" s="68">
        <v>80</v>
      </c>
      <c r="K2989" s="68">
        <v>0.04</v>
      </c>
      <c r="L2989" s="68">
        <v>80</v>
      </c>
      <c r="M2989" s="68">
        <v>80</v>
      </c>
      <c r="N2989" s="68">
        <v>0</v>
      </c>
    </row>
    <row r="2990" customFormat="1" spans="1:14">
      <c r="A2990" s="54" t="s">
        <v>8999</v>
      </c>
      <c r="B2990" s="54" t="s">
        <v>9000</v>
      </c>
      <c r="C2990" s="54" t="s">
        <v>9001</v>
      </c>
      <c r="D2990" s="54" t="s">
        <v>266</v>
      </c>
      <c r="E2990" s="54" t="s">
        <v>18</v>
      </c>
      <c r="F2990" s="54" t="s">
        <v>267</v>
      </c>
      <c r="G2990" s="54" t="s">
        <v>170</v>
      </c>
      <c r="H2990" s="54"/>
      <c r="I2990" s="54" t="s">
        <v>471</v>
      </c>
      <c r="J2990" s="68">
        <v>24.64</v>
      </c>
      <c r="K2990" s="68">
        <v>30.401</v>
      </c>
      <c r="L2990" s="68">
        <v>29</v>
      </c>
      <c r="M2990" s="68">
        <v>31</v>
      </c>
      <c r="N2990" s="68">
        <v>2</v>
      </c>
    </row>
    <row r="2991" customFormat="1" spans="1:14">
      <c r="A2991" s="54" t="s">
        <v>9002</v>
      </c>
      <c r="B2991" s="54" t="s">
        <v>9003</v>
      </c>
      <c r="C2991" s="54" t="s">
        <v>9004</v>
      </c>
      <c r="D2991" s="54" t="s">
        <v>590</v>
      </c>
      <c r="E2991" s="54" t="s">
        <v>18</v>
      </c>
      <c r="F2991" s="54" t="s">
        <v>590</v>
      </c>
      <c r="G2991" s="54" t="s">
        <v>129</v>
      </c>
      <c r="H2991" s="54"/>
      <c r="I2991" s="54" t="s">
        <v>191</v>
      </c>
      <c r="J2991" s="68">
        <v>11.52</v>
      </c>
      <c r="K2991" s="68">
        <v>6.937</v>
      </c>
      <c r="L2991" s="68">
        <v>11.58</v>
      </c>
      <c r="M2991" s="68">
        <v>12</v>
      </c>
      <c r="N2991" s="68">
        <v>0.42</v>
      </c>
    </row>
    <row r="2992" customFormat="1" spans="1:14">
      <c r="A2992" s="54" t="s">
        <v>9005</v>
      </c>
      <c r="B2992" s="54" t="s">
        <v>9006</v>
      </c>
      <c r="C2992" s="54" t="s">
        <v>9007</v>
      </c>
      <c r="D2992" s="54" t="s">
        <v>9008</v>
      </c>
      <c r="E2992" s="54" t="s">
        <v>18</v>
      </c>
      <c r="F2992" s="54" t="s">
        <v>9008</v>
      </c>
      <c r="G2992" s="54" t="s">
        <v>129</v>
      </c>
      <c r="H2992" s="54"/>
      <c r="I2992" s="54" t="s">
        <v>203</v>
      </c>
      <c r="J2992" s="68">
        <v>16.5</v>
      </c>
      <c r="K2992" s="68">
        <v>16.783</v>
      </c>
      <c r="L2992" s="68">
        <v>16.5</v>
      </c>
      <c r="M2992" s="68">
        <v>19</v>
      </c>
      <c r="N2992" s="68">
        <v>2.5</v>
      </c>
    </row>
    <row r="2993" customFormat="1" spans="1:14">
      <c r="A2993" s="54" t="s">
        <v>9009</v>
      </c>
      <c r="B2993" s="54" t="s">
        <v>9010</v>
      </c>
      <c r="C2993" s="54" t="s">
        <v>9011</v>
      </c>
      <c r="D2993" s="54" t="s">
        <v>17</v>
      </c>
      <c r="E2993" s="54" t="s">
        <v>18</v>
      </c>
      <c r="F2993" s="54" t="s">
        <v>17</v>
      </c>
      <c r="G2993" s="54" t="s">
        <v>19</v>
      </c>
      <c r="H2993" s="54"/>
      <c r="I2993" s="54" t="s">
        <v>152</v>
      </c>
      <c r="J2993" s="68">
        <v>0.07</v>
      </c>
      <c r="K2993" s="68">
        <v>0</v>
      </c>
      <c r="L2993" s="68">
        <v>0.5</v>
      </c>
      <c r="M2993" s="68">
        <v>0.5</v>
      </c>
      <c r="N2993" s="68">
        <v>0</v>
      </c>
    </row>
    <row r="2994" customFormat="1" spans="1:14">
      <c r="A2994" s="54" t="s">
        <v>9012</v>
      </c>
      <c r="B2994" s="54" t="s">
        <v>9013</v>
      </c>
      <c r="C2994" s="54" t="s">
        <v>9014</v>
      </c>
      <c r="D2994" s="54" t="s">
        <v>140</v>
      </c>
      <c r="E2994" s="54" t="s">
        <v>18</v>
      </c>
      <c r="F2994" s="54" t="s">
        <v>140</v>
      </c>
      <c r="G2994" s="54" t="s">
        <v>98</v>
      </c>
      <c r="H2994" s="54"/>
      <c r="I2994" s="54" t="s">
        <v>540</v>
      </c>
      <c r="J2994" s="68">
        <v>11.89</v>
      </c>
      <c r="K2994" s="68">
        <v>10.989</v>
      </c>
      <c r="L2994" s="68">
        <v>12</v>
      </c>
      <c r="M2994" s="68">
        <v>12</v>
      </c>
      <c r="N2994" s="68">
        <v>0</v>
      </c>
    </row>
    <row r="2995" customFormat="1" spans="1:14">
      <c r="A2995" s="54" t="s">
        <v>9015</v>
      </c>
      <c r="B2995" s="54" t="s">
        <v>9016</v>
      </c>
      <c r="C2995" s="54" t="s">
        <v>9017</v>
      </c>
      <c r="D2995" s="54" t="s">
        <v>3586</v>
      </c>
      <c r="E2995" s="54" t="s">
        <v>18</v>
      </c>
      <c r="F2995" s="54" t="s">
        <v>3586</v>
      </c>
      <c r="G2995" s="54" t="s">
        <v>29</v>
      </c>
      <c r="H2995" s="54"/>
      <c r="I2995" s="54" t="s">
        <v>99</v>
      </c>
      <c r="J2995" s="68">
        <v>42.37</v>
      </c>
      <c r="K2995" s="68">
        <v>8.68</v>
      </c>
      <c r="L2995" s="68">
        <v>43</v>
      </c>
      <c r="M2995" s="68">
        <v>43</v>
      </c>
      <c r="N2995" s="68">
        <v>0</v>
      </c>
    </row>
    <row r="2996" customFormat="1" spans="1:14">
      <c r="A2996" s="54" t="s">
        <v>9018</v>
      </c>
      <c r="B2996" s="54" t="s">
        <v>9019</v>
      </c>
      <c r="C2996" s="54" t="s">
        <v>9020</v>
      </c>
      <c r="D2996" s="54" t="s">
        <v>24</v>
      </c>
      <c r="E2996" s="54" t="s">
        <v>18</v>
      </c>
      <c r="F2996" s="54" t="s">
        <v>24</v>
      </c>
      <c r="G2996" s="54" t="s">
        <v>19</v>
      </c>
      <c r="H2996" s="54"/>
      <c r="I2996" s="54" t="s">
        <v>421</v>
      </c>
      <c r="J2996" s="68">
        <v>5.68</v>
      </c>
      <c r="K2996" s="68">
        <v>17.82</v>
      </c>
      <c r="L2996" s="68">
        <v>15</v>
      </c>
      <c r="M2996" s="68">
        <v>18</v>
      </c>
      <c r="N2996" s="68">
        <v>3</v>
      </c>
    </row>
    <row r="2997" customFormat="1" spans="1:14">
      <c r="A2997" s="54" t="s">
        <v>9021</v>
      </c>
      <c r="B2997" s="54" t="s">
        <v>9022</v>
      </c>
      <c r="C2997" s="54" t="s">
        <v>9023</v>
      </c>
      <c r="D2997" s="54" t="s">
        <v>17</v>
      </c>
      <c r="E2997" s="54" t="s">
        <v>18</v>
      </c>
      <c r="F2997" s="54" t="s">
        <v>17</v>
      </c>
      <c r="G2997" s="54" t="s">
        <v>19</v>
      </c>
      <c r="H2997" s="54"/>
      <c r="I2997" s="54" t="s">
        <v>390</v>
      </c>
      <c r="J2997" s="68">
        <v>1.06</v>
      </c>
      <c r="K2997" s="68">
        <v>3.137</v>
      </c>
      <c r="L2997" s="68">
        <v>3.5</v>
      </c>
      <c r="M2997" s="68">
        <v>3.5</v>
      </c>
      <c r="N2997" s="68">
        <v>0</v>
      </c>
    </row>
    <row r="2998" customFormat="1" spans="1:14">
      <c r="A2998" s="54" t="s">
        <v>9024</v>
      </c>
      <c r="B2998" s="54" t="s">
        <v>9025</v>
      </c>
      <c r="C2998" s="54" t="s">
        <v>9026</v>
      </c>
      <c r="D2998" s="54" t="s">
        <v>310</v>
      </c>
      <c r="E2998" s="54" t="s">
        <v>18</v>
      </c>
      <c r="F2998" s="54" t="s">
        <v>310</v>
      </c>
      <c r="G2998" s="66" t="s">
        <v>29</v>
      </c>
      <c r="H2998" s="54"/>
      <c r="I2998" s="54" t="s">
        <v>120</v>
      </c>
      <c r="J2998" s="68">
        <v>1.43</v>
      </c>
      <c r="K2998" s="68">
        <v>2.146</v>
      </c>
      <c r="L2998" s="68">
        <v>2</v>
      </c>
      <c r="M2998" s="68">
        <v>22</v>
      </c>
      <c r="N2998" s="68">
        <v>20</v>
      </c>
    </row>
    <row r="2999" customFormat="1" spans="1:14">
      <c r="A2999" s="54" t="s">
        <v>9027</v>
      </c>
      <c r="B2999" s="54" t="s">
        <v>9028</v>
      </c>
      <c r="C2999" s="54" t="s">
        <v>9029</v>
      </c>
      <c r="D2999" s="54" t="s">
        <v>449</v>
      </c>
      <c r="E2999" s="54" t="s">
        <v>18</v>
      </c>
      <c r="F2999" s="54" t="s">
        <v>449</v>
      </c>
      <c r="G2999" s="54" t="s">
        <v>29</v>
      </c>
      <c r="H2999" s="54"/>
      <c r="I2999" s="54" t="s">
        <v>191</v>
      </c>
      <c r="J2999" s="68">
        <v>339.05</v>
      </c>
      <c r="K2999" s="68">
        <v>454.977</v>
      </c>
      <c r="L2999" s="68">
        <v>404</v>
      </c>
      <c r="M2999" s="68">
        <v>462</v>
      </c>
      <c r="N2999" s="68">
        <v>58</v>
      </c>
    </row>
    <row r="3000" customFormat="1" spans="1:14">
      <c r="A3000" s="54" t="s">
        <v>9030</v>
      </c>
      <c r="B3000" s="54" t="s">
        <v>9031</v>
      </c>
      <c r="C3000" s="54" t="s">
        <v>9032</v>
      </c>
      <c r="D3000" s="54" t="s">
        <v>17</v>
      </c>
      <c r="E3000" s="54" t="s">
        <v>18</v>
      </c>
      <c r="F3000" s="54" t="s">
        <v>17</v>
      </c>
      <c r="G3000" s="54" t="s">
        <v>19</v>
      </c>
      <c r="H3000" s="54"/>
      <c r="I3000" s="54" t="s">
        <v>99</v>
      </c>
      <c r="J3000" s="68">
        <v>1.77</v>
      </c>
      <c r="K3000" s="68">
        <v>2.128</v>
      </c>
      <c r="L3000" s="68">
        <v>2.5</v>
      </c>
      <c r="M3000" s="68">
        <v>2.5</v>
      </c>
      <c r="N3000" s="68">
        <v>0</v>
      </c>
    </row>
    <row r="3001" customFormat="1" spans="1:14">
      <c r="A3001" s="54" t="s">
        <v>9033</v>
      </c>
      <c r="B3001" s="54" t="s">
        <v>9034</v>
      </c>
      <c r="C3001" s="54" t="s">
        <v>9035</v>
      </c>
      <c r="D3001" s="54" t="s">
        <v>24</v>
      </c>
      <c r="E3001" s="54" t="s">
        <v>18</v>
      </c>
      <c r="F3001" s="54" t="s">
        <v>24</v>
      </c>
      <c r="G3001" s="54" t="s">
        <v>19</v>
      </c>
      <c r="H3001" s="54"/>
      <c r="I3001" s="54" t="s">
        <v>246</v>
      </c>
      <c r="J3001" s="68">
        <v>24.09</v>
      </c>
      <c r="K3001" s="68">
        <v>29.549</v>
      </c>
      <c r="L3001" s="68">
        <v>25</v>
      </c>
      <c r="M3001" s="68">
        <v>30</v>
      </c>
      <c r="N3001" s="68">
        <v>5</v>
      </c>
    </row>
    <row r="3002" customFormat="1" spans="1:14">
      <c r="A3002" s="54" t="s">
        <v>9036</v>
      </c>
      <c r="B3002" s="54" t="s">
        <v>9037</v>
      </c>
      <c r="C3002" s="54" t="s">
        <v>9038</v>
      </c>
      <c r="D3002" s="54" t="s">
        <v>24</v>
      </c>
      <c r="E3002" s="54" t="s">
        <v>18</v>
      </c>
      <c r="F3002" s="54" t="s">
        <v>24</v>
      </c>
      <c r="G3002" s="66" t="s">
        <v>19</v>
      </c>
      <c r="H3002" s="54"/>
      <c r="I3002" s="54" t="s">
        <v>246</v>
      </c>
      <c r="J3002" s="68">
        <v>23.88</v>
      </c>
      <c r="K3002" s="68">
        <v>28.397</v>
      </c>
      <c r="L3002" s="68">
        <v>24</v>
      </c>
      <c r="M3002" s="68">
        <v>29</v>
      </c>
      <c r="N3002" s="68">
        <v>5</v>
      </c>
    </row>
    <row r="3003" customFormat="1" spans="1:14">
      <c r="A3003" s="54" t="s">
        <v>9039</v>
      </c>
      <c r="B3003" s="54" t="s">
        <v>9040</v>
      </c>
      <c r="C3003" s="54" t="s">
        <v>9041</v>
      </c>
      <c r="D3003" s="54" t="s">
        <v>24</v>
      </c>
      <c r="E3003" s="54" t="s">
        <v>18</v>
      </c>
      <c r="F3003" s="54" t="s">
        <v>24</v>
      </c>
      <c r="G3003" s="54" t="s">
        <v>19</v>
      </c>
      <c r="H3003" s="54"/>
      <c r="I3003" s="54" t="s">
        <v>246</v>
      </c>
      <c r="J3003" s="68">
        <v>24.25</v>
      </c>
      <c r="K3003" s="68">
        <v>27.862</v>
      </c>
      <c r="L3003" s="68">
        <v>25</v>
      </c>
      <c r="M3003" s="68">
        <v>28</v>
      </c>
      <c r="N3003" s="68">
        <v>3</v>
      </c>
    </row>
    <row r="3004" customFormat="1" spans="1:14">
      <c r="A3004" s="54" t="s">
        <v>9042</v>
      </c>
      <c r="B3004" s="54" t="s">
        <v>9043</v>
      </c>
      <c r="C3004" s="54" t="s">
        <v>9044</v>
      </c>
      <c r="D3004" s="54" t="s">
        <v>287</v>
      </c>
      <c r="E3004" s="54" t="s">
        <v>18</v>
      </c>
      <c r="F3004" s="54" t="s">
        <v>287</v>
      </c>
      <c r="G3004" s="54" t="s">
        <v>98</v>
      </c>
      <c r="H3004" s="54"/>
      <c r="I3004" s="54" t="s">
        <v>558</v>
      </c>
      <c r="J3004" s="68">
        <v>5.38</v>
      </c>
      <c r="K3004" s="68">
        <v>11.088</v>
      </c>
      <c r="L3004" s="68">
        <v>11</v>
      </c>
      <c r="M3004" s="68">
        <v>14</v>
      </c>
      <c r="N3004" s="68">
        <v>3</v>
      </c>
    </row>
    <row r="3005" customFormat="1" spans="1:14">
      <c r="A3005" s="54" t="s">
        <v>9045</v>
      </c>
      <c r="B3005" s="54" t="s">
        <v>9046</v>
      </c>
      <c r="C3005" s="54" t="s">
        <v>9047</v>
      </c>
      <c r="D3005" s="54" t="s">
        <v>24</v>
      </c>
      <c r="E3005" s="54" t="s">
        <v>18</v>
      </c>
      <c r="F3005" s="54" t="s">
        <v>24</v>
      </c>
      <c r="G3005" s="54" t="s">
        <v>19</v>
      </c>
      <c r="H3005" s="54"/>
      <c r="I3005" s="54" t="s">
        <v>246</v>
      </c>
      <c r="J3005" s="68">
        <v>24.07</v>
      </c>
      <c r="K3005" s="68">
        <v>28.397</v>
      </c>
      <c r="L3005" s="68">
        <v>25</v>
      </c>
      <c r="M3005" s="68">
        <v>29</v>
      </c>
      <c r="N3005" s="68">
        <v>4</v>
      </c>
    </row>
    <row r="3006" customFormat="1" spans="1:14">
      <c r="A3006" s="54" t="s">
        <v>9048</v>
      </c>
      <c r="B3006" s="54" t="s">
        <v>9049</v>
      </c>
      <c r="C3006" s="54" t="s">
        <v>9050</v>
      </c>
      <c r="D3006" s="54" t="s">
        <v>24</v>
      </c>
      <c r="E3006" s="54" t="s">
        <v>18</v>
      </c>
      <c r="F3006" s="54" t="s">
        <v>24</v>
      </c>
      <c r="G3006" s="54" t="s">
        <v>19</v>
      </c>
      <c r="H3006" s="54"/>
      <c r="I3006" s="54" t="s">
        <v>246</v>
      </c>
      <c r="J3006" s="68">
        <v>23.85</v>
      </c>
      <c r="K3006" s="68">
        <v>29.606</v>
      </c>
      <c r="L3006" s="68">
        <v>24</v>
      </c>
      <c r="M3006" s="68">
        <v>30</v>
      </c>
      <c r="N3006" s="68">
        <v>6</v>
      </c>
    </row>
    <row r="3007" customFormat="1" spans="1:14">
      <c r="A3007" s="54" t="s">
        <v>9051</v>
      </c>
      <c r="B3007" s="54" t="s">
        <v>9052</v>
      </c>
      <c r="C3007" s="54" t="s">
        <v>9053</v>
      </c>
      <c r="D3007" s="54" t="s">
        <v>24</v>
      </c>
      <c r="E3007" s="54" t="s">
        <v>18</v>
      </c>
      <c r="F3007" s="54" t="s">
        <v>24</v>
      </c>
      <c r="G3007" s="66" t="s">
        <v>19</v>
      </c>
      <c r="H3007" s="54"/>
      <c r="I3007" s="54" t="s">
        <v>246</v>
      </c>
      <c r="J3007" s="68">
        <v>23.79</v>
      </c>
      <c r="K3007" s="68">
        <v>28.397</v>
      </c>
      <c r="L3007" s="68">
        <v>24</v>
      </c>
      <c r="M3007" s="68">
        <v>29</v>
      </c>
      <c r="N3007" s="68">
        <v>5</v>
      </c>
    </row>
    <row r="3008" customFormat="1" spans="1:14">
      <c r="A3008" s="54" t="s">
        <v>9054</v>
      </c>
      <c r="B3008" s="54" t="s">
        <v>9055</v>
      </c>
      <c r="C3008" s="54" t="s">
        <v>9056</v>
      </c>
      <c r="D3008" s="54" t="s">
        <v>78</v>
      </c>
      <c r="E3008" s="54" t="s">
        <v>18</v>
      </c>
      <c r="F3008" s="54" t="s">
        <v>78</v>
      </c>
      <c r="G3008" s="54" t="s">
        <v>29</v>
      </c>
      <c r="H3008" s="54"/>
      <c r="I3008" s="54" t="s">
        <v>116</v>
      </c>
      <c r="J3008" s="68">
        <v>2460</v>
      </c>
      <c r="K3008" s="68">
        <v>1230</v>
      </c>
      <c r="L3008" s="68">
        <v>1919</v>
      </c>
      <c r="M3008" s="68">
        <v>2460</v>
      </c>
      <c r="N3008" s="68">
        <v>541</v>
      </c>
    </row>
    <row r="3009" customFormat="1" spans="1:14">
      <c r="A3009" s="54" t="s">
        <v>9057</v>
      </c>
      <c r="B3009" s="54" t="s">
        <v>9058</v>
      </c>
      <c r="C3009" s="54" t="s">
        <v>9059</v>
      </c>
      <c r="D3009" s="54" t="s">
        <v>256</v>
      </c>
      <c r="E3009" s="54" t="s">
        <v>18</v>
      </c>
      <c r="F3009" s="54" t="s">
        <v>256</v>
      </c>
      <c r="G3009" s="54" t="s">
        <v>19</v>
      </c>
      <c r="H3009" s="54"/>
      <c r="I3009" s="54" t="s">
        <v>99</v>
      </c>
      <c r="J3009" s="68">
        <v>0.13</v>
      </c>
      <c r="K3009" s="68">
        <v>0.182</v>
      </c>
      <c r="L3009" s="68">
        <v>0.5</v>
      </c>
      <c r="M3009" s="68">
        <v>1</v>
      </c>
      <c r="N3009" s="68">
        <v>0.5</v>
      </c>
    </row>
    <row r="3010" customFormat="1" spans="1:14">
      <c r="A3010" s="54" t="s">
        <v>9060</v>
      </c>
      <c r="B3010" s="54" t="s">
        <v>9061</v>
      </c>
      <c r="C3010" s="54" t="s">
        <v>9062</v>
      </c>
      <c r="D3010" s="54" t="s">
        <v>186</v>
      </c>
      <c r="E3010" s="54" t="s">
        <v>18</v>
      </c>
      <c r="F3010" s="54" t="s">
        <v>186</v>
      </c>
      <c r="G3010" s="66" t="s">
        <v>98</v>
      </c>
      <c r="H3010" s="54"/>
      <c r="I3010" s="54" t="s">
        <v>99</v>
      </c>
      <c r="J3010" s="68">
        <v>144.07</v>
      </c>
      <c r="K3010" s="68">
        <v>141.165</v>
      </c>
      <c r="L3010" s="68">
        <v>144</v>
      </c>
      <c r="M3010" s="68">
        <v>145</v>
      </c>
      <c r="N3010" s="68">
        <v>1</v>
      </c>
    </row>
    <row r="3011" customFormat="1" spans="1:14">
      <c r="A3011" s="54" t="s">
        <v>9063</v>
      </c>
      <c r="B3011" s="54" t="s">
        <v>9064</v>
      </c>
      <c r="C3011" s="54" t="s">
        <v>9065</v>
      </c>
      <c r="D3011" s="54" t="s">
        <v>6122</v>
      </c>
      <c r="E3011" s="54" t="s">
        <v>18</v>
      </c>
      <c r="F3011" s="54" t="s">
        <v>6122</v>
      </c>
      <c r="G3011" s="54" t="s">
        <v>170</v>
      </c>
      <c r="H3011" s="54"/>
      <c r="I3011" s="54" t="s">
        <v>215</v>
      </c>
      <c r="J3011" s="68">
        <v>65.35</v>
      </c>
      <c r="K3011" s="68">
        <v>86.52</v>
      </c>
      <c r="L3011" s="68">
        <v>84</v>
      </c>
      <c r="M3011" s="68">
        <v>87</v>
      </c>
      <c r="N3011" s="68">
        <v>3</v>
      </c>
    </row>
    <row r="3012" customFormat="1" spans="1:14">
      <c r="A3012" s="54" t="s">
        <v>9066</v>
      </c>
      <c r="B3012" s="54" t="s">
        <v>9067</v>
      </c>
      <c r="C3012" s="54" t="s">
        <v>9068</v>
      </c>
      <c r="D3012" s="54" t="s">
        <v>97</v>
      </c>
      <c r="E3012" s="54" t="s">
        <v>18</v>
      </c>
      <c r="F3012" s="54" t="s">
        <v>97</v>
      </c>
      <c r="G3012" s="66" t="s">
        <v>98</v>
      </c>
      <c r="H3012" s="54"/>
      <c r="I3012" s="54" t="s">
        <v>191</v>
      </c>
      <c r="J3012" s="68">
        <v>53.92</v>
      </c>
      <c r="K3012" s="68">
        <v>14.455</v>
      </c>
      <c r="L3012" s="68">
        <v>54</v>
      </c>
      <c r="M3012" s="68">
        <v>55</v>
      </c>
      <c r="N3012" s="68">
        <v>1</v>
      </c>
    </row>
    <row r="3013" customFormat="1" spans="1:14">
      <c r="A3013" s="54" t="s">
        <v>9069</v>
      </c>
      <c r="B3013" s="54" t="s">
        <v>9070</v>
      </c>
      <c r="C3013" s="54" t="s">
        <v>9071</v>
      </c>
      <c r="D3013" s="54" t="s">
        <v>287</v>
      </c>
      <c r="E3013" s="54" t="s">
        <v>18</v>
      </c>
      <c r="F3013" s="54" t="s">
        <v>287</v>
      </c>
      <c r="G3013" s="54" t="s">
        <v>98</v>
      </c>
      <c r="H3013" s="54"/>
      <c r="I3013" s="54" t="s">
        <v>191</v>
      </c>
      <c r="J3013" s="68">
        <v>353.57</v>
      </c>
      <c r="K3013" s="68">
        <v>447.439</v>
      </c>
      <c r="L3013" s="68">
        <v>368</v>
      </c>
      <c r="M3013" s="68">
        <v>454</v>
      </c>
      <c r="N3013" s="68">
        <v>86</v>
      </c>
    </row>
    <row r="3014" customFormat="1" spans="1:14">
      <c r="A3014" s="54" t="s">
        <v>9072</v>
      </c>
      <c r="B3014" s="54" t="s">
        <v>9073</v>
      </c>
      <c r="C3014" s="54" t="s">
        <v>9074</v>
      </c>
      <c r="D3014" s="54" t="s">
        <v>453</v>
      </c>
      <c r="E3014" s="54" t="s">
        <v>18</v>
      </c>
      <c r="F3014" s="54" t="s">
        <v>453</v>
      </c>
      <c r="G3014" s="54" t="s">
        <v>29</v>
      </c>
      <c r="H3014" s="54"/>
      <c r="I3014" s="54" t="s">
        <v>558</v>
      </c>
      <c r="J3014" s="68">
        <v>70.98</v>
      </c>
      <c r="K3014" s="68">
        <v>152.864</v>
      </c>
      <c r="L3014" s="68">
        <v>151</v>
      </c>
      <c r="M3014" s="68">
        <v>153</v>
      </c>
      <c r="N3014" s="68">
        <v>2</v>
      </c>
    </row>
    <row r="3015" customFormat="1" spans="1:14">
      <c r="A3015" s="54" t="s">
        <v>9075</v>
      </c>
      <c r="B3015" s="54" t="s">
        <v>9076</v>
      </c>
      <c r="C3015" s="54" t="s">
        <v>9077</v>
      </c>
      <c r="D3015" s="54" t="s">
        <v>938</v>
      </c>
      <c r="E3015" s="54" t="s">
        <v>18</v>
      </c>
      <c r="F3015" s="54" t="s">
        <v>938</v>
      </c>
      <c r="G3015" s="54" t="s">
        <v>98</v>
      </c>
      <c r="H3015" s="54"/>
      <c r="I3015" s="54" t="s">
        <v>3347</v>
      </c>
      <c r="J3015" s="68">
        <v>20.87</v>
      </c>
      <c r="K3015" s="68">
        <v>31.72</v>
      </c>
      <c r="L3015" s="68">
        <v>27</v>
      </c>
      <c r="M3015" s="68">
        <v>32</v>
      </c>
      <c r="N3015" s="68">
        <v>5</v>
      </c>
    </row>
    <row r="3016" customFormat="1" spans="1:14">
      <c r="A3016" s="54" t="s">
        <v>9078</v>
      </c>
      <c r="B3016" s="54" t="s">
        <v>9079</v>
      </c>
      <c r="C3016" s="54" t="s">
        <v>9080</v>
      </c>
      <c r="D3016" s="54" t="s">
        <v>266</v>
      </c>
      <c r="E3016" s="54" t="s">
        <v>18</v>
      </c>
      <c r="F3016" s="54" t="s">
        <v>267</v>
      </c>
      <c r="G3016" s="66" t="s">
        <v>170</v>
      </c>
      <c r="H3016" s="54"/>
      <c r="I3016" s="54" t="s">
        <v>675</v>
      </c>
      <c r="J3016" s="68">
        <v>542.83</v>
      </c>
      <c r="K3016" s="68">
        <v>545.262</v>
      </c>
      <c r="L3016" s="68">
        <v>543</v>
      </c>
      <c r="M3016" s="68">
        <v>546</v>
      </c>
      <c r="N3016" s="68">
        <v>3</v>
      </c>
    </row>
    <row r="3017" customFormat="1" spans="1:14">
      <c r="A3017" s="54" t="s">
        <v>9081</v>
      </c>
      <c r="B3017" s="54" t="s">
        <v>9082</v>
      </c>
      <c r="C3017" s="54" t="s">
        <v>9083</v>
      </c>
      <c r="D3017" s="54" t="s">
        <v>128</v>
      </c>
      <c r="E3017" s="54" t="s">
        <v>18</v>
      </c>
      <c r="F3017" s="54" t="s">
        <v>128</v>
      </c>
      <c r="G3017" s="54" t="s">
        <v>129</v>
      </c>
      <c r="H3017" s="54"/>
      <c r="I3017" s="54" t="s">
        <v>99</v>
      </c>
      <c r="J3017" s="68">
        <v>8.76</v>
      </c>
      <c r="K3017" s="68">
        <v>7.739</v>
      </c>
      <c r="L3017" s="68">
        <v>9</v>
      </c>
      <c r="M3017" s="68">
        <v>9</v>
      </c>
      <c r="N3017" s="68">
        <v>0</v>
      </c>
    </row>
    <row r="3018" customFormat="1" spans="1:14">
      <c r="A3018" s="54" t="s">
        <v>9084</v>
      </c>
      <c r="B3018" s="54" t="s">
        <v>9085</v>
      </c>
      <c r="C3018" s="54" t="s">
        <v>9086</v>
      </c>
      <c r="D3018" s="54" t="s">
        <v>453</v>
      </c>
      <c r="E3018" s="54" t="s">
        <v>18</v>
      </c>
      <c r="F3018" s="54" t="s">
        <v>453</v>
      </c>
      <c r="G3018" s="54" t="s">
        <v>29</v>
      </c>
      <c r="H3018" s="54"/>
      <c r="I3018" s="54" t="s">
        <v>99</v>
      </c>
      <c r="J3018" s="68">
        <v>23.01</v>
      </c>
      <c r="K3018" s="68">
        <v>17.64</v>
      </c>
      <c r="L3018" s="68">
        <v>23</v>
      </c>
      <c r="M3018" s="68">
        <v>24</v>
      </c>
      <c r="N3018" s="68">
        <v>1</v>
      </c>
    </row>
    <row r="3019" customFormat="1" spans="1:14">
      <c r="A3019" s="54" t="s">
        <v>9087</v>
      </c>
      <c r="B3019" s="54" t="s">
        <v>9088</v>
      </c>
      <c r="C3019" s="54" t="s">
        <v>50</v>
      </c>
      <c r="D3019" s="54" t="s">
        <v>51</v>
      </c>
      <c r="E3019" s="54" t="s">
        <v>18</v>
      </c>
      <c r="F3019" s="54" t="s">
        <v>51</v>
      </c>
      <c r="G3019" s="54" t="s">
        <v>52</v>
      </c>
      <c r="H3019" s="54"/>
      <c r="I3019" s="54" t="s">
        <v>471</v>
      </c>
      <c r="J3019" s="68">
        <v>37.77</v>
      </c>
      <c r="K3019" s="68">
        <v>53.51</v>
      </c>
      <c r="L3019" s="68">
        <v>54</v>
      </c>
      <c r="M3019" s="68">
        <v>54</v>
      </c>
      <c r="N3019" s="68">
        <v>0</v>
      </c>
    </row>
    <row r="3020" customFormat="1" spans="1:14">
      <c r="A3020" s="54" t="s">
        <v>9089</v>
      </c>
      <c r="B3020" s="54" t="s">
        <v>9090</v>
      </c>
      <c r="C3020" s="54" t="s">
        <v>9091</v>
      </c>
      <c r="D3020" s="54" t="s">
        <v>17</v>
      </c>
      <c r="E3020" s="54" t="s">
        <v>18</v>
      </c>
      <c r="F3020" s="54" t="s">
        <v>17</v>
      </c>
      <c r="G3020" s="66" t="s">
        <v>19</v>
      </c>
      <c r="H3020" s="54"/>
      <c r="I3020" s="54" t="s">
        <v>99</v>
      </c>
      <c r="J3020" s="68">
        <v>1.11</v>
      </c>
      <c r="K3020" s="68">
        <v>1.785</v>
      </c>
      <c r="L3020" s="68">
        <v>2</v>
      </c>
      <c r="M3020" s="68">
        <v>2</v>
      </c>
      <c r="N3020" s="68">
        <v>0</v>
      </c>
    </row>
    <row r="3021" customFormat="1" spans="1:14">
      <c r="A3021" s="54" t="s">
        <v>9092</v>
      </c>
      <c r="B3021" s="54" t="s">
        <v>9093</v>
      </c>
      <c r="C3021" s="54" t="s">
        <v>50</v>
      </c>
      <c r="D3021" s="54" t="s">
        <v>1516</v>
      </c>
      <c r="E3021" s="54" t="s">
        <v>18</v>
      </c>
      <c r="F3021" s="54" t="s">
        <v>1516</v>
      </c>
      <c r="G3021" s="54" t="s">
        <v>52</v>
      </c>
      <c r="H3021" s="54"/>
      <c r="I3021" s="54" t="s">
        <v>767</v>
      </c>
      <c r="J3021" s="68">
        <v>95.49</v>
      </c>
      <c r="K3021" s="68">
        <v>64.063</v>
      </c>
      <c r="L3021" s="68">
        <v>101</v>
      </c>
      <c r="M3021" s="68">
        <v>101</v>
      </c>
      <c r="N3021" s="68">
        <v>0</v>
      </c>
    </row>
    <row r="3022" customFormat="1" spans="1:14">
      <c r="A3022" s="54" t="s">
        <v>9094</v>
      </c>
      <c r="B3022" s="54" t="s">
        <v>9095</v>
      </c>
      <c r="C3022" s="54" t="s">
        <v>9096</v>
      </c>
      <c r="D3022" s="54" t="s">
        <v>140</v>
      </c>
      <c r="E3022" s="54" t="s">
        <v>18</v>
      </c>
      <c r="F3022" s="54" t="s">
        <v>140</v>
      </c>
      <c r="G3022" s="66" t="s">
        <v>98</v>
      </c>
      <c r="H3022" s="54"/>
      <c r="I3022" s="54" t="s">
        <v>679</v>
      </c>
      <c r="J3022" s="68">
        <v>4.78</v>
      </c>
      <c r="K3022" s="68">
        <v>7.193</v>
      </c>
      <c r="L3022" s="68">
        <v>6</v>
      </c>
      <c r="M3022" s="68">
        <v>8</v>
      </c>
      <c r="N3022" s="68">
        <v>2</v>
      </c>
    </row>
    <row r="3023" customFormat="1" spans="1:14">
      <c r="A3023" s="54" t="s">
        <v>9097</v>
      </c>
      <c r="B3023" s="54" t="s">
        <v>9098</v>
      </c>
      <c r="C3023" s="54" t="s">
        <v>36</v>
      </c>
      <c r="D3023" s="54" t="s">
        <v>194</v>
      </c>
      <c r="E3023" s="54" t="s">
        <v>18</v>
      </c>
      <c r="F3023" s="54" t="s">
        <v>194</v>
      </c>
      <c r="G3023" s="54" t="s">
        <v>52</v>
      </c>
      <c r="H3023" s="54"/>
      <c r="I3023" s="54" t="s">
        <v>3182</v>
      </c>
      <c r="J3023" s="68">
        <v>147.73</v>
      </c>
      <c r="K3023" s="68">
        <v>106.571</v>
      </c>
      <c r="L3023" s="68">
        <v>148</v>
      </c>
      <c r="M3023" s="68">
        <v>148</v>
      </c>
      <c r="N3023" s="68">
        <v>0</v>
      </c>
    </row>
    <row r="3024" customFormat="1" spans="1:14">
      <c r="A3024" s="54" t="s">
        <v>9099</v>
      </c>
      <c r="B3024" s="54" t="s">
        <v>9100</v>
      </c>
      <c r="C3024" s="54" t="s">
        <v>9101</v>
      </c>
      <c r="D3024" s="54" t="s">
        <v>17</v>
      </c>
      <c r="E3024" s="54" t="s">
        <v>18</v>
      </c>
      <c r="F3024" s="54" t="s">
        <v>17</v>
      </c>
      <c r="G3024" s="66" t="s">
        <v>19</v>
      </c>
      <c r="H3024" s="54"/>
      <c r="I3024" s="54" t="s">
        <v>145</v>
      </c>
      <c r="J3024" s="68">
        <v>72.91</v>
      </c>
      <c r="K3024" s="68">
        <v>117.217</v>
      </c>
      <c r="L3024" s="68">
        <v>87</v>
      </c>
      <c r="M3024" s="68">
        <v>118</v>
      </c>
      <c r="N3024" s="68">
        <v>31</v>
      </c>
    </row>
    <row r="3025" customFormat="1" spans="1:14">
      <c r="A3025" s="54" t="s">
        <v>9102</v>
      </c>
      <c r="B3025" s="54" t="s">
        <v>9103</v>
      </c>
      <c r="C3025" s="54" t="s">
        <v>9104</v>
      </c>
      <c r="D3025" s="54" t="s">
        <v>17</v>
      </c>
      <c r="E3025" s="54" t="s">
        <v>18</v>
      </c>
      <c r="F3025" s="54" t="s">
        <v>17</v>
      </c>
      <c r="G3025" s="66" t="s">
        <v>19</v>
      </c>
      <c r="H3025" s="54"/>
      <c r="I3025" s="54" t="s">
        <v>540</v>
      </c>
      <c r="J3025" s="68">
        <v>3.13</v>
      </c>
      <c r="K3025" s="68">
        <v>5.943</v>
      </c>
      <c r="L3025" s="68">
        <v>5.5</v>
      </c>
      <c r="M3025" s="68">
        <v>7.5</v>
      </c>
      <c r="N3025" s="68">
        <v>2</v>
      </c>
    </row>
    <row r="3026" customFormat="1" spans="1:14">
      <c r="A3026" s="54" t="s">
        <v>9105</v>
      </c>
      <c r="B3026" s="54" t="s">
        <v>9106</v>
      </c>
      <c r="C3026" s="54" t="s">
        <v>9107</v>
      </c>
      <c r="D3026" s="54" t="s">
        <v>17</v>
      </c>
      <c r="E3026" s="54" t="s">
        <v>18</v>
      </c>
      <c r="F3026" s="54" t="s">
        <v>17</v>
      </c>
      <c r="G3026" s="66" t="s">
        <v>19</v>
      </c>
      <c r="H3026" s="54"/>
      <c r="I3026" s="54" t="s">
        <v>145</v>
      </c>
      <c r="J3026" s="68">
        <v>18.57</v>
      </c>
      <c r="K3026" s="68">
        <v>8.1</v>
      </c>
      <c r="L3026" s="68">
        <v>20</v>
      </c>
      <c r="M3026" s="68">
        <v>19</v>
      </c>
      <c r="N3026" s="68">
        <v>-1</v>
      </c>
    </row>
    <row r="3027" customFormat="1" spans="1:14">
      <c r="A3027" s="54" t="s">
        <v>9108</v>
      </c>
      <c r="B3027" s="54" t="s">
        <v>9109</v>
      </c>
      <c r="C3027" s="54" t="s">
        <v>36</v>
      </c>
      <c r="D3027" s="54" t="s">
        <v>194</v>
      </c>
      <c r="E3027" s="54" t="s">
        <v>18</v>
      </c>
      <c r="F3027" s="54" t="s">
        <v>194</v>
      </c>
      <c r="G3027" s="54" t="s">
        <v>52</v>
      </c>
      <c r="H3027" s="54"/>
      <c r="I3027" s="54" t="s">
        <v>3182</v>
      </c>
      <c r="J3027" s="68">
        <v>145.08</v>
      </c>
      <c r="K3027" s="68">
        <v>135.478</v>
      </c>
      <c r="L3027" s="68">
        <v>146</v>
      </c>
      <c r="M3027" s="68">
        <v>146</v>
      </c>
      <c r="N3027" s="68">
        <v>0</v>
      </c>
    </row>
    <row r="3028" customFormat="1" spans="1:14">
      <c r="A3028" s="54" t="s">
        <v>9110</v>
      </c>
      <c r="B3028" s="54" t="s">
        <v>9111</v>
      </c>
      <c r="C3028" s="54" t="s">
        <v>50</v>
      </c>
      <c r="D3028" s="54" t="s">
        <v>194</v>
      </c>
      <c r="E3028" s="54" t="s">
        <v>18</v>
      </c>
      <c r="F3028" s="54" t="s">
        <v>194</v>
      </c>
      <c r="G3028" s="54" t="s">
        <v>52</v>
      </c>
      <c r="H3028" s="54"/>
      <c r="I3028" s="54" t="s">
        <v>3182</v>
      </c>
      <c r="J3028" s="68">
        <v>23.73</v>
      </c>
      <c r="K3028" s="68">
        <v>26.143</v>
      </c>
      <c r="L3028" s="68">
        <v>27</v>
      </c>
      <c r="M3028" s="68">
        <v>27</v>
      </c>
      <c r="N3028" s="68">
        <v>0</v>
      </c>
    </row>
    <row r="3029" customFormat="1" spans="1:14">
      <c r="A3029" s="54" t="s">
        <v>9112</v>
      </c>
      <c r="B3029" s="54" t="s">
        <v>9113</v>
      </c>
      <c r="C3029" s="54" t="s">
        <v>9114</v>
      </c>
      <c r="D3029" s="54" t="s">
        <v>397</v>
      </c>
      <c r="E3029" s="54" t="s">
        <v>18</v>
      </c>
      <c r="F3029" s="54" t="s">
        <v>397</v>
      </c>
      <c r="G3029" s="54" t="s">
        <v>29</v>
      </c>
      <c r="H3029" s="54"/>
      <c r="I3029" s="54" t="s">
        <v>328</v>
      </c>
      <c r="J3029" s="68">
        <v>20.92</v>
      </c>
      <c r="K3029" s="68">
        <v>30.373</v>
      </c>
      <c r="L3029" s="68">
        <v>27</v>
      </c>
      <c r="M3029" s="68">
        <v>31</v>
      </c>
      <c r="N3029" s="68">
        <v>4</v>
      </c>
    </row>
    <row r="3030" customFormat="1" spans="1:14">
      <c r="A3030" s="54" t="s">
        <v>9115</v>
      </c>
      <c r="B3030" s="54" t="s">
        <v>9116</v>
      </c>
      <c r="C3030" s="54" t="s">
        <v>36</v>
      </c>
      <c r="D3030" s="54" t="s">
        <v>9117</v>
      </c>
      <c r="E3030" s="54" t="s">
        <v>18</v>
      </c>
      <c r="F3030" s="54" t="s">
        <v>9117</v>
      </c>
      <c r="G3030" s="54" t="s">
        <v>52</v>
      </c>
      <c r="H3030" s="54"/>
      <c r="I3030" s="54" t="s">
        <v>3182</v>
      </c>
      <c r="J3030" s="68">
        <v>23.74</v>
      </c>
      <c r="K3030" s="68">
        <v>26.143</v>
      </c>
      <c r="L3030" s="68">
        <v>27</v>
      </c>
      <c r="M3030" s="68">
        <v>27</v>
      </c>
      <c r="N3030" s="68">
        <v>0</v>
      </c>
    </row>
    <row r="3031" customFormat="1" spans="1:14">
      <c r="A3031" s="54" t="s">
        <v>9118</v>
      </c>
      <c r="B3031" s="54" t="s">
        <v>9119</v>
      </c>
      <c r="C3031" s="54" t="s">
        <v>9120</v>
      </c>
      <c r="D3031" s="54" t="s">
        <v>85</v>
      </c>
      <c r="E3031" s="54" t="s">
        <v>18</v>
      </c>
      <c r="F3031" s="54" t="s">
        <v>85</v>
      </c>
      <c r="G3031" s="54" t="s">
        <v>29</v>
      </c>
      <c r="H3031" s="54"/>
      <c r="I3031" s="54" t="s">
        <v>90</v>
      </c>
      <c r="J3031" s="68">
        <v>94.51</v>
      </c>
      <c r="K3031" s="68">
        <v>59.063</v>
      </c>
      <c r="L3031" s="68">
        <v>95</v>
      </c>
      <c r="M3031" s="68">
        <v>95</v>
      </c>
      <c r="N3031" s="68">
        <v>0</v>
      </c>
    </row>
    <row r="3032" customFormat="1" spans="1:14">
      <c r="A3032" s="54" t="s">
        <v>9121</v>
      </c>
      <c r="B3032" s="54" t="s">
        <v>9122</v>
      </c>
      <c r="C3032" s="54" t="s">
        <v>9123</v>
      </c>
      <c r="D3032" s="54" t="s">
        <v>603</v>
      </c>
      <c r="E3032" s="54" t="s">
        <v>18</v>
      </c>
      <c r="F3032" s="54" t="s">
        <v>603</v>
      </c>
      <c r="G3032" s="54" t="s">
        <v>129</v>
      </c>
      <c r="H3032" s="54"/>
      <c r="I3032" s="54" t="s">
        <v>328</v>
      </c>
      <c r="J3032" s="68">
        <v>1.89</v>
      </c>
      <c r="K3032" s="68">
        <v>3.236</v>
      </c>
      <c r="L3032" s="68">
        <v>3.5</v>
      </c>
      <c r="M3032" s="68">
        <v>3.5</v>
      </c>
      <c r="N3032" s="68">
        <v>0</v>
      </c>
    </row>
    <row r="3033" customFormat="1" spans="1:14">
      <c r="A3033" s="54" t="s">
        <v>9124</v>
      </c>
      <c r="B3033" s="54" t="s">
        <v>9125</v>
      </c>
      <c r="C3033" s="54" t="s">
        <v>9126</v>
      </c>
      <c r="D3033" s="54" t="s">
        <v>1725</v>
      </c>
      <c r="E3033" s="54" t="s">
        <v>18</v>
      </c>
      <c r="F3033" s="54" t="s">
        <v>1725</v>
      </c>
      <c r="G3033" s="54" t="s">
        <v>52</v>
      </c>
      <c r="H3033" s="54"/>
      <c r="I3033" s="54" t="s">
        <v>199</v>
      </c>
      <c r="J3033" s="68">
        <v>160.14</v>
      </c>
      <c r="K3033" s="68">
        <v>414.115</v>
      </c>
      <c r="L3033" s="68">
        <v>415</v>
      </c>
      <c r="M3033" s="68">
        <v>415</v>
      </c>
      <c r="N3033" s="68">
        <v>0</v>
      </c>
    </row>
    <row r="3034" customFormat="1" spans="1:14">
      <c r="A3034" s="54" t="s">
        <v>9127</v>
      </c>
      <c r="B3034" s="54" t="s">
        <v>9128</v>
      </c>
      <c r="C3034" s="54" t="s">
        <v>9129</v>
      </c>
      <c r="D3034" s="54" t="s">
        <v>17</v>
      </c>
      <c r="E3034" s="54" t="s">
        <v>18</v>
      </c>
      <c r="F3034" s="54" t="s">
        <v>17</v>
      </c>
      <c r="G3034" s="54" t="s">
        <v>19</v>
      </c>
      <c r="H3034" s="54"/>
      <c r="I3034" s="54" t="s">
        <v>90</v>
      </c>
      <c r="J3034" s="68">
        <v>2.93</v>
      </c>
      <c r="K3034" s="68">
        <v>2.475</v>
      </c>
      <c r="L3034" s="68">
        <v>3</v>
      </c>
      <c r="M3034" s="68">
        <v>3</v>
      </c>
      <c r="N3034" s="68">
        <v>0</v>
      </c>
    </row>
    <row r="3035" customFormat="1" spans="1:14">
      <c r="A3035" s="54" t="s">
        <v>9130</v>
      </c>
      <c r="B3035" s="54" t="s">
        <v>9131</v>
      </c>
      <c r="C3035" s="54" t="s">
        <v>9132</v>
      </c>
      <c r="D3035" s="54" t="s">
        <v>17</v>
      </c>
      <c r="E3035" s="54" t="s">
        <v>18</v>
      </c>
      <c r="F3035" s="54" t="s">
        <v>17</v>
      </c>
      <c r="G3035" s="54" t="s">
        <v>19</v>
      </c>
      <c r="H3035" s="54"/>
      <c r="I3035" s="54" t="s">
        <v>215</v>
      </c>
      <c r="J3035" s="68">
        <v>0.22</v>
      </c>
      <c r="K3035" s="68">
        <v>0</v>
      </c>
      <c r="L3035" s="68">
        <v>0.5</v>
      </c>
      <c r="M3035" s="68">
        <v>0.5</v>
      </c>
      <c r="N3035" s="68">
        <v>0</v>
      </c>
    </row>
    <row r="3036" customFormat="1" spans="1:14">
      <c r="A3036" s="54" t="s">
        <v>9133</v>
      </c>
      <c r="B3036" s="54" t="s">
        <v>9134</v>
      </c>
      <c r="C3036" s="54" t="s">
        <v>9135</v>
      </c>
      <c r="D3036" s="54" t="s">
        <v>17</v>
      </c>
      <c r="E3036" s="54" t="s">
        <v>18</v>
      </c>
      <c r="F3036" s="54" t="s">
        <v>17</v>
      </c>
      <c r="G3036" s="54" t="s">
        <v>19</v>
      </c>
      <c r="H3036" s="54"/>
      <c r="I3036" s="54" t="s">
        <v>152</v>
      </c>
      <c r="J3036" s="68">
        <v>0.56</v>
      </c>
      <c r="K3036" s="68">
        <v>0</v>
      </c>
      <c r="L3036" s="68">
        <v>1</v>
      </c>
      <c r="M3036" s="68">
        <v>1</v>
      </c>
      <c r="N3036" s="68">
        <v>0</v>
      </c>
    </row>
    <row r="3037" customFormat="1" spans="1:14">
      <c r="A3037" s="54" t="s">
        <v>9136</v>
      </c>
      <c r="B3037" s="54" t="s">
        <v>9137</v>
      </c>
      <c r="C3037" s="54" t="s">
        <v>9138</v>
      </c>
      <c r="D3037" s="54" t="s">
        <v>24</v>
      </c>
      <c r="E3037" s="54" t="s">
        <v>18</v>
      </c>
      <c r="F3037" s="54" t="s">
        <v>24</v>
      </c>
      <c r="G3037" s="54" t="s">
        <v>19</v>
      </c>
      <c r="H3037" s="54"/>
      <c r="I3037" s="54" t="s">
        <v>211</v>
      </c>
      <c r="J3037" s="68">
        <v>21.58</v>
      </c>
      <c r="K3037" s="68">
        <v>20.655</v>
      </c>
      <c r="L3037" s="68">
        <v>22</v>
      </c>
      <c r="M3037" s="68">
        <v>22</v>
      </c>
      <c r="N3037" s="68">
        <v>0</v>
      </c>
    </row>
    <row r="3038" customFormat="1" spans="1:14">
      <c r="A3038" s="54" t="s">
        <v>9139</v>
      </c>
      <c r="B3038" s="54" t="s">
        <v>9140</v>
      </c>
      <c r="C3038" s="54" t="s">
        <v>9141</v>
      </c>
      <c r="D3038" s="54" t="s">
        <v>3253</v>
      </c>
      <c r="E3038" s="54" t="s">
        <v>18</v>
      </c>
      <c r="F3038" s="54" t="s">
        <v>3253</v>
      </c>
      <c r="G3038" s="54" t="s">
        <v>129</v>
      </c>
      <c r="H3038" s="54"/>
      <c r="I3038" s="54" t="s">
        <v>337</v>
      </c>
      <c r="J3038" s="68">
        <v>4.45</v>
      </c>
      <c r="K3038" s="68">
        <v>3.273</v>
      </c>
      <c r="L3038" s="68">
        <v>5</v>
      </c>
      <c r="M3038" s="68">
        <v>5</v>
      </c>
      <c r="N3038" s="68">
        <v>0</v>
      </c>
    </row>
    <row r="3039" customFormat="1" spans="1:14">
      <c r="A3039" s="54" t="s">
        <v>9142</v>
      </c>
      <c r="B3039" s="54" t="s">
        <v>9143</v>
      </c>
      <c r="C3039" s="54" t="s">
        <v>9144</v>
      </c>
      <c r="D3039" s="54" t="s">
        <v>539</v>
      </c>
      <c r="E3039" s="54" t="s">
        <v>18</v>
      </c>
      <c r="F3039" s="54" t="s">
        <v>539</v>
      </c>
      <c r="G3039" s="54" t="s">
        <v>129</v>
      </c>
      <c r="H3039" s="54"/>
      <c r="I3039" s="54" t="s">
        <v>145</v>
      </c>
      <c r="J3039" s="68">
        <v>14.52</v>
      </c>
      <c r="K3039" s="68">
        <v>8.369</v>
      </c>
      <c r="L3039" s="68">
        <v>15</v>
      </c>
      <c r="M3039" s="68">
        <v>15</v>
      </c>
      <c r="N3039" s="68">
        <v>0</v>
      </c>
    </row>
    <row r="3040" customFormat="1" spans="1:14">
      <c r="A3040" s="54" t="s">
        <v>9145</v>
      </c>
      <c r="B3040" s="54" t="s">
        <v>9146</v>
      </c>
      <c r="C3040" s="54" t="s">
        <v>9147</v>
      </c>
      <c r="D3040" s="54" t="s">
        <v>17</v>
      </c>
      <c r="E3040" s="54" t="s">
        <v>18</v>
      </c>
      <c r="F3040" s="54" t="s">
        <v>17</v>
      </c>
      <c r="G3040" s="54" t="s">
        <v>19</v>
      </c>
      <c r="H3040" s="54"/>
      <c r="I3040" s="54" t="s">
        <v>152</v>
      </c>
      <c r="J3040" s="68">
        <v>3.55</v>
      </c>
      <c r="K3040" s="68">
        <v>7.191</v>
      </c>
      <c r="L3040" s="68">
        <v>6</v>
      </c>
      <c r="M3040" s="68">
        <v>7.5</v>
      </c>
      <c r="N3040" s="68">
        <v>1.5</v>
      </c>
    </row>
    <row r="3041" customFormat="1" spans="1:14">
      <c r="A3041" s="54" t="s">
        <v>9148</v>
      </c>
      <c r="B3041" s="54" t="s">
        <v>9149</v>
      </c>
      <c r="C3041" s="54" t="s">
        <v>9150</v>
      </c>
      <c r="D3041" s="54" t="s">
        <v>85</v>
      </c>
      <c r="E3041" s="54" t="s">
        <v>18</v>
      </c>
      <c r="F3041" s="54" t="s">
        <v>85</v>
      </c>
      <c r="G3041" s="66" t="s">
        <v>29</v>
      </c>
      <c r="H3041" s="54"/>
      <c r="I3041" s="54" t="s">
        <v>90</v>
      </c>
      <c r="J3041" s="68">
        <v>42.3</v>
      </c>
      <c r="K3041" s="68">
        <v>26.914</v>
      </c>
      <c r="L3041" s="68">
        <v>43</v>
      </c>
      <c r="M3041" s="68">
        <v>43</v>
      </c>
      <c r="N3041" s="68">
        <v>0</v>
      </c>
    </row>
    <row r="3042" customFormat="1" spans="1:14">
      <c r="A3042" s="54" t="s">
        <v>9151</v>
      </c>
      <c r="B3042" s="54" t="s">
        <v>9152</v>
      </c>
      <c r="C3042" s="54" t="s">
        <v>9153</v>
      </c>
      <c r="D3042" s="54" t="s">
        <v>24</v>
      </c>
      <c r="E3042" s="54" t="s">
        <v>18</v>
      </c>
      <c r="F3042" s="54" t="s">
        <v>24</v>
      </c>
      <c r="G3042" s="66" t="s">
        <v>19</v>
      </c>
      <c r="H3042" s="54"/>
      <c r="I3042" s="54" t="s">
        <v>130</v>
      </c>
      <c r="J3042" s="68">
        <v>15.06</v>
      </c>
      <c r="K3042" s="68">
        <v>26.003</v>
      </c>
      <c r="L3042" s="68">
        <v>30</v>
      </c>
      <c r="M3042" s="68">
        <v>31</v>
      </c>
      <c r="N3042" s="68">
        <v>1</v>
      </c>
    </row>
    <row r="3043" customFormat="1" spans="1:14">
      <c r="A3043" s="54" t="s">
        <v>9154</v>
      </c>
      <c r="B3043" s="54" t="s">
        <v>9155</v>
      </c>
      <c r="C3043" s="54" t="s">
        <v>36</v>
      </c>
      <c r="D3043" s="54" t="s">
        <v>1452</v>
      </c>
      <c r="E3043" s="54" t="s">
        <v>18</v>
      </c>
      <c r="F3043" s="54" t="s">
        <v>1452</v>
      </c>
      <c r="G3043" s="54" t="s">
        <v>98</v>
      </c>
      <c r="H3043" s="54"/>
      <c r="I3043" s="54" t="s">
        <v>130</v>
      </c>
      <c r="J3043" s="68">
        <v>43.94</v>
      </c>
      <c r="K3043" s="68">
        <v>36.955</v>
      </c>
      <c r="L3043" s="68">
        <v>44</v>
      </c>
      <c r="M3043" s="68">
        <v>60</v>
      </c>
      <c r="N3043" s="68">
        <v>16</v>
      </c>
    </row>
    <row r="3044" customFormat="1" spans="1:14">
      <c r="A3044" s="54" t="s">
        <v>9156</v>
      </c>
      <c r="B3044" s="54" t="s">
        <v>9157</v>
      </c>
      <c r="C3044" s="54" t="s">
        <v>9158</v>
      </c>
      <c r="D3044" s="54" t="s">
        <v>24</v>
      </c>
      <c r="E3044" s="54" t="s">
        <v>18</v>
      </c>
      <c r="F3044" s="54" t="s">
        <v>24</v>
      </c>
      <c r="G3044" s="54" t="s">
        <v>19</v>
      </c>
      <c r="H3044" s="54"/>
      <c r="I3044" s="54" t="s">
        <v>130</v>
      </c>
      <c r="J3044" s="68">
        <v>67.8</v>
      </c>
      <c r="K3044" s="68">
        <v>41.297</v>
      </c>
      <c r="L3044" s="68">
        <v>69</v>
      </c>
      <c r="M3044" s="68">
        <v>70</v>
      </c>
      <c r="N3044" s="68">
        <v>1</v>
      </c>
    </row>
    <row r="3045" customFormat="1" spans="1:14">
      <c r="A3045" s="54" t="s">
        <v>9159</v>
      </c>
      <c r="B3045" s="54" t="s">
        <v>9160</v>
      </c>
      <c r="C3045" s="54" t="s">
        <v>9161</v>
      </c>
      <c r="D3045" s="54" t="s">
        <v>128</v>
      </c>
      <c r="E3045" s="54" t="s">
        <v>18</v>
      </c>
      <c r="F3045" s="54" t="s">
        <v>128</v>
      </c>
      <c r="G3045" s="54" t="s">
        <v>129</v>
      </c>
      <c r="H3045" s="54"/>
      <c r="I3045" s="54" t="s">
        <v>130</v>
      </c>
      <c r="J3045" s="68">
        <v>7.41</v>
      </c>
      <c r="K3045" s="68">
        <v>4.158</v>
      </c>
      <c r="L3045" s="68">
        <v>7.4</v>
      </c>
      <c r="M3045" s="68">
        <v>7.5</v>
      </c>
      <c r="N3045" s="68">
        <v>0.1</v>
      </c>
    </row>
    <row r="3046" customFormat="1" spans="1:14">
      <c r="A3046" s="54" t="s">
        <v>9162</v>
      </c>
      <c r="B3046" s="54" t="s">
        <v>9163</v>
      </c>
      <c r="C3046" s="54" t="s">
        <v>9164</v>
      </c>
      <c r="D3046" s="54" t="s">
        <v>17</v>
      </c>
      <c r="E3046" s="54" t="s">
        <v>18</v>
      </c>
      <c r="F3046" s="54" t="s">
        <v>17</v>
      </c>
      <c r="G3046" s="54" t="s">
        <v>19</v>
      </c>
      <c r="H3046" s="54"/>
      <c r="I3046" s="54" t="s">
        <v>152</v>
      </c>
      <c r="J3046" s="68">
        <v>0.79</v>
      </c>
      <c r="K3046" s="68">
        <v>1.336</v>
      </c>
      <c r="L3046" s="68">
        <v>1.5</v>
      </c>
      <c r="M3046" s="68">
        <v>1.5</v>
      </c>
      <c r="N3046" s="68">
        <v>0</v>
      </c>
    </row>
    <row r="3047" customFormat="1" spans="1:14">
      <c r="A3047" s="54" t="s">
        <v>9165</v>
      </c>
      <c r="B3047" s="54" t="s">
        <v>9166</v>
      </c>
      <c r="C3047" s="54" t="s">
        <v>9167</v>
      </c>
      <c r="D3047" s="54" t="s">
        <v>738</v>
      </c>
      <c r="E3047" s="54" t="s">
        <v>18</v>
      </c>
      <c r="F3047" s="54" t="s">
        <v>738</v>
      </c>
      <c r="G3047" s="54" t="s">
        <v>98</v>
      </c>
      <c r="H3047" s="54"/>
      <c r="I3047" s="54" t="s">
        <v>130</v>
      </c>
      <c r="J3047" s="68">
        <v>13.97</v>
      </c>
      <c r="K3047" s="68">
        <v>13.583</v>
      </c>
      <c r="L3047" s="68">
        <v>14</v>
      </c>
      <c r="M3047" s="68">
        <v>14</v>
      </c>
      <c r="N3047" s="68">
        <v>0</v>
      </c>
    </row>
    <row r="3048" customFormat="1" spans="1:14">
      <c r="A3048" s="54" t="s">
        <v>9168</v>
      </c>
      <c r="B3048" s="54" t="s">
        <v>9169</v>
      </c>
      <c r="C3048" s="54" t="s">
        <v>9170</v>
      </c>
      <c r="D3048" s="54" t="s">
        <v>17</v>
      </c>
      <c r="E3048" s="54" t="s">
        <v>18</v>
      </c>
      <c r="F3048" s="54" t="s">
        <v>17</v>
      </c>
      <c r="G3048" s="54" t="s">
        <v>19</v>
      </c>
      <c r="H3048" s="54"/>
      <c r="I3048" s="54" t="s">
        <v>199</v>
      </c>
      <c r="J3048" s="68">
        <v>74.13</v>
      </c>
      <c r="K3048" s="68">
        <v>76.519</v>
      </c>
      <c r="L3048" s="68">
        <v>76</v>
      </c>
      <c r="M3048" s="68">
        <v>77</v>
      </c>
      <c r="N3048" s="68">
        <v>1</v>
      </c>
    </row>
    <row r="3049" customFormat="1" spans="1:14">
      <c r="A3049" s="54" t="s">
        <v>9171</v>
      </c>
      <c r="B3049" s="54" t="s">
        <v>9172</v>
      </c>
      <c r="C3049" s="54" t="s">
        <v>9173</v>
      </c>
      <c r="D3049" s="54" t="s">
        <v>266</v>
      </c>
      <c r="E3049" s="54" t="s">
        <v>18</v>
      </c>
      <c r="F3049" s="54" t="s">
        <v>267</v>
      </c>
      <c r="G3049" s="54" t="s">
        <v>170</v>
      </c>
      <c r="H3049" s="54"/>
      <c r="I3049" s="54" t="s">
        <v>353</v>
      </c>
      <c r="J3049" s="68">
        <v>537.85</v>
      </c>
      <c r="K3049" s="68">
        <v>458.344</v>
      </c>
      <c r="L3049" s="68">
        <v>538</v>
      </c>
      <c r="M3049" s="68">
        <v>538</v>
      </c>
      <c r="N3049" s="68">
        <v>0</v>
      </c>
    </row>
    <row r="3050" customFormat="1" spans="1:14">
      <c r="A3050" s="54" t="s">
        <v>9174</v>
      </c>
      <c r="B3050" s="54" t="s">
        <v>9175</v>
      </c>
      <c r="C3050" s="54" t="s">
        <v>9176</v>
      </c>
      <c r="D3050" s="54" t="s">
        <v>17</v>
      </c>
      <c r="E3050" s="54" t="s">
        <v>18</v>
      </c>
      <c r="F3050" s="54" t="s">
        <v>17</v>
      </c>
      <c r="G3050" s="54" t="s">
        <v>19</v>
      </c>
      <c r="H3050" s="54"/>
      <c r="I3050" s="54" t="s">
        <v>246</v>
      </c>
      <c r="J3050" s="68">
        <v>9.97</v>
      </c>
      <c r="K3050" s="68">
        <v>8.591</v>
      </c>
      <c r="L3050" s="68">
        <v>10</v>
      </c>
      <c r="M3050" s="68">
        <v>10</v>
      </c>
      <c r="N3050" s="68">
        <v>0</v>
      </c>
    </row>
    <row r="3051" customFormat="1" spans="1:14">
      <c r="A3051" s="54" t="s">
        <v>9177</v>
      </c>
      <c r="B3051" s="54" t="s">
        <v>9178</v>
      </c>
      <c r="C3051" s="54" t="s">
        <v>9179</v>
      </c>
      <c r="D3051" s="54" t="s">
        <v>17</v>
      </c>
      <c r="E3051" s="54" t="s">
        <v>18</v>
      </c>
      <c r="F3051" s="54" t="s">
        <v>17</v>
      </c>
      <c r="G3051" s="54" t="s">
        <v>19</v>
      </c>
      <c r="H3051" s="54"/>
      <c r="I3051" s="54" t="s">
        <v>767</v>
      </c>
      <c r="J3051" s="68">
        <v>0.23</v>
      </c>
      <c r="K3051" s="68">
        <v>0.571</v>
      </c>
      <c r="L3051" s="68">
        <v>1</v>
      </c>
      <c r="M3051" s="68">
        <v>1</v>
      </c>
      <c r="N3051" s="68">
        <v>0</v>
      </c>
    </row>
    <row r="3052" customFormat="1" spans="1:14">
      <c r="A3052" s="54" t="s">
        <v>9180</v>
      </c>
      <c r="B3052" s="54" t="s">
        <v>9181</v>
      </c>
      <c r="C3052" s="54" t="s">
        <v>9182</v>
      </c>
      <c r="D3052" s="54" t="s">
        <v>17</v>
      </c>
      <c r="E3052" s="54" t="s">
        <v>18</v>
      </c>
      <c r="F3052" s="54" t="s">
        <v>17</v>
      </c>
      <c r="G3052" s="54" t="s">
        <v>19</v>
      </c>
      <c r="H3052" s="54"/>
      <c r="I3052" s="54" t="s">
        <v>99</v>
      </c>
      <c r="J3052" s="68">
        <v>38.33</v>
      </c>
      <c r="K3052" s="68">
        <v>37.224</v>
      </c>
      <c r="L3052" s="68">
        <v>39</v>
      </c>
      <c r="M3052" s="68">
        <v>39</v>
      </c>
      <c r="N3052" s="68">
        <v>0</v>
      </c>
    </row>
    <row r="3053" customFormat="1" spans="1:14">
      <c r="A3053" s="54" t="s">
        <v>9183</v>
      </c>
      <c r="B3053" s="54" t="s">
        <v>9184</v>
      </c>
      <c r="C3053" s="54" t="s">
        <v>9185</v>
      </c>
      <c r="D3053" s="54" t="s">
        <v>17</v>
      </c>
      <c r="E3053" s="54" t="s">
        <v>18</v>
      </c>
      <c r="F3053" s="54" t="s">
        <v>17</v>
      </c>
      <c r="G3053" s="54" t="s">
        <v>19</v>
      </c>
      <c r="H3053" s="54"/>
      <c r="I3053" s="54" t="s">
        <v>99</v>
      </c>
      <c r="J3053" s="68">
        <v>17.87</v>
      </c>
      <c r="K3053" s="68">
        <v>25.311</v>
      </c>
      <c r="L3053" s="68">
        <v>25</v>
      </c>
      <c r="M3053" s="68">
        <v>26</v>
      </c>
      <c r="N3053" s="68">
        <v>1</v>
      </c>
    </row>
    <row r="3054" customFormat="1" spans="1:14">
      <c r="A3054" s="54" t="s">
        <v>9186</v>
      </c>
      <c r="B3054" s="54" t="s">
        <v>9187</v>
      </c>
      <c r="C3054" s="54" t="s">
        <v>9188</v>
      </c>
      <c r="D3054" s="54" t="s">
        <v>17</v>
      </c>
      <c r="E3054" s="54" t="s">
        <v>18</v>
      </c>
      <c r="F3054" s="54" t="s">
        <v>17</v>
      </c>
      <c r="G3054" s="54" t="s">
        <v>19</v>
      </c>
      <c r="H3054" s="54"/>
      <c r="I3054" s="54" t="s">
        <v>99</v>
      </c>
      <c r="J3054" s="68">
        <v>38.29</v>
      </c>
      <c r="K3054" s="68">
        <v>37.205</v>
      </c>
      <c r="L3054" s="68">
        <v>39</v>
      </c>
      <c r="M3054" s="68">
        <v>39</v>
      </c>
      <c r="N3054" s="68">
        <v>0</v>
      </c>
    </row>
    <row r="3055" customFormat="1" spans="1:14">
      <c r="A3055" s="54" t="s">
        <v>9189</v>
      </c>
      <c r="B3055" s="54" t="s">
        <v>9190</v>
      </c>
      <c r="C3055" s="54" t="s">
        <v>9191</v>
      </c>
      <c r="D3055" s="54" t="s">
        <v>17</v>
      </c>
      <c r="E3055" s="54" t="s">
        <v>18</v>
      </c>
      <c r="F3055" s="54" t="s">
        <v>17</v>
      </c>
      <c r="G3055" s="54" t="s">
        <v>19</v>
      </c>
      <c r="H3055" s="54"/>
      <c r="I3055" s="54" t="s">
        <v>99</v>
      </c>
      <c r="J3055" s="68">
        <v>17.93</v>
      </c>
      <c r="K3055" s="68">
        <v>25.92</v>
      </c>
      <c r="L3055" s="68">
        <v>25</v>
      </c>
      <c r="M3055" s="68">
        <v>26</v>
      </c>
      <c r="N3055" s="68">
        <v>1</v>
      </c>
    </row>
    <row r="3056" customFormat="1" spans="1:14">
      <c r="A3056" s="54" t="s">
        <v>9192</v>
      </c>
      <c r="B3056" s="54" t="s">
        <v>9193</v>
      </c>
      <c r="C3056" s="54" t="s">
        <v>9194</v>
      </c>
      <c r="D3056" s="54" t="s">
        <v>17</v>
      </c>
      <c r="E3056" s="54" t="s">
        <v>18</v>
      </c>
      <c r="F3056" s="54" t="s">
        <v>17</v>
      </c>
      <c r="G3056" s="54" t="s">
        <v>19</v>
      </c>
      <c r="H3056" s="54"/>
      <c r="I3056" s="54" t="s">
        <v>99</v>
      </c>
      <c r="J3056" s="68">
        <v>35.85</v>
      </c>
      <c r="K3056" s="68">
        <v>50.976</v>
      </c>
      <c r="L3056" s="68">
        <v>44</v>
      </c>
      <c r="M3056" s="68">
        <v>51</v>
      </c>
      <c r="N3056" s="68">
        <v>7</v>
      </c>
    </row>
    <row r="3057" customFormat="1" spans="1:14">
      <c r="A3057" s="54" t="s">
        <v>9195</v>
      </c>
      <c r="B3057" s="54" t="s">
        <v>9196</v>
      </c>
      <c r="C3057" s="54" t="s">
        <v>9197</v>
      </c>
      <c r="D3057" s="54" t="s">
        <v>17</v>
      </c>
      <c r="E3057" s="54" t="s">
        <v>18</v>
      </c>
      <c r="F3057" s="54" t="s">
        <v>17</v>
      </c>
      <c r="G3057" s="54" t="s">
        <v>19</v>
      </c>
      <c r="H3057" s="54"/>
      <c r="I3057" s="54" t="s">
        <v>99</v>
      </c>
      <c r="J3057" s="68">
        <v>17.93</v>
      </c>
      <c r="K3057" s="68">
        <v>25.488</v>
      </c>
      <c r="L3057" s="68">
        <v>25</v>
      </c>
      <c r="M3057" s="68">
        <v>26</v>
      </c>
      <c r="N3057" s="68">
        <v>1</v>
      </c>
    </row>
    <row r="3058" customFormat="1" spans="1:14">
      <c r="A3058" s="54" t="s">
        <v>9198</v>
      </c>
      <c r="B3058" s="54" t="s">
        <v>9199</v>
      </c>
      <c r="C3058" s="54" t="s">
        <v>9200</v>
      </c>
      <c r="D3058" s="54" t="s">
        <v>186</v>
      </c>
      <c r="E3058" s="54" t="s">
        <v>18</v>
      </c>
      <c r="F3058" s="54" t="s">
        <v>186</v>
      </c>
      <c r="G3058" s="54" t="s">
        <v>98</v>
      </c>
      <c r="H3058" s="54"/>
      <c r="I3058" s="54" t="s">
        <v>191</v>
      </c>
      <c r="J3058" s="68">
        <v>70.93</v>
      </c>
      <c r="K3058" s="68">
        <v>69.106</v>
      </c>
      <c r="L3058" s="68">
        <v>71</v>
      </c>
      <c r="M3058" s="68">
        <v>71</v>
      </c>
      <c r="N3058" s="68">
        <v>0</v>
      </c>
    </row>
    <row r="3059" customFormat="1" spans="1:14">
      <c r="A3059" s="54" t="s">
        <v>9201</v>
      </c>
      <c r="B3059" s="54" t="s">
        <v>9202</v>
      </c>
      <c r="C3059" s="54" t="s">
        <v>9203</v>
      </c>
      <c r="D3059" s="54" t="s">
        <v>17</v>
      </c>
      <c r="E3059" s="54" t="s">
        <v>18</v>
      </c>
      <c r="F3059" s="54" t="s">
        <v>17</v>
      </c>
      <c r="G3059" s="66" t="s">
        <v>19</v>
      </c>
      <c r="H3059" s="54"/>
      <c r="I3059" s="54" t="s">
        <v>191</v>
      </c>
      <c r="J3059" s="68">
        <v>2.23</v>
      </c>
      <c r="K3059" s="68">
        <v>2.534</v>
      </c>
      <c r="L3059" s="68">
        <v>2.5</v>
      </c>
      <c r="M3059" s="68">
        <v>2.5</v>
      </c>
      <c r="N3059" s="68">
        <v>0</v>
      </c>
    </row>
    <row r="3060" customFormat="1" spans="1:14">
      <c r="A3060" s="54" t="s">
        <v>9204</v>
      </c>
      <c r="B3060" s="54" t="s">
        <v>9205</v>
      </c>
      <c r="C3060" s="54" t="s">
        <v>9206</v>
      </c>
      <c r="D3060" s="54" t="s">
        <v>97</v>
      </c>
      <c r="E3060" s="54" t="s">
        <v>18</v>
      </c>
      <c r="F3060" s="54" t="s">
        <v>97</v>
      </c>
      <c r="G3060" s="54" t="s">
        <v>98</v>
      </c>
      <c r="H3060" s="54"/>
      <c r="I3060" s="54" t="s">
        <v>199</v>
      </c>
      <c r="J3060" s="68">
        <v>14.85</v>
      </c>
      <c r="K3060" s="68">
        <v>33.32</v>
      </c>
      <c r="L3060" s="68">
        <v>32</v>
      </c>
      <c r="M3060" s="68">
        <v>34</v>
      </c>
      <c r="N3060" s="68">
        <v>2</v>
      </c>
    </row>
    <row r="3061" customFormat="1" spans="1:14">
      <c r="A3061" s="54" t="s">
        <v>9207</v>
      </c>
      <c r="B3061" s="54" t="s">
        <v>9208</v>
      </c>
      <c r="C3061" s="54" t="s">
        <v>9209</v>
      </c>
      <c r="D3061" s="54" t="s">
        <v>453</v>
      </c>
      <c r="E3061" s="54" t="s">
        <v>18</v>
      </c>
      <c r="F3061" s="54" t="s">
        <v>453</v>
      </c>
      <c r="G3061" s="54" t="s">
        <v>29</v>
      </c>
      <c r="H3061" s="54"/>
      <c r="I3061" s="54" t="s">
        <v>199</v>
      </c>
      <c r="J3061" s="68">
        <v>42.73</v>
      </c>
      <c r="K3061" s="68">
        <v>34.414</v>
      </c>
      <c r="L3061" s="68">
        <v>43</v>
      </c>
      <c r="M3061" s="68">
        <v>43</v>
      </c>
      <c r="N3061" s="68">
        <v>0</v>
      </c>
    </row>
    <row r="3062" customFormat="1" spans="1:14">
      <c r="A3062" s="54" t="s">
        <v>9210</v>
      </c>
      <c r="B3062" s="54" t="s">
        <v>9211</v>
      </c>
      <c r="C3062" s="54" t="s">
        <v>9212</v>
      </c>
      <c r="D3062" s="54" t="s">
        <v>168</v>
      </c>
      <c r="E3062" s="54" t="s">
        <v>18</v>
      </c>
      <c r="F3062" s="54" t="s">
        <v>169</v>
      </c>
      <c r="G3062" s="54" t="s">
        <v>170</v>
      </c>
      <c r="H3062" s="54"/>
      <c r="I3062" s="54" t="s">
        <v>215</v>
      </c>
      <c r="J3062" s="68">
        <v>54.98</v>
      </c>
      <c r="K3062" s="68">
        <v>40.568</v>
      </c>
      <c r="L3062" s="68">
        <v>56</v>
      </c>
      <c r="M3062" s="68">
        <v>55</v>
      </c>
      <c r="N3062" s="68">
        <v>-1</v>
      </c>
    </row>
    <row r="3063" customFormat="1" spans="1:14">
      <c r="A3063" s="54" t="s">
        <v>9213</v>
      </c>
      <c r="B3063" s="54" t="s">
        <v>9214</v>
      </c>
      <c r="C3063" s="54" t="s">
        <v>9215</v>
      </c>
      <c r="D3063" s="54" t="s">
        <v>2292</v>
      </c>
      <c r="E3063" s="54" t="s">
        <v>18</v>
      </c>
      <c r="F3063" s="54" t="s">
        <v>2292</v>
      </c>
      <c r="G3063" s="54" t="s">
        <v>129</v>
      </c>
      <c r="H3063" s="54"/>
      <c r="I3063" s="54" t="s">
        <v>215</v>
      </c>
      <c r="J3063" s="68">
        <v>7.5</v>
      </c>
      <c r="K3063" s="68">
        <v>7.8</v>
      </c>
      <c r="L3063" s="68">
        <v>8</v>
      </c>
      <c r="M3063" s="68">
        <v>8</v>
      </c>
      <c r="N3063" s="68">
        <v>0</v>
      </c>
    </row>
    <row r="3064" customFormat="1" spans="1:14">
      <c r="A3064" s="54" t="s">
        <v>9216</v>
      </c>
      <c r="B3064" s="54" t="s">
        <v>9217</v>
      </c>
      <c r="C3064" s="54" t="s">
        <v>9218</v>
      </c>
      <c r="D3064" s="54" t="s">
        <v>168</v>
      </c>
      <c r="E3064" s="54" t="s">
        <v>18</v>
      </c>
      <c r="F3064" s="54" t="s">
        <v>169</v>
      </c>
      <c r="G3064" s="54" t="s">
        <v>170</v>
      </c>
      <c r="H3064" s="54"/>
      <c r="I3064" s="54" t="s">
        <v>161</v>
      </c>
      <c r="J3064" s="68">
        <v>162.53</v>
      </c>
      <c r="K3064" s="68">
        <v>165.4</v>
      </c>
      <c r="L3064" s="68">
        <v>192</v>
      </c>
      <c r="M3064" s="68">
        <v>192</v>
      </c>
      <c r="N3064" s="68">
        <v>0</v>
      </c>
    </row>
    <row r="3065" customFormat="1" spans="1:14">
      <c r="A3065" s="54" t="s">
        <v>9219</v>
      </c>
      <c r="B3065" s="54" t="s">
        <v>9220</v>
      </c>
      <c r="C3065" s="54" t="s">
        <v>9221</v>
      </c>
      <c r="D3065" s="54" t="s">
        <v>160</v>
      </c>
      <c r="E3065" s="54" t="s">
        <v>18</v>
      </c>
      <c r="F3065" s="54" t="s">
        <v>160</v>
      </c>
      <c r="G3065" s="54" t="s">
        <v>129</v>
      </c>
      <c r="H3065" s="54"/>
      <c r="I3065" s="54" t="s">
        <v>161</v>
      </c>
      <c r="J3065" s="68">
        <v>2.3</v>
      </c>
      <c r="K3065" s="68">
        <v>2.3</v>
      </c>
      <c r="L3065" s="68">
        <v>2.5</v>
      </c>
      <c r="M3065" s="68">
        <v>2.5</v>
      </c>
      <c r="N3065" s="68">
        <v>0</v>
      </c>
    </row>
    <row r="3066" customFormat="1" spans="1:14">
      <c r="A3066" s="54" t="s">
        <v>9222</v>
      </c>
      <c r="B3066" s="54" t="s">
        <v>9223</v>
      </c>
      <c r="C3066" s="54" t="s">
        <v>9224</v>
      </c>
      <c r="D3066" s="54" t="s">
        <v>160</v>
      </c>
      <c r="E3066" s="54" t="s">
        <v>18</v>
      </c>
      <c r="F3066" s="54" t="s">
        <v>160</v>
      </c>
      <c r="G3066" s="54" t="s">
        <v>129</v>
      </c>
      <c r="H3066" s="54"/>
      <c r="I3066" s="54" t="s">
        <v>161</v>
      </c>
      <c r="J3066" s="68">
        <v>2.62</v>
      </c>
      <c r="K3066" s="68">
        <v>2.755</v>
      </c>
      <c r="L3066" s="68">
        <v>3</v>
      </c>
      <c r="M3066" s="68">
        <v>3</v>
      </c>
      <c r="N3066" s="68">
        <v>0</v>
      </c>
    </row>
    <row r="3067" customFormat="1" spans="1:14">
      <c r="A3067" s="54" t="s">
        <v>9225</v>
      </c>
      <c r="B3067" s="54" t="s">
        <v>9226</v>
      </c>
      <c r="C3067" s="54" t="s">
        <v>9227</v>
      </c>
      <c r="D3067" s="54" t="s">
        <v>336</v>
      </c>
      <c r="E3067" s="54" t="s">
        <v>18</v>
      </c>
      <c r="F3067" s="54" t="s">
        <v>336</v>
      </c>
      <c r="G3067" s="54" t="s">
        <v>129</v>
      </c>
      <c r="H3067" s="54"/>
      <c r="I3067" s="54" t="s">
        <v>161</v>
      </c>
      <c r="J3067" s="68">
        <v>1.03</v>
      </c>
      <c r="K3067" s="68">
        <v>1.613</v>
      </c>
      <c r="L3067" s="68">
        <v>1.5</v>
      </c>
      <c r="M3067" s="68">
        <v>2</v>
      </c>
      <c r="N3067" s="68">
        <v>0.5</v>
      </c>
    </row>
    <row r="3068" customFormat="1" spans="1:14">
      <c r="A3068" s="54" t="s">
        <v>9228</v>
      </c>
      <c r="B3068" s="54" t="s">
        <v>9229</v>
      </c>
      <c r="C3068" s="54" t="s">
        <v>9230</v>
      </c>
      <c r="D3068" s="54" t="s">
        <v>160</v>
      </c>
      <c r="E3068" s="54" t="s">
        <v>18</v>
      </c>
      <c r="F3068" s="54" t="s">
        <v>160</v>
      </c>
      <c r="G3068" s="54" t="s">
        <v>129</v>
      </c>
      <c r="H3068" s="54"/>
      <c r="I3068" s="54" t="s">
        <v>161</v>
      </c>
      <c r="J3068" s="68">
        <v>1.45</v>
      </c>
      <c r="K3068" s="68">
        <v>1.963</v>
      </c>
      <c r="L3068" s="68">
        <v>2</v>
      </c>
      <c r="M3068" s="68">
        <v>2</v>
      </c>
      <c r="N3068" s="68">
        <v>0</v>
      </c>
    </row>
    <row r="3069" customFormat="1" spans="1:14">
      <c r="A3069" s="54" t="s">
        <v>9231</v>
      </c>
      <c r="B3069" s="54" t="s">
        <v>9232</v>
      </c>
      <c r="C3069" s="54" t="s">
        <v>9233</v>
      </c>
      <c r="D3069" s="54" t="s">
        <v>140</v>
      </c>
      <c r="E3069" s="54" t="s">
        <v>18</v>
      </c>
      <c r="F3069" s="54" t="s">
        <v>140</v>
      </c>
      <c r="G3069" s="54" t="s">
        <v>98</v>
      </c>
      <c r="H3069" s="54"/>
      <c r="I3069" s="54" t="s">
        <v>187</v>
      </c>
      <c r="J3069" s="68">
        <v>5.89</v>
      </c>
      <c r="K3069" s="68">
        <v>5.773</v>
      </c>
      <c r="L3069" s="68">
        <v>6</v>
      </c>
      <c r="M3069" s="68">
        <v>8</v>
      </c>
      <c r="N3069" s="68">
        <v>2</v>
      </c>
    </row>
    <row r="3070" customFormat="1" spans="1:14">
      <c r="A3070" s="54" t="s">
        <v>9234</v>
      </c>
      <c r="B3070" s="54" t="s">
        <v>9235</v>
      </c>
      <c r="C3070" s="54" t="s">
        <v>9236</v>
      </c>
      <c r="D3070" s="54" t="s">
        <v>186</v>
      </c>
      <c r="E3070" s="54" t="s">
        <v>18</v>
      </c>
      <c r="F3070" s="54" t="s">
        <v>186</v>
      </c>
      <c r="G3070" s="54" t="s">
        <v>98</v>
      </c>
      <c r="H3070" s="54"/>
      <c r="I3070" s="54" t="s">
        <v>187</v>
      </c>
      <c r="J3070" s="68">
        <v>11.78</v>
      </c>
      <c r="K3070" s="68">
        <v>12.987</v>
      </c>
      <c r="L3070" s="68">
        <v>13</v>
      </c>
      <c r="M3070" s="68">
        <v>13</v>
      </c>
      <c r="N3070" s="68">
        <v>0</v>
      </c>
    </row>
    <row r="3071" customFormat="1" spans="1:14">
      <c r="A3071" s="54" t="s">
        <v>9237</v>
      </c>
      <c r="B3071" s="54" t="s">
        <v>9238</v>
      </c>
      <c r="C3071" s="54" t="s">
        <v>9239</v>
      </c>
      <c r="D3071" s="54" t="s">
        <v>160</v>
      </c>
      <c r="E3071" s="54" t="s">
        <v>18</v>
      </c>
      <c r="F3071" s="54" t="s">
        <v>160</v>
      </c>
      <c r="G3071" s="54" t="s">
        <v>129</v>
      </c>
      <c r="H3071" s="54"/>
      <c r="I3071" s="54" t="s">
        <v>161</v>
      </c>
      <c r="J3071" s="68">
        <v>0.47</v>
      </c>
      <c r="K3071" s="68">
        <v>0</v>
      </c>
      <c r="L3071" s="68">
        <v>1</v>
      </c>
      <c r="M3071" s="68">
        <v>0.5</v>
      </c>
      <c r="N3071" s="68">
        <v>-0.5</v>
      </c>
    </row>
    <row r="3072" customFormat="1" spans="1:14">
      <c r="A3072" s="54" t="s">
        <v>9240</v>
      </c>
      <c r="B3072" s="54" t="s">
        <v>9241</v>
      </c>
      <c r="C3072" s="54" t="s">
        <v>9242</v>
      </c>
      <c r="D3072" s="54" t="s">
        <v>336</v>
      </c>
      <c r="E3072" s="54" t="s">
        <v>18</v>
      </c>
      <c r="F3072" s="54" t="s">
        <v>336</v>
      </c>
      <c r="G3072" s="54" t="s">
        <v>129</v>
      </c>
      <c r="H3072" s="54"/>
      <c r="I3072" s="54" t="s">
        <v>161</v>
      </c>
      <c r="J3072" s="68">
        <v>0.56</v>
      </c>
      <c r="K3072" s="68">
        <v>0</v>
      </c>
      <c r="L3072" s="68">
        <v>1</v>
      </c>
      <c r="M3072" s="68">
        <v>1</v>
      </c>
      <c r="N3072" s="68">
        <v>0</v>
      </c>
    </row>
    <row r="3073" customFormat="1" spans="1:14">
      <c r="A3073" s="54" t="s">
        <v>9243</v>
      </c>
      <c r="B3073" s="54" t="s">
        <v>9244</v>
      </c>
      <c r="C3073" s="54" t="s">
        <v>9245</v>
      </c>
      <c r="D3073" s="54" t="s">
        <v>160</v>
      </c>
      <c r="E3073" s="54" t="s">
        <v>18</v>
      </c>
      <c r="F3073" s="54" t="s">
        <v>160</v>
      </c>
      <c r="G3073" s="66" t="s">
        <v>129</v>
      </c>
      <c r="H3073" s="54"/>
      <c r="I3073" s="54" t="s">
        <v>161</v>
      </c>
      <c r="J3073" s="68">
        <v>0.27</v>
      </c>
      <c r="K3073" s="68">
        <v>0</v>
      </c>
      <c r="L3073" s="68">
        <v>0.5</v>
      </c>
      <c r="M3073" s="68">
        <v>0.5</v>
      </c>
      <c r="N3073" s="68">
        <v>0</v>
      </c>
    </row>
    <row r="3074" customFormat="1" spans="1:14">
      <c r="A3074" s="54" t="s">
        <v>9246</v>
      </c>
      <c r="B3074" s="54" t="s">
        <v>9247</v>
      </c>
      <c r="C3074" s="54" t="s">
        <v>9248</v>
      </c>
      <c r="D3074" s="54" t="s">
        <v>160</v>
      </c>
      <c r="E3074" s="54" t="s">
        <v>18</v>
      </c>
      <c r="F3074" s="54" t="s">
        <v>160</v>
      </c>
      <c r="G3074" s="54" t="s">
        <v>129</v>
      </c>
      <c r="H3074" s="54"/>
      <c r="I3074" s="54" t="s">
        <v>161</v>
      </c>
      <c r="J3074" s="68">
        <v>0.23</v>
      </c>
      <c r="K3074" s="68">
        <v>0</v>
      </c>
      <c r="L3074" s="68">
        <v>0.5</v>
      </c>
      <c r="M3074" s="68">
        <v>0.5</v>
      </c>
      <c r="N3074" s="68">
        <v>0</v>
      </c>
    </row>
    <row r="3075" customFormat="1" spans="1:14">
      <c r="A3075" s="54" t="s">
        <v>9249</v>
      </c>
      <c r="B3075" s="54" t="s">
        <v>9250</v>
      </c>
      <c r="C3075" s="54" t="s">
        <v>9251</v>
      </c>
      <c r="D3075" s="54" t="s">
        <v>845</v>
      </c>
      <c r="E3075" s="54" t="s">
        <v>18</v>
      </c>
      <c r="F3075" s="54" t="s">
        <v>845</v>
      </c>
      <c r="G3075" s="54" t="s">
        <v>129</v>
      </c>
      <c r="H3075" s="54"/>
      <c r="I3075" s="54" t="s">
        <v>161</v>
      </c>
      <c r="J3075" s="68">
        <v>9.19</v>
      </c>
      <c r="K3075" s="68">
        <v>8.363</v>
      </c>
      <c r="L3075" s="68">
        <v>9.5</v>
      </c>
      <c r="M3075" s="68">
        <v>9.5</v>
      </c>
      <c r="N3075" s="68">
        <v>0</v>
      </c>
    </row>
    <row r="3076" customFormat="1" spans="1:14">
      <c r="A3076" s="54" t="s">
        <v>9252</v>
      </c>
      <c r="B3076" s="54" t="s">
        <v>9253</v>
      </c>
      <c r="C3076" s="54" t="s">
        <v>9254</v>
      </c>
      <c r="D3076" s="54" t="s">
        <v>603</v>
      </c>
      <c r="E3076" s="54" t="s">
        <v>18</v>
      </c>
      <c r="F3076" s="54" t="s">
        <v>603</v>
      </c>
      <c r="G3076" s="54" t="s">
        <v>129</v>
      </c>
      <c r="H3076" s="54"/>
      <c r="I3076" s="54" t="s">
        <v>2149</v>
      </c>
      <c r="J3076" s="68">
        <v>40.08</v>
      </c>
      <c r="K3076" s="68">
        <v>52.841</v>
      </c>
      <c r="L3076" s="68">
        <v>45</v>
      </c>
      <c r="M3076" s="68">
        <v>54</v>
      </c>
      <c r="N3076" s="68">
        <v>9</v>
      </c>
    </row>
    <row r="3077" customFormat="1" spans="1:14">
      <c r="A3077" s="54" t="s">
        <v>9255</v>
      </c>
      <c r="B3077" s="54" t="s">
        <v>9256</v>
      </c>
      <c r="C3077" s="54" t="s">
        <v>9257</v>
      </c>
      <c r="D3077" s="54" t="s">
        <v>231</v>
      </c>
      <c r="E3077" s="54" t="s">
        <v>18</v>
      </c>
      <c r="F3077" s="54" t="s">
        <v>231</v>
      </c>
      <c r="G3077" s="54" t="s">
        <v>52</v>
      </c>
      <c r="H3077" s="54"/>
      <c r="I3077" s="54" t="s">
        <v>1410</v>
      </c>
      <c r="J3077" s="68">
        <v>107.8</v>
      </c>
      <c r="K3077" s="68">
        <v>139.761</v>
      </c>
      <c r="L3077" s="68">
        <v>141</v>
      </c>
      <c r="M3077" s="68">
        <v>142</v>
      </c>
      <c r="N3077" s="68">
        <v>1</v>
      </c>
    </row>
    <row r="3078" customFormat="1" spans="1:14">
      <c r="A3078" s="54" t="s">
        <v>9258</v>
      </c>
      <c r="B3078" s="54" t="s">
        <v>9259</v>
      </c>
      <c r="C3078" s="54" t="s">
        <v>9260</v>
      </c>
      <c r="D3078" s="54" t="s">
        <v>332</v>
      </c>
      <c r="E3078" s="54" t="s">
        <v>18</v>
      </c>
      <c r="F3078" s="54" t="s">
        <v>332</v>
      </c>
      <c r="G3078" s="54" t="s">
        <v>52</v>
      </c>
      <c r="H3078" s="54"/>
      <c r="I3078" s="54" t="s">
        <v>191</v>
      </c>
      <c r="J3078" s="68">
        <v>10.57</v>
      </c>
      <c r="K3078" s="68">
        <v>10.92</v>
      </c>
      <c r="L3078" s="68">
        <v>12</v>
      </c>
      <c r="M3078" s="68">
        <v>12</v>
      </c>
      <c r="N3078" s="68">
        <v>0</v>
      </c>
    </row>
    <row r="3079" customFormat="1" spans="1:14">
      <c r="A3079" s="54" t="s">
        <v>9261</v>
      </c>
      <c r="B3079" s="54" t="s">
        <v>9262</v>
      </c>
      <c r="C3079" s="54" t="s">
        <v>9263</v>
      </c>
      <c r="D3079" s="54" t="s">
        <v>24</v>
      </c>
      <c r="E3079" s="54" t="s">
        <v>18</v>
      </c>
      <c r="F3079" s="54" t="s">
        <v>24</v>
      </c>
      <c r="G3079" s="54" t="s">
        <v>19</v>
      </c>
      <c r="H3079" s="54"/>
      <c r="I3079" s="54" t="s">
        <v>1262</v>
      </c>
      <c r="J3079" s="68">
        <v>38.47</v>
      </c>
      <c r="K3079" s="68">
        <v>35.739</v>
      </c>
      <c r="L3079" s="68">
        <v>39</v>
      </c>
      <c r="M3079" s="68">
        <v>40</v>
      </c>
      <c r="N3079" s="68">
        <v>1</v>
      </c>
    </row>
    <row r="3080" customFormat="1" spans="1:14">
      <c r="A3080" s="54" t="s">
        <v>9264</v>
      </c>
      <c r="B3080" s="54" t="s">
        <v>9265</v>
      </c>
      <c r="C3080" s="54" t="s">
        <v>9266</v>
      </c>
      <c r="D3080" s="54" t="s">
        <v>17</v>
      </c>
      <c r="E3080" s="54" t="s">
        <v>18</v>
      </c>
      <c r="F3080" s="54" t="s">
        <v>17</v>
      </c>
      <c r="G3080" s="54" t="s">
        <v>19</v>
      </c>
      <c r="H3080" s="54"/>
      <c r="I3080" s="54" t="s">
        <v>471</v>
      </c>
      <c r="J3080" s="68">
        <v>28.26</v>
      </c>
      <c r="K3080" s="68">
        <v>29.148</v>
      </c>
      <c r="L3080" s="68">
        <v>29</v>
      </c>
      <c r="M3080" s="68">
        <v>33</v>
      </c>
      <c r="N3080" s="68">
        <v>4</v>
      </c>
    </row>
    <row r="3081" customFormat="1" spans="1:14">
      <c r="A3081" s="54" t="s">
        <v>9267</v>
      </c>
      <c r="B3081" s="54" t="s">
        <v>9268</v>
      </c>
      <c r="C3081" s="54" t="s">
        <v>9269</v>
      </c>
      <c r="D3081" s="54" t="s">
        <v>453</v>
      </c>
      <c r="E3081" s="54" t="s">
        <v>18</v>
      </c>
      <c r="F3081" s="54" t="s">
        <v>453</v>
      </c>
      <c r="G3081" s="54" t="s">
        <v>29</v>
      </c>
      <c r="H3081" s="54"/>
      <c r="I3081" s="54" t="s">
        <v>187</v>
      </c>
      <c r="J3081" s="68">
        <v>1056.23</v>
      </c>
      <c r="K3081" s="68">
        <v>696.96</v>
      </c>
      <c r="L3081" s="68">
        <v>1054</v>
      </c>
      <c r="M3081" s="68">
        <v>1057</v>
      </c>
      <c r="N3081" s="68">
        <v>3</v>
      </c>
    </row>
    <row r="3082" customFormat="1" spans="1:14">
      <c r="A3082" s="54" t="s">
        <v>9270</v>
      </c>
      <c r="B3082" s="54" t="s">
        <v>9271</v>
      </c>
      <c r="C3082" s="54" t="s">
        <v>9272</v>
      </c>
      <c r="D3082" s="54" t="s">
        <v>85</v>
      </c>
      <c r="E3082" s="54" t="s">
        <v>18</v>
      </c>
      <c r="F3082" s="54" t="s">
        <v>85</v>
      </c>
      <c r="G3082" s="54" t="s">
        <v>29</v>
      </c>
      <c r="H3082" s="54"/>
      <c r="I3082" s="54" t="s">
        <v>767</v>
      </c>
      <c r="J3082" s="68">
        <v>45.18</v>
      </c>
      <c r="K3082" s="68">
        <v>53.236</v>
      </c>
      <c r="L3082" s="68">
        <v>50</v>
      </c>
      <c r="M3082" s="68">
        <v>54</v>
      </c>
      <c r="N3082" s="68">
        <v>4</v>
      </c>
    </row>
    <row r="3083" customFormat="1" spans="1:14">
      <c r="A3083" s="54" t="s">
        <v>9273</v>
      </c>
      <c r="B3083" s="54" t="s">
        <v>9274</v>
      </c>
      <c r="C3083" s="54" t="s">
        <v>9275</v>
      </c>
      <c r="D3083" s="54" t="s">
        <v>160</v>
      </c>
      <c r="E3083" s="54" t="s">
        <v>18</v>
      </c>
      <c r="F3083" s="54" t="s">
        <v>160</v>
      </c>
      <c r="G3083" s="54" t="s">
        <v>129</v>
      </c>
      <c r="H3083" s="54"/>
      <c r="I3083" s="54" t="s">
        <v>337</v>
      </c>
      <c r="J3083" s="68">
        <v>2.68</v>
      </c>
      <c r="K3083" s="68">
        <v>1.95</v>
      </c>
      <c r="L3083" s="68">
        <v>3</v>
      </c>
      <c r="M3083" s="68">
        <v>3</v>
      </c>
      <c r="N3083" s="68">
        <v>0</v>
      </c>
    </row>
    <row r="3084" customFormat="1" spans="1:14">
      <c r="A3084" s="54" t="s">
        <v>9276</v>
      </c>
      <c r="B3084" s="54" t="s">
        <v>9277</v>
      </c>
      <c r="C3084" s="54" t="s">
        <v>9278</v>
      </c>
      <c r="D3084" s="54" t="s">
        <v>160</v>
      </c>
      <c r="E3084" s="54" t="s">
        <v>18</v>
      </c>
      <c r="F3084" s="54" t="s">
        <v>160</v>
      </c>
      <c r="G3084" s="54" t="s">
        <v>129</v>
      </c>
      <c r="H3084" s="54"/>
      <c r="I3084" s="54" t="s">
        <v>337</v>
      </c>
      <c r="J3084" s="68">
        <v>2.71</v>
      </c>
      <c r="K3084" s="68">
        <v>2.028</v>
      </c>
      <c r="L3084" s="68">
        <v>3</v>
      </c>
      <c r="M3084" s="68">
        <v>3</v>
      </c>
      <c r="N3084" s="68">
        <v>0</v>
      </c>
    </row>
    <row r="3085" customFormat="1" spans="1:14">
      <c r="A3085" s="54" t="s">
        <v>9279</v>
      </c>
      <c r="B3085" s="54" t="s">
        <v>9280</v>
      </c>
      <c r="C3085" s="54" t="s">
        <v>9281</v>
      </c>
      <c r="D3085" s="54" t="s">
        <v>160</v>
      </c>
      <c r="E3085" s="54" t="s">
        <v>18</v>
      </c>
      <c r="F3085" s="54" t="s">
        <v>160</v>
      </c>
      <c r="G3085" s="54" t="s">
        <v>129</v>
      </c>
      <c r="H3085" s="54"/>
      <c r="I3085" s="54" t="s">
        <v>337</v>
      </c>
      <c r="J3085" s="68">
        <v>2.67</v>
      </c>
      <c r="K3085" s="68">
        <v>2.496</v>
      </c>
      <c r="L3085" s="68">
        <v>3</v>
      </c>
      <c r="M3085" s="68">
        <v>3</v>
      </c>
      <c r="N3085" s="68">
        <v>0</v>
      </c>
    </row>
    <row r="3086" customFormat="1" spans="1:14">
      <c r="A3086" s="54" t="s">
        <v>9282</v>
      </c>
      <c r="B3086" s="54" t="s">
        <v>9283</v>
      </c>
      <c r="C3086" s="54" t="s">
        <v>9284</v>
      </c>
      <c r="D3086" s="54" t="s">
        <v>17</v>
      </c>
      <c r="E3086" s="54" t="s">
        <v>18</v>
      </c>
      <c r="F3086" s="54" t="s">
        <v>17</v>
      </c>
      <c r="G3086" s="54" t="s">
        <v>19</v>
      </c>
      <c r="H3086" s="54"/>
      <c r="I3086" s="54" t="s">
        <v>767</v>
      </c>
      <c r="J3086" s="68">
        <v>9.19</v>
      </c>
      <c r="K3086" s="68">
        <v>13.944</v>
      </c>
      <c r="L3086" s="68">
        <v>14</v>
      </c>
      <c r="M3086" s="68">
        <v>14</v>
      </c>
      <c r="N3086" s="68">
        <v>0</v>
      </c>
    </row>
    <row r="3087" customFormat="1" spans="1:14">
      <c r="A3087" s="54" t="s">
        <v>9285</v>
      </c>
      <c r="B3087" s="54" t="s">
        <v>9286</v>
      </c>
      <c r="C3087" s="54" t="s">
        <v>9287</v>
      </c>
      <c r="D3087" s="54" t="s">
        <v>17</v>
      </c>
      <c r="E3087" s="54" t="s">
        <v>18</v>
      </c>
      <c r="F3087" s="54" t="s">
        <v>17</v>
      </c>
      <c r="G3087" s="54" t="s">
        <v>19</v>
      </c>
      <c r="H3087" s="54"/>
      <c r="I3087" s="54" t="s">
        <v>408</v>
      </c>
      <c r="J3087" s="68">
        <v>4.8</v>
      </c>
      <c r="K3087" s="68">
        <v>3.546</v>
      </c>
      <c r="L3087" s="68">
        <v>5</v>
      </c>
      <c r="M3087" s="68">
        <v>5</v>
      </c>
      <c r="N3087" s="68">
        <v>0</v>
      </c>
    </row>
    <row r="3088" customFormat="1" spans="1:14">
      <c r="A3088" s="54" t="s">
        <v>9288</v>
      </c>
      <c r="B3088" s="54" t="s">
        <v>9289</v>
      </c>
      <c r="C3088" s="54" t="s">
        <v>9290</v>
      </c>
      <c r="D3088" s="54" t="s">
        <v>160</v>
      </c>
      <c r="E3088" s="54" t="s">
        <v>18</v>
      </c>
      <c r="F3088" s="54" t="s">
        <v>160</v>
      </c>
      <c r="G3088" s="54" t="s">
        <v>129</v>
      </c>
      <c r="H3088" s="54"/>
      <c r="I3088" s="54" t="s">
        <v>337</v>
      </c>
      <c r="J3088" s="68">
        <v>1.25</v>
      </c>
      <c r="K3088" s="68">
        <v>1.232</v>
      </c>
      <c r="L3088" s="68">
        <v>1.5</v>
      </c>
      <c r="M3088" s="68">
        <v>1.5</v>
      </c>
      <c r="N3088" s="68">
        <v>0</v>
      </c>
    </row>
    <row r="3089" customFormat="1" spans="1:14">
      <c r="A3089" s="54" t="s">
        <v>9291</v>
      </c>
      <c r="B3089" s="54" t="s">
        <v>9292</v>
      </c>
      <c r="C3089" s="54" t="s">
        <v>9293</v>
      </c>
      <c r="D3089" s="54" t="s">
        <v>160</v>
      </c>
      <c r="E3089" s="54" t="s">
        <v>18</v>
      </c>
      <c r="F3089" s="54" t="s">
        <v>160</v>
      </c>
      <c r="G3089" s="54" t="s">
        <v>129</v>
      </c>
      <c r="H3089" s="54"/>
      <c r="I3089" s="54" t="s">
        <v>337</v>
      </c>
      <c r="J3089" s="68">
        <v>2.6</v>
      </c>
      <c r="K3089" s="68">
        <v>1.95</v>
      </c>
      <c r="L3089" s="68">
        <v>3</v>
      </c>
      <c r="M3089" s="68">
        <v>3</v>
      </c>
      <c r="N3089" s="68">
        <v>0</v>
      </c>
    </row>
    <row r="3090" customFormat="1" spans="1:14">
      <c r="A3090" s="54" t="s">
        <v>9294</v>
      </c>
      <c r="B3090" s="54" t="s">
        <v>9295</v>
      </c>
      <c r="C3090" s="54" t="s">
        <v>9296</v>
      </c>
      <c r="D3090" s="54" t="s">
        <v>160</v>
      </c>
      <c r="E3090" s="54" t="s">
        <v>18</v>
      </c>
      <c r="F3090" s="54" t="s">
        <v>160</v>
      </c>
      <c r="G3090" s="66" t="s">
        <v>129</v>
      </c>
      <c r="H3090" s="54"/>
      <c r="I3090" s="54" t="s">
        <v>337</v>
      </c>
      <c r="J3090" s="68">
        <v>2.7</v>
      </c>
      <c r="K3090" s="68">
        <v>2.028</v>
      </c>
      <c r="L3090" s="68">
        <v>3</v>
      </c>
      <c r="M3090" s="68">
        <v>3</v>
      </c>
      <c r="N3090" s="68">
        <v>0</v>
      </c>
    </row>
    <row r="3091" customFormat="1" spans="1:14">
      <c r="A3091" s="54" t="s">
        <v>9297</v>
      </c>
      <c r="B3091" s="54" t="s">
        <v>9298</v>
      </c>
      <c r="C3091" s="54" t="s">
        <v>9299</v>
      </c>
      <c r="D3091" s="54" t="s">
        <v>160</v>
      </c>
      <c r="E3091" s="54" t="s">
        <v>18</v>
      </c>
      <c r="F3091" s="54" t="s">
        <v>160</v>
      </c>
      <c r="G3091" s="66" t="s">
        <v>129</v>
      </c>
      <c r="H3091" s="54"/>
      <c r="I3091" s="54" t="s">
        <v>337</v>
      </c>
      <c r="J3091" s="68">
        <v>2.61</v>
      </c>
      <c r="K3091" s="68">
        <v>1.95</v>
      </c>
      <c r="L3091" s="68">
        <v>3</v>
      </c>
      <c r="M3091" s="68">
        <v>3</v>
      </c>
      <c r="N3091" s="68">
        <v>0</v>
      </c>
    </row>
    <row r="3092" customFormat="1" spans="1:14">
      <c r="A3092" s="54" t="s">
        <v>9300</v>
      </c>
      <c r="B3092" s="54" t="s">
        <v>9301</v>
      </c>
      <c r="C3092" s="54" t="s">
        <v>9302</v>
      </c>
      <c r="D3092" s="54" t="s">
        <v>364</v>
      </c>
      <c r="E3092" s="54" t="s">
        <v>18</v>
      </c>
      <c r="F3092" s="54" t="s">
        <v>364</v>
      </c>
      <c r="G3092" s="54" t="s">
        <v>29</v>
      </c>
      <c r="H3092" s="54"/>
      <c r="I3092" s="54" t="s">
        <v>328</v>
      </c>
      <c r="J3092" s="68">
        <v>283.21</v>
      </c>
      <c r="K3092" s="68">
        <v>242.015</v>
      </c>
      <c r="L3092" s="68">
        <v>283</v>
      </c>
      <c r="M3092" s="68">
        <v>284</v>
      </c>
      <c r="N3092" s="68">
        <v>1</v>
      </c>
    </row>
    <row r="3093" customFormat="1" spans="1:14">
      <c r="A3093" s="54" t="s">
        <v>9303</v>
      </c>
      <c r="B3093" s="54" t="s">
        <v>9304</v>
      </c>
      <c r="C3093" s="54" t="s">
        <v>9305</v>
      </c>
      <c r="D3093" s="54" t="s">
        <v>590</v>
      </c>
      <c r="E3093" s="54" t="s">
        <v>18</v>
      </c>
      <c r="F3093" s="54" t="s">
        <v>590</v>
      </c>
      <c r="G3093" s="66" t="s">
        <v>129</v>
      </c>
      <c r="H3093" s="54"/>
      <c r="I3093" s="54" t="s">
        <v>223</v>
      </c>
      <c r="J3093" s="68">
        <v>9.16</v>
      </c>
      <c r="K3093" s="68">
        <v>17.554</v>
      </c>
      <c r="L3093" s="68">
        <v>11</v>
      </c>
      <c r="M3093" s="68">
        <v>18</v>
      </c>
      <c r="N3093" s="68">
        <v>7</v>
      </c>
    </row>
    <row r="3094" customFormat="1" spans="1:14">
      <c r="A3094" s="54" t="s">
        <v>9306</v>
      </c>
      <c r="B3094" s="54" t="s">
        <v>9307</v>
      </c>
      <c r="C3094" s="54" t="s">
        <v>9308</v>
      </c>
      <c r="D3094" s="54" t="s">
        <v>24</v>
      </c>
      <c r="E3094" s="54" t="s">
        <v>18</v>
      </c>
      <c r="F3094" s="54" t="s">
        <v>24</v>
      </c>
      <c r="G3094" s="54" t="s">
        <v>19</v>
      </c>
      <c r="H3094" s="54"/>
      <c r="I3094" s="54" t="s">
        <v>223</v>
      </c>
      <c r="J3094" s="68">
        <v>0.82</v>
      </c>
      <c r="K3094" s="68">
        <v>1.176</v>
      </c>
      <c r="L3094" s="68">
        <v>1.5</v>
      </c>
      <c r="M3094" s="68">
        <v>1.5</v>
      </c>
      <c r="N3094" s="68">
        <v>0</v>
      </c>
    </row>
    <row r="3095" customFormat="1" spans="1:14">
      <c r="A3095" s="54" t="s">
        <v>9309</v>
      </c>
      <c r="B3095" s="54" t="s">
        <v>9310</v>
      </c>
      <c r="C3095" s="54" t="s">
        <v>9311</v>
      </c>
      <c r="D3095" s="54" t="s">
        <v>453</v>
      </c>
      <c r="E3095" s="54" t="s">
        <v>18</v>
      </c>
      <c r="F3095" s="54" t="s">
        <v>453</v>
      </c>
      <c r="G3095" s="66" t="s">
        <v>29</v>
      </c>
      <c r="H3095" s="54"/>
      <c r="I3095" s="54" t="s">
        <v>227</v>
      </c>
      <c r="J3095" s="68">
        <v>25.68</v>
      </c>
      <c r="K3095" s="68">
        <v>10.999</v>
      </c>
      <c r="L3095" s="68">
        <v>26</v>
      </c>
      <c r="M3095" s="68">
        <v>26</v>
      </c>
      <c r="N3095" s="68">
        <v>0</v>
      </c>
    </row>
    <row r="3096" customFormat="1" spans="1:14">
      <c r="A3096" s="54" t="s">
        <v>9312</v>
      </c>
      <c r="B3096" s="54" t="s">
        <v>9313</v>
      </c>
      <c r="C3096" s="54" t="s">
        <v>9314</v>
      </c>
      <c r="D3096" s="54" t="s">
        <v>364</v>
      </c>
      <c r="E3096" s="54" t="s">
        <v>18</v>
      </c>
      <c r="F3096" s="54" t="s">
        <v>364</v>
      </c>
      <c r="G3096" s="66" t="s">
        <v>29</v>
      </c>
      <c r="H3096" s="54"/>
      <c r="I3096" s="54" t="s">
        <v>187</v>
      </c>
      <c r="J3096" s="68">
        <v>1.22</v>
      </c>
      <c r="K3096" s="68">
        <v>0.952</v>
      </c>
      <c r="L3096" s="68">
        <v>1.5</v>
      </c>
      <c r="M3096" s="68">
        <v>22</v>
      </c>
      <c r="N3096" s="68">
        <v>20.5</v>
      </c>
    </row>
    <row r="3097" customFormat="1" spans="1:14">
      <c r="A3097" s="54" t="s">
        <v>9315</v>
      </c>
      <c r="B3097" s="54" t="s">
        <v>9316</v>
      </c>
      <c r="C3097" s="54" t="s">
        <v>9317</v>
      </c>
      <c r="D3097" s="54" t="s">
        <v>458</v>
      </c>
      <c r="E3097" s="54" t="s">
        <v>18</v>
      </c>
      <c r="F3097" s="54" t="s">
        <v>458</v>
      </c>
      <c r="G3097" s="54" t="s">
        <v>98</v>
      </c>
      <c r="H3097" s="54"/>
      <c r="I3097" s="54" t="s">
        <v>191</v>
      </c>
      <c r="J3097" s="68">
        <v>1.78</v>
      </c>
      <c r="K3097" s="68">
        <v>1.352</v>
      </c>
      <c r="L3097" s="68">
        <v>2</v>
      </c>
      <c r="M3097" s="68">
        <v>2.5</v>
      </c>
      <c r="N3097" s="68">
        <v>0.5</v>
      </c>
    </row>
    <row r="3098" customFormat="1" spans="1:14">
      <c r="A3098" s="54" t="s">
        <v>9318</v>
      </c>
      <c r="B3098" s="54" t="s">
        <v>9319</v>
      </c>
      <c r="C3098" s="54" t="s">
        <v>9320</v>
      </c>
      <c r="D3098" s="54" t="s">
        <v>266</v>
      </c>
      <c r="E3098" s="54" t="s">
        <v>18</v>
      </c>
      <c r="F3098" s="54" t="s">
        <v>267</v>
      </c>
      <c r="G3098" s="54" t="s">
        <v>170</v>
      </c>
      <c r="H3098" s="54"/>
      <c r="I3098" s="54" t="s">
        <v>191</v>
      </c>
      <c r="J3098" s="68">
        <v>178.65</v>
      </c>
      <c r="K3098" s="68">
        <v>153.019</v>
      </c>
      <c r="L3098" s="68">
        <v>179</v>
      </c>
      <c r="M3098" s="68">
        <v>183</v>
      </c>
      <c r="N3098" s="68">
        <v>4</v>
      </c>
    </row>
    <row r="3099" customFormat="1" spans="1:14">
      <c r="A3099" s="54" t="s">
        <v>9321</v>
      </c>
      <c r="B3099" s="54" t="s">
        <v>9322</v>
      </c>
      <c r="C3099" s="54" t="s">
        <v>50</v>
      </c>
      <c r="D3099" s="54" t="s">
        <v>194</v>
      </c>
      <c r="E3099" s="54" t="s">
        <v>18</v>
      </c>
      <c r="F3099" s="54" t="s">
        <v>194</v>
      </c>
      <c r="G3099" s="54" t="s">
        <v>52</v>
      </c>
      <c r="H3099" s="54"/>
      <c r="I3099" s="54" t="s">
        <v>3182</v>
      </c>
      <c r="J3099" s="68">
        <v>51.1</v>
      </c>
      <c r="K3099" s="68">
        <v>31.253</v>
      </c>
      <c r="L3099" s="68">
        <v>51</v>
      </c>
      <c r="M3099" s="68">
        <v>52</v>
      </c>
      <c r="N3099" s="68">
        <v>1</v>
      </c>
    </row>
    <row r="3100" customFormat="1" spans="1:14">
      <c r="A3100" s="54" t="s">
        <v>9323</v>
      </c>
      <c r="B3100" s="54" t="s">
        <v>9324</v>
      </c>
      <c r="C3100" s="54" t="s">
        <v>50</v>
      </c>
      <c r="D3100" s="54" t="s">
        <v>194</v>
      </c>
      <c r="E3100" s="54" t="s">
        <v>18</v>
      </c>
      <c r="F3100" s="54" t="s">
        <v>194</v>
      </c>
      <c r="G3100" s="54" t="s">
        <v>52</v>
      </c>
      <c r="H3100" s="54"/>
      <c r="I3100" s="54" t="s">
        <v>3182</v>
      </c>
      <c r="J3100" s="68">
        <v>25.75</v>
      </c>
      <c r="K3100" s="68">
        <v>23.056</v>
      </c>
      <c r="L3100" s="68">
        <v>26</v>
      </c>
      <c r="M3100" s="68">
        <v>26</v>
      </c>
      <c r="N3100" s="68">
        <v>0</v>
      </c>
    </row>
    <row r="3101" customFormat="1" spans="1:14">
      <c r="A3101" s="54" t="s">
        <v>9325</v>
      </c>
      <c r="B3101" s="54" t="s">
        <v>9326</v>
      </c>
      <c r="C3101" s="54" t="s">
        <v>9327</v>
      </c>
      <c r="D3101" s="54" t="s">
        <v>17</v>
      </c>
      <c r="E3101" s="54" t="s">
        <v>18</v>
      </c>
      <c r="F3101" s="54" t="s">
        <v>17</v>
      </c>
      <c r="G3101" s="54" t="s">
        <v>19</v>
      </c>
      <c r="H3101" s="54"/>
      <c r="I3101" s="54" t="s">
        <v>215</v>
      </c>
      <c r="J3101" s="68">
        <v>24.04</v>
      </c>
      <c r="K3101" s="68">
        <v>52.713</v>
      </c>
      <c r="L3101" s="68">
        <v>53</v>
      </c>
      <c r="M3101" s="68">
        <v>55</v>
      </c>
      <c r="N3101" s="68">
        <v>2</v>
      </c>
    </row>
    <row r="3102" customFormat="1" spans="1:14">
      <c r="A3102" s="54" t="s">
        <v>9328</v>
      </c>
      <c r="B3102" s="54" t="s">
        <v>9329</v>
      </c>
      <c r="C3102" s="54" t="s">
        <v>9330</v>
      </c>
      <c r="D3102" s="54" t="s">
        <v>1080</v>
      </c>
      <c r="E3102" s="54" t="s">
        <v>18</v>
      </c>
      <c r="F3102" s="54" t="s">
        <v>1080</v>
      </c>
      <c r="G3102" s="54" t="s">
        <v>19</v>
      </c>
      <c r="H3102" s="54"/>
      <c r="I3102" s="54" t="s">
        <v>7712</v>
      </c>
      <c r="J3102" s="68">
        <v>500</v>
      </c>
      <c r="K3102" s="68">
        <v>300</v>
      </c>
      <c r="L3102" s="68">
        <v>353.5</v>
      </c>
      <c r="M3102" s="68">
        <v>500</v>
      </c>
      <c r="N3102" s="68">
        <v>146.5</v>
      </c>
    </row>
    <row r="3103" customFormat="1" spans="1:14">
      <c r="A3103" s="54" t="s">
        <v>9331</v>
      </c>
      <c r="B3103" s="54" t="s">
        <v>9332</v>
      </c>
      <c r="C3103" s="54" t="s">
        <v>9333</v>
      </c>
      <c r="D3103" s="54" t="s">
        <v>24</v>
      </c>
      <c r="E3103" s="54" t="s">
        <v>18</v>
      </c>
      <c r="F3103" s="54" t="s">
        <v>24</v>
      </c>
      <c r="G3103" s="54" t="s">
        <v>19</v>
      </c>
      <c r="H3103" s="54"/>
      <c r="I3103" s="54" t="s">
        <v>2871</v>
      </c>
      <c r="J3103" s="68">
        <v>7.12</v>
      </c>
      <c r="K3103" s="68">
        <v>7.711</v>
      </c>
      <c r="L3103" s="68">
        <v>12</v>
      </c>
      <c r="M3103" s="68">
        <v>8</v>
      </c>
      <c r="N3103" s="68">
        <v>-4</v>
      </c>
    </row>
    <row r="3104" customFormat="1" spans="1:14">
      <c r="A3104" s="54" t="s">
        <v>9334</v>
      </c>
      <c r="B3104" s="54" t="s">
        <v>9335</v>
      </c>
      <c r="C3104" s="54" t="s">
        <v>9336</v>
      </c>
      <c r="D3104" s="54" t="s">
        <v>140</v>
      </c>
      <c r="E3104" s="54" t="s">
        <v>18</v>
      </c>
      <c r="F3104" s="54" t="s">
        <v>140</v>
      </c>
      <c r="G3104" s="54" t="s">
        <v>98</v>
      </c>
      <c r="H3104" s="54"/>
      <c r="I3104" s="54" t="s">
        <v>191</v>
      </c>
      <c r="J3104" s="68">
        <v>33.29</v>
      </c>
      <c r="K3104" s="68">
        <v>44.359</v>
      </c>
      <c r="L3104" s="68">
        <v>38</v>
      </c>
      <c r="M3104" s="68">
        <v>50</v>
      </c>
      <c r="N3104" s="68">
        <v>12</v>
      </c>
    </row>
    <row r="3105" customFormat="1" spans="1:14">
      <c r="A3105" s="54" t="s">
        <v>9337</v>
      </c>
      <c r="B3105" s="54" t="s">
        <v>9338</v>
      </c>
      <c r="C3105" s="54" t="s">
        <v>9339</v>
      </c>
      <c r="D3105" s="54" t="s">
        <v>140</v>
      </c>
      <c r="E3105" s="54" t="s">
        <v>18</v>
      </c>
      <c r="F3105" s="54" t="s">
        <v>140</v>
      </c>
      <c r="G3105" s="54" t="s">
        <v>98</v>
      </c>
      <c r="H3105" s="54"/>
      <c r="I3105" s="54" t="s">
        <v>191</v>
      </c>
      <c r="J3105" s="68">
        <v>43.59</v>
      </c>
      <c r="K3105" s="68">
        <v>60.01</v>
      </c>
      <c r="L3105" s="68">
        <v>52</v>
      </c>
      <c r="M3105" s="68">
        <v>61</v>
      </c>
      <c r="N3105" s="68">
        <v>9</v>
      </c>
    </row>
    <row r="3106" customFormat="1" spans="1:14">
      <c r="A3106" s="54" t="s">
        <v>9340</v>
      </c>
      <c r="B3106" s="54" t="s">
        <v>9341</v>
      </c>
      <c r="C3106" s="54" t="s">
        <v>9342</v>
      </c>
      <c r="D3106" s="54" t="s">
        <v>24</v>
      </c>
      <c r="E3106" s="54" t="s">
        <v>18</v>
      </c>
      <c r="F3106" s="54" t="s">
        <v>24</v>
      </c>
      <c r="G3106" s="54" t="s">
        <v>19</v>
      </c>
      <c r="H3106" s="54"/>
      <c r="I3106" s="54" t="s">
        <v>1262</v>
      </c>
      <c r="J3106" s="68">
        <v>24.83</v>
      </c>
      <c r="K3106" s="68">
        <v>28.397</v>
      </c>
      <c r="L3106" s="68">
        <v>26</v>
      </c>
      <c r="M3106" s="68">
        <v>29</v>
      </c>
      <c r="N3106" s="68">
        <v>3</v>
      </c>
    </row>
    <row r="3107" customFormat="1" spans="1:14">
      <c r="A3107" s="54" t="s">
        <v>9343</v>
      </c>
      <c r="B3107" s="54" t="s">
        <v>9344</v>
      </c>
      <c r="C3107" s="54" t="s">
        <v>9345</v>
      </c>
      <c r="D3107" s="54" t="s">
        <v>97</v>
      </c>
      <c r="E3107" s="54" t="s">
        <v>18</v>
      </c>
      <c r="F3107" s="54" t="s">
        <v>97</v>
      </c>
      <c r="G3107" s="54" t="s">
        <v>98</v>
      </c>
      <c r="H3107" s="54"/>
      <c r="I3107" s="54" t="s">
        <v>227</v>
      </c>
      <c r="J3107" s="68">
        <v>156.1</v>
      </c>
      <c r="K3107" s="68">
        <v>177.193</v>
      </c>
      <c r="L3107" s="68">
        <v>172</v>
      </c>
      <c r="M3107" s="68">
        <v>191</v>
      </c>
      <c r="N3107" s="68">
        <v>19</v>
      </c>
    </row>
    <row r="3108" customFormat="1" spans="1:14">
      <c r="A3108" s="54" t="s">
        <v>9346</v>
      </c>
      <c r="B3108" s="54" t="s">
        <v>9347</v>
      </c>
      <c r="C3108" s="54" t="s">
        <v>9348</v>
      </c>
      <c r="D3108" s="54" t="s">
        <v>168</v>
      </c>
      <c r="E3108" s="54" t="s">
        <v>18</v>
      </c>
      <c r="F3108" s="54" t="s">
        <v>169</v>
      </c>
      <c r="G3108" s="66" t="s">
        <v>170</v>
      </c>
      <c r="H3108" s="54"/>
      <c r="I3108" s="54" t="s">
        <v>145</v>
      </c>
      <c r="J3108" s="68">
        <v>31.17</v>
      </c>
      <c r="K3108" s="68">
        <v>49.372</v>
      </c>
      <c r="L3108" s="68">
        <v>49</v>
      </c>
      <c r="M3108" s="68">
        <v>50</v>
      </c>
      <c r="N3108" s="68">
        <v>1</v>
      </c>
    </row>
    <row r="3109" customFormat="1" spans="1:14">
      <c r="A3109" s="54" t="s">
        <v>9349</v>
      </c>
      <c r="B3109" s="54" t="s">
        <v>9350</v>
      </c>
      <c r="C3109" s="54" t="s">
        <v>9351</v>
      </c>
      <c r="D3109" s="54" t="s">
        <v>17</v>
      </c>
      <c r="E3109" s="54" t="s">
        <v>18</v>
      </c>
      <c r="F3109" s="54" t="s">
        <v>17</v>
      </c>
      <c r="G3109" s="54" t="s">
        <v>19</v>
      </c>
      <c r="H3109" s="54"/>
      <c r="I3109" s="54" t="s">
        <v>328</v>
      </c>
      <c r="J3109" s="68">
        <v>9.09</v>
      </c>
      <c r="K3109" s="68">
        <v>4</v>
      </c>
      <c r="L3109" s="68">
        <v>9.5</v>
      </c>
      <c r="M3109" s="68">
        <v>9.5</v>
      </c>
      <c r="N3109" s="68">
        <v>0</v>
      </c>
    </row>
    <row r="3110" customFormat="1" spans="1:14">
      <c r="A3110" s="54" t="s">
        <v>9352</v>
      </c>
      <c r="B3110" s="54" t="s">
        <v>9353</v>
      </c>
      <c r="C3110" s="54" t="s">
        <v>9354</v>
      </c>
      <c r="D3110" s="54" t="s">
        <v>465</v>
      </c>
      <c r="E3110" s="54" t="s">
        <v>18</v>
      </c>
      <c r="F3110" s="54" t="s">
        <v>465</v>
      </c>
      <c r="G3110" s="54" t="s">
        <v>129</v>
      </c>
      <c r="H3110" s="54"/>
      <c r="I3110" s="54" t="s">
        <v>7799</v>
      </c>
      <c r="J3110" s="68">
        <v>25.83</v>
      </c>
      <c r="K3110" s="68" t="s">
        <v>36</v>
      </c>
      <c r="L3110" s="68">
        <v>34</v>
      </c>
      <c r="M3110" s="68">
        <v>34</v>
      </c>
      <c r="N3110" s="68">
        <v>0</v>
      </c>
    </row>
    <row r="3111" customFormat="1" spans="1:14">
      <c r="A3111" s="54" t="s">
        <v>9355</v>
      </c>
      <c r="B3111" s="54" t="s">
        <v>9356</v>
      </c>
      <c r="C3111" s="54" t="s">
        <v>9357</v>
      </c>
      <c r="D3111" s="54" t="s">
        <v>160</v>
      </c>
      <c r="E3111" s="54" t="s">
        <v>18</v>
      </c>
      <c r="F3111" s="54" t="s">
        <v>160</v>
      </c>
      <c r="G3111" s="54" t="s">
        <v>129</v>
      </c>
      <c r="H3111" s="54"/>
      <c r="I3111" s="54" t="s">
        <v>7799</v>
      </c>
      <c r="J3111" s="68">
        <v>0.5</v>
      </c>
      <c r="K3111" s="68">
        <v>0.432</v>
      </c>
      <c r="L3111" s="68">
        <v>1</v>
      </c>
      <c r="M3111" s="68">
        <v>0.5</v>
      </c>
      <c r="N3111" s="68">
        <v>-0.5</v>
      </c>
    </row>
    <row r="3112" customFormat="1" spans="1:14">
      <c r="A3112" s="54" t="s">
        <v>9358</v>
      </c>
      <c r="B3112" s="54" t="s">
        <v>9359</v>
      </c>
      <c r="C3112" s="54" t="s">
        <v>9360</v>
      </c>
      <c r="D3112" s="54" t="s">
        <v>17</v>
      </c>
      <c r="E3112" s="54" t="s">
        <v>18</v>
      </c>
      <c r="F3112" s="54" t="s">
        <v>17</v>
      </c>
      <c r="G3112" s="54" t="s">
        <v>19</v>
      </c>
      <c r="H3112" s="54"/>
      <c r="I3112" s="54" t="s">
        <v>767</v>
      </c>
      <c r="J3112" s="68">
        <v>0.47</v>
      </c>
      <c r="K3112" s="68">
        <v>1.095</v>
      </c>
      <c r="L3112" s="68">
        <v>1</v>
      </c>
      <c r="M3112" s="68">
        <v>1.5</v>
      </c>
      <c r="N3112" s="68">
        <v>0.5</v>
      </c>
    </row>
    <row r="3113" customFormat="1" spans="1:14">
      <c r="A3113" s="54" t="s">
        <v>9361</v>
      </c>
      <c r="B3113" s="54" t="s">
        <v>9362</v>
      </c>
      <c r="C3113" s="54" t="s">
        <v>9363</v>
      </c>
      <c r="D3113" s="54" t="s">
        <v>17</v>
      </c>
      <c r="E3113" s="54" t="s">
        <v>18</v>
      </c>
      <c r="F3113" s="54" t="s">
        <v>17</v>
      </c>
      <c r="G3113" s="66" t="s">
        <v>19</v>
      </c>
      <c r="H3113" s="54"/>
      <c r="I3113" s="54" t="s">
        <v>152</v>
      </c>
      <c r="J3113" s="68">
        <v>560</v>
      </c>
      <c r="K3113" s="68">
        <v>336</v>
      </c>
      <c r="L3113" s="68">
        <v>484</v>
      </c>
      <c r="M3113" s="68">
        <v>560</v>
      </c>
      <c r="N3113" s="68">
        <v>76</v>
      </c>
    </row>
    <row r="3114" customFormat="1" spans="1:14">
      <c r="A3114" s="54" t="s">
        <v>9364</v>
      </c>
      <c r="B3114" s="54" t="s">
        <v>9365</v>
      </c>
      <c r="C3114" s="54" t="s">
        <v>9366</v>
      </c>
      <c r="D3114" s="54" t="s">
        <v>590</v>
      </c>
      <c r="E3114" s="54" t="s">
        <v>18</v>
      </c>
      <c r="F3114" s="54" t="s">
        <v>590</v>
      </c>
      <c r="G3114" s="54" t="s">
        <v>129</v>
      </c>
      <c r="H3114" s="54"/>
      <c r="I3114" s="54" t="s">
        <v>6833</v>
      </c>
      <c r="J3114" s="68">
        <v>0.92</v>
      </c>
      <c r="K3114" s="68">
        <v>0.726</v>
      </c>
      <c r="L3114" s="68">
        <v>1</v>
      </c>
      <c r="M3114" s="68">
        <v>1</v>
      </c>
      <c r="N3114" s="68">
        <v>0</v>
      </c>
    </row>
    <row r="3115" customFormat="1" spans="1:14">
      <c r="A3115" s="54" t="s">
        <v>9367</v>
      </c>
      <c r="B3115" s="54" t="s">
        <v>9368</v>
      </c>
      <c r="C3115" s="54" t="s">
        <v>50</v>
      </c>
      <c r="D3115" s="54" t="s">
        <v>51</v>
      </c>
      <c r="E3115" s="54" t="s">
        <v>18</v>
      </c>
      <c r="F3115" s="54" t="s">
        <v>51</v>
      </c>
      <c r="G3115" s="54" t="s">
        <v>52</v>
      </c>
      <c r="H3115" s="54"/>
      <c r="I3115" s="54" t="s">
        <v>6088</v>
      </c>
      <c r="J3115" s="68">
        <v>626.3</v>
      </c>
      <c r="K3115" s="68">
        <v>818.342</v>
      </c>
      <c r="L3115" s="68">
        <v>819</v>
      </c>
      <c r="M3115" s="68">
        <v>819</v>
      </c>
      <c r="N3115" s="68">
        <v>0</v>
      </c>
    </row>
    <row r="3116" customFormat="1" spans="1:14">
      <c r="A3116" s="54" t="s">
        <v>9369</v>
      </c>
      <c r="B3116" s="54" t="s">
        <v>9370</v>
      </c>
      <c r="C3116" s="54" t="s">
        <v>9371</v>
      </c>
      <c r="D3116" s="54" t="s">
        <v>78</v>
      </c>
      <c r="E3116" s="54" t="s">
        <v>18</v>
      </c>
      <c r="F3116" s="54" t="s">
        <v>78</v>
      </c>
      <c r="G3116" s="54" t="s">
        <v>29</v>
      </c>
      <c r="H3116" s="54"/>
      <c r="I3116" s="54" t="s">
        <v>116</v>
      </c>
      <c r="J3116" s="68">
        <v>160</v>
      </c>
      <c r="K3116" s="68">
        <v>80</v>
      </c>
      <c r="L3116" s="68">
        <v>136</v>
      </c>
      <c r="M3116" s="68">
        <v>160</v>
      </c>
      <c r="N3116" s="68">
        <v>24</v>
      </c>
    </row>
    <row r="3117" customFormat="1" spans="1:14">
      <c r="A3117" s="54" t="s">
        <v>9372</v>
      </c>
      <c r="B3117" s="54" t="s">
        <v>9373</v>
      </c>
      <c r="C3117" s="54" t="s">
        <v>9374</v>
      </c>
      <c r="D3117" s="54" t="s">
        <v>78</v>
      </c>
      <c r="E3117" s="54" t="s">
        <v>18</v>
      </c>
      <c r="F3117" s="54" t="s">
        <v>78</v>
      </c>
      <c r="G3117" s="54" t="s">
        <v>29</v>
      </c>
      <c r="H3117" s="54"/>
      <c r="I3117" s="54" t="s">
        <v>203</v>
      </c>
      <c r="J3117" s="68">
        <v>142.61</v>
      </c>
      <c r="K3117" s="68">
        <v>50.219</v>
      </c>
      <c r="L3117" s="68">
        <v>143</v>
      </c>
      <c r="M3117" s="68">
        <v>143</v>
      </c>
      <c r="N3117" s="68">
        <v>0</v>
      </c>
    </row>
    <row r="3118" customFormat="1" spans="1:14">
      <c r="A3118" s="54" t="s">
        <v>9375</v>
      </c>
      <c r="B3118" s="54" t="s">
        <v>9376</v>
      </c>
      <c r="C3118" s="54" t="s">
        <v>9377</v>
      </c>
      <c r="D3118" s="54" t="s">
        <v>140</v>
      </c>
      <c r="E3118" s="54" t="s">
        <v>18</v>
      </c>
      <c r="F3118" s="54" t="s">
        <v>140</v>
      </c>
      <c r="G3118" s="54" t="s">
        <v>98</v>
      </c>
      <c r="H3118" s="54"/>
      <c r="I3118" s="54" t="s">
        <v>442</v>
      </c>
      <c r="J3118" s="68">
        <v>7.46</v>
      </c>
      <c r="K3118" s="68">
        <v>6.97</v>
      </c>
      <c r="L3118" s="68">
        <v>7.5</v>
      </c>
      <c r="M3118" s="68">
        <v>9</v>
      </c>
      <c r="N3118" s="68">
        <v>1.5</v>
      </c>
    </row>
    <row r="3119" customFormat="1" spans="1:14">
      <c r="A3119" s="54" t="s">
        <v>9378</v>
      </c>
      <c r="B3119" s="54" t="s">
        <v>9379</v>
      </c>
      <c r="C3119" s="54" t="s">
        <v>9380</v>
      </c>
      <c r="D3119" s="54" t="s">
        <v>17</v>
      </c>
      <c r="E3119" s="54" t="s">
        <v>18</v>
      </c>
      <c r="F3119" s="54" t="s">
        <v>17</v>
      </c>
      <c r="G3119" s="54" t="s">
        <v>19</v>
      </c>
      <c r="H3119" s="54"/>
      <c r="I3119" s="54" t="s">
        <v>156</v>
      </c>
      <c r="J3119" s="68">
        <v>355.14</v>
      </c>
      <c r="K3119" s="68">
        <v>447.405</v>
      </c>
      <c r="L3119" s="68">
        <v>364</v>
      </c>
      <c r="M3119" s="68">
        <v>448</v>
      </c>
      <c r="N3119" s="68">
        <v>84</v>
      </c>
    </row>
    <row r="3120" customFormat="1" spans="1:14">
      <c r="A3120" s="54" t="s">
        <v>9381</v>
      </c>
      <c r="B3120" s="54" t="s">
        <v>9382</v>
      </c>
      <c r="C3120" s="54" t="s">
        <v>9383</v>
      </c>
      <c r="D3120" s="54" t="s">
        <v>458</v>
      </c>
      <c r="E3120" s="54" t="s">
        <v>18</v>
      </c>
      <c r="F3120" s="54" t="s">
        <v>458</v>
      </c>
      <c r="G3120" s="54" t="s">
        <v>98</v>
      </c>
      <c r="H3120" s="54"/>
      <c r="I3120" s="54" t="s">
        <v>199</v>
      </c>
      <c r="J3120" s="68">
        <v>0.2</v>
      </c>
      <c r="K3120" s="68">
        <v>0.396</v>
      </c>
      <c r="L3120" s="68">
        <v>0.5</v>
      </c>
      <c r="M3120" s="68">
        <v>0.5</v>
      </c>
      <c r="N3120" s="68">
        <v>0</v>
      </c>
    </row>
    <row r="3121" customFormat="1" spans="1:14">
      <c r="A3121" s="54" t="s">
        <v>9384</v>
      </c>
      <c r="B3121" s="54" t="s">
        <v>9385</v>
      </c>
      <c r="C3121" s="54" t="s">
        <v>9386</v>
      </c>
      <c r="D3121" s="54" t="s">
        <v>1025</v>
      </c>
      <c r="E3121" s="54" t="s">
        <v>18</v>
      </c>
      <c r="F3121" s="54" t="s">
        <v>1025</v>
      </c>
      <c r="G3121" s="54" t="s">
        <v>129</v>
      </c>
      <c r="H3121" s="54"/>
      <c r="I3121" s="54" t="s">
        <v>191</v>
      </c>
      <c r="J3121" s="68">
        <v>19.28</v>
      </c>
      <c r="K3121" s="68">
        <v>27.859</v>
      </c>
      <c r="L3121" s="68">
        <v>25</v>
      </c>
      <c r="M3121" s="68">
        <v>35</v>
      </c>
      <c r="N3121" s="68">
        <v>10</v>
      </c>
    </row>
    <row r="3122" customFormat="1" spans="1:14">
      <c r="A3122" s="54" t="s">
        <v>9387</v>
      </c>
      <c r="B3122" s="54" t="s">
        <v>9388</v>
      </c>
      <c r="C3122" s="54" t="s">
        <v>9389</v>
      </c>
      <c r="D3122" s="54" t="s">
        <v>17</v>
      </c>
      <c r="E3122" s="54" t="s">
        <v>18</v>
      </c>
      <c r="F3122" s="54" t="s">
        <v>17</v>
      </c>
      <c r="G3122" s="54" t="s">
        <v>19</v>
      </c>
      <c r="H3122" s="54"/>
      <c r="I3122" s="54" t="s">
        <v>120</v>
      </c>
      <c r="J3122" s="68">
        <v>0.41</v>
      </c>
      <c r="K3122" s="68">
        <v>0</v>
      </c>
      <c r="L3122" s="68">
        <v>0.5</v>
      </c>
      <c r="M3122" s="68">
        <v>0.5</v>
      </c>
      <c r="N3122" s="68">
        <v>0</v>
      </c>
    </row>
    <row r="3123" customFormat="1" spans="1:14">
      <c r="A3123" s="54" t="s">
        <v>9390</v>
      </c>
      <c r="B3123" s="54" t="s">
        <v>9391</v>
      </c>
      <c r="C3123" s="54" t="s">
        <v>9392</v>
      </c>
      <c r="D3123" s="54" t="s">
        <v>17</v>
      </c>
      <c r="E3123" s="54" t="s">
        <v>18</v>
      </c>
      <c r="F3123" s="54" t="s">
        <v>17</v>
      </c>
      <c r="G3123" s="54" t="s">
        <v>19</v>
      </c>
      <c r="H3123" s="54"/>
      <c r="I3123" s="54" t="s">
        <v>227</v>
      </c>
      <c r="J3123" s="68">
        <v>0.26</v>
      </c>
      <c r="K3123" s="68">
        <v>1.042</v>
      </c>
      <c r="L3123" s="68">
        <v>1</v>
      </c>
      <c r="M3123" s="68">
        <v>1.5</v>
      </c>
      <c r="N3123" s="68">
        <v>0.5</v>
      </c>
    </row>
    <row r="3124" customFormat="1" spans="1:14">
      <c r="A3124" s="54" t="s">
        <v>9393</v>
      </c>
      <c r="B3124" s="54" t="s">
        <v>9394</v>
      </c>
      <c r="C3124" s="54" t="s">
        <v>9395</v>
      </c>
      <c r="D3124" s="54" t="s">
        <v>24</v>
      </c>
      <c r="E3124" s="54" t="s">
        <v>18</v>
      </c>
      <c r="F3124" s="54" t="s">
        <v>24</v>
      </c>
      <c r="G3124" s="54" t="s">
        <v>19</v>
      </c>
      <c r="H3124" s="54"/>
      <c r="I3124" s="54" t="s">
        <v>540</v>
      </c>
      <c r="J3124" s="68">
        <v>18.95</v>
      </c>
      <c r="K3124" s="68">
        <v>18.574</v>
      </c>
      <c r="L3124" s="68">
        <v>19</v>
      </c>
      <c r="M3124" s="68">
        <v>19</v>
      </c>
      <c r="N3124" s="68">
        <v>0</v>
      </c>
    </row>
    <row r="3125" customFormat="1" spans="1:14">
      <c r="A3125" s="54" t="s">
        <v>9396</v>
      </c>
      <c r="B3125" s="54" t="s">
        <v>9397</v>
      </c>
      <c r="C3125" s="54" t="s">
        <v>9398</v>
      </c>
      <c r="D3125" s="54" t="s">
        <v>168</v>
      </c>
      <c r="E3125" s="54" t="s">
        <v>18</v>
      </c>
      <c r="F3125" s="54" t="s">
        <v>169</v>
      </c>
      <c r="G3125" s="54" t="s">
        <v>170</v>
      </c>
      <c r="H3125" s="54"/>
      <c r="I3125" s="54" t="s">
        <v>90</v>
      </c>
      <c r="J3125" s="68">
        <v>46.73</v>
      </c>
      <c r="K3125" s="68">
        <v>87.6</v>
      </c>
      <c r="L3125" s="68">
        <v>89</v>
      </c>
      <c r="M3125" s="68">
        <v>92</v>
      </c>
      <c r="N3125" s="68">
        <v>3</v>
      </c>
    </row>
    <row r="3126" customFormat="1" spans="1:14">
      <c r="A3126" s="54" t="s">
        <v>9399</v>
      </c>
      <c r="B3126" s="54" t="s">
        <v>9400</v>
      </c>
      <c r="C3126" s="54" t="s">
        <v>9401</v>
      </c>
      <c r="D3126" s="54" t="s">
        <v>140</v>
      </c>
      <c r="E3126" s="54" t="s">
        <v>18</v>
      </c>
      <c r="F3126" s="54" t="s">
        <v>140</v>
      </c>
      <c r="G3126" s="66" t="s">
        <v>98</v>
      </c>
      <c r="H3126" s="54"/>
      <c r="I3126" s="54" t="s">
        <v>562</v>
      </c>
      <c r="J3126" s="68">
        <v>77.53</v>
      </c>
      <c r="K3126" s="68">
        <v>71.796</v>
      </c>
      <c r="L3126" s="68">
        <v>80</v>
      </c>
      <c r="M3126" s="68">
        <v>109</v>
      </c>
      <c r="N3126" s="68">
        <v>29</v>
      </c>
    </row>
    <row r="3127" customFormat="1" spans="1:14">
      <c r="A3127" s="54" t="s">
        <v>9402</v>
      </c>
      <c r="B3127" s="54" t="s">
        <v>9403</v>
      </c>
      <c r="C3127" s="54" t="s">
        <v>9404</v>
      </c>
      <c r="D3127" s="54" t="s">
        <v>160</v>
      </c>
      <c r="E3127" s="54" t="s">
        <v>18</v>
      </c>
      <c r="F3127" s="54" t="s">
        <v>160</v>
      </c>
      <c r="G3127" s="66" t="s">
        <v>129</v>
      </c>
      <c r="H3127" s="54"/>
      <c r="I3127" s="54" t="s">
        <v>145</v>
      </c>
      <c r="J3127" s="68">
        <v>0.58</v>
      </c>
      <c r="K3127" s="68">
        <v>0.6</v>
      </c>
      <c r="L3127" s="68">
        <v>1</v>
      </c>
      <c r="M3127" s="68">
        <v>1</v>
      </c>
      <c r="N3127" s="68">
        <v>0</v>
      </c>
    </row>
    <row r="3128" customFormat="1" spans="1:14">
      <c r="A3128" s="54" t="s">
        <v>9405</v>
      </c>
      <c r="B3128" s="54" t="s">
        <v>9406</v>
      </c>
      <c r="C3128" s="54" t="s">
        <v>9407</v>
      </c>
      <c r="D3128" s="54" t="s">
        <v>97</v>
      </c>
      <c r="E3128" s="54" t="s">
        <v>18</v>
      </c>
      <c r="F3128" s="54" t="s">
        <v>97</v>
      </c>
      <c r="G3128" s="54" t="s">
        <v>98</v>
      </c>
      <c r="H3128" s="54"/>
      <c r="I3128" s="54" t="s">
        <v>199</v>
      </c>
      <c r="J3128" s="68">
        <v>47.57</v>
      </c>
      <c r="K3128" s="68">
        <v>27.609</v>
      </c>
      <c r="L3128" s="68">
        <v>48</v>
      </c>
      <c r="M3128" s="68">
        <v>48</v>
      </c>
      <c r="N3128" s="68">
        <v>0</v>
      </c>
    </row>
    <row r="3129" customFormat="1" spans="1:14">
      <c r="A3129" s="54" t="s">
        <v>9408</v>
      </c>
      <c r="B3129" s="54" t="s">
        <v>9409</v>
      </c>
      <c r="C3129" s="54" t="s">
        <v>9410</v>
      </c>
      <c r="D3129" s="54" t="s">
        <v>17</v>
      </c>
      <c r="E3129" s="54" t="s">
        <v>18</v>
      </c>
      <c r="F3129" s="54" t="s">
        <v>17</v>
      </c>
      <c r="G3129" s="66" t="s">
        <v>19</v>
      </c>
      <c r="H3129" s="54"/>
      <c r="I3129" s="54" t="s">
        <v>535</v>
      </c>
      <c r="J3129" s="68">
        <v>1.76</v>
      </c>
      <c r="K3129" s="68">
        <v>2.355</v>
      </c>
      <c r="L3129" s="68">
        <v>2.5</v>
      </c>
      <c r="M3129" s="68">
        <v>2.5</v>
      </c>
      <c r="N3129" s="68">
        <v>0</v>
      </c>
    </row>
    <row r="3130" customFormat="1" spans="1:14">
      <c r="A3130" s="54" t="s">
        <v>9411</v>
      </c>
      <c r="B3130" s="54" t="s">
        <v>9412</v>
      </c>
      <c r="C3130" s="54" t="s">
        <v>9413</v>
      </c>
      <c r="D3130" s="54" t="s">
        <v>17</v>
      </c>
      <c r="E3130" s="54" t="s">
        <v>18</v>
      </c>
      <c r="F3130" s="54" t="s">
        <v>17</v>
      </c>
      <c r="G3130" s="66" t="s">
        <v>19</v>
      </c>
      <c r="H3130" s="54"/>
      <c r="I3130" s="54" t="s">
        <v>199</v>
      </c>
      <c r="J3130" s="68">
        <v>23.3</v>
      </c>
      <c r="K3130" s="68">
        <v>23.814</v>
      </c>
      <c r="L3130" s="68">
        <v>24</v>
      </c>
      <c r="M3130" s="68">
        <v>29</v>
      </c>
      <c r="N3130" s="68">
        <v>5</v>
      </c>
    </row>
    <row r="3131" customFormat="1" spans="1:14">
      <c r="A3131" s="54" t="s">
        <v>9414</v>
      </c>
      <c r="B3131" s="54" t="s">
        <v>9415</v>
      </c>
      <c r="C3131" s="54" t="s">
        <v>9416</v>
      </c>
      <c r="D3131" s="54" t="s">
        <v>78</v>
      </c>
      <c r="E3131" s="54" t="s">
        <v>18</v>
      </c>
      <c r="F3131" s="54" t="s">
        <v>78</v>
      </c>
      <c r="G3131" s="54" t="s">
        <v>29</v>
      </c>
      <c r="H3131" s="54"/>
      <c r="I3131" s="54" t="s">
        <v>292</v>
      </c>
      <c r="J3131" s="68">
        <v>131.15</v>
      </c>
      <c r="K3131" s="68">
        <v>116.419</v>
      </c>
      <c r="L3131" s="68">
        <v>132</v>
      </c>
      <c r="M3131" s="68">
        <v>132</v>
      </c>
      <c r="N3131" s="68">
        <v>0</v>
      </c>
    </row>
    <row r="3132" customFormat="1" spans="1:14">
      <c r="A3132" s="54" t="s">
        <v>9417</v>
      </c>
      <c r="B3132" s="54" t="s">
        <v>9418</v>
      </c>
      <c r="C3132" s="54" t="s">
        <v>50</v>
      </c>
      <c r="D3132" s="54" t="s">
        <v>352</v>
      </c>
      <c r="E3132" s="54" t="s">
        <v>18</v>
      </c>
      <c r="F3132" s="54" t="s">
        <v>352</v>
      </c>
      <c r="G3132" s="54" t="s">
        <v>52</v>
      </c>
      <c r="H3132" s="54"/>
      <c r="I3132" s="54" t="s">
        <v>79</v>
      </c>
      <c r="J3132" s="68">
        <v>794</v>
      </c>
      <c r="K3132" s="68">
        <v>450.624</v>
      </c>
      <c r="L3132" s="68">
        <v>793</v>
      </c>
      <c r="M3132" s="68">
        <v>794</v>
      </c>
      <c r="N3132" s="68">
        <v>1</v>
      </c>
    </row>
    <row r="3133" customFormat="1" spans="1:14">
      <c r="A3133" s="54" t="s">
        <v>9419</v>
      </c>
      <c r="B3133" s="54" t="s">
        <v>9420</v>
      </c>
      <c r="C3133" s="54" t="s">
        <v>9421</v>
      </c>
      <c r="D3133" s="54" t="s">
        <v>128</v>
      </c>
      <c r="E3133" s="54" t="s">
        <v>18</v>
      </c>
      <c r="F3133" s="54" t="s">
        <v>128</v>
      </c>
      <c r="G3133" s="54" t="s">
        <v>129</v>
      </c>
      <c r="H3133" s="54"/>
      <c r="I3133" s="54" t="s">
        <v>442</v>
      </c>
      <c r="J3133" s="68">
        <v>1</v>
      </c>
      <c r="K3133" s="68">
        <v>0.333</v>
      </c>
      <c r="L3133" s="68">
        <v>0.5</v>
      </c>
      <c r="M3133" s="68">
        <v>1</v>
      </c>
      <c r="N3133" s="68">
        <v>0.5</v>
      </c>
    </row>
    <row r="3134" customFormat="1" spans="1:14">
      <c r="A3134" s="54" t="s">
        <v>9422</v>
      </c>
      <c r="B3134" s="54" t="s">
        <v>9423</v>
      </c>
      <c r="C3134" s="54" t="s">
        <v>9424</v>
      </c>
      <c r="D3134" s="54" t="s">
        <v>590</v>
      </c>
      <c r="E3134" s="54" t="s">
        <v>18</v>
      </c>
      <c r="F3134" s="54" t="s">
        <v>590</v>
      </c>
      <c r="G3134" s="54" t="s">
        <v>129</v>
      </c>
      <c r="H3134" s="54"/>
      <c r="I3134" s="54" t="s">
        <v>99</v>
      </c>
      <c r="J3134" s="68">
        <v>19.46</v>
      </c>
      <c r="K3134" s="68">
        <v>18.176</v>
      </c>
      <c r="L3134" s="68">
        <v>20</v>
      </c>
      <c r="M3134" s="68">
        <v>21</v>
      </c>
      <c r="N3134" s="68">
        <v>1</v>
      </c>
    </row>
    <row r="3135" customFormat="1" spans="1:14">
      <c r="A3135" s="54" t="s">
        <v>9425</v>
      </c>
      <c r="B3135" s="54" t="s">
        <v>9426</v>
      </c>
      <c r="C3135" s="54" t="s">
        <v>9427</v>
      </c>
      <c r="D3135" s="54" t="s">
        <v>449</v>
      </c>
      <c r="E3135" s="54" t="s">
        <v>18</v>
      </c>
      <c r="F3135" s="54" t="s">
        <v>449</v>
      </c>
      <c r="G3135" s="54" t="s">
        <v>29</v>
      </c>
      <c r="H3135" s="54"/>
      <c r="I3135" s="54" t="s">
        <v>1262</v>
      </c>
      <c r="J3135" s="68">
        <v>43.53</v>
      </c>
      <c r="K3135" s="68">
        <v>14.613</v>
      </c>
      <c r="L3135" s="68">
        <v>44</v>
      </c>
      <c r="M3135" s="68">
        <v>44</v>
      </c>
      <c r="N3135" s="68">
        <v>0</v>
      </c>
    </row>
    <row r="3136" customFormat="1" spans="1:14">
      <c r="A3136" s="54" t="s">
        <v>9428</v>
      </c>
      <c r="B3136" s="54" t="s">
        <v>9429</v>
      </c>
      <c r="C3136" s="54" t="s">
        <v>9430</v>
      </c>
      <c r="D3136" s="54" t="s">
        <v>17</v>
      </c>
      <c r="E3136" s="54" t="s">
        <v>18</v>
      </c>
      <c r="F3136" s="54" t="s">
        <v>17</v>
      </c>
      <c r="G3136" s="54" t="s">
        <v>19</v>
      </c>
      <c r="H3136" s="54"/>
      <c r="I3136" s="54" t="s">
        <v>1262</v>
      </c>
      <c r="J3136" s="68">
        <v>15.69</v>
      </c>
      <c r="K3136" s="68">
        <v>5.414</v>
      </c>
      <c r="L3136" s="68">
        <v>60</v>
      </c>
      <c r="M3136" s="68">
        <v>16</v>
      </c>
      <c r="N3136" s="68">
        <v>-44</v>
      </c>
    </row>
    <row r="3137" customFormat="1" spans="1:14">
      <c r="A3137" s="54" t="s">
        <v>9431</v>
      </c>
      <c r="B3137" s="54" t="s">
        <v>9432</v>
      </c>
      <c r="C3137" s="54" t="s">
        <v>9433</v>
      </c>
      <c r="D3137" s="54" t="s">
        <v>17</v>
      </c>
      <c r="E3137" s="54" t="s">
        <v>18</v>
      </c>
      <c r="F3137" s="54" t="s">
        <v>17</v>
      </c>
      <c r="G3137" s="54" t="s">
        <v>19</v>
      </c>
      <c r="H3137" s="54"/>
      <c r="I3137" s="54" t="s">
        <v>79</v>
      </c>
      <c r="J3137" s="68">
        <v>1.62</v>
      </c>
      <c r="K3137" s="68">
        <v>1.98</v>
      </c>
      <c r="L3137" s="68">
        <v>2</v>
      </c>
      <c r="M3137" s="68">
        <v>2</v>
      </c>
      <c r="N3137" s="68">
        <v>0</v>
      </c>
    </row>
    <row r="3138" customFormat="1" spans="1:14">
      <c r="A3138" s="54" t="s">
        <v>9434</v>
      </c>
      <c r="B3138" s="54" t="s">
        <v>9435</v>
      </c>
      <c r="C3138" s="54" t="s">
        <v>9436</v>
      </c>
      <c r="D3138" s="54" t="s">
        <v>603</v>
      </c>
      <c r="E3138" s="54" t="s">
        <v>18</v>
      </c>
      <c r="F3138" s="54" t="s">
        <v>603</v>
      </c>
      <c r="G3138" s="54" t="s">
        <v>129</v>
      </c>
      <c r="H3138" s="54"/>
      <c r="I3138" s="54" t="s">
        <v>20</v>
      </c>
      <c r="J3138" s="68">
        <v>20</v>
      </c>
      <c r="K3138" s="68">
        <v>12</v>
      </c>
      <c r="L3138" s="68">
        <v>12</v>
      </c>
      <c r="M3138" s="68">
        <v>20</v>
      </c>
      <c r="N3138" s="68">
        <v>8</v>
      </c>
    </row>
    <row r="3139" customFormat="1" spans="1:14">
      <c r="A3139" s="54" t="s">
        <v>9437</v>
      </c>
      <c r="B3139" s="54" t="s">
        <v>9438</v>
      </c>
      <c r="C3139" s="54" t="s">
        <v>9439</v>
      </c>
      <c r="D3139" s="54" t="s">
        <v>17</v>
      </c>
      <c r="E3139" s="54" t="s">
        <v>18</v>
      </c>
      <c r="F3139" s="54" t="s">
        <v>17</v>
      </c>
      <c r="G3139" s="54" t="s">
        <v>19</v>
      </c>
      <c r="H3139" s="54"/>
      <c r="I3139" s="54" t="s">
        <v>292</v>
      </c>
      <c r="J3139" s="68">
        <v>14.27</v>
      </c>
      <c r="K3139" s="68">
        <v>22.446</v>
      </c>
      <c r="L3139" s="68">
        <v>23</v>
      </c>
      <c r="M3139" s="68">
        <v>23</v>
      </c>
      <c r="N3139" s="68">
        <v>0</v>
      </c>
    </row>
    <row r="3140" customFormat="1" spans="1:14">
      <c r="A3140" s="54" t="s">
        <v>9440</v>
      </c>
      <c r="B3140" s="54" t="s">
        <v>9441</v>
      </c>
      <c r="C3140" s="54" t="s">
        <v>9442</v>
      </c>
      <c r="D3140" s="54" t="s">
        <v>144</v>
      </c>
      <c r="E3140" s="54" t="s">
        <v>18</v>
      </c>
      <c r="F3140" s="54" t="s">
        <v>144</v>
      </c>
      <c r="G3140" s="54" t="s">
        <v>52</v>
      </c>
      <c r="H3140" s="54"/>
      <c r="I3140" s="54" t="s">
        <v>864</v>
      </c>
      <c r="J3140" s="68">
        <v>563.54</v>
      </c>
      <c r="K3140" s="68">
        <v>121.289</v>
      </c>
      <c r="L3140" s="68">
        <v>564</v>
      </c>
      <c r="M3140" s="68">
        <v>564</v>
      </c>
      <c r="N3140" s="68">
        <v>0</v>
      </c>
    </row>
    <row r="3141" customFormat="1" spans="1:14">
      <c r="A3141" s="54" t="s">
        <v>9443</v>
      </c>
      <c r="B3141" s="54" t="s">
        <v>9444</v>
      </c>
      <c r="C3141" s="54" t="s">
        <v>9445</v>
      </c>
      <c r="D3141" s="54" t="s">
        <v>24</v>
      </c>
      <c r="E3141" s="54" t="s">
        <v>18</v>
      </c>
      <c r="F3141" s="54" t="s">
        <v>24</v>
      </c>
      <c r="G3141" s="54" t="s">
        <v>19</v>
      </c>
      <c r="H3141" s="54"/>
      <c r="I3141" s="54" t="s">
        <v>20</v>
      </c>
      <c r="J3141" s="68">
        <v>2.02</v>
      </c>
      <c r="K3141" s="68">
        <v>1.109</v>
      </c>
      <c r="L3141" s="68">
        <v>2.5</v>
      </c>
      <c r="M3141" s="68">
        <v>2.5</v>
      </c>
      <c r="N3141" s="68">
        <v>0</v>
      </c>
    </row>
    <row r="3142" customFormat="1" spans="1:14">
      <c r="A3142" s="54" t="s">
        <v>9446</v>
      </c>
      <c r="B3142" s="54" t="s">
        <v>9447</v>
      </c>
      <c r="C3142" s="54" t="s">
        <v>9446</v>
      </c>
      <c r="D3142" s="54" t="s">
        <v>17</v>
      </c>
      <c r="E3142" s="54" t="s">
        <v>18</v>
      </c>
      <c r="F3142" s="54" t="s">
        <v>17</v>
      </c>
      <c r="G3142" s="54" t="s">
        <v>19</v>
      </c>
      <c r="H3142" s="54"/>
      <c r="I3142" s="54" t="s">
        <v>408</v>
      </c>
      <c r="J3142" s="68">
        <v>4.27</v>
      </c>
      <c r="K3142" s="68">
        <v>4.16</v>
      </c>
      <c r="L3142" s="68">
        <v>4.5</v>
      </c>
      <c r="M3142" s="68">
        <v>4.5</v>
      </c>
      <c r="N3142" s="68">
        <v>0</v>
      </c>
    </row>
    <row r="3143" customFormat="1" spans="1:14">
      <c r="A3143" s="54" t="s">
        <v>9448</v>
      </c>
      <c r="B3143" s="54" t="s">
        <v>9449</v>
      </c>
      <c r="C3143" s="54" t="s">
        <v>9450</v>
      </c>
      <c r="D3143" s="54" t="s">
        <v>140</v>
      </c>
      <c r="E3143" s="54" t="s">
        <v>18</v>
      </c>
      <c r="F3143" s="54" t="s">
        <v>140</v>
      </c>
      <c r="G3143" s="54" t="s">
        <v>98</v>
      </c>
      <c r="H3143" s="54"/>
      <c r="I3143" s="54" t="s">
        <v>187</v>
      </c>
      <c r="J3143" s="68">
        <v>65.13</v>
      </c>
      <c r="K3143" s="68">
        <v>55.451</v>
      </c>
      <c r="L3143" s="68">
        <v>67</v>
      </c>
      <c r="M3143" s="68">
        <v>67</v>
      </c>
      <c r="N3143" s="68">
        <v>0</v>
      </c>
    </row>
    <row r="3144" customFormat="1" spans="1:14">
      <c r="A3144" s="54" t="s">
        <v>9451</v>
      </c>
      <c r="B3144" s="54" t="s">
        <v>9452</v>
      </c>
      <c r="C3144" s="54" t="s">
        <v>9453</v>
      </c>
      <c r="D3144" s="54" t="s">
        <v>287</v>
      </c>
      <c r="E3144" s="54" t="s">
        <v>18</v>
      </c>
      <c r="F3144" s="54" t="s">
        <v>287</v>
      </c>
      <c r="G3144" s="54" t="s">
        <v>98</v>
      </c>
      <c r="H3144" s="54"/>
      <c r="I3144" s="54" t="s">
        <v>199</v>
      </c>
      <c r="J3144" s="68">
        <v>64.5</v>
      </c>
      <c r="K3144" s="68">
        <v>67.659</v>
      </c>
      <c r="L3144" s="68">
        <v>69</v>
      </c>
      <c r="M3144" s="68">
        <v>68</v>
      </c>
      <c r="N3144" s="68">
        <v>-1</v>
      </c>
    </row>
    <row r="3145" customFormat="1" spans="1:14">
      <c r="A3145" s="54" t="s">
        <v>9454</v>
      </c>
      <c r="B3145" s="54" t="s">
        <v>9455</v>
      </c>
      <c r="C3145" s="54" t="s">
        <v>9456</v>
      </c>
      <c r="D3145" s="54" t="s">
        <v>17</v>
      </c>
      <c r="E3145" s="54" t="s">
        <v>18</v>
      </c>
      <c r="F3145" s="54" t="s">
        <v>17</v>
      </c>
      <c r="G3145" s="66" t="s">
        <v>19</v>
      </c>
      <c r="H3145" s="54"/>
      <c r="I3145" s="54" t="s">
        <v>79</v>
      </c>
      <c r="J3145" s="68">
        <v>66.19</v>
      </c>
      <c r="K3145" s="68">
        <v>65.387</v>
      </c>
      <c r="L3145" s="68">
        <v>68</v>
      </c>
      <c r="M3145" s="68">
        <v>67</v>
      </c>
      <c r="N3145" s="68">
        <v>-1</v>
      </c>
    </row>
    <row r="3146" customFormat="1" spans="1:14">
      <c r="A3146" s="54" t="s">
        <v>9457</v>
      </c>
      <c r="B3146" s="54" t="s">
        <v>9458</v>
      </c>
      <c r="C3146" s="54" t="s">
        <v>9459</v>
      </c>
      <c r="D3146" s="54" t="s">
        <v>168</v>
      </c>
      <c r="E3146" s="54" t="s">
        <v>18</v>
      </c>
      <c r="F3146" s="54" t="s">
        <v>169</v>
      </c>
      <c r="G3146" s="66" t="s">
        <v>170</v>
      </c>
      <c r="H3146" s="54"/>
      <c r="I3146" s="54" t="s">
        <v>442</v>
      </c>
      <c r="J3146" s="68">
        <v>27.51</v>
      </c>
      <c r="K3146" s="68">
        <v>39.468</v>
      </c>
      <c r="L3146" s="68">
        <v>39</v>
      </c>
      <c r="M3146" s="68">
        <v>43</v>
      </c>
      <c r="N3146" s="68">
        <v>4</v>
      </c>
    </row>
    <row r="3147" customFormat="1" spans="1:14">
      <c r="A3147" s="54" t="s">
        <v>9460</v>
      </c>
      <c r="B3147" s="54" t="s">
        <v>9461</v>
      </c>
      <c r="C3147" s="54" t="s">
        <v>9462</v>
      </c>
      <c r="D3147" s="54" t="s">
        <v>287</v>
      </c>
      <c r="E3147" s="54" t="s">
        <v>18</v>
      </c>
      <c r="F3147" s="54" t="s">
        <v>287</v>
      </c>
      <c r="G3147" s="66" t="s">
        <v>98</v>
      </c>
      <c r="H3147" s="54"/>
      <c r="I3147" s="54" t="s">
        <v>199</v>
      </c>
      <c r="J3147" s="68">
        <v>6.41</v>
      </c>
      <c r="K3147" s="68">
        <v>9.576</v>
      </c>
      <c r="L3147" s="68">
        <v>12</v>
      </c>
      <c r="M3147" s="68">
        <v>21</v>
      </c>
      <c r="N3147" s="68">
        <v>9</v>
      </c>
    </row>
    <row r="3148" customFormat="1" spans="1:14">
      <c r="A3148" s="54" t="s">
        <v>9463</v>
      </c>
      <c r="B3148" s="54" t="s">
        <v>9464</v>
      </c>
      <c r="C3148" s="54" t="s">
        <v>9465</v>
      </c>
      <c r="D3148" s="54" t="s">
        <v>17</v>
      </c>
      <c r="E3148" s="54" t="s">
        <v>18</v>
      </c>
      <c r="F3148" s="54" t="s">
        <v>17</v>
      </c>
      <c r="G3148" s="66" t="s">
        <v>19</v>
      </c>
      <c r="H3148" s="54"/>
      <c r="I3148" s="54" t="s">
        <v>191</v>
      </c>
      <c r="J3148" s="68">
        <v>20.54</v>
      </c>
      <c r="K3148" s="68">
        <v>25.582</v>
      </c>
      <c r="L3148" s="68">
        <v>21</v>
      </c>
      <c r="M3148" s="68">
        <v>27</v>
      </c>
      <c r="N3148" s="68">
        <v>6</v>
      </c>
    </row>
    <row r="3149" customFormat="1" spans="1:14">
      <c r="A3149" s="54" t="s">
        <v>9466</v>
      </c>
      <c r="B3149" s="54" t="s">
        <v>9467</v>
      </c>
      <c r="C3149" s="54" t="s">
        <v>9468</v>
      </c>
      <c r="D3149" s="54" t="s">
        <v>17</v>
      </c>
      <c r="E3149" s="54" t="s">
        <v>18</v>
      </c>
      <c r="F3149" s="54" t="s">
        <v>17</v>
      </c>
      <c r="G3149" s="54" t="s">
        <v>19</v>
      </c>
      <c r="H3149" s="54"/>
      <c r="I3149" s="54" t="s">
        <v>292</v>
      </c>
      <c r="J3149" s="68">
        <v>0.09</v>
      </c>
      <c r="K3149" s="68">
        <v>0</v>
      </c>
      <c r="L3149" s="68">
        <v>0.5</v>
      </c>
      <c r="M3149" s="68">
        <v>0.5</v>
      </c>
      <c r="N3149" s="68">
        <v>0</v>
      </c>
    </row>
    <row r="3150" customFormat="1" spans="1:14">
      <c r="A3150" s="54" t="s">
        <v>9469</v>
      </c>
      <c r="B3150" s="54" t="s">
        <v>9470</v>
      </c>
      <c r="C3150" s="54" t="s">
        <v>9471</v>
      </c>
      <c r="D3150" s="54" t="s">
        <v>845</v>
      </c>
      <c r="E3150" s="54" t="s">
        <v>18</v>
      </c>
      <c r="F3150" s="54" t="s">
        <v>845</v>
      </c>
      <c r="G3150" s="54" t="s">
        <v>129</v>
      </c>
      <c r="H3150" s="54"/>
      <c r="I3150" s="54" t="s">
        <v>612</v>
      </c>
      <c r="J3150" s="68">
        <v>11.3</v>
      </c>
      <c r="K3150" s="68">
        <v>3.08</v>
      </c>
      <c r="L3150" s="68">
        <v>11.5</v>
      </c>
      <c r="M3150" s="68">
        <v>11.5</v>
      </c>
      <c r="N3150" s="68">
        <v>0</v>
      </c>
    </row>
    <row r="3151" customFormat="1" spans="1:14">
      <c r="A3151" s="54" t="s">
        <v>9472</v>
      </c>
      <c r="B3151" s="54" t="s">
        <v>9473</v>
      </c>
      <c r="C3151" s="54" t="s">
        <v>9474</v>
      </c>
      <c r="D3151" s="54" t="s">
        <v>28</v>
      </c>
      <c r="E3151" s="54" t="s">
        <v>18</v>
      </c>
      <c r="F3151" s="54" t="s">
        <v>28</v>
      </c>
      <c r="G3151" s="54" t="s">
        <v>29</v>
      </c>
      <c r="H3151" s="54"/>
      <c r="I3151" s="54" t="s">
        <v>1793</v>
      </c>
      <c r="J3151" s="68">
        <v>517.35</v>
      </c>
      <c r="K3151" s="68">
        <v>1.897</v>
      </c>
      <c r="L3151" s="68">
        <v>1.9</v>
      </c>
      <c r="M3151" s="68">
        <v>2</v>
      </c>
      <c r="N3151" s="68">
        <v>0.1</v>
      </c>
    </row>
    <row r="3152" customFormat="1" spans="1:14">
      <c r="A3152" s="54" t="s">
        <v>9475</v>
      </c>
      <c r="B3152" s="54" t="s">
        <v>9476</v>
      </c>
      <c r="C3152" s="54" t="s">
        <v>9477</v>
      </c>
      <c r="D3152" s="54" t="s">
        <v>85</v>
      </c>
      <c r="E3152" s="54" t="s">
        <v>18</v>
      </c>
      <c r="F3152" s="54" t="s">
        <v>85</v>
      </c>
      <c r="G3152" s="54" t="s">
        <v>29</v>
      </c>
      <c r="H3152" s="54"/>
      <c r="I3152" s="54" t="s">
        <v>120</v>
      </c>
      <c r="J3152" s="68">
        <v>49.12</v>
      </c>
      <c r="K3152" s="68">
        <v>78.323</v>
      </c>
      <c r="L3152" s="68">
        <v>58</v>
      </c>
      <c r="M3152" s="68">
        <v>79</v>
      </c>
      <c r="N3152" s="68">
        <v>21</v>
      </c>
    </row>
    <row r="3153" customFormat="1" spans="1:14">
      <c r="A3153" s="54" t="s">
        <v>9478</v>
      </c>
      <c r="B3153" s="54" t="s">
        <v>9479</v>
      </c>
      <c r="C3153" s="54" t="s">
        <v>9480</v>
      </c>
      <c r="D3153" s="54" t="s">
        <v>17</v>
      </c>
      <c r="E3153" s="54" t="s">
        <v>18</v>
      </c>
      <c r="F3153" s="54" t="s">
        <v>17</v>
      </c>
      <c r="G3153" s="54" t="s">
        <v>19</v>
      </c>
      <c r="H3153" s="54"/>
      <c r="I3153" s="54" t="s">
        <v>191</v>
      </c>
      <c r="J3153" s="68">
        <v>50</v>
      </c>
      <c r="K3153" s="68">
        <v>1</v>
      </c>
      <c r="L3153" s="68">
        <v>63</v>
      </c>
      <c r="M3153" s="68">
        <v>64</v>
      </c>
      <c r="N3153" s="68">
        <v>1</v>
      </c>
    </row>
    <row r="3154" customFormat="1" spans="1:14">
      <c r="A3154" s="54" t="s">
        <v>9481</v>
      </c>
      <c r="B3154" s="54" t="s">
        <v>9482</v>
      </c>
      <c r="C3154" s="54" t="s">
        <v>9483</v>
      </c>
      <c r="D3154" s="54" t="s">
        <v>17</v>
      </c>
      <c r="E3154" s="54" t="s">
        <v>18</v>
      </c>
      <c r="F3154" s="54" t="s">
        <v>17</v>
      </c>
      <c r="G3154" s="66" t="s">
        <v>19</v>
      </c>
      <c r="H3154" s="54"/>
      <c r="I3154" s="54" t="s">
        <v>570</v>
      </c>
      <c r="J3154" s="68">
        <v>1.64</v>
      </c>
      <c r="K3154" s="68">
        <v>2.992</v>
      </c>
      <c r="L3154" s="68">
        <v>2.5</v>
      </c>
      <c r="M3154" s="68">
        <v>4</v>
      </c>
      <c r="N3154" s="68">
        <v>1.5</v>
      </c>
    </row>
    <row r="3155" customFormat="1" spans="1:14">
      <c r="A3155" s="54" t="s">
        <v>9484</v>
      </c>
      <c r="B3155" s="54" t="s">
        <v>9485</v>
      </c>
      <c r="C3155" s="54" t="s">
        <v>9486</v>
      </c>
      <c r="D3155" s="54" t="s">
        <v>274</v>
      </c>
      <c r="E3155" s="54" t="s">
        <v>18</v>
      </c>
      <c r="F3155" s="54" t="s">
        <v>274</v>
      </c>
      <c r="G3155" s="54" t="s">
        <v>29</v>
      </c>
      <c r="H3155" s="54"/>
      <c r="I3155" s="54" t="s">
        <v>152</v>
      </c>
      <c r="J3155" s="68">
        <v>17.69</v>
      </c>
      <c r="K3155" s="68">
        <v>103.282</v>
      </c>
      <c r="L3155" s="68">
        <v>101</v>
      </c>
      <c r="M3155" s="68">
        <v>106</v>
      </c>
      <c r="N3155" s="68">
        <v>5</v>
      </c>
    </row>
    <row r="3156" customFormat="1" spans="1:14">
      <c r="A3156" s="54" t="s">
        <v>9487</v>
      </c>
      <c r="B3156" s="54" t="s">
        <v>9488</v>
      </c>
      <c r="C3156" s="54" t="s">
        <v>9489</v>
      </c>
      <c r="D3156" s="54" t="s">
        <v>78</v>
      </c>
      <c r="E3156" s="54" t="s">
        <v>18</v>
      </c>
      <c r="F3156" s="54" t="s">
        <v>78</v>
      </c>
      <c r="G3156" s="54" t="s">
        <v>29</v>
      </c>
      <c r="H3156" s="54"/>
      <c r="I3156" s="54" t="s">
        <v>156</v>
      </c>
      <c r="J3156" s="68">
        <v>65.5</v>
      </c>
      <c r="K3156" s="68">
        <v>56.874</v>
      </c>
      <c r="L3156" s="68">
        <v>65</v>
      </c>
      <c r="M3156" s="68">
        <v>66</v>
      </c>
      <c r="N3156" s="68">
        <v>1</v>
      </c>
    </row>
    <row r="3157" customFormat="1" spans="1:14">
      <c r="A3157" s="54" t="s">
        <v>9490</v>
      </c>
      <c r="B3157" s="54" t="s">
        <v>9491</v>
      </c>
      <c r="C3157" s="54" t="s">
        <v>9492</v>
      </c>
      <c r="D3157" s="54" t="s">
        <v>17</v>
      </c>
      <c r="E3157" s="54" t="s">
        <v>18</v>
      </c>
      <c r="F3157" s="54" t="s">
        <v>17</v>
      </c>
      <c r="G3157" s="54" t="s">
        <v>19</v>
      </c>
      <c r="H3157" s="54"/>
      <c r="I3157" s="54" t="s">
        <v>145</v>
      </c>
      <c r="J3157" s="68">
        <v>33.69</v>
      </c>
      <c r="K3157" s="68">
        <v>54.238</v>
      </c>
      <c r="L3157" s="68">
        <v>40</v>
      </c>
      <c r="M3157" s="68">
        <v>55</v>
      </c>
      <c r="N3157" s="68">
        <v>15</v>
      </c>
    </row>
    <row r="3158" customFormat="1" spans="1:14">
      <c r="A3158" s="54" t="s">
        <v>9493</v>
      </c>
      <c r="B3158" s="54" t="s">
        <v>9494</v>
      </c>
      <c r="C3158" s="54" t="s">
        <v>9495</v>
      </c>
      <c r="D3158" s="54" t="s">
        <v>17</v>
      </c>
      <c r="E3158" s="54" t="s">
        <v>18</v>
      </c>
      <c r="F3158" s="54" t="s">
        <v>17</v>
      </c>
      <c r="G3158" s="54" t="s">
        <v>19</v>
      </c>
      <c r="H3158" s="54"/>
      <c r="I3158" s="54" t="s">
        <v>99</v>
      </c>
      <c r="J3158" s="68">
        <v>33.8</v>
      </c>
      <c r="K3158" s="68">
        <v>28.483</v>
      </c>
      <c r="L3158" s="68">
        <v>37</v>
      </c>
      <c r="M3158" s="68">
        <v>37</v>
      </c>
      <c r="N3158" s="68">
        <v>0</v>
      </c>
    </row>
    <row r="3159" customFormat="1" spans="1:14">
      <c r="A3159" s="54" t="s">
        <v>9496</v>
      </c>
      <c r="B3159" s="54" t="s">
        <v>9497</v>
      </c>
      <c r="C3159" s="54" t="s">
        <v>9498</v>
      </c>
      <c r="D3159" s="54" t="s">
        <v>17</v>
      </c>
      <c r="E3159" s="54" t="s">
        <v>18</v>
      </c>
      <c r="F3159" s="54" t="s">
        <v>17</v>
      </c>
      <c r="G3159" s="54" t="s">
        <v>19</v>
      </c>
      <c r="H3159" s="54"/>
      <c r="I3159" s="54" t="s">
        <v>99</v>
      </c>
      <c r="J3159" s="68">
        <v>54.69</v>
      </c>
      <c r="K3159" s="68">
        <v>42.085</v>
      </c>
      <c r="L3159" s="68">
        <v>58</v>
      </c>
      <c r="M3159" s="68">
        <v>58</v>
      </c>
      <c r="N3159" s="68">
        <v>0</v>
      </c>
    </row>
    <row r="3160" customFormat="1" spans="1:14">
      <c r="A3160" s="54" t="s">
        <v>9499</v>
      </c>
      <c r="B3160" s="54" t="s">
        <v>9500</v>
      </c>
      <c r="C3160" s="54" t="s">
        <v>9501</v>
      </c>
      <c r="D3160" s="54" t="s">
        <v>17</v>
      </c>
      <c r="E3160" s="54" t="s">
        <v>18</v>
      </c>
      <c r="F3160" s="54" t="s">
        <v>17</v>
      </c>
      <c r="G3160" s="54" t="s">
        <v>19</v>
      </c>
      <c r="H3160" s="54"/>
      <c r="I3160" s="54" t="s">
        <v>99</v>
      </c>
      <c r="J3160" s="68">
        <v>33.8</v>
      </c>
      <c r="K3160" s="68">
        <v>28.549</v>
      </c>
      <c r="L3160" s="68">
        <v>34</v>
      </c>
      <c r="M3160" s="68">
        <v>37</v>
      </c>
      <c r="N3160" s="68">
        <v>3</v>
      </c>
    </row>
    <row r="3161" customFormat="1" spans="1:14">
      <c r="A3161" s="54" t="s">
        <v>9502</v>
      </c>
      <c r="B3161" s="54" t="s">
        <v>9503</v>
      </c>
      <c r="C3161" s="54" t="s">
        <v>9504</v>
      </c>
      <c r="D3161" s="54" t="s">
        <v>17</v>
      </c>
      <c r="E3161" s="54" t="s">
        <v>18</v>
      </c>
      <c r="F3161" s="54" t="s">
        <v>17</v>
      </c>
      <c r="G3161" s="54" t="s">
        <v>19</v>
      </c>
      <c r="H3161" s="54"/>
      <c r="I3161" s="54" t="s">
        <v>99</v>
      </c>
      <c r="J3161" s="68">
        <v>53.44</v>
      </c>
      <c r="K3161" s="68">
        <v>41.747</v>
      </c>
      <c r="L3161" s="68">
        <v>57</v>
      </c>
      <c r="M3161" s="68">
        <v>56</v>
      </c>
      <c r="N3161" s="68">
        <v>-1</v>
      </c>
    </row>
    <row r="3162" customFormat="1" spans="1:14">
      <c r="A3162" s="54" t="s">
        <v>9505</v>
      </c>
      <c r="B3162" s="54" t="s">
        <v>9506</v>
      </c>
      <c r="C3162" s="54" t="s">
        <v>9507</v>
      </c>
      <c r="D3162" s="54" t="s">
        <v>17</v>
      </c>
      <c r="E3162" s="54" t="s">
        <v>18</v>
      </c>
      <c r="F3162" s="54" t="s">
        <v>17</v>
      </c>
      <c r="G3162" s="54" t="s">
        <v>19</v>
      </c>
      <c r="H3162" s="54"/>
      <c r="I3162" s="54" t="s">
        <v>99</v>
      </c>
      <c r="J3162" s="68">
        <v>54.67</v>
      </c>
      <c r="K3162" s="68">
        <v>40.903</v>
      </c>
      <c r="L3162" s="68">
        <v>58</v>
      </c>
      <c r="M3162" s="68">
        <v>57</v>
      </c>
      <c r="N3162" s="68">
        <v>-1</v>
      </c>
    </row>
    <row r="3163" customFormat="1" spans="1:14">
      <c r="A3163" s="54" t="s">
        <v>9508</v>
      </c>
      <c r="B3163" s="54" t="s">
        <v>9509</v>
      </c>
      <c r="C3163" s="54" t="s">
        <v>9510</v>
      </c>
      <c r="D3163" s="54" t="s">
        <v>24</v>
      </c>
      <c r="E3163" s="54" t="s">
        <v>18</v>
      </c>
      <c r="F3163" s="54" t="s">
        <v>24</v>
      </c>
      <c r="G3163" s="54" t="s">
        <v>19</v>
      </c>
      <c r="H3163" s="54"/>
      <c r="I3163" s="54" t="s">
        <v>246</v>
      </c>
      <c r="J3163" s="68">
        <v>23.62</v>
      </c>
      <c r="K3163" s="68">
        <v>29.469</v>
      </c>
      <c r="L3163" s="68">
        <v>25</v>
      </c>
      <c r="M3163" s="68">
        <v>30</v>
      </c>
      <c r="N3163" s="68">
        <v>5</v>
      </c>
    </row>
    <row r="3164" customFormat="1" spans="1:14">
      <c r="A3164" s="54" t="s">
        <v>9511</v>
      </c>
      <c r="B3164" s="54" t="s">
        <v>9512</v>
      </c>
      <c r="C3164" s="54" t="s">
        <v>9513</v>
      </c>
      <c r="D3164" s="54" t="s">
        <v>24</v>
      </c>
      <c r="E3164" s="54" t="s">
        <v>18</v>
      </c>
      <c r="F3164" s="54" t="s">
        <v>24</v>
      </c>
      <c r="G3164" s="54" t="s">
        <v>19</v>
      </c>
      <c r="H3164" s="54"/>
      <c r="I3164" s="54" t="s">
        <v>246</v>
      </c>
      <c r="J3164" s="68">
        <v>23.69</v>
      </c>
      <c r="K3164" s="68">
        <v>28.397</v>
      </c>
      <c r="L3164" s="68">
        <v>24</v>
      </c>
      <c r="M3164" s="68">
        <v>29</v>
      </c>
      <c r="N3164" s="68">
        <v>5</v>
      </c>
    </row>
    <row r="3165" customFormat="1" spans="1:14">
      <c r="A3165" s="54" t="s">
        <v>9514</v>
      </c>
      <c r="B3165" s="54" t="s">
        <v>9515</v>
      </c>
      <c r="C3165" s="54" t="s">
        <v>9516</v>
      </c>
      <c r="D3165" s="54" t="s">
        <v>24</v>
      </c>
      <c r="E3165" s="54" t="s">
        <v>18</v>
      </c>
      <c r="F3165" s="54" t="s">
        <v>24</v>
      </c>
      <c r="G3165" s="54" t="s">
        <v>19</v>
      </c>
      <c r="H3165" s="54"/>
      <c r="I3165" s="54" t="s">
        <v>246</v>
      </c>
      <c r="J3165" s="68">
        <v>23.37</v>
      </c>
      <c r="K3165" s="68">
        <v>28.397</v>
      </c>
      <c r="L3165" s="68">
        <v>25</v>
      </c>
      <c r="M3165" s="68">
        <v>29</v>
      </c>
      <c r="N3165" s="68">
        <v>4</v>
      </c>
    </row>
    <row r="3166" customFormat="1" spans="1:14">
      <c r="A3166" s="54" t="s">
        <v>9517</v>
      </c>
      <c r="B3166" s="54" t="s">
        <v>9518</v>
      </c>
      <c r="C3166" s="54" t="s">
        <v>9519</v>
      </c>
      <c r="D3166" s="54" t="s">
        <v>24</v>
      </c>
      <c r="E3166" s="54" t="s">
        <v>18</v>
      </c>
      <c r="F3166" s="54" t="s">
        <v>24</v>
      </c>
      <c r="G3166" s="54" t="s">
        <v>19</v>
      </c>
      <c r="H3166" s="54"/>
      <c r="I3166" s="54" t="s">
        <v>246</v>
      </c>
      <c r="J3166" s="68">
        <v>23.54</v>
      </c>
      <c r="K3166" s="68">
        <v>28.896</v>
      </c>
      <c r="L3166" s="68">
        <v>24</v>
      </c>
      <c r="M3166" s="68">
        <v>29</v>
      </c>
      <c r="N3166" s="68">
        <v>5</v>
      </c>
    </row>
    <row r="3167" customFormat="1" spans="1:14">
      <c r="A3167" s="54" t="s">
        <v>9520</v>
      </c>
      <c r="B3167" s="54" t="s">
        <v>9521</v>
      </c>
      <c r="C3167" s="54" t="s">
        <v>9522</v>
      </c>
      <c r="D3167" s="54" t="s">
        <v>24</v>
      </c>
      <c r="E3167" s="54" t="s">
        <v>18</v>
      </c>
      <c r="F3167" s="54" t="s">
        <v>24</v>
      </c>
      <c r="G3167" s="54" t="s">
        <v>19</v>
      </c>
      <c r="H3167" s="54"/>
      <c r="I3167" s="54" t="s">
        <v>246</v>
      </c>
      <c r="J3167" s="68">
        <v>23.8</v>
      </c>
      <c r="K3167" s="68">
        <v>28.281</v>
      </c>
      <c r="L3167" s="68">
        <v>25</v>
      </c>
      <c r="M3167" s="68">
        <v>29</v>
      </c>
      <c r="N3167" s="68">
        <v>4</v>
      </c>
    </row>
    <row r="3168" customFormat="1" spans="1:14">
      <c r="A3168" s="54" t="s">
        <v>9523</v>
      </c>
      <c r="B3168" s="54" t="s">
        <v>9524</v>
      </c>
      <c r="C3168" s="54" t="s">
        <v>9525</v>
      </c>
      <c r="D3168" s="54" t="s">
        <v>144</v>
      </c>
      <c r="E3168" s="54" t="s">
        <v>18</v>
      </c>
      <c r="F3168" s="54" t="s">
        <v>144</v>
      </c>
      <c r="G3168" s="54" t="s">
        <v>52</v>
      </c>
      <c r="H3168" s="54"/>
      <c r="I3168" s="54" t="s">
        <v>187</v>
      </c>
      <c r="J3168" s="68">
        <v>0.48</v>
      </c>
      <c r="K3168" s="68">
        <v>0.952</v>
      </c>
      <c r="L3168" s="68">
        <v>1</v>
      </c>
      <c r="M3168" s="68">
        <v>1</v>
      </c>
      <c r="N3168" s="68">
        <v>0</v>
      </c>
    </row>
    <row r="3169" customFormat="1" spans="1:14">
      <c r="A3169" s="54" t="s">
        <v>9526</v>
      </c>
      <c r="B3169" s="54" t="s">
        <v>9527</v>
      </c>
      <c r="C3169" s="54" t="s">
        <v>9528</v>
      </c>
      <c r="D3169" s="54" t="s">
        <v>458</v>
      </c>
      <c r="E3169" s="54" t="s">
        <v>18</v>
      </c>
      <c r="F3169" s="54" t="s">
        <v>458</v>
      </c>
      <c r="G3169" s="54" t="s">
        <v>98</v>
      </c>
      <c r="H3169" s="54"/>
      <c r="I3169" s="54" t="s">
        <v>187</v>
      </c>
      <c r="J3169" s="68">
        <v>0.14</v>
      </c>
      <c r="K3169" s="68">
        <v>0.845</v>
      </c>
      <c r="L3169" s="68">
        <v>1</v>
      </c>
      <c r="M3169" s="68">
        <v>1</v>
      </c>
      <c r="N3169" s="68">
        <v>0</v>
      </c>
    </row>
    <row r="3170" customFormat="1" spans="1:14">
      <c r="A3170" s="54" t="s">
        <v>9529</v>
      </c>
      <c r="B3170" s="54" t="s">
        <v>9530</v>
      </c>
      <c r="C3170" s="54" t="s">
        <v>9531</v>
      </c>
      <c r="D3170" s="54" t="s">
        <v>24</v>
      </c>
      <c r="E3170" s="54" t="s">
        <v>18</v>
      </c>
      <c r="F3170" s="54" t="s">
        <v>24</v>
      </c>
      <c r="G3170" s="54" t="s">
        <v>19</v>
      </c>
      <c r="H3170" s="54"/>
      <c r="I3170" s="54" t="s">
        <v>246</v>
      </c>
      <c r="J3170" s="68">
        <v>23.9</v>
      </c>
      <c r="K3170" s="68">
        <v>28.896</v>
      </c>
      <c r="L3170" s="68">
        <v>24</v>
      </c>
      <c r="M3170" s="68">
        <v>29</v>
      </c>
      <c r="N3170" s="68">
        <v>5</v>
      </c>
    </row>
    <row r="3171" customFormat="1" spans="1:14">
      <c r="A3171" s="54" t="s">
        <v>9532</v>
      </c>
      <c r="B3171" s="54" t="s">
        <v>9533</v>
      </c>
      <c r="C3171" s="54" t="s">
        <v>9534</v>
      </c>
      <c r="D3171" s="54" t="s">
        <v>4560</v>
      </c>
      <c r="E3171" s="54" t="s">
        <v>18</v>
      </c>
      <c r="F3171" s="54" t="s">
        <v>4560</v>
      </c>
      <c r="G3171" s="54" t="s">
        <v>52</v>
      </c>
      <c r="H3171" s="54"/>
      <c r="I3171" s="54" t="s">
        <v>156</v>
      </c>
      <c r="J3171" s="68">
        <v>107.38</v>
      </c>
      <c r="K3171" s="68">
        <v>93.885</v>
      </c>
      <c r="L3171" s="68">
        <v>108</v>
      </c>
      <c r="M3171" s="68">
        <v>108</v>
      </c>
      <c r="N3171" s="68">
        <v>0</v>
      </c>
    </row>
    <row r="3172" customFormat="1" spans="1:14">
      <c r="A3172" s="54" t="s">
        <v>9535</v>
      </c>
      <c r="B3172" s="54" t="s">
        <v>9536</v>
      </c>
      <c r="C3172" s="54" t="s">
        <v>9537</v>
      </c>
      <c r="D3172" s="54" t="s">
        <v>4560</v>
      </c>
      <c r="E3172" s="54" t="s">
        <v>18</v>
      </c>
      <c r="F3172" s="54" t="s">
        <v>4560</v>
      </c>
      <c r="G3172" s="54" t="s">
        <v>52</v>
      </c>
      <c r="H3172" s="54"/>
      <c r="I3172" s="54" t="s">
        <v>156</v>
      </c>
      <c r="J3172" s="68">
        <v>60.29</v>
      </c>
      <c r="K3172" s="68">
        <v>50.827</v>
      </c>
      <c r="L3172" s="68">
        <v>61</v>
      </c>
      <c r="M3172" s="68">
        <v>61</v>
      </c>
      <c r="N3172" s="68">
        <v>0</v>
      </c>
    </row>
    <row r="3173" customFormat="1" spans="1:14">
      <c r="A3173" s="54" t="s">
        <v>9538</v>
      </c>
      <c r="B3173" s="54" t="s">
        <v>9539</v>
      </c>
      <c r="C3173" s="54" t="s">
        <v>9540</v>
      </c>
      <c r="D3173" s="54" t="s">
        <v>140</v>
      </c>
      <c r="E3173" s="54" t="s">
        <v>18</v>
      </c>
      <c r="F3173" s="54" t="s">
        <v>140</v>
      </c>
      <c r="G3173" s="54" t="s">
        <v>98</v>
      </c>
      <c r="H3173" s="54"/>
      <c r="I3173" s="54" t="s">
        <v>540</v>
      </c>
      <c r="J3173" s="68">
        <v>8.09</v>
      </c>
      <c r="K3173" s="68">
        <v>4.817</v>
      </c>
      <c r="L3173" s="68">
        <v>9</v>
      </c>
      <c r="M3173" s="68">
        <v>9</v>
      </c>
      <c r="N3173" s="68">
        <v>0</v>
      </c>
    </row>
    <row r="3174" customFormat="1" spans="1:14">
      <c r="A3174" s="54" t="s">
        <v>9541</v>
      </c>
      <c r="B3174" s="54" t="s">
        <v>9542</v>
      </c>
      <c r="C3174" s="54" t="s">
        <v>9543</v>
      </c>
      <c r="D3174" s="54" t="s">
        <v>4976</v>
      </c>
      <c r="E3174" s="54" t="s">
        <v>18</v>
      </c>
      <c r="F3174" s="54" t="s">
        <v>4976</v>
      </c>
      <c r="G3174" s="54" t="s">
        <v>52</v>
      </c>
      <c r="H3174" s="54"/>
      <c r="I3174" s="54" t="s">
        <v>215</v>
      </c>
      <c r="J3174" s="68">
        <v>17.69</v>
      </c>
      <c r="K3174" s="68">
        <v>8.256</v>
      </c>
      <c r="L3174" s="68">
        <v>21</v>
      </c>
      <c r="M3174" s="68">
        <v>21</v>
      </c>
      <c r="N3174" s="68">
        <v>0</v>
      </c>
    </row>
    <row r="3175" customFormat="1" spans="1:14">
      <c r="A3175" s="54" t="s">
        <v>9544</v>
      </c>
      <c r="B3175" s="54" t="s">
        <v>9545</v>
      </c>
      <c r="C3175" s="54" t="s">
        <v>9546</v>
      </c>
      <c r="D3175" s="54" t="s">
        <v>465</v>
      </c>
      <c r="E3175" s="54" t="s">
        <v>18</v>
      </c>
      <c r="F3175" s="54" t="s">
        <v>465</v>
      </c>
      <c r="G3175" s="54" t="s">
        <v>129</v>
      </c>
      <c r="H3175" s="54"/>
      <c r="I3175" s="54" t="s">
        <v>199</v>
      </c>
      <c r="J3175" s="68">
        <v>24.16</v>
      </c>
      <c r="K3175" s="68">
        <v>33.532</v>
      </c>
      <c r="L3175" s="68">
        <v>34</v>
      </c>
      <c r="M3175" s="68">
        <v>34</v>
      </c>
      <c r="N3175" s="68">
        <v>0</v>
      </c>
    </row>
    <row r="3176" customFormat="1" spans="1:14">
      <c r="A3176" s="54" t="s">
        <v>9547</v>
      </c>
      <c r="B3176" s="54" t="s">
        <v>9548</v>
      </c>
      <c r="C3176" s="54" t="s">
        <v>9549</v>
      </c>
      <c r="D3176" s="54" t="s">
        <v>17</v>
      </c>
      <c r="E3176" s="54" t="s">
        <v>18</v>
      </c>
      <c r="F3176" s="54" t="s">
        <v>17</v>
      </c>
      <c r="G3176" s="54" t="s">
        <v>19</v>
      </c>
      <c r="H3176" s="54"/>
      <c r="I3176" s="54" t="s">
        <v>215</v>
      </c>
      <c r="J3176" s="68">
        <v>13</v>
      </c>
      <c r="K3176" s="68">
        <v>15.497</v>
      </c>
      <c r="L3176" s="68">
        <v>13.5</v>
      </c>
      <c r="M3176" s="68">
        <v>16.5</v>
      </c>
      <c r="N3176" s="68">
        <v>3</v>
      </c>
    </row>
    <row r="3177" customFormat="1" spans="1:14">
      <c r="A3177" s="54" t="s">
        <v>9550</v>
      </c>
      <c r="B3177" s="54" t="s">
        <v>9551</v>
      </c>
      <c r="C3177" s="54" t="s">
        <v>9552</v>
      </c>
      <c r="D3177" s="54" t="s">
        <v>1592</v>
      </c>
      <c r="E3177" s="54" t="s">
        <v>18</v>
      </c>
      <c r="F3177" s="54" t="s">
        <v>1592</v>
      </c>
      <c r="G3177" s="54" t="s">
        <v>52</v>
      </c>
      <c r="H3177" s="54"/>
      <c r="I3177" s="54" t="s">
        <v>191</v>
      </c>
      <c r="J3177" s="68">
        <v>11.25</v>
      </c>
      <c r="K3177" s="68">
        <v>11.537</v>
      </c>
      <c r="L3177" s="68">
        <v>12</v>
      </c>
      <c r="M3177" s="68">
        <v>12</v>
      </c>
      <c r="N3177" s="68">
        <v>0</v>
      </c>
    </row>
    <row r="3178" customFormat="1" spans="1:14">
      <c r="A3178" s="54" t="s">
        <v>9553</v>
      </c>
      <c r="B3178" s="54" t="s">
        <v>9554</v>
      </c>
      <c r="C3178" s="54" t="s">
        <v>9555</v>
      </c>
      <c r="D3178" s="54" t="s">
        <v>17</v>
      </c>
      <c r="E3178" s="54" t="s">
        <v>18</v>
      </c>
      <c r="F3178" s="54" t="s">
        <v>17</v>
      </c>
      <c r="G3178" s="54" t="s">
        <v>19</v>
      </c>
      <c r="H3178" s="54"/>
      <c r="I3178" s="54" t="s">
        <v>145</v>
      </c>
      <c r="J3178" s="68">
        <v>6.34</v>
      </c>
      <c r="K3178" s="68">
        <v>2.534</v>
      </c>
      <c r="L3178" s="68">
        <v>6.5</v>
      </c>
      <c r="M3178" s="68">
        <v>6.5</v>
      </c>
      <c r="N3178" s="68">
        <v>0</v>
      </c>
    </row>
    <row r="3179" customFormat="1" spans="1:14">
      <c r="A3179" s="54" t="s">
        <v>9556</v>
      </c>
      <c r="B3179" s="54" t="s">
        <v>9557</v>
      </c>
      <c r="C3179" s="54" t="s">
        <v>9558</v>
      </c>
      <c r="D3179" s="54" t="s">
        <v>28</v>
      </c>
      <c r="E3179" s="54" t="s">
        <v>18</v>
      </c>
      <c r="F3179" s="54" t="s">
        <v>28</v>
      </c>
      <c r="G3179" s="54" t="s">
        <v>29</v>
      </c>
      <c r="H3179" s="54"/>
      <c r="I3179" s="54" t="s">
        <v>9559</v>
      </c>
      <c r="J3179" s="68">
        <v>173.85</v>
      </c>
      <c r="K3179" s="68">
        <v>0.844</v>
      </c>
      <c r="L3179" s="68">
        <v>0.9</v>
      </c>
      <c r="M3179" s="68">
        <v>1</v>
      </c>
      <c r="N3179" s="68">
        <v>0.1</v>
      </c>
    </row>
    <row r="3180" customFormat="1" spans="1:14">
      <c r="A3180" s="54" t="s">
        <v>9560</v>
      </c>
      <c r="B3180" s="54" t="s">
        <v>9561</v>
      </c>
      <c r="C3180" s="54" t="s">
        <v>9562</v>
      </c>
      <c r="D3180" s="54" t="s">
        <v>453</v>
      </c>
      <c r="E3180" s="54" t="s">
        <v>18</v>
      </c>
      <c r="F3180" s="54" t="s">
        <v>453</v>
      </c>
      <c r="G3180" s="54" t="s">
        <v>29</v>
      </c>
      <c r="H3180" s="54"/>
      <c r="I3180" s="54" t="s">
        <v>664</v>
      </c>
      <c r="J3180" s="68">
        <v>36</v>
      </c>
      <c r="K3180" s="68">
        <v>15.96</v>
      </c>
      <c r="L3180" s="68">
        <v>36</v>
      </c>
      <c r="M3180" s="68">
        <v>36</v>
      </c>
      <c r="N3180" s="68">
        <v>0</v>
      </c>
    </row>
    <row r="3181" customFormat="1" spans="1:14">
      <c r="A3181" s="54" t="s">
        <v>9563</v>
      </c>
      <c r="B3181" s="54" t="s">
        <v>9564</v>
      </c>
      <c r="C3181" s="54" t="s">
        <v>9565</v>
      </c>
      <c r="D3181" s="54" t="s">
        <v>17</v>
      </c>
      <c r="E3181" s="54" t="s">
        <v>18</v>
      </c>
      <c r="F3181" s="54" t="s">
        <v>17</v>
      </c>
      <c r="G3181" s="54" t="s">
        <v>19</v>
      </c>
      <c r="H3181" s="54"/>
      <c r="I3181" s="54" t="s">
        <v>99</v>
      </c>
      <c r="J3181" s="68">
        <v>9.43</v>
      </c>
      <c r="K3181" s="68">
        <v>5.6</v>
      </c>
      <c r="L3181" s="68">
        <v>9.5</v>
      </c>
      <c r="M3181" s="68">
        <v>9.5</v>
      </c>
      <c r="N3181" s="68">
        <v>0</v>
      </c>
    </row>
    <row r="3182" customFormat="1" spans="1:14">
      <c r="A3182" s="54" t="s">
        <v>9566</v>
      </c>
      <c r="B3182" s="54" t="s">
        <v>9567</v>
      </c>
      <c r="C3182" s="54" t="s">
        <v>9568</v>
      </c>
      <c r="D3182" s="54" t="s">
        <v>397</v>
      </c>
      <c r="E3182" s="54" t="s">
        <v>18</v>
      </c>
      <c r="F3182" s="54" t="s">
        <v>397</v>
      </c>
      <c r="G3182" s="54" t="s">
        <v>29</v>
      </c>
      <c r="H3182" s="54"/>
      <c r="I3182" s="54" t="s">
        <v>232</v>
      </c>
      <c r="J3182" s="68">
        <v>147.95</v>
      </c>
      <c r="K3182" s="68">
        <v>35.255</v>
      </c>
      <c r="L3182" s="68">
        <v>149</v>
      </c>
      <c r="M3182" s="68">
        <v>148</v>
      </c>
      <c r="N3182" s="68">
        <v>-1</v>
      </c>
    </row>
    <row r="3183" customFormat="1" spans="1:14">
      <c r="A3183" s="54" t="s">
        <v>9569</v>
      </c>
      <c r="B3183" s="54" t="s">
        <v>9570</v>
      </c>
      <c r="C3183" s="54" t="s">
        <v>9571</v>
      </c>
      <c r="D3183" s="54" t="s">
        <v>880</v>
      </c>
      <c r="E3183" s="54" t="s">
        <v>18</v>
      </c>
      <c r="F3183" s="54" t="s">
        <v>880</v>
      </c>
      <c r="G3183" s="54" t="s">
        <v>52</v>
      </c>
      <c r="H3183" s="54"/>
      <c r="I3183" s="54" t="s">
        <v>232</v>
      </c>
      <c r="J3183" s="68">
        <v>505.73</v>
      </c>
      <c r="K3183" s="68">
        <v>119.646</v>
      </c>
      <c r="L3183" s="68">
        <v>508</v>
      </c>
      <c r="M3183" s="68">
        <v>506</v>
      </c>
      <c r="N3183" s="68">
        <v>-2</v>
      </c>
    </row>
    <row r="3184" customFormat="1" spans="1:14">
      <c r="A3184" s="54" t="s">
        <v>9572</v>
      </c>
      <c r="B3184" s="54" t="s">
        <v>9573</v>
      </c>
      <c r="C3184" s="54" t="s">
        <v>36</v>
      </c>
      <c r="D3184" s="54" t="s">
        <v>302</v>
      </c>
      <c r="E3184" s="54" t="s">
        <v>18</v>
      </c>
      <c r="F3184" s="54" t="s">
        <v>302</v>
      </c>
      <c r="G3184" s="54" t="s">
        <v>36</v>
      </c>
      <c r="H3184" s="54"/>
      <c r="I3184" s="54" t="s">
        <v>86</v>
      </c>
      <c r="J3184" s="68">
        <v>420</v>
      </c>
      <c r="K3184" s="68">
        <v>200</v>
      </c>
      <c r="L3184" s="68">
        <v>420</v>
      </c>
      <c r="M3184" s="68">
        <v>420</v>
      </c>
      <c r="N3184" s="68">
        <v>0</v>
      </c>
    </row>
    <row r="3185" customFormat="1" spans="1:14">
      <c r="A3185" s="54" t="s">
        <v>9574</v>
      </c>
      <c r="B3185" s="54" t="s">
        <v>9575</v>
      </c>
      <c r="C3185" s="54" t="s">
        <v>9576</v>
      </c>
      <c r="D3185" s="54" t="s">
        <v>24</v>
      </c>
      <c r="E3185" s="54" t="s">
        <v>18</v>
      </c>
      <c r="F3185" s="54" t="s">
        <v>24</v>
      </c>
      <c r="G3185" s="54" t="s">
        <v>19</v>
      </c>
      <c r="H3185" s="54"/>
      <c r="I3185" s="54" t="s">
        <v>1262</v>
      </c>
      <c r="J3185" s="68">
        <v>38.71</v>
      </c>
      <c r="K3185" s="68">
        <v>31.988</v>
      </c>
      <c r="L3185" s="68">
        <v>39</v>
      </c>
      <c r="M3185" s="68">
        <v>39</v>
      </c>
      <c r="N3185" s="68">
        <v>0</v>
      </c>
    </row>
    <row r="3186" customFormat="1" spans="1:14">
      <c r="A3186" s="54" t="s">
        <v>9577</v>
      </c>
      <c r="B3186" s="54" t="s">
        <v>9578</v>
      </c>
      <c r="C3186" s="54" t="s">
        <v>9579</v>
      </c>
      <c r="D3186" s="54" t="s">
        <v>24</v>
      </c>
      <c r="E3186" s="54" t="s">
        <v>18</v>
      </c>
      <c r="F3186" s="54" t="s">
        <v>24</v>
      </c>
      <c r="G3186" s="54" t="s">
        <v>19</v>
      </c>
      <c r="H3186" s="54"/>
      <c r="I3186" s="54" t="s">
        <v>1262</v>
      </c>
      <c r="J3186" s="68">
        <v>25.41</v>
      </c>
      <c r="K3186" s="68">
        <v>16.07</v>
      </c>
      <c r="L3186" s="68">
        <v>26</v>
      </c>
      <c r="M3186" s="68">
        <v>26</v>
      </c>
      <c r="N3186" s="68">
        <v>0</v>
      </c>
    </row>
    <row r="3187" customFormat="1" spans="1:14">
      <c r="A3187" s="54" t="s">
        <v>9580</v>
      </c>
      <c r="B3187" s="54" t="s">
        <v>9581</v>
      </c>
      <c r="C3187" s="54" t="s">
        <v>9582</v>
      </c>
      <c r="D3187" s="54" t="s">
        <v>24</v>
      </c>
      <c r="E3187" s="54" t="s">
        <v>18</v>
      </c>
      <c r="F3187" s="54" t="s">
        <v>24</v>
      </c>
      <c r="G3187" s="54" t="s">
        <v>19</v>
      </c>
      <c r="H3187" s="54"/>
      <c r="I3187" s="54" t="s">
        <v>1262</v>
      </c>
      <c r="J3187" s="68">
        <v>33.17</v>
      </c>
      <c r="K3187" s="68">
        <v>22.134</v>
      </c>
      <c r="L3187" s="68">
        <v>34</v>
      </c>
      <c r="M3187" s="68">
        <v>34</v>
      </c>
      <c r="N3187" s="68">
        <v>0</v>
      </c>
    </row>
    <row r="3188" customFormat="1" spans="1:14">
      <c r="A3188" s="54" t="s">
        <v>9583</v>
      </c>
      <c r="B3188" s="54" t="s">
        <v>9584</v>
      </c>
      <c r="C3188" s="54" t="s">
        <v>9585</v>
      </c>
      <c r="D3188" s="54" t="s">
        <v>17</v>
      </c>
      <c r="E3188" s="54" t="s">
        <v>18</v>
      </c>
      <c r="F3188" s="54" t="s">
        <v>17</v>
      </c>
      <c r="G3188" s="54" t="s">
        <v>19</v>
      </c>
      <c r="H3188" s="54"/>
      <c r="I3188" s="54" t="s">
        <v>1262</v>
      </c>
      <c r="J3188" s="68">
        <v>13.98</v>
      </c>
      <c r="K3188" s="68">
        <v>13.751</v>
      </c>
      <c r="L3188" s="68">
        <v>14</v>
      </c>
      <c r="M3188" s="68">
        <v>14</v>
      </c>
      <c r="N3188" s="68">
        <v>0</v>
      </c>
    </row>
    <row r="3189" customFormat="1" spans="1:14">
      <c r="A3189" s="54" t="s">
        <v>9586</v>
      </c>
      <c r="B3189" s="54" t="s">
        <v>9587</v>
      </c>
      <c r="C3189" s="54" t="s">
        <v>9588</v>
      </c>
      <c r="D3189" s="54" t="s">
        <v>17</v>
      </c>
      <c r="E3189" s="54" t="s">
        <v>18</v>
      </c>
      <c r="F3189" s="54" t="s">
        <v>17</v>
      </c>
      <c r="G3189" s="66" t="s">
        <v>19</v>
      </c>
      <c r="H3189" s="54"/>
      <c r="I3189" s="54" t="s">
        <v>191</v>
      </c>
      <c r="J3189" s="68">
        <v>14.69</v>
      </c>
      <c r="K3189" s="68">
        <v>22.253</v>
      </c>
      <c r="L3189" s="68">
        <v>21</v>
      </c>
      <c r="M3189" s="68">
        <v>24</v>
      </c>
      <c r="N3189" s="68">
        <v>3</v>
      </c>
    </row>
    <row r="3190" customFormat="1" spans="1:14">
      <c r="A3190" s="54" t="s">
        <v>9589</v>
      </c>
      <c r="B3190" s="54" t="s">
        <v>9590</v>
      </c>
      <c r="C3190" s="54" t="s">
        <v>36</v>
      </c>
      <c r="D3190" s="54" t="s">
        <v>140</v>
      </c>
      <c r="E3190" s="54" t="s">
        <v>18</v>
      </c>
      <c r="F3190" s="54" t="s">
        <v>140</v>
      </c>
      <c r="G3190" s="66" t="s">
        <v>98</v>
      </c>
      <c r="H3190" s="54"/>
      <c r="I3190" s="54" t="s">
        <v>191</v>
      </c>
      <c r="J3190" s="68">
        <v>76.51</v>
      </c>
      <c r="K3190" s="68">
        <v>105.686</v>
      </c>
      <c r="L3190" s="68">
        <v>106</v>
      </c>
      <c r="M3190" s="68">
        <v>111</v>
      </c>
      <c r="N3190" s="68">
        <v>5</v>
      </c>
    </row>
    <row r="3191" customFormat="1" spans="1:14">
      <c r="A3191" s="54" t="s">
        <v>9591</v>
      </c>
      <c r="B3191" s="54" t="s">
        <v>9592</v>
      </c>
      <c r="C3191" s="54" t="s">
        <v>9593</v>
      </c>
      <c r="D3191" s="54" t="s">
        <v>140</v>
      </c>
      <c r="E3191" s="54" t="s">
        <v>18</v>
      </c>
      <c r="F3191" s="54" t="s">
        <v>140</v>
      </c>
      <c r="G3191" s="66" t="s">
        <v>98</v>
      </c>
      <c r="H3191" s="54"/>
      <c r="I3191" s="54" t="s">
        <v>191</v>
      </c>
      <c r="J3191" s="68">
        <v>11.09</v>
      </c>
      <c r="K3191" s="68">
        <v>14.637</v>
      </c>
      <c r="L3191" s="68">
        <v>12</v>
      </c>
      <c r="M3191" s="68">
        <v>15.5</v>
      </c>
      <c r="N3191" s="68">
        <v>3.5</v>
      </c>
    </row>
    <row r="3192" customFormat="1" spans="1:14">
      <c r="A3192" s="54" t="s">
        <v>9594</v>
      </c>
      <c r="B3192" s="54" t="s">
        <v>9595</v>
      </c>
      <c r="C3192" s="54" t="s">
        <v>9596</v>
      </c>
      <c r="D3192" s="54" t="s">
        <v>17</v>
      </c>
      <c r="E3192" s="54" t="s">
        <v>18</v>
      </c>
      <c r="F3192" s="54" t="s">
        <v>17</v>
      </c>
      <c r="G3192" s="54" t="s">
        <v>19</v>
      </c>
      <c r="H3192" s="54"/>
      <c r="I3192" s="54" t="s">
        <v>199</v>
      </c>
      <c r="J3192" s="68">
        <v>21.63</v>
      </c>
      <c r="K3192" s="68">
        <v>23.985</v>
      </c>
      <c r="L3192" s="68">
        <v>22</v>
      </c>
      <c r="M3192" s="68">
        <v>22</v>
      </c>
      <c r="N3192" s="68">
        <v>0</v>
      </c>
    </row>
    <row r="3193" customFormat="1" spans="1:14">
      <c r="A3193" s="54" t="s">
        <v>9597</v>
      </c>
      <c r="B3193" s="54" t="s">
        <v>9598</v>
      </c>
      <c r="C3193" s="54" t="s">
        <v>9599</v>
      </c>
      <c r="D3193" s="54" t="s">
        <v>17</v>
      </c>
      <c r="E3193" s="54" t="s">
        <v>18</v>
      </c>
      <c r="F3193" s="54" t="s">
        <v>17</v>
      </c>
      <c r="G3193" s="54" t="s">
        <v>19</v>
      </c>
      <c r="H3193" s="54"/>
      <c r="I3193" s="54" t="s">
        <v>99</v>
      </c>
      <c r="J3193" s="68">
        <v>31.18</v>
      </c>
      <c r="K3193" s="68">
        <v>47.7</v>
      </c>
      <c r="L3193" s="68">
        <v>40</v>
      </c>
      <c r="M3193" s="68">
        <v>48</v>
      </c>
      <c r="N3193" s="68">
        <v>8</v>
      </c>
    </row>
    <row r="3194" customFormat="1" spans="1:14">
      <c r="A3194" s="54" t="s">
        <v>9600</v>
      </c>
      <c r="B3194" s="54" t="s">
        <v>9601</v>
      </c>
      <c r="C3194" s="54" t="s">
        <v>9602</v>
      </c>
      <c r="D3194" s="54" t="s">
        <v>17</v>
      </c>
      <c r="E3194" s="54" t="s">
        <v>18</v>
      </c>
      <c r="F3194" s="54" t="s">
        <v>17</v>
      </c>
      <c r="G3194" s="54" t="s">
        <v>19</v>
      </c>
      <c r="H3194" s="54"/>
      <c r="I3194" s="54" t="s">
        <v>99</v>
      </c>
      <c r="J3194" s="68">
        <v>48.99</v>
      </c>
      <c r="K3194" s="68">
        <v>89.196</v>
      </c>
      <c r="L3194" s="68">
        <v>75</v>
      </c>
      <c r="M3194" s="68">
        <v>90</v>
      </c>
      <c r="N3194" s="68">
        <v>15</v>
      </c>
    </row>
    <row r="3195" customFormat="1" spans="1:14">
      <c r="A3195" s="54" t="s">
        <v>9603</v>
      </c>
      <c r="B3195" s="54" t="s">
        <v>9604</v>
      </c>
      <c r="C3195" s="54" t="s">
        <v>9605</v>
      </c>
      <c r="D3195" s="54" t="s">
        <v>17</v>
      </c>
      <c r="E3195" s="54" t="s">
        <v>18</v>
      </c>
      <c r="F3195" s="54" t="s">
        <v>17</v>
      </c>
      <c r="G3195" s="66" t="s">
        <v>19</v>
      </c>
      <c r="H3195" s="54"/>
      <c r="I3195" s="54" t="s">
        <v>99</v>
      </c>
      <c r="J3195" s="68">
        <v>49.05</v>
      </c>
      <c r="K3195" s="68">
        <v>88.964</v>
      </c>
      <c r="L3195" s="68">
        <v>75</v>
      </c>
      <c r="M3195" s="68">
        <v>89</v>
      </c>
      <c r="N3195" s="68">
        <v>14</v>
      </c>
    </row>
    <row r="3196" customFormat="1" spans="1:14">
      <c r="A3196" s="54" t="s">
        <v>9606</v>
      </c>
      <c r="B3196" s="54" t="s">
        <v>9607</v>
      </c>
      <c r="C3196" s="54" t="s">
        <v>9608</v>
      </c>
      <c r="D3196" s="54" t="s">
        <v>17</v>
      </c>
      <c r="E3196" s="54" t="s">
        <v>18</v>
      </c>
      <c r="F3196" s="54" t="s">
        <v>17</v>
      </c>
      <c r="G3196" s="54" t="s">
        <v>19</v>
      </c>
      <c r="H3196" s="54"/>
      <c r="I3196" s="54" t="s">
        <v>99</v>
      </c>
      <c r="J3196" s="68">
        <v>26.06</v>
      </c>
      <c r="K3196" s="68">
        <v>71.658</v>
      </c>
      <c r="L3196" s="68">
        <v>61</v>
      </c>
      <c r="M3196" s="68">
        <v>72</v>
      </c>
      <c r="N3196" s="68">
        <v>11</v>
      </c>
    </row>
    <row r="3197" customFormat="1" spans="1:14">
      <c r="A3197" s="54" t="s">
        <v>9609</v>
      </c>
      <c r="B3197" s="54" t="s">
        <v>9610</v>
      </c>
      <c r="C3197" s="54" t="s">
        <v>9611</v>
      </c>
      <c r="D3197" s="54" t="s">
        <v>17</v>
      </c>
      <c r="E3197" s="54" t="s">
        <v>18</v>
      </c>
      <c r="F3197" s="54" t="s">
        <v>17</v>
      </c>
      <c r="G3197" s="66" t="s">
        <v>19</v>
      </c>
      <c r="H3197" s="54"/>
      <c r="I3197" s="54" t="s">
        <v>99</v>
      </c>
      <c r="J3197" s="68">
        <v>31.04</v>
      </c>
      <c r="K3197" s="68">
        <v>62.028</v>
      </c>
      <c r="L3197" s="68">
        <v>52</v>
      </c>
      <c r="M3197" s="68">
        <v>63</v>
      </c>
      <c r="N3197" s="68">
        <v>11</v>
      </c>
    </row>
    <row r="3198" customFormat="1" spans="1:14">
      <c r="A3198" s="54" t="s">
        <v>9612</v>
      </c>
      <c r="B3198" s="54" t="s">
        <v>9613</v>
      </c>
      <c r="C3198" s="54" t="s">
        <v>9614</v>
      </c>
      <c r="D3198" s="54" t="s">
        <v>17</v>
      </c>
      <c r="E3198" s="54" t="s">
        <v>18</v>
      </c>
      <c r="F3198" s="54" t="s">
        <v>17</v>
      </c>
      <c r="G3198" s="66" t="s">
        <v>19</v>
      </c>
      <c r="H3198" s="54"/>
      <c r="I3198" s="54" t="s">
        <v>99</v>
      </c>
      <c r="J3198" s="68">
        <v>30.85</v>
      </c>
      <c r="K3198" s="68">
        <v>62.532</v>
      </c>
      <c r="L3198" s="68">
        <v>53</v>
      </c>
      <c r="M3198" s="68">
        <v>63</v>
      </c>
      <c r="N3198" s="68">
        <v>10</v>
      </c>
    </row>
    <row r="3199" customFormat="1" spans="1:14">
      <c r="A3199" s="54" t="s">
        <v>9615</v>
      </c>
      <c r="B3199" s="54" t="s">
        <v>9616</v>
      </c>
      <c r="C3199" s="54" t="s">
        <v>9617</v>
      </c>
      <c r="D3199" s="54" t="s">
        <v>17</v>
      </c>
      <c r="E3199" s="54" t="s">
        <v>18</v>
      </c>
      <c r="F3199" s="54" t="s">
        <v>17</v>
      </c>
      <c r="G3199" s="66" t="s">
        <v>19</v>
      </c>
      <c r="H3199" s="54"/>
      <c r="I3199" s="54" t="s">
        <v>99</v>
      </c>
      <c r="J3199" s="68">
        <v>31.05</v>
      </c>
      <c r="K3199" s="68">
        <v>64.157</v>
      </c>
      <c r="L3199" s="68">
        <v>55</v>
      </c>
      <c r="M3199" s="68">
        <v>65</v>
      </c>
      <c r="N3199" s="68">
        <v>10</v>
      </c>
    </row>
    <row r="3200" customFormat="1" spans="1:14">
      <c r="A3200" s="54" t="s">
        <v>9618</v>
      </c>
      <c r="B3200" s="54" t="s">
        <v>9619</v>
      </c>
      <c r="C3200" s="54" t="s">
        <v>9620</v>
      </c>
      <c r="D3200" s="54" t="s">
        <v>85</v>
      </c>
      <c r="E3200" s="54" t="s">
        <v>18</v>
      </c>
      <c r="F3200" s="54" t="s">
        <v>85</v>
      </c>
      <c r="G3200" s="66" t="s">
        <v>29</v>
      </c>
      <c r="H3200" s="54"/>
      <c r="I3200" s="54" t="s">
        <v>246</v>
      </c>
      <c r="J3200" s="68">
        <v>48.21</v>
      </c>
      <c r="K3200" s="68">
        <v>46.858</v>
      </c>
      <c r="L3200" s="68">
        <v>49</v>
      </c>
      <c r="M3200" s="68">
        <v>49</v>
      </c>
      <c r="N3200" s="68">
        <v>0</v>
      </c>
    </row>
    <row r="3201" customFormat="1" spans="1:14">
      <c r="A3201" s="54" t="s">
        <v>9621</v>
      </c>
      <c r="B3201" s="54" t="s">
        <v>9622</v>
      </c>
      <c r="C3201" s="54" t="s">
        <v>9623</v>
      </c>
      <c r="D3201" s="54" t="s">
        <v>274</v>
      </c>
      <c r="E3201" s="54" t="s">
        <v>18</v>
      </c>
      <c r="F3201" s="54" t="s">
        <v>274</v>
      </c>
      <c r="G3201" s="54" t="s">
        <v>29</v>
      </c>
      <c r="H3201" s="54"/>
      <c r="I3201" s="54" t="s">
        <v>1410</v>
      </c>
      <c r="J3201" s="68">
        <v>13.24</v>
      </c>
      <c r="K3201" s="68">
        <v>59.568</v>
      </c>
      <c r="L3201" s="68">
        <v>58</v>
      </c>
      <c r="M3201" s="68">
        <v>62</v>
      </c>
      <c r="N3201" s="68">
        <v>4</v>
      </c>
    </row>
    <row r="3202" customFormat="1" spans="1:14">
      <c r="A3202" s="54" t="s">
        <v>9624</v>
      </c>
      <c r="B3202" s="54" t="s">
        <v>9625</v>
      </c>
      <c r="C3202" s="54" t="s">
        <v>9626</v>
      </c>
      <c r="D3202" s="54" t="s">
        <v>287</v>
      </c>
      <c r="E3202" s="54" t="s">
        <v>18</v>
      </c>
      <c r="F3202" s="54" t="s">
        <v>287</v>
      </c>
      <c r="G3202" s="54" t="s">
        <v>98</v>
      </c>
      <c r="H3202" s="54"/>
      <c r="I3202" s="54" t="s">
        <v>199</v>
      </c>
      <c r="J3202" s="68">
        <v>8.81</v>
      </c>
      <c r="K3202" s="68">
        <v>14.058</v>
      </c>
      <c r="L3202" s="68">
        <v>21</v>
      </c>
      <c r="M3202" s="68">
        <v>22</v>
      </c>
      <c r="N3202" s="68">
        <v>1</v>
      </c>
    </row>
    <row r="3203" customFormat="1" spans="1:14">
      <c r="A3203" s="54" t="s">
        <v>9627</v>
      </c>
      <c r="B3203" s="54" t="s">
        <v>9628</v>
      </c>
      <c r="C3203" s="54" t="s">
        <v>9629</v>
      </c>
      <c r="D3203" s="54" t="s">
        <v>24</v>
      </c>
      <c r="E3203" s="54" t="s">
        <v>18</v>
      </c>
      <c r="F3203" s="54" t="s">
        <v>24</v>
      </c>
      <c r="G3203" s="66" t="s">
        <v>19</v>
      </c>
      <c r="H3203" s="54"/>
      <c r="I3203" s="54" t="s">
        <v>540</v>
      </c>
      <c r="J3203" s="68">
        <v>4.07</v>
      </c>
      <c r="K3203" s="68">
        <v>2.517</v>
      </c>
      <c r="L3203" s="68">
        <v>4.5</v>
      </c>
      <c r="M3203" s="68">
        <v>4.5</v>
      </c>
      <c r="N3203" s="68">
        <v>0</v>
      </c>
    </row>
    <row r="3204" customFormat="1" spans="1:14">
      <c r="A3204" s="54" t="s">
        <v>9630</v>
      </c>
      <c r="B3204" s="54" t="s">
        <v>9631</v>
      </c>
      <c r="C3204" s="54" t="s">
        <v>9632</v>
      </c>
      <c r="D3204" s="54" t="s">
        <v>17</v>
      </c>
      <c r="E3204" s="54" t="s">
        <v>18</v>
      </c>
      <c r="F3204" s="54" t="s">
        <v>17</v>
      </c>
      <c r="G3204" s="54" t="s">
        <v>19</v>
      </c>
      <c r="H3204" s="54"/>
      <c r="I3204" s="54" t="s">
        <v>540</v>
      </c>
      <c r="J3204" s="68">
        <v>1.08</v>
      </c>
      <c r="K3204" s="68">
        <v>0.324</v>
      </c>
      <c r="L3204" s="68">
        <v>1.5</v>
      </c>
      <c r="M3204" s="68">
        <v>1.5</v>
      </c>
      <c r="N3204" s="68">
        <v>0</v>
      </c>
    </row>
    <row r="3205" customFormat="1" spans="1:14">
      <c r="A3205" s="54" t="s">
        <v>9633</v>
      </c>
      <c r="B3205" s="54" t="s">
        <v>9634</v>
      </c>
      <c r="C3205" s="54" t="s">
        <v>9635</v>
      </c>
      <c r="D3205" s="54" t="s">
        <v>17</v>
      </c>
      <c r="E3205" s="54" t="s">
        <v>18</v>
      </c>
      <c r="F3205" s="54" t="s">
        <v>17</v>
      </c>
      <c r="G3205" s="54" t="s">
        <v>19</v>
      </c>
      <c r="H3205" s="54"/>
      <c r="I3205" s="54" t="s">
        <v>99</v>
      </c>
      <c r="J3205" s="68">
        <v>0.68</v>
      </c>
      <c r="K3205" s="68">
        <v>1.17</v>
      </c>
      <c r="L3205" s="68">
        <v>1.5</v>
      </c>
      <c r="M3205" s="68">
        <v>1.5</v>
      </c>
      <c r="N3205" s="68">
        <v>0</v>
      </c>
    </row>
    <row r="3206" customFormat="1" spans="1:14">
      <c r="A3206" s="54" t="s">
        <v>9636</v>
      </c>
      <c r="B3206" s="54" t="s">
        <v>9637</v>
      </c>
      <c r="C3206" s="54" t="s">
        <v>9638</v>
      </c>
      <c r="D3206" s="54" t="s">
        <v>17</v>
      </c>
      <c r="E3206" s="54" t="s">
        <v>18</v>
      </c>
      <c r="F3206" s="54" t="s">
        <v>17</v>
      </c>
      <c r="G3206" s="66" t="s">
        <v>19</v>
      </c>
      <c r="H3206" s="54"/>
      <c r="I3206" s="54" t="s">
        <v>191</v>
      </c>
      <c r="J3206" s="68">
        <v>0.59</v>
      </c>
      <c r="K3206" s="68">
        <v>0.49</v>
      </c>
      <c r="L3206" s="68">
        <v>1</v>
      </c>
      <c r="M3206" s="68">
        <v>1</v>
      </c>
      <c r="N3206" s="68">
        <v>0</v>
      </c>
    </row>
    <row r="3207" customFormat="1" spans="1:14">
      <c r="A3207" s="54" t="s">
        <v>9639</v>
      </c>
      <c r="B3207" s="54" t="s">
        <v>9640</v>
      </c>
      <c r="C3207" s="54" t="s">
        <v>9641</v>
      </c>
      <c r="D3207" s="54" t="s">
        <v>17</v>
      </c>
      <c r="E3207" s="54" t="s">
        <v>18</v>
      </c>
      <c r="F3207" s="54" t="s">
        <v>17</v>
      </c>
      <c r="G3207" s="54" t="s">
        <v>19</v>
      </c>
      <c r="H3207" s="54"/>
      <c r="I3207" s="54" t="s">
        <v>99</v>
      </c>
      <c r="J3207" s="68">
        <v>33.69</v>
      </c>
      <c r="K3207" s="68">
        <v>33.979</v>
      </c>
      <c r="L3207" s="68">
        <v>34</v>
      </c>
      <c r="M3207" s="68">
        <v>36</v>
      </c>
      <c r="N3207" s="68">
        <v>2</v>
      </c>
    </row>
    <row r="3208" customFormat="1" spans="1:14">
      <c r="A3208" s="54" t="s">
        <v>9642</v>
      </c>
      <c r="B3208" s="54" t="s">
        <v>9643</v>
      </c>
      <c r="C3208" s="54" t="s">
        <v>9644</v>
      </c>
      <c r="D3208" s="54" t="s">
        <v>17</v>
      </c>
      <c r="E3208" s="54" t="s">
        <v>18</v>
      </c>
      <c r="F3208" s="54" t="s">
        <v>17</v>
      </c>
      <c r="G3208" s="54" t="s">
        <v>19</v>
      </c>
      <c r="H3208" s="54"/>
      <c r="I3208" s="54" t="s">
        <v>99</v>
      </c>
      <c r="J3208" s="68">
        <v>31.29</v>
      </c>
      <c r="K3208" s="68">
        <v>47.271</v>
      </c>
      <c r="L3208" s="68">
        <v>42</v>
      </c>
      <c r="M3208" s="68">
        <v>48</v>
      </c>
      <c r="N3208" s="68">
        <v>6</v>
      </c>
    </row>
    <row r="3209" customFormat="1" spans="1:14">
      <c r="A3209" s="54" t="s">
        <v>9645</v>
      </c>
      <c r="B3209" s="54" t="s">
        <v>9646</v>
      </c>
      <c r="C3209" s="54" t="s">
        <v>9647</v>
      </c>
      <c r="D3209" s="54" t="s">
        <v>17</v>
      </c>
      <c r="E3209" s="54" t="s">
        <v>18</v>
      </c>
      <c r="F3209" s="54" t="s">
        <v>17</v>
      </c>
      <c r="G3209" s="54" t="s">
        <v>19</v>
      </c>
      <c r="H3209" s="54"/>
      <c r="I3209" s="54" t="s">
        <v>99</v>
      </c>
      <c r="J3209" s="68">
        <v>39.85</v>
      </c>
      <c r="K3209" s="68">
        <v>18.188</v>
      </c>
      <c r="L3209" s="68">
        <v>41</v>
      </c>
      <c r="M3209" s="68">
        <v>40</v>
      </c>
      <c r="N3209" s="68">
        <v>-1</v>
      </c>
    </row>
    <row r="3210" customFormat="1" spans="1:14">
      <c r="A3210" s="54" t="s">
        <v>9648</v>
      </c>
      <c r="B3210" s="54" t="s">
        <v>9649</v>
      </c>
      <c r="C3210" s="54" t="s">
        <v>9650</v>
      </c>
      <c r="D3210" s="54" t="s">
        <v>17</v>
      </c>
      <c r="E3210" s="54" t="s">
        <v>18</v>
      </c>
      <c r="F3210" s="54" t="s">
        <v>17</v>
      </c>
      <c r="G3210" s="54" t="s">
        <v>19</v>
      </c>
      <c r="H3210" s="54"/>
      <c r="I3210" s="54" t="s">
        <v>99</v>
      </c>
      <c r="J3210" s="68">
        <v>60.78</v>
      </c>
      <c r="K3210" s="68">
        <v>31.752</v>
      </c>
      <c r="L3210" s="68">
        <v>61</v>
      </c>
      <c r="M3210" s="68">
        <v>61</v>
      </c>
      <c r="N3210" s="68">
        <v>0</v>
      </c>
    </row>
    <row r="3211" customFormat="1" spans="1:14">
      <c r="A3211" s="54" t="s">
        <v>9651</v>
      </c>
      <c r="B3211" s="54" t="s">
        <v>9652</v>
      </c>
      <c r="C3211" s="54" t="s">
        <v>9653</v>
      </c>
      <c r="D3211" s="54" t="s">
        <v>586</v>
      </c>
      <c r="E3211" s="54" t="s">
        <v>18</v>
      </c>
      <c r="F3211" s="54" t="s">
        <v>586</v>
      </c>
      <c r="G3211" s="54" t="s">
        <v>98</v>
      </c>
      <c r="H3211" s="54"/>
      <c r="I3211" s="54" t="s">
        <v>99</v>
      </c>
      <c r="J3211" s="68">
        <v>17.31</v>
      </c>
      <c r="K3211" s="68">
        <v>4.957</v>
      </c>
      <c r="L3211" s="68">
        <v>17.5</v>
      </c>
      <c r="M3211" s="68">
        <v>17.5</v>
      </c>
      <c r="N3211" s="68">
        <v>0</v>
      </c>
    </row>
    <row r="3212" customFormat="1" spans="1:14">
      <c r="A3212" s="54" t="s">
        <v>9654</v>
      </c>
      <c r="B3212" s="54" t="s">
        <v>9655</v>
      </c>
      <c r="C3212" s="54" t="s">
        <v>9656</v>
      </c>
      <c r="D3212" s="54" t="s">
        <v>17</v>
      </c>
      <c r="E3212" s="54" t="s">
        <v>18</v>
      </c>
      <c r="F3212" s="54" t="s">
        <v>17</v>
      </c>
      <c r="G3212" s="54" t="s">
        <v>19</v>
      </c>
      <c r="H3212" s="54"/>
      <c r="I3212" s="54" t="s">
        <v>99</v>
      </c>
      <c r="J3212" s="68">
        <v>42.36</v>
      </c>
      <c r="K3212" s="68">
        <v>43.65</v>
      </c>
      <c r="L3212" s="68">
        <v>44</v>
      </c>
      <c r="M3212" s="68">
        <v>44</v>
      </c>
      <c r="N3212" s="68">
        <v>0</v>
      </c>
    </row>
    <row r="3213" customFormat="1" spans="1:14">
      <c r="A3213" s="54" t="s">
        <v>9657</v>
      </c>
      <c r="B3213" s="54" t="s">
        <v>9658</v>
      </c>
      <c r="C3213" s="54" t="s">
        <v>9659</v>
      </c>
      <c r="D3213" s="54" t="s">
        <v>586</v>
      </c>
      <c r="E3213" s="54" t="s">
        <v>18</v>
      </c>
      <c r="F3213" s="54" t="s">
        <v>586</v>
      </c>
      <c r="G3213" s="66" t="s">
        <v>98</v>
      </c>
      <c r="H3213" s="54"/>
      <c r="I3213" s="54" t="s">
        <v>99</v>
      </c>
      <c r="J3213" s="68">
        <v>17.33</v>
      </c>
      <c r="K3213" s="68">
        <v>4.633</v>
      </c>
      <c r="L3213" s="68">
        <v>17.5</v>
      </c>
      <c r="M3213" s="68">
        <v>17.5</v>
      </c>
      <c r="N3213" s="68">
        <v>0</v>
      </c>
    </row>
    <row r="3214" customFormat="1" spans="1:14">
      <c r="A3214" s="54" t="s">
        <v>9660</v>
      </c>
      <c r="B3214" s="54" t="s">
        <v>9661</v>
      </c>
      <c r="C3214" s="54" t="s">
        <v>9662</v>
      </c>
      <c r="D3214" s="54" t="s">
        <v>586</v>
      </c>
      <c r="E3214" s="54" t="s">
        <v>18</v>
      </c>
      <c r="F3214" s="54" t="s">
        <v>586</v>
      </c>
      <c r="G3214" s="54" t="s">
        <v>98</v>
      </c>
      <c r="H3214" s="54"/>
      <c r="I3214" s="54" t="s">
        <v>99</v>
      </c>
      <c r="J3214" s="68">
        <v>17.57</v>
      </c>
      <c r="K3214" s="68">
        <v>4.805</v>
      </c>
      <c r="L3214" s="68">
        <v>18</v>
      </c>
      <c r="M3214" s="68">
        <v>18</v>
      </c>
      <c r="N3214" s="68">
        <v>0</v>
      </c>
    </row>
    <row r="3215" customFormat="1" spans="1:14">
      <c r="A3215" s="54" t="s">
        <v>9663</v>
      </c>
      <c r="B3215" s="54" t="s">
        <v>9664</v>
      </c>
      <c r="C3215" s="54" t="s">
        <v>9665</v>
      </c>
      <c r="D3215" s="54" t="s">
        <v>17</v>
      </c>
      <c r="E3215" s="54" t="s">
        <v>18</v>
      </c>
      <c r="F3215" s="54" t="s">
        <v>17</v>
      </c>
      <c r="G3215" s="66" t="s">
        <v>19</v>
      </c>
      <c r="H3215" s="54"/>
      <c r="I3215" s="54" t="s">
        <v>99</v>
      </c>
      <c r="J3215" s="68">
        <v>32.55</v>
      </c>
      <c r="K3215" s="68">
        <v>37.281</v>
      </c>
      <c r="L3215" s="68">
        <v>33</v>
      </c>
      <c r="M3215" s="68">
        <v>38</v>
      </c>
      <c r="N3215" s="68">
        <v>5</v>
      </c>
    </row>
    <row r="3216" customFormat="1" spans="1:14">
      <c r="A3216" s="54" t="s">
        <v>9666</v>
      </c>
      <c r="B3216" s="54" t="s">
        <v>9667</v>
      </c>
      <c r="C3216" s="54" t="s">
        <v>9668</v>
      </c>
      <c r="D3216" s="54" t="s">
        <v>17</v>
      </c>
      <c r="E3216" s="54" t="s">
        <v>18</v>
      </c>
      <c r="F3216" s="54" t="s">
        <v>17</v>
      </c>
      <c r="G3216" s="66" t="s">
        <v>19</v>
      </c>
      <c r="H3216" s="54"/>
      <c r="I3216" s="54" t="s">
        <v>864</v>
      </c>
      <c r="J3216" s="68">
        <v>2.22</v>
      </c>
      <c r="K3216" s="68">
        <v>2.002</v>
      </c>
      <c r="L3216" s="68">
        <v>2.5</v>
      </c>
      <c r="M3216" s="68">
        <v>2.5</v>
      </c>
      <c r="N3216" s="68">
        <v>0</v>
      </c>
    </row>
    <row r="3217" customFormat="1" spans="1:14">
      <c r="A3217" s="54" t="s">
        <v>9669</v>
      </c>
      <c r="B3217" s="54" t="s">
        <v>9670</v>
      </c>
      <c r="C3217" s="54" t="s">
        <v>9671</v>
      </c>
      <c r="D3217" s="54" t="s">
        <v>17</v>
      </c>
      <c r="E3217" s="54" t="s">
        <v>18</v>
      </c>
      <c r="F3217" s="54" t="s">
        <v>17</v>
      </c>
      <c r="G3217" s="54" t="s">
        <v>19</v>
      </c>
      <c r="H3217" s="54"/>
      <c r="I3217" s="54" t="s">
        <v>864</v>
      </c>
      <c r="J3217" s="68">
        <v>1.18</v>
      </c>
      <c r="K3217" s="68">
        <v>0.98</v>
      </c>
      <c r="L3217" s="68">
        <v>1.5</v>
      </c>
      <c r="M3217" s="68">
        <v>1.5</v>
      </c>
      <c r="N3217" s="68">
        <v>0</v>
      </c>
    </row>
    <row r="3218" customFormat="1" spans="1:14">
      <c r="A3218" s="54" t="s">
        <v>9672</v>
      </c>
      <c r="B3218" s="54" t="s">
        <v>9673</v>
      </c>
      <c r="C3218" s="54" t="s">
        <v>9674</v>
      </c>
      <c r="D3218" s="54" t="s">
        <v>17</v>
      </c>
      <c r="E3218" s="54" t="s">
        <v>18</v>
      </c>
      <c r="F3218" s="54" t="s">
        <v>17</v>
      </c>
      <c r="G3218" s="66" t="s">
        <v>19</v>
      </c>
      <c r="H3218" s="54"/>
      <c r="I3218" s="54" t="s">
        <v>279</v>
      </c>
      <c r="J3218" s="68">
        <v>0.81</v>
      </c>
      <c r="K3218" s="68">
        <v>1.997</v>
      </c>
      <c r="L3218" s="68">
        <v>2</v>
      </c>
      <c r="M3218" s="68">
        <v>2</v>
      </c>
      <c r="N3218" s="68">
        <v>0</v>
      </c>
    </row>
    <row r="3219" customFormat="1" spans="1:14">
      <c r="A3219" s="54" t="s">
        <v>9675</v>
      </c>
      <c r="B3219" s="54" t="s">
        <v>9676</v>
      </c>
      <c r="C3219" s="54" t="s">
        <v>9677</v>
      </c>
      <c r="D3219" s="54" t="s">
        <v>17</v>
      </c>
      <c r="E3219" s="54" t="s">
        <v>18</v>
      </c>
      <c r="F3219" s="54" t="s">
        <v>17</v>
      </c>
      <c r="G3219" s="54" t="s">
        <v>19</v>
      </c>
      <c r="H3219" s="54"/>
      <c r="I3219" s="54" t="s">
        <v>99</v>
      </c>
      <c r="J3219" s="68">
        <v>39.99</v>
      </c>
      <c r="K3219" s="68">
        <v>17.821</v>
      </c>
      <c r="L3219" s="68">
        <v>40</v>
      </c>
      <c r="M3219" s="68">
        <v>40</v>
      </c>
      <c r="N3219" s="68">
        <v>0</v>
      </c>
    </row>
    <row r="3220" customFormat="1" spans="1:14">
      <c r="A3220" s="54" t="s">
        <v>9678</v>
      </c>
      <c r="B3220" s="54" t="s">
        <v>9679</v>
      </c>
      <c r="C3220" s="54" t="s">
        <v>9680</v>
      </c>
      <c r="D3220" s="54" t="s">
        <v>17</v>
      </c>
      <c r="E3220" s="54" t="s">
        <v>18</v>
      </c>
      <c r="F3220" s="54" t="s">
        <v>17</v>
      </c>
      <c r="G3220" s="54" t="s">
        <v>19</v>
      </c>
      <c r="H3220" s="54"/>
      <c r="I3220" s="54" t="s">
        <v>99</v>
      </c>
      <c r="J3220" s="68">
        <v>39.92</v>
      </c>
      <c r="K3220" s="68">
        <v>17.821</v>
      </c>
      <c r="L3220" s="68">
        <v>41</v>
      </c>
      <c r="M3220" s="68">
        <v>40</v>
      </c>
      <c r="N3220" s="68">
        <v>-1</v>
      </c>
    </row>
    <row r="3221" customFormat="1" spans="1:14">
      <c r="A3221" s="54" t="s">
        <v>9681</v>
      </c>
      <c r="B3221" s="54" t="s">
        <v>9682</v>
      </c>
      <c r="C3221" s="54" t="s">
        <v>9683</v>
      </c>
      <c r="D3221" s="54" t="s">
        <v>17</v>
      </c>
      <c r="E3221" s="54" t="s">
        <v>18</v>
      </c>
      <c r="F3221" s="54" t="s">
        <v>17</v>
      </c>
      <c r="G3221" s="66" t="s">
        <v>19</v>
      </c>
      <c r="H3221" s="54"/>
      <c r="I3221" s="54" t="s">
        <v>99</v>
      </c>
      <c r="J3221" s="68">
        <v>39.92</v>
      </c>
      <c r="K3221" s="68">
        <v>18.009</v>
      </c>
      <c r="L3221" s="68">
        <v>41</v>
      </c>
      <c r="M3221" s="68">
        <v>40</v>
      </c>
      <c r="N3221" s="68">
        <v>-1</v>
      </c>
    </row>
    <row r="3222" customFormat="1" spans="1:14">
      <c r="A3222" s="54" t="s">
        <v>9684</v>
      </c>
      <c r="B3222" s="54" t="s">
        <v>9685</v>
      </c>
      <c r="C3222" s="54" t="s">
        <v>9686</v>
      </c>
      <c r="D3222" s="54" t="s">
        <v>586</v>
      </c>
      <c r="E3222" s="54" t="s">
        <v>18</v>
      </c>
      <c r="F3222" s="54" t="s">
        <v>586</v>
      </c>
      <c r="G3222" s="54" t="s">
        <v>98</v>
      </c>
      <c r="H3222" s="54"/>
      <c r="I3222" s="54" t="s">
        <v>99</v>
      </c>
      <c r="J3222" s="68">
        <v>17.29</v>
      </c>
      <c r="K3222" s="68">
        <v>4.774</v>
      </c>
      <c r="L3222" s="68">
        <v>17.5</v>
      </c>
      <c r="M3222" s="68">
        <v>17.5</v>
      </c>
      <c r="N3222" s="68">
        <v>0</v>
      </c>
    </row>
    <row r="3223" customFormat="1" spans="1:14">
      <c r="A3223" s="54" t="s">
        <v>9687</v>
      </c>
      <c r="B3223" s="54" t="s">
        <v>9688</v>
      </c>
      <c r="C3223" s="54" t="s">
        <v>9689</v>
      </c>
      <c r="D3223" s="54" t="s">
        <v>586</v>
      </c>
      <c r="E3223" s="54" t="s">
        <v>18</v>
      </c>
      <c r="F3223" s="54" t="s">
        <v>586</v>
      </c>
      <c r="G3223" s="54" t="s">
        <v>98</v>
      </c>
      <c r="H3223" s="54"/>
      <c r="I3223" s="54" t="s">
        <v>99</v>
      </c>
      <c r="J3223" s="68">
        <v>17.32</v>
      </c>
      <c r="K3223" s="68">
        <v>4.957</v>
      </c>
      <c r="L3223" s="68">
        <v>17.5</v>
      </c>
      <c r="M3223" s="68">
        <v>17.5</v>
      </c>
      <c r="N3223" s="68">
        <v>0</v>
      </c>
    </row>
    <row r="3224" customFormat="1" spans="1:14">
      <c r="A3224" s="54" t="s">
        <v>9690</v>
      </c>
      <c r="B3224" s="54" t="s">
        <v>9691</v>
      </c>
      <c r="C3224" s="54" t="s">
        <v>9692</v>
      </c>
      <c r="D3224" s="54" t="s">
        <v>17</v>
      </c>
      <c r="E3224" s="54" t="s">
        <v>18</v>
      </c>
      <c r="F3224" s="54" t="s">
        <v>17</v>
      </c>
      <c r="G3224" s="66" t="s">
        <v>19</v>
      </c>
      <c r="H3224" s="54"/>
      <c r="I3224" s="54" t="s">
        <v>2305</v>
      </c>
      <c r="J3224" s="68">
        <v>34.25</v>
      </c>
      <c r="K3224" s="68">
        <v>31.076</v>
      </c>
      <c r="L3224" s="68">
        <v>35</v>
      </c>
      <c r="M3224" s="68">
        <v>35</v>
      </c>
      <c r="N3224" s="68">
        <v>0</v>
      </c>
    </row>
    <row r="3225" customFormat="1" spans="1:14">
      <c r="A3225" s="54" t="s">
        <v>9693</v>
      </c>
      <c r="B3225" s="54" t="s">
        <v>9694</v>
      </c>
      <c r="C3225" s="54" t="s">
        <v>9695</v>
      </c>
      <c r="D3225" s="54" t="s">
        <v>2292</v>
      </c>
      <c r="E3225" s="54" t="s">
        <v>18</v>
      </c>
      <c r="F3225" s="54" t="s">
        <v>2292</v>
      </c>
      <c r="G3225" s="54" t="s">
        <v>129</v>
      </c>
      <c r="H3225" s="54"/>
      <c r="I3225" s="54" t="s">
        <v>215</v>
      </c>
      <c r="J3225" s="68">
        <v>4.3</v>
      </c>
      <c r="K3225" s="68">
        <v>3.524</v>
      </c>
      <c r="L3225" s="68">
        <v>4.5</v>
      </c>
      <c r="M3225" s="68">
        <v>4.5</v>
      </c>
      <c r="N3225" s="68">
        <v>0</v>
      </c>
    </row>
    <row r="3226" customFormat="1" spans="1:14">
      <c r="A3226" s="54" t="s">
        <v>9696</v>
      </c>
      <c r="B3226" s="54" t="s">
        <v>9697</v>
      </c>
      <c r="C3226" s="54" t="s">
        <v>9698</v>
      </c>
      <c r="D3226" s="54" t="s">
        <v>17</v>
      </c>
      <c r="E3226" s="54" t="s">
        <v>18</v>
      </c>
      <c r="F3226" s="54" t="s">
        <v>17</v>
      </c>
      <c r="G3226" s="54" t="s">
        <v>19</v>
      </c>
      <c r="H3226" s="54"/>
      <c r="I3226" s="54" t="s">
        <v>2305</v>
      </c>
      <c r="J3226" s="68">
        <v>45.04</v>
      </c>
      <c r="K3226" s="68">
        <v>44.707</v>
      </c>
      <c r="L3226" s="68">
        <v>46</v>
      </c>
      <c r="M3226" s="68">
        <v>46</v>
      </c>
      <c r="N3226" s="68">
        <v>0</v>
      </c>
    </row>
    <row r="3227" customFormat="1" spans="1:14">
      <c r="A3227" s="54" t="s">
        <v>9699</v>
      </c>
      <c r="B3227" s="54" t="s">
        <v>9700</v>
      </c>
      <c r="C3227" s="54" t="s">
        <v>9701</v>
      </c>
      <c r="D3227" s="54" t="s">
        <v>17</v>
      </c>
      <c r="E3227" s="54" t="s">
        <v>18</v>
      </c>
      <c r="F3227" s="54" t="s">
        <v>17</v>
      </c>
      <c r="G3227" s="54" t="s">
        <v>19</v>
      </c>
      <c r="H3227" s="54"/>
      <c r="I3227" s="54" t="s">
        <v>86</v>
      </c>
      <c r="J3227" s="68">
        <v>23.12</v>
      </c>
      <c r="K3227" s="68">
        <v>33.34</v>
      </c>
      <c r="L3227" s="68">
        <v>27</v>
      </c>
      <c r="M3227" s="68">
        <v>34</v>
      </c>
      <c r="N3227" s="68">
        <v>7</v>
      </c>
    </row>
    <row r="3228" customFormat="1" spans="1:14">
      <c r="A3228" s="54" t="s">
        <v>9702</v>
      </c>
      <c r="B3228" s="54" t="s">
        <v>9703</v>
      </c>
      <c r="C3228" s="54" t="s">
        <v>9704</v>
      </c>
      <c r="D3228" s="54" t="s">
        <v>17</v>
      </c>
      <c r="E3228" s="54" t="s">
        <v>18</v>
      </c>
      <c r="F3228" s="54" t="s">
        <v>17</v>
      </c>
      <c r="G3228" s="54" t="s">
        <v>19</v>
      </c>
      <c r="H3228" s="54"/>
      <c r="I3228" s="54" t="s">
        <v>86</v>
      </c>
      <c r="J3228" s="68">
        <v>23.15</v>
      </c>
      <c r="K3228" s="68">
        <v>33.869</v>
      </c>
      <c r="L3228" s="68">
        <v>28</v>
      </c>
      <c r="M3228" s="68">
        <v>34</v>
      </c>
      <c r="N3228" s="68">
        <v>6</v>
      </c>
    </row>
    <row r="3229" customFormat="1" spans="1:14">
      <c r="A3229" s="54" t="s">
        <v>9705</v>
      </c>
      <c r="B3229" s="54" t="s">
        <v>9706</v>
      </c>
      <c r="C3229" s="54" t="s">
        <v>9707</v>
      </c>
      <c r="D3229" s="54" t="s">
        <v>17</v>
      </c>
      <c r="E3229" s="54" t="s">
        <v>18</v>
      </c>
      <c r="F3229" s="54" t="s">
        <v>17</v>
      </c>
      <c r="G3229" s="54" t="s">
        <v>19</v>
      </c>
      <c r="H3229" s="54"/>
      <c r="I3229" s="54" t="s">
        <v>86</v>
      </c>
      <c r="J3229" s="68">
        <v>25.8</v>
      </c>
      <c r="K3229" s="68">
        <v>31.885</v>
      </c>
      <c r="L3229" s="68">
        <v>26.5</v>
      </c>
      <c r="M3229" s="68">
        <v>32</v>
      </c>
      <c r="N3229" s="68">
        <v>5.5</v>
      </c>
    </row>
    <row r="3230" customFormat="1" spans="1:14">
      <c r="A3230" s="54" t="s">
        <v>9708</v>
      </c>
      <c r="B3230" s="54" t="s">
        <v>9709</v>
      </c>
      <c r="C3230" s="54" t="s">
        <v>9710</v>
      </c>
      <c r="D3230" s="54" t="s">
        <v>17</v>
      </c>
      <c r="E3230" s="54" t="s">
        <v>18</v>
      </c>
      <c r="F3230" s="54" t="s">
        <v>17</v>
      </c>
      <c r="G3230" s="54" t="s">
        <v>19</v>
      </c>
      <c r="H3230" s="54"/>
      <c r="I3230" s="54" t="s">
        <v>145</v>
      </c>
      <c r="J3230" s="68">
        <v>35.52</v>
      </c>
      <c r="K3230" s="68">
        <v>5.945</v>
      </c>
      <c r="L3230" s="68">
        <v>36</v>
      </c>
      <c r="M3230" s="68">
        <v>36</v>
      </c>
      <c r="N3230" s="68">
        <v>0</v>
      </c>
    </row>
    <row r="3231" customFormat="1" spans="1:14">
      <c r="A3231" s="54" t="s">
        <v>9711</v>
      </c>
      <c r="B3231" s="54" t="s">
        <v>9712</v>
      </c>
      <c r="C3231" s="54" t="s">
        <v>9713</v>
      </c>
      <c r="D3231" s="54" t="s">
        <v>24</v>
      </c>
      <c r="E3231" s="54" t="s">
        <v>18</v>
      </c>
      <c r="F3231" s="54" t="s">
        <v>24</v>
      </c>
      <c r="G3231" s="54" t="s">
        <v>19</v>
      </c>
      <c r="H3231" s="54"/>
      <c r="I3231" s="54" t="s">
        <v>130</v>
      </c>
      <c r="J3231" s="68">
        <v>43.3</v>
      </c>
      <c r="K3231" s="68">
        <v>31.241</v>
      </c>
      <c r="L3231" s="68">
        <v>44</v>
      </c>
      <c r="M3231" s="68">
        <v>45</v>
      </c>
      <c r="N3231" s="68">
        <v>1</v>
      </c>
    </row>
    <row r="3232" customFormat="1" spans="1:14">
      <c r="A3232" s="54" t="s">
        <v>9714</v>
      </c>
      <c r="B3232" s="54" t="s">
        <v>9715</v>
      </c>
      <c r="C3232" s="54" t="s">
        <v>9716</v>
      </c>
      <c r="D3232" s="54" t="s">
        <v>1452</v>
      </c>
      <c r="E3232" s="54" t="s">
        <v>18</v>
      </c>
      <c r="F3232" s="54" t="s">
        <v>1452</v>
      </c>
      <c r="G3232" s="54" t="s">
        <v>98</v>
      </c>
      <c r="H3232" s="54"/>
      <c r="I3232" s="54" t="s">
        <v>130</v>
      </c>
      <c r="J3232" s="68">
        <v>30.52</v>
      </c>
      <c r="K3232" s="68">
        <v>37.602</v>
      </c>
      <c r="L3232" s="68">
        <v>38</v>
      </c>
      <c r="M3232" s="68">
        <v>38</v>
      </c>
      <c r="N3232" s="68">
        <v>0</v>
      </c>
    </row>
    <row r="3233" customFormat="1" spans="1:14">
      <c r="A3233" s="54" t="s">
        <v>9717</v>
      </c>
      <c r="B3233" s="54" t="s">
        <v>9718</v>
      </c>
      <c r="C3233" s="54" t="s">
        <v>9719</v>
      </c>
      <c r="D3233" s="54" t="s">
        <v>128</v>
      </c>
      <c r="E3233" s="54" t="s">
        <v>18</v>
      </c>
      <c r="F3233" s="54" t="s">
        <v>128</v>
      </c>
      <c r="G3233" s="54" t="s">
        <v>129</v>
      </c>
      <c r="H3233" s="54"/>
      <c r="I3233" s="54" t="s">
        <v>130</v>
      </c>
      <c r="J3233" s="68">
        <v>7.31</v>
      </c>
      <c r="K3233" s="68">
        <v>7.073</v>
      </c>
      <c r="L3233" s="68">
        <v>7.3</v>
      </c>
      <c r="M3233" s="68">
        <v>7.5</v>
      </c>
      <c r="N3233" s="68">
        <v>0.2</v>
      </c>
    </row>
    <row r="3234" customFormat="1" spans="1:14">
      <c r="A3234" s="54" t="s">
        <v>9720</v>
      </c>
      <c r="B3234" s="54" t="s">
        <v>9721</v>
      </c>
      <c r="C3234" s="54" t="s">
        <v>9722</v>
      </c>
      <c r="D3234" s="54" t="s">
        <v>738</v>
      </c>
      <c r="E3234" s="54" t="s">
        <v>18</v>
      </c>
      <c r="F3234" s="54" t="s">
        <v>738</v>
      </c>
      <c r="G3234" s="54" t="s">
        <v>98</v>
      </c>
      <c r="H3234" s="54"/>
      <c r="I3234" s="54" t="s">
        <v>130</v>
      </c>
      <c r="J3234" s="68">
        <v>18.32</v>
      </c>
      <c r="K3234" s="68">
        <v>20.966</v>
      </c>
      <c r="L3234" s="68">
        <v>27</v>
      </c>
      <c r="M3234" s="68">
        <v>28</v>
      </c>
      <c r="N3234" s="68">
        <v>1</v>
      </c>
    </row>
    <row r="3235" customFormat="1" spans="1:14">
      <c r="A3235" s="54" t="s">
        <v>9723</v>
      </c>
      <c r="B3235" s="54" t="s">
        <v>9724</v>
      </c>
      <c r="C3235" s="54" t="s">
        <v>9725</v>
      </c>
      <c r="D3235" s="54" t="s">
        <v>24</v>
      </c>
      <c r="E3235" s="54" t="s">
        <v>18</v>
      </c>
      <c r="F3235" s="54" t="s">
        <v>24</v>
      </c>
      <c r="G3235" s="54" t="s">
        <v>19</v>
      </c>
      <c r="H3235" s="54"/>
      <c r="I3235" s="54" t="s">
        <v>130</v>
      </c>
      <c r="J3235" s="68">
        <v>32.04</v>
      </c>
      <c r="K3235" s="68">
        <v>21.519</v>
      </c>
      <c r="L3235" s="68">
        <v>33</v>
      </c>
      <c r="M3235" s="68">
        <v>33</v>
      </c>
      <c r="N3235" s="68">
        <v>0</v>
      </c>
    </row>
    <row r="3236" customFormat="1" spans="1:14">
      <c r="A3236" s="54" t="s">
        <v>9726</v>
      </c>
      <c r="B3236" s="54" t="s">
        <v>9727</v>
      </c>
      <c r="C3236" s="54" t="s">
        <v>9728</v>
      </c>
      <c r="D3236" s="54" t="s">
        <v>17</v>
      </c>
      <c r="E3236" s="54" t="s">
        <v>18</v>
      </c>
      <c r="F3236" s="54" t="s">
        <v>17</v>
      </c>
      <c r="G3236" s="54" t="s">
        <v>19</v>
      </c>
      <c r="H3236" s="54"/>
      <c r="I3236" s="54" t="s">
        <v>454</v>
      </c>
      <c r="J3236" s="68">
        <v>35.63</v>
      </c>
      <c r="K3236" s="68">
        <v>24.908</v>
      </c>
      <c r="L3236" s="68">
        <v>36</v>
      </c>
      <c r="M3236" s="68">
        <v>36</v>
      </c>
      <c r="N3236" s="68">
        <v>0</v>
      </c>
    </row>
    <row r="3237" customFormat="1" spans="1:14">
      <c r="A3237" s="54" t="s">
        <v>9729</v>
      </c>
      <c r="B3237" s="54" t="s">
        <v>9730</v>
      </c>
      <c r="C3237" s="54" t="s">
        <v>9731</v>
      </c>
      <c r="D3237" s="54" t="s">
        <v>2686</v>
      </c>
      <c r="E3237" s="54" t="s">
        <v>18</v>
      </c>
      <c r="F3237" s="54" t="s">
        <v>2686</v>
      </c>
      <c r="G3237" s="66" t="s">
        <v>52</v>
      </c>
      <c r="H3237" s="54"/>
      <c r="I3237" s="54" t="s">
        <v>1488</v>
      </c>
      <c r="J3237" s="68">
        <v>46.81</v>
      </c>
      <c r="K3237" s="68">
        <v>82.524</v>
      </c>
      <c r="L3237" s="68">
        <v>62</v>
      </c>
      <c r="M3237" s="68">
        <v>83</v>
      </c>
      <c r="N3237" s="68">
        <v>21</v>
      </c>
    </row>
    <row r="3238" customFormat="1" spans="1:14">
      <c r="A3238" s="54" t="s">
        <v>9732</v>
      </c>
      <c r="B3238" s="54" t="s">
        <v>9733</v>
      </c>
      <c r="C3238" s="54" t="s">
        <v>9734</v>
      </c>
      <c r="D3238" s="54" t="s">
        <v>144</v>
      </c>
      <c r="E3238" s="54" t="s">
        <v>18</v>
      </c>
      <c r="F3238" s="54" t="s">
        <v>144</v>
      </c>
      <c r="G3238" s="54" t="s">
        <v>52</v>
      </c>
      <c r="H3238" s="54"/>
      <c r="I3238" s="54" t="s">
        <v>767</v>
      </c>
      <c r="J3238" s="68">
        <v>45.6</v>
      </c>
      <c r="K3238" s="68">
        <v>264.275</v>
      </c>
      <c r="L3238" s="68">
        <v>153</v>
      </c>
      <c r="M3238" s="68">
        <v>265</v>
      </c>
      <c r="N3238" s="68">
        <v>112</v>
      </c>
    </row>
    <row r="3239" customFormat="1" spans="1:14">
      <c r="A3239" s="54" t="s">
        <v>9735</v>
      </c>
      <c r="B3239" s="54" t="s">
        <v>9736</v>
      </c>
      <c r="C3239" s="54" t="s">
        <v>9737</v>
      </c>
      <c r="D3239" s="54" t="s">
        <v>17</v>
      </c>
      <c r="E3239" s="54" t="s">
        <v>18</v>
      </c>
      <c r="F3239" s="54" t="s">
        <v>17</v>
      </c>
      <c r="G3239" s="54" t="s">
        <v>19</v>
      </c>
      <c r="H3239" s="54"/>
      <c r="I3239" s="54" t="s">
        <v>239</v>
      </c>
      <c r="J3239" s="68">
        <v>0.17</v>
      </c>
      <c r="K3239" s="68">
        <v>0.468</v>
      </c>
      <c r="L3239" s="68">
        <v>0.5</v>
      </c>
      <c r="M3239" s="68">
        <v>0.5</v>
      </c>
      <c r="N3239" s="68">
        <v>0</v>
      </c>
    </row>
    <row r="3240" customFormat="1" spans="1:14">
      <c r="A3240" s="54" t="s">
        <v>9738</v>
      </c>
      <c r="B3240" s="54" t="s">
        <v>9739</v>
      </c>
      <c r="C3240" s="54" t="s">
        <v>9740</v>
      </c>
      <c r="D3240" s="54" t="s">
        <v>78</v>
      </c>
      <c r="E3240" s="54" t="s">
        <v>18</v>
      </c>
      <c r="F3240" s="54" t="s">
        <v>78</v>
      </c>
      <c r="G3240" s="54" t="s">
        <v>29</v>
      </c>
      <c r="H3240" s="54"/>
      <c r="I3240" s="54" t="s">
        <v>1498</v>
      </c>
      <c r="J3240" s="68">
        <v>20.68</v>
      </c>
      <c r="K3240" s="68">
        <v>35.258</v>
      </c>
      <c r="L3240" s="68">
        <v>36</v>
      </c>
      <c r="M3240" s="68">
        <v>36</v>
      </c>
      <c r="N3240" s="68">
        <v>0</v>
      </c>
    </row>
    <row r="3241" customFormat="1" spans="1:14">
      <c r="A3241" s="54" t="s">
        <v>9741</v>
      </c>
      <c r="B3241" s="54" t="s">
        <v>9742</v>
      </c>
      <c r="C3241" s="54" t="s">
        <v>9743</v>
      </c>
      <c r="D3241" s="54" t="s">
        <v>140</v>
      </c>
      <c r="E3241" s="54" t="s">
        <v>18</v>
      </c>
      <c r="F3241" s="54" t="s">
        <v>140</v>
      </c>
      <c r="G3241" s="54" t="s">
        <v>98</v>
      </c>
      <c r="H3241" s="54"/>
      <c r="I3241" s="54" t="s">
        <v>191</v>
      </c>
      <c r="J3241" s="68">
        <v>28.16</v>
      </c>
      <c r="K3241" s="68">
        <v>41.527</v>
      </c>
      <c r="L3241" s="68">
        <v>34</v>
      </c>
      <c r="M3241" s="68">
        <v>43</v>
      </c>
      <c r="N3241" s="68">
        <v>9</v>
      </c>
    </row>
    <row r="3242" customFormat="1" spans="1:14">
      <c r="A3242" s="54" t="s">
        <v>9744</v>
      </c>
      <c r="B3242" s="54" t="s">
        <v>9745</v>
      </c>
      <c r="C3242" s="54" t="s">
        <v>9746</v>
      </c>
      <c r="D3242" s="54" t="s">
        <v>256</v>
      </c>
      <c r="E3242" s="54" t="s">
        <v>18</v>
      </c>
      <c r="F3242" s="54" t="s">
        <v>256</v>
      </c>
      <c r="G3242" s="54" t="s">
        <v>19</v>
      </c>
      <c r="H3242" s="54"/>
      <c r="I3242" s="54" t="s">
        <v>191</v>
      </c>
      <c r="J3242" s="68">
        <v>16.2</v>
      </c>
      <c r="K3242" s="68">
        <v>84.637</v>
      </c>
      <c r="L3242" s="68">
        <v>37</v>
      </c>
      <c r="M3242" s="68">
        <v>89</v>
      </c>
      <c r="N3242" s="68">
        <v>52</v>
      </c>
    </row>
    <row r="3243" customFormat="1" spans="1:14">
      <c r="A3243" s="54" t="s">
        <v>9747</v>
      </c>
      <c r="B3243" s="54" t="s">
        <v>9748</v>
      </c>
      <c r="C3243" s="54" t="s">
        <v>9749</v>
      </c>
      <c r="D3243" s="54" t="s">
        <v>17</v>
      </c>
      <c r="E3243" s="54" t="s">
        <v>18</v>
      </c>
      <c r="F3243" s="54" t="s">
        <v>17</v>
      </c>
      <c r="G3243" s="54" t="s">
        <v>19</v>
      </c>
      <c r="H3243" s="54"/>
      <c r="I3243" s="54" t="s">
        <v>191</v>
      </c>
      <c r="J3243" s="68">
        <v>28.17</v>
      </c>
      <c r="K3243" s="68">
        <v>40.966</v>
      </c>
      <c r="L3243" s="68">
        <v>35</v>
      </c>
      <c r="M3243" s="68">
        <v>42</v>
      </c>
      <c r="N3243" s="68">
        <v>7</v>
      </c>
    </row>
    <row r="3244" customFormat="1" spans="1:14">
      <c r="A3244" s="54" t="s">
        <v>9750</v>
      </c>
      <c r="B3244" s="54" t="s">
        <v>9751</v>
      </c>
      <c r="C3244" s="54" t="s">
        <v>9752</v>
      </c>
      <c r="D3244" s="54" t="s">
        <v>17</v>
      </c>
      <c r="E3244" s="54" t="s">
        <v>18</v>
      </c>
      <c r="F3244" s="54" t="s">
        <v>17</v>
      </c>
      <c r="G3244" s="54" t="s">
        <v>19</v>
      </c>
      <c r="H3244" s="54"/>
      <c r="I3244" s="54" t="s">
        <v>191</v>
      </c>
      <c r="J3244" s="68">
        <v>3.3</v>
      </c>
      <c r="K3244" s="68">
        <v>3.255</v>
      </c>
      <c r="L3244" s="68">
        <v>3.5</v>
      </c>
      <c r="M3244" s="68">
        <v>3.5</v>
      </c>
      <c r="N3244" s="68">
        <v>0</v>
      </c>
    </row>
    <row r="3245" customFormat="1" spans="1:14">
      <c r="A3245" s="54" t="s">
        <v>9753</v>
      </c>
      <c r="B3245" s="54" t="s">
        <v>9754</v>
      </c>
      <c r="C3245" s="54" t="s">
        <v>9755</v>
      </c>
      <c r="D3245" s="54" t="s">
        <v>17</v>
      </c>
      <c r="E3245" s="54" t="s">
        <v>18</v>
      </c>
      <c r="F3245" s="54" t="s">
        <v>17</v>
      </c>
      <c r="G3245" s="66" t="s">
        <v>19</v>
      </c>
      <c r="H3245" s="54"/>
      <c r="I3245" s="54" t="s">
        <v>191</v>
      </c>
      <c r="J3245" s="68">
        <v>0.41</v>
      </c>
      <c r="K3245" s="68">
        <v>0.324</v>
      </c>
      <c r="L3245" s="68">
        <v>0.5</v>
      </c>
      <c r="M3245" s="68">
        <v>0.5</v>
      </c>
      <c r="N3245" s="68">
        <v>0</v>
      </c>
    </row>
    <row r="3246" customFormat="1" spans="1:14">
      <c r="A3246" s="54" t="s">
        <v>9756</v>
      </c>
      <c r="B3246" s="54" t="s">
        <v>9757</v>
      </c>
      <c r="C3246" s="54" t="s">
        <v>9758</v>
      </c>
      <c r="D3246" s="54" t="s">
        <v>17</v>
      </c>
      <c r="E3246" s="54" t="s">
        <v>18</v>
      </c>
      <c r="F3246" s="54" t="s">
        <v>17</v>
      </c>
      <c r="G3246" s="54" t="s">
        <v>19</v>
      </c>
      <c r="H3246" s="54"/>
      <c r="I3246" s="54" t="s">
        <v>7799</v>
      </c>
      <c r="J3246" s="68">
        <v>16</v>
      </c>
      <c r="K3246" s="68">
        <v>17.39</v>
      </c>
      <c r="L3246" s="68">
        <v>16</v>
      </c>
      <c r="M3246" s="68">
        <v>17.5</v>
      </c>
      <c r="N3246" s="68">
        <v>1.5</v>
      </c>
    </row>
    <row r="3247" customFormat="1" spans="1:14">
      <c r="A3247" s="54" t="s">
        <v>9759</v>
      </c>
      <c r="B3247" s="54" t="s">
        <v>9760</v>
      </c>
      <c r="C3247" s="54" t="s">
        <v>9761</v>
      </c>
      <c r="D3247" s="54" t="s">
        <v>97</v>
      </c>
      <c r="E3247" s="54" t="s">
        <v>18</v>
      </c>
      <c r="F3247" s="54" t="s">
        <v>97</v>
      </c>
      <c r="G3247" s="54" t="s">
        <v>98</v>
      </c>
      <c r="H3247" s="54"/>
      <c r="I3247" s="54" t="s">
        <v>292</v>
      </c>
      <c r="J3247" s="68">
        <v>343.39</v>
      </c>
      <c r="K3247" s="68">
        <v>138.362</v>
      </c>
      <c r="L3247" s="68">
        <v>344</v>
      </c>
      <c r="M3247" s="68">
        <v>344</v>
      </c>
      <c r="N3247" s="68">
        <v>0</v>
      </c>
    </row>
    <row r="3248" customFormat="1" spans="1:14">
      <c r="A3248" s="54" t="s">
        <v>9762</v>
      </c>
      <c r="B3248" s="54" t="s">
        <v>9763</v>
      </c>
      <c r="C3248" s="54" t="s">
        <v>9764</v>
      </c>
      <c r="D3248" s="54" t="s">
        <v>453</v>
      </c>
      <c r="E3248" s="54" t="s">
        <v>18</v>
      </c>
      <c r="F3248" s="54" t="s">
        <v>453</v>
      </c>
      <c r="G3248" s="54" t="s">
        <v>29</v>
      </c>
      <c r="H3248" s="54"/>
      <c r="I3248" s="54" t="s">
        <v>187</v>
      </c>
      <c r="J3248" s="68">
        <v>17.75</v>
      </c>
      <c r="K3248" s="68">
        <v>38.103</v>
      </c>
      <c r="L3248" s="68">
        <v>38</v>
      </c>
      <c r="M3248" s="68">
        <v>39</v>
      </c>
      <c r="N3248" s="68">
        <v>1</v>
      </c>
    </row>
    <row r="3249" customFormat="1" spans="1:14">
      <c r="A3249" s="54" t="s">
        <v>9765</v>
      </c>
      <c r="B3249" s="54" t="s">
        <v>9766</v>
      </c>
      <c r="C3249" s="54" t="s">
        <v>9767</v>
      </c>
      <c r="D3249" s="54" t="s">
        <v>17</v>
      </c>
      <c r="E3249" s="54" t="s">
        <v>18</v>
      </c>
      <c r="F3249" s="54" t="s">
        <v>17</v>
      </c>
      <c r="G3249" s="54" t="s">
        <v>19</v>
      </c>
      <c r="H3249" s="54"/>
      <c r="I3249" s="54" t="s">
        <v>767</v>
      </c>
      <c r="J3249" s="68">
        <v>3.99</v>
      </c>
      <c r="K3249" s="68">
        <v>4.902</v>
      </c>
      <c r="L3249" s="68">
        <v>5.5</v>
      </c>
      <c r="M3249" s="68">
        <v>5</v>
      </c>
      <c r="N3249" s="68">
        <v>-0.5</v>
      </c>
    </row>
    <row r="3250" customFormat="1" spans="1:14">
      <c r="A3250" s="54" t="s">
        <v>9768</v>
      </c>
      <c r="B3250" s="54" t="s">
        <v>9769</v>
      </c>
      <c r="C3250" s="54" t="s">
        <v>9770</v>
      </c>
      <c r="D3250" s="54" t="s">
        <v>17</v>
      </c>
      <c r="E3250" s="54" t="s">
        <v>18</v>
      </c>
      <c r="F3250" s="54" t="s">
        <v>17</v>
      </c>
      <c r="G3250" s="54" t="s">
        <v>19</v>
      </c>
      <c r="H3250" s="54"/>
      <c r="I3250" s="54" t="s">
        <v>99</v>
      </c>
      <c r="J3250" s="68">
        <v>13.46</v>
      </c>
      <c r="K3250" s="68">
        <v>16.976</v>
      </c>
      <c r="L3250" s="68">
        <v>13.5</v>
      </c>
      <c r="M3250" s="68">
        <v>17</v>
      </c>
      <c r="N3250" s="68">
        <v>3.5</v>
      </c>
    </row>
    <row r="3251" customFormat="1" spans="1:14">
      <c r="A3251" s="54" t="s">
        <v>9771</v>
      </c>
      <c r="B3251" s="54" t="s">
        <v>9772</v>
      </c>
      <c r="C3251" s="54" t="s">
        <v>9773</v>
      </c>
      <c r="D3251" s="54" t="s">
        <v>1184</v>
      </c>
      <c r="E3251" s="54" t="s">
        <v>18</v>
      </c>
      <c r="F3251" s="54" t="s">
        <v>1184</v>
      </c>
      <c r="G3251" s="54" t="s">
        <v>98</v>
      </c>
      <c r="H3251" s="54"/>
      <c r="I3251" s="54" t="s">
        <v>292</v>
      </c>
      <c r="J3251" s="68">
        <v>358.33</v>
      </c>
      <c r="K3251" s="68">
        <v>573.833</v>
      </c>
      <c r="L3251" s="68">
        <v>561</v>
      </c>
      <c r="M3251" s="68">
        <v>574</v>
      </c>
      <c r="N3251" s="68">
        <v>13</v>
      </c>
    </row>
    <row r="3252" customFormat="1" spans="1:14">
      <c r="A3252" s="54" t="s">
        <v>9774</v>
      </c>
      <c r="B3252" s="54" t="s">
        <v>9775</v>
      </c>
      <c r="C3252" s="54" t="s">
        <v>9776</v>
      </c>
      <c r="D3252" s="54" t="s">
        <v>17</v>
      </c>
      <c r="E3252" s="54" t="s">
        <v>18</v>
      </c>
      <c r="F3252" s="54" t="s">
        <v>17</v>
      </c>
      <c r="G3252" s="54" t="s">
        <v>19</v>
      </c>
      <c r="H3252" s="54"/>
      <c r="I3252" s="54" t="s">
        <v>199</v>
      </c>
      <c r="J3252" s="68">
        <v>0.22</v>
      </c>
      <c r="K3252" s="68">
        <v>0.87</v>
      </c>
      <c r="L3252" s="68">
        <v>1</v>
      </c>
      <c r="M3252" s="68">
        <v>1</v>
      </c>
      <c r="N3252" s="68">
        <v>0</v>
      </c>
    </row>
    <row r="3253" customFormat="1" spans="1:14">
      <c r="A3253" s="54" t="s">
        <v>9777</v>
      </c>
      <c r="B3253" s="54" t="s">
        <v>9778</v>
      </c>
      <c r="C3253" s="54" t="s">
        <v>9779</v>
      </c>
      <c r="D3253" s="54" t="s">
        <v>17</v>
      </c>
      <c r="E3253" s="54" t="s">
        <v>18</v>
      </c>
      <c r="F3253" s="54" t="s">
        <v>17</v>
      </c>
      <c r="G3253" s="54" t="s">
        <v>19</v>
      </c>
      <c r="H3253" s="54"/>
      <c r="I3253" s="54" t="s">
        <v>199</v>
      </c>
      <c r="J3253" s="68">
        <v>7.95</v>
      </c>
      <c r="K3253" s="68">
        <v>10.101</v>
      </c>
      <c r="L3253" s="68">
        <v>12</v>
      </c>
      <c r="M3253" s="68">
        <v>12.5</v>
      </c>
      <c r="N3253" s="68">
        <v>0.5</v>
      </c>
    </row>
    <row r="3254" customFormat="1" spans="1:14">
      <c r="A3254" s="54" t="s">
        <v>9780</v>
      </c>
      <c r="B3254" s="54" t="s">
        <v>9781</v>
      </c>
      <c r="C3254" s="54" t="s">
        <v>9782</v>
      </c>
      <c r="D3254" s="54" t="s">
        <v>17</v>
      </c>
      <c r="E3254" s="54" t="s">
        <v>18</v>
      </c>
      <c r="F3254" s="54" t="s">
        <v>17</v>
      </c>
      <c r="G3254" s="54" t="s">
        <v>19</v>
      </c>
      <c r="H3254" s="54"/>
      <c r="I3254" s="54" t="s">
        <v>223</v>
      </c>
      <c r="J3254" s="68">
        <v>43.01</v>
      </c>
      <c r="K3254" s="68">
        <v>32.117</v>
      </c>
      <c r="L3254" s="68">
        <v>44</v>
      </c>
      <c r="M3254" s="68">
        <v>44</v>
      </c>
      <c r="N3254" s="68">
        <v>0</v>
      </c>
    </row>
    <row r="3255" customFormat="1" spans="1:14">
      <c r="A3255" s="54" t="s">
        <v>9783</v>
      </c>
      <c r="B3255" s="54" t="s">
        <v>9784</v>
      </c>
      <c r="C3255" s="54" t="s">
        <v>9785</v>
      </c>
      <c r="D3255" s="54" t="s">
        <v>97</v>
      </c>
      <c r="E3255" s="54" t="s">
        <v>18</v>
      </c>
      <c r="F3255" s="54" t="s">
        <v>97</v>
      </c>
      <c r="G3255" s="54" t="s">
        <v>98</v>
      </c>
      <c r="H3255" s="54"/>
      <c r="I3255" s="54" t="s">
        <v>223</v>
      </c>
      <c r="J3255" s="68">
        <v>141.11</v>
      </c>
      <c r="K3255" s="68">
        <v>155.43</v>
      </c>
      <c r="L3255" s="68">
        <v>153</v>
      </c>
      <c r="M3255" s="68">
        <v>156</v>
      </c>
      <c r="N3255" s="68">
        <v>3</v>
      </c>
    </row>
    <row r="3256" customFormat="1" spans="1:14">
      <c r="A3256" s="54" t="s">
        <v>9786</v>
      </c>
      <c r="B3256" s="54" t="s">
        <v>9787</v>
      </c>
      <c r="C3256" s="54" t="s">
        <v>9788</v>
      </c>
      <c r="D3256" s="54" t="s">
        <v>17</v>
      </c>
      <c r="E3256" s="54" t="s">
        <v>18</v>
      </c>
      <c r="F3256" s="54" t="s">
        <v>17</v>
      </c>
      <c r="G3256" s="66" t="s">
        <v>19</v>
      </c>
      <c r="H3256" s="54"/>
      <c r="I3256" s="54" t="s">
        <v>199</v>
      </c>
      <c r="J3256" s="68">
        <v>2.24</v>
      </c>
      <c r="K3256" s="68">
        <v>2.16</v>
      </c>
      <c r="L3256" s="68">
        <v>2.5</v>
      </c>
      <c r="M3256" s="68">
        <v>2.5</v>
      </c>
      <c r="N3256" s="68">
        <v>0</v>
      </c>
    </row>
    <row r="3257" customFormat="1" spans="1:14">
      <c r="A3257" s="54" t="s">
        <v>9789</v>
      </c>
      <c r="B3257" s="54" t="s">
        <v>9790</v>
      </c>
      <c r="C3257" s="54" t="s">
        <v>9791</v>
      </c>
      <c r="D3257" s="54" t="s">
        <v>256</v>
      </c>
      <c r="E3257" s="54" t="s">
        <v>18</v>
      </c>
      <c r="F3257" s="54" t="s">
        <v>256</v>
      </c>
      <c r="G3257" s="54" t="s">
        <v>19</v>
      </c>
      <c r="H3257" s="54"/>
      <c r="I3257" s="54" t="s">
        <v>187</v>
      </c>
      <c r="J3257" s="68">
        <v>18.66</v>
      </c>
      <c r="K3257" s="68">
        <v>33.134</v>
      </c>
      <c r="L3257" s="68">
        <v>30</v>
      </c>
      <c r="M3257" s="68">
        <v>34</v>
      </c>
      <c r="N3257" s="68">
        <v>4</v>
      </c>
    </row>
    <row r="3258" customFormat="1" spans="1:14">
      <c r="A3258" s="54" t="s">
        <v>9792</v>
      </c>
      <c r="B3258" s="54" t="s">
        <v>9793</v>
      </c>
      <c r="C3258" s="54" t="s">
        <v>9794</v>
      </c>
      <c r="D3258" s="54" t="s">
        <v>160</v>
      </c>
      <c r="E3258" s="54" t="s">
        <v>18</v>
      </c>
      <c r="F3258" s="54" t="s">
        <v>160</v>
      </c>
      <c r="G3258" s="54" t="s">
        <v>129</v>
      </c>
      <c r="H3258" s="54"/>
      <c r="I3258" s="54" t="s">
        <v>337</v>
      </c>
      <c r="J3258" s="68">
        <v>3.37</v>
      </c>
      <c r="K3258" s="68">
        <v>3.042</v>
      </c>
      <c r="L3258" s="68">
        <v>3.5</v>
      </c>
      <c r="M3258" s="68">
        <v>3.5</v>
      </c>
      <c r="N3258" s="68">
        <v>0</v>
      </c>
    </row>
    <row r="3259" customFormat="1" spans="1:14">
      <c r="A3259" s="54" t="s">
        <v>9795</v>
      </c>
      <c r="B3259" s="54" t="s">
        <v>9796</v>
      </c>
      <c r="C3259" s="54" t="s">
        <v>9797</v>
      </c>
      <c r="D3259" s="54" t="s">
        <v>160</v>
      </c>
      <c r="E3259" s="54" t="s">
        <v>18</v>
      </c>
      <c r="F3259" s="54" t="s">
        <v>160</v>
      </c>
      <c r="G3259" s="54" t="s">
        <v>129</v>
      </c>
      <c r="H3259" s="54"/>
      <c r="I3259" s="54" t="s">
        <v>337</v>
      </c>
      <c r="J3259" s="68">
        <v>3.35</v>
      </c>
      <c r="K3259" s="68">
        <v>3.042</v>
      </c>
      <c r="L3259" s="68">
        <v>3.5</v>
      </c>
      <c r="M3259" s="68">
        <v>3.5</v>
      </c>
      <c r="N3259" s="68">
        <v>0</v>
      </c>
    </row>
    <row r="3260" customFormat="1" spans="1:14">
      <c r="A3260" s="54" t="s">
        <v>9798</v>
      </c>
      <c r="B3260" s="54" t="s">
        <v>9799</v>
      </c>
      <c r="C3260" s="54" t="s">
        <v>9800</v>
      </c>
      <c r="D3260" s="54" t="s">
        <v>160</v>
      </c>
      <c r="E3260" s="54" t="s">
        <v>18</v>
      </c>
      <c r="F3260" s="54" t="s">
        <v>160</v>
      </c>
      <c r="G3260" s="54" t="s">
        <v>129</v>
      </c>
      <c r="H3260" s="54"/>
      <c r="I3260" s="54" t="s">
        <v>337</v>
      </c>
      <c r="J3260" s="68">
        <v>3.37</v>
      </c>
      <c r="K3260" s="68">
        <v>3.042</v>
      </c>
      <c r="L3260" s="68">
        <v>3.5</v>
      </c>
      <c r="M3260" s="68">
        <v>3.5</v>
      </c>
      <c r="N3260" s="68">
        <v>0</v>
      </c>
    </row>
    <row r="3261" customFormat="1" spans="1:14">
      <c r="A3261" s="54" t="s">
        <v>9801</v>
      </c>
      <c r="B3261" s="54" t="s">
        <v>9802</v>
      </c>
      <c r="C3261" s="54" t="s">
        <v>9803</v>
      </c>
      <c r="D3261" s="54" t="s">
        <v>160</v>
      </c>
      <c r="E3261" s="54" t="s">
        <v>18</v>
      </c>
      <c r="F3261" s="54" t="s">
        <v>160</v>
      </c>
      <c r="G3261" s="54" t="s">
        <v>129</v>
      </c>
      <c r="H3261" s="54"/>
      <c r="I3261" s="54" t="s">
        <v>337</v>
      </c>
      <c r="J3261" s="68">
        <v>3.36</v>
      </c>
      <c r="K3261" s="68">
        <v>3.042</v>
      </c>
      <c r="L3261" s="68">
        <v>3.5</v>
      </c>
      <c r="M3261" s="68">
        <v>3.5</v>
      </c>
      <c r="N3261" s="68">
        <v>0</v>
      </c>
    </row>
    <row r="3262" customFormat="1" spans="1:14">
      <c r="A3262" s="54" t="s">
        <v>9804</v>
      </c>
      <c r="B3262" s="54" t="s">
        <v>9805</v>
      </c>
      <c r="C3262" s="54" t="s">
        <v>9806</v>
      </c>
      <c r="D3262" s="54" t="s">
        <v>160</v>
      </c>
      <c r="E3262" s="54" t="s">
        <v>18</v>
      </c>
      <c r="F3262" s="54" t="s">
        <v>160</v>
      </c>
      <c r="G3262" s="54" t="s">
        <v>129</v>
      </c>
      <c r="H3262" s="54"/>
      <c r="I3262" s="54" t="s">
        <v>337</v>
      </c>
      <c r="J3262" s="68">
        <v>3.37</v>
      </c>
      <c r="K3262" s="68">
        <v>3.042</v>
      </c>
      <c r="L3262" s="68">
        <v>3.5</v>
      </c>
      <c r="M3262" s="68">
        <v>3.5</v>
      </c>
      <c r="N3262" s="68">
        <v>0</v>
      </c>
    </row>
    <row r="3263" customFormat="1" spans="1:14">
      <c r="A3263" s="54" t="s">
        <v>9807</v>
      </c>
      <c r="B3263" s="54" t="s">
        <v>9808</v>
      </c>
      <c r="C3263" s="54" t="s">
        <v>9809</v>
      </c>
      <c r="D3263" s="54" t="s">
        <v>17</v>
      </c>
      <c r="E3263" s="54" t="s">
        <v>18</v>
      </c>
      <c r="F3263" s="54" t="s">
        <v>17</v>
      </c>
      <c r="G3263" s="54" t="s">
        <v>19</v>
      </c>
      <c r="H3263" s="54"/>
      <c r="I3263" s="54" t="s">
        <v>99</v>
      </c>
      <c r="J3263" s="68">
        <v>0.6</v>
      </c>
      <c r="K3263" s="68">
        <v>1.095</v>
      </c>
      <c r="L3263" s="68">
        <v>1</v>
      </c>
      <c r="M3263" s="68">
        <v>1.5</v>
      </c>
      <c r="N3263" s="68">
        <v>0.5</v>
      </c>
    </row>
    <row r="3264" customFormat="1" spans="1:14">
      <c r="A3264" s="54" t="s">
        <v>9810</v>
      </c>
      <c r="B3264" s="54" t="s">
        <v>9811</v>
      </c>
      <c r="C3264" s="54" t="s">
        <v>9812</v>
      </c>
      <c r="D3264" s="54" t="s">
        <v>17</v>
      </c>
      <c r="E3264" s="54" t="s">
        <v>18</v>
      </c>
      <c r="F3264" s="54" t="s">
        <v>17</v>
      </c>
      <c r="G3264" s="54" t="s">
        <v>19</v>
      </c>
      <c r="H3264" s="54"/>
      <c r="I3264" s="54" t="s">
        <v>99</v>
      </c>
      <c r="J3264" s="68">
        <v>0.41</v>
      </c>
      <c r="K3264" s="68">
        <v>0.756</v>
      </c>
      <c r="L3264" s="68">
        <v>1</v>
      </c>
      <c r="M3264" s="68">
        <v>1</v>
      </c>
      <c r="N3264" s="68">
        <v>0</v>
      </c>
    </row>
    <row r="3265" customFormat="1" spans="1:14">
      <c r="A3265" s="54" t="s">
        <v>9813</v>
      </c>
      <c r="B3265" s="54" t="s">
        <v>9814</v>
      </c>
      <c r="C3265" s="54" t="s">
        <v>9813</v>
      </c>
      <c r="D3265" s="54" t="s">
        <v>256</v>
      </c>
      <c r="E3265" s="54" t="s">
        <v>18</v>
      </c>
      <c r="F3265" s="54" t="s">
        <v>256</v>
      </c>
      <c r="G3265" s="54" t="s">
        <v>19</v>
      </c>
      <c r="H3265" s="54"/>
      <c r="I3265" s="54" t="s">
        <v>187</v>
      </c>
      <c r="J3265" s="68">
        <v>0.24</v>
      </c>
      <c r="K3265" s="68">
        <v>0</v>
      </c>
      <c r="L3265" s="68">
        <v>0.5</v>
      </c>
      <c r="M3265" s="68">
        <v>1</v>
      </c>
      <c r="N3265" s="68">
        <v>0.5</v>
      </c>
    </row>
    <row r="3266" customFormat="1" spans="1:14">
      <c r="A3266" s="54" t="s">
        <v>9815</v>
      </c>
      <c r="B3266" s="54" t="s">
        <v>9816</v>
      </c>
      <c r="C3266" s="54" t="s">
        <v>9817</v>
      </c>
      <c r="D3266" s="54" t="s">
        <v>17</v>
      </c>
      <c r="E3266" s="54" t="s">
        <v>18</v>
      </c>
      <c r="F3266" s="54" t="s">
        <v>17</v>
      </c>
      <c r="G3266" s="54" t="s">
        <v>19</v>
      </c>
      <c r="H3266" s="54"/>
      <c r="I3266" s="54" t="s">
        <v>292</v>
      </c>
      <c r="J3266" s="68">
        <v>17.31</v>
      </c>
      <c r="K3266" s="68">
        <v>26.938</v>
      </c>
      <c r="L3266" s="68">
        <v>27</v>
      </c>
      <c r="M3266" s="68">
        <v>32</v>
      </c>
      <c r="N3266" s="68">
        <v>5</v>
      </c>
    </row>
    <row r="3267" customFormat="1" spans="1:14">
      <c r="A3267" s="54" t="s">
        <v>9818</v>
      </c>
      <c r="B3267" s="54" t="s">
        <v>9819</v>
      </c>
      <c r="C3267" s="54" t="s">
        <v>9820</v>
      </c>
      <c r="D3267" s="54" t="s">
        <v>458</v>
      </c>
      <c r="E3267" s="54" t="s">
        <v>18</v>
      </c>
      <c r="F3267" s="54" t="s">
        <v>458</v>
      </c>
      <c r="G3267" s="54" t="s">
        <v>98</v>
      </c>
      <c r="H3267" s="54"/>
      <c r="I3267" s="54" t="s">
        <v>223</v>
      </c>
      <c r="J3267" s="68">
        <v>1.88</v>
      </c>
      <c r="K3267" s="68">
        <v>2.567</v>
      </c>
      <c r="L3267" s="68">
        <v>2.5</v>
      </c>
      <c r="M3267" s="68">
        <v>3</v>
      </c>
      <c r="N3267" s="68">
        <v>0.5</v>
      </c>
    </row>
    <row r="3268" customFormat="1" spans="1:14">
      <c r="A3268" s="54" t="s">
        <v>9821</v>
      </c>
      <c r="B3268" s="54" t="s">
        <v>9822</v>
      </c>
      <c r="C3268" s="54" t="s">
        <v>9823</v>
      </c>
      <c r="D3268" s="54" t="s">
        <v>458</v>
      </c>
      <c r="E3268" s="54" t="s">
        <v>18</v>
      </c>
      <c r="F3268" s="54" t="s">
        <v>458</v>
      </c>
      <c r="G3268" s="54" t="s">
        <v>98</v>
      </c>
      <c r="H3268" s="54"/>
      <c r="I3268" s="54" t="s">
        <v>223</v>
      </c>
      <c r="J3268" s="68">
        <v>1.9</v>
      </c>
      <c r="K3268" s="68">
        <v>2.567</v>
      </c>
      <c r="L3268" s="68">
        <v>2.5</v>
      </c>
      <c r="M3268" s="68">
        <v>3</v>
      </c>
      <c r="N3268" s="68">
        <v>0.5</v>
      </c>
    </row>
    <row r="3269" customFormat="1" spans="1:14">
      <c r="A3269" s="54" t="s">
        <v>9824</v>
      </c>
      <c r="B3269" s="54" t="s">
        <v>9825</v>
      </c>
      <c r="C3269" s="54" t="s">
        <v>9826</v>
      </c>
      <c r="D3269" s="54" t="s">
        <v>458</v>
      </c>
      <c r="E3269" s="54" t="s">
        <v>18</v>
      </c>
      <c r="F3269" s="54" t="s">
        <v>458</v>
      </c>
      <c r="G3269" s="54" t="s">
        <v>98</v>
      </c>
      <c r="H3269" s="54"/>
      <c r="I3269" s="54" t="s">
        <v>223</v>
      </c>
      <c r="J3269" s="68">
        <v>2.05</v>
      </c>
      <c r="K3269" s="68">
        <v>2.567</v>
      </c>
      <c r="L3269" s="68">
        <v>2.5</v>
      </c>
      <c r="M3269" s="68">
        <v>3</v>
      </c>
      <c r="N3269" s="68">
        <v>0.5</v>
      </c>
    </row>
    <row r="3270" customFormat="1" spans="1:14">
      <c r="A3270" s="54" t="s">
        <v>9827</v>
      </c>
      <c r="B3270" s="54" t="s">
        <v>9828</v>
      </c>
      <c r="C3270" s="54" t="s">
        <v>9829</v>
      </c>
      <c r="D3270" s="54" t="s">
        <v>458</v>
      </c>
      <c r="E3270" s="54" t="s">
        <v>18</v>
      </c>
      <c r="F3270" s="54" t="s">
        <v>458</v>
      </c>
      <c r="G3270" s="54" t="s">
        <v>98</v>
      </c>
      <c r="H3270" s="54"/>
      <c r="I3270" s="54" t="s">
        <v>223</v>
      </c>
      <c r="J3270" s="68">
        <v>1.94</v>
      </c>
      <c r="K3270" s="68">
        <v>2.567</v>
      </c>
      <c r="L3270" s="68">
        <v>2.5</v>
      </c>
      <c r="M3270" s="68">
        <v>3</v>
      </c>
      <c r="N3270" s="68">
        <v>0.5</v>
      </c>
    </row>
    <row r="3271" customFormat="1" spans="1:14">
      <c r="A3271" s="54" t="s">
        <v>9830</v>
      </c>
      <c r="B3271" s="54" t="s">
        <v>9831</v>
      </c>
      <c r="C3271" s="54" t="s">
        <v>9832</v>
      </c>
      <c r="D3271" s="54" t="s">
        <v>458</v>
      </c>
      <c r="E3271" s="54" t="s">
        <v>18</v>
      </c>
      <c r="F3271" s="54" t="s">
        <v>458</v>
      </c>
      <c r="G3271" s="66" t="s">
        <v>98</v>
      </c>
      <c r="H3271" s="54"/>
      <c r="I3271" s="54" t="s">
        <v>223</v>
      </c>
      <c r="J3271" s="68">
        <v>2.01</v>
      </c>
      <c r="K3271" s="68">
        <v>2.567</v>
      </c>
      <c r="L3271" s="68">
        <v>2.5</v>
      </c>
      <c r="M3271" s="68">
        <v>3</v>
      </c>
      <c r="N3271" s="68">
        <v>0.5</v>
      </c>
    </row>
    <row r="3272" customFormat="1" spans="1:14">
      <c r="A3272" s="54" t="s">
        <v>9833</v>
      </c>
      <c r="B3272" s="54" t="s">
        <v>9834</v>
      </c>
      <c r="C3272" s="54" t="s">
        <v>9835</v>
      </c>
      <c r="D3272" s="54" t="s">
        <v>458</v>
      </c>
      <c r="E3272" s="54" t="s">
        <v>18</v>
      </c>
      <c r="F3272" s="54" t="s">
        <v>458</v>
      </c>
      <c r="G3272" s="54" t="s">
        <v>98</v>
      </c>
      <c r="H3272" s="54"/>
      <c r="I3272" s="54" t="s">
        <v>223</v>
      </c>
      <c r="J3272" s="68">
        <v>2.82</v>
      </c>
      <c r="K3272" s="68">
        <v>3.571</v>
      </c>
      <c r="L3272" s="68">
        <v>3.5</v>
      </c>
      <c r="M3272" s="68">
        <v>4</v>
      </c>
      <c r="N3272" s="68">
        <v>0.5</v>
      </c>
    </row>
    <row r="3273" customFormat="1" spans="1:14">
      <c r="A3273" s="54" t="s">
        <v>9836</v>
      </c>
      <c r="B3273" s="54" t="s">
        <v>9837</v>
      </c>
      <c r="C3273" s="54" t="s">
        <v>9838</v>
      </c>
      <c r="D3273" s="54" t="s">
        <v>458</v>
      </c>
      <c r="E3273" s="54" t="s">
        <v>18</v>
      </c>
      <c r="F3273" s="54" t="s">
        <v>458</v>
      </c>
      <c r="G3273" s="54" t="s">
        <v>98</v>
      </c>
      <c r="H3273" s="54"/>
      <c r="I3273" s="54" t="s">
        <v>223</v>
      </c>
      <c r="J3273" s="68">
        <v>2.82</v>
      </c>
      <c r="K3273" s="68">
        <v>3.46</v>
      </c>
      <c r="L3273" s="68">
        <v>3.5</v>
      </c>
      <c r="M3273" s="68">
        <v>3.5</v>
      </c>
      <c r="N3273" s="68">
        <v>0</v>
      </c>
    </row>
    <row r="3274" customFormat="1" spans="1:14">
      <c r="A3274" s="54" t="s">
        <v>9839</v>
      </c>
      <c r="B3274" s="54" t="s">
        <v>9840</v>
      </c>
      <c r="C3274" s="54" t="s">
        <v>9841</v>
      </c>
      <c r="D3274" s="54" t="s">
        <v>458</v>
      </c>
      <c r="E3274" s="54" t="s">
        <v>18</v>
      </c>
      <c r="F3274" s="54" t="s">
        <v>458</v>
      </c>
      <c r="G3274" s="54" t="s">
        <v>98</v>
      </c>
      <c r="H3274" s="54"/>
      <c r="I3274" s="54" t="s">
        <v>223</v>
      </c>
      <c r="J3274" s="68">
        <v>1.93</v>
      </c>
      <c r="K3274" s="68">
        <v>2.567</v>
      </c>
      <c r="L3274" s="68">
        <v>2.5</v>
      </c>
      <c r="M3274" s="68">
        <v>3</v>
      </c>
      <c r="N3274" s="68">
        <v>0.5</v>
      </c>
    </row>
    <row r="3275" customFormat="1" spans="1:14">
      <c r="A3275" s="54" t="s">
        <v>9842</v>
      </c>
      <c r="B3275" s="54" t="s">
        <v>9843</v>
      </c>
      <c r="C3275" s="54" t="s">
        <v>9844</v>
      </c>
      <c r="D3275" s="54" t="s">
        <v>458</v>
      </c>
      <c r="E3275" s="54" t="s">
        <v>18</v>
      </c>
      <c r="F3275" s="54" t="s">
        <v>458</v>
      </c>
      <c r="G3275" s="54" t="s">
        <v>98</v>
      </c>
      <c r="H3275" s="54"/>
      <c r="I3275" s="54" t="s">
        <v>223</v>
      </c>
      <c r="J3275" s="68">
        <v>1.89</v>
      </c>
      <c r="K3275" s="68">
        <v>2.567</v>
      </c>
      <c r="L3275" s="68">
        <v>2.5</v>
      </c>
      <c r="M3275" s="68">
        <v>3</v>
      </c>
      <c r="N3275" s="68">
        <v>0.5</v>
      </c>
    </row>
    <row r="3276" customFormat="1" spans="1:14">
      <c r="A3276" s="54" t="s">
        <v>9845</v>
      </c>
      <c r="B3276" s="54" t="s">
        <v>9846</v>
      </c>
      <c r="C3276" s="54" t="s">
        <v>9847</v>
      </c>
      <c r="D3276" s="54" t="s">
        <v>458</v>
      </c>
      <c r="E3276" s="54" t="s">
        <v>18</v>
      </c>
      <c r="F3276" s="54" t="s">
        <v>458</v>
      </c>
      <c r="G3276" s="54" t="s">
        <v>98</v>
      </c>
      <c r="H3276" s="54"/>
      <c r="I3276" s="54" t="s">
        <v>223</v>
      </c>
      <c r="J3276" s="68">
        <v>1.87</v>
      </c>
      <c r="K3276" s="68">
        <v>2.567</v>
      </c>
      <c r="L3276" s="68">
        <v>2.5</v>
      </c>
      <c r="M3276" s="68">
        <v>3</v>
      </c>
      <c r="N3276" s="68">
        <v>0.5</v>
      </c>
    </row>
    <row r="3277" customFormat="1" spans="1:14">
      <c r="A3277" s="54" t="s">
        <v>9848</v>
      </c>
      <c r="B3277" s="54" t="s">
        <v>9849</v>
      </c>
      <c r="C3277" s="54" t="s">
        <v>9850</v>
      </c>
      <c r="D3277" s="54" t="s">
        <v>458</v>
      </c>
      <c r="E3277" s="54" t="s">
        <v>18</v>
      </c>
      <c r="F3277" s="54" t="s">
        <v>458</v>
      </c>
      <c r="G3277" s="54" t="s">
        <v>98</v>
      </c>
      <c r="H3277" s="54"/>
      <c r="I3277" s="54" t="s">
        <v>223</v>
      </c>
      <c r="J3277" s="68">
        <v>1.83</v>
      </c>
      <c r="K3277" s="68">
        <v>2.567</v>
      </c>
      <c r="L3277" s="68">
        <v>2.5</v>
      </c>
      <c r="M3277" s="68">
        <v>3</v>
      </c>
      <c r="N3277" s="68">
        <v>0.5</v>
      </c>
    </row>
    <row r="3278" customFormat="1" spans="1:14">
      <c r="A3278" s="54" t="s">
        <v>9851</v>
      </c>
      <c r="B3278" s="54" t="s">
        <v>9852</v>
      </c>
      <c r="C3278" s="54" t="s">
        <v>9853</v>
      </c>
      <c r="D3278" s="54" t="s">
        <v>458</v>
      </c>
      <c r="E3278" s="54" t="s">
        <v>18</v>
      </c>
      <c r="F3278" s="54" t="s">
        <v>458</v>
      </c>
      <c r="G3278" s="66" t="s">
        <v>98</v>
      </c>
      <c r="H3278" s="54"/>
      <c r="I3278" s="54" t="s">
        <v>223</v>
      </c>
      <c r="J3278" s="68">
        <v>3.69</v>
      </c>
      <c r="K3278" s="68">
        <v>4.529</v>
      </c>
      <c r="L3278" s="68">
        <v>4</v>
      </c>
      <c r="M3278" s="68">
        <v>5</v>
      </c>
      <c r="N3278" s="68">
        <v>1</v>
      </c>
    </row>
    <row r="3279" customFormat="1" spans="1:14">
      <c r="A3279" s="54" t="s">
        <v>9854</v>
      </c>
      <c r="B3279" s="54" t="s">
        <v>9855</v>
      </c>
      <c r="C3279" s="54" t="s">
        <v>9856</v>
      </c>
      <c r="D3279" s="54" t="s">
        <v>458</v>
      </c>
      <c r="E3279" s="54" t="s">
        <v>18</v>
      </c>
      <c r="F3279" s="54" t="s">
        <v>458</v>
      </c>
      <c r="G3279" s="66" t="s">
        <v>98</v>
      </c>
      <c r="H3279" s="54"/>
      <c r="I3279" s="54" t="s">
        <v>223</v>
      </c>
      <c r="J3279" s="68">
        <v>1.9</v>
      </c>
      <c r="K3279" s="68">
        <v>2.567</v>
      </c>
      <c r="L3279" s="68">
        <v>2.5</v>
      </c>
      <c r="M3279" s="68">
        <v>3</v>
      </c>
      <c r="N3279" s="68">
        <v>0.5</v>
      </c>
    </row>
    <row r="3280" customFormat="1" spans="1:14">
      <c r="A3280" s="54" t="s">
        <v>9857</v>
      </c>
      <c r="B3280" s="54" t="s">
        <v>9858</v>
      </c>
      <c r="C3280" s="54" t="s">
        <v>9859</v>
      </c>
      <c r="D3280" s="54" t="s">
        <v>458</v>
      </c>
      <c r="E3280" s="54" t="s">
        <v>18</v>
      </c>
      <c r="F3280" s="54" t="s">
        <v>458</v>
      </c>
      <c r="G3280" s="66" t="s">
        <v>98</v>
      </c>
      <c r="H3280" s="54"/>
      <c r="I3280" s="54" t="s">
        <v>223</v>
      </c>
      <c r="J3280" s="68">
        <v>1.91</v>
      </c>
      <c r="K3280" s="68">
        <v>2.567</v>
      </c>
      <c r="L3280" s="68">
        <v>2.5</v>
      </c>
      <c r="M3280" s="68">
        <v>3</v>
      </c>
      <c r="N3280" s="68">
        <v>0.5</v>
      </c>
    </row>
    <row r="3281" customFormat="1" spans="1:14">
      <c r="A3281" s="54" t="s">
        <v>9860</v>
      </c>
      <c r="B3281" s="54" t="s">
        <v>9861</v>
      </c>
      <c r="C3281" s="54" t="s">
        <v>9862</v>
      </c>
      <c r="D3281" s="54" t="s">
        <v>458</v>
      </c>
      <c r="E3281" s="54" t="s">
        <v>18</v>
      </c>
      <c r="F3281" s="54" t="s">
        <v>458</v>
      </c>
      <c r="G3281" s="66" t="s">
        <v>98</v>
      </c>
      <c r="H3281" s="54"/>
      <c r="I3281" s="54" t="s">
        <v>223</v>
      </c>
      <c r="J3281" s="68">
        <v>1.87</v>
      </c>
      <c r="K3281" s="68">
        <v>2.567</v>
      </c>
      <c r="L3281" s="68">
        <v>2.5</v>
      </c>
      <c r="M3281" s="68">
        <v>3</v>
      </c>
      <c r="N3281" s="68">
        <v>0.5</v>
      </c>
    </row>
    <row r="3282" customFormat="1" spans="1:14">
      <c r="A3282" s="54" t="s">
        <v>9863</v>
      </c>
      <c r="B3282" s="54" t="s">
        <v>9864</v>
      </c>
      <c r="C3282" s="54" t="s">
        <v>9865</v>
      </c>
      <c r="D3282" s="54" t="s">
        <v>458</v>
      </c>
      <c r="E3282" s="54" t="s">
        <v>18</v>
      </c>
      <c r="F3282" s="54" t="s">
        <v>458</v>
      </c>
      <c r="G3282" s="54" t="s">
        <v>98</v>
      </c>
      <c r="H3282" s="54"/>
      <c r="I3282" s="54" t="s">
        <v>223</v>
      </c>
      <c r="J3282" s="68">
        <v>3.94</v>
      </c>
      <c r="K3282" s="68">
        <v>4.406</v>
      </c>
      <c r="L3282" s="68">
        <v>4</v>
      </c>
      <c r="M3282" s="68">
        <v>4.5</v>
      </c>
      <c r="N3282" s="68">
        <v>0.5</v>
      </c>
    </row>
    <row r="3283" customFormat="1" spans="1:14">
      <c r="A3283" s="54" t="s">
        <v>9866</v>
      </c>
      <c r="B3283" s="54" t="s">
        <v>9867</v>
      </c>
      <c r="C3283" s="54" t="s">
        <v>9868</v>
      </c>
      <c r="D3283" s="54" t="s">
        <v>458</v>
      </c>
      <c r="E3283" s="54" t="s">
        <v>18</v>
      </c>
      <c r="F3283" s="54" t="s">
        <v>458</v>
      </c>
      <c r="G3283" s="54" t="s">
        <v>98</v>
      </c>
      <c r="H3283" s="54"/>
      <c r="I3283" s="54" t="s">
        <v>223</v>
      </c>
      <c r="J3283" s="68">
        <v>1.92</v>
      </c>
      <c r="K3283" s="68">
        <v>2.484</v>
      </c>
      <c r="L3283" s="68">
        <v>2.5</v>
      </c>
      <c r="M3283" s="68">
        <v>2.5</v>
      </c>
      <c r="N3283" s="68">
        <v>0</v>
      </c>
    </row>
    <row r="3284" customFormat="1" spans="1:14">
      <c r="A3284" s="54" t="s">
        <v>9869</v>
      </c>
      <c r="B3284" s="54" t="s">
        <v>9870</v>
      </c>
      <c r="C3284" s="54" t="s">
        <v>9871</v>
      </c>
      <c r="D3284" s="54" t="s">
        <v>603</v>
      </c>
      <c r="E3284" s="54" t="s">
        <v>18</v>
      </c>
      <c r="F3284" s="54" t="s">
        <v>603</v>
      </c>
      <c r="G3284" s="66" t="s">
        <v>129</v>
      </c>
      <c r="H3284" s="54"/>
      <c r="I3284" s="54" t="s">
        <v>562</v>
      </c>
      <c r="J3284" s="68">
        <v>0.75</v>
      </c>
      <c r="K3284" s="68">
        <v>0.798</v>
      </c>
      <c r="L3284" s="68">
        <v>1</v>
      </c>
      <c r="M3284" s="68">
        <v>1</v>
      </c>
      <c r="N3284" s="68">
        <v>0</v>
      </c>
    </row>
    <row r="3285" customFormat="1" spans="1:14">
      <c r="A3285" s="54" t="s">
        <v>9872</v>
      </c>
      <c r="B3285" s="54" t="s">
        <v>9873</v>
      </c>
      <c r="C3285" s="54" t="s">
        <v>50</v>
      </c>
      <c r="D3285" s="54" t="s">
        <v>1516</v>
      </c>
      <c r="E3285" s="54" t="s">
        <v>18</v>
      </c>
      <c r="F3285" s="54" t="s">
        <v>1516</v>
      </c>
      <c r="G3285" s="54" t="s">
        <v>52</v>
      </c>
      <c r="H3285" s="54"/>
      <c r="I3285" s="54" t="s">
        <v>6055</v>
      </c>
      <c r="J3285" s="68">
        <v>109.57</v>
      </c>
      <c r="K3285" s="68">
        <v>143.313</v>
      </c>
      <c r="L3285" s="68">
        <v>142</v>
      </c>
      <c r="M3285" s="68">
        <v>144</v>
      </c>
      <c r="N3285" s="68">
        <v>2</v>
      </c>
    </row>
    <row r="3286" customFormat="1" spans="1:14">
      <c r="A3286" s="54" t="s">
        <v>9874</v>
      </c>
      <c r="B3286" s="54" t="s">
        <v>9875</v>
      </c>
      <c r="C3286" s="54" t="s">
        <v>9876</v>
      </c>
      <c r="D3286" s="54" t="s">
        <v>17</v>
      </c>
      <c r="E3286" s="54" t="s">
        <v>18</v>
      </c>
      <c r="F3286" s="54" t="s">
        <v>17</v>
      </c>
      <c r="G3286" s="54" t="s">
        <v>19</v>
      </c>
      <c r="H3286" s="54"/>
      <c r="I3286" s="54" t="s">
        <v>203</v>
      </c>
      <c r="J3286" s="68">
        <v>0.11</v>
      </c>
      <c r="K3286" s="68">
        <v>0</v>
      </c>
      <c r="L3286" s="68">
        <v>0.5</v>
      </c>
      <c r="M3286" s="68">
        <v>0.5</v>
      </c>
      <c r="N3286" s="68">
        <v>0</v>
      </c>
    </row>
    <row r="3287" customFormat="1" spans="1:14">
      <c r="A3287" s="54" t="s">
        <v>9877</v>
      </c>
      <c r="B3287" s="54" t="s">
        <v>9878</v>
      </c>
      <c r="C3287" s="54" t="s">
        <v>9879</v>
      </c>
      <c r="D3287" s="54" t="s">
        <v>24</v>
      </c>
      <c r="E3287" s="54" t="s">
        <v>18</v>
      </c>
      <c r="F3287" s="54" t="s">
        <v>24</v>
      </c>
      <c r="G3287" s="54" t="s">
        <v>19</v>
      </c>
      <c r="H3287" s="54"/>
      <c r="I3287" s="54" t="s">
        <v>292</v>
      </c>
      <c r="J3287" s="68">
        <v>27.97</v>
      </c>
      <c r="K3287" s="68">
        <v>8.676</v>
      </c>
      <c r="L3287" s="68">
        <v>28</v>
      </c>
      <c r="M3287" s="68">
        <v>29</v>
      </c>
      <c r="N3287" s="68">
        <v>1</v>
      </c>
    </row>
    <row r="3288" customFormat="1" spans="1:14">
      <c r="A3288" s="54" t="s">
        <v>9880</v>
      </c>
      <c r="B3288" s="54" t="s">
        <v>9881</v>
      </c>
      <c r="C3288" s="54" t="s">
        <v>9882</v>
      </c>
      <c r="D3288" s="54" t="s">
        <v>51</v>
      </c>
      <c r="E3288" s="54" t="s">
        <v>18</v>
      </c>
      <c r="F3288" s="54" t="s">
        <v>51</v>
      </c>
      <c r="G3288" s="54" t="s">
        <v>52</v>
      </c>
      <c r="H3288" s="54"/>
      <c r="I3288" s="54" t="s">
        <v>116</v>
      </c>
      <c r="J3288" s="68">
        <v>440</v>
      </c>
      <c r="K3288" s="68">
        <v>220</v>
      </c>
      <c r="L3288" s="68">
        <v>355</v>
      </c>
      <c r="M3288" s="68">
        <v>440</v>
      </c>
      <c r="N3288" s="68">
        <v>85</v>
      </c>
    </row>
    <row r="3289" customFormat="1" spans="1:14">
      <c r="A3289" s="54" t="s">
        <v>9883</v>
      </c>
      <c r="B3289" s="54" t="s">
        <v>9884</v>
      </c>
      <c r="C3289" s="54" t="s">
        <v>9885</v>
      </c>
      <c r="D3289" s="54" t="s">
        <v>17</v>
      </c>
      <c r="E3289" s="54" t="s">
        <v>18</v>
      </c>
      <c r="F3289" s="54" t="s">
        <v>17</v>
      </c>
      <c r="G3289" s="54" t="s">
        <v>19</v>
      </c>
      <c r="H3289" s="54"/>
      <c r="I3289" s="54" t="s">
        <v>292</v>
      </c>
      <c r="J3289" s="68">
        <v>2.14</v>
      </c>
      <c r="K3289" s="68">
        <v>2.448</v>
      </c>
      <c r="L3289" s="68">
        <v>2.5</v>
      </c>
      <c r="M3289" s="68">
        <v>2.5</v>
      </c>
      <c r="N3289" s="68">
        <v>0</v>
      </c>
    </row>
    <row r="3290" customFormat="1" spans="1:14">
      <c r="A3290" s="54" t="s">
        <v>9886</v>
      </c>
      <c r="B3290" s="54" t="s">
        <v>9887</v>
      </c>
      <c r="C3290" s="54" t="s">
        <v>9888</v>
      </c>
      <c r="D3290" s="54" t="s">
        <v>17</v>
      </c>
      <c r="E3290" s="54" t="s">
        <v>18</v>
      </c>
      <c r="F3290" s="54" t="s">
        <v>17</v>
      </c>
      <c r="G3290" s="66" t="s">
        <v>19</v>
      </c>
      <c r="H3290" s="54"/>
      <c r="I3290" s="54" t="s">
        <v>292</v>
      </c>
      <c r="J3290" s="68">
        <v>6.44</v>
      </c>
      <c r="K3290" s="68">
        <v>3.391</v>
      </c>
      <c r="L3290" s="68">
        <v>8</v>
      </c>
      <c r="M3290" s="68">
        <v>6.5</v>
      </c>
      <c r="N3290" s="68">
        <v>-1.5</v>
      </c>
    </row>
    <row r="3291" customFormat="1" spans="1:14">
      <c r="A3291" s="54" t="s">
        <v>9889</v>
      </c>
      <c r="B3291" s="54" t="s">
        <v>9890</v>
      </c>
      <c r="C3291" s="54" t="s">
        <v>9891</v>
      </c>
      <c r="D3291" s="54" t="s">
        <v>17</v>
      </c>
      <c r="E3291" s="54" t="s">
        <v>18</v>
      </c>
      <c r="F3291" s="54" t="s">
        <v>17</v>
      </c>
      <c r="G3291" s="66" t="s">
        <v>19</v>
      </c>
      <c r="H3291" s="54"/>
      <c r="I3291" s="54" t="s">
        <v>161</v>
      </c>
      <c r="J3291" s="68">
        <v>1.91</v>
      </c>
      <c r="K3291" s="68">
        <v>2.19</v>
      </c>
      <c r="L3291" s="68">
        <v>2</v>
      </c>
      <c r="M3291" s="68">
        <v>4</v>
      </c>
      <c r="N3291" s="68">
        <v>2</v>
      </c>
    </row>
    <row r="3292" customFormat="1" spans="1:14">
      <c r="A3292" s="54" t="s">
        <v>9892</v>
      </c>
      <c r="B3292" s="54" t="s">
        <v>9893</v>
      </c>
      <c r="C3292" s="54" t="s">
        <v>9894</v>
      </c>
      <c r="D3292" s="54" t="s">
        <v>97</v>
      </c>
      <c r="E3292" s="54" t="s">
        <v>18</v>
      </c>
      <c r="F3292" s="54" t="s">
        <v>97</v>
      </c>
      <c r="G3292" s="54" t="s">
        <v>98</v>
      </c>
      <c r="H3292" s="54"/>
      <c r="I3292" s="54" t="s">
        <v>292</v>
      </c>
      <c r="J3292" s="68">
        <v>168.06</v>
      </c>
      <c r="K3292" s="68">
        <v>42.88</v>
      </c>
      <c r="L3292" s="68">
        <v>173</v>
      </c>
      <c r="M3292" s="68">
        <v>175</v>
      </c>
      <c r="N3292" s="68">
        <v>2</v>
      </c>
    </row>
    <row r="3293" customFormat="1" spans="1:14">
      <c r="A3293" s="54" t="s">
        <v>9895</v>
      </c>
      <c r="B3293" s="54" t="s">
        <v>9896</v>
      </c>
      <c r="C3293" s="54" t="s">
        <v>9897</v>
      </c>
      <c r="D3293" s="54" t="s">
        <v>283</v>
      </c>
      <c r="E3293" s="54" t="s">
        <v>18</v>
      </c>
      <c r="F3293" s="54" t="s">
        <v>283</v>
      </c>
      <c r="G3293" s="66" t="s">
        <v>170</v>
      </c>
      <c r="H3293" s="54"/>
      <c r="I3293" s="54" t="s">
        <v>9898</v>
      </c>
      <c r="J3293" s="68">
        <v>440.5</v>
      </c>
      <c r="K3293" s="68">
        <v>459</v>
      </c>
      <c r="L3293" s="68">
        <v>438</v>
      </c>
      <c r="M3293" s="68">
        <v>459</v>
      </c>
      <c r="N3293" s="68">
        <v>21</v>
      </c>
    </row>
    <row r="3294" customFormat="1" spans="1:14">
      <c r="A3294" s="54" t="s">
        <v>9899</v>
      </c>
      <c r="B3294" s="54" t="s">
        <v>9900</v>
      </c>
      <c r="C3294" s="54" t="s">
        <v>9901</v>
      </c>
      <c r="D3294" s="54" t="s">
        <v>274</v>
      </c>
      <c r="E3294" s="54" t="s">
        <v>18</v>
      </c>
      <c r="F3294" s="54" t="s">
        <v>274</v>
      </c>
      <c r="G3294" s="54" t="s">
        <v>29</v>
      </c>
      <c r="H3294" s="54"/>
      <c r="I3294" s="54" t="s">
        <v>558</v>
      </c>
      <c r="J3294" s="68">
        <v>75.17</v>
      </c>
      <c r="K3294" s="68">
        <v>113.67</v>
      </c>
      <c r="L3294" s="68">
        <v>110</v>
      </c>
      <c r="M3294" s="68">
        <v>114</v>
      </c>
      <c r="N3294" s="68">
        <v>4</v>
      </c>
    </row>
    <row r="3295" customFormat="1" spans="1:14">
      <c r="A3295" s="54" t="s">
        <v>9902</v>
      </c>
      <c r="B3295" s="54" t="s">
        <v>9903</v>
      </c>
      <c r="C3295" s="54" t="s">
        <v>9904</v>
      </c>
      <c r="D3295" s="54" t="s">
        <v>160</v>
      </c>
      <c r="E3295" s="54" t="s">
        <v>18</v>
      </c>
      <c r="F3295" s="54" t="s">
        <v>160</v>
      </c>
      <c r="G3295" s="54" t="s">
        <v>129</v>
      </c>
      <c r="H3295" s="54"/>
      <c r="I3295" s="54" t="s">
        <v>86</v>
      </c>
      <c r="J3295" s="68">
        <v>0.91</v>
      </c>
      <c r="K3295" s="68">
        <v>0.55</v>
      </c>
      <c r="L3295" s="68">
        <v>1</v>
      </c>
      <c r="M3295" s="68">
        <v>1</v>
      </c>
      <c r="N3295" s="68">
        <v>0</v>
      </c>
    </row>
    <row r="3296" customFormat="1" spans="1:14">
      <c r="A3296" s="54" t="s">
        <v>9905</v>
      </c>
      <c r="B3296" s="54" t="s">
        <v>9906</v>
      </c>
      <c r="C3296" s="54" t="s">
        <v>9907</v>
      </c>
      <c r="D3296" s="54" t="s">
        <v>17</v>
      </c>
      <c r="E3296" s="54" t="s">
        <v>18</v>
      </c>
      <c r="F3296" s="54" t="s">
        <v>17</v>
      </c>
      <c r="G3296" s="54" t="s">
        <v>19</v>
      </c>
      <c r="H3296" s="54"/>
      <c r="I3296" s="54" t="s">
        <v>562</v>
      </c>
      <c r="J3296" s="68">
        <v>0.2</v>
      </c>
      <c r="K3296" s="68">
        <v>0.252</v>
      </c>
      <c r="L3296" s="68">
        <v>0.5</v>
      </c>
      <c r="M3296" s="68">
        <v>0.5</v>
      </c>
      <c r="N3296" s="68">
        <v>0</v>
      </c>
    </row>
    <row r="3297" customFormat="1" spans="1:14">
      <c r="A3297" s="54" t="s">
        <v>9908</v>
      </c>
      <c r="B3297" s="54" t="s">
        <v>9909</v>
      </c>
      <c r="C3297" s="54" t="s">
        <v>9910</v>
      </c>
      <c r="D3297" s="54" t="s">
        <v>17</v>
      </c>
      <c r="E3297" s="54" t="s">
        <v>18</v>
      </c>
      <c r="F3297" s="54" t="s">
        <v>17</v>
      </c>
      <c r="G3297" s="54" t="s">
        <v>19</v>
      </c>
      <c r="H3297" s="54"/>
      <c r="I3297" s="54" t="s">
        <v>454</v>
      </c>
      <c r="J3297" s="68">
        <v>5.17</v>
      </c>
      <c r="K3297" s="68">
        <v>5.237</v>
      </c>
      <c r="L3297" s="68">
        <v>5.5</v>
      </c>
      <c r="M3297" s="68">
        <v>5.5</v>
      </c>
      <c r="N3297" s="68">
        <v>0</v>
      </c>
    </row>
    <row r="3298" customFormat="1" spans="1:14">
      <c r="A3298" s="54" t="s">
        <v>9911</v>
      </c>
      <c r="B3298" s="54" t="s">
        <v>9912</v>
      </c>
      <c r="C3298" s="54" t="s">
        <v>9913</v>
      </c>
      <c r="D3298" s="54" t="s">
        <v>603</v>
      </c>
      <c r="E3298" s="54" t="s">
        <v>18</v>
      </c>
      <c r="F3298" s="54" t="s">
        <v>603</v>
      </c>
      <c r="G3298" s="54" t="s">
        <v>129</v>
      </c>
      <c r="H3298" s="54"/>
      <c r="I3298" s="54" t="s">
        <v>454</v>
      </c>
      <c r="J3298" s="68">
        <v>8.17</v>
      </c>
      <c r="K3298" s="68">
        <v>6.49</v>
      </c>
      <c r="L3298" s="68">
        <v>8.5</v>
      </c>
      <c r="M3298" s="68">
        <v>8.5</v>
      </c>
      <c r="N3298" s="68">
        <v>0</v>
      </c>
    </row>
    <row r="3299" customFormat="1" spans="1:14">
      <c r="A3299" s="54" t="s">
        <v>9914</v>
      </c>
      <c r="B3299" s="54" t="s">
        <v>9915</v>
      </c>
      <c r="C3299" s="54" t="s">
        <v>9916</v>
      </c>
      <c r="D3299" s="54" t="s">
        <v>17</v>
      </c>
      <c r="E3299" s="54" t="s">
        <v>18</v>
      </c>
      <c r="F3299" s="54" t="s">
        <v>17</v>
      </c>
      <c r="G3299" s="54" t="s">
        <v>19</v>
      </c>
      <c r="H3299" s="54"/>
      <c r="I3299" s="54" t="s">
        <v>454</v>
      </c>
      <c r="J3299" s="68">
        <v>4.73</v>
      </c>
      <c r="K3299" s="68">
        <v>7.577</v>
      </c>
      <c r="L3299" s="68">
        <v>6.5</v>
      </c>
      <c r="M3299" s="68">
        <v>9</v>
      </c>
      <c r="N3299" s="68">
        <v>2.5</v>
      </c>
    </row>
    <row r="3300" customFormat="1" spans="1:14">
      <c r="A3300" s="54" t="s">
        <v>9917</v>
      </c>
      <c r="B3300" s="54" t="s">
        <v>9918</v>
      </c>
      <c r="C3300" s="54" t="s">
        <v>9919</v>
      </c>
      <c r="D3300" s="54" t="s">
        <v>17</v>
      </c>
      <c r="E3300" s="54" t="s">
        <v>18</v>
      </c>
      <c r="F3300" s="54" t="s">
        <v>17</v>
      </c>
      <c r="G3300" s="66" t="s">
        <v>19</v>
      </c>
      <c r="H3300" s="54"/>
      <c r="I3300" s="54" t="s">
        <v>454</v>
      </c>
      <c r="J3300" s="68">
        <v>6.25</v>
      </c>
      <c r="K3300" s="68">
        <v>8.525</v>
      </c>
      <c r="L3300" s="68">
        <v>7</v>
      </c>
      <c r="M3300" s="68">
        <v>9</v>
      </c>
      <c r="N3300" s="68">
        <v>2</v>
      </c>
    </row>
    <row r="3301" customFormat="1" spans="1:14">
      <c r="A3301" s="54" t="s">
        <v>9920</v>
      </c>
      <c r="B3301" s="54" t="s">
        <v>9921</v>
      </c>
      <c r="C3301" s="54" t="s">
        <v>9922</v>
      </c>
      <c r="D3301" s="54" t="s">
        <v>17</v>
      </c>
      <c r="E3301" s="54" t="s">
        <v>18</v>
      </c>
      <c r="F3301" s="54" t="s">
        <v>17</v>
      </c>
      <c r="G3301" s="54" t="s">
        <v>19</v>
      </c>
      <c r="H3301" s="54"/>
      <c r="I3301" s="54" t="s">
        <v>454</v>
      </c>
      <c r="J3301" s="68">
        <v>6.57</v>
      </c>
      <c r="K3301" s="68">
        <v>5.642</v>
      </c>
      <c r="L3301" s="68">
        <v>7</v>
      </c>
      <c r="M3301" s="68">
        <v>7</v>
      </c>
      <c r="N3301" s="68">
        <v>0</v>
      </c>
    </row>
    <row r="3302" customFormat="1" spans="1:14">
      <c r="A3302" s="54" t="s">
        <v>9923</v>
      </c>
      <c r="B3302" s="54" t="s">
        <v>9924</v>
      </c>
      <c r="C3302" s="54" t="s">
        <v>9925</v>
      </c>
      <c r="D3302" s="54" t="s">
        <v>17</v>
      </c>
      <c r="E3302" s="54" t="s">
        <v>18</v>
      </c>
      <c r="F3302" s="54" t="s">
        <v>17</v>
      </c>
      <c r="G3302" s="54" t="s">
        <v>19</v>
      </c>
      <c r="H3302" s="54"/>
      <c r="I3302" s="54" t="s">
        <v>454</v>
      </c>
      <c r="J3302" s="68">
        <v>4.64</v>
      </c>
      <c r="K3302" s="68">
        <v>3.456</v>
      </c>
      <c r="L3302" s="68">
        <v>5</v>
      </c>
      <c r="M3302" s="68">
        <v>5</v>
      </c>
      <c r="N3302" s="68">
        <v>0</v>
      </c>
    </row>
    <row r="3303" customFormat="1" spans="1:14">
      <c r="A3303" s="54" t="s">
        <v>9926</v>
      </c>
      <c r="B3303" s="54" t="s">
        <v>9927</v>
      </c>
      <c r="C3303" s="54" t="s">
        <v>9928</v>
      </c>
      <c r="D3303" s="54" t="s">
        <v>17</v>
      </c>
      <c r="E3303" s="54" t="s">
        <v>18</v>
      </c>
      <c r="F3303" s="54" t="s">
        <v>17</v>
      </c>
      <c r="G3303" s="54" t="s">
        <v>19</v>
      </c>
      <c r="H3303" s="54"/>
      <c r="I3303" s="54" t="s">
        <v>454</v>
      </c>
      <c r="J3303" s="68">
        <v>4.22</v>
      </c>
      <c r="K3303" s="68">
        <v>4.867</v>
      </c>
      <c r="L3303" s="68">
        <v>4.5</v>
      </c>
      <c r="M3303" s="68">
        <v>5</v>
      </c>
      <c r="N3303" s="68">
        <v>0.5</v>
      </c>
    </row>
    <row r="3304" customFormat="1" spans="1:14">
      <c r="A3304" s="54" t="s">
        <v>9929</v>
      </c>
      <c r="B3304" s="54" t="s">
        <v>9930</v>
      </c>
      <c r="C3304" s="54" t="s">
        <v>9931</v>
      </c>
      <c r="D3304" s="54" t="s">
        <v>17</v>
      </c>
      <c r="E3304" s="54" t="s">
        <v>18</v>
      </c>
      <c r="F3304" s="54" t="s">
        <v>17</v>
      </c>
      <c r="G3304" s="54" t="s">
        <v>19</v>
      </c>
      <c r="H3304" s="54"/>
      <c r="I3304" s="54" t="s">
        <v>454</v>
      </c>
      <c r="J3304" s="68">
        <v>6.17</v>
      </c>
      <c r="K3304" s="68">
        <v>6.194</v>
      </c>
      <c r="L3304" s="68">
        <v>6.5</v>
      </c>
      <c r="M3304" s="68">
        <v>6.5</v>
      </c>
      <c r="N3304" s="68">
        <v>0</v>
      </c>
    </row>
    <row r="3305" customFormat="1" spans="1:14">
      <c r="A3305" s="54" t="s">
        <v>9932</v>
      </c>
      <c r="B3305" s="54" t="s">
        <v>9933</v>
      </c>
      <c r="C3305" s="54" t="s">
        <v>9934</v>
      </c>
      <c r="D3305" s="54" t="s">
        <v>17</v>
      </c>
      <c r="E3305" s="54" t="s">
        <v>18</v>
      </c>
      <c r="F3305" s="54" t="s">
        <v>17</v>
      </c>
      <c r="G3305" s="54" t="s">
        <v>19</v>
      </c>
      <c r="H3305" s="54"/>
      <c r="I3305" s="54" t="s">
        <v>454</v>
      </c>
      <c r="J3305" s="68">
        <v>4.73</v>
      </c>
      <c r="K3305" s="68">
        <v>4.687</v>
      </c>
      <c r="L3305" s="68">
        <v>5</v>
      </c>
      <c r="M3305" s="68">
        <v>5.5</v>
      </c>
      <c r="N3305" s="68">
        <v>0.5</v>
      </c>
    </row>
    <row r="3306" customFormat="1" spans="1:14">
      <c r="A3306" s="54" t="s">
        <v>9935</v>
      </c>
      <c r="B3306" s="54" t="s">
        <v>9936</v>
      </c>
      <c r="C3306" s="54" t="s">
        <v>9937</v>
      </c>
      <c r="D3306" s="54" t="s">
        <v>17</v>
      </c>
      <c r="E3306" s="54" t="s">
        <v>18</v>
      </c>
      <c r="F3306" s="54" t="s">
        <v>17</v>
      </c>
      <c r="G3306" s="66" t="s">
        <v>19</v>
      </c>
      <c r="H3306" s="54"/>
      <c r="I3306" s="54" t="s">
        <v>454</v>
      </c>
      <c r="J3306" s="68">
        <v>9.18</v>
      </c>
      <c r="K3306" s="68">
        <v>12.987</v>
      </c>
      <c r="L3306" s="68">
        <v>11.5</v>
      </c>
      <c r="M3306" s="68">
        <v>13.5</v>
      </c>
      <c r="N3306" s="68">
        <v>2</v>
      </c>
    </row>
    <row r="3307" customFormat="1" spans="1:14">
      <c r="A3307" s="54" t="s">
        <v>9938</v>
      </c>
      <c r="B3307" s="54" t="s">
        <v>9939</v>
      </c>
      <c r="C3307" s="54" t="s">
        <v>9940</v>
      </c>
      <c r="D3307" s="54" t="s">
        <v>140</v>
      </c>
      <c r="E3307" s="54" t="s">
        <v>18</v>
      </c>
      <c r="F3307" s="54" t="s">
        <v>140</v>
      </c>
      <c r="G3307" s="66" t="s">
        <v>98</v>
      </c>
      <c r="H3307" s="54"/>
      <c r="I3307" s="54" t="s">
        <v>562</v>
      </c>
      <c r="J3307" s="68">
        <v>9.28</v>
      </c>
      <c r="K3307" s="68">
        <v>9.553</v>
      </c>
      <c r="L3307" s="68">
        <v>10</v>
      </c>
      <c r="M3307" s="68">
        <v>10</v>
      </c>
      <c r="N3307" s="68">
        <v>0</v>
      </c>
    </row>
    <row r="3308" customFormat="1" spans="1:14">
      <c r="A3308" s="54" t="s">
        <v>9941</v>
      </c>
      <c r="B3308" s="54" t="s">
        <v>9942</v>
      </c>
      <c r="C3308" s="54" t="s">
        <v>9943</v>
      </c>
      <c r="D3308" s="54" t="s">
        <v>17</v>
      </c>
      <c r="E3308" s="54" t="s">
        <v>18</v>
      </c>
      <c r="F3308" s="54" t="s">
        <v>17</v>
      </c>
      <c r="G3308" s="66" t="s">
        <v>19</v>
      </c>
      <c r="H3308" s="54"/>
      <c r="I3308" s="54" t="s">
        <v>239</v>
      </c>
      <c r="J3308" s="68">
        <v>43.05</v>
      </c>
      <c r="K3308" s="68">
        <v>3.444</v>
      </c>
      <c r="L3308" s="68">
        <v>44</v>
      </c>
      <c r="M3308" s="68">
        <v>44</v>
      </c>
      <c r="N3308" s="68">
        <v>0</v>
      </c>
    </row>
    <row r="3309" customFormat="1" spans="1:14">
      <c r="A3309" s="54" t="s">
        <v>9944</v>
      </c>
      <c r="B3309" s="54" t="s">
        <v>9945</v>
      </c>
      <c r="C3309" s="54" t="s">
        <v>9946</v>
      </c>
      <c r="D3309" s="54" t="s">
        <v>17</v>
      </c>
      <c r="E3309" s="54" t="s">
        <v>18</v>
      </c>
      <c r="F3309" s="54" t="s">
        <v>17</v>
      </c>
      <c r="G3309" s="54" t="s">
        <v>19</v>
      </c>
      <c r="H3309" s="54"/>
      <c r="I3309" s="54" t="s">
        <v>454</v>
      </c>
      <c r="J3309" s="68">
        <v>5.49</v>
      </c>
      <c r="K3309" s="68">
        <v>5.158</v>
      </c>
      <c r="L3309" s="68">
        <v>6</v>
      </c>
      <c r="M3309" s="68">
        <v>5.5</v>
      </c>
      <c r="N3309" s="68">
        <v>-0.5</v>
      </c>
    </row>
    <row r="3310" customFormat="1" spans="1:14">
      <c r="A3310" s="54" t="s">
        <v>9947</v>
      </c>
      <c r="B3310" s="54" t="s">
        <v>9948</v>
      </c>
      <c r="C3310" s="54" t="s">
        <v>9949</v>
      </c>
      <c r="D3310" s="54" t="s">
        <v>128</v>
      </c>
      <c r="E3310" s="54" t="s">
        <v>18</v>
      </c>
      <c r="F3310" s="54" t="s">
        <v>128</v>
      </c>
      <c r="G3310" s="54" t="s">
        <v>129</v>
      </c>
      <c r="H3310" s="54"/>
      <c r="I3310" s="54" t="s">
        <v>191</v>
      </c>
      <c r="J3310" s="68">
        <v>8.52</v>
      </c>
      <c r="K3310" s="68">
        <v>6.967</v>
      </c>
      <c r="L3310" s="68">
        <v>8.6</v>
      </c>
      <c r="M3310" s="68">
        <v>9</v>
      </c>
      <c r="N3310" s="68">
        <v>0.4</v>
      </c>
    </row>
    <row r="3311" customFormat="1" spans="1:14">
      <c r="A3311" s="54" t="s">
        <v>9950</v>
      </c>
      <c r="B3311" s="54" t="s">
        <v>9951</v>
      </c>
      <c r="C3311" s="54" t="s">
        <v>9952</v>
      </c>
      <c r="D3311" s="54" t="s">
        <v>1377</v>
      </c>
      <c r="E3311" s="54" t="s">
        <v>18</v>
      </c>
      <c r="F3311" s="54" t="s">
        <v>1377</v>
      </c>
      <c r="G3311" s="66" t="s">
        <v>29</v>
      </c>
      <c r="H3311" s="54"/>
      <c r="I3311" s="54" t="s">
        <v>558</v>
      </c>
      <c r="J3311" s="68">
        <v>21</v>
      </c>
      <c r="K3311" s="68">
        <v>26.8</v>
      </c>
      <c r="L3311" s="68">
        <v>27</v>
      </c>
      <c r="M3311" s="68">
        <v>27</v>
      </c>
      <c r="N3311" s="68">
        <v>0</v>
      </c>
    </row>
    <row r="3312" customFormat="1" spans="1:14">
      <c r="A3312" s="54" t="s">
        <v>9953</v>
      </c>
      <c r="B3312" s="54" t="s">
        <v>9954</v>
      </c>
      <c r="C3312" s="54" t="s">
        <v>9953</v>
      </c>
      <c r="D3312" s="54" t="s">
        <v>17</v>
      </c>
      <c r="E3312" s="54" t="s">
        <v>18</v>
      </c>
      <c r="F3312" s="54" t="s">
        <v>17</v>
      </c>
      <c r="G3312" s="66" t="s">
        <v>19</v>
      </c>
      <c r="H3312" s="54"/>
      <c r="I3312" s="54" t="s">
        <v>454</v>
      </c>
      <c r="J3312" s="68">
        <v>7.31</v>
      </c>
      <c r="K3312" s="68">
        <v>17.654</v>
      </c>
      <c r="L3312" s="68">
        <v>15</v>
      </c>
      <c r="M3312" s="68">
        <v>18</v>
      </c>
      <c r="N3312" s="68">
        <v>3</v>
      </c>
    </row>
    <row r="3313" customFormat="1" spans="1:14">
      <c r="A3313" s="54" t="s">
        <v>9955</v>
      </c>
      <c r="B3313" s="54" t="s">
        <v>9956</v>
      </c>
      <c r="C3313" s="54" t="s">
        <v>9957</v>
      </c>
      <c r="D3313" s="54" t="s">
        <v>140</v>
      </c>
      <c r="E3313" s="54" t="s">
        <v>18</v>
      </c>
      <c r="F3313" s="54" t="s">
        <v>140</v>
      </c>
      <c r="G3313" s="66" t="s">
        <v>98</v>
      </c>
      <c r="H3313" s="54"/>
      <c r="I3313" s="54" t="s">
        <v>562</v>
      </c>
      <c r="J3313" s="68">
        <v>6.52</v>
      </c>
      <c r="K3313" s="68">
        <v>11.34</v>
      </c>
      <c r="L3313" s="68">
        <v>10</v>
      </c>
      <c r="M3313" s="68">
        <v>12</v>
      </c>
      <c r="N3313" s="68">
        <v>2</v>
      </c>
    </row>
    <row r="3314" customFormat="1" spans="1:14">
      <c r="A3314" s="54" t="s">
        <v>9958</v>
      </c>
      <c r="B3314" s="54" t="s">
        <v>9959</v>
      </c>
      <c r="C3314" s="54" t="s">
        <v>9960</v>
      </c>
      <c r="D3314" s="54" t="s">
        <v>140</v>
      </c>
      <c r="E3314" s="54" t="s">
        <v>18</v>
      </c>
      <c r="F3314" s="54" t="s">
        <v>140</v>
      </c>
      <c r="G3314" s="66" t="s">
        <v>98</v>
      </c>
      <c r="H3314" s="54"/>
      <c r="I3314" s="54" t="s">
        <v>540</v>
      </c>
      <c r="J3314" s="68">
        <v>13.6</v>
      </c>
      <c r="K3314" s="68">
        <v>7.998</v>
      </c>
      <c r="L3314" s="68">
        <v>14</v>
      </c>
      <c r="M3314" s="68">
        <v>14</v>
      </c>
      <c r="N3314" s="68">
        <v>0</v>
      </c>
    </row>
    <row r="3315" customFormat="1" spans="1:14">
      <c r="A3315" s="54" t="s">
        <v>9961</v>
      </c>
      <c r="B3315" s="54" t="s">
        <v>9962</v>
      </c>
      <c r="C3315" s="54" t="s">
        <v>9963</v>
      </c>
      <c r="D3315" s="54" t="s">
        <v>17</v>
      </c>
      <c r="E3315" s="54" t="s">
        <v>18</v>
      </c>
      <c r="F3315" s="54" t="s">
        <v>17</v>
      </c>
      <c r="G3315" s="54" t="s">
        <v>19</v>
      </c>
      <c r="H3315" s="54"/>
      <c r="I3315" s="54" t="s">
        <v>562</v>
      </c>
      <c r="J3315" s="68">
        <v>2.9</v>
      </c>
      <c r="K3315" s="68">
        <v>2.16</v>
      </c>
      <c r="L3315" s="68">
        <v>3</v>
      </c>
      <c r="M3315" s="68">
        <v>3</v>
      </c>
      <c r="N3315" s="68">
        <v>0</v>
      </c>
    </row>
    <row r="3316" customFormat="1" spans="1:14">
      <c r="A3316" s="54" t="s">
        <v>9964</v>
      </c>
      <c r="B3316" s="54" t="s">
        <v>9965</v>
      </c>
      <c r="C3316" s="54" t="s">
        <v>9966</v>
      </c>
      <c r="D3316" s="54" t="s">
        <v>78</v>
      </c>
      <c r="E3316" s="54" t="s">
        <v>18</v>
      </c>
      <c r="F3316" s="54" t="s">
        <v>78</v>
      </c>
      <c r="G3316" s="54" t="s">
        <v>29</v>
      </c>
      <c r="H3316" s="54"/>
      <c r="I3316" s="54" t="s">
        <v>5181</v>
      </c>
      <c r="J3316" s="68">
        <v>1825.54</v>
      </c>
      <c r="K3316" s="68">
        <v>1179.81</v>
      </c>
      <c r="L3316" s="68">
        <v>1825</v>
      </c>
      <c r="M3316" s="68">
        <v>1826</v>
      </c>
      <c r="N3316" s="68">
        <v>1</v>
      </c>
    </row>
    <row r="3317" customFormat="1" spans="1:14">
      <c r="A3317" s="54" t="s">
        <v>9967</v>
      </c>
      <c r="B3317" s="54" t="s">
        <v>9968</v>
      </c>
      <c r="C3317" s="54" t="s">
        <v>9969</v>
      </c>
      <c r="D3317" s="54" t="s">
        <v>1188</v>
      </c>
      <c r="E3317" s="54" t="s">
        <v>18</v>
      </c>
      <c r="F3317" s="54" t="s">
        <v>1188</v>
      </c>
      <c r="G3317" s="54" t="s">
        <v>129</v>
      </c>
      <c r="H3317" s="54"/>
      <c r="I3317" s="54" t="s">
        <v>442</v>
      </c>
      <c r="J3317" s="68">
        <v>17.16</v>
      </c>
      <c r="K3317" s="68">
        <v>17.183</v>
      </c>
      <c r="L3317" s="68">
        <v>18</v>
      </c>
      <c r="M3317" s="68">
        <v>17.5</v>
      </c>
      <c r="N3317" s="68">
        <v>-0.5</v>
      </c>
    </row>
    <row r="3318" customFormat="1" spans="1:14">
      <c r="A3318" s="54" t="s">
        <v>9970</v>
      </c>
      <c r="B3318" s="54" t="s">
        <v>9971</v>
      </c>
      <c r="C3318" s="54" t="s">
        <v>9972</v>
      </c>
      <c r="D3318" s="54" t="s">
        <v>590</v>
      </c>
      <c r="E3318" s="54" t="s">
        <v>18</v>
      </c>
      <c r="F3318" s="54" t="s">
        <v>590</v>
      </c>
      <c r="G3318" s="66" t="s">
        <v>129</v>
      </c>
      <c r="H3318" s="54"/>
      <c r="I3318" s="54" t="s">
        <v>152</v>
      </c>
      <c r="J3318" s="68">
        <v>0.44</v>
      </c>
      <c r="K3318" s="68">
        <v>0.524</v>
      </c>
      <c r="L3318" s="68">
        <v>1</v>
      </c>
      <c r="M3318" s="68">
        <v>1</v>
      </c>
      <c r="N3318" s="68">
        <v>0</v>
      </c>
    </row>
    <row r="3319" customFormat="1" spans="1:14">
      <c r="A3319" s="54" t="s">
        <v>9973</v>
      </c>
      <c r="B3319" s="54" t="s">
        <v>9974</v>
      </c>
      <c r="C3319" s="54" t="s">
        <v>9975</v>
      </c>
      <c r="D3319" s="54" t="s">
        <v>17</v>
      </c>
      <c r="E3319" s="54" t="s">
        <v>18</v>
      </c>
      <c r="F3319" s="54" t="s">
        <v>17</v>
      </c>
      <c r="G3319" s="54" t="s">
        <v>19</v>
      </c>
      <c r="H3319" s="54"/>
      <c r="I3319" s="54" t="s">
        <v>2305</v>
      </c>
      <c r="J3319" s="68">
        <v>5.62</v>
      </c>
      <c r="K3319" s="68">
        <v>10.556</v>
      </c>
      <c r="L3319" s="68">
        <v>10</v>
      </c>
      <c r="M3319" s="68">
        <v>11</v>
      </c>
      <c r="N3319" s="68">
        <v>1</v>
      </c>
    </row>
    <row r="3320" customFormat="1" spans="1:14">
      <c r="A3320" s="54" t="s">
        <v>9976</v>
      </c>
      <c r="B3320" s="54" t="s">
        <v>9977</v>
      </c>
      <c r="C3320" s="54" t="s">
        <v>9978</v>
      </c>
      <c r="D3320" s="54" t="s">
        <v>926</v>
      </c>
      <c r="E3320" s="54" t="s">
        <v>18</v>
      </c>
      <c r="F3320" s="54" t="s">
        <v>926</v>
      </c>
      <c r="G3320" s="66" t="s">
        <v>129</v>
      </c>
      <c r="H3320" s="54"/>
      <c r="I3320" s="54" t="s">
        <v>612</v>
      </c>
      <c r="J3320" s="68">
        <v>45.92</v>
      </c>
      <c r="K3320" s="68">
        <v>61.145</v>
      </c>
      <c r="L3320" s="68">
        <v>51</v>
      </c>
      <c r="M3320" s="68">
        <v>51</v>
      </c>
      <c r="N3320" s="68">
        <v>0</v>
      </c>
    </row>
    <row r="3321" customFormat="1" spans="1:14">
      <c r="A3321" s="54" t="s">
        <v>9979</v>
      </c>
      <c r="B3321" s="54" t="s">
        <v>9980</v>
      </c>
      <c r="C3321" s="54" t="s">
        <v>9981</v>
      </c>
      <c r="D3321" s="54" t="s">
        <v>85</v>
      </c>
      <c r="E3321" s="54" t="s">
        <v>18</v>
      </c>
      <c r="F3321" s="54" t="s">
        <v>85</v>
      </c>
      <c r="G3321" s="54" t="s">
        <v>29</v>
      </c>
      <c r="H3321" s="54"/>
      <c r="I3321" s="54" t="s">
        <v>1262</v>
      </c>
      <c r="J3321" s="68">
        <v>135.24</v>
      </c>
      <c r="K3321" s="68">
        <v>102.844</v>
      </c>
      <c r="L3321" s="68">
        <v>136</v>
      </c>
      <c r="M3321" s="68">
        <v>136</v>
      </c>
      <c r="N3321" s="68">
        <v>0</v>
      </c>
    </row>
    <row r="3322" customFormat="1" spans="1:14">
      <c r="A3322" s="54" t="s">
        <v>9982</v>
      </c>
      <c r="B3322" s="54" t="s">
        <v>9983</v>
      </c>
      <c r="C3322" s="54" t="s">
        <v>9984</v>
      </c>
      <c r="D3322" s="54" t="s">
        <v>432</v>
      </c>
      <c r="E3322" s="54" t="s">
        <v>18</v>
      </c>
      <c r="F3322" s="54" t="s">
        <v>432</v>
      </c>
      <c r="G3322" s="54" t="s">
        <v>98</v>
      </c>
      <c r="H3322" s="54"/>
      <c r="I3322" s="54" t="s">
        <v>442</v>
      </c>
      <c r="J3322" s="68">
        <v>11.43</v>
      </c>
      <c r="K3322" s="68">
        <v>2.945</v>
      </c>
      <c r="L3322" s="68">
        <v>12</v>
      </c>
      <c r="M3322" s="68">
        <v>12</v>
      </c>
      <c r="N3322" s="68">
        <v>0</v>
      </c>
    </row>
    <row r="3323" customFormat="1" spans="1:14">
      <c r="A3323" s="54" t="s">
        <v>9985</v>
      </c>
      <c r="B3323" s="54" t="s">
        <v>9986</v>
      </c>
      <c r="C3323" s="54" t="s">
        <v>9987</v>
      </c>
      <c r="D3323" s="54" t="s">
        <v>24</v>
      </c>
      <c r="E3323" s="54" t="s">
        <v>18</v>
      </c>
      <c r="F3323" s="54" t="s">
        <v>24</v>
      </c>
      <c r="G3323" s="54" t="s">
        <v>19</v>
      </c>
      <c r="H3323" s="54"/>
      <c r="I3323" s="54" t="s">
        <v>223</v>
      </c>
      <c r="J3323" s="68">
        <v>0.48</v>
      </c>
      <c r="K3323" s="68">
        <v>0.616</v>
      </c>
      <c r="L3323" s="68">
        <v>1</v>
      </c>
      <c r="M3323" s="68">
        <v>1</v>
      </c>
      <c r="N3323" s="68">
        <v>0</v>
      </c>
    </row>
    <row r="3324" customFormat="1" spans="1:14">
      <c r="A3324" s="54" t="s">
        <v>9988</v>
      </c>
      <c r="B3324" s="54" t="s">
        <v>9989</v>
      </c>
      <c r="C3324" s="54" t="s">
        <v>9990</v>
      </c>
      <c r="D3324" s="54" t="s">
        <v>17</v>
      </c>
      <c r="E3324" s="54" t="s">
        <v>18</v>
      </c>
      <c r="F3324" s="54" t="s">
        <v>17</v>
      </c>
      <c r="G3324" s="54" t="s">
        <v>19</v>
      </c>
      <c r="H3324" s="54"/>
      <c r="I3324" s="54" t="s">
        <v>152</v>
      </c>
      <c r="J3324" s="68">
        <v>0.13</v>
      </c>
      <c r="K3324" s="68">
        <v>0.36</v>
      </c>
      <c r="L3324" s="68">
        <v>0.5</v>
      </c>
      <c r="M3324" s="68">
        <v>0.5</v>
      </c>
      <c r="N3324" s="68">
        <v>0</v>
      </c>
    </row>
    <row r="3325" customFormat="1" spans="1:14">
      <c r="A3325" s="54" t="s">
        <v>9991</v>
      </c>
      <c r="B3325" s="54" t="s">
        <v>9992</v>
      </c>
      <c r="C3325" s="54" t="s">
        <v>9993</v>
      </c>
      <c r="D3325" s="54" t="s">
        <v>17</v>
      </c>
      <c r="E3325" s="54" t="s">
        <v>18</v>
      </c>
      <c r="F3325" s="54" t="s">
        <v>17</v>
      </c>
      <c r="G3325" s="54" t="s">
        <v>19</v>
      </c>
      <c r="H3325" s="54"/>
      <c r="I3325" s="54" t="s">
        <v>398</v>
      </c>
      <c r="J3325" s="68">
        <v>0.4</v>
      </c>
      <c r="K3325" s="68">
        <v>0</v>
      </c>
      <c r="L3325" s="68">
        <v>0.5</v>
      </c>
      <c r="M3325" s="68">
        <v>0.5</v>
      </c>
      <c r="N3325" s="68">
        <v>0</v>
      </c>
    </row>
    <row r="3326" customFormat="1" spans="1:14">
      <c r="A3326" s="54" t="s">
        <v>9994</v>
      </c>
      <c r="B3326" s="54" t="s">
        <v>9995</v>
      </c>
      <c r="C3326" s="54" t="s">
        <v>9996</v>
      </c>
      <c r="D3326" s="54" t="s">
        <v>17</v>
      </c>
      <c r="E3326" s="54" t="s">
        <v>18</v>
      </c>
      <c r="F3326" s="54" t="s">
        <v>17</v>
      </c>
      <c r="G3326" s="66" t="s">
        <v>19</v>
      </c>
      <c r="H3326" s="54"/>
      <c r="I3326" s="54" t="s">
        <v>398</v>
      </c>
      <c r="J3326" s="68">
        <v>0.5</v>
      </c>
      <c r="K3326" s="68">
        <v>0</v>
      </c>
      <c r="L3326" s="68">
        <v>1</v>
      </c>
      <c r="M3326" s="68">
        <v>0.5</v>
      </c>
      <c r="N3326" s="68">
        <v>-0.5</v>
      </c>
    </row>
    <row r="3327" customFormat="1" spans="1:14">
      <c r="A3327" s="54" t="s">
        <v>9997</v>
      </c>
      <c r="B3327" s="54" t="s">
        <v>9998</v>
      </c>
      <c r="C3327" s="54" t="s">
        <v>36</v>
      </c>
      <c r="D3327" s="54" t="s">
        <v>17</v>
      </c>
      <c r="E3327" s="54" t="s">
        <v>18</v>
      </c>
      <c r="F3327" s="54" t="s">
        <v>17</v>
      </c>
      <c r="G3327" s="54" t="s">
        <v>19</v>
      </c>
      <c r="H3327" s="54"/>
      <c r="I3327" s="54" t="s">
        <v>767</v>
      </c>
      <c r="J3327" s="68">
        <v>12</v>
      </c>
      <c r="K3327" s="68">
        <v>0.468</v>
      </c>
      <c r="L3327" s="68">
        <v>12</v>
      </c>
      <c r="M3327" s="68" t="s">
        <v>36</v>
      </c>
      <c r="N3327" s="68" t="s">
        <v>36</v>
      </c>
    </row>
    <row r="3328" customFormat="1" spans="1:14">
      <c r="A3328" s="54" t="s">
        <v>9999</v>
      </c>
      <c r="B3328" s="54" t="s">
        <v>10000</v>
      </c>
      <c r="C3328" s="54" t="s">
        <v>10001</v>
      </c>
      <c r="D3328" s="54" t="s">
        <v>51</v>
      </c>
      <c r="E3328" s="54" t="s">
        <v>18</v>
      </c>
      <c r="F3328" s="54" t="s">
        <v>51</v>
      </c>
      <c r="G3328" s="54" t="s">
        <v>52</v>
      </c>
      <c r="H3328" s="54"/>
      <c r="I3328" s="54" t="s">
        <v>687</v>
      </c>
      <c r="J3328" s="68">
        <v>34.85</v>
      </c>
      <c r="K3328" s="68">
        <v>36.541</v>
      </c>
      <c r="L3328" s="68">
        <v>37</v>
      </c>
      <c r="M3328" s="68">
        <v>37</v>
      </c>
      <c r="N3328" s="68">
        <v>0</v>
      </c>
    </row>
    <row r="3329" customFormat="1" spans="1:14">
      <c r="A3329" s="54" t="s">
        <v>10002</v>
      </c>
      <c r="B3329" s="54" t="s">
        <v>10003</v>
      </c>
      <c r="C3329" s="54" t="s">
        <v>10004</v>
      </c>
      <c r="D3329" s="54" t="s">
        <v>17</v>
      </c>
      <c r="E3329" s="54" t="s">
        <v>18</v>
      </c>
      <c r="F3329" s="54" t="s">
        <v>17</v>
      </c>
      <c r="G3329" s="54" t="s">
        <v>19</v>
      </c>
      <c r="H3329" s="54"/>
      <c r="I3329" s="54" t="s">
        <v>337</v>
      </c>
      <c r="J3329" s="68">
        <v>80.01</v>
      </c>
      <c r="K3329" s="68">
        <v>49.361</v>
      </c>
      <c r="L3329" s="68">
        <v>81</v>
      </c>
      <c r="M3329" s="68">
        <v>83</v>
      </c>
      <c r="N3329" s="68">
        <v>2</v>
      </c>
    </row>
    <row r="3330" customFormat="1" spans="1:14">
      <c r="A3330" s="54" t="s">
        <v>10005</v>
      </c>
      <c r="B3330" s="54" t="s">
        <v>10006</v>
      </c>
      <c r="C3330" s="54" t="s">
        <v>10007</v>
      </c>
      <c r="D3330" s="54" t="s">
        <v>17</v>
      </c>
      <c r="E3330" s="54" t="s">
        <v>18</v>
      </c>
      <c r="F3330" s="54" t="s">
        <v>17</v>
      </c>
      <c r="G3330" s="66" t="s">
        <v>19</v>
      </c>
      <c r="H3330" s="54"/>
      <c r="I3330" s="54" t="s">
        <v>79</v>
      </c>
      <c r="J3330" s="68">
        <v>0.36</v>
      </c>
      <c r="K3330" s="68">
        <v>0.563</v>
      </c>
      <c r="L3330" s="68">
        <v>0.5</v>
      </c>
      <c r="M3330" s="68">
        <v>1</v>
      </c>
      <c r="N3330" s="68">
        <v>0.5</v>
      </c>
    </row>
    <row r="3331" customFormat="1" spans="1:14">
      <c r="A3331" s="54" t="s">
        <v>10008</v>
      </c>
      <c r="B3331" s="54" t="s">
        <v>10009</v>
      </c>
      <c r="C3331" s="54" t="s">
        <v>10010</v>
      </c>
      <c r="D3331" s="54" t="s">
        <v>24</v>
      </c>
      <c r="E3331" s="54" t="s">
        <v>18</v>
      </c>
      <c r="F3331" s="54" t="s">
        <v>24</v>
      </c>
      <c r="G3331" s="66" t="s">
        <v>19</v>
      </c>
      <c r="H3331" s="54"/>
      <c r="I3331" s="54" t="s">
        <v>612</v>
      </c>
      <c r="J3331" s="68">
        <v>3.74</v>
      </c>
      <c r="K3331" s="68">
        <v>5.491</v>
      </c>
      <c r="L3331" s="68">
        <v>5</v>
      </c>
      <c r="M3331" s="68">
        <v>8.5</v>
      </c>
      <c r="N3331" s="68">
        <v>3.5</v>
      </c>
    </row>
    <row r="3332" customFormat="1" spans="1:14">
      <c r="A3332" s="54" t="s">
        <v>10011</v>
      </c>
      <c r="B3332" s="54" t="s">
        <v>10012</v>
      </c>
      <c r="C3332" s="54" t="s">
        <v>10013</v>
      </c>
      <c r="D3332" s="54" t="s">
        <v>2246</v>
      </c>
      <c r="E3332" s="54" t="s">
        <v>18</v>
      </c>
      <c r="F3332" s="54" t="s">
        <v>2246</v>
      </c>
      <c r="G3332" s="54" t="s">
        <v>52</v>
      </c>
      <c r="H3332" s="54"/>
      <c r="I3332" s="54" t="s">
        <v>203</v>
      </c>
      <c r="J3332" s="68">
        <v>317.91</v>
      </c>
      <c r="K3332" s="68">
        <v>405.25</v>
      </c>
      <c r="L3332" s="68">
        <v>404</v>
      </c>
      <c r="M3332" s="68">
        <v>413</v>
      </c>
      <c r="N3332" s="68">
        <v>9</v>
      </c>
    </row>
    <row r="3333" customFormat="1" spans="1:14">
      <c r="A3333" s="54" t="s">
        <v>10014</v>
      </c>
      <c r="B3333" s="54" t="s">
        <v>10015</v>
      </c>
      <c r="C3333" s="54" t="s">
        <v>10016</v>
      </c>
      <c r="D3333" s="54" t="s">
        <v>17</v>
      </c>
      <c r="E3333" s="54" t="s">
        <v>18</v>
      </c>
      <c r="F3333" s="54" t="s">
        <v>17</v>
      </c>
      <c r="G3333" s="66" t="s">
        <v>19</v>
      </c>
      <c r="H3333" s="54"/>
      <c r="I3333" s="54" t="s">
        <v>199</v>
      </c>
      <c r="J3333" s="68">
        <v>0.74</v>
      </c>
      <c r="K3333" s="68">
        <v>1.092</v>
      </c>
      <c r="L3333" s="68">
        <v>1</v>
      </c>
      <c r="M3333" s="68">
        <v>2</v>
      </c>
      <c r="N3333" s="68">
        <v>1</v>
      </c>
    </row>
    <row r="3334" customFormat="1" spans="1:14">
      <c r="A3334" s="54" t="s">
        <v>10017</v>
      </c>
      <c r="B3334" s="54" t="s">
        <v>10018</v>
      </c>
      <c r="C3334" s="54" t="s">
        <v>10019</v>
      </c>
      <c r="D3334" s="54" t="s">
        <v>3486</v>
      </c>
      <c r="E3334" s="54" t="s">
        <v>18</v>
      </c>
      <c r="F3334" s="54" t="s">
        <v>3486</v>
      </c>
      <c r="G3334" s="54" t="s">
        <v>52</v>
      </c>
      <c r="H3334" s="54"/>
      <c r="I3334" s="54" t="s">
        <v>79</v>
      </c>
      <c r="J3334" s="68">
        <v>25.1</v>
      </c>
      <c r="K3334" s="68">
        <v>24.6</v>
      </c>
      <c r="L3334" s="68">
        <v>28</v>
      </c>
      <c r="M3334" s="68">
        <v>28</v>
      </c>
      <c r="N3334" s="68">
        <v>0</v>
      </c>
    </row>
    <row r="3335" customFormat="1" spans="1:14">
      <c r="A3335" s="54" t="s">
        <v>10020</v>
      </c>
      <c r="B3335" s="54" t="s">
        <v>10021</v>
      </c>
      <c r="C3335" s="54" t="s">
        <v>10022</v>
      </c>
      <c r="D3335" s="54" t="s">
        <v>17</v>
      </c>
      <c r="E3335" s="54" t="s">
        <v>18</v>
      </c>
      <c r="F3335" s="54" t="s">
        <v>17</v>
      </c>
      <c r="G3335" s="54" t="s">
        <v>19</v>
      </c>
      <c r="H3335" s="54"/>
      <c r="I3335" s="54" t="s">
        <v>7799</v>
      </c>
      <c r="J3335" s="68">
        <v>0.27</v>
      </c>
      <c r="K3335" s="68">
        <v>0.408</v>
      </c>
      <c r="L3335" s="68">
        <v>0.5</v>
      </c>
      <c r="M3335" s="68">
        <v>0.5</v>
      </c>
      <c r="N3335" s="68">
        <v>0</v>
      </c>
    </row>
    <row r="3336" customFormat="1" spans="1:14">
      <c r="A3336" s="54" t="s">
        <v>10023</v>
      </c>
      <c r="B3336" s="54" t="s">
        <v>10024</v>
      </c>
      <c r="C3336" s="54" t="s">
        <v>10025</v>
      </c>
      <c r="D3336" s="54" t="s">
        <v>17</v>
      </c>
      <c r="E3336" s="54" t="s">
        <v>18</v>
      </c>
      <c r="F3336" s="54" t="s">
        <v>17</v>
      </c>
      <c r="G3336" s="54" t="s">
        <v>19</v>
      </c>
      <c r="H3336" s="54"/>
      <c r="I3336" s="54" t="s">
        <v>191</v>
      </c>
      <c r="J3336" s="68">
        <v>1</v>
      </c>
      <c r="K3336" s="68">
        <v>0.2</v>
      </c>
      <c r="L3336" s="68">
        <v>1.5</v>
      </c>
      <c r="M3336" s="68">
        <v>1.5</v>
      </c>
      <c r="N3336" s="68">
        <v>0</v>
      </c>
    </row>
    <row r="3337" customFormat="1" spans="1:14">
      <c r="A3337" s="54" t="s">
        <v>10026</v>
      </c>
      <c r="B3337" s="54" t="s">
        <v>10027</v>
      </c>
      <c r="C3337" s="54" t="s">
        <v>10028</v>
      </c>
      <c r="D3337" s="54" t="s">
        <v>10029</v>
      </c>
      <c r="E3337" s="54" t="s">
        <v>18</v>
      </c>
      <c r="F3337" s="54" t="s">
        <v>10029</v>
      </c>
      <c r="G3337" s="66" t="s">
        <v>52</v>
      </c>
      <c r="H3337" s="54"/>
      <c r="I3337" s="54" t="s">
        <v>7712</v>
      </c>
      <c r="J3337" s="68">
        <v>112.59</v>
      </c>
      <c r="K3337" s="68">
        <v>171.859</v>
      </c>
      <c r="L3337" s="68">
        <v>165</v>
      </c>
      <c r="M3337" s="68">
        <v>172</v>
      </c>
      <c r="N3337" s="68">
        <v>7</v>
      </c>
    </row>
    <row r="3338" customFormat="1" spans="1:14">
      <c r="A3338" s="54" t="s">
        <v>10030</v>
      </c>
      <c r="B3338" s="54" t="s">
        <v>10031</v>
      </c>
      <c r="C3338" s="54" t="s">
        <v>10032</v>
      </c>
      <c r="D3338" s="54" t="s">
        <v>590</v>
      </c>
      <c r="E3338" s="54" t="s">
        <v>18</v>
      </c>
      <c r="F3338" s="54" t="s">
        <v>590</v>
      </c>
      <c r="G3338" s="54" t="s">
        <v>129</v>
      </c>
      <c r="H3338" s="54"/>
      <c r="I3338" s="54" t="s">
        <v>191</v>
      </c>
      <c r="J3338" s="68">
        <v>1.9</v>
      </c>
      <c r="K3338" s="68">
        <v>2.834</v>
      </c>
      <c r="L3338" s="68">
        <v>2</v>
      </c>
      <c r="M3338" s="68">
        <v>3</v>
      </c>
      <c r="N3338" s="68">
        <v>1</v>
      </c>
    </row>
    <row r="3339" customFormat="1" spans="1:14">
      <c r="A3339" s="54" t="s">
        <v>10033</v>
      </c>
      <c r="B3339" s="54" t="s">
        <v>10034</v>
      </c>
      <c r="C3339" s="54" t="s">
        <v>10035</v>
      </c>
      <c r="D3339" s="54" t="s">
        <v>17</v>
      </c>
      <c r="E3339" s="54" t="s">
        <v>18</v>
      </c>
      <c r="F3339" s="54" t="s">
        <v>17</v>
      </c>
      <c r="G3339" s="66" t="s">
        <v>19</v>
      </c>
      <c r="H3339" s="54"/>
      <c r="I3339" s="54" t="s">
        <v>227</v>
      </c>
      <c r="J3339" s="68">
        <v>0.69</v>
      </c>
      <c r="K3339" s="68">
        <v>0.675</v>
      </c>
      <c r="L3339" s="68">
        <v>1</v>
      </c>
      <c r="M3339" s="68">
        <v>1</v>
      </c>
      <c r="N3339" s="68">
        <v>0</v>
      </c>
    </row>
    <row r="3340" customFormat="1" spans="1:14">
      <c r="A3340" s="54" t="s">
        <v>10036</v>
      </c>
      <c r="B3340" s="54" t="s">
        <v>10037</v>
      </c>
      <c r="C3340" s="54" t="s">
        <v>10038</v>
      </c>
      <c r="D3340" s="54" t="s">
        <v>1025</v>
      </c>
      <c r="E3340" s="54" t="s">
        <v>18</v>
      </c>
      <c r="F3340" s="54" t="s">
        <v>1025</v>
      </c>
      <c r="G3340" s="54" t="s">
        <v>129</v>
      </c>
      <c r="H3340" s="54"/>
      <c r="I3340" s="54" t="s">
        <v>199</v>
      </c>
      <c r="J3340" s="68">
        <v>14.61</v>
      </c>
      <c r="K3340" s="68">
        <v>16.023</v>
      </c>
      <c r="L3340" s="68">
        <v>17</v>
      </c>
      <c r="M3340" s="68">
        <v>19.5</v>
      </c>
      <c r="N3340" s="68">
        <v>2.5</v>
      </c>
    </row>
    <row r="3341" customFormat="1" spans="1:14">
      <c r="A3341" s="54" t="s">
        <v>10039</v>
      </c>
      <c r="B3341" s="54" t="s">
        <v>10040</v>
      </c>
      <c r="C3341" s="54" t="s">
        <v>10041</v>
      </c>
      <c r="D3341" s="54" t="s">
        <v>256</v>
      </c>
      <c r="E3341" s="54" t="s">
        <v>18</v>
      </c>
      <c r="F3341" s="54" t="s">
        <v>256</v>
      </c>
      <c r="G3341" s="54" t="s">
        <v>19</v>
      </c>
      <c r="H3341" s="54"/>
      <c r="I3341" s="54" t="s">
        <v>7799</v>
      </c>
      <c r="J3341" s="68">
        <v>10.98</v>
      </c>
      <c r="K3341" s="68">
        <v>11.177</v>
      </c>
      <c r="L3341" s="68">
        <v>11</v>
      </c>
      <c r="M3341" s="68">
        <v>15</v>
      </c>
      <c r="N3341" s="68">
        <v>4</v>
      </c>
    </row>
    <row r="3342" customFormat="1" spans="1:14">
      <c r="A3342" s="54" t="s">
        <v>10042</v>
      </c>
      <c r="B3342" s="54" t="s">
        <v>10043</v>
      </c>
      <c r="C3342" s="54" t="s">
        <v>10044</v>
      </c>
      <c r="D3342" s="54" t="s">
        <v>590</v>
      </c>
      <c r="E3342" s="54" t="s">
        <v>18</v>
      </c>
      <c r="F3342" s="54" t="s">
        <v>590</v>
      </c>
      <c r="G3342" s="54" t="s">
        <v>129</v>
      </c>
      <c r="H3342" s="54"/>
      <c r="I3342" s="54" t="s">
        <v>2305</v>
      </c>
      <c r="J3342" s="68">
        <v>3.8</v>
      </c>
      <c r="K3342" s="68">
        <v>4.488</v>
      </c>
      <c r="L3342" s="68">
        <v>3.8</v>
      </c>
      <c r="M3342" s="68">
        <v>4.5</v>
      </c>
      <c r="N3342" s="68">
        <v>0.7</v>
      </c>
    </row>
    <row r="3343" customFormat="1" spans="1:14">
      <c r="A3343" s="54" t="s">
        <v>10045</v>
      </c>
      <c r="B3343" s="54" t="s">
        <v>10046</v>
      </c>
      <c r="C3343" s="54" t="s">
        <v>10047</v>
      </c>
      <c r="D3343" s="54" t="s">
        <v>266</v>
      </c>
      <c r="E3343" s="54" t="s">
        <v>18</v>
      </c>
      <c r="F3343" s="54" t="s">
        <v>267</v>
      </c>
      <c r="G3343" s="54" t="s">
        <v>170</v>
      </c>
      <c r="H3343" s="54"/>
      <c r="I3343" s="54" t="s">
        <v>1701</v>
      </c>
      <c r="J3343" s="68">
        <v>18.68</v>
      </c>
      <c r="K3343" s="68">
        <v>27.522</v>
      </c>
      <c r="L3343" s="68">
        <v>26</v>
      </c>
      <c r="M3343" s="68">
        <v>28</v>
      </c>
      <c r="N3343" s="68">
        <v>2</v>
      </c>
    </row>
    <row r="3344" customFormat="1" spans="1:14">
      <c r="A3344" s="54" t="s">
        <v>10048</v>
      </c>
      <c r="B3344" s="54" t="s">
        <v>10049</v>
      </c>
      <c r="C3344" s="54" t="s">
        <v>10050</v>
      </c>
      <c r="D3344" s="54" t="s">
        <v>78</v>
      </c>
      <c r="E3344" s="54" t="s">
        <v>18</v>
      </c>
      <c r="F3344" s="54" t="s">
        <v>78</v>
      </c>
      <c r="G3344" s="54" t="s">
        <v>29</v>
      </c>
      <c r="H3344" s="54"/>
      <c r="I3344" s="54" t="s">
        <v>116</v>
      </c>
      <c r="J3344" s="68">
        <v>103.17</v>
      </c>
      <c r="K3344" s="68">
        <v>74.217</v>
      </c>
      <c r="L3344" s="68">
        <v>104</v>
      </c>
      <c r="M3344" s="68">
        <v>104</v>
      </c>
      <c r="N3344" s="68">
        <v>0</v>
      </c>
    </row>
    <row r="3345" customFormat="1" spans="1:14">
      <c r="A3345" s="54" t="s">
        <v>10051</v>
      </c>
      <c r="B3345" s="54" t="s">
        <v>10052</v>
      </c>
      <c r="C3345" s="54" t="s">
        <v>10053</v>
      </c>
      <c r="D3345" s="54" t="s">
        <v>603</v>
      </c>
      <c r="E3345" s="54" t="s">
        <v>18</v>
      </c>
      <c r="F3345" s="54" t="s">
        <v>603</v>
      </c>
      <c r="G3345" s="54" t="s">
        <v>129</v>
      </c>
      <c r="H3345" s="54"/>
      <c r="I3345" s="54" t="s">
        <v>288</v>
      </c>
      <c r="J3345" s="68">
        <v>0.17</v>
      </c>
      <c r="K3345" s="68">
        <v>0.277</v>
      </c>
      <c r="L3345" s="68">
        <v>1</v>
      </c>
      <c r="M3345" s="68">
        <v>0.5</v>
      </c>
      <c r="N3345" s="68">
        <v>-0.5</v>
      </c>
    </row>
    <row r="3346" customFormat="1" spans="1:14">
      <c r="A3346" s="54" t="s">
        <v>10054</v>
      </c>
      <c r="B3346" s="54" t="s">
        <v>10055</v>
      </c>
      <c r="C3346" s="54" t="s">
        <v>10056</v>
      </c>
      <c r="D3346" s="54" t="s">
        <v>24</v>
      </c>
      <c r="E3346" s="54" t="s">
        <v>18</v>
      </c>
      <c r="F3346" s="54" t="s">
        <v>24</v>
      </c>
      <c r="G3346" s="54" t="s">
        <v>19</v>
      </c>
      <c r="H3346" s="54"/>
      <c r="I3346" s="54" t="s">
        <v>211</v>
      </c>
      <c r="J3346" s="68">
        <v>775</v>
      </c>
      <c r="K3346" s="68">
        <v>406.973</v>
      </c>
      <c r="L3346" s="68">
        <v>771</v>
      </c>
      <c r="M3346" s="68">
        <v>799</v>
      </c>
      <c r="N3346" s="68">
        <v>28</v>
      </c>
    </row>
    <row r="3347" customFormat="1" spans="1:14">
      <c r="A3347" s="54" t="s">
        <v>10057</v>
      </c>
      <c r="B3347" s="54" t="s">
        <v>10058</v>
      </c>
      <c r="C3347" s="54" t="s">
        <v>10059</v>
      </c>
      <c r="D3347" s="54" t="s">
        <v>17</v>
      </c>
      <c r="E3347" s="54" t="s">
        <v>18</v>
      </c>
      <c r="F3347" s="54" t="s">
        <v>17</v>
      </c>
      <c r="G3347" s="66" t="s">
        <v>19</v>
      </c>
      <c r="H3347" s="54"/>
      <c r="I3347" s="54" t="s">
        <v>2305</v>
      </c>
      <c r="J3347" s="68">
        <v>1.29</v>
      </c>
      <c r="K3347" s="68">
        <v>0</v>
      </c>
      <c r="L3347" s="68">
        <v>1.5</v>
      </c>
      <c r="M3347" s="68">
        <v>1.5</v>
      </c>
      <c r="N3347" s="68">
        <v>0</v>
      </c>
    </row>
    <row r="3348" customFormat="1" spans="1:14">
      <c r="A3348" s="54" t="s">
        <v>10060</v>
      </c>
      <c r="B3348" s="54" t="s">
        <v>10061</v>
      </c>
      <c r="C3348" s="54" t="s">
        <v>10062</v>
      </c>
      <c r="D3348" s="54" t="s">
        <v>140</v>
      </c>
      <c r="E3348" s="54" t="s">
        <v>18</v>
      </c>
      <c r="F3348" s="54" t="s">
        <v>140</v>
      </c>
      <c r="G3348" s="54" t="s">
        <v>98</v>
      </c>
      <c r="H3348" s="54"/>
      <c r="I3348" s="54" t="s">
        <v>191</v>
      </c>
      <c r="J3348" s="68">
        <v>13.43</v>
      </c>
      <c r="K3348" s="68">
        <v>10.184</v>
      </c>
      <c r="L3348" s="68">
        <v>14</v>
      </c>
      <c r="M3348" s="68">
        <v>14</v>
      </c>
      <c r="N3348" s="68">
        <v>0</v>
      </c>
    </row>
    <row r="3349" customFormat="1" spans="1:14">
      <c r="A3349" s="54" t="s">
        <v>10063</v>
      </c>
      <c r="B3349" s="54" t="s">
        <v>10064</v>
      </c>
      <c r="C3349" s="54" t="s">
        <v>10065</v>
      </c>
      <c r="D3349" s="54" t="s">
        <v>364</v>
      </c>
      <c r="E3349" s="54" t="s">
        <v>18</v>
      </c>
      <c r="F3349" s="54" t="s">
        <v>364</v>
      </c>
      <c r="G3349" s="66" t="s">
        <v>29</v>
      </c>
      <c r="H3349" s="54"/>
      <c r="I3349" s="54" t="s">
        <v>328</v>
      </c>
      <c r="J3349" s="68">
        <v>726.79</v>
      </c>
      <c r="K3349" s="68">
        <v>558.124</v>
      </c>
      <c r="L3349" s="68">
        <v>731</v>
      </c>
      <c r="M3349" s="68">
        <v>727</v>
      </c>
      <c r="N3349" s="68">
        <v>-4</v>
      </c>
    </row>
    <row r="3350" customFormat="1" spans="1:14">
      <c r="A3350" s="54" t="s">
        <v>10066</v>
      </c>
      <c r="B3350" s="54" t="s">
        <v>10067</v>
      </c>
      <c r="C3350" s="54" t="s">
        <v>10065</v>
      </c>
      <c r="D3350" s="54" t="s">
        <v>364</v>
      </c>
      <c r="E3350" s="54" t="s">
        <v>18</v>
      </c>
      <c r="F3350" s="54" t="s">
        <v>364</v>
      </c>
      <c r="G3350" s="54" t="s">
        <v>29</v>
      </c>
      <c r="H3350" s="54"/>
      <c r="I3350" s="54" t="s">
        <v>328</v>
      </c>
      <c r="J3350" s="68">
        <v>202.53</v>
      </c>
      <c r="K3350" s="68">
        <v>158.844</v>
      </c>
      <c r="L3350" s="68">
        <v>204</v>
      </c>
      <c r="M3350" s="68">
        <v>203</v>
      </c>
      <c r="N3350" s="68">
        <v>-1</v>
      </c>
    </row>
    <row r="3351" customFormat="1" spans="1:14">
      <c r="A3351" s="54" t="s">
        <v>10068</v>
      </c>
      <c r="B3351" s="54" t="s">
        <v>10069</v>
      </c>
      <c r="C3351" s="54" t="s">
        <v>10070</v>
      </c>
      <c r="D3351" s="54" t="s">
        <v>17</v>
      </c>
      <c r="E3351" s="54" t="s">
        <v>18</v>
      </c>
      <c r="F3351" s="54" t="s">
        <v>17</v>
      </c>
      <c r="G3351" s="54" t="s">
        <v>19</v>
      </c>
      <c r="H3351" s="54"/>
      <c r="I3351" s="54" t="s">
        <v>328</v>
      </c>
      <c r="J3351" s="68">
        <v>14.52</v>
      </c>
      <c r="K3351" s="68">
        <v>20.218</v>
      </c>
      <c r="L3351" s="68">
        <v>25</v>
      </c>
      <c r="M3351" s="68">
        <v>21</v>
      </c>
      <c r="N3351" s="68">
        <v>-4</v>
      </c>
    </row>
    <row r="3352" customFormat="1" spans="1:14">
      <c r="A3352" s="54" t="s">
        <v>10071</v>
      </c>
      <c r="B3352" s="54" t="s">
        <v>10072</v>
      </c>
      <c r="C3352" s="54" t="s">
        <v>10073</v>
      </c>
      <c r="D3352" s="54" t="s">
        <v>124</v>
      </c>
      <c r="E3352" s="54" t="s">
        <v>18</v>
      </c>
      <c r="F3352" s="54" t="s">
        <v>124</v>
      </c>
      <c r="G3352" s="54" t="s">
        <v>52</v>
      </c>
      <c r="H3352" s="54"/>
      <c r="I3352" s="54" t="s">
        <v>745</v>
      </c>
      <c r="J3352" s="68">
        <v>31.89</v>
      </c>
      <c r="K3352" s="68">
        <v>86.933</v>
      </c>
      <c r="L3352" s="68">
        <v>80</v>
      </c>
      <c r="M3352" s="68">
        <v>87</v>
      </c>
      <c r="N3352" s="68">
        <v>7</v>
      </c>
    </row>
    <row r="3353" customFormat="1" spans="1:14">
      <c r="A3353" s="54" t="s">
        <v>10074</v>
      </c>
      <c r="B3353" s="54" t="s">
        <v>10075</v>
      </c>
      <c r="C3353" s="54" t="s">
        <v>10076</v>
      </c>
      <c r="D3353" s="54" t="s">
        <v>97</v>
      </c>
      <c r="E3353" s="54" t="s">
        <v>18</v>
      </c>
      <c r="F3353" s="54" t="s">
        <v>97</v>
      </c>
      <c r="G3353" s="54" t="s">
        <v>98</v>
      </c>
      <c r="H3353" s="54"/>
      <c r="I3353" s="54" t="s">
        <v>191</v>
      </c>
      <c r="J3353" s="68">
        <v>294.74</v>
      </c>
      <c r="K3353" s="68">
        <v>237.377</v>
      </c>
      <c r="L3353" s="68">
        <v>303</v>
      </c>
      <c r="M3353" s="68">
        <v>302</v>
      </c>
      <c r="N3353" s="68">
        <v>-1</v>
      </c>
    </row>
    <row r="3354" customFormat="1" spans="1:14">
      <c r="A3354" s="54" t="s">
        <v>10077</v>
      </c>
      <c r="B3354" s="54" t="s">
        <v>10078</v>
      </c>
      <c r="C3354" s="54" t="s">
        <v>10079</v>
      </c>
      <c r="D3354" s="54" t="s">
        <v>17</v>
      </c>
      <c r="E3354" s="54" t="s">
        <v>18</v>
      </c>
      <c r="F3354" s="54" t="s">
        <v>17</v>
      </c>
      <c r="G3354" s="54" t="s">
        <v>19</v>
      </c>
      <c r="H3354" s="54"/>
      <c r="I3354" s="54" t="s">
        <v>86</v>
      </c>
      <c r="J3354" s="68">
        <v>22</v>
      </c>
      <c r="K3354" s="68">
        <v>24.5</v>
      </c>
      <c r="L3354" s="68">
        <v>28</v>
      </c>
      <c r="M3354" s="68">
        <v>25</v>
      </c>
      <c r="N3354" s="68">
        <v>-3</v>
      </c>
    </row>
    <row r="3355" customFormat="1" spans="1:14">
      <c r="A3355" s="54" t="s">
        <v>10080</v>
      </c>
      <c r="B3355" s="54" t="s">
        <v>10081</v>
      </c>
      <c r="C3355" s="54" t="s">
        <v>10082</v>
      </c>
      <c r="D3355" s="54" t="s">
        <v>17</v>
      </c>
      <c r="E3355" s="54" t="s">
        <v>18</v>
      </c>
      <c r="F3355" s="54" t="s">
        <v>17</v>
      </c>
      <c r="G3355" s="66" t="s">
        <v>19</v>
      </c>
      <c r="H3355" s="54"/>
      <c r="I3355" s="54" t="s">
        <v>86</v>
      </c>
      <c r="J3355" s="68">
        <v>22</v>
      </c>
      <c r="K3355" s="68">
        <v>24.5</v>
      </c>
      <c r="L3355" s="68">
        <v>29</v>
      </c>
      <c r="M3355" s="68">
        <v>25</v>
      </c>
      <c r="N3355" s="68">
        <v>-4</v>
      </c>
    </row>
    <row r="3356" customFormat="1" spans="1:14">
      <c r="A3356" s="54" t="s">
        <v>10083</v>
      </c>
      <c r="B3356" s="54" t="s">
        <v>10084</v>
      </c>
      <c r="C3356" s="54" t="s">
        <v>10085</v>
      </c>
      <c r="D3356" s="54" t="s">
        <v>17</v>
      </c>
      <c r="E3356" s="54" t="s">
        <v>18</v>
      </c>
      <c r="F3356" s="54" t="s">
        <v>17</v>
      </c>
      <c r="G3356" s="54" t="s">
        <v>19</v>
      </c>
      <c r="H3356" s="54"/>
      <c r="I3356" s="54" t="s">
        <v>86</v>
      </c>
      <c r="J3356" s="68">
        <v>22</v>
      </c>
      <c r="K3356" s="68">
        <v>24.5</v>
      </c>
      <c r="L3356" s="68">
        <v>28</v>
      </c>
      <c r="M3356" s="68">
        <v>25</v>
      </c>
      <c r="N3356" s="68">
        <v>-3</v>
      </c>
    </row>
    <row r="3357" customFormat="1" spans="1:14">
      <c r="A3357" s="54" t="s">
        <v>10086</v>
      </c>
      <c r="B3357" s="54" t="s">
        <v>10087</v>
      </c>
      <c r="C3357" s="54" t="s">
        <v>10088</v>
      </c>
      <c r="D3357" s="54" t="s">
        <v>17</v>
      </c>
      <c r="E3357" s="54" t="s">
        <v>18</v>
      </c>
      <c r="F3357" s="54" t="s">
        <v>17</v>
      </c>
      <c r="G3357" s="54" t="s">
        <v>19</v>
      </c>
      <c r="H3357" s="54"/>
      <c r="I3357" s="54" t="s">
        <v>86</v>
      </c>
      <c r="J3357" s="68">
        <v>22</v>
      </c>
      <c r="K3357" s="68">
        <v>24.5</v>
      </c>
      <c r="L3357" s="68">
        <v>28</v>
      </c>
      <c r="M3357" s="68">
        <v>25</v>
      </c>
      <c r="N3357" s="68">
        <v>-3</v>
      </c>
    </row>
    <row r="3358" customFormat="1" spans="1:14">
      <c r="A3358" s="54" t="s">
        <v>10089</v>
      </c>
      <c r="B3358" s="54" t="s">
        <v>10090</v>
      </c>
      <c r="C3358" s="54" t="s">
        <v>10091</v>
      </c>
      <c r="D3358" s="54" t="s">
        <v>17</v>
      </c>
      <c r="E3358" s="54" t="s">
        <v>18</v>
      </c>
      <c r="F3358" s="54" t="s">
        <v>17</v>
      </c>
      <c r="G3358" s="54" t="s">
        <v>19</v>
      </c>
      <c r="H3358" s="54"/>
      <c r="I3358" s="54" t="s">
        <v>86</v>
      </c>
      <c r="J3358" s="68">
        <v>22</v>
      </c>
      <c r="K3358" s="68">
        <v>24.5</v>
      </c>
      <c r="L3358" s="68">
        <v>30</v>
      </c>
      <c r="M3358" s="68">
        <v>25</v>
      </c>
      <c r="N3358" s="68">
        <v>-5</v>
      </c>
    </row>
    <row r="3359" customFormat="1" spans="1:14">
      <c r="A3359" s="54" t="s">
        <v>10092</v>
      </c>
      <c r="B3359" s="54" t="s">
        <v>10093</v>
      </c>
      <c r="C3359" s="54" t="s">
        <v>10094</v>
      </c>
      <c r="D3359" s="54" t="s">
        <v>17</v>
      </c>
      <c r="E3359" s="54" t="s">
        <v>18</v>
      </c>
      <c r="F3359" s="54" t="s">
        <v>17</v>
      </c>
      <c r="G3359" s="54" t="s">
        <v>19</v>
      </c>
      <c r="H3359" s="54"/>
      <c r="I3359" s="54" t="s">
        <v>86</v>
      </c>
      <c r="J3359" s="68">
        <v>22</v>
      </c>
      <c r="K3359" s="68">
        <v>24.5</v>
      </c>
      <c r="L3359" s="68">
        <v>28</v>
      </c>
      <c r="M3359" s="68">
        <v>25</v>
      </c>
      <c r="N3359" s="68">
        <v>-3</v>
      </c>
    </row>
    <row r="3360" customFormat="1" spans="1:14">
      <c r="A3360" s="54" t="s">
        <v>10095</v>
      </c>
      <c r="B3360" s="54" t="s">
        <v>10096</v>
      </c>
      <c r="C3360" s="54" t="s">
        <v>10097</v>
      </c>
      <c r="D3360" s="54" t="s">
        <v>17</v>
      </c>
      <c r="E3360" s="54" t="s">
        <v>18</v>
      </c>
      <c r="F3360" s="54" t="s">
        <v>17</v>
      </c>
      <c r="G3360" s="54" t="s">
        <v>19</v>
      </c>
      <c r="H3360" s="54"/>
      <c r="I3360" s="54" t="s">
        <v>86</v>
      </c>
      <c r="J3360" s="68">
        <v>22</v>
      </c>
      <c r="K3360" s="68">
        <v>24.5</v>
      </c>
      <c r="L3360" s="68">
        <v>27</v>
      </c>
      <c r="M3360" s="68">
        <v>25</v>
      </c>
      <c r="N3360" s="68">
        <v>-2</v>
      </c>
    </row>
    <row r="3361" customFormat="1" spans="1:14">
      <c r="A3361" s="54" t="s">
        <v>10098</v>
      </c>
      <c r="B3361" s="54" t="s">
        <v>10099</v>
      </c>
      <c r="C3361" s="54" t="s">
        <v>10100</v>
      </c>
      <c r="D3361" s="54" t="s">
        <v>17</v>
      </c>
      <c r="E3361" s="54" t="s">
        <v>18</v>
      </c>
      <c r="F3361" s="54" t="s">
        <v>17</v>
      </c>
      <c r="G3361" s="54" t="s">
        <v>19</v>
      </c>
      <c r="H3361" s="54"/>
      <c r="I3361" s="54" t="s">
        <v>86</v>
      </c>
      <c r="J3361" s="68">
        <v>22</v>
      </c>
      <c r="K3361" s="68">
        <v>24.5</v>
      </c>
      <c r="L3361" s="68">
        <v>27</v>
      </c>
      <c r="M3361" s="68">
        <v>25</v>
      </c>
      <c r="N3361" s="68">
        <v>-2</v>
      </c>
    </row>
    <row r="3362" customFormat="1" spans="1:14">
      <c r="A3362" s="54" t="s">
        <v>10101</v>
      </c>
      <c r="B3362" s="54" t="s">
        <v>10102</v>
      </c>
      <c r="C3362" s="54" t="s">
        <v>10103</v>
      </c>
      <c r="D3362" s="54" t="s">
        <v>17</v>
      </c>
      <c r="E3362" s="54" t="s">
        <v>18</v>
      </c>
      <c r="F3362" s="54" t="s">
        <v>17</v>
      </c>
      <c r="G3362" s="54" t="s">
        <v>19</v>
      </c>
      <c r="H3362" s="54"/>
      <c r="I3362" s="54" t="s">
        <v>86</v>
      </c>
      <c r="J3362" s="68">
        <v>22</v>
      </c>
      <c r="K3362" s="68">
        <v>24.5</v>
      </c>
      <c r="L3362" s="68">
        <v>28</v>
      </c>
      <c r="M3362" s="68">
        <v>25</v>
      </c>
      <c r="N3362" s="68">
        <v>-3</v>
      </c>
    </row>
    <row r="3363" customFormat="1" spans="1:14">
      <c r="A3363" s="54" t="s">
        <v>10104</v>
      </c>
      <c r="B3363" s="54" t="s">
        <v>10105</v>
      </c>
      <c r="C3363" s="54" t="s">
        <v>10106</v>
      </c>
      <c r="D3363" s="54" t="s">
        <v>17</v>
      </c>
      <c r="E3363" s="54" t="s">
        <v>18</v>
      </c>
      <c r="F3363" s="54" t="s">
        <v>17</v>
      </c>
      <c r="G3363" s="54" t="s">
        <v>19</v>
      </c>
      <c r="H3363" s="54"/>
      <c r="I3363" s="54" t="s">
        <v>86</v>
      </c>
      <c r="J3363" s="68">
        <v>22</v>
      </c>
      <c r="K3363" s="68">
        <v>24.5</v>
      </c>
      <c r="L3363" s="68">
        <v>27</v>
      </c>
      <c r="M3363" s="68">
        <v>25</v>
      </c>
      <c r="N3363" s="68">
        <v>-2</v>
      </c>
    </row>
    <row r="3364" customFormat="1" spans="1:14">
      <c r="A3364" s="54" t="s">
        <v>10107</v>
      </c>
      <c r="B3364" s="54" t="s">
        <v>10108</v>
      </c>
      <c r="C3364" s="54" t="s">
        <v>10109</v>
      </c>
      <c r="D3364" s="54" t="s">
        <v>17</v>
      </c>
      <c r="E3364" s="54" t="s">
        <v>18</v>
      </c>
      <c r="F3364" s="54" t="s">
        <v>17</v>
      </c>
      <c r="G3364" s="54" t="s">
        <v>19</v>
      </c>
      <c r="H3364" s="54"/>
      <c r="I3364" s="54" t="s">
        <v>86</v>
      </c>
      <c r="J3364" s="68">
        <v>22</v>
      </c>
      <c r="K3364" s="68">
        <v>24.5</v>
      </c>
      <c r="L3364" s="68">
        <v>29</v>
      </c>
      <c r="M3364" s="68">
        <v>25</v>
      </c>
      <c r="N3364" s="68">
        <v>-4</v>
      </c>
    </row>
    <row r="3365" customFormat="1" spans="1:14">
      <c r="A3365" s="54" t="s">
        <v>10110</v>
      </c>
      <c r="B3365" s="54" t="s">
        <v>10111</v>
      </c>
      <c r="C3365" s="54" t="s">
        <v>10112</v>
      </c>
      <c r="D3365" s="54" t="s">
        <v>1080</v>
      </c>
      <c r="E3365" s="54" t="s">
        <v>18</v>
      </c>
      <c r="F3365" s="54" t="s">
        <v>1080</v>
      </c>
      <c r="G3365" s="54" t="s">
        <v>19</v>
      </c>
      <c r="H3365" s="54"/>
      <c r="I3365" s="54" t="s">
        <v>2376</v>
      </c>
      <c r="J3365" s="68">
        <v>25</v>
      </c>
      <c r="K3365" s="68">
        <v>12.8</v>
      </c>
      <c r="L3365" s="68">
        <v>21.5</v>
      </c>
      <c r="M3365" s="68">
        <v>25</v>
      </c>
      <c r="N3365" s="68">
        <v>3.5</v>
      </c>
    </row>
    <row r="3366" customFormat="1" spans="1:14">
      <c r="A3366" s="54" t="s">
        <v>10113</v>
      </c>
      <c r="B3366" s="54" t="s">
        <v>10114</v>
      </c>
      <c r="C3366" s="54" t="s">
        <v>10115</v>
      </c>
      <c r="D3366" s="54" t="s">
        <v>1025</v>
      </c>
      <c r="E3366" s="54" t="s">
        <v>18</v>
      </c>
      <c r="F3366" s="54" t="s">
        <v>1025</v>
      </c>
      <c r="G3366" s="54" t="s">
        <v>129</v>
      </c>
      <c r="H3366" s="54"/>
      <c r="I3366" s="54" t="s">
        <v>1269</v>
      </c>
      <c r="J3366" s="68">
        <v>10.6</v>
      </c>
      <c r="K3366" s="68">
        <v>11.5</v>
      </c>
      <c r="L3366" s="68">
        <v>12</v>
      </c>
      <c r="M3366" s="68">
        <v>17</v>
      </c>
      <c r="N3366" s="68">
        <v>5</v>
      </c>
    </row>
    <row r="3367" customFormat="1" spans="1:14">
      <c r="A3367" s="54" t="s">
        <v>10116</v>
      </c>
      <c r="B3367" s="54" t="s">
        <v>10117</v>
      </c>
      <c r="C3367" s="54" t="s">
        <v>10118</v>
      </c>
      <c r="D3367" s="54" t="s">
        <v>17</v>
      </c>
      <c r="E3367" s="54" t="s">
        <v>18</v>
      </c>
      <c r="F3367" s="54" t="s">
        <v>17</v>
      </c>
      <c r="G3367" s="66" t="s">
        <v>19</v>
      </c>
      <c r="H3367" s="54"/>
      <c r="I3367" s="54" t="s">
        <v>86</v>
      </c>
      <c r="J3367" s="68">
        <v>22</v>
      </c>
      <c r="K3367" s="68">
        <v>24.5</v>
      </c>
      <c r="L3367" s="68">
        <v>28</v>
      </c>
      <c r="M3367" s="68">
        <v>25</v>
      </c>
      <c r="N3367" s="68">
        <v>-3</v>
      </c>
    </row>
    <row r="3368" customFormat="1" spans="1:14">
      <c r="A3368" s="54" t="s">
        <v>10119</v>
      </c>
      <c r="B3368" s="54" t="s">
        <v>10120</v>
      </c>
      <c r="C3368" s="54" t="s">
        <v>10121</v>
      </c>
      <c r="D3368" s="54" t="s">
        <v>967</v>
      </c>
      <c r="E3368" s="54" t="s">
        <v>18</v>
      </c>
      <c r="F3368" s="54" t="s">
        <v>967</v>
      </c>
      <c r="G3368" s="54" t="s">
        <v>52</v>
      </c>
      <c r="H3368" s="54"/>
      <c r="I3368" s="54" t="s">
        <v>203</v>
      </c>
      <c r="J3368" s="68">
        <v>252.31</v>
      </c>
      <c r="K3368" s="68">
        <v>216.017</v>
      </c>
      <c r="L3368" s="68">
        <v>253</v>
      </c>
      <c r="M3368" s="68">
        <v>253</v>
      </c>
      <c r="N3368" s="68">
        <v>0</v>
      </c>
    </row>
    <row r="3369" customFormat="1" spans="1:14">
      <c r="A3369" s="54" t="s">
        <v>10122</v>
      </c>
      <c r="B3369" s="54" t="s">
        <v>10123</v>
      </c>
      <c r="C3369" s="54" t="s">
        <v>10124</v>
      </c>
      <c r="D3369" s="54" t="s">
        <v>17</v>
      </c>
      <c r="E3369" s="54" t="s">
        <v>18</v>
      </c>
      <c r="F3369" s="54" t="s">
        <v>17</v>
      </c>
      <c r="G3369" s="54" t="s">
        <v>19</v>
      </c>
      <c r="H3369" s="54"/>
      <c r="I3369" s="54" t="s">
        <v>558</v>
      </c>
      <c r="J3369" s="68">
        <v>10.52</v>
      </c>
      <c r="K3369" s="68">
        <v>16.598</v>
      </c>
      <c r="L3369" s="68">
        <v>14.5</v>
      </c>
      <c r="M3369" s="68">
        <v>27</v>
      </c>
      <c r="N3369" s="68">
        <v>12.5</v>
      </c>
    </row>
    <row r="3370" customFormat="1" spans="1:14">
      <c r="A3370" s="54" t="s">
        <v>10125</v>
      </c>
      <c r="B3370" s="54" t="s">
        <v>10126</v>
      </c>
      <c r="C3370" s="54" t="s">
        <v>10127</v>
      </c>
      <c r="D3370" s="54" t="s">
        <v>1452</v>
      </c>
      <c r="E3370" s="54" t="s">
        <v>18</v>
      </c>
      <c r="F3370" s="54" t="s">
        <v>1452</v>
      </c>
      <c r="G3370" s="54" t="s">
        <v>98</v>
      </c>
      <c r="H3370" s="54"/>
      <c r="I3370" s="54" t="s">
        <v>558</v>
      </c>
      <c r="J3370" s="68">
        <v>10.1</v>
      </c>
      <c r="K3370" s="68">
        <v>20.405</v>
      </c>
      <c r="L3370" s="68">
        <v>21</v>
      </c>
      <c r="M3370" s="68">
        <v>21</v>
      </c>
      <c r="N3370" s="68">
        <v>0</v>
      </c>
    </row>
    <row r="3371" customFormat="1" spans="1:14">
      <c r="A3371" s="54" t="s">
        <v>10128</v>
      </c>
      <c r="B3371" s="54" t="s">
        <v>10129</v>
      </c>
      <c r="C3371" s="54" t="s">
        <v>10130</v>
      </c>
      <c r="D3371" s="54" t="s">
        <v>1080</v>
      </c>
      <c r="E3371" s="54" t="s">
        <v>18</v>
      </c>
      <c r="F3371" s="54" t="s">
        <v>1080</v>
      </c>
      <c r="G3371" s="54" t="s">
        <v>19</v>
      </c>
      <c r="H3371" s="54"/>
      <c r="I3371" s="54" t="s">
        <v>10131</v>
      </c>
      <c r="J3371" s="68">
        <v>44</v>
      </c>
      <c r="K3371" s="68">
        <v>25.6</v>
      </c>
      <c r="L3371" s="68">
        <v>36</v>
      </c>
      <c r="M3371" s="68">
        <v>36</v>
      </c>
      <c r="N3371" s="68">
        <v>0</v>
      </c>
    </row>
    <row r="3372" customFormat="1" spans="1:14">
      <c r="A3372" s="54" t="s">
        <v>10132</v>
      </c>
      <c r="B3372" s="54" t="s">
        <v>10133</v>
      </c>
      <c r="C3372" s="54" t="s">
        <v>10134</v>
      </c>
      <c r="D3372" s="54" t="s">
        <v>938</v>
      </c>
      <c r="E3372" s="54" t="s">
        <v>18</v>
      </c>
      <c r="F3372" s="54" t="s">
        <v>938</v>
      </c>
      <c r="G3372" s="66" t="s">
        <v>98</v>
      </c>
      <c r="H3372" s="54"/>
      <c r="I3372" s="54" t="s">
        <v>191</v>
      </c>
      <c r="J3372" s="68">
        <v>139.32</v>
      </c>
      <c r="K3372" s="68">
        <v>182.234</v>
      </c>
      <c r="L3372" s="68">
        <v>148</v>
      </c>
      <c r="M3372" s="68">
        <v>183</v>
      </c>
      <c r="N3372" s="68">
        <v>35</v>
      </c>
    </row>
    <row r="3373" customFormat="1" spans="1:14">
      <c r="A3373" s="54" t="s">
        <v>10135</v>
      </c>
      <c r="B3373" s="54" t="s">
        <v>10136</v>
      </c>
      <c r="C3373" s="54" t="s">
        <v>10137</v>
      </c>
      <c r="D3373" s="54" t="s">
        <v>17</v>
      </c>
      <c r="E3373" s="54" t="s">
        <v>18</v>
      </c>
      <c r="F3373" s="54" t="s">
        <v>17</v>
      </c>
      <c r="G3373" s="54" t="s">
        <v>19</v>
      </c>
      <c r="H3373" s="54"/>
      <c r="I3373" s="54" t="s">
        <v>3423</v>
      </c>
      <c r="J3373" s="68">
        <v>7.02</v>
      </c>
      <c r="K3373" s="68">
        <v>3.78</v>
      </c>
      <c r="L3373" s="68">
        <v>21</v>
      </c>
      <c r="M3373" s="68">
        <v>7.5</v>
      </c>
      <c r="N3373" s="68">
        <v>-13.5</v>
      </c>
    </row>
    <row r="3374" customFormat="1" spans="1:14">
      <c r="A3374" s="54" t="s">
        <v>10138</v>
      </c>
      <c r="B3374" s="54" t="s">
        <v>10139</v>
      </c>
      <c r="C3374" s="54" t="s">
        <v>10140</v>
      </c>
      <c r="D3374" s="54" t="s">
        <v>17</v>
      </c>
      <c r="E3374" s="54" t="s">
        <v>18</v>
      </c>
      <c r="F3374" s="54" t="s">
        <v>17</v>
      </c>
      <c r="G3374" s="66" t="s">
        <v>19</v>
      </c>
      <c r="H3374" s="54"/>
      <c r="I3374" s="54" t="s">
        <v>767</v>
      </c>
      <c r="J3374" s="68">
        <v>4.31</v>
      </c>
      <c r="K3374" s="68">
        <v>1.323</v>
      </c>
      <c r="L3374" s="68">
        <v>4.5</v>
      </c>
      <c r="M3374" s="68">
        <v>4.5</v>
      </c>
      <c r="N3374" s="68">
        <v>0</v>
      </c>
    </row>
    <row r="3375" customFormat="1" spans="1:14">
      <c r="A3375" s="54" t="s">
        <v>10141</v>
      </c>
      <c r="B3375" s="54" t="s">
        <v>10142</v>
      </c>
      <c r="C3375" s="54" t="s">
        <v>10143</v>
      </c>
      <c r="D3375" s="54" t="s">
        <v>17</v>
      </c>
      <c r="E3375" s="54" t="s">
        <v>18</v>
      </c>
      <c r="F3375" s="54" t="s">
        <v>17</v>
      </c>
      <c r="G3375" s="54" t="s">
        <v>19</v>
      </c>
      <c r="H3375" s="54"/>
      <c r="I3375" s="54" t="s">
        <v>191</v>
      </c>
      <c r="J3375" s="68">
        <v>0.18</v>
      </c>
      <c r="K3375" s="68">
        <v>0.41</v>
      </c>
      <c r="L3375" s="68">
        <v>0.5</v>
      </c>
      <c r="M3375" s="68">
        <v>0.5</v>
      </c>
      <c r="N3375" s="68">
        <v>0</v>
      </c>
    </row>
    <row r="3376" customFormat="1" spans="1:14">
      <c r="A3376" s="54" t="s">
        <v>10144</v>
      </c>
      <c r="B3376" s="54" t="s">
        <v>10145</v>
      </c>
      <c r="C3376" s="54" t="s">
        <v>10146</v>
      </c>
      <c r="D3376" s="54" t="s">
        <v>24</v>
      </c>
      <c r="E3376" s="54" t="s">
        <v>18</v>
      </c>
      <c r="F3376" s="54" t="s">
        <v>24</v>
      </c>
      <c r="G3376" s="54" t="s">
        <v>19</v>
      </c>
      <c r="H3376" s="54"/>
      <c r="I3376" s="54" t="s">
        <v>211</v>
      </c>
      <c r="J3376" s="68">
        <v>6.41</v>
      </c>
      <c r="K3376" s="68">
        <v>3.91</v>
      </c>
      <c r="L3376" s="68">
        <v>6.5</v>
      </c>
      <c r="M3376" s="68">
        <v>6.5</v>
      </c>
      <c r="N3376" s="68">
        <v>0</v>
      </c>
    </row>
    <row r="3377" customFormat="1" spans="1:14">
      <c r="A3377" s="54" t="s">
        <v>10147</v>
      </c>
      <c r="B3377" s="54" t="s">
        <v>10148</v>
      </c>
      <c r="C3377" s="54" t="s">
        <v>10149</v>
      </c>
      <c r="D3377" s="54" t="s">
        <v>332</v>
      </c>
      <c r="E3377" s="54" t="s">
        <v>18</v>
      </c>
      <c r="F3377" s="54" t="s">
        <v>332</v>
      </c>
      <c r="G3377" s="66" t="s">
        <v>52</v>
      </c>
      <c r="H3377" s="54"/>
      <c r="I3377" s="54" t="s">
        <v>211</v>
      </c>
      <c r="J3377" s="68">
        <v>777.36</v>
      </c>
      <c r="K3377" s="68">
        <v>1115.665</v>
      </c>
      <c r="L3377" s="68">
        <v>930</v>
      </c>
      <c r="M3377" s="68">
        <v>1118</v>
      </c>
      <c r="N3377" s="68">
        <v>188</v>
      </c>
    </row>
    <row r="3378" customFormat="1" spans="1:14">
      <c r="A3378" s="54" t="s">
        <v>10150</v>
      </c>
      <c r="B3378" s="54" t="s">
        <v>10151</v>
      </c>
      <c r="C3378" s="54" t="s">
        <v>10152</v>
      </c>
      <c r="D3378" s="54" t="s">
        <v>590</v>
      </c>
      <c r="E3378" s="54" t="s">
        <v>18</v>
      </c>
      <c r="F3378" s="54" t="s">
        <v>590</v>
      </c>
      <c r="G3378" s="54" t="s">
        <v>129</v>
      </c>
      <c r="H3378" s="54"/>
      <c r="I3378" s="54" t="s">
        <v>99</v>
      </c>
      <c r="J3378" s="68">
        <v>1.77</v>
      </c>
      <c r="K3378" s="68">
        <v>1.672</v>
      </c>
      <c r="L3378" s="68">
        <v>1.8</v>
      </c>
      <c r="M3378" s="68">
        <v>2</v>
      </c>
      <c r="N3378" s="68">
        <v>0.2</v>
      </c>
    </row>
    <row r="3379" customFormat="1" spans="1:14">
      <c r="A3379" s="54" t="s">
        <v>10153</v>
      </c>
      <c r="B3379" s="54" t="s">
        <v>10154</v>
      </c>
      <c r="C3379" s="54" t="s">
        <v>10155</v>
      </c>
      <c r="D3379" s="54" t="s">
        <v>938</v>
      </c>
      <c r="E3379" s="54" t="s">
        <v>18</v>
      </c>
      <c r="F3379" s="54" t="s">
        <v>938</v>
      </c>
      <c r="G3379" s="54" t="s">
        <v>98</v>
      </c>
      <c r="H3379" s="54"/>
      <c r="I3379" s="54" t="s">
        <v>3347</v>
      </c>
      <c r="J3379" s="68">
        <v>32.42</v>
      </c>
      <c r="K3379" s="68">
        <v>21.691</v>
      </c>
      <c r="L3379" s="68">
        <v>33</v>
      </c>
      <c r="M3379" s="68">
        <v>33</v>
      </c>
      <c r="N3379" s="68">
        <v>0</v>
      </c>
    </row>
    <row r="3380" customFormat="1" spans="1:14">
      <c r="A3380" s="54" t="s">
        <v>10156</v>
      </c>
      <c r="B3380" s="54" t="s">
        <v>10157</v>
      </c>
      <c r="C3380" s="54" t="s">
        <v>10158</v>
      </c>
      <c r="D3380" s="54" t="s">
        <v>590</v>
      </c>
      <c r="E3380" s="54" t="s">
        <v>18</v>
      </c>
      <c r="F3380" s="54" t="s">
        <v>590</v>
      </c>
      <c r="G3380" s="54" t="s">
        <v>129</v>
      </c>
      <c r="H3380" s="54"/>
      <c r="I3380" s="54" t="s">
        <v>199</v>
      </c>
      <c r="J3380" s="68">
        <v>0.9</v>
      </c>
      <c r="K3380" s="68">
        <v>0.938</v>
      </c>
      <c r="L3380" s="68">
        <v>0.9</v>
      </c>
      <c r="M3380" s="68">
        <v>1</v>
      </c>
      <c r="N3380" s="68">
        <v>0.1</v>
      </c>
    </row>
    <row r="3381" customFormat="1" spans="1:14">
      <c r="A3381" s="54" t="s">
        <v>10159</v>
      </c>
      <c r="B3381" s="54" t="s">
        <v>10160</v>
      </c>
      <c r="C3381" s="54" t="s">
        <v>50</v>
      </c>
      <c r="D3381" s="54" t="s">
        <v>1903</v>
      </c>
      <c r="E3381" s="54" t="s">
        <v>18</v>
      </c>
      <c r="F3381" s="54" t="s">
        <v>1903</v>
      </c>
      <c r="G3381" s="54" t="s">
        <v>52</v>
      </c>
      <c r="H3381" s="54"/>
      <c r="I3381" s="54" t="s">
        <v>223</v>
      </c>
      <c r="J3381" s="68">
        <v>101.97</v>
      </c>
      <c r="K3381" s="68">
        <v>62.622</v>
      </c>
      <c r="L3381" s="68">
        <v>102</v>
      </c>
      <c r="M3381" s="68">
        <v>102</v>
      </c>
      <c r="N3381" s="68">
        <v>0</v>
      </c>
    </row>
    <row r="3382" customFormat="1" spans="1:14">
      <c r="A3382" s="54" t="s">
        <v>10161</v>
      </c>
      <c r="B3382" s="54" t="s">
        <v>10162</v>
      </c>
      <c r="C3382" s="54" t="s">
        <v>10163</v>
      </c>
      <c r="D3382" s="54" t="s">
        <v>85</v>
      </c>
      <c r="E3382" s="54" t="s">
        <v>18</v>
      </c>
      <c r="F3382" s="54" t="s">
        <v>85</v>
      </c>
      <c r="G3382" s="54" t="s">
        <v>29</v>
      </c>
      <c r="H3382" s="54"/>
      <c r="I3382" s="54" t="s">
        <v>215</v>
      </c>
      <c r="J3382" s="68">
        <v>50.95</v>
      </c>
      <c r="K3382" s="68">
        <v>64.923</v>
      </c>
      <c r="L3382" s="68">
        <v>58</v>
      </c>
      <c r="M3382" s="68">
        <v>65</v>
      </c>
      <c r="N3382" s="68">
        <v>7</v>
      </c>
    </row>
    <row r="3383" customFormat="1" spans="1:14">
      <c r="A3383" s="54" t="s">
        <v>10164</v>
      </c>
      <c r="B3383" s="54" t="s">
        <v>10165</v>
      </c>
      <c r="C3383" s="54" t="s">
        <v>10166</v>
      </c>
      <c r="D3383" s="54" t="s">
        <v>2375</v>
      </c>
      <c r="E3383" s="54" t="s">
        <v>18</v>
      </c>
      <c r="F3383" s="54" t="s">
        <v>2375</v>
      </c>
      <c r="G3383" s="66" t="s">
        <v>52</v>
      </c>
      <c r="H3383" s="54"/>
      <c r="I3383" s="54" t="s">
        <v>215</v>
      </c>
      <c r="J3383" s="68">
        <v>98.13</v>
      </c>
      <c r="K3383" s="68">
        <v>129.394</v>
      </c>
      <c r="L3383" s="68">
        <v>129</v>
      </c>
      <c r="M3383" s="68">
        <v>133</v>
      </c>
      <c r="N3383" s="68">
        <v>4</v>
      </c>
    </row>
    <row r="3384" customFormat="1" spans="1:14">
      <c r="A3384" s="54" t="s">
        <v>10167</v>
      </c>
      <c r="B3384" s="54" t="s">
        <v>10168</v>
      </c>
      <c r="C3384" s="54" t="s">
        <v>10169</v>
      </c>
      <c r="D3384" s="54" t="s">
        <v>6122</v>
      </c>
      <c r="E3384" s="54" t="s">
        <v>18</v>
      </c>
      <c r="F3384" s="54" t="s">
        <v>6122</v>
      </c>
      <c r="G3384" s="66" t="s">
        <v>170</v>
      </c>
      <c r="H3384" s="54"/>
      <c r="I3384" s="54" t="s">
        <v>215</v>
      </c>
      <c r="J3384" s="68">
        <v>34.61</v>
      </c>
      <c r="K3384" s="68">
        <v>43.707</v>
      </c>
      <c r="L3384" s="68">
        <v>42</v>
      </c>
      <c r="M3384" s="68">
        <v>44</v>
      </c>
      <c r="N3384" s="68">
        <v>2</v>
      </c>
    </row>
    <row r="3385" customFormat="1" spans="1:14">
      <c r="A3385" s="54" t="s">
        <v>10170</v>
      </c>
      <c r="B3385" s="54" t="s">
        <v>10171</v>
      </c>
      <c r="C3385" s="54" t="s">
        <v>10172</v>
      </c>
      <c r="D3385" s="54" t="s">
        <v>168</v>
      </c>
      <c r="E3385" s="54" t="s">
        <v>18</v>
      </c>
      <c r="F3385" s="54" t="s">
        <v>169</v>
      </c>
      <c r="G3385" s="54" t="s">
        <v>170</v>
      </c>
      <c r="H3385" s="54"/>
      <c r="I3385" s="54" t="s">
        <v>215</v>
      </c>
      <c r="J3385" s="68">
        <v>30.76</v>
      </c>
      <c r="K3385" s="68">
        <v>42.848</v>
      </c>
      <c r="L3385" s="68">
        <v>42</v>
      </c>
      <c r="M3385" s="68">
        <v>43</v>
      </c>
      <c r="N3385" s="68">
        <v>1</v>
      </c>
    </row>
    <row r="3386" customFormat="1" spans="1:14">
      <c r="A3386" s="54" t="s">
        <v>10173</v>
      </c>
      <c r="B3386" s="54" t="s">
        <v>10174</v>
      </c>
      <c r="C3386" s="54" t="s">
        <v>10175</v>
      </c>
      <c r="D3386" s="54" t="s">
        <v>17</v>
      </c>
      <c r="E3386" s="54" t="s">
        <v>18</v>
      </c>
      <c r="F3386" s="54" t="s">
        <v>17</v>
      </c>
      <c r="G3386" s="54" t="s">
        <v>19</v>
      </c>
      <c r="H3386" s="54"/>
      <c r="I3386" s="54" t="s">
        <v>152</v>
      </c>
      <c r="J3386" s="68">
        <v>707.52</v>
      </c>
      <c r="K3386" s="68">
        <v>821.366</v>
      </c>
      <c r="L3386" s="68">
        <v>272</v>
      </c>
      <c r="M3386" s="68">
        <v>822</v>
      </c>
      <c r="N3386" s="68">
        <v>550</v>
      </c>
    </row>
    <row r="3387" customFormat="1" spans="1:14">
      <c r="A3387" s="54" t="s">
        <v>10176</v>
      </c>
      <c r="B3387" s="54" t="s">
        <v>10177</v>
      </c>
      <c r="C3387" s="54" t="s">
        <v>10178</v>
      </c>
      <c r="D3387" s="54" t="s">
        <v>17</v>
      </c>
      <c r="E3387" s="54" t="s">
        <v>18</v>
      </c>
      <c r="F3387" s="54" t="s">
        <v>17</v>
      </c>
      <c r="G3387" s="54" t="s">
        <v>19</v>
      </c>
      <c r="H3387" s="54"/>
      <c r="I3387" s="54" t="s">
        <v>152</v>
      </c>
      <c r="J3387" s="68">
        <v>415.56</v>
      </c>
      <c r="K3387" s="68">
        <v>481.769</v>
      </c>
      <c r="L3387" s="68">
        <v>416</v>
      </c>
      <c r="M3387" s="68">
        <v>482</v>
      </c>
      <c r="N3387" s="68">
        <v>66</v>
      </c>
    </row>
    <row r="3388" customFormat="1" spans="1:14">
      <c r="A3388" s="54" t="s">
        <v>10179</v>
      </c>
      <c r="B3388" s="54" t="s">
        <v>10180</v>
      </c>
      <c r="C3388" s="54" t="s">
        <v>10181</v>
      </c>
      <c r="D3388" s="54" t="s">
        <v>287</v>
      </c>
      <c r="E3388" s="54" t="s">
        <v>18</v>
      </c>
      <c r="F3388" s="54" t="s">
        <v>287</v>
      </c>
      <c r="G3388" s="54" t="s">
        <v>98</v>
      </c>
      <c r="H3388" s="54"/>
      <c r="I3388" s="54" t="s">
        <v>292</v>
      </c>
      <c r="J3388" s="68">
        <v>114.12</v>
      </c>
      <c r="K3388" s="68">
        <v>83.466</v>
      </c>
      <c r="L3388" s="68">
        <v>115</v>
      </c>
      <c r="M3388" s="68">
        <v>115</v>
      </c>
      <c r="N3388" s="68">
        <v>0</v>
      </c>
    </row>
    <row r="3389" customFormat="1" spans="1:14">
      <c r="A3389" s="54" t="s">
        <v>10182</v>
      </c>
      <c r="B3389" s="54" t="s">
        <v>10183</v>
      </c>
      <c r="C3389" s="54" t="s">
        <v>10184</v>
      </c>
      <c r="D3389" s="54" t="s">
        <v>287</v>
      </c>
      <c r="E3389" s="54" t="s">
        <v>18</v>
      </c>
      <c r="F3389" s="54" t="s">
        <v>287</v>
      </c>
      <c r="G3389" s="54" t="s">
        <v>98</v>
      </c>
      <c r="H3389" s="54"/>
      <c r="I3389" s="54" t="s">
        <v>292</v>
      </c>
      <c r="J3389" s="68">
        <v>16.16</v>
      </c>
      <c r="K3389" s="68">
        <v>7.696</v>
      </c>
      <c r="L3389" s="68">
        <v>21</v>
      </c>
      <c r="M3389" s="68">
        <v>17</v>
      </c>
      <c r="N3389" s="68">
        <v>-4</v>
      </c>
    </row>
    <row r="3390" customFormat="1" spans="1:14">
      <c r="A3390" s="54" t="s">
        <v>10185</v>
      </c>
      <c r="B3390" s="54" t="s">
        <v>10186</v>
      </c>
      <c r="C3390" s="54" t="s">
        <v>10187</v>
      </c>
      <c r="D3390" s="54" t="s">
        <v>17</v>
      </c>
      <c r="E3390" s="54" t="s">
        <v>18</v>
      </c>
      <c r="F3390" s="54" t="s">
        <v>17</v>
      </c>
      <c r="G3390" s="54" t="s">
        <v>19</v>
      </c>
      <c r="H3390" s="54"/>
      <c r="I3390" s="54" t="s">
        <v>239</v>
      </c>
      <c r="J3390" s="68">
        <v>42.18</v>
      </c>
      <c r="K3390" s="68">
        <v>18.669</v>
      </c>
      <c r="L3390" s="68">
        <v>43</v>
      </c>
      <c r="M3390" s="68">
        <v>43</v>
      </c>
      <c r="N3390" s="68">
        <v>0</v>
      </c>
    </row>
    <row r="3391" customFormat="1" spans="1:14">
      <c r="A3391" s="54" t="s">
        <v>10188</v>
      </c>
      <c r="B3391" s="54" t="s">
        <v>10189</v>
      </c>
      <c r="C3391" s="54" t="s">
        <v>10190</v>
      </c>
      <c r="D3391" s="54" t="s">
        <v>938</v>
      </c>
      <c r="E3391" s="54" t="s">
        <v>18</v>
      </c>
      <c r="F3391" s="54" t="s">
        <v>938</v>
      </c>
      <c r="G3391" s="66" t="s">
        <v>98</v>
      </c>
      <c r="H3391" s="54"/>
      <c r="I3391" s="54" t="s">
        <v>191</v>
      </c>
      <c r="J3391" s="68">
        <v>48.86</v>
      </c>
      <c r="K3391" s="68">
        <v>41.094</v>
      </c>
      <c r="L3391" s="68">
        <v>50</v>
      </c>
      <c r="M3391" s="68">
        <v>51</v>
      </c>
      <c r="N3391" s="68">
        <v>1</v>
      </c>
    </row>
    <row r="3392" customFormat="1" spans="1:14">
      <c r="A3392" s="54" t="s">
        <v>10191</v>
      </c>
      <c r="B3392" s="54" t="s">
        <v>10192</v>
      </c>
      <c r="C3392" s="54" t="s">
        <v>10193</v>
      </c>
      <c r="D3392" s="54" t="s">
        <v>465</v>
      </c>
      <c r="E3392" s="54" t="s">
        <v>18</v>
      </c>
      <c r="F3392" s="54" t="s">
        <v>465</v>
      </c>
      <c r="G3392" s="54" t="s">
        <v>129</v>
      </c>
      <c r="H3392" s="54"/>
      <c r="I3392" s="54" t="s">
        <v>99</v>
      </c>
      <c r="J3392" s="68">
        <v>24.11</v>
      </c>
      <c r="K3392" s="68">
        <v>10.157</v>
      </c>
      <c r="L3392" s="68">
        <v>25</v>
      </c>
      <c r="M3392" s="68">
        <v>25</v>
      </c>
      <c r="N3392" s="68">
        <v>0</v>
      </c>
    </row>
    <row r="3393" customFormat="1" spans="1:14">
      <c r="A3393" s="54" t="s">
        <v>10194</v>
      </c>
      <c r="B3393" s="54" t="s">
        <v>10195</v>
      </c>
      <c r="C3393" s="54" t="s">
        <v>10196</v>
      </c>
      <c r="D3393" s="54" t="s">
        <v>2686</v>
      </c>
      <c r="E3393" s="54" t="s">
        <v>18</v>
      </c>
      <c r="F3393" s="54" t="s">
        <v>2686</v>
      </c>
      <c r="G3393" s="66" t="s">
        <v>52</v>
      </c>
      <c r="H3393" s="54"/>
      <c r="I3393" s="54" t="s">
        <v>7799</v>
      </c>
      <c r="J3393" s="68">
        <v>25.29</v>
      </c>
      <c r="K3393" s="68">
        <v>27.528</v>
      </c>
      <c r="L3393" s="68">
        <v>26</v>
      </c>
      <c r="M3393" s="68">
        <v>28</v>
      </c>
      <c r="N3393" s="68">
        <v>2</v>
      </c>
    </row>
    <row r="3394" customFormat="1" spans="1:14">
      <c r="A3394" s="54" t="s">
        <v>10197</v>
      </c>
      <c r="B3394" s="54" t="s">
        <v>10198</v>
      </c>
      <c r="C3394" s="54" t="s">
        <v>10199</v>
      </c>
      <c r="D3394" s="54" t="s">
        <v>17</v>
      </c>
      <c r="E3394" s="54" t="s">
        <v>18</v>
      </c>
      <c r="F3394" s="54" t="s">
        <v>17</v>
      </c>
      <c r="G3394" s="54" t="s">
        <v>19</v>
      </c>
      <c r="H3394" s="54"/>
      <c r="I3394" s="54" t="s">
        <v>570</v>
      </c>
      <c r="J3394" s="68">
        <v>2.69</v>
      </c>
      <c r="K3394" s="68">
        <v>4.356</v>
      </c>
      <c r="L3394" s="68">
        <v>3.5</v>
      </c>
      <c r="M3394" s="68">
        <v>5</v>
      </c>
      <c r="N3394" s="68">
        <v>1.5</v>
      </c>
    </row>
    <row r="3395" customFormat="1" spans="1:14">
      <c r="A3395" s="54" t="s">
        <v>10200</v>
      </c>
      <c r="B3395" s="54" t="s">
        <v>10201</v>
      </c>
      <c r="C3395" s="54" t="s">
        <v>10202</v>
      </c>
      <c r="D3395" s="54" t="s">
        <v>590</v>
      </c>
      <c r="E3395" s="54" t="s">
        <v>18</v>
      </c>
      <c r="F3395" s="54" t="s">
        <v>590</v>
      </c>
      <c r="G3395" s="54" t="s">
        <v>129</v>
      </c>
      <c r="H3395" s="54"/>
      <c r="I3395" s="54" t="s">
        <v>199</v>
      </c>
      <c r="J3395" s="68">
        <v>10.5</v>
      </c>
      <c r="K3395" s="68">
        <v>10.19</v>
      </c>
      <c r="L3395" s="68">
        <v>10.5</v>
      </c>
      <c r="M3395" s="68">
        <v>10.5</v>
      </c>
      <c r="N3395" s="68">
        <v>0</v>
      </c>
    </row>
    <row r="3396" customFormat="1" spans="1:14">
      <c r="A3396" s="54" t="s">
        <v>10203</v>
      </c>
      <c r="B3396" s="54" t="s">
        <v>10204</v>
      </c>
      <c r="C3396" s="54" t="s">
        <v>10205</v>
      </c>
      <c r="D3396" s="54" t="s">
        <v>868</v>
      </c>
      <c r="E3396" s="54" t="s">
        <v>18</v>
      </c>
      <c r="F3396" s="54" t="s">
        <v>868</v>
      </c>
      <c r="G3396" s="54" t="s">
        <v>52</v>
      </c>
      <c r="H3396" s="54"/>
      <c r="I3396" s="54" t="s">
        <v>211</v>
      </c>
      <c r="J3396" s="68">
        <v>1976</v>
      </c>
      <c r="K3396" s="68">
        <v>1650.34</v>
      </c>
      <c r="L3396" s="68">
        <v>1997</v>
      </c>
      <c r="M3396" s="68">
        <v>1976</v>
      </c>
      <c r="N3396" s="68">
        <v>-21</v>
      </c>
    </row>
    <row r="3397" customFormat="1" spans="1:14">
      <c r="A3397" s="54" t="s">
        <v>10206</v>
      </c>
      <c r="B3397" s="54" t="s">
        <v>10207</v>
      </c>
      <c r="C3397" s="54" t="s">
        <v>10208</v>
      </c>
      <c r="D3397" s="54" t="s">
        <v>17</v>
      </c>
      <c r="E3397" s="54" t="s">
        <v>18</v>
      </c>
      <c r="F3397" s="54" t="s">
        <v>17</v>
      </c>
      <c r="G3397" s="54" t="s">
        <v>19</v>
      </c>
      <c r="H3397" s="54"/>
      <c r="I3397" s="54" t="s">
        <v>161</v>
      </c>
      <c r="J3397" s="68">
        <v>3.46</v>
      </c>
      <c r="K3397" s="68">
        <v>15.558</v>
      </c>
      <c r="L3397" s="68">
        <v>12</v>
      </c>
      <c r="M3397" s="68">
        <v>17.5</v>
      </c>
      <c r="N3397" s="68">
        <v>5.5</v>
      </c>
    </row>
    <row r="3398" customFormat="1" spans="1:14">
      <c r="A3398" s="54" t="s">
        <v>10209</v>
      </c>
      <c r="B3398" s="54" t="s">
        <v>10210</v>
      </c>
      <c r="C3398" s="54" t="s">
        <v>10211</v>
      </c>
      <c r="D3398" s="54" t="s">
        <v>611</v>
      </c>
      <c r="E3398" s="54" t="s">
        <v>18</v>
      </c>
      <c r="F3398" s="54" t="s">
        <v>611</v>
      </c>
      <c r="G3398" s="54" t="s">
        <v>129</v>
      </c>
      <c r="H3398" s="54"/>
      <c r="I3398" s="54" t="s">
        <v>203</v>
      </c>
      <c r="J3398" s="68">
        <v>63.43</v>
      </c>
      <c r="K3398" s="68" t="s">
        <v>36</v>
      </c>
      <c r="L3398" s="68">
        <v>65</v>
      </c>
      <c r="M3398" s="68">
        <v>64</v>
      </c>
      <c r="N3398" s="68">
        <v>-1</v>
      </c>
    </row>
    <row r="3399" customFormat="1" spans="1:14">
      <c r="A3399" s="54" t="s">
        <v>10212</v>
      </c>
      <c r="B3399" s="54" t="s">
        <v>10213</v>
      </c>
      <c r="C3399" s="54" t="s">
        <v>10214</v>
      </c>
      <c r="D3399" s="54" t="s">
        <v>611</v>
      </c>
      <c r="E3399" s="54" t="s">
        <v>18</v>
      </c>
      <c r="F3399" s="54" t="s">
        <v>611</v>
      </c>
      <c r="G3399" s="66" t="s">
        <v>129</v>
      </c>
      <c r="H3399" s="54"/>
      <c r="I3399" s="54" t="s">
        <v>203</v>
      </c>
      <c r="J3399" s="68">
        <v>64.75</v>
      </c>
      <c r="K3399" s="68" t="s">
        <v>36</v>
      </c>
      <c r="L3399" s="68">
        <v>65</v>
      </c>
      <c r="M3399" s="68">
        <v>65</v>
      </c>
      <c r="N3399" s="68">
        <v>0</v>
      </c>
    </row>
    <row r="3400" customFormat="1" spans="1:14">
      <c r="A3400" s="54" t="s">
        <v>10215</v>
      </c>
      <c r="B3400" s="54" t="s">
        <v>10216</v>
      </c>
      <c r="C3400" s="54" t="s">
        <v>10217</v>
      </c>
      <c r="D3400" s="54" t="s">
        <v>611</v>
      </c>
      <c r="E3400" s="54" t="s">
        <v>18</v>
      </c>
      <c r="F3400" s="54" t="s">
        <v>611</v>
      </c>
      <c r="G3400" s="54" t="s">
        <v>129</v>
      </c>
      <c r="H3400" s="54"/>
      <c r="I3400" s="54" t="s">
        <v>203</v>
      </c>
      <c r="J3400" s="68">
        <v>63.95</v>
      </c>
      <c r="K3400" s="68" t="s">
        <v>36</v>
      </c>
      <c r="L3400" s="68">
        <v>65</v>
      </c>
      <c r="M3400" s="68">
        <v>64</v>
      </c>
      <c r="N3400" s="68">
        <v>-1</v>
      </c>
    </row>
    <row r="3401" customFormat="1" spans="1:14">
      <c r="A3401" s="54" t="s">
        <v>10218</v>
      </c>
      <c r="B3401" s="54" t="s">
        <v>10219</v>
      </c>
      <c r="C3401" s="54" t="s">
        <v>10220</v>
      </c>
      <c r="D3401" s="54" t="s">
        <v>611</v>
      </c>
      <c r="E3401" s="54" t="s">
        <v>18</v>
      </c>
      <c r="F3401" s="54" t="s">
        <v>611</v>
      </c>
      <c r="G3401" s="54" t="s">
        <v>129</v>
      </c>
      <c r="H3401" s="54"/>
      <c r="I3401" s="54" t="s">
        <v>203</v>
      </c>
      <c r="J3401" s="68">
        <v>64.26</v>
      </c>
      <c r="K3401" s="68" t="s">
        <v>36</v>
      </c>
      <c r="L3401" s="68">
        <v>66</v>
      </c>
      <c r="M3401" s="68">
        <v>65</v>
      </c>
      <c r="N3401" s="68">
        <v>-1</v>
      </c>
    </row>
    <row r="3402" customFormat="1" spans="1:14">
      <c r="A3402" s="54" t="s">
        <v>10221</v>
      </c>
      <c r="B3402" s="54" t="s">
        <v>10222</v>
      </c>
      <c r="C3402" s="54" t="s">
        <v>10223</v>
      </c>
      <c r="D3402" s="54" t="s">
        <v>611</v>
      </c>
      <c r="E3402" s="54" t="s">
        <v>18</v>
      </c>
      <c r="F3402" s="54" t="s">
        <v>611</v>
      </c>
      <c r="G3402" s="54" t="s">
        <v>129</v>
      </c>
      <c r="H3402" s="54"/>
      <c r="I3402" s="54" t="s">
        <v>203</v>
      </c>
      <c r="J3402" s="68">
        <v>65.31</v>
      </c>
      <c r="K3402" s="68" t="s">
        <v>36</v>
      </c>
      <c r="L3402" s="68">
        <v>63</v>
      </c>
      <c r="M3402" s="68">
        <v>66</v>
      </c>
      <c r="N3402" s="68">
        <v>3</v>
      </c>
    </row>
    <row r="3403" customFormat="1" spans="1:14">
      <c r="A3403" s="54" t="s">
        <v>10224</v>
      </c>
      <c r="B3403" s="54" t="s">
        <v>10225</v>
      </c>
      <c r="C3403" s="54" t="s">
        <v>10226</v>
      </c>
      <c r="D3403" s="54" t="s">
        <v>17</v>
      </c>
      <c r="E3403" s="54" t="s">
        <v>18</v>
      </c>
      <c r="F3403" s="54" t="s">
        <v>17</v>
      </c>
      <c r="G3403" s="54" t="s">
        <v>19</v>
      </c>
      <c r="H3403" s="54"/>
      <c r="I3403" s="54" t="s">
        <v>145</v>
      </c>
      <c r="J3403" s="68">
        <v>0.56</v>
      </c>
      <c r="K3403" s="68">
        <v>0.374</v>
      </c>
      <c r="L3403" s="68">
        <v>1</v>
      </c>
      <c r="M3403" s="68">
        <v>1</v>
      </c>
      <c r="N3403" s="68">
        <v>0</v>
      </c>
    </row>
    <row r="3404" customFormat="1" spans="1:14">
      <c r="A3404" s="54" t="s">
        <v>10227</v>
      </c>
      <c r="B3404" s="54" t="s">
        <v>10228</v>
      </c>
      <c r="C3404" s="54" t="s">
        <v>10229</v>
      </c>
      <c r="D3404" s="54" t="s">
        <v>10230</v>
      </c>
      <c r="E3404" s="54" t="s">
        <v>18</v>
      </c>
      <c r="F3404" s="54" t="s">
        <v>10230</v>
      </c>
      <c r="G3404" s="54" t="s">
        <v>52</v>
      </c>
      <c r="H3404" s="54"/>
      <c r="I3404" s="54" t="s">
        <v>207</v>
      </c>
      <c r="J3404" s="68">
        <v>333.41</v>
      </c>
      <c r="K3404" s="68">
        <v>236.127</v>
      </c>
      <c r="L3404" s="68">
        <v>336</v>
      </c>
      <c r="M3404" s="68">
        <v>334</v>
      </c>
      <c r="N3404" s="68">
        <v>-2</v>
      </c>
    </row>
    <row r="3405" customFormat="1" spans="1:14">
      <c r="A3405" s="54" t="s">
        <v>10231</v>
      </c>
      <c r="B3405" s="54" t="s">
        <v>10232</v>
      </c>
      <c r="C3405" s="54" t="s">
        <v>10233</v>
      </c>
      <c r="D3405" s="54" t="s">
        <v>266</v>
      </c>
      <c r="E3405" s="54" t="s">
        <v>18</v>
      </c>
      <c r="F3405" s="54" t="s">
        <v>267</v>
      </c>
      <c r="G3405" s="54" t="s">
        <v>170</v>
      </c>
      <c r="H3405" s="54"/>
      <c r="I3405" s="54" t="s">
        <v>745</v>
      </c>
      <c r="J3405" s="68">
        <v>20.47</v>
      </c>
      <c r="K3405" s="68">
        <v>55.014</v>
      </c>
      <c r="L3405" s="68">
        <v>51</v>
      </c>
      <c r="M3405" s="68">
        <v>56</v>
      </c>
      <c r="N3405" s="68">
        <v>5</v>
      </c>
    </row>
    <row r="3406" customFormat="1" spans="1:14">
      <c r="A3406" s="54" t="s">
        <v>10234</v>
      </c>
      <c r="B3406" s="54" t="s">
        <v>10235</v>
      </c>
      <c r="C3406" s="54" t="s">
        <v>10236</v>
      </c>
      <c r="D3406" s="54" t="s">
        <v>1784</v>
      </c>
      <c r="E3406" s="54" t="s">
        <v>18</v>
      </c>
      <c r="F3406" s="54" t="s">
        <v>1784</v>
      </c>
      <c r="G3406" s="54" t="s">
        <v>52</v>
      </c>
      <c r="H3406" s="54"/>
      <c r="I3406" s="54" t="s">
        <v>604</v>
      </c>
      <c r="J3406" s="68">
        <v>170.81</v>
      </c>
      <c r="K3406" s="68">
        <v>94.412</v>
      </c>
      <c r="L3406" s="68">
        <v>172</v>
      </c>
      <c r="M3406" s="68">
        <v>171</v>
      </c>
      <c r="N3406" s="68">
        <v>-1</v>
      </c>
    </row>
    <row r="3407" customFormat="1" spans="1:14">
      <c r="A3407" s="54" t="s">
        <v>10237</v>
      </c>
      <c r="B3407" s="54" t="s">
        <v>10238</v>
      </c>
      <c r="C3407" s="54" t="s">
        <v>10239</v>
      </c>
      <c r="D3407" s="54" t="s">
        <v>17</v>
      </c>
      <c r="E3407" s="54" t="s">
        <v>18</v>
      </c>
      <c r="F3407" s="54" t="s">
        <v>17</v>
      </c>
      <c r="G3407" s="66" t="s">
        <v>19</v>
      </c>
      <c r="H3407" s="54"/>
      <c r="I3407" s="54" t="s">
        <v>864</v>
      </c>
      <c r="J3407" s="68">
        <v>1.78</v>
      </c>
      <c r="K3407" s="68">
        <v>2.016</v>
      </c>
      <c r="L3407" s="68">
        <v>2</v>
      </c>
      <c r="M3407" s="68">
        <v>2.5</v>
      </c>
      <c r="N3407" s="68">
        <v>0.5</v>
      </c>
    </row>
    <row r="3408" customFormat="1" spans="1:14">
      <c r="A3408" s="54" t="s">
        <v>10240</v>
      </c>
      <c r="B3408" s="54" t="s">
        <v>10241</v>
      </c>
      <c r="C3408" s="54" t="s">
        <v>10242</v>
      </c>
      <c r="D3408" s="54" t="s">
        <v>17</v>
      </c>
      <c r="E3408" s="54" t="s">
        <v>18</v>
      </c>
      <c r="F3408" s="54" t="s">
        <v>17</v>
      </c>
      <c r="G3408" s="54" t="s">
        <v>19</v>
      </c>
      <c r="H3408" s="54"/>
      <c r="I3408" s="54" t="s">
        <v>864</v>
      </c>
      <c r="J3408" s="68">
        <v>1.19</v>
      </c>
      <c r="K3408" s="68">
        <v>1.232</v>
      </c>
      <c r="L3408" s="68">
        <v>1.5</v>
      </c>
      <c r="M3408" s="68">
        <v>1.5</v>
      </c>
      <c r="N3408" s="68">
        <v>0</v>
      </c>
    </row>
    <row r="3409" customFormat="1" spans="1:14">
      <c r="A3409" s="54" t="s">
        <v>10243</v>
      </c>
      <c r="B3409" s="54" t="s">
        <v>10244</v>
      </c>
      <c r="C3409" s="54" t="s">
        <v>10245</v>
      </c>
      <c r="D3409" s="54" t="s">
        <v>17</v>
      </c>
      <c r="E3409" s="54" t="s">
        <v>18</v>
      </c>
      <c r="F3409" s="54" t="s">
        <v>17</v>
      </c>
      <c r="G3409" s="54" t="s">
        <v>19</v>
      </c>
      <c r="H3409" s="54"/>
      <c r="I3409" s="54" t="s">
        <v>864</v>
      </c>
      <c r="J3409" s="68">
        <v>1.59</v>
      </c>
      <c r="K3409" s="68">
        <v>2.016</v>
      </c>
      <c r="L3409" s="68">
        <v>2</v>
      </c>
      <c r="M3409" s="68">
        <v>2.5</v>
      </c>
      <c r="N3409" s="68">
        <v>0.5</v>
      </c>
    </row>
    <row r="3410" customFormat="1" spans="1:14">
      <c r="A3410" s="54" t="s">
        <v>10246</v>
      </c>
      <c r="B3410" s="54" t="s">
        <v>10247</v>
      </c>
      <c r="C3410" s="54" t="s">
        <v>10248</v>
      </c>
      <c r="D3410" s="54" t="s">
        <v>24</v>
      </c>
      <c r="E3410" s="54" t="s">
        <v>18</v>
      </c>
      <c r="F3410" s="54" t="s">
        <v>24</v>
      </c>
      <c r="G3410" s="54" t="s">
        <v>19</v>
      </c>
      <c r="H3410" s="54"/>
      <c r="I3410" s="54" t="s">
        <v>246</v>
      </c>
      <c r="J3410" s="68">
        <v>24.25</v>
      </c>
      <c r="K3410" s="68">
        <v>28.933</v>
      </c>
      <c r="L3410" s="68">
        <v>25</v>
      </c>
      <c r="M3410" s="68">
        <v>29</v>
      </c>
      <c r="N3410" s="68">
        <v>4</v>
      </c>
    </row>
    <row r="3411" customFormat="1" spans="1:14">
      <c r="A3411" s="54" t="s">
        <v>10249</v>
      </c>
      <c r="B3411" s="54" t="s">
        <v>10250</v>
      </c>
      <c r="C3411" s="54" t="s">
        <v>10251</v>
      </c>
      <c r="D3411" s="54" t="s">
        <v>24</v>
      </c>
      <c r="E3411" s="54" t="s">
        <v>18</v>
      </c>
      <c r="F3411" s="54" t="s">
        <v>24</v>
      </c>
      <c r="G3411" s="54" t="s">
        <v>19</v>
      </c>
      <c r="H3411" s="54"/>
      <c r="I3411" s="54" t="s">
        <v>246</v>
      </c>
      <c r="J3411" s="68">
        <v>23.74</v>
      </c>
      <c r="K3411" s="68">
        <v>28.896</v>
      </c>
      <c r="L3411" s="68">
        <v>25</v>
      </c>
      <c r="M3411" s="68">
        <v>29</v>
      </c>
      <c r="N3411" s="68">
        <v>4</v>
      </c>
    </row>
    <row r="3412" customFormat="1" spans="1:14">
      <c r="A3412" s="54" t="s">
        <v>10252</v>
      </c>
      <c r="B3412" s="54" t="s">
        <v>10253</v>
      </c>
      <c r="C3412" s="54" t="s">
        <v>10254</v>
      </c>
      <c r="D3412" s="54" t="s">
        <v>24</v>
      </c>
      <c r="E3412" s="54" t="s">
        <v>18</v>
      </c>
      <c r="F3412" s="54" t="s">
        <v>24</v>
      </c>
      <c r="G3412" s="54" t="s">
        <v>19</v>
      </c>
      <c r="H3412" s="54"/>
      <c r="I3412" s="54" t="s">
        <v>246</v>
      </c>
      <c r="J3412" s="68">
        <v>23.63</v>
      </c>
      <c r="K3412" s="68">
        <v>28.397</v>
      </c>
      <c r="L3412" s="68">
        <v>25</v>
      </c>
      <c r="M3412" s="68">
        <v>29</v>
      </c>
      <c r="N3412" s="68">
        <v>4</v>
      </c>
    </row>
    <row r="3413" customFormat="1" spans="1:14">
      <c r="A3413" s="54" t="s">
        <v>10255</v>
      </c>
      <c r="B3413" s="54" t="s">
        <v>10256</v>
      </c>
      <c r="C3413" s="54" t="s">
        <v>10257</v>
      </c>
      <c r="D3413" s="54" t="s">
        <v>24</v>
      </c>
      <c r="E3413" s="54" t="s">
        <v>18</v>
      </c>
      <c r="F3413" s="54" t="s">
        <v>24</v>
      </c>
      <c r="G3413" s="54" t="s">
        <v>19</v>
      </c>
      <c r="H3413" s="54"/>
      <c r="I3413" s="54" t="s">
        <v>246</v>
      </c>
      <c r="J3413" s="68">
        <v>23.76</v>
      </c>
      <c r="K3413" s="68">
        <v>28.397</v>
      </c>
      <c r="L3413" s="68">
        <v>25</v>
      </c>
      <c r="M3413" s="68">
        <v>29</v>
      </c>
      <c r="N3413" s="68">
        <v>4</v>
      </c>
    </row>
    <row r="3414" customFormat="1" spans="1:14">
      <c r="A3414" s="54" t="s">
        <v>10258</v>
      </c>
      <c r="B3414" s="54" t="s">
        <v>10259</v>
      </c>
      <c r="C3414" s="54" t="s">
        <v>10260</v>
      </c>
      <c r="D3414" s="54" t="s">
        <v>24</v>
      </c>
      <c r="E3414" s="54" t="s">
        <v>18</v>
      </c>
      <c r="F3414" s="54" t="s">
        <v>24</v>
      </c>
      <c r="G3414" s="54" t="s">
        <v>19</v>
      </c>
      <c r="H3414" s="54"/>
      <c r="I3414" s="54" t="s">
        <v>246</v>
      </c>
      <c r="J3414" s="68">
        <v>23.5</v>
      </c>
      <c r="K3414" s="68">
        <v>29.348</v>
      </c>
      <c r="L3414" s="68">
        <v>25</v>
      </c>
      <c r="M3414" s="68">
        <v>30</v>
      </c>
      <c r="N3414" s="68">
        <v>5</v>
      </c>
    </row>
    <row r="3415" customFormat="1" spans="1:14">
      <c r="A3415" s="54" t="s">
        <v>10261</v>
      </c>
      <c r="B3415" s="54" t="s">
        <v>10262</v>
      </c>
      <c r="C3415" s="54" t="s">
        <v>10263</v>
      </c>
      <c r="D3415" s="54" t="s">
        <v>24</v>
      </c>
      <c r="E3415" s="54" t="s">
        <v>18</v>
      </c>
      <c r="F3415" s="54" t="s">
        <v>24</v>
      </c>
      <c r="G3415" s="54" t="s">
        <v>19</v>
      </c>
      <c r="H3415" s="54"/>
      <c r="I3415" s="54" t="s">
        <v>246</v>
      </c>
      <c r="J3415" s="68">
        <v>23.7</v>
      </c>
      <c r="K3415" s="68">
        <v>28.397</v>
      </c>
      <c r="L3415" s="68">
        <v>25</v>
      </c>
      <c r="M3415" s="68">
        <v>29</v>
      </c>
      <c r="N3415" s="68">
        <v>4</v>
      </c>
    </row>
    <row r="3416" customFormat="1" spans="1:14">
      <c r="A3416" s="54" t="s">
        <v>10264</v>
      </c>
      <c r="B3416" s="54" t="s">
        <v>10265</v>
      </c>
      <c r="C3416" s="54" t="s">
        <v>10266</v>
      </c>
      <c r="D3416" s="54" t="s">
        <v>24</v>
      </c>
      <c r="E3416" s="54" t="s">
        <v>18</v>
      </c>
      <c r="F3416" s="54" t="s">
        <v>24</v>
      </c>
      <c r="G3416" s="54" t="s">
        <v>19</v>
      </c>
      <c r="H3416" s="54"/>
      <c r="I3416" s="54" t="s">
        <v>246</v>
      </c>
      <c r="J3416" s="68">
        <v>24.04</v>
      </c>
      <c r="K3416" s="68">
        <v>28.933</v>
      </c>
      <c r="L3416" s="68">
        <v>25</v>
      </c>
      <c r="M3416" s="68">
        <v>29</v>
      </c>
      <c r="N3416" s="68">
        <v>4</v>
      </c>
    </row>
    <row r="3417" customFormat="1" spans="1:14">
      <c r="A3417" s="54" t="s">
        <v>10267</v>
      </c>
      <c r="B3417" s="54" t="s">
        <v>10268</v>
      </c>
      <c r="C3417" s="54" t="s">
        <v>10269</v>
      </c>
      <c r="D3417" s="54" t="s">
        <v>17</v>
      </c>
      <c r="E3417" s="54" t="s">
        <v>18</v>
      </c>
      <c r="F3417" s="54" t="s">
        <v>17</v>
      </c>
      <c r="G3417" s="54" t="s">
        <v>19</v>
      </c>
      <c r="H3417" s="54"/>
      <c r="I3417" s="54" t="s">
        <v>408</v>
      </c>
      <c r="J3417" s="68">
        <v>9.04</v>
      </c>
      <c r="K3417" s="68">
        <v>10.93</v>
      </c>
      <c r="L3417" s="68">
        <v>9.5</v>
      </c>
      <c r="M3417" s="68">
        <v>13</v>
      </c>
      <c r="N3417" s="68">
        <v>3.5</v>
      </c>
    </row>
    <row r="3418" customFormat="1" spans="1:14">
      <c r="A3418" s="54" t="s">
        <v>10270</v>
      </c>
      <c r="B3418" s="54" t="s">
        <v>10271</v>
      </c>
      <c r="C3418" s="54" t="s">
        <v>10272</v>
      </c>
      <c r="D3418" s="54" t="s">
        <v>566</v>
      </c>
      <c r="E3418" s="54" t="s">
        <v>18</v>
      </c>
      <c r="F3418" s="54" t="s">
        <v>566</v>
      </c>
      <c r="G3418" s="66" t="s">
        <v>129</v>
      </c>
      <c r="H3418" s="54"/>
      <c r="I3418" s="54" t="s">
        <v>1269</v>
      </c>
      <c r="J3418" s="68">
        <v>14.17</v>
      </c>
      <c r="K3418" s="68">
        <v>20.67</v>
      </c>
      <c r="L3418" s="68">
        <v>26</v>
      </c>
      <c r="M3418" s="68">
        <v>23</v>
      </c>
      <c r="N3418" s="68">
        <v>-3</v>
      </c>
    </row>
    <row r="3419" customFormat="1" spans="1:14">
      <c r="A3419" s="54" t="s">
        <v>10273</v>
      </c>
      <c r="B3419" s="54" t="s">
        <v>10274</v>
      </c>
      <c r="C3419" s="54" t="s">
        <v>50</v>
      </c>
      <c r="D3419" s="54" t="s">
        <v>1516</v>
      </c>
      <c r="E3419" s="54" t="s">
        <v>18</v>
      </c>
      <c r="F3419" s="54" t="s">
        <v>1516</v>
      </c>
      <c r="G3419" s="54" t="s">
        <v>52</v>
      </c>
      <c r="H3419" s="54"/>
      <c r="I3419" s="54" t="s">
        <v>6833</v>
      </c>
      <c r="J3419" s="68">
        <v>177.88</v>
      </c>
      <c r="K3419" s="68">
        <v>110.788</v>
      </c>
      <c r="L3419" s="68">
        <v>176</v>
      </c>
      <c r="M3419" s="68">
        <v>178</v>
      </c>
      <c r="N3419" s="68">
        <v>2</v>
      </c>
    </row>
    <row r="3420" customFormat="1" spans="1:14">
      <c r="A3420" s="54" t="s">
        <v>10275</v>
      </c>
      <c r="B3420" s="54" t="s">
        <v>10276</v>
      </c>
      <c r="C3420" s="54" t="s">
        <v>10277</v>
      </c>
      <c r="D3420" s="54" t="s">
        <v>1993</v>
      </c>
      <c r="E3420" s="54" t="s">
        <v>18</v>
      </c>
      <c r="F3420" s="54" t="s">
        <v>1993</v>
      </c>
      <c r="G3420" s="54" t="s">
        <v>29</v>
      </c>
      <c r="H3420" s="54"/>
      <c r="I3420" s="54" t="s">
        <v>191</v>
      </c>
      <c r="J3420" s="68">
        <v>212.13</v>
      </c>
      <c r="K3420" s="68">
        <v>227.878</v>
      </c>
      <c r="L3420" s="68">
        <v>216</v>
      </c>
      <c r="M3420" s="68">
        <v>317</v>
      </c>
      <c r="N3420" s="68">
        <v>101</v>
      </c>
    </row>
    <row r="3421" customFormat="1" spans="1:14">
      <c r="A3421" s="54" t="s">
        <v>10278</v>
      </c>
      <c r="B3421" s="54" t="s">
        <v>10279</v>
      </c>
      <c r="C3421" s="54" t="s">
        <v>10280</v>
      </c>
      <c r="D3421" s="54" t="s">
        <v>24</v>
      </c>
      <c r="E3421" s="54" t="s">
        <v>18</v>
      </c>
      <c r="F3421" s="54" t="s">
        <v>24</v>
      </c>
      <c r="G3421" s="66" t="s">
        <v>19</v>
      </c>
      <c r="H3421" s="54"/>
      <c r="I3421" s="54" t="s">
        <v>120</v>
      </c>
      <c r="J3421" s="68">
        <v>7.55</v>
      </c>
      <c r="K3421" s="68">
        <v>13.335</v>
      </c>
      <c r="L3421" s="68">
        <v>11</v>
      </c>
      <c r="M3421" s="68">
        <v>13.5</v>
      </c>
      <c r="N3421" s="68">
        <v>2.5</v>
      </c>
    </row>
    <row r="3422" customFormat="1" spans="1:14">
      <c r="A3422" s="54" t="s">
        <v>10281</v>
      </c>
      <c r="B3422" s="54" t="s">
        <v>10282</v>
      </c>
      <c r="C3422" s="54" t="s">
        <v>10283</v>
      </c>
      <c r="D3422" s="54" t="s">
        <v>603</v>
      </c>
      <c r="E3422" s="54" t="s">
        <v>18</v>
      </c>
      <c r="F3422" s="54" t="s">
        <v>603</v>
      </c>
      <c r="G3422" s="54" t="s">
        <v>129</v>
      </c>
      <c r="H3422" s="54"/>
      <c r="I3422" s="54" t="s">
        <v>767</v>
      </c>
      <c r="J3422" s="68">
        <v>6.65</v>
      </c>
      <c r="K3422" s="68">
        <v>7.548</v>
      </c>
      <c r="L3422" s="68">
        <v>8</v>
      </c>
      <c r="M3422" s="68">
        <v>8</v>
      </c>
      <c r="N3422" s="68">
        <v>0</v>
      </c>
    </row>
    <row r="3423" customFormat="1" spans="1:14">
      <c r="A3423" s="54" t="s">
        <v>10284</v>
      </c>
      <c r="B3423" s="54" t="s">
        <v>10285</v>
      </c>
      <c r="C3423" s="54" t="s">
        <v>10286</v>
      </c>
      <c r="D3423" s="54" t="s">
        <v>17</v>
      </c>
      <c r="E3423" s="54" t="s">
        <v>18</v>
      </c>
      <c r="F3423" s="54" t="s">
        <v>17</v>
      </c>
      <c r="G3423" s="54" t="s">
        <v>19</v>
      </c>
      <c r="H3423" s="54"/>
      <c r="I3423" s="54" t="s">
        <v>191</v>
      </c>
      <c r="J3423" s="68">
        <v>22.39</v>
      </c>
      <c r="K3423" s="68">
        <v>14.31</v>
      </c>
      <c r="L3423" s="68">
        <v>23</v>
      </c>
      <c r="M3423" s="68">
        <v>23</v>
      </c>
      <c r="N3423" s="68">
        <v>0</v>
      </c>
    </row>
    <row r="3424" customFormat="1" spans="1:14">
      <c r="A3424" s="54" t="s">
        <v>10287</v>
      </c>
      <c r="B3424" s="54" t="s">
        <v>10288</v>
      </c>
      <c r="C3424" s="54" t="s">
        <v>10289</v>
      </c>
      <c r="D3424" s="54" t="s">
        <v>17</v>
      </c>
      <c r="E3424" s="54" t="s">
        <v>18</v>
      </c>
      <c r="F3424" s="54" t="s">
        <v>17</v>
      </c>
      <c r="G3424" s="54" t="s">
        <v>19</v>
      </c>
      <c r="H3424" s="54"/>
      <c r="I3424" s="54" t="s">
        <v>99</v>
      </c>
      <c r="J3424" s="68">
        <v>7.46</v>
      </c>
      <c r="K3424" s="68">
        <v>4.408</v>
      </c>
      <c r="L3424" s="68">
        <v>7.5</v>
      </c>
      <c r="M3424" s="68">
        <v>7.5</v>
      </c>
      <c r="N3424" s="68">
        <v>0</v>
      </c>
    </row>
    <row r="3425" customFormat="1" spans="1:14">
      <c r="A3425" s="54" t="s">
        <v>10290</v>
      </c>
      <c r="B3425" s="54" t="s">
        <v>10291</v>
      </c>
      <c r="C3425" s="54" t="s">
        <v>36</v>
      </c>
      <c r="D3425" s="54" t="s">
        <v>17</v>
      </c>
      <c r="E3425" s="54" t="s">
        <v>18</v>
      </c>
      <c r="F3425" s="54" t="s">
        <v>17</v>
      </c>
      <c r="G3425" s="66" t="s">
        <v>19</v>
      </c>
      <c r="H3425" s="54"/>
      <c r="I3425" s="54" t="s">
        <v>279</v>
      </c>
      <c r="J3425" s="68">
        <v>0.8</v>
      </c>
      <c r="K3425" s="68">
        <v>1.62</v>
      </c>
      <c r="L3425" s="68">
        <v>2</v>
      </c>
      <c r="M3425" s="68">
        <v>2</v>
      </c>
      <c r="N3425" s="68">
        <v>0</v>
      </c>
    </row>
    <row r="3426" customFormat="1" spans="1:14">
      <c r="A3426" s="54" t="s">
        <v>10292</v>
      </c>
      <c r="B3426" s="54" t="s">
        <v>10293</v>
      </c>
      <c r="C3426" s="54" t="s">
        <v>10294</v>
      </c>
      <c r="D3426" s="54" t="s">
        <v>453</v>
      </c>
      <c r="E3426" s="54" t="s">
        <v>18</v>
      </c>
      <c r="F3426" s="54" t="s">
        <v>453</v>
      </c>
      <c r="G3426" s="54" t="s">
        <v>29</v>
      </c>
      <c r="H3426" s="54"/>
      <c r="I3426" s="54" t="s">
        <v>99</v>
      </c>
      <c r="J3426" s="68">
        <v>59.74</v>
      </c>
      <c r="K3426" s="68">
        <v>61.923</v>
      </c>
      <c r="L3426" s="68">
        <v>61</v>
      </c>
      <c r="M3426" s="68">
        <v>62</v>
      </c>
      <c r="N3426" s="68">
        <v>1</v>
      </c>
    </row>
    <row r="3427" customFormat="1" spans="1:14">
      <c r="A3427" s="54" t="s">
        <v>10295</v>
      </c>
      <c r="B3427" s="54" t="s">
        <v>10296</v>
      </c>
      <c r="C3427" s="54" t="s">
        <v>10297</v>
      </c>
      <c r="D3427" s="54" t="s">
        <v>17</v>
      </c>
      <c r="E3427" s="54" t="s">
        <v>18</v>
      </c>
      <c r="F3427" s="54" t="s">
        <v>17</v>
      </c>
      <c r="G3427" s="54" t="s">
        <v>19</v>
      </c>
      <c r="H3427" s="54"/>
      <c r="I3427" s="54" t="s">
        <v>390</v>
      </c>
      <c r="J3427" s="68">
        <v>20.87</v>
      </c>
      <c r="K3427" s="68">
        <v>17.582</v>
      </c>
      <c r="L3427" s="68">
        <v>21</v>
      </c>
      <c r="M3427" s="68">
        <v>21</v>
      </c>
      <c r="N3427" s="68">
        <v>0</v>
      </c>
    </row>
    <row r="3428" customFormat="1" spans="1:14">
      <c r="A3428" s="54" t="s">
        <v>10298</v>
      </c>
      <c r="B3428" s="54" t="s">
        <v>10299</v>
      </c>
      <c r="C3428" s="54" t="s">
        <v>10300</v>
      </c>
      <c r="D3428" s="54" t="s">
        <v>140</v>
      </c>
      <c r="E3428" s="54" t="s">
        <v>18</v>
      </c>
      <c r="F3428" s="54" t="s">
        <v>140</v>
      </c>
      <c r="G3428" s="66" t="s">
        <v>98</v>
      </c>
      <c r="H3428" s="54"/>
      <c r="I3428" s="54" t="s">
        <v>199</v>
      </c>
      <c r="J3428" s="68">
        <v>6.98</v>
      </c>
      <c r="K3428" s="68">
        <v>1.512</v>
      </c>
      <c r="L3428" s="68">
        <v>7</v>
      </c>
      <c r="M3428" s="68">
        <v>7</v>
      </c>
      <c r="N3428" s="68">
        <v>0</v>
      </c>
    </row>
    <row r="3429" customFormat="1" spans="1:14">
      <c r="A3429" s="54" t="s">
        <v>10301</v>
      </c>
      <c r="B3429" s="54" t="s">
        <v>10302</v>
      </c>
      <c r="C3429" s="54" t="s">
        <v>10303</v>
      </c>
      <c r="D3429" s="54" t="s">
        <v>24</v>
      </c>
      <c r="E3429" s="54" t="s">
        <v>18</v>
      </c>
      <c r="F3429" s="54" t="s">
        <v>24</v>
      </c>
      <c r="G3429" s="54" t="s">
        <v>19</v>
      </c>
      <c r="H3429" s="54"/>
      <c r="I3429" s="54" t="s">
        <v>199</v>
      </c>
      <c r="J3429" s="68">
        <v>1.38</v>
      </c>
      <c r="K3429" s="68">
        <v>0.756</v>
      </c>
      <c r="L3429" s="68">
        <v>1.5</v>
      </c>
      <c r="M3429" s="68">
        <v>1.5</v>
      </c>
      <c r="N3429" s="68">
        <v>0</v>
      </c>
    </row>
    <row r="3430" customFormat="1" spans="1:14">
      <c r="A3430" s="54" t="s">
        <v>10304</v>
      </c>
      <c r="B3430" s="54" t="s">
        <v>10305</v>
      </c>
      <c r="C3430" s="54" t="s">
        <v>10306</v>
      </c>
      <c r="D3430" s="54" t="s">
        <v>17</v>
      </c>
      <c r="E3430" s="54" t="s">
        <v>18</v>
      </c>
      <c r="F3430" s="54" t="s">
        <v>17</v>
      </c>
      <c r="G3430" s="54" t="s">
        <v>19</v>
      </c>
      <c r="H3430" s="54"/>
      <c r="I3430" s="54" t="s">
        <v>156</v>
      </c>
      <c r="J3430" s="68">
        <v>0.65</v>
      </c>
      <c r="K3430" s="68">
        <v>1.14</v>
      </c>
      <c r="L3430" s="68">
        <v>1</v>
      </c>
      <c r="M3430" s="68">
        <v>1.5</v>
      </c>
      <c r="N3430" s="68">
        <v>0.5</v>
      </c>
    </row>
    <row r="3431" customFormat="1" spans="1:14">
      <c r="A3431" s="54" t="s">
        <v>10307</v>
      </c>
      <c r="B3431" s="54" t="s">
        <v>10308</v>
      </c>
      <c r="C3431" s="54" t="s">
        <v>10309</v>
      </c>
      <c r="D3431" s="54" t="s">
        <v>17</v>
      </c>
      <c r="E3431" s="54" t="s">
        <v>18</v>
      </c>
      <c r="F3431" s="54" t="s">
        <v>17</v>
      </c>
      <c r="G3431" s="66" t="s">
        <v>19</v>
      </c>
      <c r="H3431" s="54"/>
      <c r="I3431" s="54" t="s">
        <v>191</v>
      </c>
      <c r="J3431" s="68">
        <v>12.88</v>
      </c>
      <c r="K3431" s="68">
        <v>13.665</v>
      </c>
      <c r="L3431" s="68">
        <v>13</v>
      </c>
      <c r="M3431" s="68">
        <v>14</v>
      </c>
      <c r="N3431" s="68">
        <v>1</v>
      </c>
    </row>
    <row r="3432" customFormat="1" spans="1:14">
      <c r="A3432" s="54" t="s">
        <v>10310</v>
      </c>
      <c r="B3432" s="54" t="s">
        <v>10311</v>
      </c>
      <c r="C3432" s="54" t="s">
        <v>10312</v>
      </c>
      <c r="D3432" s="54" t="s">
        <v>17</v>
      </c>
      <c r="E3432" s="54" t="s">
        <v>18</v>
      </c>
      <c r="F3432" s="54" t="s">
        <v>17</v>
      </c>
      <c r="G3432" s="54" t="s">
        <v>19</v>
      </c>
      <c r="H3432" s="54"/>
      <c r="I3432" s="54" t="s">
        <v>390</v>
      </c>
      <c r="J3432" s="68">
        <v>21.41</v>
      </c>
      <c r="K3432" s="68">
        <v>16.464</v>
      </c>
      <c r="L3432" s="68">
        <v>22</v>
      </c>
      <c r="M3432" s="68">
        <v>22</v>
      </c>
      <c r="N3432" s="68">
        <v>0</v>
      </c>
    </row>
    <row r="3433" customFormat="1" spans="1:14">
      <c r="A3433" s="54" t="s">
        <v>10313</v>
      </c>
      <c r="B3433" s="54" t="s">
        <v>10314</v>
      </c>
      <c r="C3433" s="54" t="s">
        <v>10315</v>
      </c>
      <c r="D3433" s="54" t="s">
        <v>168</v>
      </c>
      <c r="E3433" s="54" t="s">
        <v>18</v>
      </c>
      <c r="F3433" s="54" t="s">
        <v>169</v>
      </c>
      <c r="G3433" s="54" t="s">
        <v>170</v>
      </c>
      <c r="H3433" s="54"/>
      <c r="I3433" s="54" t="s">
        <v>199</v>
      </c>
      <c r="J3433" s="68">
        <v>41</v>
      </c>
      <c r="K3433" s="68">
        <v>14.21</v>
      </c>
      <c r="L3433" s="68">
        <v>41</v>
      </c>
      <c r="M3433" s="68">
        <v>41</v>
      </c>
      <c r="N3433" s="68">
        <v>0</v>
      </c>
    </row>
    <row r="3434" customFormat="1" spans="1:14">
      <c r="A3434" s="54" t="s">
        <v>10316</v>
      </c>
      <c r="B3434" s="54" t="s">
        <v>10317</v>
      </c>
      <c r="C3434" s="54" t="s">
        <v>10318</v>
      </c>
      <c r="D3434" s="54" t="s">
        <v>97</v>
      </c>
      <c r="E3434" s="54" t="s">
        <v>18</v>
      </c>
      <c r="F3434" s="54" t="s">
        <v>97</v>
      </c>
      <c r="G3434" s="54" t="s">
        <v>98</v>
      </c>
      <c r="H3434" s="54"/>
      <c r="I3434" s="54" t="s">
        <v>199</v>
      </c>
      <c r="J3434" s="68">
        <v>16.75</v>
      </c>
      <c r="K3434" s="68">
        <v>20.24</v>
      </c>
      <c r="L3434" s="68">
        <v>21</v>
      </c>
      <c r="M3434" s="68">
        <v>21</v>
      </c>
      <c r="N3434" s="68">
        <v>0</v>
      </c>
    </row>
    <row r="3435" customFormat="1" spans="1:14">
      <c r="A3435" s="54" t="s">
        <v>10319</v>
      </c>
      <c r="B3435" s="54" t="s">
        <v>10320</v>
      </c>
      <c r="C3435" s="54" t="s">
        <v>10321</v>
      </c>
      <c r="D3435" s="54" t="s">
        <v>17</v>
      </c>
      <c r="E3435" s="54" t="s">
        <v>18</v>
      </c>
      <c r="F3435" s="54" t="s">
        <v>17</v>
      </c>
      <c r="G3435" s="54" t="s">
        <v>19</v>
      </c>
      <c r="H3435" s="54"/>
      <c r="I3435" s="54" t="s">
        <v>90</v>
      </c>
      <c r="J3435" s="68">
        <v>2.24</v>
      </c>
      <c r="K3435" s="68">
        <v>0</v>
      </c>
      <c r="L3435" s="68">
        <v>2.5</v>
      </c>
      <c r="M3435" s="68">
        <v>2.5</v>
      </c>
      <c r="N3435" s="68">
        <v>0</v>
      </c>
    </row>
    <row r="3436" customFormat="1" spans="1:14">
      <c r="A3436" s="54" t="s">
        <v>10322</v>
      </c>
      <c r="B3436" s="54" t="s">
        <v>10323</v>
      </c>
      <c r="C3436" s="54" t="s">
        <v>10324</v>
      </c>
      <c r="D3436" s="54" t="s">
        <v>17</v>
      </c>
      <c r="E3436" s="54" t="s">
        <v>18</v>
      </c>
      <c r="F3436" s="54" t="s">
        <v>17</v>
      </c>
      <c r="G3436" s="54" t="s">
        <v>19</v>
      </c>
      <c r="H3436" s="54"/>
      <c r="I3436" s="54" t="s">
        <v>99</v>
      </c>
      <c r="J3436" s="68">
        <v>43.53</v>
      </c>
      <c r="K3436" s="68">
        <v>29.952</v>
      </c>
      <c r="L3436" s="68">
        <v>44</v>
      </c>
      <c r="M3436" s="68">
        <v>44</v>
      </c>
      <c r="N3436" s="68">
        <v>0</v>
      </c>
    </row>
    <row r="3437" customFormat="1" spans="1:14">
      <c r="A3437" s="54" t="s">
        <v>10325</v>
      </c>
      <c r="B3437" s="54" t="s">
        <v>10326</v>
      </c>
      <c r="C3437" s="54" t="s">
        <v>10327</v>
      </c>
      <c r="D3437" s="54" t="s">
        <v>17</v>
      </c>
      <c r="E3437" s="54" t="s">
        <v>18</v>
      </c>
      <c r="F3437" s="54" t="s">
        <v>17</v>
      </c>
      <c r="G3437" s="54" t="s">
        <v>19</v>
      </c>
      <c r="H3437" s="54"/>
      <c r="I3437" s="54" t="s">
        <v>152</v>
      </c>
      <c r="J3437" s="68">
        <v>24.85</v>
      </c>
      <c r="K3437" s="68">
        <v>34.474</v>
      </c>
      <c r="L3437" s="68">
        <v>30</v>
      </c>
      <c r="M3437" s="68">
        <v>35</v>
      </c>
      <c r="N3437" s="68">
        <v>5</v>
      </c>
    </row>
    <row r="3438" customFormat="1" spans="1:14">
      <c r="A3438" s="54" t="s">
        <v>10328</v>
      </c>
      <c r="B3438" s="54" t="s">
        <v>10329</v>
      </c>
      <c r="C3438" s="54" t="s">
        <v>10330</v>
      </c>
      <c r="D3438" s="54" t="s">
        <v>274</v>
      </c>
      <c r="E3438" s="54" t="s">
        <v>18</v>
      </c>
      <c r="F3438" s="54" t="s">
        <v>274</v>
      </c>
      <c r="G3438" s="54" t="s">
        <v>29</v>
      </c>
      <c r="H3438" s="54"/>
      <c r="I3438" s="54" t="s">
        <v>820</v>
      </c>
      <c r="J3438" s="68">
        <v>13</v>
      </c>
      <c r="K3438" s="68">
        <v>22.356</v>
      </c>
      <c r="L3438" s="68">
        <v>22</v>
      </c>
      <c r="M3438" s="68">
        <v>23</v>
      </c>
      <c r="N3438" s="68">
        <v>1</v>
      </c>
    </row>
    <row r="3439" customFormat="1" spans="1:14">
      <c r="A3439" s="54" t="s">
        <v>10331</v>
      </c>
      <c r="B3439" s="54" t="s">
        <v>10332</v>
      </c>
      <c r="C3439" s="54" t="s">
        <v>10333</v>
      </c>
      <c r="D3439" s="54" t="s">
        <v>128</v>
      </c>
      <c r="E3439" s="54" t="s">
        <v>18</v>
      </c>
      <c r="F3439" s="54" t="s">
        <v>128</v>
      </c>
      <c r="G3439" s="54" t="s">
        <v>129</v>
      </c>
      <c r="H3439" s="54"/>
      <c r="I3439" s="54" t="s">
        <v>191</v>
      </c>
      <c r="J3439" s="68">
        <v>8.99</v>
      </c>
      <c r="K3439" s="68">
        <v>6.779</v>
      </c>
      <c r="L3439" s="68">
        <v>9</v>
      </c>
      <c r="M3439" s="68">
        <v>9</v>
      </c>
      <c r="N3439" s="68">
        <v>0</v>
      </c>
    </row>
    <row r="3440" customFormat="1" spans="1:14">
      <c r="A3440" s="54" t="s">
        <v>10334</v>
      </c>
      <c r="B3440" s="54" t="s">
        <v>10335</v>
      </c>
      <c r="C3440" s="54" t="s">
        <v>10336</v>
      </c>
      <c r="D3440" s="54" t="s">
        <v>17</v>
      </c>
      <c r="E3440" s="54" t="s">
        <v>18</v>
      </c>
      <c r="F3440" s="54" t="s">
        <v>17</v>
      </c>
      <c r="G3440" s="66" t="s">
        <v>19</v>
      </c>
      <c r="H3440" s="54"/>
      <c r="I3440" s="54" t="s">
        <v>191</v>
      </c>
      <c r="J3440" s="68">
        <v>21.57</v>
      </c>
      <c r="K3440" s="68">
        <v>24.822</v>
      </c>
      <c r="L3440" s="68">
        <v>26</v>
      </c>
      <c r="M3440" s="68">
        <v>25</v>
      </c>
      <c r="N3440" s="68">
        <v>-1</v>
      </c>
    </row>
    <row r="3441" customFormat="1" spans="1:14">
      <c r="A3441" s="54" t="s">
        <v>10337</v>
      </c>
      <c r="B3441" s="54" t="s">
        <v>10338</v>
      </c>
      <c r="C3441" s="54" t="s">
        <v>10339</v>
      </c>
      <c r="D3441" s="54" t="s">
        <v>17</v>
      </c>
      <c r="E3441" s="54" t="s">
        <v>18</v>
      </c>
      <c r="F3441" s="54" t="s">
        <v>17</v>
      </c>
      <c r="G3441" s="54" t="s">
        <v>19</v>
      </c>
      <c r="H3441" s="54"/>
      <c r="I3441" s="54" t="s">
        <v>664</v>
      </c>
      <c r="J3441" s="68">
        <v>1.99</v>
      </c>
      <c r="K3441" s="68">
        <v>3.404</v>
      </c>
      <c r="L3441" s="68">
        <v>3</v>
      </c>
      <c r="M3441" s="68">
        <v>3.5</v>
      </c>
      <c r="N3441" s="68">
        <v>0.5</v>
      </c>
    </row>
    <row r="3442" customFormat="1" spans="1:14">
      <c r="A3442" s="54" t="s">
        <v>10340</v>
      </c>
      <c r="B3442" s="54" t="s">
        <v>10341</v>
      </c>
      <c r="C3442" s="54" t="s">
        <v>10342</v>
      </c>
      <c r="D3442" s="54" t="s">
        <v>17</v>
      </c>
      <c r="E3442" s="54" t="s">
        <v>18</v>
      </c>
      <c r="F3442" s="54" t="s">
        <v>17</v>
      </c>
      <c r="G3442" s="54" t="s">
        <v>19</v>
      </c>
      <c r="H3442" s="54"/>
      <c r="I3442" s="54" t="s">
        <v>227</v>
      </c>
      <c r="J3442" s="68">
        <v>2.62</v>
      </c>
      <c r="K3442" s="68">
        <v>2.344</v>
      </c>
      <c r="L3442" s="68">
        <v>3</v>
      </c>
      <c r="M3442" s="68">
        <v>3</v>
      </c>
      <c r="N3442" s="68">
        <v>0</v>
      </c>
    </row>
    <row r="3443" customFormat="1" spans="1:14">
      <c r="A3443" s="54" t="s">
        <v>10343</v>
      </c>
      <c r="B3443" s="54" t="s">
        <v>10344</v>
      </c>
      <c r="C3443" s="54" t="s">
        <v>10345</v>
      </c>
      <c r="D3443" s="54" t="s">
        <v>17</v>
      </c>
      <c r="E3443" s="54" t="s">
        <v>18</v>
      </c>
      <c r="F3443" s="54" t="s">
        <v>17</v>
      </c>
      <c r="G3443" s="54" t="s">
        <v>19</v>
      </c>
      <c r="H3443" s="54"/>
      <c r="I3443" s="54" t="s">
        <v>7799</v>
      </c>
      <c r="J3443" s="68">
        <v>41.16</v>
      </c>
      <c r="K3443" s="68">
        <v>28.298</v>
      </c>
      <c r="L3443" s="68">
        <v>42</v>
      </c>
      <c r="M3443" s="68">
        <v>42</v>
      </c>
      <c r="N3443" s="68">
        <v>0</v>
      </c>
    </row>
    <row r="3444" customFormat="1" spans="1:14">
      <c r="A3444" s="54" t="s">
        <v>10346</v>
      </c>
      <c r="B3444" s="54" t="s">
        <v>10347</v>
      </c>
      <c r="C3444" s="54" t="s">
        <v>10348</v>
      </c>
      <c r="D3444" s="54" t="s">
        <v>2292</v>
      </c>
      <c r="E3444" s="54" t="s">
        <v>18</v>
      </c>
      <c r="F3444" s="54" t="s">
        <v>2292</v>
      </c>
      <c r="G3444" s="54" t="s">
        <v>129</v>
      </c>
      <c r="H3444" s="54"/>
      <c r="I3444" s="54" t="s">
        <v>7799</v>
      </c>
      <c r="J3444" s="68">
        <v>6.25</v>
      </c>
      <c r="K3444" s="68">
        <v>3.033</v>
      </c>
      <c r="L3444" s="68">
        <v>6.5</v>
      </c>
      <c r="M3444" s="68">
        <v>6.5</v>
      </c>
      <c r="N3444" s="68">
        <v>0</v>
      </c>
    </row>
    <row r="3445" customFormat="1" spans="1:14">
      <c r="A3445" s="54" t="s">
        <v>10349</v>
      </c>
      <c r="B3445" s="54" t="s">
        <v>10350</v>
      </c>
      <c r="C3445" s="54" t="s">
        <v>10351</v>
      </c>
      <c r="D3445" s="54" t="s">
        <v>160</v>
      </c>
      <c r="E3445" s="54" t="s">
        <v>18</v>
      </c>
      <c r="F3445" s="54" t="s">
        <v>160</v>
      </c>
      <c r="G3445" s="54" t="s">
        <v>129</v>
      </c>
      <c r="H3445" s="54"/>
      <c r="I3445" s="54" t="s">
        <v>7799</v>
      </c>
      <c r="J3445" s="68">
        <v>1.41</v>
      </c>
      <c r="K3445" s="68">
        <v>0.957</v>
      </c>
      <c r="L3445" s="68">
        <v>1.5</v>
      </c>
      <c r="M3445" s="68">
        <v>1.5</v>
      </c>
      <c r="N3445" s="68">
        <v>0</v>
      </c>
    </row>
    <row r="3446" customFormat="1" spans="1:14">
      <c r="A3446" s="54" t="s">
        <v>10352</v>
      </c>
      <c r="B3446" s="54" t="s">
        <v>10353</v>
      </c>
      <c r="C3446" s="54" t="s">
        <v>10354</v>
      </c>
      <c r="D3446" s="54" t="s">
        <v>17</v>
      </c>
      <c r="E3446" s="54" t="s">
        <v>18</v>
      </c>
      <c r="F3446" s="54" t="s">
        <v>17</v>
      </c>
      <c r="G3446" s="54" t="s">
        <v>19</v>
      </c>
      <c r="H3446" s="54"/>
      <c r="I3446" s="54" t="s">
        <v>99</v>
      </c>
      <c r="J3446" s="68">
        <v>60.25</v>
      </c>
      <c r="K3446" s="68">
        <v>76.656</v>
      </c>
      <c r="L3446" s="68">
        <v>69</v>
      </c>
      <c r="M3446" s="68">
        <v>77</v>
      </c>
      <c r="N3446" s="68">
        <v>8</v>
      </c>
    </row>
    <row r="3447" customFormat="1" spans="1:14">
      <c r="A3447" s="54" t="s">
        <v>10355</v>
      </c>
      <c r="B3447" s="54" t="s">
        <v>10356</v>
      </c>
      <c r="C3447" s="54" t="s">
        <v>10357</v>
      </c>
      <c r="D3447" s="54" t="s">
        <v>17</v>
      </c>
      <c r="E3447" s="54" t="s">
        <v>18</v>
      </c>
      <c r="F3447" s="54" t="s">
        <v>17</v>
      </c>
      <c r="G3447" s="66" t="s">
        <v>19</v>
      </c>
      <c r="H3447" s="54"/>
      <c r="I3447" s="54" t="s">
        <v>99</v>
      </c>
      <c r="J3447" s="68">
        <v>59.82</v>
      </c>
      <c r="K3447" s="68">
        <v>75.822</v>
      </c>
      <c r="L3447" s="68">
        <v>66</v>
      </c>
      <c r="M3447" s="68">
        <v>76</v>
      </c>
      <c r="N3447" s="68">
        <v>10</v>
      </c>
    </row>
    <row r="3448" customFormat="1" spans="1:14">
      <c r="A3448" s="54" t="s">
        <v>10358</v>
      </c>
      <c r="B3448" s="54" t="s">
        <v>10359</v>
      </c>
      <c r="C3448" s="54" t="s">
        <v>10360</v>
      </c>
      <c r="D3448" s="54" t="s">
        <v>17</v>
      </c>
      <c r="E3448" s="54" t="s">
        <v>18</v>
      </c>
      <c r="F3448" s="54" t="s">
        <v>17</v>
      </c>
      <c r="G3448" s="54" t="s">
        <v>19</v>
      </c>
      <c r="H3448" s="54"/>
      <c r="I3448" s="54" t="s">
        <v>99</v>
      </c>
      <c r="J3448" s="68">
        <v>21.63</v>
      </c>
      <c r="K3448" s="68">
        <v>26.054</v>
      </c>
      <c r="L3448" s="68">
        <v>22</v>
      </c>
      <c r="M3448" s="68">
        <v>27</v>
      </c>
      <c r="N3448" s="68">
        <v>5</v>
      </c>
    </row>
    <row r="3449" customFormat="1" spans="1:14">
      <c r="A3449" s="54" t="s">
        <v>10361</v>
      </c>
      <c r="B3449" s="54" t="s">
        <v>10362</v>
      </c>
      <c r="C3449" s="54" t="s">
        <v>10363</v>
      </c>
      <c r="D3449" s="54" t="s">
        <v>17</v>
      </c>
      <c r="E3449" s="54" t="s">
        <v>18</v>
      </c>
      <c r="F3449" s="54" t="s">
        <v>17</v>
      </c>
      <c r="G3449" s="54" t="s">
        <v>19</v>
      </c>
      <c r="H3449" s="54"/>
      <c r="I3449" s="54" t="s">
        <v>99</v>
      </c>
      <c r="J3449" s="68">
        <v>40.03</v>
      </c>
      <c r="K3449" s="68">
        <v>50.961</v>
      </c>
      <c r="L3449" s="68">
        <v>46</v>
      </c>
      <c r="M3449" s="68">
        <v>51</v>
      </c>
      <c r="N3449" s="68">
        <v>5</v>
      </c>
    </row>
    <row r="3450" customFormat="1" spans="1:14">
      <c r="A3450" s="54" t="s">
        <v>10364</v>
      </c>
      <c r="B3450" s="54" t="s">
        <v>10365</v>
      </c>
      <c r="C3450" s="54" t="s">
        <v>10366</v>
      </c>
      <c r="D3450" s="54" t="s">
        <v>17</v>
      </c>
      <c r="E3450" s="54" t="s">
        <v>18</v>
      </c>
      <c r="F3450" s="54" t="s">
        <v>17</v>
      </c>
      <c r="G3450" s="54" t="s">
        <v>19</v>
      </c>
      <c r="H3450" s="54"/>
      <c r="I3450" s="54" t="s">
        <v>99</v>
      </c>
      <c r="J3450" s="68">
        <v>40.09</v>
      </c>
      <c r="K3450" s="68">
        <v>50.588</v>
      </c>
      <c r="L3450" s="68">
        <v>45</v>
      </c>
      <c r="M3450" s="68">
        <v>51</v>
      </c>
      <c r="N3450" s="68">
        <v>6</v>
      </c>
    </row>
    <row r="3451" customFormat="1" spans="1:14">
      <c r="A3451" s="54" t="s">
        <v>10367</v>
      </c>
      <c r="B3451" s="54" t="s">
        <v>10368</v>
      </c>
      <c r="C3451" s="54" t="s">
        <v>10369</v>
      </c>
      <c r="D3451" s="54" t="s">
        <v>17</v>
      </c>
      <c r="E3451" s="54" t="s">
        <v>18</v>
      </c>
      <c r="F3451" s="54" t="s">
        <v>17</v>
      </c>
      <c r="G3451" s="54" t="s">
        <v>19</v>
      </c>
      <c r="H3451" s="54"/>
      <c r="I3451" s="54" t="s">
        <v>99</v>
      </c>
      <c r="J3451" s="68">
        <v>42.82</v>
      </c>
      <c r="K3451" s="68">
        <v>19.23</v>
      </c>
      <c r="L3451" s="68">
        <v>44</v>
      </c>
      <c r="M3451" s="68">
        <v>43</v>
      </c>
      <c r="N3451" s="68">
        <v>-1</v>
      </c>
    </row>
    <row r="3452" customFormat="1" spans="1:14">
      <c r="A3452" s="54" t="s">
        <v>10370</v>
      </c>
      <c r="B3452" s="54" t="s">
        <v>10371</v>
      </c>
      <c r="C3452" s="54" t="s">
        <v>10372</v>
      </c>
      <c r="D3452" s="54" t="s">
        <v>17</v>
      </c>
      <c r="E3452" s="54" t="s">
        <v>18</v>
      </c>
      <c r="F3452" s="54" t="s">
        <v>17</v>
      </c>
      <c r="G3452" s="66" t="s">
        <v>19</v>
      </c>
      <c r="H3452" s="54"/>
      <c r="I3452" s="54" t="s">
        <v>99</v>
      </c>
      <c r="J3452" s="68">
        <v>21.42</v>
      </c>
      <c r="K3452" s="68">
        <v>9.598</v>
      </c>
      <c r="L3452" s="68">
        <v>22</v>
      </c>
      <c r="M3452" s="68">
        <v>22</v>
      </c>
      <c r="N3452" s="68">
        <v>0</v>
      </c>
    </row>
    <row r="3453" customFormat="1" spans="1:14">
      <c r="A3453" s="54" t="s">
        <v>10373</v>
      </c>
      <c r="B3453" s="54" t="s">
        <v>10374</v>
      </c>
      <c r="C3453" s="54" t="s">
        <v>10375</v>
      </c>
      <c r="D3453" s="54" t="s">
        <v>17</v>
      </c>
      <c r="E3453" s="54" t="s">
        <v>18</v>
      </c>
      <c r="F3453" s="54" t="s">
        <v>17</v>
      </c>
      <c r="G3453" s="54" t="s">
        <v>19</v>
      </c>
      <c r="H3453" s="54"/>
      <c r="I3453" s="54" t="s">
        <v>99</v>
      </c>
      <c r="J3453" s="68">
        <v>60.67</v>
      </c>
      <c r="K3453" s="68">
        <v>20.887</v>
      </c>
      <c r="L3453" s="68">
        <v>62</v>
      </c>
      <c r="M3453" s="68">
        <v>61</v>
      </c>
      <c r="N3453" s="68">
        <v>-1</v>
      </c>
    </row>
    <row r="3454" customFormat="1" spans="1:14">
      <c r="A3454" s="54" t="s">
        <v>10376</v>
      </c>
      <c r="B3454" s="54" t="s">
        <v>10377</v>
      </c>
      <c r="C3454" s="54" t="s">
        <v>10378</v>
      </c>
      <c r="D3454" s="54" t="s">
        <v>17</v>
      </c>
      <c r="E3454" s="54" t="s">
        <v>18</v>
      </c>
      <c r="F3454" s="54" t="s">
        <v>17</v>
      </c>
      <c r="G3454" s="54" t="s">
        <v>19</v>
      </c>
      <c r="H3454" s="54"/>
      <c r="I3454" s="54" t="s">
        <v>99</v>
      </c>
      <c r="J3454" s="68">
        <v>21.44</v>
      </c>
      <c r="K3454" s="68">
        <v>9.907</v>
      </c>
      <c r="L3454" s="68">
        <v>22</v>
      </c>
      <c r="M3454" s="68">
        <v>22</v>
      </c>
      <c r="N3454" s="68">
        <v>0</v>
      </c>
    </row>
    <row r="3455" customFormat="1" spans="1:14">
      <c r="A3455" s="54" t="s">
        <v>10379</v>
      </c>
      <c r="B3455" s="54" t="s">
        <v>10380</v>
      </c>
      <c r="C3455" s="54" t="s">
        <v>10381</v>
      </c>
      <c r="D3455" s="54" t="s">
        <v>17</v>
      </c>
      <c r="E3455" s="54" t="s">
        <v>18</v>
      </c>
      <c r="F3455" s="54" t="s">
        <v>17</v>
      </c>
      <c r="G3455" s="54" t="s">
        <v>19</v>
      </c>
      <c r="H3455" s="54"/>
      <c r="I3455" s="54" t="s">
        <v>99</v>
      </c>
      <c r="J3455" s="68">
        <v>42.83</v>
      </c>
      <c r="K3455" s="68">
        <v>19.41</v>
      </c>
      <c r="L3455" s="68">
        <v>44</v>
      </c>
      <c r="M3455" s="68">
        <v>43</v>
      </c>
      <c r="N3455" s="68">
        <v>-1</v>
      </c>
    </row>
    <row r="3456" customFormat="1" spans="1:14">
      <c r="A3456" s="54" t="s">
        <v>10382</v>
      </c>
      <c r="B3456" s="54" t="s">
        <v>10383</v>
      </c>
      <c r="C3456" s="54" t="s">
        <v>10384</v>
      </c>
      <c r="D3456" s="54" t="s">
        <v>17</v>
      </c>
      <c r="E3456" s="54" t="s">
        <v>18</v>
      </c>
      <c r="F3456" s="54" t="s">
        <v>17</v>
      </c>
      <c r="G3456" s="54" t="s">
        <v>19</v>
      </c>
      <c r="H3456" s="54"/>
      <c r="I3456" s="54" t="s">
        <v>99</v>
      </c>
      <c r="J3456" s="68">
        <v>21.78</v>
      </c>
      <c r="K3456" s="68">
        <v>14.504</v>
      </c>
      <c r="L3456" s="68">
        <v>22</v>
      </c>
      <c r="M3456" s="68">
        <v>22</v>
      </c>
      <c r="N3456" s="68">
        <v>0</v>
      </c>
    </row>
    <row r="3457" customFormat="1" spans="1:14">
      <c r="A3457" s="54" t="s">
        <v>10385</v>
      </c>
      <c r="B3457" s="54" t="s">
        <v>10386</v>
      </c>
      <c r="C3457" s="54" t="s">
        <v>10387</v>
      </c>
      <c r="D3457" s="54" t="s">
        <v>17</v>
      </c>
      <c r="E3457" s="54" t="s">
        <v>18</v>
      </c>
      <c r="F3457" s="54" t="s">
        <v>17</v>
      </c>
      <c r="G3457" s="54" t="s">
        <v>19</v>
      </c>
      <c r="H3457" s="54"/>
      <c r="I3457" s="54" t="s">
        <v>99</v>
      </c>
      <c r="J3457" s="68">
        <v>21.78</v>
      </c>
      <c r="K3457" s="68">
        <v>14.896</v>
      </c>
      <c r="L3457" s="68">
        <v>22</v>
      </c>
      <c r="M3457" s="68">
        <v>22</v>
      </c>
      <c r="N3457" s="68">
        <v>0</v>
      </c>
    </row>
    <row r="3458" customFormat="1" spans="1:14">
      <c r="A3458" s="54" t="s">
        <v>10388</v>
      </c>
      <c r="B3458" s="54" t="s">
        <v>10389</v>
      </c>
      <c r="C3458" s="54" t="s">
        <v>10390</v>
      </c>
      <c r="D3458" s="54" t="s">
        <v>17</v>
      </c>
      <c r="E3458" s="54" t="s">
        <v>18</v>
      </c>
      <c r="F3458" s="54" t="s">
        <v>17</v>
      </c>
      <c r="G3458" s="66" t="s">
        <v>19</v>
      </c>
      <c r="H3458" s="54"/>
      <c r="I3458" s="54" t="s">
        <v>99</v>
      </c>
      <c r="J3458" s="68">
        <v>39.13</v>
      </c>
      <c r="K3458" s="68">
        <v>13.067</v>
      </c>
      <c r="L3458" s="68">
        <v>40</v>
      </c>
      <c r="M3458" s="68">
        <v>40</v>
      </c>
      <c r="N3458" s="68">
        <v>0</v>
      </c>
    </row>
    <row r="3459" customFormat="1" spans="1:14">
      <c r="A3459" s="54" t="s">
        <v>10391</v>
      </c>
      <c r="B3459" s="54" t="s">
        <v>10392</v>
      </c>
      <c r="C3459" s="54" t="s">
        <v>10393</v>
      </c>
      <c r="D3459" s="54" t="s">
        <v>17</v>
      </c>
      <c r="E3459" s="54" t="s">
        <v>18</v>
      </c>
      <c r="F3459" s="54" t="s">
        <v>17</v>
      </c>
      <c r="G3459" s="66" t="s">
        <v>19</v>
      </c>
      <c r="H3459" s="54"/>
      <c r="I3459" s="54" t="s">
        <v>99</v>
      </c>
      <c r="J3459" s="68">
        <v>39.18</v>
      </c>
      <c r="K3459" s="68">
        <v>12.889</v>
      </c>
      <c r="L3459" s="68">
        <v>40</v>
      </c>
      <c r="M3459" s="68">
        <v>40</v>
      </c>
      <c r="N3459" s="68">
        <v>0</v>
      </c>
    </row>
    <row r="3460" customFormat="1" spans="1:14">
      <c r="A3460" s="54" t="s">
        <v>10394</v>
      </c>
      <c r="B3460" s="54" t="s">
        <v>10395</v>
      </c>
      <c r="C3460" s="54" t="s">
        <v>10396</v>
      </c>
      <c r="D3460" s="54" t="s">
        <v>17</v>
      </c>
      <c r="E3460" s="54" t="s">
        <v>18</v>
      </c>
      <c r="F3460" s="54" t="s">
        <v>17</v>
      </c>
      <c r="G3460" s="54" t="s">
        <v>19</v>
      </c>
      <c r="H3460" s="54"/>
      <c r="I3460" s="54" t="s">
        <v>99</v>
      </c>
      <c r="J3460" s="68">
        <v>39.11</v>
      </c>
      <c r="K3460" s="68">
        <v>12.631</v>
      </c>
      <c r="L3460" s="68">
        <v>40</v>
      </c>
      <c r="M3460" s="68">
        <v>40</v>
      </c>
      <c r="N3460" s="68">
        <v>0</v>
      </c>
    </row>
    <row r="3461" customFormat="1" spans="1:14">
      <c r="A3461" s="54" t="s">
        <v>10397</v>
      </c>
      <c r="B3461" s="54" t="s">
        <v>10398</v>
      </c>
      <c r="C3461" s="54" t="s">
        <v>10399</v>
      </c>
      <c r="D3461" s="54" t="s">
        <v>17</v>
      </c>
      <c r="E3461" s="54" t="s">
        <v>18</v>
      </c>
      <c r="F3461" s="54" t="s">
        <v>17</v>
      </c>
      <c r="G3461" s="54" t="s">
        <v>19</v>
      </c>
      <c r="H3461" s="54"/>
      <c r="I3461" s="54" t="s">
        <v>99</v>
      </c>
      <c r="J3461" s="68">
        <v>21.76</v>
      </c>
      <c r="K3461" s="68">
        <v>14.63</v>
      </c>
      <c r="L3461" s="68">
        <v>22</v>
      </c>
      <c r="M3461" s="68">
        <v>22</v>
      </c>
      <c r="N3461" s="68">
        <v>0</v>
      </c>
    </row>
    <row r="3462" customFormat="1" spans="1:14">
      <c r="A3462" s="54" t="s">
        <v>10400</v>
      </c>
      <c r="B3462" s="54" t="s">
        <v>10401</v>
      </c>
      <c r="C3462" s="54" t="s">
        <v>10402</v>
      </c>
      <c r="D3462" s="54" t="s">
        <v>17</v>
      </c>
      <c r="E3462" s="54" t="s">
        <v>18</v>
      </c>
      <c r="F3462" s="54" t="s">
        <v>17</v>
      </c>
      <c r="G3462" s="54" t="s">
        <v>19</v>
      </c>
      <c r="H3462" s="54"/>
      <c r="I3462" s="54" t="s">
        <v>99</v>
      </c>
      <c r="J3462" s="68">
        <v>42.9</v>
      </c>
      <c r="K3462" s="68">
        <v>19.539</v>
      </c>
      <c r="L3462" s="68">
        <v>44</v>
      </c>
      <c r="M3462" s="68">
        <v>43</v>
      </c>
      <c r="N3462" s="68">
        <v>-1</v>
      </c>
    </row>
    <row r="3463" customFormat="1" spans="1:14">
      <c r="A3463" s="54" t="s">
        <v>10403</v>
      </c>
      <c r="B3463" s="54" t="s">
        <v>10404</v>
      </c>
      <c r="C3463" s="54" t="s">
        <v>10405</v>
      </c>
      <c r="D3463" s="54" t="s">
        <v>17</v>
      </c>
      <c r="E3463" s="54" t="s">
        <v>18</v>
      </c>
      <c r="F3463" s="54" t="s">
        <v>17</v>
      </c>
      <c r="G3463" s="54" t="s">
        <v>19</v>
      </c>
      <c r="H3463" s="54"/>
      <c r="I3463" s="54" t="s">
        <v>99</v>
      </c>
      <c r="J3463" s="68">
        <v>39.14</v>
      </c>
      <c r="K3463" s="68">
        <v>12.803</v>
      </c>
      <c r="L3463" s="68">
        <v>40</v>
      </c>
      <c r="M3463" s="68">
        <v>40</v>
      </c>
      <c r="N3463" s="68">
        <v>0</v>
      </c>
    </row>
    <row r="3464" customFormat="1" spans="1:14">
      <c r="A3464" s="54" t="s">
        <v>10406</v>
      </c>
      <c r="B3464" s="54" t="s">
        <v>10407</v>
      </c>
      <c r="C3464" s="54" t="s">
        <v>10408</v>
      </c>
      <c r="D3464" s="54" t="s">
        <v>85</v>
      </c>
      <c r="E3464" s="54" t="s">
        <v>18</v>
      </c>
      <c r="F3464" s="54" t="s">
        <v>85</v>
      </c>
      <c r="G3464" s="54" t="s">
        <v>29</v>
      </c>
      <c r="H3464" s="54"/>
      <c r="I3464" s="54" t="s">
        <v>90</v>
      </c>
      <c r="J3464" s="68">
        <v>82.04</v>
      </c>
      <c r="K3464" s="68">
        <v>55.889</v>
      </c>
      <c r="L3464" s="68">
        <v>83</v>
      </c>
      <c r="M3464" s="68">
        <v>83</v>
      </c>
      <c r="N3464" s="68">
        <v>0</v>
      </c>
    </row>
    <row r="3465" customFormat="1" spans="1:14">
      <c r="A3465" s="54" t="s">
        <v>10409</v>
      </c>
      <c r="B3465" s="54" t="s">
        <v>10410</v>
      </c>
      <c r="C3465" s="54" t="s">
        <v>10411</v>
      </c>
      <c r="D3465" s="54" t="s">
        <v>17</v>
      </c>
      <c r="E3465" s="54" t="s">
        <v>18</v>
      </c>
      <c r="F3465" s="54" t="s">
        <v>17</v>
      </c>
      <c r="G3465" s="66" t="s">
        <v>19</v>
      </c>
      <c r="H3465" s="54"/>
      <c r="I3465" s="54" t="s">
        <v>7799</v>
      </c>
      <c r="J3465" s="68">
        <v>4.7</v>
      </c>
      <c r="K3465" s="68">
        <v>2.527</v>
      </c>
      <c r="L3465" s="68">
        <v>5</v>
      </c>
      <c r="M3465" s="68">
        <v>5</v>
      </c>
      <c r="N3465" s="68">
        <v>0</v>
      </c>
    </row>
    <row r="3466" customFormat="1" spans="1:14">
      <c r="A3466" s="54" t="s">
        <v>10412</v>
      </c>
      <c r="B3466" s="54" t="s">
        <v>10413</v>
      </c>
      <c r="C3466" s="54" t="s">
        <v>10414</v>
      </c>
      <c r="D3466" s="54" t="s">
        <v>17</v>
      </c>
      <c r="E3466" s="54" t="s">
        <v>18</v>
      </c>
      <c r="F3466" s="54" t="s">
        <v>17</v>
      </c>
      <c r="G3466" s="54" t="s">
        <v>19</v>
      </c>
      <c r="H3466" s="54"/>
      <c r="I3466" s="54" t="s">
        <v>86</v>
      </c>
      <c r="J3466" s="68">
        <v>22.47</v>
      </c>
      <c r="K3466" s="68">
        <v>33.34</v>
      </c>
      <c r="L3466" s="68">
        <v>28</v>
      </c>
      <c r="M3466" s="68">
        <v>34</v>
      </c>
      <c r="N3466" s="68">
        <v>6</v>
      </c>
    </row>
    <row r="3467" customFormat="1" spans="1:14">
      <c r="A3467" s="54" t="s">
        <v>10415</v>
      </c>
      <c r="B3467" s="54" t="s">
        <v>10416</v>
      </c>
      <c r="C3467" s="54" t="s">
        <v>10417</v>
      </c>
      <c r="D3467" s="54" t="s">
        <v>17</v>
      </c>
      <c r="E3467" s="54" t="s">
        <v>18</v>
      </c>
      <c r="F3467" s="54" t="s">
        <v>17</v>
      </c>
      <c r="G3467" s="66" t="s">
        <v>19</v>
      </c>
      <c r="H3467" s="54"/>
      <c r="I3467" s="54" t="s">
        <v>86</v>
      </c>
      <c r="J3467" s="68">
        <v>22.21</v>
      </c>
      <c r="K3467" s="68">
        <v>29.257</v>
      </c>
      <c r="L3467" s="68">
        <v>24</v>
      </c>
      <c r="M3467" s="68">
        <v>30</v>
      </c>
      <c r="N3467" s="68">
        <v>6</v>
      </c>
    </row>
    <row r="3468" customFormat="1" spans="1:14">
      <c r="A3468" s="54" t="s">
        <v>10418</v>
      </c>
      <c r="B3468" s="54" t="s">
        <v>10419</v>
      </c>
      <c r="C3468" s="54" t="s">
        <v>10420</v>
      </c>
      <c r="D3468" s="54" t="s">
        <v>17</v>
      </c>
      <c r="E3468" s="54" t="s">
        <v>18</v>
      </c>
      <c r="F3468" s="54" t="s">
        <v>17</v>
      </c>
      <c r="G3468" s="66" t="s">
        <v>19</v>
      </c>
      <c r="H3468" s="54"/>
      <c r="I3468" s="54" t="s">
        <v>90</v>
      </c>
      <c r="J3468" s="68">
        <v>0.16</v>
      </c>
      <c r="K3468" s="68">
        <v>0</v>
      </c>
      <c r="L3468" s="68">
        <v>0.5</v>
      </c>
      <c r="M3468" s="68">
        <v>0.5</v>
      </c>
      <c r="N3468" s="68">
        <v>0</v>
      </c>
    </row>
    <row r="3469" customFormat="1" spans="1:14">
      <c r="A3469" s="54" t="s">
        <v>10421</v>
      </c>
      <c r="B3469" s="54" t="s">
        <v>10422</v>
      </c>
      <c r="C3469" s="54" t="s">
        <v>10423</v>
      </c>
      <c r="D3469" s="54" t="s">
        <v>586</v>
      </c>
      <c r="E3469" s="54" t="s">
        <v>18</v>
      </c>
      <c r="F3469" s="54" t="s">
        <v>586</v>
      </c>
      <c r="G3469" s="54" t="s">
        <v>98</v>
      </c>
      <c r="H3469" s="54"/>
      <c r="I3469" s="54" t="s">
        <v>99</v>
      </c>
      <c r="J3469" s="68">
        <v>0.62</v>
      </c>
      <c r="K3469" s="68">
        <v>1.156</v>
      </c>
      <c r="L3469" s="68">
        <v>1</v>
      </c>
      <c r="M3469" s="68">
        <v>1.5</v>
      </c>
      <c r="N3469" s="68">
        <v>0.5</v>
      </c>
    </row>
    <row r="3470" customFormat="1" spans="1:14">
      <c r="A3470" s="54" t="s">
        <v>10424</v>
      </c>
      <c r="B3470" s="54" t="s">
        <v>10425</v>
      </c>
      <c r="C3470" s="54" t="s">
        <v>10426</v>
      </c>
      <c r="D3470" s="54" t="s">
        <v>287</v>
      </c>
      <c r="E3470" s="54" t="s">
        <v>18</v>
      </c>
      <c r="F3470" s="54" t="s">
        <v>287</v>
      </c>
      <c r="G3470" s="66" t="s">
        <v>98</v>
      </c>
      <c r="H3470" s="54"/>
      <c r="I3470" s="54" t="s">
        <v>442</v>
      </c>
      <c r="J3470" s="68">
        <v>503.53</v>
      </c>
      <c r="K3470" s="68">
        <v>546.595</v>
      </c>
      <c r="L3470" s="68">
        <v>527</v>
      </c>
      <c r="M3470" s="68">
        <v>764</v>
      </c>
      <c r="N3470" s="68">
        <v>237</v>
      </c>
    </row>
    <row r="3471" customFormat="1" spans="1:14">
      <c r="A3471" s="54" t="s">
        <v>10427</v>
      </c>
      <c r="B3471" s="54" t="s">
        <v>10428</v>
      </c>
      <c r="C3471" s="54" t="s">
        <v>10429</v>
      </c>
      <c r="D3471" s="54" t="s">
        <v>186</v>
      </c>
      <c r="E3471" s="54" t="s">
        <v>18</v>
      </c>
      <c r="F3471" s="54" t="s">
        <v>186</v>
      </c>
      <c r="G3471" s="54" t="s">
        <v>98</v>
      </c>
      <c r="H3471" s="54"/>
      <c r="I3471" s="54" t="s">
        <v>191</v>
      </c>
      <c r="J3471" s="68">
        <v>366.85</v>
      </c>
      <c r="K3471" s="68">
        <v>361.39</v>
      </c>
      <c r="L3471" s="68">
        <v>369</v>
      </c>
      <c r="M3471" s="68">
        <v>368</v>
      </c>
      <c r="N3471" s="68">
        <v>-1</v>
      </c>
    </row>
    <row r="3472" customFormat="1" spans="1:14">
      <c r="A3472" s="54" t="s">
        <v>10430</v>
      </c>
      <c r="B3472" s="54" t="s">
        <v>10431</v>
      </c>
      <c r="C3472" s="54" t="s">
        <v>10432</v>
      </c>
      <c r="D3472" s="54" t="s">
        <v>51</v>
      </c>
      <c r="E3472" s="54" t="s">
        <v>18</v>
      </c>
      <c r="F3472" s="54" t="s">
        <v>51</v>
      </c>
      <c r="G3472" s="66" t="s">
        <v>52</v>
      </c>
      <c r="H3472" s="54"/>
      <c r="I3472" s="54" t="s">
        <v>39</v>
      </c>
      <c r="J3472" s="68">
        <v>189.66</v>
      </c>
      <c r="K3472" s="68">
        <v>198.842</v>
      </c>
      <c r="L3472" s="68">
        <v>214</v>
      </c>
      <c r="M3472" s="68">
        <v>199</v>
      </c>
      <c r="N3472" s="68">
        <v>-15</v>
      </c>
    </row>
    <row r="3473" customFormat="1" spans="1:14">
      <c r="A3473" s="54" t="s">
        <v>10433</v>
      </c>
      <c r="B3473" s="54" t="s">
        <v>10434</v>
      </c>
      <c r="C3473" s="54" t="s">
        <v>10435</v>
      </c>
      <c r="D3473" s="54" t="s">
        <v>17</v>
      </c>
      <c r="E3473" s="54" t="s">
        <v>18</v>
      </c>
      <c r="F3473" s="54" t="s">
        <v>17</v>
      </c>
      <c r="G3473" s="54" t="s">
        <v>19</v>
      </c>
      <c r="H3473" s="54"/>
      <c r="I3473" s="54" t="s">
        <v>239</v>
      </c>
      <c r="J3473" s="68">
        <v>1.63</v>
      </c>
      <c r="K3473" s="68">
        <v>1.802</v>
      </c>
      <c r="L3473" s="68">
        <v>2</v>
      </c>
      <c r="M3473" s="68">
        <v>2</v>
      </c>
      <c r="N3473" s="68">
        <v>0</v>
      </c>
    </row>
    <row r="3474" customFormat="1" spans="1:14">
      <c r="A3474" s="54" t="s">
        <v>10436</v>
      </c>
      <c r="B3474" s="54" t="s">
        <v>10437</v>
      </c>
      <c r="C3474" s="54" t="s">
        <v>10438</v>
      </c>
      <c r="D3474" s="54" t="s">
        <v>17</v>
      </c>
      <c r="E3474" s="54" t="s">
        <v>18</v>
      </c>
      <c r="F3474" s="54" t="s">
        <v>17</v>
      </c>
      <c r="G3474" s="66" t="s">
        <v>19</v>
      </c>
      <c r="H3474" s="54"/>
      <c r="I3474" s="54" t="s">
        <v>1262</v>
      </c>
      <c r="J3474" s="68">
        <v>0.23</v>
      </c>
      <c r="K3474" s="68">
        <v>0.173</v>
      </c>
      <c r="L3474" s="68">
        <v>0.5</v>
      </c>
      <c r="M3474" s="68">
        <v>0.5</v>
      </c>
      <c r="N3474" s="68">
        <v>0</v>
      </c>
    </row>
    <row r="3475" customFormat="1" spans="1:14">
      <c r="A3475" s="54" t="s">
        <v>10439</v>
      </c>
      <c r="B3475" s="54" t="s">
        <v>10440</v>
      </c>
      <c r="C3475" s="54" t="s">
        <v>10441</v>
      </c>
      <c r="D3475" s="54" t="s">
        <v>17</v>
      </c>
      <c r="E3475" s="54" t="s">
        <v>18</v>
      </c>
      <c r="F3475" s="54" t="s">
        <v>17</v>
      </c>
      <c r="G3475" s="54" t="s">
        <v>19</v>
      </c>
      <c r="H3475" s="54"/>
      <c r="I3475" s="54" t="s">
        <v>558</v>
      </c>
      <c r="J3475" s="68">
        <v>31.28</v>
      </c>
      <c r="K3475" s="68">
        <v>60.009</v>
      </c>
      <c r="L3475" s="68">
        <v>51</v>
      </c>
      <c r="M3475" s="68">
        <v>61</v>
      </c>
      <c r="N3475" s="68">
        <v>10</v>
      </c>
    </row>
    <row r="3476" customFormat="1" spans="1:14">
      <c r="A3476" s="54" t="s">
        <v>10442</v>
      </c>
      <c r="B3476" s="54" t="s">
        <v>10443</v>
      </c>
      <c r="C3476" s="54" t="s">
        <v>10444</v>
      </c>
      <c r="D3476" s="54" t="s">
        <v>17</v>
      </c>
      <c r="E3476" s="54" t="s">
        <v>18</v>
      </c>
      <c r="F3476" s="54" t="s">
        <v>17</v>
      </c>
      <c r="G3476" s="54" t="s">
        <v>19</v>
      </c>
      <c r="H3476" s="54"/>
      <c r="I3476" s="54" t="s">
        <v>390</v>
      </c>
      <c r="J3476" s="68">
        <v>0.94</v>
      </c>
      <c r="K3476" s="68">
        <v>3.137</v>
      </c>
      <c r="L3476" s="68">
        <v>3</v>
      </c>
      <c r="M3476" s="68">
        <v>3.5</v>
      </c>
      <c r="N3476" s="68">
        <v>0.5</v>
      </c>
    </row>
    <row r="3477" customFormat="1" spans="1:14">
      <c r="A3477" s="54" t="s">
        <v>10445</v>
      </c>
      <c r="B3477" s="54" t="s">
        <v>10446</v>
      </c>
      <c r="C3477" s="54" t="s">
        <v>10447</v>
      </c>
      <c r="D3477" s="54" t="s">
        <v>144</v>
      </c>
      <c r="E3477" s="54" t="s">
        <v>18</v>
      </c>
      <c r="F3477" s="54" t="s">
        <v>144</v>
      </c>
      <c r="G3477" s="54" t="s">
        <v>52</v>
      </c>
      <c r="H3477" s="54"/>
      <c r="I3477" s="54" t="s">
        <v>120</v>
      </c>
      <c r="J3477" s="68">
        <v>63.31</v>
      </c>
      <c r="K3477" s="68">
        <v>35.19</v>
      </c>
      <c r="L3477" s="68">
        <v>64</v>
      </c>
      <c r="M3477" s="68">
        <v>64</v>
      </c>
      <c r="N3477" s="68">
        <v>0</v>
      </c>
    </row>
    <row r="3478" customFormat="1" spans="1:14">
      <c r="A3478" s="54" t="s">
        <v>10448</v>
      </c>
      <c r="B3478" s="54" t="s">
        <v>10449</v>
      </c>
      <c r="C3478" s="54" t="s">
        <v>10450</v>
      </c>
      <c r="D3478" s="54" t="s">
        <v>78</v>
      </c>
      <c r="E3478" s="54" t="s">
        <v>18</v>
      </c>
      <c r="F3478" s="54" t="s">
        <v>78</v>
      </c>
      <c r="G3478" s="54" t="s">
        <v>29</v>
      </c>
      <c r="H3478" s="54"/>
      <c r="I3478" s="54" t="s">
        <v>120</v>
      </c>
      <c r="J3478" s="68">
        <v>63.95</v>
      </c>
      <c r="K3478" s="68">
        <v>36.27</v>
      </c>
      <c r="L3478" s="68">
        <v>65</v>
      </c>
      <c r="M3478" s="68">
        <v>64</v>
      </c>
      <c r="N3478" s="68">
        <v>-1</v>
      </c>
    </row>
    <row r="3479" customFormat="1" spans="1:14">
      <c r="A3479" s="54" t="s">
        <v>10451</v>
      </c>
      <c r="B3479" s="54" t="s">
        <v>10452</v>
      </c>
      <c r="C3479" s="54" t="s">
        <v>10453</v>
      </c>
      <c r="D3479" s="54" t="s">
        <v>17</v>
      </c>
      <c r="E3479" s="54" t="s">
        <v>18</v>
      </c>
      <c r="F3479" s="54" t="s">
        <v>17</v>
      </c>
      <c r="G3479" s="54" t="s">
        <v>19</v>
      </c>
      <c r="H3479" s="54"/>
      <c r="I3479" s="54" t="s">
        <v>152</v>
      </c>
      <c r="J3479" s="68">
        <v>20.84</v>
      </c>
      <c r="K3479" s="68">
        <v>39.6</v>
      </c>
      <c r="L3479" s="68">
        <v>33</v>
      </c>
      <c r="M3479" s="68">
        <v>40</v>
      </c>
      <c r="N3479" s="68">
        <v>7</v>
      </c>
    </row>
    <row r="3480" customFormat="1" spans="1:14">
      <c r="A3480" s="54" t="s">
        <v>10454</v>
      </c>
      <c r="B3480" s="54" t="s">
        <v>10455</v>
      </c>
      <c r="C3480" s="54" t="s">
        <v>10456</v>
      </c>
      <c r="D3480" s="54" t="s">
        <v>611</v>
      </c>
      <c r="E3480" s="54" t="s">
        <v>18</v>
      </c>
      <c r="F3480" s="54" t="s">
        <v>611</v>
      </c>
      <c r="G3480" s="54" t="s">
        <v>129</v>
      </c>
      <c r="H3480" s="54"/>
      <c r="I3480" s="54" t="s">
        <v>203</v>
      </c>
      <c r="J3480" s="68">
        <v>63.55</v>
      </c>
      <c r="K3480" s="68" t="s">
        <v>36</v>
      </c>
      <c r="L3480" s="68">
        <v>65</v>
      </c>
      <c r="M3480" s="68">
        <v>64</v>
      </c>
      <c r="N3480" s="68">
        <v>-1</v>
      </c>
    </row>
    <row r="3481" customFormat="1" spans="1:14">
      <c r="A3481" s="54" t="s">
        <v>10457</v>
      </c>
      <c r="B3481" s="54" t="s">
        <v>10458</v>
      </c>
      <c r="C3481" s="54" t="s">
        <v>10459</v>
      </c>
      <c r="D3481" s="54" t="s">
        <v>611</v>
      </c>
      <c r="E3481" s="54" t="s">
        <v>18</v>
      </c>
      <c r="F3481" s="54" t="s">
        <v>611</v>
      </c>
      <c r="G3481" s="66" t="s">
        <v>129</v>
      </c>
      <c r="H3481" s="54"/>
      <c r="I3481" s="54" t="s">
        <v>203</v>
      </c>
      <c r="J3481" s="68">
        <v>64.66</v>
      </c>
      <c r="K3481" s="68" t="s">
        <v>36</v>
      </c>
      <c r="L3481" s="68">
        <v>66</v>
      </c>
      <c r="M3481" s="68">
        <v>65</v>
      </c>
      <c r="N3481" s="68">
        <v>-1</v>
      </c>
    </row>
    <row r="3482" customFormat="1" spans="1:14">
      <c r="A3482" s="54" t="s">
        <v>10460</v>
      </c>
      <c r="B3482" s="54" t="s">
        <v>10461</v>
      </c>
      <c r="C3482" s="54" t="s">
        <v>10462</v>
      </c>
      <c r="D3482" s="54" t="s">
        <v>611</v>
      </c>
      <c r="E3482" s="54" t="s">
        <v>18</v>
      </c>
      <c r="F3482" s="54" t="s">
        <v>611</v>
      </c>
      <c r="G3482" s="66" t="s">
        <v>129</v>
      </c>
      <c r="H3482" s="54"/>
      <c r="I3482" s="54" t="s">
        <v>203</v>
      </c>
      <c r="J3482" s="68">
        <v>64.27</v>
      </c>
      <c r="K3482" s="68" t="s">
        <v>36</v>
      </c>
      <c r="L3482" s="68">
        <v>64</v>
      </c>
      <c r="M3482" s="68">
        <v>65</v>
      </c>
      <c r="N3482" s="68">
        <v>1</v>
      </c>
    </row>
    <row r="3483" customFormat="1" spans="1:14">
      <c r="A3483" s="54" t="s">
        <v>10463</v>
      </c>
      <c r="B3483" s="54" t="s">
        <v>10464</v>
      </c>
      <c r="C3483" s="54" t="s">
        <v>10465</v>
      </c>
      <c r="D3483" s="54" t="s">
        <v>611</v>
      </c>
      <c r="E3483" s="54" t="s">
        <v>18</v>
      </c>
      <c r="F3483" s="54" t="s">
        <v>611</v>
      </c>
      <c r="G3483" s="54" t="s">
        <v>129</v>
      </c>
      <c r="H3483" s="54"/>
      <c r="I3483" s="54" t="s">
        <v>203</v>
      </c>
      <c r="J3483" s="68">
        <v>64.37</v>
      </c>
      <c r="K3483" s="68" t="s">
        <v>36</v>
      </c>
      <c r="L3483" s="68">
        <v>64</v>
      </c>
      <c r="M3483" s="68">
        <v>65</v>
      </c>
      <c r="N3483" s="68">
        <v>1</v>
      </c>
    </row>
    <row r="3484" customFormat="1" spans="1:14">
      <c r="A3484" s="54" t="s">
        <v>10466</v>
      </c>
      <c r="B3484" s="54" t="s">
        <v>10467</v>
      </c>
      <c r="C3484" s="54" t="s">
        <v>10468</v>
      </c>
      <c r="D3484" s="54" t="s">
        <v>611</v>
      </c>
      <c r="E3484" s="54" t="s">
        <v>18</v>
      </c>
      <c r="F3484" s="54" t="s">
        <v>611</v>
      </c>
      <c r="G3484" s="54" t="s">
        <v>129</v>
      </c>
      <c r="H3484" s="54"/>
      <c r="I3484" s="54" t="s">
        <v>203</v>
      </c>
      <c r="J3484" s="68">
        <v>64</v>
      </c>
      <c r="K3484" s="68" t="s">
        <v>36</v>
      </c>
      <c r="L3484" s="68">
        <v>65</v>
      </c>
      <c r="M3484" s="68">
        <v>64</v>
      </c>
      <c r="N3484" s="68">
        <v>-1</v>
      </c>
    </row>
    <row r="3485" customFormat="1" spans="1:14">
      <c r="A3485" s="54" t="s">
        <v>10469</v>
      </c>
      <c r="B3485" s="54" t="s">
        <v>10470</v>
      </c>
      <c r="C3485" s="54" t="s">
        <v>10471</v>
      </c>
      <c r="D3485" s="54" t="s">
        <v>160</v>
      </c>
      <c r="E3485" s="54" t="s">
        <v>18</v>
      </c>
      <c r="F3485" s="54" t="s">
        <v>160</v>
      </c>
      <c r="G3485" s="66" t="s">
        <v>129</v>
      </c>
      <c r="H3485" s="54"/>
      <c r="I3485" s="54" t="s">
        <v>145</v>
      </c>
      <c r="J3485" s="68">
        <v>0.12</v>
      </c>
      <c r="K3485" s="68">
        <v>0</v>
      </c>
      <c r="L3485" s="68">
        <v>0.5</v>
      </c>
      <c r="M3485" s="68">
        <v>0.5</v>
      </c>
      <c r="N3485" s="68">
        <v>0</v>
      </c>
    </row>
    <row r="3486" customFormat="1" spans="1:14">
      <c r="A3486" s="54" t="s">
        <v>10472</v>
      </c>
      <c r="B3486" s="54" t="s">
        <v>10473</v>
      </c>
      <c r="C3486" s="54" t="s">
        <v>50</v>
      </c>
      <c r="D3486" s="54" t="s">
        <v>51</v>
      </c>
      <c r="E3486" s="54" t="s">
        <v>18</v>
      </c>
      <c r="F3486" s="54" t="s">
        <v>51</v>
      </c>
      <c r="G3486" s="54" t="s">
        <v>52</v>
      </c>
      <c r="H3486" s="54"/>
      <c r="I3486" s="54" t="s">
        <v>39</v>
      </c>
      <c r="J3486" s="68">
        <v>29.67</v>
      </c>
      <c r="K3486" s="68">
        <v>22.616</v>
      </c>
      <c r="L3486" s="68">
        <v>30</v>
      </c>
      <c r="M3486" s="68">
        <v>30</v>
      </c>
      <c r="N3486" s="68">
        <v>0</v>
      </c>
    </row>
    <row r="3487" customFormat="1" spans="1:14">
      <c r="A3487" s="54" t="s">
        <v>10474</v>
      </c>
      <c r="B3487" s="54" t="s">
        <v>10475</v>
      </c>
      <c r="C3487" s="54" t="s">
        <v>50</v>
      </c>
      <c r="D3487" s="54" t="s">
        <v>51</v>
      </c>
      <c r="E3487" s="54" t="s">
        <v>18</v>
      </c>
      <c r="F3487" s="54" t="s">
        <v>51</v>
      </c>
      <c r="G3487" s="66" t="s">
        <v>52</v>
      </c>
      <c r="H3487" s="54"/>
      <c r="I3487" s="54" t="s">
        <v>39</v>
      </c>
      <c r="J3487" s="68">
        <v>229.98</v>
      </c>
      <c r="K3487" s="68">
        <v>184.337</v>
      </c>
      <c r="L3487" s="68">
        <v>230</v>
      </c>
      <c r="M3487" s="68">
        <v>230</v>
      </c>
      <c r="N3487" s="68">
        <v>0</v>
      </c>
    </row>
    <row r="3488" customFormat="1" spans="1:14">
      <c r="A3488" s="54" t="s">
        <v>10476</v>
      </c>
      <c r="B3488" s="54" t="s">
        <v>10477</v>
      </c>
      <c r="C3488" s="54" t="s">
        <v>50</v>
      </c>
      <c r="D3488" s="54" t="s">
        <v>51</v>
      </c>
      <c r="E3488" s="54" t="s">
        <v>18</v>
      </c>
      <c r="F3488" s="54" t="s">
        <v>51</v>
      </c>
      <c r="G3488" s="54" t="s">
        <v>52</v>
      </c>
      <c r="H3488" s="54"/>
      <c r="I3488" s="54" t="s">
        <v>39</v>
      </c>
      <c r="J3488" s="68">
        <v>419.91</v>
      </c>
      <c r="K3488" s="68">
        <v>289.097</v>
      </c>
      <c r="L3488" s="68">
        <v>422</v>
      </c>
      <c r="M3488" s="68">
        <v>420</v>
      </c>
      <c r="N3488" s="68">
        <v>-2</v>
      </c>
    </row>
    <row r="3489" customFormat="1" spans="1:14">
      <c r="A3489" s="54" t="s">
        <v>10478</v>
      </c>
      <c r="B3489" s="54" t="s">
        <v>10479</v>
      </c>
      <c r="C3489" s="54" t="s">
        <v>50</v>
      </c>
      <c r="D3489" s="54" t="s">
        <v>51</v>
      </c>
      <c r="E3489" s="54" t="s">
        <v>18</v>
      </c>
      <c r="F3489" s="54" t="s">
        <v>51</v>
      </c>
      <c r="G3489" s="66" t="s">
        <v>52</v>
      </c>
      <c r="H3489" s="54"/>
      <c r="I3489" s="54" t="s">
        <v>39</v>
      </c>
      <c r="J3489" s="68">
        <v>60.47</v>
      </c>
      <c r="K3489" s="68">
        <v>42.705</v>
      </c>
      <c r="L3489" s="68">
        <v>61</v>
      </c>
      <c r="M3489" s="68">
        <v>61</v>
      </c>
      <c r="N3489" s="68">
        <v>0</v>
      </c>
    </row>
    <row r="3490" customFormat="1" spans="1:14">
      <c r="A3490" s="54" t="s">
        <v>10480</v>
      </c>
      <c r="B3490" s="54" t="s">
        <v>10481</v>
      </c>
      <c r="C3490" s="54" t="s">
        <v>50</v>
      </c>
      <c r="D3490" s="54" t="s">
        <v>51</v>
      </c>
      <c r="E3490" s="54" t="s">
        <v>18</v>
      </c>
      <c r="F3490" s="54" t="s">
        <v>51</v>
      </c>
      <c r="G3490" s="54" t="s">
        <v>52</v>
      </c>
      <c r="H3490" s="54"/>
      <c r="I3490" s="54" t="s">
        <v>39</v>
      </c>
      <c r="J3490" s="68">
        <v>37.62</v>
      </c>
      <c r="K3490" s="68">
        <v>27.331</v>
      </c>
      <c r="L3490" s="68">
        <v>38</v>
      </c>
      <c r="M3490" s="68">
        <v>38</v>
      </c>
      <c r="N3490" s="68">
        <v>0</v>
      </c>
    </row>
    <row r="3491" customFormat="1" spans="1:14">
      <c r="A3491" s="54" t="s">
        <v>10482</v>
      </c>
      <c r="B3491" s="54" t="s">
        <v>10483</v>
      </c>
      <c r="C3491" s="54" t="s">
        <v>50</v>
      </c>
      <c r="D3491" s="54" t="s">
        <v>51</v>
      </c>
      <c r="E3491" s="54" t="s">
        <v>18</v>
      </c>
      <c r="F3491" s="54" t="s">
        <v>51</v>
      </c>
      <c r="G3491" s="54" t="s">
        <v>52</v>
      </c>
      <c r="H3491" s="54"/>
      <c r="I3491" s="54" t="s">
        <v>39</v>
      </c>
      <c r="J3491" s="68">
        <v>45.59</v>
      </c>
      <c r="K3491" s="68">
        <v>35.42</v>
      </c>
      <c r="L3491" s="68">
        <v>46</v>
      </c>
      <c r="M3491" s="68">
        <v>46</v>
      </c>
      <c r="N3491" s="68">
        <v>0</v>
      </c>
    </row>
    <row r="3492" customFormat="1" spans="1:14">
      <c r="A3492" s="54" t="s">
        <v>10484</v>
      </c>
      <c r="B3492" s="54" t="s">
        <v>10485</v>
      </c>
      <c r="C3492" s="54" t="s">
        <v>50</v>
      </c>
      <c r="D3492" s="54" t="s">
        <v>51</v>
      </c>
      <c r="E3492" s="54" t="s">
        <v>18</v>
      </c>
      <c r="F3492" s="54" t="s">
        <v>51</v>
      </c>
      <c r="G3492" s="54" t="s">
        <v>52</v>
      </c>
      <c r="H3492" s="54"/>
      <c r="I3492" s="54" t="s">
        <v>39</v>
      </c>
      <c r="J3492" s="68">
        <v>37.58</v>
      </c>
      <c r="K3492" s="68">
        <v>34.144</v>
      </c>
      <c r="L3492" s="68">
        <v>38</v>
      </c>
      <c r="M3492" s="68">
        <v>38</v>
      </c>
      <c r="N3492" s="68">
        <v>0</v>
      </c>
    </row>
    <row r="3493" customFormat="1" spans="1:14">
      <c r="A3493" s="54" t="s">
        <v>10486</v>
      </c>
      <c r="B3493" s="54" t="s">
        <v>10487</v>
      </c>
      <c r="C3493" s="54" t="s">
        <v>50</v>
      </c>
      <c r="D3493" s="54" t="s">
        <v>51</v>
      </c>
      <c r="E3493" s="54" t="s">
        <v>18</v>
      </c>
      <c r="F3493" s="54" t="s">
        <v>51</v>
      </c>
      <c r="G3493" s="54" t="s">
        <v>52</v>
      </c>
      <c r="H3493" s="54"/>
      <c r="I3493" s="54" t="s">
        <v>39</v>
      </c>
      <c r="J3493" s="68">
        <v>140.18</v>
      </c>
      <c r="K3493" s="68">
        <v>97.299</v>
      </c>
      <c r="L3493" s="68">
        <v>141</v>
      </c>
      <c r="M3493" s="68">
        <v>141</v>
      </c>
      <c r="N3493" s="68">
        <v>0</v>
      </c>
    </row>
    <row r="3494" customFormat="1" spans="1:14">
      <c r="A3494" s="54" t="s">
        <v>10488</v>
      </c>
      <c r="B3494" s="54" t="s">
        <v>10489</v>
      </c>
      <c r="C3494" s="54" t="s">
        <v>50</v>
      </c>
      <c r="D3494" s="54" t="s">
        <v>51</v>
      </c>
      <c r="E3494" s="54" t="s">
        <v>18</v>
      </c>
      <c r="F3494" s="54" t="s">
        <v>51</v>
      </c>
      <c r="G3494" s="66" t="s">
        <v>52</v>
      </c>
      <c r="H3494" s="54"/>
      <c r="I3494" s="54" t="s">
        <v>39</v>
      </c>
      <c r="J3494" s="68">
        <v>92.57</v>
      </c>
      <c r="K3494" s="68">
        <v>75.146</v>
      </c>
      <c r="L3494" s="68">
        <v>93</v>
      </c>
      <c r="M3494" s="68">
        <v>93</v>
      </c>
      <c r="N3494" s="68">
        <v>0</v>
      </c>
    </row>
    <row r="3495" customFormat="1" spans="1:14">
      <c r="A3495" s="54" t="s">
        <v>10490</v>
      </c>
      <c r="B3495" s="54" t="s">
        <v>10491</v>
      </c>
      <c r="C3495" s="54" t="s">
        <v>10492</v>
      </c>
      <c r="D3495" s="54" t="s">
        <v>17</v>
      </c>
      <c r="E3495" s="54" t="s">
        <v>18</v>
      </c>
      <c r="F3495" s="54" t="s">
        <v>17</v>
      </c>
      <c r="G3495" s="54" t="s">
        <v>19</v>
      </c>
      <c r="H3495" s="54"/>
      <c r="I3495" s="54" t="s">
        <v>152</v>
      </c>
      <c r="J3495" s="68">
        <v>48.77</v>
      </c>
      <c r="K3495" s="68">
        <v>28.93</v>
      </c>
      <c r="L3495" s="68">
        <v>49</v>
      </c>
      <c r="M3495" s="68">
        <v>49</v>
      </c>
      <c r="N3495" s="68">
        <v>0</v>
      </c>
    </row>
    <row r="3496" customFormat="1" spans="1:14">
      <c r="A3496" s="54" t="s">
        <v>10493</v>
      </c>
      <c r="B3496" s="54" t="s">
        <v>10494</v>
      </c>
      <c r="C3496" s="54" t="s">
        <v>10495</v>
      </c>
      <c r="D3496" s="54" t="s">
        <v>17</v>
      </c>
      <c r="E3496" s="54" t="s">
        <v>18</v>
      </c>
      <c r="F3496" s="54" t="s">
        <v>17</v>
      </c>
      <c r="G3496" s="66" t="s">
        <v>19</v>
      </c>
      <c r="H3496" s="54"/>
      <c r="I3496" s="54" t="s">
        <v>199</v>
      </c>
      <c r="J3496" s="68">
        <v>1.81</v>
      </c>
      <c r="K3496" s="68">
        <v>3.8</v>
      </c>
      <c r="L3496" s="68">
        <v>3.5</v>
      </c>
      <c r="M3496" s="68">
        <v>4</v>
      </c>
      <c r="N3496" s="68">
        <v>0.5</v>
      </c>
    </row>
    <row r="3497" customFormat="1" spans="1:14">
      <c r="A3497" s="54" t="s">
        <v>10496</v>
      </c>
      <c r="B3497" s="54" t="s">
        <v>10497</v>
      </c>
      <c r="C3497" s="54" t="s">
        <v>10498</v>
      </c>
      <c r="D3497" s="54" t="s">
        <v>453</v>
      </c>
      <c r="E3497" s="54" t="s">
        <v>18</v>
      </c>
      <c r="F3497" s="54" t="s">
        <v>453</v>
      </c>
      <c r="G3497" s="54" t="s">
        <v>29</v>
      </c>
      <c r="H3497" s="54"/>
      <c r="I3497" s="54" t="s">
        <v>227</v>
      </c>
      <c r="J3497" s="68">
        <v>30.4</v>
      </c>
      <c r="K3497" s="68">
        <v>10.381</v>
      </c>
      <c r="L3497" s="68">
        <v>31</v>
      </c>
      <c r="M3497" s="68">
        <v>31</v>
      </c>
      <c r="N3497" s="68">
        <v>0</v>
      </c>
    </row>
    <row r="3498" customFormat="1" spans="1:14">
      <c r="A3498" s="54" t="s">
        <v>10499</v>
      </c>
      <c r="B3498" s="54" t="s">
        <v>10500</v>
      </c>
      <c r="C3498" s="54" t="s">
        <v>10501</v>
      </c>
      <c r="D3498" s="54" t="s">
        <v>17</v>
      </c>
      <c r="E3498" s="54" t="s">
        <v>18</v>
      </c>
      <c r="F3498" s="54" t="s">
        <v>17</v>
      </c>
      <c r="G3498" s="66" t="s">
        <v>19</v>
      </c>
      <c r="H3498" s="54"/>
      <c r="I3498" s="54" t="s">
        <v>152</v>
      </c>
      <c r="J3498" s="68">
        <v>0.9</v>
      </c>
      <c r="K3498" s="68">
        <v>0.84</v>
      </c>
      <c r="L3498" s="68">
        <v>1</v>
      </c>
      <c r="M3498" s="68">
        <v>1.5</v>
      </c>
      <c r="N3498" s="68">
        <v>0.5</v>
      </c>
    </row>
    <row r="3499" customFormat="1" spans="1:14">
      <c r="A3499" s="54" t="s">
        <v>10502</v>
      </c>
      <c r="B3499" s="54" t="s">
        <v>10503</v>
      </c>
      <c r="C3499" s="54" t="s">
        <v>10504</v>
      </c>
      <c r="D3499" s="54" t="s">
        <v>17</v>
      </c>
      <c r="E3499" s="54" t="s">
        <v>18</v>
      </c>
      <c r="F3499" s="54" t="s">
        <v>17</v>
      </c>
      <c r="G3499" s="54" t="s">
        <v>19</v>
      </c>
      <c r="H3499" s="54"/>
      <c r="I3499" s="54" t="s">
        <v>145</v>
      </c>
      <c r="J3499" s="68">
        <v>27.61</v>
      </c>
      <c r="K3499" s="68">
        <v>26.136</v>
      </c>
      <c r="L3499" s="68">
        <v>28</v>
      </c>
      <c r="M3499" s="68">
        <v>30</v>
      </c>
      <c r="N3499" s="68">
        <v>2</v>
      </c>
    </row>
    <row r="3500" customFormat="1" spans="1:14">
      <c r="A3500" s="54" t="s">
        <v>10505</v>
      </c>
      <c r="B3500" s="54" t="s">
        <v>10506</v>
      </c>
      <c r="C3500" s="54" t="s">
        <v>10507</v>
      </c>
      <c r="D3500" s="54" t="s">
        <v>198</v>
      </c>
      <c r="E3500" s="54" t="s">
        <v>18</v>
      </c>
      <c r="F3500" s="54" t="s">
        <v>198</v>
      </c>
      <c r="G3500" s="54" t="s">
        <v>129</v>
      </c>
      <c r="H3500" s="54"/>
      <c r="I3500" s="54" t="s">
        <v>191</v>
      </c>
      <c r="J3500" s="68">
        <v>0.51</v>
      </c>
      <c r="K3500" s="68">
        <v>0</v>
      </c>
      <c r="L3500" s="68">
        <v>0.5</v>
      </c>
      <c r="M3500" s="68">
        <v>1</v>
      </c>
      <c r="N3500" s="68">
        <v>0.5</v>
      </c>
    </row>
    <row r="3501" customFormat="1" spans="1:14">
      <c r="A3501" s="54" t="s">
        <v>10508</v>
      </c>
      <c r="B3501" s="54" t="s">
        <v>10509</v>
      </c>
      <c r="C3501" s="54" t="s">
        <v>10510</v>
      </c>
      <c r="D3501" s="54" t="s">
        <v>17</v>
      </c>
      <c r="E3501" s="54" t="s">
        <v>18</v>
      </c>
      <c r="F3501" s="54" t="s">
        <v>17</v>
      </c>
      <c r="G3501" s="54" t="s">
        <v>19</v>
      </c>
      <c r="H3501" s="54"/>
      <c r="I3501" s="54" t="s">
        <v>1593</v>
      </c>
      <c r="J3501" s="68">
        <v>0.28</v>
      </c>
      <c r="K3501" s="68">
        <v>0.456</v>
      </c>
      <c r="L3501" s="68">
        <v>0.5</v>
      </c>
      <c r="M3501" s="68">
        <v>0.5</v>
      </c>
      <c r="N3501" s="68">
        <v>0</v>
      </c>
    </row>
    <row r="3502" customFormat="1" spans="1:14">
      <c r="A3502" s="54" t="s">
        <v>10511</v>
      </c>
      <c r="B3502" s="54" t="s">
        <v>10512</v>
      </c>
      <c r="C3502" s="54" t="s">
        <v>10513</v>
      </c>
      <c r="D3502" s="54" t="s">
        <v>586</v>
      </c>
      <c r="E3502" s="54" t="s">
        <v>18</v>
      </c>
      <c r="F3502" s="54" t="s">
        <v>586</v>
      </c>
      <c r="G3502" s="54" t="s">
        <v>98</v>
      </c>
      <c r="H3502" s="54"/>
      <c r="I3502" s="54" t="s">
        <v>562</v>
      </c>
      <c r="J3502" s="68">
        <v>0.98</v>
      </c>
      <c r="K3502" s="68">
        <v>0</v>
      </c>
      <c r="L3502" s="68">
        <v>1</v>
      </c>
      <c r="M3502" s="68">
        <v>1</v>
      </c>
      <c r="N3502" s="68">
        <v>0</v>
      </c>
    </row>
    <row r="3503" customFormat="1" spans="1:14">
      <c r="A3503" s="54" t="s">
        <v>10514</v>
      </c>
      <c r="B3503" s="54" t="s">
        <v>10515</v>
      </c>
      <c r="C3503" s="54" t="s">
        <v>10516</v>
      </c>
      <c r="D3503" s="54" t="s">
        <v>231</v>
      </c>
      <c r="E3503" s="54" t="s">
        <v>18</v>
      </c>
      <c r="F3503" s="54" t="s">
        <v>231</v>
      </c>
      <c r="G3503" s="54" t="s">
        <v>52</v>
      </c>
      <c r="H3503" s="54"/>
      <c r="I3503" s="54" t="s">
        <v>152</v>
      </c>
      <c r="J3503" s="68">
        <v>399.31</v>
      </c>
      <c r="K3503" s="68">
        <v>573.234</v>
      </c>
      <c r="L3503" s="68">
        <v>542</v>
      </c>
      <c r="M3503" s="68">
        <v>574</v>
      </c>
      <c r="N3503" s="68">
        <v>32</v>
      </c>
    </row>
    <row r="3504" customFormat="1" spans="1:14">
      <c r="A3504" s="54" t="s">
        <v>10517</v>
      </c>
      <c r="B3504" s="54" t="s">
        <v>10518</v>
      </c>
      <c r="C3504" s="54" t="s">
        <v>10519</v>
      </c>
      <c r="D3504" s="54" t="s">
        <v>17</v>
      </c>
      <c r="E3504" s="54" t="s">
        <v>18</v>
      </c>
      <c r="F3504" s="54" t="s">
        <v>17</v>
      </c>
      <c r="G3504" s="66" t="s">
        <v>19</v>
      </c>
      <c r="H3504" s="54"/>
      <c r="I3504" s="54" t="s">
        <v>152</v>
      </c>
      <c r="J3504" s="68">
        <v>0.53</v>
      </c>
      <c r="K3504" s="68">
        <v>1.008</v>
      </c>
      <c r="L3504" s="68">
        <v>1</v>
      </c>
      <c r="M3504" s="68">
        <v>1.5</v>
      </c>
      <c r="N3504" s="68">
        <v>0.5</v>
      </c>
    </row>
    <row r="3505" customFormat="1" spans="1:14">
      <c r="A3505" s="54" t="s">
        <v>10520</v>
      </c>
      <c r="B3505" s="54" t="s">
        <v>10521</v>
      </c>
      <c r="C3505" s="54" t="s">
        <v>10522</v>
      </c>
      <c r="D3505" s="54" t="s">
        <v>17</v>
      </c>
      <c r="E3505" s="54" t="s">
        <v>18</v>
      </c>
      <c r="F3505" s="54" t="s">
        <v>17</v>
      </c>
      <c r="G3505" s="66" t="s">
        <v>19</v>
      </c>
      <c r="H3505" s="54"/>
      <c r="I3505" s="54" t="s">
        <v>152</v>
      </c>
      <c r="J3505" s="68">
        <v>2.36</v>
      </c>
      <c r="K3505" s="68">
        <v>1.714</v>
      </c>
      <c r="L3505" s="68">
        <v>2.5</v>
      </c>
      <c r="M3505" s="68">
        <v>2.5</v>
      </c>
      <c r="N3505" s="68">
        <v>0</v>
      </c>
    </row>
    <row r="3506" customFormat="1" spans="1:14">
      <c r="A3506" s="54" t="s">
        <v>10523</v>
      </c>
      <c r="B3506" s="54" t="s">
        <v>10524</v>
      </c>
      <c r="C3506" s="54" t="s">
        <v>10525</v>
      </c>
      <c r="D3506" s="54" t="s">
        <v>24</v>
      </c>
      <c r="E3506" s="54" t="s">
        <v>18</v>
      </c>
      <c r="F3506" s="54" t="s">
        <v>24</v>
      </c>
      <c r="G3506" s="54" t="s">
        <v>19</v>
      </c>
      <c r="H3506" s="54"/>
      <c r="I3506" s="54" t="s">
        <v>120</v>
      </c>
      <c r="J3506" s="68">
        <v>26.38</v>
      </c>
      <c r="K3506" s="68">
        <v>16.182</v>
      </c>
      <c r="L3506" s="68">
        <v>27</v>
      </c>
      <c r="M3506" s="68">
        <v>27</v>
      </c>
      <c r="N3506" s="68">
        <v>0</v>
      </c>
    </row>
    <row r="3507" customFormat="1" spans="1:14">
      <c r="A3507" s="54" t="s">
        <v>10526</v>
      </c>
      <c r="B3507" s="54" t="s">
        <v>10527</v>
      </c>
      <c r="C3507" s="54" t="s">
        <v>10528</v>
      </c>
      <c r="D3507" s="54" t="s">
        <v>17</v>
      </c>
      <c r="E3507" s="54" t="s">
        <v>18</v>
      </c>
      <c r="F3507" s="54" t="s">
        <v>17</v>
      </c>
      <c r="G3507" s="54" t="s">
        <v>19</v>
      </c>
      <c r="H3507" s="54"/>
      <c r="I3507" s="54" t="s">
        <v>1006</v>
      </c>
      <c r="J3507" s="68">
        <v>8.39</v>
      </c>
      <c r="K3507" s="68">
        <v>3.881</v>
      </c>
      <c r="L3507" s="68">
        <v>8.5</v>
      </c>
      <c r="M3507" s="68">
        <v>8.5</v>
      </c>
      <c r="N3507" s="68">
        <v>0</v>
      </c>
    </row>
    <row r="3508" customFormat="1" spans="1:14">
      <c r="A3508" s="54" t="s">
        <v>10529</v>
      </c>
      <c r="B3508" s="54" t="s">
        <v>10530</v>
      </c>
      <c r="C3508" s="54" t="s">
        <v>10531</v>
      </c>
      <c r="D3508" s="54" t="s">
        <v>310</v>
      </c>
      <c r="E3508" s="54" t="s">
        <v>18</v>
      </c>
      <c r="F3508" s="54" t="s">
        <v>310</v>
      </c>
      <c r="G3508" s="54" t="s">
        <v>29</v>
      </c>
      <c r="H3508" s="54"/>
      <c r="I3508" s="54" t="s">
        <v>90</v>
      </c>
      <c r="J3508" s="68">
        <v>4.48</v>
      </c>
      <c r="K3508" s="68">
        <v>3.19</v>
      </c>
      <c r="L3508" s="68">
        <v>4.5</v>
      </c>
      <c r="M3508" s="68">
        <v>22</v>
      </c>
      <c r="N3508" s="68">
        <v>17.5</v>
      </c>
    </row>
    <row r="3509" customFormat="1" spans="1:14">
      <c r="A3509" s="54" t="s">
        <v>10532</v>
      </c>
      <c r="B3509" s="54" t="s">
        <v>10533</v>
      </c>
      <c r="C3509" s="54" t="s">
        <v>10534</v>
      </c>
      <c r="D3509" s="54" t="s">
        <v>17</v>
      </c>
      <c r="E3509" s="54" t="s">
        <v>18</v>
      </c>
      <c r="F3509" s="54" t="s">
        <v>17</v>
      </c>
      <c r="G3509" s="54" t="s">
        <v>19</v>
      </c>
      <c r="H3509" s="54"/>
      <c r="I3509" s="54" t="s">
        <v>558</v>
      </c>
      <c r="J3509" s="68">
        <v>18.67</v>
      </c>
      <c r="K3509" s="68">
        <v>22.716</v>
      </c>
      <c r="L3509" s="68">
        <v>25</v>
      </c>
      <c r="M3509" s="68">
        <v>23</v>
      </c>
      <c r="N3509" s="68">
        <v>-2</v>
      </c>
    </row>
    <row r="3510" customFormat="1" spans="1:14">
      <c r="A3510" s="54" t="s">
        <v>10535</v>
      </c>
      <c r="B3510" s="54" t="s">
        <v>10536</v>
      </c>
      <c r="C3510" s="54" t="s">
        <v>10537</v>
      </c>
      <c r="D3510" s="54" t="s">
        <v>17</v>
      </c>
      <c r="E3510" s="54" t="s">
        <v>18</v>
      </c>
      <c r="F3510" s="54" t="s">
        <v>17</v>
      </c>
      <c r="G3510" s="54" t="s">
        <v>19</v>
      </c>
      <c r="H3510" s="54"/>
      <c r="I3510" s="54" t="s">
        <v>191</v>
      </c>
      <c r="J3510" s="68">
        <v>17.6</v>
      </c>
      <c r="K3510" s="68">
        <v>28.05</v>
      </c>
      <c r="L3510" s="68">
        <v>25</v>
      </c>
      <c r="M3510" s="68">
        <v>34</v>
      </c>
      <c r="N3510" s="68">
        <v>9</v>
      </c>
    </row>
    <row r="3511" customFormat="1" spans="1:14">
      <c r="A3511" s="54" t="s">
        <v>10538</v>
      </c>
      <c r="B3511" s="54" t="s">
        <v>10539</v>
      </c>
      <c r="C3511" s="54" t="s">
        <v>50</v>
      </c>
      <c r="D3511" s="54" t="s">
        <v>51</v>
      </c>
      <c r="E3511" s="54" t="s">
        <v>18</v>
      </c>
      <c r="F3511" s="54" t="s">
        <v>51</v>
      </c>
      <c r="G3511" s="54" t="s">
        <v>52</v>
      </c>
      <c r="H3511" s="54"/>
      <c r="I3511" s="54" t="s">
        <v>471</v>
      </c>
      <c r="J3511" s="68">
        <v>175.84</v>
      </c>
      <c r="K3511" s="68">
        <v>173.518</v>
      </c>
      <c r="L3511" s="68">
        <v>176</v>
      </c>
      <c r="M3511" s="68">
        <v>176</v>
      </c>
      <c r="N3511" s="68">
        <v>0</v>
      </c>
    </row>
    <row r="3512" customFormat="1" spans="1:14">
      <c r="A3512" s="54" t="s">
        <v>10540</v>
      </c>
      <c r="B3512" s="54" t="s">
        <v>10541</v>
      </c>
      <c r="C3512" s="54" t="s">
        <v>10542</v>
      </c>
      <c r="D3512" s="54" t="s">
        <v>590</v>
      </c>
      <c r="E3512" s="54" t="s">
        <v>18</v>
      </c>
      <c r="F3512" s="54" t="s">
        <v>590</v>
      </c>
      <c r="G3512" s="54" t="s">
        <v>129</v>
      </c>
      <c r="H3512" s="54"/>
      <c r="I3512" s="54" t="s">
        <v>20</v>
      </c>
      <c r="J3512" s="68">
        <v>20</v>
      </c>
      <c r="K3512" s="68">
        <v>12</v>
      </c>
      <c r="L3512" s="68">
        <v>27</v>
      </c>
      <c r="M3512" s="68">
        <v>20</v>
      </c>
      <c r="N3512" s="68">
        <v>-7</v>
      </c>
    </row>
    <row r="3513" customFormat="1" spans="1:14">
      <c r="A3513" s="54" t="s">
        <v>10543</v>
      </c>
      <c r="B3513" s="54" t="s">
        <v>10544</v>
      </c>
      <c r="C3513" s="54" t="s">
        <v>10545</v>
      </c>
      <c r="D3513" s="54" t="s">
        <v>17</v>
      </c>
      <c r="E3513" s="54" t="s">
        <v>18</v>
      </c>
      <c r="F3513" s="54" t="s">
        <v>17</v>
      </c>
      <c r="G3513" s="54" t="s">
        <v>19</v>
      </c>
      <c r="H3513" s="54"/>
      <c r="I3513" s="54" t="s">
        <v>199</v>
      </c>
      <c r="J3513" s="68">
        <v>3.16</v>
      </c>
      <c r="K3513" s="68">
        <v>2.72</v>
      </c>
      <c r="L3513" s="68">
        <v>3.5</v>
      </c>
      <c r="M3513" s="68">
        <v>3.5</v>
      </c>
      <c r="N3513" s="68">
        <v>0</v>
      </c>
    </row>
    <row r="3514" customFormat="1" spans="1:14">
      <c r="A3514" s="54" t="s">
        <v>10546</v>
      </c>
      <c r="B3514" s="54" t="s">
        <v>10547</v>
      </c>
      <c r="C3514" s="54" t="s">
        <v>10548</v>
      </c>
      <c r="D3514" s="54" t="s">
        <v>17</v>
      </c>
      <c r="E3514" s="54" t="s">
        <v>18</v>
      </c>
      <c r="F3514" s="54" t="s">
        <v>17</v>
      </c>
      <c r="G3514" s="54" t="s">
        <v>19</v>
      </c>
      <c r="H3514" s="54"/>
      <c r="I3514" s="54" t="s">
        <v>1269</v>
      </c>
      <c r="J3514" s="68">
        <v>9.32</v>
      </c>
      <c r="K3514" s="68">
        <v>14.778</v>
      </c>
      <c r="L3514" s="68">
        <v>12</v>
      </c>
      <c r="M3514" s="68">
        <v>22</v>
      </c>
      <c r="N3514" s="68">
        <v>10</v>
      </c>
    </row>
    <row r="3515" customFormat="1" spans="1:14">
      <c r="A3515" s="54" t="s">
        <v>10549</v>
      </c>
      <c r="B3515" s="54" t="s">
        <v>10550</v>
      </c>
      <c r="C3515" s="54" t="s">
        <v>10551</v>
      </c>
      <c r="D3515" s="54" t="s">
        <v>2334</v>
      </c>
      <c r="E3515" s="54" t="s">
        <v>18</v>
      </c>
      <c r="F3515" s="54" t="s">
        <v>2334</v>
      </c>
      <c r="G3515" s="54" t="s">
        <v>129</v>
      </c>
      <c r="H3515" s="54"/>
      <c r="I3515" s="54" t="s">
        <v>211</v>
      </c>
      <c r="J3515" s="68">
        <v>2.17</v>
      </c>
      <c r="K3515" s="68">
        <v>3.493</v>
      </c>
      <c r="L3515" s="68">
        <v>4</v>
      </c>
      <c r="M3515" s="68">
        <v>4</v>
      </c>
      <c r="N3515" s="68">
        <v>0</v>
      </c>
    </row>
    <row r="3516" customFormat="1" spans="1:14">
      <c r="A3516" s="54" t="s">
        <v>10552</v>
      </c>
      <c r="B3516" s="54" t="s">
        <v>10553</v>
      </c>
      <c r="C3516" s="54" t="s">
        <v>10554</v>
      </c>
      <c r="D3516" s="54" t="s">
        <v>160</v>
      </c>
      <c r="E3516" s="54" t="s">
        <v>18</v>
      </c>
      <c r="F3516" s="54" t="s">
        <v>160</v>
      </c>
      <c r="G3516" s="54" t="s">
        <v>129</v>
      </c>
      <c r="H3516" s="54"/>
      <c r="I3516" s="54" t="s">
        <v>408</v>
      </c>
      <c r="J3516" s="68">
        <v>1.34</v>
      </c>
      <c r="K3516" s="68">
        <v>0</v>
      </c>
      <c r="L3516" s="68">
        <v>1.5</v>
      </c>
      <c r="M3516" s="68">
        <v>1.5</v>
      </c>
      <c r="N3516" s="68">
        <v>0</v>
      </c>
    </row>
    <row r="3517" customFormat="1" spans="1:14">
      <c r="A3517" s="54" t="s">
        <v>10555</v>
      </c>
      <c r="B3517" s="54" t="s">
        <v>10556</v>
      </c>
      <c r="C3517" s="54" t="s">
        <v>10557</v>
      </c>
      <c r="D3517" s="54" t="s">
        <v>17</v>
      </c>
      <c r="E3517" s="54" t="s">
        <v>18</v>
      </c>
      <c r="F3517" s="54" t="s">
        <v>17</v>
      </c>
      <c r="G3517" s="66" t="s">
        <v>19</v>
      </c>
      <c r="H3517" s="54"/>
      <c r="I3517" s="54" t="s">
        <v>398</v>
      </c>
      <c r="J3517" s="68">
        <v>0.62</v>
      </c>
      <c r="K3517" s="68">
        <v>0</v>
      </c>
      <c r="L3517" s="68">
        <v>1</v>
      </c>
      <c r="M3517" s="68">
        <v>1</v>
      </c>
      <c r="N3517" s="68">
        <v>0</v>
      </c>
    </row>
    <row r="3518" customFormat="1" spans="1:14">
      <c r="A3518" s="54" t="s">
        <v>10558</v>
      </c>
      <c r="B3518" s="54" t="s">
        <v>10559</v>
      </c>
      <c r="C3518" s="54" t="s">
        <v>10560</v>
      </c>
      <c r="D3518" s="54" t="s">
        <v>97</v>
      </c>
      <c r="E3518" s="54" t="s">
        <v>18</v>
      </c>
      <c r="F3518" s="54" t="s">
        <v>97</v>
      </c>
      <c r="G3518" s="54" t="s">
        <v>98</v>
      </c>
      <c r="H3518" s="54"/>
      <c r="I3518" s="54" t="s">
        <v>187</v>
      </c>
      <c r="J3518" s="68">
        <v>20.08</v>
      </c>
      <c r="K3518" s="68">
        <v>21.677</v>
      </c>
      <c r="L3518" s="68">
        <v>24</v>
      </c>
      <c r="M3518" s="68">
        <v>26</v>
      </c>
      <c r="N3518" s="68">
        <v>2</v>
      </c>
    </row>
    <row r="3519" customFormat="1" spans="1:14">
      <c r="A3519" s="54" t="s">
        <v>10561</v>
      </c>
      <c r="B3519" s="54" t="s">
        <v>10562</v>
      </c>
      <c r="C3519" s="54" t="s">
        <v>10563</v>
      </c>
      <c r="D3519" s="54" t="s">
        <v>97</v>
      </c>
      <c r="E3519" s="54" t="s">
        <v>18</v>
      </c>
      <c r="F3519" s="54" t="s">
        <v>97</v>
      </c>
      <c r="G3519" s="66" t="s">
        <v>98</v>
      </c>
      <c r="H3519" s="54"/>
      <c r="I3519" s="54" t="s">
        <v>535</v>
      </c>
      <c r="J3519" s="68">
        <v>65.07</v>
      </c>
      <c r="K3519" s="68">
        <v>77.778</v>
      </c>
      <c r="L3519" s="68">
        <v>78</v>
      </c>
      <c r="M3519" s="68">
        <v>78</v>
      </c>
      <c r="N3519" s="68">
        <v>0</v>
      </c>
    </row>
    <row r="3520" customFormat="1" spans="1:14">
      <c r="A3520" s="54" t="s">
        <v>10564</v>
      </c>
      <c r="B3520" s="54" t="s">
        <v>10565</v>
      </c>
      <c r="C3520" s="54" t="s">
        <v>10566</v>
      </c>
      <c r="D3520" s="54" t="s">
        <v>1452</v>
      </c>
      <c r="E3520" s="54" t="s">
        <v>18</v>
      </c>
      <c r="F3520" s="54" t="s">
        <v>1452</v>
      </c>
      <c r="G3520" s="54" t="s">
        <v>98</v>
      </c>
      <c r="H3520" s="54"/>
      <c r="I3520" s="54" t="s">
        <v>199</v>
      </c>
      <c r="J3520" s="68">
        <v>24.68</v>
      </c>
      <c r="K3520" s="68">
        <v>24.28</v>
      </c>
      <c r="L3520" s="68">
        <v>25</v>
      </c>
      <c r="M3520" s="68">
        <v>26</v>
      </c>
      <c r="N3520" s="68">
        <v>1</v>
      </c>
    </row>
    <row r="3521" customFormat="1" spans="1:14">
      <c r="A3521" s="54" t="s">
        <v>10567</v>
      </c>
      <c r="B3521" s="54" t="s">
        <v>10568</v>
      </c>
      <c r="C3521" s="54" t="s">
        <v>10569</v>
      </c>
      <c r="D3521" s="54" t="s">
        <v>17</v>
      </c>
      <c r="E3521" s="54" t="s">
        <v>18</v>
      </c>
      <c r="F3521" s="54" t="s">
        <v>17</v>
      </c>
      <c r="G3521" s="54" t="s">
        <v>19</v>
      </c>
      <c r="H3521" s="54"/>
      <c r="I3521" s="54" t="s">
        <v>421</v>
      </c>
      <c r="J3521" s="68">
        <v>18.86</v>
      </c>
      <c r="K3521" s="68">
        <v>16.192</v>
      </c>
      <c r="L3521" s="68">
        <v>19</v>
      </c>
      <c r="M3521" s="68">
        <v>19</v>
      </c>
      <c r="N3521" s="68">
        <v>0</v>
      </c>
    </row>
    <row r="3522" customFormat="1" spans="1:14">
      <c r="A3522" s="54" t="s">
        <v>10570</v>
      </c>
      <c r="B3522" s="54" t="s">
        <v>10571</v>
      </c>
      <c r="C3522" s="54" t="s">
        <v>10572</v>
      </c>
      <c r="D3522" s="54" t="s">
        <v>231</v>
      </c>
      <c r="E3522" s="54" t="s">
        <v>18</v>
      </c>
      <c r="F3522" s="54" t="s">
        <v>231</v>
      </c>
      <c r="G3522" s="54" t="s">
        <v>52</v>
      </c>
      <c r="H3522" s="54"/>
      <c r="I3522" s="54" t="s">
        <v>398</v>
      </c>
      <c r="J3522" s="68">
        <v>67.18</v>
      </c>
      <c r="K3522" s="68">
        <v>114.893</v>
      </c>
      <c r="L3522" s="68">
        <v>115</v>
      </c>
      <c r="M3522" s="68">
        <v>115</v>
      </c>
      <c r="N3522" s="68">
        <v>0</v>
      </c>
    </row>
    <row r="3523" customFormat="1" spans="1:14">
      <c r="A3523" s="54" t="s">
        <v>10573</v>
      </c>
      <c r="B3523" s="54" t="s">
        <v>10574</v>
      </c>
      <c r="C3523" s="54" t="s">
        <v>10575</v>
      </c>
      <c r="D3523" s="54" t="s">
        <v>17</v>
      </c>
      <c r="E3523" s="54" t="s">
        <v>18</v>
      </c>
      <c r="F3523" s="54" t="s">
        <v>17</v>
      </c>
      <c r="G3523" s="66" t="s">
        <v>19</v>
      </c>
      <c r="H3523" s="54"/>
      <c r="I3523" s="54" t="s">
        <v>152</v>
      </c>
      <c r="J3523" s="68">
        <v>1.09</v>
      </c>
      <c r="K3523" s="68">
        <v>3.234</v>
      </c>
      <c r="L3523" s="68">
        <v>3.5</v>
      </c>
      <c r="M3523" s="68">
        <v>3.5</v>
      </c>
      <c r="N3523" s="68">
        <v>0</v>
      </c>
    </row>
    <row r="3524" customFormat="1" spans="1:14">
      <c r="A3524" s="54" t="s">
        <v>10576</v>
      </c>
      <c r="B3524" s="54" t="s">
        <v>10577</v>
      </c>
      <c r="C3524" s="54" t="s">
        <v>10578</v>
      </c>
      <c r="D3524" s="54" t="s">
        <v>85</v>
      </c>
      <c r="E3524" s="54" t="s">
        <v>18</v>
      </c>
      <c r="F3524" s="54" t="s">
        <v>85</v>
      </c>
      <c r="G3524" s="54" t="s">
        <v>29</v>
      </c>
      <c r="H3524" s="54"/>
      <c r="I3524" s="54" t="s">
        <v>398</v>
      </c>
      <c r="J3524" s="68">
        <v>24.46</v>
      </c>
      <c r="K3524" s="68">
        <v>40.788</v>
      </c>
      <c r="L3524" s="68">
        <v>33</v>
      </c>
      <c r="M3524" s="68">
        <v>41</v>
      </c>
      <c r="N3524" s="68">
        <v>8</v>
      </c>
    </row>
    <row r="3525" customFormat="1" spans="1:14">
      <c r="A3525" s="54" t="s">
        <v>10579</v>
      </c>
      <c r="B3525" s="54" t="s">
        <v>10580</v>
      </c>
      <c r="C3525" s="54" t="s">
        <v>10581</v>
      </c>
      <c r="D3525" s="54" t="s">
        <v>85</v>
      </c>
      <c r="E3525" s="54" t="s">
        <v>18</v>
      </c>
      <c r="F3525" s="54" t="s">
        <v>85</v>
      </c>
      <c r="G3525" s="54" t="s">
        <v>29</v>
      </c>
      <c r="H3525" s="54"/>
      <c r="I3525" s="54" t="s">
        <v>398</v>
      </c>
      <c r="J3525" s="68">
        <v>100.66</v>
      </c>
      <c r="K3525" s="68">
        <v>129.221</v>
      </c>
      <c r="L3525" s="68">
        <v>115</v>
      </c>
      <c r="M3525" s="68">
        <v>130</v>
      </c>
      <c r="N3525" s="68">
        <v>15</v>
      </c>
    </row>
    <row r="3526" customFormat="1" spans="1:14">
      <c r="A3526" s="54" t="s">
        <v>10582</v>
      </c>
      <c r="B3526" s="54" t="s">
        <v>10583</v>
      </c>
      <c r="C3526" s="54" t="s">
        <v>10584</v>
      </c>
      <c r="D3526" s="54" t="s">
        <v>97</v>
      </c>
      <c r="E3526" s="54" t="s">
        <v>18</v>
      </c>
      <c r="F3526" s="54" t="s">
        <v>97</v>
      </c>
      <c r="G3526" s="54" t="s">
        <v>98</v>
      </c>
      <c r="H3526" s="54"/>
      <c r="I3526" s="54" t="s">
        <v>199</v>
      </c>
      <c r="J3526" s="68">
        <v>122.51</v>
      </c>
      <c r="K3526" s="68">
        <v>80.632</v>
      </c>
      <c r="L3526" s="68">
        <v>123</v>
      </c>
      <c r="M3526" s="68">
        <v>123</v>
      </c>
      <c r="N3526" s="68">
        <v>0</v>
      </c>
    </row>
    <row r="3527" customFormat="1" spans="1:14">
      <c r="A3527" s="54" t="s">
        <v>10585</v>
      </c>
      <c r="B3527" s="54" t="s">
        <v>10586</v>
      </c>
      <c r="C3527" s="54" t="s">
        <v>10587</v>
      </c>
      <c r="D3527" s="54" t="s">
        <v>539</v>
      </c>
      <c r="E3527" s="54" t="s">
        <v>18</v>
      </c>
      <c r="F3527" s="54" t="s">
        <v>539</v>
      </c>
      <c r="G3527" s="54" t="s">
        <v>129</v>
      </c>
      <c r="H3527" s="54"/>
      <c r="I3527" s="54" t="s">
        <v>199</v>
      </c>
      <c r="J3527" s="68">
        <v>10.42</v>
      </c>
      <c r="K3527" s="68">
        <v>9.677</v>
      </c>
      <c r="L3527" s="68">
        <v>11</v>
      </c>
      <c r="M3527" s="68">
        <v>10.5</v>
      </c>
      <c r="N3527" s="68">
        <v>-0.5</v>
      </c>
    </row>
    <row r="3528" customFormat="1" spans="1:14">
      <c r="A3528" s="54" t="s">
        <v>10588</v>
      </c>
      <c r="B3528" s="54" t="s">
        <v>10589</v>
      </c>
      <c r="C3528" s="54" t="s">
        <v>10590</v>
      </c>
      <c r="D3528" s="54" t="s">
        <v>3059</v>
      </c>
      <c r="E3528" s="54" t="s">
        <v>18</v>
      </c>
      <c r="F3528" s="54" t="s">
        <v>3059</v>
      </c>
      <c r="G3528" s="54" t="s">
        <v>29</v>
      </c>
      <c r="H3528" s="54"/>
      <c r="I3528" s="54" t="s">
        <v>1269</v>
      </c>
      <c r="J3528" s="68">
        <v>126.93</v>
      </c>
      <c r="K3528" s="68">
        <v>66.978</v>
      </c>
      <c r="L3528" s="68">
        <v>127</v>
      </c>
      <c r="M3528" s="68">
        <v>127</v>
      </c>
      <c r="N3528" s="68">
        <v>0</v>
      </c>
    </row>
    <row r="3529" customFormat="1" spans="1:14">
      <c r="A3529" s="54" t="s">
        <v>10591</v>
      </c>
      <c r="B3529" s="54" t="s">
        <v>10592</v>
      </c>
      <c r="C3529" s="54" t="s">
        <v>10593</v>
      </c>
      <c r="D3529" s="54" t="s">
        <v>266</v>
      </c>
      <c r="E3529" s="54" t="s">
        <v>18</v>
      </c>
      <c r="F3529" s="54" t="s">
        <v>267</v>
      </c>
      <c r="G3529" s="54" t="s">
        <v>170</v>
      </c>
      <c r="H3529" s="54"/>
      <c r="I3529" s="54" t="s">
        <v>215</v>
      </c>
      <c r="J3529" s="68">
        <v>279.26</v>
      </c>
      <c r="K3529" s="68">
        <v>226.057</v>
      </c>
      <c r="L3529" s="68">
        <v>280</v>
      </c>
      <c r="M3529" s="68">
        <v>280</v>
      </c>
      <c r="N3529" s="68">
        <v>0</v>
      </c>
    </row>
    <row r="3530" customFormat="1" spans="1:14">
      <c r="A3530" s="54" t="s">
        <v>10594</v>
      </c>
      <c r="B3530" s="54" t="s">
        <v>10595</v>
      </c>
      <c r="C3530" s="54" t="s">
        <v>2787</v>
      </c>
      <c r="D3530" s="54" t="s">
        <v>2788</v>
      </c>
      <c r="E3530" s="54" t="s">
        <v>18</v>
      </c>
      <c r="F3530" s="54" t="s">
        <v>2788</v>
      </c>
      <c r="G3530" s="54" t="s">
        <v>170</v>
      </c>
      <c r="H3530" s="54"/>
      <c r="I3530" s="54" t="s">
        <v>215</v>
      </c>
      <c r="J3530" s="68">
        <v>137</v>
      </c>
      <c r="K3530" s="68">
        <v>535.665</v>
      </c>
      <c r="L3530" s="68">
        <v>521</v>
      </c>
      <c r="M3530" s="68">
        <v>536</v>
      </c>
      <c r="N3530" s="68">
        <v>15</v>
      </c>
    </row>
    <row r="3531" customFormat="1" spans="1:14">
      <c r="A3531" s="54" t="s">
        <v>10596</v>
      </c>
      <c r="B3531" s="54" t="s">
        <v>10597</v>
      </c>
      <c r="C3531" s="54" t="s">
        <v>10598</v>
      </c>
      <c r="D3531" s="54" t="s">
        <v>24</v>
      </c>
      <c r="E3531" s="54" t="s">
        <v>18</v>
      </c>
      <c r="F3531" s="54" t="s">
        <v>24</v>
      </c>
      <c r="G3531" s="54" t="s">
        <v>19</v>
      </c>
      <c r="H3531" s="54"/>
      <c r="I3531" s="54" t="s">
        <v>246</v>
      </c>
      <c r="J3531" s="68">
        <v>24.13</v>
      </c>
      <c r="K3531" s="68">
        <v>29.441</v>
      </c>
      <c r="L3531" s="68">
        <v>25</v>
      </c>
      <c r="M3531" s="68">
        <v>30</v>
      </c>
      <c r="N3531" s="68">
        <v>5</v>
      </c>
    </row>
    <row r="3532" customFormat="1" spans="1:14">
      <c r="A3532" s="54" t="s">
        <v>10599</v>
      </c>
      <c r="B3532" s="54" t="s">
        <v>10600</v>
      </c>
      <c r="C3532" s="54" t="s">
        <v>10601</v>
      </c>
      <c r="D3532" s="54" t="s">
        <v>24</v>
      </c>
      <c r="E3532" s="54" t="s">
        <v>18</v>
      </c>
      <c r="F3532" s="54" t="s">
        <v>24</v>
      </c>
      <c r="G3532" s="66" t="s">
        <v>19</v>
      </c>
      <c r="H3532" s="54"/>
      <c r="I3532" s="54" t="s">
        <v>246</v>
      </c>
      <c r="J3532" s="68">
        <v>24.15</v>
      </c>
      <c r="K3532" s="68">
        <v>28.933</v>
      </c>
      <c r="L3532" s="68">
        <v>25</v>
      </c>
      <c r="M3532" s="68">
        <v>29</v>
      </c>
      <c r="N3532" s="68">
        <v>4</v>
      </c>
    </row>
    <row r="3533" customFormat="1" spans="1:14">
      <c r="A3533" s="54" t="s">
        <v>10602</v>
      </c>
      <c r="B3533" s="54" t="s">
        <v>10603</v>
      </c>
      <c r="C3533" s="54" t="s">
        <v>10604</v>
      </c>
      <c r="D3533" s="54" t="s">
        <v>24</v>
      </c>
      <c r="E3533" s="54" t="s">
        <v>18</v>
      </c>
      <c r="F3533" s="54" t="s">
        <v>24</v>
      </c>
      <c r="G3533" s="66" t="s">
        <v>19</v>
      </c>
      <c r="H3533" s="54"/>
      <c r="I3533" s="54" t="s">
        <v>246</v>
      </c>
      <c r="J3533" s="68">
        <v>23.75</v>
      </c>
      <c r="K3533" s="68">
        <v>28.281</v>
      </c>
      <c r="L3533" s="68">
        <v>25</v>
      </c>
      <c r="M3533" s="68">
        <v>29</v>
      </c>
      <c r="N3533" s="68">
        <v>4</v>
      </c>
    </row>
    <row r="3534" customFormat="1" spans="1:14">
      <c r="A3534" s="54" t="s">
        <v>10605</v>
      </c>
      <c r="B3534" s="54" t="s">
        <v>10606</v>
      </c>
      <c r="C3534" s="54" t="s">
        <v>10607</v>
      </c>
      <c r="D3534" s="54" t="s">
        <v>24</v>
      </c>
      <c r="E3534" s="54" t="s">
        <v>18</v>
      </c>
      <c r="F3534" s="54" t="s">
        <v>24</v>
      </c>
      <c r="G3534" s="54" t="s">
        <v>19</v>
      </c>
      <c r="H3534" s="54"/>
      <c r="I3534" s="54" t="s">
        <v>246</v>
      </c>
      <c r="J3534" s="68">
        <v>23.83</v>
      </c>
      <c r="K3534" s="68">
        <v>29.311</v>
      </c>
      <c r="L3534" s="68">
        <v>26</v>
      </c>
      <c r="M3534" s="68">
        <v>30</v>
      </c>
      <c r="N3534" s="68">
        <v>4</v>
      </c>
    </row>
    <row r="3535" customFormat="1" spans="1:14">
      <c r="A3535" s="54" t="s">
        <v>10608</v>
      </c>
      <c r="B3535" s="54" t="s">
        <v>10609</v>
      </c>
      <c r="C3535" s="54" t="s">
        <v>10610</v>
      </c>
      <c r="D3535" s="54" t="s">
        <v>24</v>
      </c>
      <c r="E3535" s="54" t="s">
        <v>18</v>
      </c>
      <c r="F3535" s="54" t="s">
        <v>24</v>
      </c>
      <c r="G3535" s="54" t="s">
        <v>19</v>
      </c>
      <c r="H3535" s="54"/>
      <c r="I3535" s="54" t="s">
        <v>246</v>
      </c>
      <c r="J3535" s="68">
        <v>23.96</v>
      </c>
      <c r="K3535" s="68">
        <v>29.441</v>
      </c>
      <c r="L3535" s="68">
        <v>25</v>
      </c>
      <c r="M3535" s="68">
        <v>30</v>
      </c>
      <c r="N3535" s="68">
        <v>5</v>
      </c>
    </row>
    <row r="3536" customFormat="1" spans="1:14">
      <c r="A3536" s="54" t="s">
        <v>10611</v>
      </c>
      <c r="B3536" s="54" t="s">
        <v>10612</v>
      </c>
      <c r="C3536" s="54" t="s">
        <v>10613</v>
      </c>
      <c r="D3536" s="54" t="s">
        <v>24</v>
      </c>
      <c r="E3536" s="54" t="s">
        <v>18</v>
      </c>
      <c r="F3536" s="54" t="s">
        <v>24</v>
      </c>
      <c r="G3536" s="54" t="s">
        <v>19</v>
      </c>
      <c r="H3536" s="54"/>
      <c r="I3536" s="54" t="s">
        <v>246</v>
      </c>
      <c r="J3536" s="68">
        <v>24.03</v>
      </c>
      <c r="K3536" s="68">
        <v>29.441</v>
      </c>
      <c r="L3536" s="68">
        <v>25</v>
      </c>
      <c r="M3536" s="68">
        <v>30</v>
      </c>
      <c r="N3536" s="68">
        <v>5</v>
      </c>
    </row>
    <row r="3537" customFormat="1" spans="1:14">
      <c r="A3537" s="54" t="s">
        <v>10614</v>
      </c>
      <c r="B3537" s="54" t="s">
        <v>10615</v>
      </c>
      <c r="C3537" s="54" t="s">
        <v>10616</v>
      </c>
      <c r="D3537" s="54" t="s">
        <v>24</v>
      </c>
      <c r="E3537" s="54" t="s">
        <v>18</v>
      </c>
      <c r="F3537" s="54" t="s">
        <v>24</v>
      </c>
      <c r="G3537" s="54" t="s">
        <v>19</v>
      </c>
      <c r="H3537" s="54"/>
      <c r="I3537" s="54" t="s">
        <v>246</v>
      </c>
      <c r="J3537" s="68">
        <v>24.09</v>
      </c>
      <c r="K3537" s="68">
        <v>30.531</v>
      </c>
      <c r="L3537" s="68">
        <v>26</v>
      </c>
      <c r="M3537" s="68">
        <v>31</v>
      </c>
      <c r="N3537" s="68">
        <v>5</v>
      </c>
    </row>
    <row r="3538" customFormat="1" spans="1:14">
      <c r="A3538" s="54" t="s">
        <v>10617</v>
      </c>
      <c r="B3538" s="54" t="s">
        <v>10618</v>
      </c>
      <c r="C3538" s="54" t="s">
        <v>10619</v>
      </c>
      <c r="D3538" s="54" t="s">
        <v>24</v>
      </c>
      <c r="E3538" s="54" t="s">
        <v>18</v>
      </c>
      <c r="F3538" s="54" t="s">
        <v>24</v>
      </c>
      <c r="G3538" s="54" t="s">
        <v>19</v>
      </c>
      <c r="H3538" s="54"/>
      <c r="I3538" s="54" t="s">
        <v>246</v>
      </c>
      <c r="J3538" s="68">
        <v>24.29</v>
      </c>
      <c r="K3538" s="68">
        <v>28.397</v>
      </c>
      <c r="L3538" s="68">
        <v>25</v>
      </c>
      <c r="M3538" s="68">
        <v>29</v>
      </c>
      <c r="N3538" s="68">
        <v>4</v>
      </c>
    </row>
    <row r="3539" customFormat="1" spans="1:14">
      <c r="A3539" s="54" t="s">
        <v>10620</v>
      </c>
      <c r="B3539" s="54" t="s">
        <v>10621</v>
      </c>
      <c r="C3539" s="54" t="s">
        <v>10622</v>
      </c>
      <c r="D3539" s="54" t="s">
        <v>24</v>
      </c>
      <c r="E3539" s="54" t="s">
        <v>18</v>
      </c>
      <c r="F3539" s="54" t="s">
        <v>24</v>
      </c>
      <c r="G3539" s="54" t="s">
        <v>19</v>
      </c>
      <c r="H3539" s="54"/>
      <c r="I3539" s="54" t="s">
        <v>246</v>
      </c>
      <c r="J3539" s="68">
        <v>23.94</v>
      </c>
      <c r="K3539" s="68">
        <v>28.896</v>
      </c>
      <c r="L3539" s="68">
        <v>25</v>
      </c>
      <c r="M3539" s="68">
        <v>29</v>
      </c>
      <c r="N3539" s="68">
        <v>4</v>
      </c>
    </row>
    <row r="3540" customFormat="1" spans="1:14">
      <c r="A3540" s="54" t="s">
        <v>10623</v>
      </c>
      <c r="B3540" s="54" t="s">
        <v>10624</v>
      </c>
      <c r="C3540" s="54" t="s">
        <v>10625</v>
      </c>
      <c r="D3540" s="54" t="s">
        <v>24</v>
      </c>
      <c r="E3540" s="54" t="s">
        <v>18</v>
      </c>
      <c r="F3540" s="54" t="s">
        <v>24</v>
      </c>
      <c r="G3540" s="54" t="s">
        <v>19</v>
      </c>
      <c r="H3540" s="54"/>
      <c r="I3540" s="54" t="s">
        <v>246</v>
      </c>
      <c r="J3540" s="68">
        <v>23.78</v>
      </c>
      <c r="K3540" s="68">
        <v>28.397</v>
      </c>
      <c r="L3540" s="68">
        <v>25</v>
      </c>
      <c r="M3540" s="68">
        <v>29</v>
      </c>
      <c r="N3540" s="68">
        <v>4</v>
      </c>
    </row>
    <row r="3541" customFormat="1" spans="1:14">
      <c r="A3541" s="54" t="s">
        <v>10626</v>
      </c>
      <c r="B3541" s="54" t="s">
        <v>10627</v>
      </c>
      <c r="C3541" s="54" t="s">
        <v>10628</v>
      </c>
      <c r="D3541" s="54" t="s">
        <v>97</v>
      </c>
      <c r="E3541" s="54" t="s">
        <v>18</v>
      </c>
      <c r="F3541" s="54" t="s">
        <v>97</v>
      </c>
      <c r="G3541" s="54" t="s">
        <v>98</v>
      </c>
      <c r="H3541" s="54"/>
      <c r="I3541" s="54" t="s">
        <v>223</v>
      </c>
      <c r="J3541" s="68">
        <v>1192.86</v>
      </c>
      <c r="K3541" s="68">
        <v>1251.704</v>
      </c>
      <c r="L3541" s="68">
        <v>1235</v>
      </c>
      <c r="M3541" s="68">
        <v>1252</v>
      </c>
      <c r="N3541" s="68">
        <v>17</v>
      </c>
    </row>
    <row r="3542" customFormat="1" spans="1:14">
      <c r="A3542" s="54" t="s">
        <v>10629</v>
      </c>
      <c r="B3542" s="54" t="s">
        <v>10630</v>
      </c>
      <c r="C3542" s="54" t="s">
        <v>10631</v>
      </c>
      <c r="D3542" s="54" t="s">
        <v>287</v>
      </c>
      <c r="E3542" s="54" t="s">
        <v>18</v>
      </c>
      <c r="F3542" s="54" t="s">
        <v>287</v>
      </c>
      <c r="G3542" s="54" t="s">
        <v>98</v>
      </c>
      <c r="H3542" s="54"/>
      <c r="I3542" s="54" t="s">
        <v>99</v>
      </c>
      <c r="J3542" s="68">
        <v>16.09</v>
      </c>
      <c r="K3542" s="68">
        <v>332.109</v>
      </c>
      <c r="L3542" s="68">
        <v>301</v>
      </c>
      <c r="M3542" s="68">
        <v>334</v>
      </c>
      <c r="N3542" s="68">
        <v>33</v>
      </c>
    </row>
    <row r="3543" customFormat="1" spans="1:14">
      <c r="A3543" s="54" t="s">
        <v>10632</v>
      </c>
      <c r="B3543" s="54" t="s">
        <v>10633</v>
      </c>
      <c r="C3543" s="54" t="s">
        <v>10634</v>
      </c>
      <c r="D3543" s="54" t="s">
        <v>880</v>
      </c>
      <c r="E3543" s="54" t="s">
        <v>18</v>
      </c>
      <c r="F3543" s="54" t="s">
        <v>880</v>
      </c>
      <c r="G3543" s="54" t="s">
        <v>52</v>
      </c>
      <c r="H3543" s="54"/>
      <c r="I3543" s="54" t="s">
        <v>145</v>
      </c>
      <c r="J3543" s="68">
        <v>395.86</v>
      </c>
      <c r="K3543" s="68">
        <v>129.88</v>
      </c>
      <c r="L3543" s="68">
        <v>396</v>
      </c>
      <c r="M3543" s="68">
        <v>396</v>
      </c>
      <c r="N3543" s="68">
        <v>0</v>
      </c>
    </row>
    <row r="3544" customFormat="1" spans="1:14">
      <c r="A3544" s="54" t="s">
        <v>10635</v>
      </c>
      <c r="B3544" s="54" t="s">
        <v>10636</v>
      </c>
      <c r="C3544" s="54" t="s">
        <v>10637</v>
      </c>
      <c r="D3544" s="54" t="s">
        <v>2309</v>
      </c>
      <c r="E3544" s="54" t="s">
        <v>18</v>
      </c>
      <c r="F3544" s="54" t="s">
        <v>2309</v>
      </c>
      <c r="G3544" s="54" t="s">
        <v>129</v>
      </c>
      <c r="H3544" s="54"/>
      <c r="I3544" s="54" t="s">
        <v>191</v>
      </c>
      <c r="J3544" s="68">
        <v>2.09</v>
      </c>
      <c r="K3544" s="68">
        <v>3.881</v>
      </c>
      <c r="L3544" s="68">
        <v>4</v>
      </c>
      <c r="M3544" s="68">
        <v>4</v>
      </c>
      <c r="N3544" s="68">
        <v>0</v>
      </c>
    </row>
    <row r="3545" customFormat="1" spans="1:14">
      <c r="A3545" s="54" t="s">
        <v>10638</v>
      </c>
      <c r="B3545" s="54" t="s">
        <v>10639</v>
      </c>
      <c r="C3545" s="54" t="s">
        <v>10640</v>
      </c>
      <c r="D3545" s="54" t="s">
        <v>168</v>
      </c>
      <c r="E3545" s="54" t="s">
        <v>18</v>
      </c>
      <c r="F3545" s="54" t="s">
        <v>169</v>
      </c>
      <c r="G3545" s="66" t="s">
        <v>170</v>
      </c>
      <c r="H3545" s="54"/>
      <c r="I3545" s="54" t="s">
        <v>2376</v>
      </c>
      <c r="J3545" s="68">
        <v>72</v>
      </c>
      <c r="K3545" s="68">
        <v>42.668</v>
      </c>
      <c r="L3545" s="68">
        <v>79</v>
      </c>
      <c r="M3545" s="68">
        <v>72</v>
      </c>
      <c r="N3545" s="68">
        <v>-7</v>
      </c>
    </row>
    <row r="3546" customFormat="1" spans="1:14">
      <c r="A3546" s="54" t="s">
        <v>10641</v>
      </c>
      <c r="B3546" s="54" t="s">
        <v>10642</v>
      </c>
      <c r="C3546" s="54" t="s">
        <v>10643</v>
      </c>
      <c r="D3546" s="54" t="s">
        <v>17</v>
      </c>
      <c r="E3546" s="54" t="s">
        <v>18</v>
      </c>
      <c r="F3546" s="54" t="s">
        <v>17</v>
      </c>
      <c r="G3546" s="66" t="s">
        <v>19</v>
      </c>
      <c r="H3546" s="54"/>
      <c r="I3546" s="54" t="s">
        <v>99</v>
      </c>
      <c r="J3546" s="68">
        <v>0.95</v>
      </c>
      <c r="K3546" s="68">
        <v>1.159</v>
      </c>
      <c r="L3546" s="68">
        <v>1.5</v>
      </c>
      <c r="M3546" s="68">
        <v>1.5</v>
      </c>
      <c r="N3546" s="68">
        <v>0</v>
      </c>
    </row>
    <row r="3547" customFormat="1" spans="1:14">
      <c r="A3547" s="54" t="s">
        <v>10644</v>
      </c>
      <c r="B3547" s="54" t="s">
        <v>10645</v>
      </c>
      <c r="C3547" s="54" t="s">
        <v>10646</v>
      </c>
      <c r="D3547" s="54" t="s">
        <v>287</v>
      </c>
      <c r="E3547" s="54" t="s">
        <v>18</v>
      </c>
      <c r="F3547" s="54" t="s">
        <v>287</v>
      </c>
      <c r="G3547" s="54" t="s">
        <v>98</v>
      </c>
      <c r="H3547" s="54"/>
      <c r="I3547" s="54" t="s">
        <v>99</v>
      </c>
      <c r="J3547" s="68">
        <v>74.58</v>
      </c>
      <c r="K3547" s="68">
        <v>92.111</v>
      </c>
      <c r="L3547" s="68">
        <v>84</v>
      </c>
      <c r="M3547" s="68">
        <v>93</v>
      </c>
      <c r="N3547" s="68">
        <v>9</v>
      </c>
    </row>
    <row r="3548" customFormat="1" spans="1:14">
      <c r="A3548" s="54" t="s">
        <v>10647</v>
      </c>
      <c r="B3548" s="54" t="s">
        <v>10648</v>
      </c>
      <c r="C3548" s="54" t="s">
        <v>10649</v>
      </c>
      <c r="D3548" s="54" t="s">
        <v>590</v>
      </c>
      <c r="E3548" s="54" t="s">
        <v>18</v>
      </c>
      <c r="F3548" s="54" t="s">
        <v>590</v>
      </c>
      <c r="G3548" s="54" t="s">
        <v>129</v>
      </c>
      <c r="H3548" s="54"/>
      <c r="I3548" s="54" t="s">
        <v>306</v>
      </c>
      <c r="J3548" s="68">
        <v>3.44</v>
      </c>
      <c r="K3548" s="68">
        <v>5.533</v>
      </c>
      <c r="L3548" s="68">
        <v>3.46</v>
      </c>
      <c r="M3548" s="68">
        <v>9.5</v>
      </c>
      <c r="N3548" s="68">
        <v>6.04</v>
      </c>
    </row>
    <row r="3549" customFormat="1" spans="1:14">
      <c r="A3549" s="54" t="s">
        <v>10650</v>
      </c>
      <c r="B3549" s="54" t="s">
        <v>10651</v>
      </c>
      <c r="C3549" s="54" t="s">
        <v>10652</v>
      </c>
      <c r="D3549" s="54" t="s">
        <v>24</v>
      </c>
      <c r="E3549" s="54" t="s">
        <v>18</v>
      </c>
      <c r="F3549" s="54" t="s">
        <v>24</v>
      </c>
      <c r="G3549" s="54" t="s">
        <v>19</v>
      </c>
      <c r="H3549" s="54"/>
      <c r="I3549" s="54" t="s">
        <v>223</v>
      </c>
      <c r="J3549" s="68">
        <v>2.95</v>
      </c>
      <c r="K3549" s="68">
        <v>2.772</v>
      </c>
      <c r="L3549" s="68">
        <v>3</v>
      </c>
      <c r="M3549" s="68">
        <v>3</v>
      </c>
      <c r="N3549" s="68">
        <v>0</v>
      </c>
    </row>
    <row r="3550" customFormat="1" spans="1:14">
      <c r="A3550" s="54" t="s">
        <v>10653</v>
      </c>
      <c r="B3550" s="54" t="s">
        <v>10654</v>
      </c>
      <c r="C3550" s="54" t="s">
        <v>10655</v>
      </c>
      <c r="D3550" s="54" t="s">
        <v>738</v>
      </c>
      <c r="E3550" s="54" t="s">
        <v>18</v>
      </c>
      <c r="F3550" s="54" t="s">
        <v>738</v>
      </c>
      <c r="G3550" s="54" t="s">
        <v>98</v>
      </c>
      <c r="H3550" s="54"/>
      <c r="I3550" s="54" t="s">
        <v>679</v>
      </c>
      <c r="J3550" s="68">
        <v>51.07</v>
      </c>
      <c r="K3550" s="68">
        <v>41.636</v>
      </c>
      <c r="L3550" s="68">
        <v>53</v>
      </c>
      <c r="M3550" s="68">
        <v>53</v>
      </c>
      <c r="N3550" s="68">
        <v>0</v>
      </c>
    </row>
    <row r="3551" customFormat="1" spans="1:14">
      <c r="A3551" s="54" t="s">
        <v>10656</v>
      </c>
      <c r="B3551" s="54" t="s">
        <v>10657</v>
      </c>
      <c r="C3551" s="54" t="s">
        <v>10658</v>
      </c>
      <c r="D3551" s="54" t="s">
        <v>6531</v>
      </c>
      <c r="E3551" s="54" t="s">
        <v>18</v>
      </c>
      <c r="F3551" s="54" t="s">
        <v>6531</v>
      </c>
      <c r="G3551" s="54" t="s">
        <v>52</v>
      </c>
      <c r="H3551" s="54"/>
      <c r="I3551" s="54" t="s">
        <v>2305</v>
      </c>
      <c r="J3551" s="68">
        <v>11.31</v>
      </c>
      <c r="K3551" s="68">
        <v>32.513</v>
      </c>
      <c r="L3551" s="68">
        <v>22</v>
      </c>
      <c r="M3551" s="68">
        <v>33</v>
      </c>
      <c r="N3551" s="68">
        <v>11</v>
      </c>
    </row>
    <row r="3552" customFormat="1" spans="1:14">
      <c r="A3552" s="54" t="s">
        <v>10659</v>
      </c>
      <c r="B3552" s="54" t="s">
        <v>10660</v>
      </c>
      <c r="C3552" s="54" t="s">
        <v>10661</v>
      </c>
      <c r="D3552" s="54" t="s">
        <v>140</v>
      </c>
      <c r="E3552" s="54" t="s">
        <v>18</v>
      </c>
      <c r="F3552" s="54" t="s">
        <v>140</v>
      </c>
      <c r="G3552" s="54" t="s">
        <v>98</v>
      </c>
      <c r="H3552" s="54"/>
      <c r="I3552" s="54" t="s">
        <v>535</v>
      </c>
      <c r="J3552" s="68">
        <v>7.19</v>
      </c>
      <c r="K3552" s="68">
        <v>8.392</v>
      </c>
      <c r="L3552" s="68">
        <v>7.5</v>
      </c>
      <c r="M3552" s="68">
        <v>9</v>
      </c>
      <c r="N3552" s="68">
        <v>1.5</v>
      </c>
    </row>
    <row r="3553" customFormat="1" spans="1:14">
      <c r="A3553" s="54" t="s">
        <v>10662</v>
      </c>
      <c r="B3553" s="54" t="s">
        <v>10663</v>
      </c>
      <c r="C3553" s="54" t="s">
        <v>10664</v>
      </c>
      <c r="D3553" s="54" t="s">
        <v>24</v>
      </c>
      <c r="E3553" s="54" t="s">
        <v>18</v>
      </c>
      <c r="F3553" s="54" t="s">
        <v>24</v>
      </c>
      <c r="G3553" s="66" t="s">
        <v>19</v>
      </c>
      <c r="H3553" s="54"/>
      <c r="I3553" s="54" t="s">
        <v>223</v>
      </c>
      <c r="J3553" s="68">
        <v>0.55</v>
      </c>
      <c r="K3553" s="68">
        <v>0.739</v>
      </c>
      <c r="L3553" s="68">
        <v>1</v>
      </c>
      <c r="M3553" s="68">
        <v>1</v>
      </c>
      <c r="N3553" s="68">
        <v>0</v>
      </c>
    </row>
    <row r="3554" customFormat="1" spans="1:14">
      <c r="A3554" s="54" t="s">
        <v>10665</v>
      </c>
      <c r="B3554" s="54" t="s">
        <v>10666</v>
      </c>
      <c r="C3554" s="54" t="s">
        <v>10667</v>
      </c>
      <c r="D3554" s="54" t="s">
        <v>590</v>
      </c>
      <c r="E3554" s="54" t="s">
        <v>18</v>
      </c>
      <c r="F3554" s="54" t="s">
        <v>590</v>
      </c>
      <c r="G3554" s="66" t="s">
        <v>129</v>
      </c>
      <c r="H3554" s="54"/>
      <c r="I3554" s="54" t="s">
        <v>187</v>
      </c>
      <c r="J3554" s="68">
        <v>9.67</v>
      </c>
      <c r="K3554" s="68">
        <v>12.593</v>
      </c>
      <c r="L3554" s="68">
        <v>9.5</v>
      </c>
      <c r="M3554" s="68">
        <v>15</v>
      </c>
      <c r="N3554" s="68">
        <v>5.5</v>
      </c>
    </row>
    <row r="3555" customFormat="1" spans="1:14">
      <c r="A3555" s="54" t="s">
        <v>10668</v>
      </c>
      <c r="B3555" s="54" t="s">
        <v>10669</v>
      </c>
      <c r="C3555" s="54" t="s">
        <v>10670</v>
      </c>
      <c r="D3555" s="54" t="s">
        <v>17</v>
      </c>
      <c r="E3555" s="54" t="s">
        <v>18</v>
      </c>
      <c r="F3555" s="54" t="s">
        <v>17</v>
      </c>
      <c r="G3555" s="54" t="s">
        <v>19</v>
      </c>
      <c r="H3555" s="54"/>
      <c r="I3555" s="54" t="s">
        <v>187</v>
      </c>
      <c r="J3555" s="68">
        <v>0.46</v>
      </c>
      <c r="K3555" s="68">
        <v>0.796</v>
      </c>
      <c r="L3555" s="68">
        <v>1</v>
      </c>
      <c r="M3555" s="68">
        <v>1</v>
      </c>
      <c r="N3555" s="68">
        <v>0</v>
      </c>
    </row>
    <row r="3556" customFormat="1" spans="1:14">
      <c r="A3556" s="54" t="s">
        <v>10671</v>
      </c>
      <c r="B3556" s="54" t="s">
        <v>10672</v>
      </c>
      <c r="C3556" s="54" t="s">
        <v>10673</v>
      </c>
      <c r="D3556" s="54" t="s">
        <v>8708</v>
      </c>
      <c r="E3556" s="54" t="s">
        <v>18</v>
      </c>
      <c r="F3556" s="54" t="s">
        <v>8708</v>
      </c>
      <c r="G3556" s="54" t="s">
        <v>129</v>
      </c>
      <c r="H3556" s="54"/>
      <c r="I3556" s="54" t="s">
        <v>1113</v>
      </c>
      <c r="J3556" s="68">
        <v>0.02</v>
      </c>
      <c r="K3556" s="68">
        <v>0.27</v>
      </c>
      <c r="L3556" s="68">
        <v>0.5</v>
      </c>
      <c r="M3556" s="68">
        <v>0.5</v>
      </c>
      <c r="N3556" s="68">
        <v>0</v>
      </c>
    </row>
    <row r="3557" customFormat="1" spans="1:14">
      <c r="A3557" s="54" t="s">
        <v>10674</v>
      </c>
      <c r="B3557" s="54" t="s">
        <v>10675</v>
      </c>
      <c r="C3557" s="54" t="s">
        <v>10676</v>
      </c>
      <c r="D3557" s="54" t="s">
        <v>97</v>
      </c>
      <c r="E3557" s="54" t="s">
        <v>18</v>
      </c>
      <c r="F3557" s="54" t="s">
        <v>97</v>
      </c>
      <c r="G3557" s="54" t="s">
        <v>98</v>
      </c>
      <c r="H3557" s="54"/>
      <c r="I3557" s="54" t="s">
        <v>223</v>
      </c>
      <c r="J3557" s="68">
        <v>96.14</v>
      </c>
      <c r="K3557" s="68">
        <v>29.556</v>
      </c>
      <c r="L3557" s="68">
        <v>101</v>
      </c>
      <c r="M3557" s="68">
        <v>97</v>
      </c>
      <c r="N3557" s="68">
        <v>-4</v>
      </c>
    </row>
    <row r="3558" customFormat="1" spans="1:14">
      <c r="A3558" s="54" t="s">
        <v>10677</v>
      </c>
      <c r="B3558" s="54" t="s">
        <v>10678</v>
      </c>
      <c r="C3558" s="54" t="s">
        <v>36</v>
      </c>
      <c r="D3558" s="54" t="s">
        <v>10679</v>
      </c>
      <c r="E3558" s="54" t="s">
        <v>18</v>
      </c>
      <c r="F3558" s="54" t="s">
        <v>36</v>
      </c>
      <c r="G3558" s="54" t="s">
        <v>36</v>
      </c>
      <c r="H3558" s="54"/>
      <c r="I3558" s="54" t="s">
        <v>223</v>
      </c>
      <c r="J3558" s="68">
        <v>145</v>
      </c>
      <c r="K3558" s="68">
        <v>3.335</v>
      </c>
      <c r="L3558" s="68">
        <v>145</v>
      </c>
      <c r="M3558" s="68">
        <v>145</v>
      </c>
      <c r="N3558" s="68">
        <v>0</v>
      </c>
    </row>
    <row r="3559" customFormat="1" spans="1:14">
      <c r="A3559" s="54" t="s">
        <v>10680</v>
      </c>
      <c r="B3559" s="54" t="s">
        <v>10681</v>
      </c>
      <c r="C3559" s="54" t="s">
        <v>10682</v>
      </c>
      <c r="D3559" s="54" t="s">
        <v>590</v>
      </c>
      <c r="E3559" s="54" t="s">
        <v>18</v>
      </c>
      <c r="F3559" s="54" t="s">
        <v>590</v>
      </c>
      <c r="G3559" s="54" t="s">
        <v>129</v>
      </c>
      <c r="H3559" s="54"/>
      <c r="I3559" s="54" t="s">
        <v>99</v>
      </c>
      <c r="J3559" s="68">
        <v>8.01</v>
      </c>
      <c r="K3559" s="68">
        <v>6.579</v>
      </c>
      <c r="L3559" s="68">
        <v>8.1</v>
      </c>
      <c r="M3559" s="68">
        <v>8.5</v>
      </c>
      <c r="N3559" s="68">
        <v>0.4</v>
      </c>
    </row>
    <row r="3560" customFormat="1" spans="1:14">
      <c r="A3560" s="54" t="s">
        <v>10683</v>
      </c>
      <c r="B3560" s="54" t="s">
        <v>10684</v>
      </c>
      <c r="C3560" s="54" t="s">
        <v>10685</v>
      </c>
      <c r="D3560" s="54" t="s">
        <v>590</v>
      </c>
      <c r="E3560" s="54" t="s">
        <v>18</v>
      </c>
      <c r="F3560" s="54" t="s">
        <v>590</v>
      </c>
      <c r="G3560" s="54" t="s">
        <v>129</v>
      </c>
      <c r="H3560" s="54"/>
      <c r="I3560" s="54" t="s">
        <v>120</v>
      </c>
      <c r="J3560" s="68">
        <v>2.71</v>
      </c>
      <c r="K3560" s="68">
        <v>1.725</v>
      </c>
      <c r="L3560" s="68">
        <v>2.7</v>
      </c>
      <c r="M3560" s="68">
        <v>3</v>
      </c>
      <c r="N3560" s="68">
        <v>0.3</v>
      </c>
    </row>
    <row r="3561" customFormat="1" spans="1:14">
      <c r="A3561" s="54" t="s">
        <v>10686</v>
      </c>
      <c r="B3561" s="54" t="s">
        <v>10687</v>
      </c>
      <c r="C3561" s="54" t="s">
        <v>10688</v>
      </c>
      <c r="D3561" s="54" t="s">
        <v>590</v>
      </c>
      <c r="E3561" s="54" t="s">
        <v>18</v>
      </c>
      <c r="F3561" s="54" t="s">
        <v>590</v>
      </c>
      <c r="G3561" s="54" t="s">
        <v>129</v>
      </c>
      <c r="H3561" s="54"/>
      <c r="I3561" s="54" t="s">
        <v>120</v>
      </c>
      <c r="J3561" s="68">
        <v>0.22</v>
      </c>
      <c r="K3561" s="68">
        <v>0.515</v>
      </c>
      <c r="L3561" s="68">
        <v>0.4</v>
      </c>
      <c r="M3561" s="68">
        <v>1</v>
      </c>
      <c r="N3561" s="68">
        <v>0.6</v>
      </c>
    </row>
    <row r="3562" customFormat="1" spans="1:14">
      <c r="A3562" s="54" t="s">
        <v>10689</v>
      </c>
      <c r="B3562" s="54" t="s">
        <v>10690</v>
      </c>
      <c r="C3562" s="54" t="s">
        <v>10691</v>
      </c>
      <c r="D3562" s="54" t="s">
        <v>128</v>
      </c>
      <c r="E3562" s="54" t="s">
        <v>18</v>
      </c>
      <c r="F3562" s="54" t="s">
        <v>128</v>
      </c>
      <c r="G3562" s="54" t="s">
        <v>129</v>
      </c>
      <c r="H3562" s="54"/>
      <c r="I3562" s="54" t="s">
        <v>227</v>
      </c>
      <c r="J3562" s="68">
        <v>1.79</v>
      </c>
      <c r="K3562" s="68">
        <v>3.063</v>
      </c>
      <c r="L3562" s="68">
        <v>3</v>
      </c>
      <c r="M3562" s="68">
        <v>3.5</v>
      </c>
      <c r="N3562" s="68">
        <v>0.5</v>
      </c>
    </row>
    <row r="3563" customFormat="1" spans="1:14">
      <c r="A3563" s="54" t="s">
        <v>10692</v>
      </c>
      <c r="B3563" s="54" t="s">
        <v>10693</v>
      </c>
      <c r="C3563" s="54" t="s">
        <v>10694</v>
      </c>
      <c r="D3563" s="54" t="s">
        <v>1993</v>
      </c>
      <c r="E3563" s="54" t="s">
        <v>18</v>
      </c>
      <c r="F3563" s="54" t="s">
        <v>1993</v>
      </c>
      <c r="G3563" s="54" t="s">
        <v>29</v>
      </c>
      <c r="H3563" s="54"/>
      <c r="I3563" s="54" t="s">
        <v>191</v>
      </c>
      <c r="J3563" s="68">
        <v>119.83</v>
      </c>
      <c r="K3563" s="68">
        <v>134.437</v>
      </c>
      <c r="L3563" s="68">
        <v>127</v>
      </c>
      <c r="M3563" s="68">
        <v>190</v>
      </c>
      <c r="N3563" s="68">
        <v>63</v>
      </c>
    </row>
    <row r="3564" customFormat="1" spans="1:14">
      <c r="A3564" s="54" t="s">
        <v>10695</v>
      </c>
      <c r="B3564" s="54" t="s">
        <v>10696</v>
      </c>
      <c r="C3564" s="54" t="s">
        <v>10697</v>
      </c>
      <c r="D3564" s="54" t="s">
        <v>140</v>
      </c>
      <c r="E3564" s="54" t="s">
        <v>18</v>
      </c>
      <c r="F3564" s="54" t="s">
        <v>140</v>
      </c>
      <c r="G3564" s="54" t="s">
        <v>98</v>
      </c>
      <c r="H3564" s="54"/>
      <c r="I3564" s="54" t="s">
        <v>191</v>
      </c>
      <c r="J3564" s="68">
        <v>8.36</v>
      </c>
      <c r="K3564" s="68">
        <v>6.624</v>
      </c>
      <c r="L3564" s="68">
        <v>8.5</v>
      </c>
      <c r="M3564" s="68">
        <v>8.5</v>
      </c>
      <c r="N3564" s="68">
        <v>0</v>
      </c>
    </row>
    <row r="3565" customFormat="1" spans="1:14">
      <c r="A3565" s="54" t="s">
        <v>10698</v>
      </c>
      <c r="B3565" s="54" t="s">
        <v>10699</v>
      </c>
      <c r="C3565" s="54" t="s">
        <v>10700</v>
      </c>
      <c r="D3565" s="54" t="s">
        <v>17</v>
      </c>
      <c r="E3565" s="54" t="s">
        <v>18</v>
      </c>
      <c r="F3565" s="54" t="s">
        <v>17</v>
      </c>
      <c r="G3565" s="54" t="s">
        <v>19</v>
      </c>
      <c r="H3565" s="54"/>
      <c r="I3565" s="54" t="s">
        <v>558</v>
      </c>
      <c r="J3565" s="68">
        <v>11.19</v>
      </c>
      <c r="K3565" s="68">
        <v>11.045</v>
      </c>
      <c r="L3565" s="68">
        <v>12</v>
      </c>
      <c r="M3565" s="68">
        <v>11.5</v>
      </c>
      <c r="N3565" s="68">
        <v>-0.5</v>
      </c>
    </row>
    <row r="3566" customFormat="1" spans="1:14">
      <c r="A3566" s="54" t="s">
        <v>10701</v>
      </c>
      <c r="B3566" s="54" t="s">
        <v>10702</v>
      </c>
      <c r="C3566" s="54" t="s">
        <v>10703</v>
      </c>
      <c r="D3566" s="54" t="s">
        <v>24</v>
      </c>
      <c r="E3566" s="54" t="s">
        <v>18</v>
      </c>
      <c r="F3566" s="54" t="s">
        <v>24</v>
      </c>
      <c r="G3566" s="54" t="s">
        <v>19</v>
      </c>
      <c r="H3566" s="54"/>
      <c r="I3566" s="54" t="s">
        <v>187</v>
      </c>
      <c r="J3566" s="68">
        <v>0.43</v>
      </c>
      <c r="K3566" s="68">
        <v>0</v>
      </c>
      <c r="L3566" s="68">
        <v>1.5</v>
      </c>
      <c r="M3566" s="68">
        <v>0.5</v>
      </c>
      <c r="N3566" s="68">
        <v>-1</v>
      </c>
    </row>
    <row r="3567" customFormat="1" spans="1:14">
      <c r="A3567" s="54" t="s">
        <v>10704</v>
      </c>
      <c r="B3567" s="54" t="s">
        <v>10705</v>
      </c>
      <c r="C3567" s="54" t="s">
        <v>10706</v>
      </c>
      <c r="D3567" s="54" t="s">
        <v>17</v>
      </c>
      <c r="E3567" s="54" t="s">
        <v>18</v>
      </c>
      <c r="F3567" s="54" t="s">
        <v>17</v>
      </c>
      <c r="G3567" s="54" t="s">
        <v>19</v>
      </c>
      <c r="H3567" s="54"/>
      <c r="I3567" s="54" t="s">
        <v>152</v>
      </c>
      <c r="J3567" s="68">
        <v>3.17</v>
      </c>
      <c r="K3567" s="68">
        <v>0.554</v>
      </c>
      <c r="L3567" s="68">
        <v>3.5</v>
      </c>
      <c r="M3567" s="68">
        <v>3.5</v>
      </c>
      <c r="N3567" s="68">
        <v>0</v>
      </c>
    </row>
    <row r="3568" customFormat="1" spans="1:14">
      <c r="A3568" s="54" t="s">
        <v>10707</v>
      </c>
      <c r="B3568" s="54" t="s">
        <v>10708</v>
      </c>
      <c r="C3568" s="54" t="s">
        <v>10709</v>
      </c>
      <c r="D3568" s="54" t="s">
        <v>85</v>
      </c>
      <c r="E3568" s="54" t="s">
        <v>18</v>
      </c>
      <c r="F3568" s="54" t="s">
        <v>85</v>
      </c>
      <c r="G3568" s="66" t="s">
        <v>29</v>
      </c>
      <c r="H3568" s="54"/>
      <c r="I3568" s="54" t="s">
        <v>558</v>
      </c>
      <c r="J3568" s="68">
        <v>16.07</v>
      </c>
      <c r="K3568" s="68">
        <v>25.5</v>
      </c>
      <c r="L3568" s="68">
        <v>21</v>
      </c>
      <c r="M3568" s="68">
        <v>26</v>
      </c>
      <c r="N3568" s="68">
        <v>5</v>
      </c>
    </row>
    <row r="3569" customFormat="1" spans="1:14">
      <c r="A3569" s="54" t="s">
        <v>10710</v>
      </c>
      <c r="B3569" s="54" t="s">
        <v>10711</v>
      </c>
      <c r="C3569" s="54" t="s">
        <v>10712</v>
      </c>
      <c r="D3569" s="54" t="s">
        <v>2864</v>
      </c>
      <c r="E3569" s="54" t="s">
        <v>18</v>
      </c>
      <c r="F3569" s="54" t="s">
        <v>2864</v>
      </c>
      <c r="G3569" s="54" t="s">
        <v>129</v>
      </c>
      <c r="H3569" s="54"/>
      <c r="I3569" s="54" t="s">
        <v>687</v>
      </c>
      <c r="J3569" s="68">
        <v>58.47</v>
      </c>
      <c r="K3569" s="68">
        <v>59.045</v>
      </c>
      <c r="L3569" s="68">
        <v>61</v>
      </c>
      <c r="M3569" s="68">
        <v>60</v>
      </c>
      <c r="N3569" s="68">
        <v>-1</v>
      </c>
    </row>
    <row r="3570" customFormat="1" spans="1:14">
      <c r="A3570" s="54" t="s">
        <v>10713</v>
      </c>
      <c r="B3570" s="54" t="s">
        <v>10714</v>
      </c>
      <c r="C3570" s="54" t="s">
        <v>10715</v>
      </c>
      <c r="D3570" s="54" t="s">
        <v>17</v>
      </c>
      <c r="E3570" s="54" t="s">
        <v>18</v>
      </c>
      <c r="F3570" s="54" t="s">
        <v>17</v>
      </c>
      <c r="G3570" s="54" t="s">
        <v>19</v>
      </c>
      <c r="H3570" s="54"/>
      <c r="I3570" s="54" t="s">
        <v>390</v>
      </c>
      <c r="J3570" s="68">
        <v>10.94</v>
      </c>
      <c r="K3570" s="68" t="s">
        <v>36</v>
      </c>
      <c r="L3570" s="68">
        <v>21</v>
      </c>
      <c r="M3570" s="68">
        <v>22</v>
      </c>
      <c r="N3570" s="68">
        <v>1</v>
      </c>
    </row>
    <row r="3571" customFormat="1" spans="1:14">
      <c r="A3571" s="54" t="s">
        <v>10716</v>
      </c>
      <c r="B3571" s="54" t="s">
        <v>10717</v>
      </c>
      <c r="C3571" s="54" t="s">
        <v>10718</v>
      </c>
      <c r="D3571" s="54" t="s">
        <v>17</v>
      </c>
      <c r="E3571" s="54" t="s">
        <v>18</v>
      </c>
      <c r="F3571" s="54" t="s">
        <v>17</v>
      </c>
      <c r="G3571" s="54" t="s">
        <v>19</v>
      </c>
      <c r="H3571" s="54"/>
      <c r="I3571" s="54" t="s">
        <v>1269</v>
      </c>
      <c r="J3571" s="68">
        <v>28.45</v>
      </c>
      <c r="K3571" s="68">
        <v>54.544</v>
      </c>
      <c r="L3571" s="68">
        <v>46</v>
      </c>
      <c r="M3571" s="68">
        <v>55</v>
      </c>
      <c r="N3571" s="68">
        <v>9</v>
      </c>
    </row>
    <row r="3572" customFormat="1" spans="1:14">
      <c r="A3572" s="54" t="s">
        <v>10719</v>
      </c>
      <c r="B3572" s="54" t="s">
        <v>10720</v>
      </c>
      <c r="C3572" s="54" t="s">
        <v>10721</v>
      </c>
      <c r="D3572" s="54" t="s">
        <v>24</v>
      </c>
      <c r="E3572" s="54" t="s">
        <v>18</v>
      </c>
      <c r="F3572" s="54" t="s">
        <v>24</v>
      </c>
      <c r="G3572" s="54" t="s">
        <v>19</v>
      </c>
      <c r="H3572" s="54"/>
      <c r="I3572" s="54" t="s">
        <v>152</v>
      </c>
      <c r="J3572" s="68">
        <v>1.29</v>
      </c>
      <c r="K3572" s="68">
        <v>0.739</v>
      </c>
      <c r="L3572" s="68">
        <v>1.5</v>
      </c>
      <c r="M3572" s="68">
        <v>1.5</v>
      </c>
      <c r="N3572" s="68">
        <v>0</v>
      </c>
    </row>
    <row r="3573" customFormat="1" spans="1:14">
      <c r="A3573" s="54" t="s">
        <v>10722</v>
      </c>
      <c r="B3573" s="54" t="s">
        <v>10723</v>
      </c>
      <c r="C3573" s="54" t="s">
        <v>10724</v>
      </c>
      <c r="D3573" s="54" t="s">
        <v>1784</v>
      </c>
      <c r="E3573" s="54" t="s">
        <v>18</v>
      </c>
      <c r="F3573" s="54" t="s">
        <v>1784</v>
      </c>
      <c r="G3573" s="54" t="s">
        <v>52</v>
      </c>
      <c r="H3573" s="54"/>
      <c r="I3573" s="54" t="s">
        <v>120</v>
      </c>
      <c r="J3573" s="68">
        <v>160</v>
      </c>
      <c r="K3573" s="68">
        <v>299.3</v>
      </c>
      <c r="L3573" s="68">
        <v>300</v>
      </c>
      <c r="M3573" s="68">
        <v>300</v>
      </c>
      <c r="N3573" s="68">
        <v>0</v>
      </c>
    </row>
    <row r="3574" customFormat="1" spans="1:14">
      <c r="A3574" s="54" t="s">
        <v>10725</v>
      </c>
      <c r="B3574" s="54" t="s">
        <v>10726</v>
      </c>
      <c r="C3574" s="54" t="s">
        <v>10727</v>
      </c>
      <c r="D3574" s="54" t="s">
        <v>586</v>
      </c>
      <c r="E3574" s="54" t="s">
        <v>18</v>
      </c>
      <c r="F3574" s="54" t="s">
        <v>586</v>
      </c>
      <c r="G3574" s="54" t="s">
        <v>98</v>
      </c>
      <c r="H3574" s="54"/>
      <c r="I3574" s="54" t="s">
        <v>99</v>
      </c>
      <c r="J3574" s="68">
        <v>5.81</v>
      </c>
      <c r="K3574" s="68">
        <v>5.855</v>
      </c>
      <c r="L3574" s="68">
        <v>6</v>
      </c>
      <c r="M3574" s="68">
        <v>6</v>
      </c>
      <c r="N3574" s="68">
        <v>0</v>
      </c>
    </row>
    <row r="3575" customFormat="1" spans="1:14">
      <c r="A3575" s="54" t="s">
        <v>10728</v>
      </c>
      <c r="B3575" s="54" t="s">
        <v>10729</v>
      </c>
      <c r="C3575" s="54" t="s">
        <v>10730</v>
      </c>
      <c r="D3575" s="54" t="s">
        <v>1283</v>
      </c>
      <c r="E3575" s="54" t="s">
        <v>18</v>
      </c>
      <c r="F3575" s="54" t="s">
        <v>1283</v>
      </c>
      <c r="G3575" s="54" t="s">
        <v>19</v>
      </c>
      <c r="H3575" s="54"/>
      <c r="I3575" s="54" t="s">
        <v>2365</v>
      </c>
      <c r="J3575" s="68">
        <v>17.78</v>
      </c>
      <c r="K3575" s="68">
        <v>19.828</v>
      </c>
      <c r="L3575" s="68">
        <v>19.5</v>
      </c>
      <c r="M3575" s="68">
        <v>23</v>
      </c>
      <c r="N3575" s="68">
        <v>3.5</v>
      </c>
    </row>
    <row r="3576" customFormat="1" spans="1:14">
      <c r="A3576" s="54" t="s">
        <v>10731</v>
      </c>
      <c r="B3576" s="54" t="s">
        <v>10732</v>
      </c>
      <c r="C3576" s="54" t="s">
        <v>10733</v>
      </c>
      <c r="D3576" s="54" t="s">
        <v>24</v>
      </c>
      <c r="E3576" s="54" t="s">
        <v>18</v>
      </c>
      <c r="F3576" s="54" t="s">
        <v>24</v>
      </c>
      <c r="G3576" s="54" t="s">
        <v>19</v>
      </c>
      <c r="H3576" s="54"/>
      <c r="I3576" s="54" t="s">
        <v>604</v>
      </c>
      <c r="J3576" s="68">
        <v>4.05</v>
      </c>
      <c r="K3576" s="68">
        <v>5.4</v>
      </c>
      <c r="L3576" s="68">
        <v>5.5</v>
      </c>
      <c r="M3576" s="68">
        <v>5.5</v>
      </c>
      <c r="N3576" s="68">
        <v>0</v>
      </c>
    </row>
    <row r="3577" customFormat="1" spans="1:14">
      <c r="A3577" s="54" t="s">
        <v>10734</v>
      </c>
      <c r="B3577" s="54" t="s">
        <v>10735</v>
      </c>
      <c r="C3577" s="54" t="s">
        <v>10736</v>
      </c>
      <c r="D3577" s="54" t="s">
        <v>2864</v>
      </c>
      <c r="E3577" s="54" t="s">
        <v>18</v>
      </c>
      <c r="F3577" s="54" t="s">
        <v>2864</v>
      </c>
      <c r="G3577" s="54" t="s">
        <v>129</v>
      </c>
      <c r="H3577" s="54"/>
      <c r="I3577" s="54" t="s">
        <v>1701</v>
      </c>
      <c r="J3577" s="68">
        <v>0.29</v>
      </c>
      <c r="K3577" s="68">
        <v>0.56</v>
      </c>
      <c r="L3577" s="68">
        <v>1</v>
      </c>
      <c r="M3577" s="68">
        <v>1</v>
      </c>
      <c r="N3577" s="68">
        <v>0</v>
      </c>
    </row>
    <row r="3578" customFormat="1" spans="1:14">
      <c r="A3578" s="54" t="s">
        <v>10737</v>
      </c>
      <c r="B3578" s="54" t="s">
        <v>10738</v>
      </c>
      <c r="C3578" s="54" t="s">
        <v>10739</v>
      </c>
      <c r="D3578" s="54" t="s">
        <v>97</v>
      </c>
      <c r="E3578" s="54" t="s">
        <v>18</v>
      </c>
      <c r="F3578" s="54" t="s">
        <v>97</v>
      </c>
      <c r="G3578" s="54" t="s">
        <v>98</v>
      </c>
      <c r="H3578" s="54"/>
      <c r="I3578" s="54" t="s">
        <v>535</v>
      </c>
      <c r="J3578" s="68">
        <v>147.64</v>
      </c>
      <c r="K3578" s="68">
        <v>143.542</v>
      </c>
      <c r="L3578" s="68">
        <v>149</v>
      </c>
      <c r="M3578" s="68">
        <v>148</v>
      </c>
      <c r="N3578" s="68">
        <v>-1</v>
      </c>
    </row>
    <row r="3579" customFormat="1" spans="1:14">
      <c r="A3579" s="54" t="s">
        <v>10740</v>
      </c>
      <c r="B3579" s="54" t="s">
        <v>10741</v>
      </c>
      <c r="C3579" s="54" t="s">
        <v>36</v>
      </c>
      <c r="D3579" s="54" t="s">
        <v>140</v>
      </c>
      <c r="E3579" s="54" t="s">
        <v>18</v>
      </c>
      <c r="F3579" s="54" t="s">
        <v>140</v>
      </c>
      <c r="G3579" s="54" t="s">
        <v>98</v>
      </c>
      <c r="H3579" s="54"/>
      <c r="I3579" s="54" t="s">
        <v>191</v>
      </c>
      <c r="J3579" s="68">
        <v>1.2</v>
      </c>
      <c r="K3579" s="68">
        <v>0.845</v>
      </c>
      <c r="L3579" s="68">
        <v>2</v>
      </c>
      <c r="M3579" s="68">
        <v>2</v>
      </c>
      <c r="N3579" s="68">
        <v>0</v>
      </c>
    </row>
    <row r="3580" customFormat="1" spans="1:14">
      <c r="A3580" s="54" t="s">
        <v>10742</v>
      </c>
      <c r="B3580" s="54" t="s">
        <v>10743</v>
      </c>
      <c r="C3580" s="54" t="s">
        <v>10744</v>
      </c>
      <c r="D3580" s="54" t="s">
        <v>128</v>
      </c>
      <c r="E3580" s="54" t="s">
        <v>18</v>
      </c>
      <c r="F3580" s="54" t="s">
        <v>128</v>
      </c>
      <c r="G3580" s="54" t="s">
        <v>129</v>
      </c>
      <c r="H3580" s="54"/>
      <c r="I3580" s="54" t="s">
        <v>687</v>
      </c>
      <c r="J3580" s="68">
        <v>1.55</v>
      </c>
      <c r="K3580" s="68">
        <v>2.062</v>
      </c>
      <c r="L3580" s="68">
        <v>3</v>
      </c>
      <c r="M3580" s="68">
        <v>3</v>
      </c>
      <c r="N3580" s="68">
        <v>0</v>
      </c>
    </row>
    <row r="3581" customFormat="1" spans="1:14">
      <c r="A3581" s="54" t="s">
        <v>10745</v>
      </c>
      <c r="B3581" s="54" t="s">
        <v>10746</v>
      </c>
      <c r="C3581" s="54" t="s">
        <v>10747</v>
      </c>
      <c r="D3581" s="54" t="s">
        <v>17</v>
      </c>
      <c r="E3581" s="54" t="s">
        <v>18</v>
      </c>
      <c r="F3581" s="54" t="s">
        <v>17</v>
      </c>
      <c r="G3581" s="54" t="s">
        <v>19</v>
      </c>
      <c r="H3581" s="54"/>
      <c r="I3581" s="54" t="s">
        <v>191</v>
      </c>
      <c r="J3581" s="68">
        <v>0.06</v>
      </c>
      <c r="K3581" s="68" t="s">
        <v>36</v>
      </c>
      <c r="L3581" s="68">
        <v>0.5</v>
      </c>
      <c r="M3581" s="68">
        <v>0.5</v>
      </c>
      <c r="N3581" s="68">
        <v>0</v>
      </c>
    </row>
    <row r="3582" customFormat="1" spans="1:14">
      <c r="A3582" s="54" t="s">
        <v>10748</v>
      </c>
      <c r="B3582" s="54" t="s">
        <v>10749</v>
      </c>
      <c r="C3582" s="54" t="s">
        <v>50</v>
      </c>
      <c r="D3582" s="54" t="s">
        <v>633</v>
      </c>
      <c r="E3582" s="54" t="s">
        <v>18</v>
      </c>
      <c r="F3582" s="54" t="s">
        <v>633</v>
      </c>
      <c r="G3582" s="54" t="s">
        <v>52</v>
      </c>
      <c r="H3582" s="54"/>
      <c r="I3582" s="54" t="s">
        <v>6557</v>
      </c>
      <c r="J3582" s="68">
        <v>30.9</v>
      </c>
      <c r="K3582" s="68">
        <v>64.657</v>
      </c>
      <c r="L3582" s="68">
        <v>65</v>
      </c>
      <c r="M3582" s="68">
        <v>65</v>
      </c>
      <c r="N3582" s="68">
        <v>0</v>
      </c>
    </row>
    <row r="3583" customFormat="1" spans="1:14">
      <c r="A3583" s="54" t="s">
        <v>10750</v>
      </c>
      <c r="B3583" s="54" t="s">
        <v>10751</v>
      </c>
      <c r="C3583" s="54" t="s">
        <v>10752</v>
      </c>
      <c r="D3583" s="54" t="s">
        <v>256</v>
      </c>
      <c r="E3583" s="54" t="s">
        <v>18</v>
      </c>
      <c r="F3583" s="54" t="s">
        <v>256</v>
      </c>
      <c r="G3583" s="66" t="s">
        <v>19</v>
      </c>
      <c r="H3583" s="54"/>
      <c r="I3583" s="54" t="s">
        <v>120</v>
      </c>
      <c r="J3583" s="68">
        <v>3.16</v>
      </c>
      <c r="K3583" s="68">
        <v>2.744</v>
      </c>
      <c r="L3583" s="68">
        <v>3.5</v>
      </c>
      <c r="M3583" s="68">
        <v>4</v>
      </c>
      <c r="N3583" s="68">
        <v>0.5</v>
      </c>
    </row>
    <row r="3584" customFormat="1" spans="1:14">
      <c r="A3584" s="54" t="s">
        <v>10753</v>
      </c>
      <c r="B3584" s="54" t="s">
        <v>10754</v>
      </c>
      <c r="C3584" s="54" t="s">
        <v>10755</v>
      </c>
      <c r="D3584" s="54" t="s">
        <v>17</v>
      </c>
      <c r="E3584" s="54" t="s">
        <v>18</v>
      </c>
      <c r="F3584" s="54" t="s">
        <v>17</v>
      </c>
      <c r="G3584" s="54" t="s">
        <v>19</v>
      </c>
      <c r="H3584" s="54"/>
      <c r="I3584" s="54" t="s">
        <v>99</v>
      </c>
      <c r="J3584" s="68">
        <v>21.51</v>
      </c>
      <c r="K3584" s="68">
        <v>5.702</v>
      </c>
      <c r="L3584" s="68">
        <v>22</v>
      </c>
      <c r="M3584" s="68">
        <v>22</v>
      </c>
      <c r="N3584" s="68">
        <v>0</v>
      </c>
    </row>
    <row r="3585" customFormat="1" spans="1:14">
      <c r="A3585" s="54" t="s">
        <v>10756</v>
      </c>
      <c r="B3585" s="54" t="s">
        <v>10757</v>
      </c>
      <c r="C3585" s="54" t="s">
        <v>10758</v>
      </c>
      <c r="D3585" s="54" t="s">
        <v>17</v>
      </c>
      <c r="E3585" s="54" t="s">
        <v>18</v>
      </c>
      <c r="F3585" s="54" t="s">
        <v>17</v>
      </c>
      <c r="G3585" s="54" t="s">
        <v>19</v>
      </c>
      <c r="H3585" s="54"/>
      <c r="I3585" s="54" t="s">
        <v>99</v>
      </c>
      <c r="J3585" s="68">
        <v>43.12</v>
      </c>
      <c r="K3585" s="68" t="s">
        <v>36</v>
      </c>
      <c r="L3585" s="68">
        <v>44</v>
      </c>
      <c r="M3585" s="68">
        <v>44</v>
      </c>
      <c r="N3585" s="68">
        <v>0</v>
      </c>
    </row>
    <row r="3586" customFormat="1" spans="1:14">
      <c r="A3586" s="54" t="s">
        <v>10759</v>
      </c>
      <c r="B3586" s="54" t="s">
        <v>10760</v>
      </c>
      <c r="C3586" s="54" t="s">
        <v>10761</v>
      </c>
      <c r="D3586" s="54" t="s">
        <v>17</v>
      </c>
      <c r="E3586" s="54" t="s">
        <v>18</v>
      </c>
      <c r="F3586" s="54" t="s">
        <v>17</v>
      </c>
      <c r="G3586" s="54" t="s">
        <v>19</v>
      </c>
      <c r="H3586" s="54"/>
      <c r="I3586" s="54" t="s">
        <v>99</v>
      </c>
      <c r="J3586" s="68">
        <v>43.05</v>
      </c>
      <c r="K3586" s="68" t="s">
        <v>36</v>
      </c>
      <c r="L3586" s="68">
        <v>44</v>
      </c>
      <c r="M3586" s="68">
        <v>44</v>
      </c>
      <c r="N3586" s="68">
        <v>0</v>
      </c>
    </row>
    <row r="3587" customFormat="1" spans="1:14">
      <c r="A3587" s="54" t="s">
        <v>10762</v>
      </c>
      <c r="B3587" s="54" t="s">
        <v>10763</v>
      </c>
      <c r="C3587" s="54" t="s">
        <v>10764</v>
      </c>
      <c r="D3587" s="54" t="s">
        <v>17</v>
      </c>
      <c r="E3587" s="54" t="s">
        <v>18</v>
      </c>
      <c r="F3587" s="54" t="s">
        <v>17</v>
      </c>
      <c r="G3587" s="54" t="s">
        <v>19</v>
      </c>
      <c r="H3587" s="54"/>
      <c r="I3587" s="54" t="s">
        <v>99</v>
      </c>
      <c r="J3587" s="68">
        <v>21.52</v>
      </c>
      <c r="K3587" s="68">
        <v>5.875</v>
      </c>
      <c r="L3587" s="68">
        <v>22</v>
      </c>
      <c r="M3587" s="68">
        <v>22</v>
      </c>
      <c r="N3587" s="68">
        <v>0</v>
      </c>
    </row>
    <row r="3588" customFormat="1" spans="1:14">
      <c r="A3588" s="54" t="s">
        <v>10765</v>
      </c>
      <c r="B3588" s="54" t="s">
        <v>10766</v>
      </c>
      <c r="C3588" s="54" t="s">
        <v>10767</v>
      </c>
      <c r="D3588" s="54" t="s">
        <v>17</v>
      </c>
      <c r="E3588" s="54" t="s">
        <v>18</v>
      </c>
      <c r="F3588" s="54" t="s">
        <v>17</v>
      </c>
      <c r="G3588" s="54" t="s">
        <v>19</v>
      </c>
      <c r="H3588" s="54"/>
      <c r="I3588" s="54" t="s">
        <v>99</v>
      </c>
      <c r="J3588" s="68">
        <v>54.08</v>
      </c>
      <c r="K3588" s="68" t="s">
        <v>36</v>
      </c>
      <c r="L3588" s="68">
        <v>55</v>
      </c>
      <c r="M3588" s="68">
        <v>55</v>
      </c>
      <c r="N3588" s="68">
        <v>0</v>
      </c>
    </row>
    <row r="3589" customFormat="1" spans="1:14">
      <c r="A3589" s="54" t="s">
        <v>10768</v>
      </c>
      <c r="B3589" s="54" t="s">
        <v>10769</v>
      </c>
      <c r="C3589" s="54" t="s">
        <v>10770</v>
      </c>
      <c r="D3589" s="54" t="s">
        <v>17</v>
      </c>
      <c r="E3589" s="54" t="s">
        <v>18</v>
      </c>
      <c r="F3589" s="54" t="s">
        <v>17</v>
      </c>
      <c r="G3589" s="66" t="s">
        <v>19</v>
      </c>
      <c r="H3589" s="54"/>
      <c r="I3589" s="54" t="s">
        <v>99</v>
      </c>
      <c r="J3589" s="68">
        <v>10.23</v>
      </c>
      <c r="K3589" s="68" t="s">
        <v>36</v>
      </c>
      <c r="L3589" s="68">
        <v>25</v>
      </c>
      <c r="M3589" s="68">
        <v>31</v>
      </c>
      <c r="N3589" s="68">
        <v>6</v>
      </c>
    </row>
    <row r="3590" customFormat="1" spans="1:14">
      <c r="A3590" s="54" t="s">
        <v>10771</v>
      </c>
      <c r="B3590" s="54" t="s">
        <v>10772</v>
      </c>
      <c r="C3590" s="54" t="s">
        <v>10773</v>
      </c>
      <c r="D3590" s="54" t="s">
        <v>17</v>
      </c>
      <c r="E3590" s="54" t="s">
        <v>18</v>
      </c>
      <c r="F3590" s="54" t="s">
        <v>17</v>
      </c>
      <c r="G3590" s="54" t="s">
        <v>19</v>
      </c>
      <c r="H3590" s="54"/>
      <c r="I3590" s="54" t="s">
        <v>99</v>
      </c>
      <c r="J3590" s="68">
        <v>10.18</v>
      </c>
      <c r="K3590" s="68" t="s">
        <v>36</v>
      </c>
      <c r="L3590" s="68">
        <v>25</v>
      </c>
      <c r="M3590" s="68">
        <v>31</v>
      </c>
      <c r="N3590" s="68">
        <v>6</v>
      </c>
    </row>
    <row r="3591" customFormat="1" spans="1:14">
      <c r="A3591" s="54" t="s">
        <v>10774</v>
      </c>
      <c r="B3591" s="54" t="s">
        <v>10775</v>
      </c>
      <c r="C3591" s="54" t="s">
        <v>50</v>
      </c>
      <c r="D3591" s="54" t="s">
        <v>51</v>
      </c>
      <c r="E3591" s="54" t="s">
        <v>18</v>
      </c>
      <c r="F3591" s="54" t="s">
        <v>51</v>
      </c>
      <c r="G3591" s="54" t="s">
        <v>52</v>
      </c>
      <c r="H3591" s="54"/>
      <c r="I3591" s="54" t="s">
        <v>1218</v>
      </c>
      <c r="J3591" s="68">
        <v>24.7</v>
      </c>
      <c r="K3591" s="68">
        <v>15.58</v>
      </c>
      <c r="L3591" s="68">
        <v>25</v>
      </c>
      <c r="M3591" s="68">
        <v>25</v>
      </c>
      <c r="N3591" s="68">
        <v>0</v>
      </c>
    </row>
    <row r="3592" customFormat="1" spans="1:14">
      <c r="A3592" s="54" t="s">
        <v>10776</v>
      </c>
      <c r="B3592" s="54" t="s">
        <v>10777</v>
      </c>
      <c r="C3592" s="54" t="s">
        <v>10778</v>
      </c>
      <c r="D3592" s="54" t="s">
        <v>17</v>
      </c>
      <c r="E3592" s="54" t="s">
        <v>18</v>
      </c>
      <c r="F3592" s="54" t="s">
        <v>17</v>
      </c>
      <c r="G3592" s="54" t="s">
        <v>19</v>
      </c>
      <c r="H3592" s="54"/>
      <c r="I3592" s="54" t="s">
        <v>99</v>
      </c>
      <c r="J3592" s="68">
        <v>43.43</v>
      </c>
      <c r="K3592" s="68" t="s">
        <v>36</v>
      </c>
      <c r="L3592" s="68">
        <v>44</v>
      </c>
      <c r="M3592" s="68">
        <v>47</v>
      </c>
      <c r="N3592" s="68">
        <v>3</v>
      </c>
    </row>
    <row r="3593" customFormat="1" spans="1:14">
      <c r="A3593" s="54" t="s">
        <v>10779</v>
      </c>
      <c r="B3593" s="54" t="s">
        <v>10780</v>
      </c>
      <c r="C3593" s="54" t="s">
        <v>10781</v>
      </c>
      <c r="D3593" s="54" t="s">
        <v>17</v>
      </c>
      <c r="E3593" s="54" t="s">
        <v>18</v>
      </c>
      <c r="F3593" s="54" t="s">
        <v>17</v>
      </c>
      <c r="G3593" s="54" t="s">
        <v>19</v>
      </c>
      <c r="H3593" s="54"/>
      <c r="I3593" s="54" t="s">
        <v>99</v>
      </c>
      <c r="J3593" s="68">
        <v>21.66</v>
      </c>
      <c r="K3593" s="68">
        <v>22.748</v>
      </c>
      <c r="L3593" s="68">
        <v>22</v>
      </c>
      <c r="M3593" s="68">
        <v>23</v>
      </c>
      <c r="N3593" s="68">
        <v>1</v>
      </c>
    </row>
    <row r="3594" customFormat="1" spans="1:14">
      <c r="A3594" s="54" t="s">
        <v>10782</v>
      </c>
      <c r="B3594" s="54" t="s">
        <v>10783</v>
      </c>
      <c r="C3594" s="54" t="s">
        <v>10784</v>
      </c>
      <c r="D3594" s="54" t="s">
        <v>17</v>
      </c>
      <c r="E3594" s="54" t="s">
        <v>18</v>
      </c>
      <c r="F3594" s="54" t="s">
        <v>17</v>
      </c>
      <c r="G3594" s="54" t="s">
        <v>19</v>
      </c>
      <c r="H3594" s="54"/>
      <c r="I3594" s="54" t="s">
        <v>99</v>
      </c>
      <c r="J3594" s="68">
        <v>10.32</v>
      </c>
      <c r="K3594" s="68" t="s">
        <v>36</v>
      </c>
      <c r="L3594" s="68">
        <v>25</v>
      </c>
      <c r="M3594" s="68">
        <v>28</v>
      </c>
      <c r="N3594" s="68">
        <v>3</v>
      </c>
    </row>
    <row r="3595" customFormat="1" spans="1:14">
      <c r="A3595" s="54" t="s">
        <v>10785</v>
      </c>
      <c r="B3595" s="54" t="s">
        <v>10786</v>
      </c>
      <c r="C3595" s="54" t="s">
        <v>10787</v>
      </c>
      <c r="D3595" s="54" t="s">
        <v>17</v>
      </c>
      <c r="E3595" s="54" t="s">
        <v>18</v>
      </c>
      <c r="F3595" s="54" t="s">
        <v>17</v>
      </c>
      <c r="G3595" s="54" t="s">
        <v>19</v>
      </c>
      <c r="H3595" s="54"/>
      <c r="I3595" s="54" t="s">
        <v>99</v>
      </c>
      <c r="J3595" s="68">
        <v>10.22</v>
      </c>
      <c r="K3595" s="68" t="s">
        <v>36</v>
      </c>
      <c r="L3595" s="68">
        <v>25</v>
      </c>
      <c r="M3595" s="68">
        <v>32</v>
      </c>
      <c r="N3595" s="68">
        <v>7</v>
      </c>
    </row>
    <row r="3596" customFormat="1" spans="1:14">
      <c r="A3596" s="54" t="s">
        <v>10788</v>
      </c>
      <c r="B3596" s="54" t="s">
        <v>10789</v>
      </c>
      <c r="C3596" s="54" t="s">
        <v>10790</v>
      </c>
      <c r="D3596" s="54" t="s">
        <v>17</v>
      </c>
      <c r="E3596" s="54" t="s">
        <v>18</v>
      </c>
      <c r="F3596" s="54" t="s">
        <v>17</v>
      </c>
      <c r="G3596" s="54" t="s">
        <v>19</v>
      </c>
      <c r="H3596" s="54"/>
      <c r="I3596" s="54" t="s">
        <v>99</v>
      </c>
      <c r="J3596" s="68">
        <v>10.26</v>
      </c>
      <c r="K3596" s="68" t="s">
        <v>36</v>
      </c>
      <c r="L3596" s="68">
        <v>25</v>
      </c>
      <c r="M3596" s="68">
        <v>31</v>
      </c>
      <c r="N3596" s="68">
        <v>6</v>
      </c>
    </row>
    <row r="3597" customFormat="1" spans="1:14">
      <c r="A3597" s="54" t="s">
        <v>10791</v>
      </c>
      <c r="B3597" s="54" t="s">
        <v>10792</v>
      </c>
      <c r="C3597" s="54" t="s">
        <v>10793</v>
      </c>
      <c r="D3597" s="54" t="s">
        <v>17</v>
      </c>
      <c r="E3597" s="54" t="s">
        <v>18</v>
      </c>
      <c r="F3597" s="54" t="s">
        <v>17</v>
      </c>
      <c r="G3597" s="54" t="s">
        <v>19</v>
      </c>
      <c r="H3597" s="54"/>
      <c r="I3597" s="54" t="s">
        <v>99</v>
      </c>
      <c r="J3597" s="68">
        <v>43.26</v>
      </c>
      <c r="K3597" s="68" t="s">
        <v>36</v>
      </c>
      <c r="L3597" s="68">
        <v>44</v>
      </c>
      <c r="M3597" s="68">
        <v>44</v>
      </c>
      <c r="N3597" s="68">
        <v>0</v>
      </c>
    </row>
    <row r="3598" customFormat="1" spans="1:14">
      <c r="A3598" s="54" t="s">
        <v>10794</v>
      </c>
      <c r="B3598" s="54" t="s">
        <v>10795</v>
      </c>
      <c r="C3598" s="54" t="s">
        <v>10796</v>
      </c>
      <c r="D3598" s="54" t="s">
        <v>17</v>
      </c>
      <c r="E3598" s="54" t="s">
        <v>18</v>
      </c>
      <c r="F3598" s="54" t="s">
        <v>17</v>
      </c>
      <c r="G3598" s="54" t="s">
        <v>19</v>
      </c>
      <c r="H3598" s="54"/>
      <c r="I3598" s="54" t="s">
        <v>99</v>
      </c>
      <c r="J3598" s="68">
        <v>21.62</v>
      </c>
      <c r="K3598" s="68">
        <v>22.748</v>
      </c>
      <c r="L3598" s="68">
        <v>22</v>
      </c>
      <c r="M3598" s="68">
        <v>23</v>
      </c>
      <c r="N3598" s="68">
        <v>1</v>
      </c>
    </row>
    <row r="3599" customFormat="1" spans="1:14">
      <c r="A3599" s="54" t="s">
        <v>10797</v>
      </c>
      <c r="B3599" s="54" t="s">
        <v>10798</v>
      </c>
      <c r="C3599" s="54" t="s">
        <v>10799</v>
      </c>
      <c r="D3599" s="54" t="s">
        <v>17</v>
      </c>
      <c r="E3599" s="54" t="s">
        <v>18</v>
      </c>
      <c r="F3599" s="54" t="s">
        <v>17</v>
      </c>
      <c r="G3599" s="66" t="s">
        <v>19</v>
      </c>
      <c r="H3599" s="54"/>
      <c r="I3599" s="54" t="s">
        <v>99</v>
      </c>
      <c r="J3599" s="68">
        <v>21.59</v>
      </c>
      <c r="K3599" s="68">
        <v>23.782</v>
      </c>
      <c r="L3599" s="68">
        <v>22</v>
      </c>
      <c r="M3599" s="68">
        <v>24</v>
      </c>
      <c r="N3599" s="68">
        <v>2</v>
      </c>
    </row>
    <row r="3600" customFormat="1" spans="1:14">
      <c r="A3600" s="54" t="s">
        <v>10800</v>
      </c>
      <c r="B3600" s="54" t="s">
        <v>10801</v>
      </c>
      <c r="C3600" s="54" t="s">
        <v>10802</v>
      </c>
      <c r="D3600" s="54" t="s">
        <v>17</v>
      </c>
      <c r="E3600" s="54" t="s">
        <v>18</v>
      </c>
      <c r="F3600" s="54" t="s">
        <v>17</v>
      </c>
      <c r="G3600" s="54" t="s">
        <v>19</v>
      </c>
      <c r="H3600" s="54"/>
      <c r="I3600" s="54" t="s">
        <v>99</v>
      </c>
      <c r="J3600" s="68">
        <v>21.1</v>
      </c>
      <c r="K3600" s="68" t="s">
        <v>36</v>
      </c>
      <c r="L3600" s="68">
        <v>22</v>
      </c>
      <c r="M3600" s="68">
        <v>22</v>
      </c>
      <c r="N3600" s="68">
        <v>0</v>
      </c>
    </row>
    <row r="3601" customFormat="1" spans="1:14">
      <c r="A3601" s="54" t="s">
        <v>10803</v>
      </c>
      <c r="B3601" s="54" t="s">
        <v>10804</v>
      </c>
      <c r="C3601" s="54" t="s">
        <v>10805</v>
      </c>
      <c r="D3601" s="54" t="s">
        <v>140</v>
      </c>
      <c r="E3601" s="54" t="s">
        <v>18</v>
      </c>
      <c r="F3601" s="54" t="s">
        <v>140</v>
      </c>
      <c r="G3601" s="66" t="s">
        <v>98</v>
      </c>
      <c r="H3601" s="54"/>
      <c r="I3601" s="54" t="s">
        <v>191</v>
      </c>
      <c r="J3601" s="68">
        <v>17.26</v>
      </c>
      <c r="K3601" s="68">
        <v>7.396</v>
      </c>
      <c r="L3601" s="68">
        <v>17.5</v>
      </c>
      <c r="M3601" s="68">
        <v>18</v>
      </c>
      <c r="N3601" s="68">
        <v>0.5</v>
      </c>
    </row>
    <row r="3602" customFormat="1" spans="1:14">
      <c r="A3602" s="54" t="s">
        <v>10806</v>
      </c>
      <c r="B3602" s="54" t="s">
        <v>10807</v>
      </c>
      <c r="C3602" s="54" t="s">
        <v>10808</v>
      </c>
      <c r="D3602" s="54" t="s">
        <v>24</v>
      </c>
      <c r="E3602" s="54" t="s">
        <v>18</v>
      </c>
      <c r="F3602" s="54" t="s">
        <v>24</v>
      </c>
      <c r="G3602" s="54" t="s">
        <v>19</v>
      </c>
      <c r="H3602" s="54"/>
      <c r="I3602" s="54" t="s">
        <v>191</v>
      </c>
      <c r="J3602" s="68">
        <v>39.01</v>
      </c>
      <c r="K3602" s="68">
        <v>45.122</v>
      </c>
      <c r="L3602" s="68">
        <v>40</v>
      </c>
      <c r="M3602" s="68">
        <v>46</v>
      </c>
      <c r="N3602" s="68">
        <v>6</v>
      </c>
    </row>
    <row r="3603" customFormat="1" spans="1:14">
      <c r="A3603" s="54" t="s">
        <v>10809</v>
      </c>
      <c r="B3603" s="54" t="s">
        <v>10810</v>
      </c>
      <c r="C3603" s="54" t="s">
        <v>10811</v>
      </c>
      <c r="D3603" s="54" t="s">
        <v>140</v>
      </c>
      <c r="E3603" s="54" t="s">
        <v>18</v>
      </c>
      <c r="F3603" s="54" t="s">
        <v>140</v>
      </c>
      <c r="G3603" s="54" t="s">
        <v>98</v>
      </c>
      <c r="H3603" s="54"/>
      <c r="I3603" s="54" t="s">
        <v>191</v>
      </c>
      <c r="J3603" s="68">
        <v>16.78</v>
      </c>
      <c r="K3603" s="68">
        <v>20.069</v>
      </c>
      <c r="L3603" s="68">
        <v>17</v>
      </c>
      <c r="M3603" s="68">
        <v>20.5</v>
      </c>
      <c r="N3603" s="68">
        <v>3.5</v>
      </c>
    </row>
    <row r="3604" customFormat="1" spans="1:14">
      <c r="A3604" s="54" t="s">
        <v>10812</v>
      </c>
      <c r="B3604" s="54" t="s">
        <v>10813</v>
      </c>
      <c r="C3604" s="54" t="s">
        <v>10814</v>
      </c>
      <c r="D3604" s="54" t="s">
        <v>256</v>
      </c>
      <c r="E3604" s="54" t="s">
        <v>18</v>
      </c>
      <c r="F3604" s="54" t="s">
        <v>256</v>
      </c>
      <c r="G3604" s="54" t="s">
        <v>19</v>
      </c>
      <c r="H3604" s="54"/>
      <c r="I3604" s="54" t="s">
        <v>191</v>
      </c>
      <c r="J3604" s="68">
        <v>31.12</v>
      </c>
      <c r="K3604" s="68">
        <v>65.009</v>
      </c>
      <c r="L3604" s="68">
        <v>66</v>
      </c>
      <c r="M3604" s="68">
        <v>67</v>
      </c>
      <c r="N3604" s="68">
        <v>1</v>
      </c>
    </row>
    <row r="3605" customFormat="1" spans="1:14">
      <c r="A3605" s="54" t="s">
        <v>10815</v>
      </c>
      <c r="B3605" s="54" t="s">
        <v>10816</v>
      </c>
      <c r="C3605" s="54" t="s">
        <v>10817</v>
      </c>
      <c r="D3605" s="54" t="s">
        <v>24</v>
      </c>
      <c r="E3605" s="54" t="s">
        <v>18</v>
      </c>
      <c r="F3605" s="54" t="s">
        <v>24</v>
      </c>
      <c r="G3605" s="54" t="s">
        <v>19</v>
      </c>
      <c r="H3605" s="54"/>
      <c r="I3605" s="54" t="s">
        <v>540</v>
      </c>
      <c r="J3605" s="68">
        <v>5</v>
      </c>
      <c r="K3605" s="68">
        <v>2.864</v>
      </c>
      <c r="L3605" s="68">
        <v>5</v>
      </c>
      <c r="M3605" s="68">
        <v>5</v>
      </c>
      <c r="N3605" s="68">
        <v>0</v>
      </c>
    </row>
    <row r="3606" customFormat="1" spans="1:14">
      <c r="A3606" s="54" t="s">
        <v>10818</v>
      </c>
      <c r="B3606" s="54" t="s">
        <v>10819</v>
      </c>
      <c r="C3606" s="54" t="s">
        <v>10820</v>
      </c>
      <c r="D3606" s="54" t="s">
        <v>17</v>
      </c>
      <c r="E3606" s="54" t="s">
        <v>18</v>
      </c>
      <c r="F3606" s="54" t="s">
        <v>17</v>
      </c>
      <c r="G3606" s="54" t="s">
        <v>19</v>
      </c>
      <c r="H3606" s="54"/>
      <c r="I3606" s="54" t="s">
        <v>820</v>
      </c>
      <c r="J3606" s="68">
        <v>0.89</v>
      </c>
      <c r="K3606" s="68">
        <v>0.72</v>
      </c>
      <c r="L3606" s="68">
        <v>1</v>
      </c>
      <c r="M3606" s="68">
        <v>1</v>
      </c>
      <c r="N3606" s="68">
        <v>0</v>
      </c>
    </row>
    <row r="3607" customFormat="1" spans="1:14">
      <c r="A3607" s="54" t="s">
        <v>10821</v>
      </c>
      <c r="B3607" s="54" t="s">
        <v>10822</v>
      </c>
      <c r="C3607" s="54" t="s">
        <v>10823</v>
      </c>
      <c r="D3607" s="54" t="s">
        <v>17</v>
      </c>
      <c r="E3607" s="54" t="s">
        <v>18</v>
      </c>
      <c r="F3607" s="54" t="s">
        <v>17</v>
      </c>
      <c r="G3607" s="54" t="s">
        <v>19</v>
      </c>
      <c r="H3607" s="54"/>
      <c r="I3607" s="54" t="s">
        <v>152</v>
      </c>
      <c r="J3607" s="68">
        <v>7.35</v>
      </c>
      <c r="K3607" s="68" t="s">
        <v>36</v>
      </c>
      <c r="L3607" s="68">
        <v>10.5</v>
      </c>
      <c r="M3607" s="68">
        <v>12.5</v>
      </c>
      <c r="N3607" s="68">
        <v>2</v>
      </c>
    </row>
    <row r="3608" customFormat="1" spans="1:14">
      <c r="A3608" s="54" t="s">
        <v>10824</v>
      </c>
      <c r="B3608" s="54" t="s">
        <v>10825</v>
      </c>
      <c r="C3608" s="54" t="s">
        <v>10826</v>
      </c>
      <c r="D3608" s="54" t="s">
        <v>24</v>
      </c>
      <c r="E3608" s="54" t="s">
        <v>18</v>
      </c>
      <c r="F3608" s="54" t="s">
        <v>24</v>
      </c>
      <c r="G3608" s="54" t="s">
        <v>19</v>
      </c>
      <c r="H3608" s="54"/>
      <c r="I3608" s="54" t="s">
        <v>211</v>
      </c>
      <c r="J3608" s="68">
        <v>2.79</v>
      </c>
      <c r="K3608" s="68">
        <v>4.212</v>
      </c>
      <c r="L3608" s="68">
        <v>4.5</v>
      </c>
      <c r="M3608" s="68">
        <v>4.5</v>
      </c>
      <c r="N3608" s="68">
        <v>0</v>
      </c>
    </row>
    <row r="3609" customFormat="1" spans="1:14">
      <c r="A3609" s="54" t="s">
        <v>10827</v>
      </c>
      <c r="B3609" s="54" t="s">
        <v>10828</v>
      </c>
      <c r="C3609" s="54" t="s">
        <v>10829</v>
      </c>
      <c r="D3609" s="54" t="s">
        <v>3059</v>
      </c>
      <c r="E3609" s="54" t="s">
        <v>18</v>
      </c>
      <c r="F3609" s="54" t="s">
        <v>3059</v>
      </c>
      <c r="G3609" s="54" t="s">
        <v>29</v>
      </c>
      <c r="H3609" s="54"/>
      <c r="I3609" s="54" t="s">
        <v>90</v>
      </c>
      <c r="J3609" s="68">
        <v>39</v>
      </c>
      <c r="K3609" s="68">
        <v>37.228</v>
      </c>
      <c r="L3609" s="68">
        <v>40</v>
      </c>
      <c r="M3609" s="68">
        <v>39</v>
      </c>
      <c r="N3609" s="68">
        <v>-1</v>
      </c>
    </row>
    <row r="3610" customFormat="1" spans="1:14">
      <c r="A3610" s="54" t="s">
        <v>10830</v>
      </c>
      <c r="B3610" s="54" t="s">
        <v>10831</v>
      </c>
      <c r="C3610" s="54" t="s">
        <v>10832</v>
      </c>
      <c r="D3610" s="54" t="s">
        <v>17</v>
      </c>
      <c r="E3610" s="54" t="s">
        <v>18</v>
      </c>
      <c r="F3610" s="54" t="s">
        <v>17</v>
      </c>
      <c r="G3610" s="54" t="s">
        <v>19</v>
      </c>
      <c r="H3610" s="54"/>
      <c r="I3610" s="54" t="s">
        <v>337</v>
      </c>
      <c r="J3610" s="68">
        <v>0.18</v>
      </c>
      <c r="K3610" s="68">
        <v>0</v>
      </c>
      <c r="L3610" s="68">
        <v>0.5</v>
      </c>
      <c r="M3610" s="68">
        <v>0.5</v>
      </c>
      <c r="N3610" s="68">
        <v>0</v>
      </c>
    </row>
    <row r="3611" customFormat="1" spans="1:14">
      <c r="A3611" s="54" t="s">
        <v>10833</v>
      </c>
      <c r="B3611" s="54" t="s">
        <v>10834</v>
      </c>
      <c r="C3611" s="54" t="s">
        <v>10835</v>
      </c>
      <c r="D3611" s="54" t="s">
        <v>17</v>
      </c>
      <c r="E3611" s="54" t="s">
        <v>18</v>
      </c>
      <c r="F3611" s="54" t="s">
        <v>17</v>
      </c>
      <c r="G3611" s="66" t="s">
        <v>19</v>
      </c>
      <c r="H3611" s="54"/>
      <c r="I3611" s="54" t="s">
        <v>103</v>
      </c>
      <c r="J3611" s="68">
        <v>6.41</v>
      </c>
      <c r="K3611" s="68">
        <v>0</v>
      </c>
      <c r="L3611" s="68">
        <v>6.5</v>
      </c>
      <c r="M3611" s="68">
        <v>6.5</v>
      </c>
      <c r="N3611" s="68">
        <v>0</v>
      </c>
    </row>
    <row r="3612" customFormat="1" spans="1:14">
      <c r="A3612" s="54" t="s">
        <v>10836</v>
      </c>
      <c r="B3612" s="54" t="s">
        <v>10837</v>
      </c>
      <c r="C3612" s="54" t="s">
        <v>10838</v>
      </c>
      <c r="D3612" s="54" t="s">
        <v>17</v>
      </c>
      <c r="E3612" s="54" t="s">
        <v>18</v>
      </c>
      <c r="F3612" s="54" t="s">
        <v>17</v>
      </c>
      <c r="G3612" s="66" t="s">
        <v>19</v>
      </c>
      <c r="H3612" s="54"/>
      <c r="I3612" s="54" t="s">
        <v>215</v>
      </c>
      <c r="J3612" s="68">
        <v>0.57</v>
      </c>
      <c r="K3612" s="68" t="s">
        <v>36</v>
      </c>
      <c r="L3612" s="68">
        <v>1</v>
      </c>
      <c r="M3612" s="68">
        <v>1</v>
      </c>
      <c r="N3612" s="68">
        <v>0</v>
      </c>
    </row>
    <row r="3613" customFormat="1" spans="1:14">
      <c r="A3613" s="54" t="s">
        <v>10839</v>
      </c>
      <c r="B3613" s="54" t="s">
        <v>10840</v>
      </c>
      <c r="C3613" s="54" t="s">
        <v>10841</v>
      </c>
      <c r="D3613" s="54" t="s">
        <v>160</v>
      </c>
      <c r="E3613" s="54" t="s">
        <v>18</v>
      </c>
      <c r="F3613" s="54" t="s">
        <v>160</v>
      </c>
      <c r="G3613" s="54" t="s">
        <v>129</v>
      </c>
      <c r="H3613" s="54"/>
      <c r="I3613" s="54" t="s">
        <v>215</v>
      </c>
      <c r="J3613" s="68">
        <v>0.14</v>
      </c>
      <c r="K3613" s="68">
        <v>0</v>
      </c>
      <c r="L3613" s="68">
        <v>0.5</v>
      </c>
      <c r="M3613" s="68">
        <v>0.5</v>
      </c>
      <c r="N3613" s="68">
        <v>0</v>
      </c>
    </row>
    <row r="3614" customFormat="1" spans="1:14">
      <c r="A3614" s="54" t="s">
        <v>10842</v>
      </c>
      <c r="B3614" s="54" t="s">
        <v>10843</v>
      </c>
      <c r="C3614" s="54" t="s">
        <v>10844</v>
      </c>
      <c r="D3614" s="54" t="s">
        <v>17</v>
      </c>
      <c r="E3614" s="54" t="s">
        <v>18</v>
      </c>
      <c r="F3614" s="54" t="s">
        <v>17</v>
      </c>
      <c r="G3614" s="54" t="s">
        <v>19</v>
      </c>
      <c r="H3614" s="54"/>
      <c r="I3614" s="54" t="s">
        <v>215</v>
      </c>
      <c r="J3614" s="68">
        <v>0.25</v>
      </c>
      <c r="K3614" s="68">
        <v>0</v>
      </c>
      <c r="L3614" s="68">
        <v>0.5</v>
      </c>
      <c r="M3614" s="68">
        <v>0.5</v>
      </c>
      <c r="N3614" s="68">
        <v>0</v>
      </c>
    </row>
    <row r="3615" customFormat="1" spans="1:14">
      <c r="A3615" s="54" t="s">
        <v>10845</v>
      </c>
      <c r="B3615" s="54" t="s">
        <v>10846</v>
      </c>
      <c r="C3615" s="54" t="s">
        <v>10847</v>
      </c>
      <c r="D3615" s="54" t="s">
        <v>336</v>
      </c>
      <c r="E3615" s="54" t="s">
        <v>18</v>
      </c>
      <c r="F3615" s="54" t="s">
        <v>336</v>
      </c>
      <c r="G3615" s="54" t="s">
        <v>129</v>
      </c>
      <c r="H3615" s="54"/>
      <c r="I3615" s="54" t="s">
        <v>161</v>
      </c>
      <c r="J3615" s="68">
        <v>0.97</v>
      </c>
      <c r="K3615" s="68">
        <v>1.432</v>
      </c>
      <c r="L3615" s="68">
        <v>1.5</v>
      </c>
      <c r="M3615" s="68">
        <v>1.5</v>
      </c>
      <c r="N3615" s="68">
        <v>0</v>
      </c>
    </row>
    <row r="3616" customFormat="1" spans="1:14">
      <c r="A3616" s="54" t="s">
        <v>10848</v>
      </c>
      <c r="B3616" s="54" t="s">
        <v>10849</v>
      </c>
      <c r="C3616" s="54" t="s">
        <v>10850</v>
      </c>
      <c r="D3616" s="54" t="s">
        <v>336</v>
      </c>
      <c r="E3616" s="54" t="s">
        <v>18</v>
      </c>
      <c r="F3616" s="54" t="s">
        <v>336</v>
      </c>
      <c r="G3616" s="54" t="s">
        <v>129</v>
      </c>
      <c r="H3616" s="54"/>
      <c r="I3616" s="54" t="s">
        <v>161</v>
      </c>
      <c r="J3616" s="68">
        <v>1.23</v>
      </c>
      <c r="K3616" s="68">
        <v>1.613</v>
      </c>
      <c r="L3616" s="68">
        <v>1.5</v>
      </c>
      <c r="M3616" s="68">
        <v>2</v>
      </c>
      <c r="N3616" s="68">
        <v>0.5</v>
      </c>
    </row>
    <row r="3617" customFormat="1" spans="1:14">
      <c r="A3617" s="54" t="s">
        <v>10851</v>
      </c>
      <c r="B3617" s="54" t="s">
        <v>10852</v>
      </c>
      <c r="C3617" s="54" t="s">
        <v>10853</v>
      </c>
      <c r="D3617" s="54" t="s">
        <v>336</v>
      </c>
      <c r="E3617" s="54" t="s">
        <v>18</v>
      </c>
      <c r="F3617" s="54" t="s">
        <v>336</v>
      </c>
      <c r="G3617" s="54" t="s">
        <v>129</v>
      </c>
      <c r="H3617" s="54"/>
      <c r="I3617" s="54" t="s">
        <v>161</v>
      </c>
      <c r="J3617" s="68">
        <v>2.23</v>
      </c>
      <c r="K3617" s="68">
        <v>2.356</v>
      </c>
      <c r="L3617" s="68">
        <v>2.5</v>
      </c>
      <c r="M3617" s="68">
        <v>2.5</v>
      </c>
      <c r="N3617" s="68">
        <v>0</v>
      </c>
    </row>
    <row r="3618" customFormat="1" spans="1:14">
      <c r="A3618" s="54" t="s">
        <v>10854</v>
      </c>
      <c r="B3618" s="54" t="s">
        <v>10855</v>
      </c>
      <c r="C3618" s="54" t="s">
        <v>10856</v>
      </c>
      <c r="D3618" s="54" t="s">
        <v>160</v>
      </c>
      <c r="E3618" s="54" t="s">
        <v>18</v>
      </c>
      <c r="F3618" s="54" t="s">
        <v>160</v>
      </c>
      <c r="G3618" s="54" t="s">
        <v>129</v>
      </c>
      <c r="H3618" s="54"/>
      <c r="I3618" s="54" t="s">
        <v>161</v>
      </c>
      <c r="J3618" s="68">
        <v>1.27</v>
      </c>
      <c r="K3618" s="68">
        <v>1.232</v>
      </c>
      <c r="L3618" s="68">
        <v>1.5</v>
      </c>
      <c r="M3618" s="68">
        <v>1.5</v>
      </c>
      <c r="N3618" s="68">
        <v>0</v>
      </c>
    </row>
    <row r="3619" customFormat="1" spans="1:14">
      <c r="A3619" s="54" t="s">
        <v>10857</v>
      </c>
      <c r="B3619" s="54" t="s">
        <v>10858</v>
      </c>
      <c r="C3619" s="54" t="s">
        <v>10859</v>
      </c>
      <c r="D3619" s="54" t="s">
        <v>586</v>
      </c>
      <c r="E3619" s="54" t="s">
        <v>18</v>
      </c>
      <c r="F3619" s="54" t="s">
        <v>586</v>
      </c>
      <c r="G3619" s="54" t="s">
        <v>98</v>
      </c>
      <c r="H3619" s="54"/>
      <c r="I3619" s="54" t="s">
        <v>99</v>
      </c>
      <c r="J3619" s="68">
        <v>18.71</v>
      </c>
      <c r="K3619" s="68">
        <v>21.773</v>
      </c>
      <c r="L3619" s="68">
        <v>22</v>
      </c>
      <c r="M3619" s="68">
        <v>22</v>
      </c>
      <c r="N3619" s="68">
        <v>0</v>
      </c>
    </row>
    <row r="3620" customFormat="1" spans="1:14">
      <c r="A3620" s="54" t="s">
        <v>10860</v>
      </c>
      <c r="B3620" s="54" t="s">
        <v>10861</v>
      </c>
      <c r="C3620" s="54" t="s">
        <v>10862</v>
      </c>
      <c r="D3620" s="54" t="s">
        <v>590</v>
      </c>
      <c r="E3620" s="54" t="s">
        <v>18</v>
      </c>
      <c r="F3620" s="54" t="s">
        <v>590</v>
      </c>
      <c r="G3620" s="54" t="s">
        <v>129</v>
      </c>
      <c r="H3620" s="54"/>
      <c r="I3620" s="54" t="s">
        <v>223</v>
      </c>
      <c r="J3620" s="68">
        <v>7.96</v>
      </c>
      <c r="K3620" s="68">
        <v>14.09</v>
      </c>
      <c r="L3620" s="68">
        <v>8.97</v>
      </c>
      <c r="M3620" s="68">
        <v>14.5</v>
      </c>
      <c r="N3620" s="68">
        <v>5.53</v>
      </c>
    </row>
    <row r="3621" customFormat="1" spans="1:14">
      <c r="A3621" s="54" t="s">
        <v>10863</v>
      </c>
      <c r="B3621" s="54" t="s">
        <v>10864</v>
      </c>
      <c r="C3621" s="54" t="s">
        <v>10865</v>
      </c>
      <c r="D3621" s="54" t="s">
        <v>590</v>
      </c>
      <c r="E3621" s="54" t="s">
        <v>18</v>
      </c>
      <c r="F3621" s="54" t="s">
        <v>590</v>
      </c>
      <c r="G3621" s="66" t="s">
        <v>129</v>
      </c>
      <c r="H3621" s="54"/>
      <c r="I3621" s="54" t="s">
        <v>223</v>
      </c>
      <c r="J3621" s="68">
        <v>6.67</v>
      </c>
      <c r="K3621" s="68">
        <v>12.902</v>
      </c>
      <c r="L3621" s="68">
        <v>8.32</v>
      </c>
      <c r="M3621" s="68">
        <v>13</v>
      </c>
      <c r="N3621" s="68">
        <v>4.68</v>
      </c>
    </row>
    <row r="3622" customFormat="1" spans="1:14">
      <c r="A3622" s="54" t="s">
        <v>10866</v>
      </c>
      <c r="B3622" s="54" t="s">
        <v>10867</v>
      </c>
      <c r="C3622" s="54" t="s">
        <v>10868</v>
      </c>
      <c r="D3622" s="54" t="s">
        <v>2864</v>
      </c>
      <c r="E3622" s="54" t="s">
        <v>18</v>
      </c>
      <c r="F3622" s="54" t="s">
        <v>2864</v>
      </c>
      <c r="G3622" s="54" t="s">
        <v>129</v>
      </c>
      <c r="H3622" s="54"/>
      <c r="I3622" s="54" t="s">
        <v>103</v>
      </c>
      <c r="J3622" s="68">
        <v>17.24</v>
      </c>
      <c r="K3622" s="68" t="s">
        <v>36</v>
      </c>
      <c r="L3622" s="68">
        <v>17.3</v>
      </c>
      <c r="M3622" s="68">
        <v>22</v>
      </c>
      <c r="N3622" s="68">
        <v>4.7</v>
      </c>
    </row>
    <row r="3623" customFormat="1" spans="1:14">
      <c r="A3623" s="54" t="s">
        <v>10869</v>
      </c>
      <c r="B3623" s="54" t="s">
        <v>10870</v>
      </c>
      <c r="C3623" s="54" t="s">
        <v>10871</v>
      </c>
      <c r="D3623" s="54" t="s">
        <v>17</v>
      </c>
      <c r="E3623" s="54" t="s">
        <v>18</v>
      </c>
      <c r="F3623" s="54" t="s">
        <v>17</v>
      </c>
      <c r="G3623" s="54" t="s">
        <v>19</v>
      </c>
      <c r="H3623" s="54"/>
      <c r="I3623" s="54" t="s">
        <v>116</v>
      </c>
      <c r="J3623" s="68">
        <v>5.8</v>
      </c>
      <c r="K3623" s="68">
        <v>7.254</v>
      </c>
      <c r="L3623" s="68">
        <v>7.5</v>
      </c>
      <c r="M3623" s="68">
        <v>8</v>
      </c>
      <c r="N3623" s="68">
        <v>0.5</v>
      </c>
    </row>
    <row r="3624" customFormat="1" spans="1:14">
      <c r="A3624" s="54" t="s">
        <v>10872</v>
      </c>
      <c r="B3624" s="54" t="s">
        <v>10873</v>
      </c>
      <c r="C3624" s="54" t="s">
        <v>10874</v>
      </c>
      <c r="D3624" s="54" t="s">
        <v>51</v>
      </c>
      <c r="E3624" s="54" t="s">
        <v>18</v>
      </c>
      <c r="F3624" s="54" t="s">
        <v>51</v>
      </c>
      <c r="G3624" s="54" t="s">
        <v>52</v>
      </c>
      <c r="H3624" s="54"/>
      <c r="I3624" s="54" t="s">
        <v>103</v>
      </c>
      <c r="J3624" s="68">
        <v>40.62</v>
      </c>
      <c r="K3624" s="68">
        <v>30.402</v>
      </c>
      <c r="L3624" s="68">
        <v>41</v>
      </c>
      <c r="M3624" s="68">
        <v>41</v>
      </c>
      <c r="N3624" s="68">
        <v>0</v>
      </c>
    </row>
    <row r="3625" customFormat="1" spans="1:14">
      <c r="A3625" s="54" t="s">
        <v>10875</v>
      </c>
      <c r="B3625" s="54" t="s">
        <v>10876</v>
      </c>
      <c r="C3625" s="54" t="s">
        <v>10877</v>
      </c>
      <c r="D3625" s="54" t="s">
        <v>603</v>
      </c>
      <c r="E3625" s="54" t="s">
        <v>18</v>
      </c>
      <c r="F3625" s="54" t="s">
        <v>603</v>
      </c>
      <c r="G3625" s="54" t="s">
        <v>129</v>
      </c>
      <c r="H3625" s="54"/>
      <c r="I3625" s="54" t="s">
        <v>223</v>
      </c>
      <c r="J3625" s="68">
        <v>42.88</v>
      </c>
      <c r="K3625" s="68">
        <v>18.64</v>
      </c>
      <c r="L3625" s="68">
        <v>44</v>
      </c>
      <c r="M3625" s="68">
        <v>44</v>
      </c>
      <c r="N3625" s="68">
        <v>0</v>
      </c>
    </row>
    <row r="3626" customFormat="1" spans="1:14">
      <c r="A3626" s="54" t="s">
        <v>10878</v>
      </c>
      <c r="B3626" s="54" t="s">
        <v>10879</v>
      </c>
      <c r="C3626" s="54" t="s">
        <v>10880</v>
      </c>
      <c r="D3626" s="54" t="s">
        <v>140</v>
      </c>
      <c r="E3626" s="54" t="s">
        <v>18</v>
      </c>
      <c r="F3626" s="54" t="s">
        <v>140</v>
      </c>
      <c r="G3626" s="54" t="s">
        <v>98</v>
      </c>
      <c r="H3626" s="54"/>
      <c r="I3626" s="54" t="s">
        <v>191</v>
      </c>
      <c r="J3626" s="68">
        <v>29.24</v>
      </c>
      <c r="K3626" s="68">
        <v>14.572</v>
      </c>
      <c r="L3626" s="68">
        <v>30</v>
      </c>
      <c r="M3626" s="68">
        <v>60</v>
      </c>
      <c r="N3626" s="68">
        <v>30</v>
      </c>
    </row>
    <row r="3627" customFormat="1" spans="1:14">
      <c r="A3627" s="54" t="s">
        <v>10881</v>
      </c>
      <c r="B3627" s="54" t="s">
        <v>10882</v>
      </c>
      <c r="C3627" s="54" t="s">
        <v>10883</v>
      </c>
      <c r="D3627" s="54" t="s">
        <v>256</v>
      </c>
      <c r="E3627" s="54" t="s">
        <v>18</v>
      </c>
      <c r="F3627" s="54" t="s">
        <v>256</v>
      </c>
      <c r="G3627" s="54" t="s">
        <v>19</v>
      </c>
      <c r="H3627" s="54"/>
      <c r="I3627" s="54" t="s">
        <v>191</v>
      </c>
      <c r="J3627" s="68">
        <v>6.91</v>
      </c>
      <c r="K3627" s="68">
        <v>5.184</v>
      </c>
      <c r="L3627" s="68">
        <v>7</v>
      </c>
      <c r="M3627" s="68">
        <v>7.5</v>
      </c>
      <c r="N3627" s="68">
        <v>0.5</v>
      </c>
    </row>
    <row r="3628" customFormat="1" spans="1:14">
      <c r="A3628" s="54" t="s">
        <v>10884</v>
      </c>
      <c r="B3628" s="54" t="s">
        <v>10885</v>
      </c>
      <c r="C3628" s="54" t="s">
        <v>10886</v>
      </c>
      <c r="D3628" s="54" t="s">
        <v>168</v>
      </c>
      <c r="E3628" s="54" t="s">
        <v>18</v>
      </c>
      <c r="F3628" s="54" t="s">
        <v>169</v>
      </c>
      <c r="G3628" s="66" t="s">
        <v>170</v>
      </c>
      <c r="H3628" s="54"/>
      <c r="I3628" s="54" t="s">
        <v>215</v>
      </c>
      <c r="J3628" s="68">
        <v>92.18</v>
      </c>
      <c r="K3628" s="68">
        <v>93.327</v>
      </c>
      <c r="L3628" s="68">
        <v>93</v>
      </c>
      <c r="M3628" s="68">
        <v>94</v>
      </c>
      <c r="N3628" s="68">
        <v>1</v>
      </c>
    </row>
    <row r="3629" customFormat="1" spans="1:14">
      <c r="A3629" s="54" t="s">
        <v>10887</v>
      </c>
      <c r="B3629" s="54" t="s">
        <v>10888</v>
      </c>
      <c r="C3629" s="54" t="s">
        <v>10889</v>
      </c>
      <c r="D3629" s="54" t="s">
        <v>845</v>
      </c>
      <c r="E3629" s="54" t="s">
        <v>18</v>
      </c>
      <c r="F3629" s="54" t="s">
        <v>845</v>
      </c>
      <c r="G3629" s="54" t="s">
        <v>129</v>
      </c>
      <c r="H3629" s="54"/>
      <c r="I3629" s="54" t="s">
        <v>215</v>
      </c>
      <c r="J3629" s="68">
        <v>15.83</v>
      </c>
      <c r="K3629" s="68">
        <v>16.536</v>
      </c>
      <c r="L3629" s="68">
        <v>16.5</v>
      </c>
      <c r="M3629" s="68">
        <v>17</v>
      </c>
      <c r="N3629" s="68">
        <v>0.5</v>
      </c>
    </row>
    <row r="3630" customFormat="1" spans="1:14">
      <c r="A3630" s="54" t="s">
        <v>10890</v>
      </c>
      <c r="B3630" s="54" t="s">
        <v>10891</v>
      </c>
      <c r="C3630" s="54" t="s">
        <v>10892</v>
      </c>
      <c r="D3630" s="54" t="s">
        <v>17</v>
      </c>
      <c r="E3630" s="54" t="s">
        <v>18</v>
      </c>
      <c r="F3630" s="54" t="s">
        <v>17</v>
      </c>
      <c r="G3630" s="54" t="s">
        <v>19</v>
      </c>
      <c r="H3630" s="54"/>
      <c r="I3630" s="54" t="s">
        <v>408</v>
      </c>
      <c r="J3630" s="68">
        <v>21.59</v>
      </c>
      <c r="K3630" s="68" t="s">
        <v>36</v>
      </c>
      <c r="L3630" s="68">
        <v>23</v>
      </c>
      <c r="M3630" s="68">
        <v>23</v>
      </c>
      <c r="N3630" s="68">
        <v>0</v>
      </c>
    </row>
    <row r="3631" customFormat="1" spans="1:14">
      <c r="A3631" s="54" t="s">
        <v>10893</v>
      </c>
      <c r="B3631" s="54" t="s">
        <v>10894</v>
      </c>
      <c r="C3631" s="54" t="s">
        <v>10895</v>
      </c>
      <c r="D3631" s="54" t="s">
        <v>160</v>
      </c>
      <c r="E3631" s="54" t="s">
        <v>18</v>
      </c>
      <c r="F3631" s="54" t="s">
        <v>160</v>
      </c>
      <c r="G3631" s="66" t="s">
        <v>129</v>
      </c>
      <c r="H3631" s="54"/>
      <c r="I3631" s="54" t="s">
        <v>215</v>
      </c>
      <c r="J3631" s="68">
        <v>0.66</v>
      </c>
      <c r="K3631" s="68">
        <v>0.56</v>
      </c>
      <c r="L3631" s="68">
        <v>1</v>
      </c>
      <c r="M3631" s="68">
        <v>1</v>
      </c>
      <c r="N3631" s="68">
        <v>0</v>
      </c>
    </row>
    <row r="3632" customFormat="1" spans="1:14">
      <c r="A3632" s="54" t="s">
        <v>10896</v>
      </c>
      <c r="B3632" s="54" t="s">
        <v>10897</v>
      </c>
      <c r="C3632" s="54" t="s">
        <v>10898</v>
      </c>
      <c r="D3632" s="54" t="s">
        <v>17</v>
      </c>
      <c r="E3632" s="54" t="s">
        <v>18</v>
      </c>
      <c r="F3632" s="54" t="s">
        <v>17</v>
      </c>
      <c r="G3632" s="66" t="s">
        <v>19</v>
      </c>
      <c r="H3632" s="54"/>
      <c r="I3632" s="54" t="s">
        <v>767</v>
      </c>
      <c r="J3632" s="68">
        <v>0.64</v>
      </c>
      <c r="K3632" s="68">
        <v>0.66</v>
      </c>
      <c r="L3632" s="68">
        <v>1</v>
      </c>
      <c r="M3632" s="68">
        <v>1</v>
      </c>
      <c r="N3632" s="68">
        <v>0</v>
      </c>
    </row>
    <row r="3633" customFormat="1" spans="1:14">
      <c r="A3633" s="54" t="s">
        <v>10899</v>
      </c>
      <c r="B3633" s="54" t="s">
        <v>10900</v>
      </c>
      <c r="C3633" s="54" t="s">
        <v>10901</v>
      </c>
      <c r="D3633" s="54" t="s">
        <v>186</v>
      </c>
      <c r="E3633" s="54" t="s">
        <v>18</v>
      </c>
      <c r="F3633" s="54" t="s">
        <v>186</v>
      </c>
      <c r="G3633" s="54" t="s">
        <v>98</v>
      </c>
      <c r="H3633" s="54"/>
      <c r="I3633" s="54" t="s">
        <v>191</v>
      </c>
      <c r="J3633" s="68">
        <v>35.02</v>
      </c>
      <c r="K3633" s="68">
        <v>43.041</v>
      </c>
      <c r="L3633" s="68">
        <v>37</v>
      </c>
      <c r="M3633" s="68">
        <v>45</v>
      </c>
      <c r="N3633" s="68">
        <v>8</v>
      </c>
    </row>
    <row r="3634" customFormat="1" spans="1:14">
      <c r="A3634" s="54" t="s">
        <v>10902</v>
      </c>
      <c r="B3634" s="54" t="s">
        <v>10903</v>
      </c>
      <c r="C3634" s="54" t="s">
        <v>10904</v>
      </c>
      <c r="D3634" s="54" t="s">
        <v>332</v>
      </c>
      <c r="E3634" s="54" t="s">
        <v>18</v>
      </c>
      <c r="F3634" s="54" t="s">
        <v>332</v>
      </c>
      <c r="G3634" s="66" t="s">
        <v>52</v>
      </c>
      <c r="H3634" s="54"/>
      <c r="I3634" s="54" t="s">
        <v>337</v>
      </c>
      <c r="J3634" s="68">
        <v>5.85</v>
      </c>
      <c r="K3634" s="68">
        <v>15.9</v>
      </c>
      <c r="L3634" s="68">
        <v>17</v>
      </c>
      <c r="M3634" s="68">
        <v>16</v>
      </c>
      <c r="N3634" s="68">
        <v>-1</v>
      </c>
    </row>
    <row r="3635" customFormat="1" spans="1:14">
      <c r="A3635" s="54" t="s">
        <v>10905</v>
      </c>
      <c r="B3635" s="54" t="s">
        <v>10906</v>
      </c>
      <c r="C3635" s="54" t="s">
        <v>10907</v>
      </c>
      <c r="D3635" s="54" t="s">
        <v>683</v>
      </c>
      <c r="E3635" s="54" t="s">
        <v>18</v>
      </c>
      <c r="F3635" s="54" t="s">
        <v>683</v>
      </c>
      <c r="G3635" s="66" t="s">
        <v>52</v>
      </c>
      <c r="H3635" s="54"/>
      <c r="I3635" s="54" t="s">
        <v>20</v>
      </c>
      <c r="J3635" s="68">
        <v>87.82</v>
      </c>
      <c r="K3635" s="68">
        <v>169.667</v>
      </c>
      <c r="L3635" s="68">
        <v>148</v>
      </c>
      <c r="M3635" s="68">
        <v>170</v>
      </c>
      <c r="N3635" s="68">
        <v>22</v>
      </c>
    </row>
    <row r="3636" customFormat="1" spans="1:14">
      <c r="A3636" s="54" t="s">
        <v>10908</v>
      </c>
      <c r="B3636" s="54" t="s">
        <v>10909</v>
      </c>
      <c r="C3636" s="54" t="s">
        <v>10910</v>
      </c>
      <c r="D3636" s="54" t="s">
        <v>17</v>
      </c>
      <c r="E3636" s="54" t="s">
        <v>18</v>
      </c>
      <c r="F3636" s="54" t="s">
        <v>17</v>
      </c>
      <c r="G3636" s="66" t="s">
        <v>19</v>
      </c>
      <c r="H3636" s="54"/>
      <c r="I3636" s="54" t="s">
        <v>239</v>
      </c>
      <c r="J3636" s="68">
        <v>2.1</v>
      </c>
      <c r="K3636" s="68">
        <v>1.653</v>
      </c>
      <c r="L3636" s="68">
        <v>2.5</v>
      </c>
      <c r="M3636" s="68">
        <v>2.5</v>
      </c>
      <c r="N3636" s="68">
        <v>0</v>
      </c>
    </row>
    <row r="3637" customFormat="1" spans="1:14">
      <c r="A3637" s="54" t="s">
        <v>10911</v>
      </c>
      <c r="B3637" s="54" t="s">
        <v>10912</v>
      </c>
      <c r="C3637" s="54" t="s">
        <v>10913</v>
      </c>
      <c r="D3637" s="54" t="s">
        <v>17</v>
      </c>
      <c r="E3637" s="54" t="s">
        <v>18</v>
      </c>
      <c r="F3637" s="54" t="s">
        <v>17</v>
      </c>
      <c r="G3637" s="66" t="s">
        <v>19</v>
      </c>
      <c r="H3637" s="54"/>
      <c r="I3637" s="54" t="s">
        <v>239</v>
      </c>
      <c r="J3637" s="68">
        <v>8.96</v>
      </c>
      <c r="K3637" s="68">
        <v>1.596</v>
      </c>
      <c r="L3637" s="68">
        <v>9</v>
      </c>
      <c r="M3637" s="68">
        <v>9</v>
      </c>
      <c r="N3637" s="68">
        <v>0</v>
      </c>
    </row>
    <row r="3638" customFormat="1" spans="1:14">
      <c r="A3638" s="54" t="s">
        <v>10914</v>
      </c>
      <c r="B3638" s="54" t="s">
        <v>10915</v>
      </c>
      <c r="C3638" s="54" t="s">
        <v>10916</v>
      </c>
      <c r="D3638" s="54" t="s">
        <v>85</v>
      </c>
      <c r="E3638" s="54" t="s">
        <v>18</v>
      </c>
      <c r="F3638" s="54" t="s">
        <v>85</v>
      </c>
      <c r="G3638" s="54" t="s">
        <v>29</v>
      </c>
      <c r="H3638" s="54"/>
      <c r="I3638" s="54" t="s">
        <v>558</v>
      </c>
      <c r="J3638" s="68">
        <v>31.22</v>
      </c>
      <c r="K3638" s="68">
        <v>70.36</v>
      </c>
      <c r="L3638" s="68">
        <v>50</v>
      </c>
      <c r="M3638" s="68">
        <v>71</v>
      </c>
      <c r="N3638" s="68">
        <v>21</v>
      </c>
    </row>
    <row r="3639" customFormat="1" spans="1:14">
      <c r="A3639" s="54" t="s">
        <v>10917</v>
      </c>
      <c r="B3639" s="54" t="s">
        <v>10918</v>
      </c>
      <c r="C3639" s="54" t="s">
        <v>10919</v>
      </c>
      <c r="D3639" s="54" t="s">
        <v>144</v>
      </c>
      <c r="E3639" s="54" t="s">
        <v>18</v>
      </c>
      <c r="F3639" s="54" t="s">
        <v>144</v>
      </c>
      <c r="G3639" s="66" t="s">
        <v>52</v>
      </c>
      <c r="H3639" s="54"/>
      <c r="I3639" s="54" t="s">
        <v>558</v>
      </c>
      <c r="J3639" s="68">
        <v>39.88</v>
      </c>
      <c r="K3639" s="68">
        <v>59.679</v>
      </c>
      <c r="L3639" s="68">
        <v>49</v>
      </c>
      <c r="M3639" s="68">
        <v>60</v>
      </c>
      <c r="N3639" s="68">
        <v>11</v>
      </c>
    </row>
    <row r="3640" customFormat="1" spans="1:14">
      <c r="A3640" s="54" t="s">
        <v>10920</v>
      </c>
      <c r="B3640" s="54" t="s">
        <v>10921</v>
      </c>
      <c r="C3640" s="54" t="s">
        <v>10922</v>
      </c>
      <c r="D3640" s="54" t="s">
        <v>17</v>
      </c>
      <c r="E3640" s="54" t="s">
        <v>18</v>
      </c>
      <c r="F3640" s="54" t="s">
        <v>17</v>
      </c>
      <c r="G3640" s="54" t="s">
        <v>19</v>
      </c>
      <c r="H3640" s="54"/>
      <c r="I3640" s="54" t="s">
        <v>558</v>
      </c>
      <c r="J3640" s="68">
        <v>5.49</v>
      </c>
      <c r="K3640" s="68" t="s">
        <v>36</v>
      </c>
      <c r="L3640" s="68">
        <v>12</v>
      </c>
      <c r="M3640" s="68">
        <v>15.5</v>
      </c>
      <c r="N3640" s="68">
        <v>3.5</v>
      </c>
    </row>
    <row r="3641" customFormat="1" spans="1:14">
      <c r="A3641" s="54" t="s">
        <v>10923</v>
      </c>
      <c r="B3641" s="54" t="s">
        <v>10924</v>
      </c>
      <c r="C3641" s="54" t="s">
        <v>10925</v>
      </c>
      <c r="D3641" s="54" t="s">
        <v>256</v>
      </c>
      <c r="E3641" s="54" t="s">
        <v>18</v>
      </c>
      <c r="F3641" s="54" t="s">
        <v>256</v>
      </c>
      <c r="G3641" s="54" t="s">
        <v>19</v>
      </c>
      <c r="H3641" s="54"/>
      <c r="I3641" s="54" t="s">
        <v>540</v>
      </c>
      <c r="J3641" s="68">
        <v>5.81</v>
      </c>
      <c r="K3641" s="68">
        <v>8.455</v>
      </c>
      <c r="L3641" s="68">
        <v>6.5</v>
      </c>
      <c r="M3641" s="68">
        <v>9</v>
      </c>
      <c r="N3641" s="68">
        <v>2.5</v>
      </c>
    </row>
    <row r="3642" customFormat="1" spans="1:14">
      <c r="A3642" s="54" t="s">
        <v>10926</v>
      </c>
      <c r="B3642" s="54" t="s">
        <v>10927</v>
      </c>
      <c r="C3642" s="54" t="s">
        <v>10928</v>
      </c>
      <c r="D3642" s="54" t="s">
        <v>266</v>
      </c>
      <c r="E3642" s="54" t="s">
        <v>18</v>
      </c>
      <c r="F3642" s="54" t="s">
        <v>267</v>
      </c>
      <c r="G3642" s="54" t="s">
        <v>170</v>
      </c>
      <c r="H3642" s="54"/>
      <c r="I3642" s="54" t="s">
        <v>79</v>
      </c>
      <c r="J3642" s="68">
        <v>93.72</v>
      </c>
      <c r="K3642" s="68">
        <v>41.296</v>
      </c>
      <c r="L3642" s="68">
        <v>95</v>
      </c>
      <c r="M3642" s="68">
        <v>94</v>
      </c>
      <c r="N3642" s="68">
        <v>-1</v>
      </c>
    </row>
    <row r="3643" customFormat="1" spans="1:14">
      <c r="A3643" s="54" t="s">
        <v>10929</v>
      </c>
      <c r="B3643" s="54" t="s">
        <v>10930</v>
      </c>
      <c r="C3643" s="54" t="s">
        <v>10931</v>
      </c>
      <c r="D3643" s="54" t="s">
        <v>17</v>
      </c>
      <c r="E3643" s="54" t="s">
        <v>18</v>
      </c>
      <c r="F3643" s="54" t="s">
        <v>17</v>
      </c>
      <c r="G3643" s="54" t="s">
        <v>19</v>
      </c>
      <c r="H3643" s="54"/>
      <c r="I3643" s="54" t="s">
        <v>292</v>
      </c>
      <c r="J3643" s="68">
        <v>0.77</v>
      </c>
      <c r="K3643" s="68">
        <v>0.874</v>
      </c>
      <c r="L3643" s="68">
        <v>1</v>
      </c>
      <c r="M3643" s="68">
        <v>1</v>
      </c>
      <c r="N3643" s="68">
        <v>0</v>
      </c>
    </row>
    <row r="3644" customFormat="1" spans="1:14">
      <c r="A3644" s="54" t="s">
        <v>10932</v>
      </c>
      <c r="B3644" s="54" t="s">
        <v>10933</v>
      </c>
      <c r="C3644" s="54" t="s">
        <v>10934</v>
      </c>
      <c r="D3644" s="54" t="s">
        <v>287</v>
      </c>
      <c r="E3644" s="54" t="s">
        <v>18</v>
      </c>
      <c r="F3644" s="54" t="s">
        <v>287</v>
      </c>
      <c r="G3644" s="54" t="s">
        <v>98</v>
      </c>
      <c r="H3644" s="54"/>
      <c r="I3644" s="54" t="s">
        <v>227</v>
      </c>
      <c r="J3644" s="68">
        <v>37</v>
      </c>
      <c r="K3644" s="68">
        <v>15.602</v>
      </c>
      <c r="L3644" s="68">
        <v>37</v>
      </c>
      <c r="M3644" s="68">
        <v>37</v>
      </c>
      <c r="N3644" s="68">
        <v>0</v>
      </c>
    </row>
    <row r="3645" customFormat="1" spans="1:14">
      <c r="A3645" s="54" t="s">
        <v>10935</v>
      </c>
      <c r="B3645" s="54" t="s">
        <v>10936</v>
      </c>
      <c r="C3645" s="54" t="s">
        <v>10937</v>
      </c>
      <c r="D3645" s="54" t="s">
        <v>17</v>
      </c>
      <c r="E3645" s="54" t="s">
        <v>18</v>
      </c>
      <c r="F3645" s="54" t="s">
        <v>17</v>
      </c>
      <c r="G3645" s="66" t="s">
        <v>19</v>
      </c>
      <c r="H3645" s="54"/>
      <c r="I3645" s="54" t="s">
        <v>2305</v>
      </c>
      <c r="J3645" s="68">
        <v>32.46</v>
      </c>
      <c r="K3645" s="68" t="s">
        <v>36</v>
      </c>
      <c r="L3645" s="68">
        <v>33</v>
      </c>
      <c r="M3645" s="68">
        <v>35</v>
      </c>
      <c r="N3645" s="68">
        <v>2</v>
      </c>
    </row>
    <row r="3646" customFormat="1" spans="1:14">
      <c r="A3646" s="54" t="s">
        <v>10938</v>
      </c>
      <c r="B3646" s="54" t="s">
        <v>10939</v>
      </c>
      <c r="C3646" s="54" t="s">
        <v>10940</v>
      </c>
      <c r="D3646" s="54" t="s">
        <v>453</v>
      </c>
      <c r="E3646" s="54" t="s">
        <v>18</v>
      </c>
      <c r="F3646" s="54" t="s">
        <v>453</v>
      </c>
      <c r="G3646" s="66" t="s">
        <v>29</v>
      </c>
      <c r="H3646" s="54"/>
      <c r="I3646" s="54" t="s">
        <v>99</v>
      </c>
      <c r="J3646" s="68">
        <v>12.58</v>
      </c>
      <c r="K3646" s="68">
        <v>20.502</v>
      </c>
      <c r="L3646" s="68">
        <v>22</v>
      </c>
      <c r="M3646" s="68">
        <v>22</v>
      </c>
      <c r="N3646" s="68">
        <v>0</v>
      </c>
    </row>
    <row r="3647" customFormat="1" spans="1:14">
      <c r="A3647" s="54" t="s">
        <v>10941</v>
      </c>
      <c r="B3647" s="54" t="s">
        <v>10942</v>
      </c>
      <c r="C3647" s="54" t="s">
        <v>10943</v>
      </c>
      <c r="D3647" s="54" t="s">
        <v>274</v>
      </c>
      <c r="E3647" s="54" t="s">
        <v>18</v>
      </c>
      <c r="F3647" s="54" t="s">
        <v>274</v>
      </c>
      <c r="G3647" s="54" t="s">
        <v>29</v>
      </c>
      <c r="H3647" s="54"/>
      <c r="I3647" s="54" t="s">
        <v>442</v>
      </c>
      <c r="J3647" s="68">
        <v>24.15</v>
      </c>
      <c r="K3647" s="68">
        <v>19.982</v>
      </c>
      <c r="L3647" s="68">
        <v>24</v>
      </c>
      <c r="M3647" s="68">
        <v>25</v>
      </c>
      <c r="N3647" s="68">
        <v>1</v>
      </c>
    </row>
    <row r="3648" customFormat="1" spans="1:14">
      <c r="A3648" s="54" t="s">
        <v>10944</v>
      </c>
      <c r="B3648" s="54" t="s">
        <v>10945</v>
      </c>
      <c r="C3648" s="54" t="s">
        <v>10946</v>
      </c>
      <c r="D3648" s="54" t="s">
        <v>17</v>
      </c>
      <c r="E3648" s="54" t="s">
        <v>18</v>
      </c>
      <c r="F3648" s="54" t="s">
        <v>17</v>
      </c>
      <c r="G3648" s="66" t="s">
        <v>19</v>
      </c>
      <c r="H3648" s="54"/>
      <c r="I3648" s="54" t="s">
        <v>99</v>
      </c>
      <c r="J3648" s="68">
        <v>15.85</v>
      </c>
      <c r="K3648" s="68">
        <v>12.495</v>
      </c>
      <c r="L3648" s="68">
        <v>16</v>
      </c>
      <c r="M3648" s="68">
        <v>16</v>
      </c>
      <c r="N3648" s="68">
        <v>0</v>
      </c>
    </row>
    <row r="3649" customFormat="1" spans="1:14">
      <c r="A3649" s="54" t="s">
        <v>10947</v>
      </c>
      <c r="B3649" s="54" t="s">
        <v>10948</v>
      </c>
      <c r="C3649" s="54" t="s">
        <v>10949</v>
      </c>
      <c r="D3649" s="54" t="s">
        <v>17</v>
      </c>
      <c r="E3649" s="54" t="s">
        <v>18</v>
      </c>
      <c r="F3649" s="54" t="s">
        <v>17</v>
      </c>
      <c r="G3649" s="54" t="s">
        <v>19</v>
      </c>
      <c r="H3649" s="54"/>
      <c r="I3649" s="54" t="s">
        <v>203</v>
      </c>
      <c r="J3649" s="68">
        <v>20.38</v>
      </c>
      <c r="K3649" s="68">
        <v>8.694</v>
      </c>
      <c r="L3649" s="68">
        <v>20.5</v>
      </c>
      <c r="M3649" s="68">
        <v>21</v>
      </c>
      <c r="N3649" s="68">
        <v>0.5</v>
      </c>
    </row>
    <row r="3650" customFormat="1" spans="1:14">
      <c r="A3650" s="54" t="s">
        <v>10950</v>
      </c>
      <c r="B3650" s="54" t="s">
        <v>10951</v>
      </c>
      <c r="C3650" s="54" t="s">
        <v>10952</v>
      </c>
      <c r="D3650" s="54" t="s">
        <v>17</v>
      </c>
      <c r="E3650" s="54" t="s">
        <v>18</v>
      </c>
      <c r="F3650" s="54" t="s">
        <v>17</v>
      </c>
      <c r="G3650" s="54" t="s">
        <v>19</v>
      </c>
      <c r="H3650" s="54"/>
      <c r="I3650" s="54" t="s">
        <v>558</v>
      </c>
      <c r="J3650" s="68">
        <v>68.75</v>
      </c>
      <c r="K3650" s="68" t="s">
        <v>36</v>
      </c>
      <c r="L3650" s="68">
        <v>72</v>
      </c>
      <c r="M3650" s="68">
        <v>76</v>
      </c>
      <c r="N3650" s="68">
        <v>4</v>
      </c>
    </row>
    <row r="3651" customFormat="1" spans="1:14">
      <c r="A3651" s="54" t="s">
        <v>10953</v>
      </c>
      <c r="B3651" s="54" t="s">
        <v>10954</v>
      </c>
      <c r="C3651" s="54" t="s">
        <v>10955</v>
      </c>
      <c r="D3651" s="54" t="s">
        <v>17</v>
      </c>
      <c r="E3651" s="54" t="s">
        <v>18</v>
      </c>
      <c r="F3651" s="54" t="s">
        <v>17</v>
      </c>
      <c r="G3651" s="54" t="s">
        <v>19</v>
      </c>
      <c r="H3651" s="54"/>
      <c r="I3651" s="54" t="s">
        <v>292</v>
      </c>
      <c r="J3651" s="68">
        <v>194.65</v>
      </c>
      <c r="K3651" s="68">
        <v>67.229</v>
      </c>
      <c r="L3651" s="68">
        <v>198</v>
      </c>
      <c r="M3651" s="68">
        <v>195</v>
      </c>
      <c r="N3651" s="68">
        <v>-3</v>
      </c>
    </row>
    <row r="3652" customFormat="1" spans="1:14">
      <c r="A3652" s="54" t="s">
        <v>10956</v>
      </c>
      <c r="B3652" s="54" t="s">
        <v>10957</v>
      </c>
      <c r="C3652" s="54" t="s">
        <v>10958</v>
      </c>
      <c r="D3652" s="54" t="s">
        <v>17</v>
      </c>
      <c r="E3652" s="54" t="s">
        <v>18</v>
      </c>
      <c r="F3652" s="54" t="s">
        <v>17</v>
      </c>
      <c r="G3652" s="54" t="s">
        <v>19</v>
      </c>
      <c r="H3652" s="54"/>
      <c r="I3652" s="54" t="s">
        <v>7799</v>
      </c>
      <c r="J3652" s="68">
        <v>31.23</v>
      </c>
      <c r="K3652" s="68" t="s">
        <v>36</v>
      </c>
      <c r="L3652" s="68">
        <v>32</v>
      </c>
      <c r="M3652" s="68">
        <v>32</v>
      </c>
      <c r="N3652" s="68">
        <v>0</v>
      </c>
    </row>
    <row r="3653" customFormat="1" spans="1:14">
      <c r="A3653" s="54" t="s">
        <v>10959</v>
      </c>
      <c r="B3653" s="54" t="s">
        <v>10960</v>
      </c>
      <c r="C3653" s="54" t="s">
        <v>10961</v>
      </c>
      <c r="D3653" s="54" t="s">
        <v>140</v>
      </c>
      <c r="E3653" s="54" t="s">
        <v>18</v>
      </c>
      <c r="F3653" s="54" t="s">
        <v>140</v>
      </c>
      <c r="G3653" s="54" t="s">
        <v>98</v>
      </c>
      <c r="H3653" s="54"/>
      <c r="I3653" s="54" t="s">
        <v>562</v>
      </c>
      <c r="J3653" s="68">
        <v>13.18</v>
      </c>
      <c r="K3653" s="68">
        <v>12.296</v>
      </c>
      <c r="L3653" s="68">
        <v>13.5</v>
      </c>
      <c r="M3653" s="68">
        <v>14</v>
      </c>
      <c r="N3653" s="68">
        <v>0.5</v>
      </c>
    </row>
    <row r="3654" customFormat="1" spans="1:14">
      <c r="A3654" s="54" t="s">
        <v>10962</v>
      </c>
      <c r="B3654" s="54" t="s">
        <v>10963</v>
      </c>
      <c r="C3654" s="54" t="s">
        <v>10964</v>
      </c>
      <c r="D3654" s="54" t="s">
        <v>256</v>
      </c>
      <c r="E3654" s="54" t="s">
        <v>18</v>
      </c>
      <c r="F3654" s="54" t="s">
        <v>256</v>
      </c>
      <c r="G3654" s="54" t="s">
        <v>19</v>
      </c>
      <c r="H3654" s="54"/>
      <c r="I3654" s="54" t="s">
        <v>191</v>
      </c>
      <c r="J3654" s="68">
        <v>36.74</v>
      </c>
      <c r="K3654" s="68">
        <v>38.158</v>
      </c>
      <c r="L3654" s="68">
        <v>38</v>
      </c>
      <c r="M3654" s="68">
        <v>43</v>
      </c>
      <c r="N3654" s="68">
        <v>5</v>
      </c>
    </row>
    <row r="3655" customFormat="1" spans="1:14">
      <c r="A3655" s="54" t="s">
        <v>10965</v>
      </c>
      <c r="B3655" s="54" t="s">
        <v>10966</v>
      </c>
      <c r="C3655" s="54" t="s">
        <v>10967</v>
      </c>
      <c r="D3655" s="54" t="s">
        <v>231</v>
      </c>
      <c r="E3655" s="54" t="s">
        <v>18</v>
      </c>
      <c r="F3655" s="54" t="s">
        <v>231</v>
      </c>
      <c r="G3655" s="54" t="s">
        <v>52</v>
      </c>
      <c r="H3655" s="54"/>
      <c r="I3655" s="54" t="s">
        <v>604</v>
      </c>
      <c r="J3655" s="68">
        <v>309.65</v>
      </c>
      <c r="K3655" s="68">
        <v>394.958</v>
      </c>
      <c r="L3655" s="68">
        <v>395</v>
      </c>
      <c r="M3655" s="68">
        <v>395</v>
      </c>
      <c r="N3655" s="68">
        <v>0</v>
      </c>
    </row>
    <row r="3656" customFormat="1" spans="1:14">
      <c r="A3656" s="54" t="s">
        <v>10968</v>
      </c>
      <c r="B3656" s="54" t="s">
        <v>10969</v>
      </c>
      <c r="C3656" s="54" t="s">
        <v>10970</v>
      </c>
      <c r="D3656" s="54" t="s">
        <v>17</v>
      </c>
      <c r="E3656" s="54" t="s">
        <v>18</v>
      </c>
      <c r="F3656" s="54" t="s">
        <v>17</v>
      </c>
      <c r="G3656" s="54" t="s">
        <v>19</v>
      </c>
      <c r="H3656" s="54"/>
      <c r="I3656" s="54" t="s">
        <v>328</v>
      </c>
      <c r="J3656" s="68">
        <v>7.68</v>
      </c>
      <c r="K3656" s="68">
        <v>5.6</v>
      </c>
      <c r="L3656" s="68">
        <v>8</v>
      </c>
      <c r="M3656" s="68">
        <v>8</v>
      </c>
      <c r="N3656" s="68">
        <v>0</v>
      </c>
    </row>
    <row r="3657" customFormat="1" spans="1:14">
      <c r="A3657" s="54" t="s">
        <v>10971</v>
      </c>
      <c r="B3657" s="54" t="s">
        <v>10972</v>
      </c>
      <c r="C3657" s="54" t="s">
        <v>10973</v>
      </c>
      <c r="D3657" s="54" t="s">
        <v>449</v>
      </c>
      <c r="E3657" s="54" t="s">
        <v>18</v>
      </c>
      <c r="F3657" s="54" t="s">
        <v>449</v>
      </c>
      <c r="G3657" s="54" t="s">
        <v>29</v>
      </c>
      <c r="H3657" s="54"/>
      <c r="I3657" s="54" t="s">
        <v>1262</v>
      </c>
      <c r="J3657" s="68">
        <v>63.99</v>
      </c>
      <c r="K3657" s="68">
        <v>20.188</v>
      </c>
      <c r="L3657" s="68">
        <v>64</v>
      </c>
      <c r="M3657" s="68">
        <v>64</v>
      </c>
      <c r="N3657" s="68">
        <v>0</v>
      </c>
    </row>
    <row r="3658" customFormat="1" spans="1:14">
      <c r="A3658" s="54" t="s">
        <v>10974</v>
      </c>
      <c r="B3658" s="54" t="s">
        <v>10975</v>
      </c>
      <c r="C3658" s="54" t="s">
        <v>10976</v>
      </c>
      <c r="D3658" s="54" t="s">
        <v>24</v>
      </c>
      <c r="E3658" s="54" t="s">
        <v>18</v>
      </c>
      <c r="F3658" s="54" t="s">
        <v>24</v>
      </c>
      <c r="G3658" s="54" t="s">
        <v>19</v>
      </c>
      <c r="H3658" s="54"/>
      <c r="I3658" s="54" t="s">
        <v>211</v>
      </c>
      <c r="J3658" s="68">
        <v>4.69</v>
      </c>
      <c r="K3658" s="68">
        <v>4.042</v>
      </c>
      <c r="L3658" s="68">
        <v>5.5</v>
      </c>
      <c r="M3658" s="68">
        <v>5.5</v>
      </c>
      <c r="N3658" s="68">
        <v>0</v>
      </c>
    </row>
    <row r="3659" customFormat="1" spans="1:14">
      <c r="A3659" s="54" t="s">
        <v>10977</v>
      </c>
      <c r="B3659" s="54" t="s">
        <v>10978</v>
      </c>
      <c r="C3659" s="54" t="s">
        <v>10979</v>
      </c>
      <c r="D3659" s="54" t="s">
        <v>317</v>
      </c>
      <c r="E3659" s="54" t="s">
        <v>18</v>
      </c>
      <c r="F3659" s="54" t="s">
        <v>317</v>
      </c>
      <c r="G3659" s="54" t="s">
        <v>52</v>
      </c>
      <c r="H3659" s="54"/>
      <c r="I3659" s="54" t="s">
        <v>604</v>
      </c>
      <c r="J3659" s="68">
        <v>16.66</v>
      </c>
      <c r="K3659" s="68">
        <v>25.48</v>
      </c>
      <c r="L3659" s="68">
        <v>24</v>
      </c>
      <c r="M3659" s="68">
        <v>26</v>
      </c>
      <c r="N3659" s="68">
        <v>2</v>
      </c>
    </row>
    <row r="3660" customFormat="1" spans="1:14">
      <c r="A3660" s="54" t="s">
        <v>10980</v>
      </c>
      <c r="B3660" s="54" t="s">
        <v>10981</v>
      </c>
      <c r="C3660" s="54" t="s">
        <v>50</v>
      </c>
      <c r="D3660" s="54" t="s">
        <v>51</v>
      </c>
      <c r="E3660" s="54" t="s">
        <v>18</v>
      </c>
      <c r="F3660" s="54" t="s">
        <v>51</v>
      </c>
      <c r="G3660" s="66" t="s">
        <v>52</v>
      </c>
      <c r="H3660" s="54"/>
      <c r="I3660" s="54" t="s">
        <v>6088</v>
      </c>
      <c r="J3660" s="68">
        <v>135.28</v>
      </c>
      <c r="K3660" s="68">
        <v>61.164</v>
      </c>
      <c r="L3660" s="68">
        <v>136</v>
      </c>
      <c r="M3660" s="68">
        <v>136</v>
      </c>
      <c r="N3660" s="68">
        <v>0</v>
      </c>
    </row>
    <row r="3661" customFormat="1" spans="1:14">
      <c r="A3661" s="54" t="s">
        <v>10982</v>
      </c>
      <c r="B3661" s="54" t="s">
        <v>10983</v>
      </c>
      <c r="C3661" s="54" t="s">
        <v>10984</v>
      </c>
      <c r="D3661" s="54" t="s">
        <v>2864</v>
      </c>
      <c r="E3661" s="54" t="s">
        <v>18</v>
      </c>
      <c r="F3661" s="54" t="s">
        <v>2864</v>
      </c>
      <c r="G3661" s="54" t="s">
        <v>129</v>
      </c>
      <c r="H3661" s="54"/>
      <c r="I3661" s="54" t="s">
        <v>2305</v>
      </c>
      <c r="J3661" s="68">
        <v>3.5</v>
      </c>
      <c r="K3661" s="68">
        <v>4.144</v>
      </c>
      <c r="L3661" s="68">
        <v>4</v>
      </c>
      <c r="M3661" s="68">
        <v>4.5</v>
      </c>
      <c r="N3661" s="68">
        <v>0.5</v>
      </c>
    </row>
    <row r="3662" customFormat="1" spans="1:14">
      <c r="A3662" s="54" t="s">
        <v>10985</v>
      </c>
      <c r="B3662" s="54" t="s">
        <v>10986</v>
      </c>
      <c r="C3662" s="54" t="s">
        <v>10987</v>
      </c>
      <c r="D3662" s="54" t="s">
        <v>586</v>
      </c>
      <c r="E3662" s="54" t="s">
        <v>18</v>
      </c>
      <c r="F3662" s="54" t="s">
        <v>586</v>
      </c>
      <c r="G3662" s="66" t="s">
        <v>98</v>
      </c>
      <c r="H3662" s="54"/>
      <c r="I3662" s="54" t="s">
        <v>562</v>
      </c>
      <c r="J3662" s="68">
        <v>0.58</v>
      </c>
      <c r="K3662" s="68">
        <v>0</v>
      </c>
      <c r="L3662" s="68">
        <v>1</v>
      </c>
      <c r="M3662" s="68">
        <v>1</v>
      </c>
      <c r="N3662" s="68">
        <v>0</v>
      </c>
    </row>
    <row r="3663" customFormat="1" spans="1:14">
      <c r="A3663" s="54" t="s">
        <v>10988</v>
      </c>
      <c r="B3663" s="54" t="s">
        <v>10989</v>
      </c>
      <c r="C3663" s="54" t="s">
        <v>10990</v>
      </c>
      <c r="D3663" s="54" t="s">
        <v>186</v>
      </c>
      <c r="E3663" s="54" t="s">
        <v>18</v>
      </c>
      <c r="F3663" s="54" t="s">
        <v>186</v>
      </c>
      <c r="G3663" s="54" t="s">
        <v>98</v>
      </c>
      <c r="H3663" s="54"/>
      <c r="I3663" s="54" t="s">
        <v>191</v>
      </c>
      <c r="J3663" s="68">
        <v>41.63</v>
      </c>
      <c r="K3663" s="68">
        <v>37.62</v>
      </c>
      <c r="L3663" s="68">
        <v>42</v>
      </c>
      <c r="M3663" s="68">
        <v>44</v>
      </c>
      <c r="N3663" s="68">
        <v>2</v>
      </c>
    </row>
    <row r="3664" customFormat="1" spans="1:14">
      <c r="A3664" s="54" t="s">
        <v>10991</v>
      </c>
      <c r="B3664" s="54" t="s">
        <v>10992</v>
      </c>
      <c r="C3664" s="54" t="s">
        <v>10993</v>
      </c>
      <c r="D3664" s="54" t="s">
        <v>17</v>
      </c>
      <c r="E3664" s="54" t="s">
        <v>18</v>
      </c>
      <c r="F3664" s="54" t="s">
        <v>17</v>
      </c>
      <c r="G3664" s="54" t="s">
        <v>19</v>
      </c>
      <c r="H3664" s="54"/>
      <c r="I3664" s="54" t="s">
        <v>1038</v>
      </c>
      <c r="J3664" s="68">
        <v>2.61</v>
      </c>
      <c r="K3664" s="68" t="s">
        <v>36</v>
      </c>
      <c r="L3664" s="68">
        <v>3.5</v>
      </c>
      <c r="M3664" s="68">
        <v>4</v>
      </c>
      <c r="N3664" s="68">
        <v>0.5</v>
      </c>
    </row>
    <row r="3665" customFormat="1" spans="1:14">
      <c r="A3665" s="54" t="s">
        <v>10994</v>
      </c>
      <c r="B3665" s="54" t="s">
        <v>10995</v>
      </c>
      <c r="C3665" s="54" t="s">
        <v>10996</v>
      </c>
      <c r="D3665" s="54" t="s">
        <v>17</v>
      </c>
      <c r="E3665" s="54" t="s">
        <v>18</v>
      </c>
      <c r="F3665" s="54" t="s">
        <v>17</v>
      </c>
      <c r="G3665" s="54" t="s">
        <v>19</v>
      </c>
      <c r="H3665" s="54"/>
      <c r="I3665" s="54" t="s">
        <v>353</v>
      </c>
      <c r="J3665" s="68">
        <v>42.32</v>
      </c>
      <c r="K3665" s="68" t="s">
        <v>36</v>
      </c>
      <c r="L3665" s="68">
        <v>44</v>
      </c>
      <c r="M3665" s="68">
        <v>43</v>
      </c>
      <c r="N3665" s="68">
        <v>-1</v>
      </c>
    </row>
    <row r="3666" customFormat="1" spans="1:14">
      <c r="A3666" s="54" t="s">
        <v>10997</v>
      </c>
      <c r="B3666" s="54" t="s">
        <v>10998</v>
      </c>
      <c r="C3666" s="54" t="s">
        <v>10999</v>
      </c>
      <c r="D3666" s="54" t="s">
        <v>17</v>
      </c>
      <c r="E3666" s="54" t="s">
        <v>18</v>
      </c>
      <c r="F3666" s="54" t="s">
        <v>17</v>
      </c>
      <c r="G3666" s="54" t="s">
        <v>19</v>
      </c>
      <c r="H3666" s="54"/>
      <c r="I3666" s="54" t="s">
        <v>353</v>
      </c>
      <c r="J3666" s="68">
        <v>35.86</v>
      </c>
      <c r="K3666" s="68" t="s">
        <v>36</v>
      </c>
      <c r="L3666" s="68">
        <v>37</v>
      </c>
      <c r="M3666" s="68">
        <v>36</v>
      </c>
      <c r="N3666" s="68">
        <v>-1</v>
      </c>
    </row>
    <row r="3667" customFormat="1" spans="1:14">
      <c r="A3667" s="54" t="s">
        <v>11000</v>
      </c>
      <c r="B3667" s="54" t="s">
        <v>11001</v>
      </c>
      <c r="C3667" s="54" t="s">
        <v>11002</v>
      </c>
      <c r="D3667" s="54" t="s">
        <v>17</v>
      </c>
      <c r="E3667" s="54" t="s">
        <v>18</v>
      </c>
      <c r="F3667" s="54" t="s">
        <v>17</v>
      </c>
      <c r="G3667" s="54" t="s">
        <v>19</v>
      </c>
      <c r="H3667" s="54"/>
      <c r="I3667" s="54" t="s">
        <v>353</v>
      </c>
      <c r="J3667" s="68">
        <v>36.29</v>
      </c>
      <c r="K3667" s="68" t="s">
        <v>36</v>
      </c>
      <c r="L3667" s="68">
        <v>37</v>
      </c>
      <c r="M3667" s="68">
        <v>37</v>
      </c>
      <c r="N3667" s="68">
        <v>0</v>
      </c>
    </row>
    <row r="3668" customFormat="1" spans="1:14">
      <c r="A3668" s="54" t="s">
        <v>11003</v>
      </c>
      <c r="B3668" s="54" t="s">
        <v>11004</v>
      </c>
      <c r="C3668" s="54" t="s">
        <v>11005</v>
      </c>
      <c r="D3668" s="54" t="s">
        <v>17</v>
      </c>
      <c r="E3668" s="54" t="s">
        <v>18</v>
      </c>
      <c r="F3668" s="54" t="s">
        <v>17</v>
      </c>
      <c r="G3668" s="54" t="s">
        <v>19</v>
      </c>
      <c r="H3668" s="54"/>
      <c r="I3668" s="54" t="s">
        <v>353</v>
      </c>
      <c r="J3668" s="68">
        <v>29.55</v>
      </c>
      <c r="K3668" s="68">
        <v>18.95</v>
      </c>
      <c r="L3668" s="68">
        <v>30</v>
      </c>
      <c r="M3668" s="68">
        <v>30</v>
      </c>
      <c r="N3668" s="68">
        <v>0</v>
      </c>
    </row>
    <row r="3669" customFormat="1" spans="1:14">
      <c r="A3669" s="54" t="s">
        <v>11006</v>
      </c>
      <c r="B3669" s="54" t="s">
        <v>11007</v>
      </c>
      <c r="C3669" s="54" t="s">
        <v>11008</v>
      </c>
      <c r="D3669" s="54" t="s">
        <v>160</v>
      </c>
      <c r="E3669" s="54" t="s">
        <v>18</v>
      </c>
      <c r="F3669" s="54" t="s">
        <v>160</v>
      </c>
      <c r="G3669" s="54" t="s">
        <v>129</v>
      </c>
      <c r="H3669" s="54"/>
      <c r="I3669" s="54" t="s">
        <v>408</v>
      </c>
      <c r="J3669" s="68">
        <v>1.53</v>
      </c>
      <c r="K3669" s="68">
        <v>0</v>
      </c>
      <c r="L3669" s="68">
        <v>1.5</v>
      </c>
      <c r="M3669" s="68">
        <v>2</v>
      </c>
      <c r="N3669" s="68">
        <v>0.5</v>
      </c>
    </row>
    <row r="3670" customFormat="1" spans="1:14">
      <c r="A3670" s="54" t="s">
        <v>11009</v>
      </c>
      <c r="B3670" s="54" t="s">
        <v>11010</v>
      </c>
      <c r="C3670" s="54" t="s">
        <v>11011</v>
      </c>
      <c r="D3670" s="54" t="s">
        <v>3059</v>
      </c>
      <c r="E3670" s="54" t="s">
        <v>18</v>
      </c>
      <c r="F3670" s="54" t="s">
        <v>3059</v>
      </c>
      <c r="G3670" s="54" t="s">
        <v>29</v>
      </c>
      <c r="H3670" s="54"/>
      <c r="I3670" s="54" t="s">
        <v>306</v>
      </c>
      <c r="J3670" s="68">
        <v>34.97</v>
      </c>
      <c r="K3670" s="68">
        <v>45.818</v>
      </c>
      <c r="L3670" s="68">
        <v>36</v>
      </c>
      <c r="M3670" s="68">
        <v>46</v>
      </c>
      <c r="N3670" s="68">
        <v>10</v>
      </c>
    </row>
    <row r="3671" customFormat="1" spans="1:14">
      <c r="A3671" s="54" t="s">
        <v>11012</v>
      </c>
      <c r="B3671" s="54" t="s">
        <v>11013</v>
      </c>
      <c r="C3671" s="54" t="s">
        <v>11014</v>
      </c>
      <c r="D3671" s="54" t="s">
        <v>1592</v>
      </c>
      <c r="E3671" s="54" t="s">
        <v>18</v>
      </c>
      <c r="F3671" s="54" t="s">
        <v>1592</v>
      </c>
      <c r="G3671" s="54" t="s">
        <v>52</v>
      </c>
      <c r="H3671" s="54"/>
      <c r="I3671" s="54" t="s">
        <v>540</v>
      </c>
      <c r="J3671" s="68">
        <v>35.68</v>
      </c>
      <c r="K3671" s="68">
        <v>16.621</v>
      </c>
      <c r="L3671" s="68">
        <v>36</v>
      </c>
      <c r="M3671" s="68">
        <v>36</v>
      </c>
      <c r="N3671" s="68">
        <v>0</v>
      </c>
    </row>
    <row r="3672" customFormat="1" spans="1:14">
      <c r="A3672" s="54" t="s">
        <v>11015</v>
      </c>
      <c r="B3672" s="54" t="s">
        <v>11016</v>
      </c>
      <c r="C3672" s="54" t="s">
        <v>11017</v>
      </c>
      <c r="D3672" s="54" t="s">
        <v>256</v>
      </c>
      <c r="E3672" s="54" t="s">
        <v>18</v>
      </c>
      <c r="F3672" s="54" t="s">
        <v>256</v>
      </c>
      <c r="G3672" s="54" t="s">
        <v>19</v>
      </c>
      <c r="H3672" s="54"/>
      <c r="I3672" s="54" t="s">
        <v>540</v>
      </c>
      <c r="J3672" s="68">
        <v>24</v>
      </c>
      <c r="K3672" s="68">
        <v>21.926</v>
      </c>
      <c r="L3672" s="68">
        <v>25</v>
      </c>
      <c r="M3672" s="68">
        <v>25</v>
      </c>
      <c r="N3672" s="68">
        <v>0</v>
      </c>
    </row>
    <row r="3673" customFormat="1" spans="1:14">
      <c r="A3673" s="54" t="s">
        <v>11018</v>
      </c>
      <c r="B3673" s="54" t="s">
        <v>11019</v>
      </c>
      <c r="C3673" s="54" t="s">
        <v>11020</v>
      </c>
      <c r="D3673" s="54" t="s">
        <v>274</v>
      </c>
      <c r="E3673" s="54" t="s">
        <v>18</v>
      </c>
      <c r="F3673" s="54" t="s">
        <v>274</v>
      </c>
      <c r="G3673" s="54" t="s">
        <v>29</v>
      </c>
      <c r="H3673" s="54"/>
      <c r="I3673" s="54" t="s">
        <v>7799</v>
      </c>
      <c r="J3673" s="68">
        <v>375.84</v>
      </c>
      <c r="K3673" s="68">
        <v>172.786</v>
      </c>
      <c r="L3673" s="68">
        <v>379</v>
      </c>
      <c r="M3673" s="68">
        <v>380</v>
      </c>
      <c r="N3673" s="68">
        <v>1</v>
      </c>
    </row>
    <row r="3674" customFormat="1" spans="1:14">
      <c r="A3674" s="54" t="s">
        <v>11021</v>
      </c>
      <c r="B3674" s="54" t="s">
        <v>11022</v>
      </c>
      <c r="C3674" s="54" t="s">
        <v>11023</v>
      </c>
      <c r="D3674" s="54" t="s">
        <v>17</v>
      </c>
      <c r="E3674" s="54" t="s">
        <v>18</v>
      </c>
      <c r="F3674" s="54" t="s">
        <v>17</v>
      </c>
      <c r="G3674" s="66" t="s">
        <v>19</v>
      </c>
      <c r="H3674" s="54"/>
      <c r="I3674" s="54" t="s">
        <v>86</v>
      </c>
      <c r="J3674" s="68">
        <v>23.1</v>
      </c>
      <c r="K3674" s="68">
        <v>29.257</v>
      </c>
      <c r="L3674" s="68">
        <v>24</v>
      </c>
      <c r="M3674" s="68">
        <v>30</v>
      </c>
      <c r="N3674" s="68">
        <v>6</v>
      </c>
    </row>
    <row r="3675" customFormat="1" spans="1:14">
      <c r="A3675" s="54" t="s">
        <v>11024</v>
      </c>
      <c r="B3675" s="54" t="s">
        <v>11025</v>
      </c>
      <c r="C3675" s="54" t="s">
        <v>50</v>
      </c>
      <c r="D3675" s="54" t="s">
        <v>51</v>
      </c>
      <c r="E3675" s="54" t="s">
        <v>18</v>
      </c>
      <c r="F3675" s="54" t="s">
        <v>51</v>
      </c>
      <c r="G3675" s="54" t="s">
        <v>52</v>
      </c>
      <c r="H3675" s="54"/>
      <c r="I3675" s="54" t="s">
        <v>1218</v>
      </c>
      <c r="J3675" s="68">
        <v>21.5</v>
      </c>
      <c r="K3675" s="68">
        <v>6.271</v>
      </c>
      <c r="L3675" s="68">
        <v>22</v>
      </c>
      <c r="M3675" s="68">
        <v>22</v>
      </c>
      <c r="N3675" s="68">
        <v>0</v>
      </c>
    </row>
    <row r="3676" customFormat="1" spans="1:14">
      <c r="A3676" s="54" t="s">
        <v>11026</v>
      </c>
      <c r="B3676" s="54" t="s">
        <v>11027</v>
      </c>
      <c r="C3676" s="54" t="s">
        <v>50</v>
      </c>
      <c r="D3676" s="54" t="s">
        <v>51</v>
      </c>
      <c r="E3676" s="54" t="s">
        <v>18</v>
      </c>
      <c r="F3676" s="54" t="s">
        <v>51</v>
      </c>
      <c r="G3676" s="54" t="s">
        <v>52</v>
      </c>
      <c r="H3676" s="54"/>
      <c r="I3676" s="54" t="s">
        <v>1218</v>
      </c>
      <c r="J3676" s="68">
        <v>20</v>
      </c>
      <c r="K3676" s="68">
        <v>10</v>
      </c>
      <c r="L3676" s="68">
        <v>22</v>
      </c>
      <c r="M3676" s="68">
        <v>22</v>
      </c>
      <c r="N3676" s="68">
        <v>0</v>
      </c>
    </row>
    <row r="3677" customFormat="1" spans="1:14">
      <c r="A3677" s="54" t="s">
        <v>11028</v>
      </c>
      <c r="B3677" s="54" t="s">
        <v>11029</v>
      </c>
      <c r="C3677" s="54" t="s">
        <v>11030</v>
      </c>
      <c r="D3677" s="54" t="s">
        <v>880</v>
      </c>
      <c r="E3677" s="54" t="s">
        <v>18</v>
      </c>
      <c r="F3677" s="54" t="s">
        <v>880</v>
      </c>
      <c r="G3677" s="54" t="s">
        <v>52</v>
      </c>
      <c r="H3677" s="54"/>
      <c r="I3677" s="54" t="s">
        <v>398</v>
      </c>
      <c r="J3677" s="68">
        <v>212.25</v>
      </c>
      <c r="K3677" s="68">
        <v>273.874</v>
      </c>
      <c r="L3677" s="68">
        <v>276</v>
      </c>
      <c r="M3677" s="68">
        <v>274</v>
      </c>
      <c r="N3677" s="68">
        <v>-2</v>
      </c>
    </row>
    <row r="3678" customFormat="1" spans="1:14">
      <c r="A3678" s="54" t="s">
        <v>11031</v>
      </c>
      <c r="B3678" s="54" t="s">
        <v>11032</v>
      </c>
      <c r="C3678" s="54" t="s">
        <v>11033</v>
      </c>
      <c r="D3678" s="54" t="s">
        <v>160</v>
      </c>
      <c r="E3678" s="54" t="s">
        <v>18</v>
      </c>
      <c r="F3678" s="54" t="s">
        <v>160</v>
      </c>
      <c r="G3678" s="54" t="s">
        <v>129</v>
      </c>
      <c r="H3678" s="54"/>
      <c r="I3678" s="54" t="s">
        <v>408</v>
      </c>
      <c r="J3678" s="68">
        <v>0.14</v>
      </c>
      <c r="K3678" s="68">
        <v>0</v>
      </c>
      <c r="L3678" s="68">
        <v>0.5</v>
      </c>
      <c r="M3678" s="68">
        <v>0.5</v>
      </c>
      <c r="N3678" s="68">
        <v>0</v>
      </c>
    </row>
    <row r="3679" customFormat="1" spans="1:14">
      <c r="A3679" s="54" t="s">
        <v>11034</v>
      </c>
      <c r="B3679" s="54" t="s">
        <v>11035</v>
      </c>
      <c r="C3679" s="54" t="s">
        <v>11036</v>
      </c>
      <c r="D3679" s="54" t="s">
        <v>880</v>
      </c>
      <c r="E3679" s="54" t="s">
        <v>18</v>
      </c>
      <c r="F3679" s="54" t="s">
        <v>880</v>
      </c>
      <c r="G3679" s="66" t="s">
        <v>52</v>
      </c>
      <c r="H3679" s="54"/>
      <c r="I3679" s="54" t="s">
        <v>398</v>
      </c>
      <c r="J3679" s="68">
        <v>18.83</v>
      </c>
      <c r="K3679" s="68">
        <v>24.932</v>
      </c>
      <c r="L3679" s="68">
        <v>26</v>
      </c>
      <c r="M3679" s="68">
        <v>25</v>
      </c>
      <c r="N3679" s="68">
        <v>-1</v>
      </c>
    </row>
    <row r="3680" customFormat="1" spans="1:14">
      <c r="A3680" s="54" t="s">
        <v>11037</v>
      </c>
      <c r="B3680" s="54" t="s">
        <v>11038</v>
      </c>
      <c r="C3680" s="54" t="s">
        <v>11039</v>
      </c>
      <c r="D3680" s="54" t="s">
        <v>17</v>
      </c>
      <c r="E3680" s="54" t="s">
        <v>18</v>
      </c>
      <c r="F3680" s="54" t="s">
        <v>17</v>
      </c>
      <c r="G3680" s="54" t="s">
        <v>19</v>
      </c>
      <c r="H3680" s="54"/>
      <c r="I3680" s="54" t="s">
        <v>2305</v>
      </c>
      <c r="J3680" s="68">
        <v>21.06</v>
      </c>
      <c r="K3680" s="68" t="s">
        <v>36</v>
      </c>
      <c r="L3680" s="68">
        <v>31</v>
      </c>
      <c r="M3680" s="68">
        <v>37</v>
      </c>
      <c r="N3680" s="68">
        <v>6</v>
      </c>
    </row>
    <row r="3681" customFormat="1" spans="1:14">
      <c r="A3681" s="54" t="s">
        <v>11040</v>
      </c>
      <c r="B3681" s="54" t="s">
        <v>11041</v>
      </c>
      <c r="C3681" s="54" t="s">
        <v>11042</v>
      </c>
      <c r="D3681" s="54" t="s">
        <v>17</v>
      </c>
      <c r="E3681" s="54" t="s">
        <v>18</v>
      </c>
      <c r="F3681" s="54" t="s">
        <v>17</v>
      </c>
      <c r="G3681" s="54" t="s">
        <v>19</v>
      </c>
      <c r="H3681" s="54"/>
      <c r="I3681" s="54" t="s">
        <v>152</v>
      </c>
      <c r="J3681" s="68">
        <v>0.18</v>
      </c>
      <c r="K3681" s="68">
        <v>0.432</v>
      </c>
      <c r="L3681" s="68">
        <v>0.5</v>
      </c>
      <c r="M3681" s="68">
        <v>0.5</v>
      </c>
      <c r="N3681" s="68">
        <v>0</v>
      </c>
    </row>
    <row r="3682" customFormat="1" spans="1:14">
      <c r="A3682" s="54" t="s">
        <v>11043</v>
      </c>
      <c r="B3682" s="54" t="s">
        <v>11044</v>
      </c>
      <c r="C3682" s="54" t="s">
        <v>11045</v>
      </c>
      <c r="D3682" s="54" t="s">
        <v>17</v>
      </c>
      <c r="E3682" s="54" t="s">
        <v>18</v>
      </c>
      <c r="F3682" s="54" t="s">
        <v>17</v>
      </c>
      <c r="G3682" s="54" t="s">
        <v>19</v>
      </c>
      <c r="H3682" s="54"/>
      <c r="I3682" s="54" t="s">
        <v>454</v>
      </c>
      <c r="J3682" s="68">
        <v>17.1</v>
      </c>
      <c r="K3682" s="68">
        <v>31.212</v>
      </c>
      <c r="L3682" s="68">
        <v>26</v>
      </c>
      <c r="M3682" s="68">
        <v>32</v>
      </c>
      <c r="N3682" s="68">
        <v>6</v>
      </c>
    </row>
    <row r="3683" customFormat="1" spans="1:14">
      <c r="A3683" s="54" t="s">
        <v>11046</v>
      </c>
      <c r="B3683" s="54" t="s">
        <v>11047</v>
      </c>
      <c r="C3683" s="54" t="s">
        <v>11048</v>
      </c>
      <c r="D3683" s="54" t="s">
        <v>17</v>
      </c>
      <c r="E3683" s="54" t="s">
        <v>18</v>
      </c>
      <c r="F3683" s="54" t="s">
        <v>17</v>
      </c>
      <c r="G3683" s="54" t="s">
        <v>19</v>
      </c>
      <c r="H3683" s="54"/>
      <c r="I3683" s="54" t="s">
        <v>227</v>
      </c>
      <c r="J3683" s="68">
        <v>4.39</v>
      </c>
      <c r="K3683" s="68">
        <v>1.642</v>
      </c>
      <c r="L3683" s="68">
        <v>4.5</v>
      </c>
      <c r="M3683" s="68">
        <v>4.5</v>
      </c>
      <c r="N3683" s="68">
        <v>0</v>
      </c>
    </row>
    <row r="3684" customFormat="1" spans="1:14">
      <c r="A3684" s="54" t="s">
        <v>11049</v>
      </c>
      <c r="B3684" s="54" t="s">
        <v>11050</v>
      </c>
      <c r="C3684" s="54" t="s">
        <v>11051</v>
      </c>
      <c r="D3684" s="54" t="s">
        <v>287</v>
      </c>
      <c r="E3684" s="54" t="s">
        <v>18</v>
      </c>
      <c r="F3684" s="54" t="s">
        <v>287</v>
      </c>
      <c r="G3684" s="54" t="s">
        <v>98</v>
      </c>
      <c r="H3684" s="54"/>
      <c r="I3684" s="54" t="s">
        <v>558</v>
      </c>
      <c r="J3684" s="68">
        <v>45.76</v>
      </c>
      <c r="K3684" s="68">
        <v>98.007</v>
      </c>
      <c r="L3684" s="68">
        <v>81</v>
      </c>
      <c r="M3684" s="68">
        <v>113</v>
      </c>
      <c r="N3684" s="68">
        <v>32</v>
      </c>
    </row>
    <row r="3685" customFormat="1" spans="1:14">
      <c r="A3685" s="54" t="s">
        <v>11052</v>
      </c>
      <c r="B3685" s="54" t="s">
        <v>11053</v>
      </c>
      <c r="C3685" s="54" t="s">
        <v>11054</v>
      </c>
      <c r="D3685" s="54" t="s">
        <v>1188</v>
      </c>
      <c r="E3685" s="54" t="s">
        <v>18</v>
      </c>
      <c r="F3685" s="54" t="s">
        <v>1188</v>
      </c>
      <c r="G3685" s="54" t="s">
        <v>129</v>
      </c>
      <c r="H3685" s="54"/>
      <c r="I3685" s="54" t="s">
        <v>442</v>
      </c>
      <c r="J3685" s="68">
        <v>4.81</v>
      </c>
      <c r="K3685" s="68">
        <v>4.228</v>
      </c>
      <c r="L3685" s="68">
        <v>5</v>
      </c>
      <c r="M3685" s="68">
        <v>5</v>
      </c>
      <c r="N3685" s="68">
        <v>0</v>
      </c>
    </row>
    <row r="3686" customFormat="1" spans="1:14">
      <c r="A3686" s="54" t="s">
        <v>11055</v>
      </c>
      <c r="B3686" s="54" t="s">
        <v>11056</v>
      </c>
      <c r="C3686" s="54" t="s">
        <v>11057</v>
      </c>
      <c r="D3686" s="54" t="s">
        <v>1184</v>
      </c>
      <c r="E3686" s="54" t="s">
        <v>18</v>
      </c>
      <c r="F3686" s="54" t="s">
        <v>1184</v>
      </c>
      <c r="G3686" s="54" t="s">
        <v>98</v>
      </c>
      <c r="H3686" s="54"/>
      <c r="I3686" s="54" t="s">
        <v>442</v>
      </c>
      <c r="J3686" s="68">
        <v>12.37</v>
      </c>
      <c r="K3686" s="68">
        <v>8.683</v>
      </c>
      <c r="L3686" s="68">
        <v>13</v>
      </c>
      <c r="M3686" s="68">
        <v>21</v>
      </c>
      <c r="N3686" s="68">
        <v>8</v>
      </c>
    </row>
    <row r="3687" customFormat="1" spans="1:14">
      <c r="A3687" s="54" t="s">
        <v>11058</v>
      </c>
      <c r="B3687" s="54" t="s">
        <v>11059</v>
      </c>
      <c r="C3687" s="54" t="s">
        <v>11060</v>
      </c>
      <c r="D3687" s="54" t="s">
        <v>17</v>
      </c>
      <c r="E3687" s="54" t="s">
        <v>18</v>
      </c>
      <c r="F3687" s="54" t="s">
        <v>17</v>
      </c>
      <c r="G3687" s="66" t="s">
        <v>19</v>
      </c>
      <c r="H3687" s="54"/>
      <c r="I3687" s="54" t="s">
        <v>227</v>
      </c>
      <c r="J3687" s="68">
        <v>0.28</v>
      </c>
      <c r="K3687" s="68">
        <v>0</v>
      </c>
      <c r="L3687" s="68">
        <v>0.5</v>
      </c>
      <c r="M3687" s="68">
        <v>0.5</v>
      </c>
      <c r="N3687" s="68">
        <v>0</v>
      </c>
    </row>
    <row r="3688" customFormat="1" spans="1:14">
      <c r="A3688" s="54" t="s">
        <v>11061</v>
      </c>
      <c r="B3688" s="54" t="s">
        <v>11062</v>
      </c>
      <c r="C3688" s="54" t="s">
        <v>11063</v>
      </c>
      <c r="D3688" s="54" t="s">
        <v>231</v>
      </c>
      <c r="E3688" s="54" t="s">
        <v>18</v>
      </c>
      <c r="F3688" s="54" t="s">
        <v>231</v>
      </c>
      <c r="G3688" s="66" t="s">
        <v>52</v>
      </c>
      <c r="H3688" s="54"/>
      <c r="I3688" s="54" t="s">
        <v>39</v>
      </c>
      <c r="J3688" s="68">
        <v>52.41</v>
      </c>
      <c r="K3688" s="68">
        <v>25.991</v>
      </c>
      <c r="L3688" s="68">
        <v>54</v>
      </c>
      <c r="M3688" s="68">
        <v>54</v>
      </c>
      <c r="N3688" s="68">
        <v>0</v>
      </c>
    </row>
    <row r="3689" customFormat="1" spans="1:14">
      <c r="A3689" s="54" t="s">
        <v>11064</v>
      </c>
      <c r="B3689" s="54" t="s">
        <v>11065</v>
      </c>
      <c r="C3689" s="54" t="s">
        <v>11066</v>
      </c>
      <c r="D3689" s="54" t="s">
        <v>85</v>
      </c>
      <c r="E3689" s="54" t="s">
        <v>18</v>
      </c>
      <c r="F3689" s="54" t="s">
        <v>85</v>
      </c>
      <c r="G3689" s="54" t="s">
        <v>29</v>
      </c>
      <c r="H3689" s="54"/>
      <c r="I3689" s="54" t="s">
        <v>39</v>
      </c>
      <c r="J3689" s="68">
        <v>19.54</v>
      </c>
      <c r="K3689" s="68">
        <v>11.424</v>
      </c>
      <c r="L3689" s="68">
        <v>21</v>
      </c>
      <c r="M3689" s="68">
        <v>21</v>
      </c>
      <c r="N3689" s="68">
        <v>0</v>
      </c>
    </row>
    <row r="3690" customFormat="1" spans="1:14">
      <c r="A3690" s="54" t="s">
        <v>11067</v>
      </c>
      <c r="B3690" s="54" t="s">
        <v>11068</v>
      </c>
      <c r="C3690" s="54" t="s">
        <v>11069</v>
      </c>
      <c r="D3690" s="54" t="s">
        <v>144</v>
      </c>
      <c r="E3690" s="54" t="s">
        <v>18</v>
      </c>
      <c r="F3690" s="54" t="s">
        <v>144</v>
      </c>
      <c r="G3690" s="66" t="s">
        <v>52</v>
      </c>
      <c r="H3690" s="54"/>
      <c r="I3690" s="54" t="s">
        <v>227</v>
      </c>
      <c r="J3690" s="68">
        <v>176.83</v>
      </c>
      <c r="K3690" s="68">
        <v>62.631</v>
      </c>
      <c r="L3690" s="68">
        <v>177</v>
      </c>
      <c r="M3690" s="68">
        <v>177</v>
      </c>
      <c r="N3690" s="68">
        <v>0</v>
      </c>
    </row>
    <row r="3691" customFormat="1" spans="1:14">
      <c r="A3691" s="54" t="s">
        <v>11070</v>
      </c>
      <c r="B3691" s="54" t="s">
        <v>11071</v>
      </c>
      <c r="C3691" s="54" t="s">
        <v>11072</v>
      </c>
      <c r="D3691" s="54" t="s">
        <v>1452</v>
      </c>
      <c r="E3691" s="54" t="s">
        <v>18</v>
      </c>
      <c r="F3691" s="54" t="s">
        <v>1452</v>
      </c>
      <c r="G3691" s="54" t="s">
        <v>98</v>
      </c>
      <c r="H3691" s="54"/>
      <c r="I3691" s="54" t="s">
        <v>540</v>
      </c>
      <c r="J3691" s="68">
        <v>20.07</v>
      </c>
      <c r="K3691" s="68">
        <v>43.535</v>
      </c>
      <c r="L3691" s="68">
        <v>33</v>
      </c>
      <c r="M3691" s="68">
        <v>44</v>
      </c>
      <c r="N3691" s="68">
        <v>11</v>
      </c>
    </row>
    <row r="3692" customFormat="1" spans="1:14">
      <c r="A3692" s="54" t="s">
        <v>11073</v>
      </c>
      <c r="B3692" s="54" t="s">
        <v>11074</v>
      </c>
      <c r="C3692" s="54" t="s">
        <v>11075</v>
      </c>
      <c r="D3692" s="54" t="s">
        <v>140</v>
      </c>
      <c r="E3692" s="54" t="s">
        <v>18</v>
      </c>
      <c r="F3692" s="54" t="s">
        <v>140</v>
      </c>
      <c r="G3692" s="66" t="s">
        <v>98</v>
      </c>
      <c r="H3692" s="54"/>
      <c r="I3692" s="54" t="s">
        <v>191</v>
      </c>
      <c r="J3692" s="68">
        <v>23.61</v>
      </c>
      <c r="K3692" s="68">
        <v>7.904</v>
      </c>
      <c r="L3692" s="68">
        <v>24</v>
      </c>
      <c r="M3692" s="68">
        <v>24</v>
      </c>
      <c r="N3692" s="68">
        <v>0</v>
      </c>
    </row>
    <row r="3693" customFormat="1" spans="1:14">
      <c r="A3693" s="54" t="s">
        <v>11076</v>
      </c>
      <c r="B3693" s="54" t="s">
        <v>11077</v>
      </c>
      <c r="C3693" s="54" t="s">
        <v>11078</v>
      </c>
      <c r="D3693" s="54" t="s">
        <v>140</v>
      </c>
      <c r="E3693" s="54" t="s">
        <v>18</v>
      </c>
      <c r="F3693" s="54" t="s">
        <v>140</v>
      </c>
      <c r="G3693" s="54" t="s">
        <v>98</v>
      </c>
      <c r="H3693" s="54"/>
      <c r="I3693" s="54" t="s">
        <v>191</v>
      </c>
      <c r="J3693" s="68">
        <v>23.78</v>
      </c>
      <c r="K3693" s="68">
        <v>9.176</v>
      </c>
      <c r="L3693" s="68">
        <v>24</v>
      </c>
      <c r="M3693" s="68">
        <v>24</v>
      </c>
      <c r="N3693" s="68">
        <v>0</v>
      </c>
    </row>
    <row r="3694" customFormat="1" spans="1:14">
      <c r="A3694" s="54" t="s">
        <v>11079</v>
      </c>
      <c r="B3694" s="54" t="s">
        <v>11080</v>
      </c>
      <c r="C3694" s="54" t="s">
        <v>11081</v>
      </c>
      <c r="D3694" s="54" t="s">
        <v>140</v>
      </c>
      <c r="E3694" s="54" t="s">
        <v>18</v>
      </c>
      <c r="F3694" s="54" t="s">
        <v>140</v>
      </c>
      <c r="G3694" s="54" t="s">
        <v>98</v>
      </c>
      <c r="H3694" s="54"/>
      <c r="I3694" s="54" t="s">
        <v>191</v>
      </c>
      <c r="J3694" s="68">
        <v>23.76</v>
      </c>
      <c r="K3694" s="68">
        <v>8.208</v>
      </c>
      <c r="L3694" s="68">
        <v>24</v>
      </c>
      <c r="M3694" s="68">
        <v>24</v>
      </c>
      <c r="N3694" s="68">
        <v>0</v>
      </c>
    </row>
    <row r="3695" customFormat="1" spans="1:14">
      <c r="A3695" s="54" t="s">
        <v>11082</v>
      </c>
      <c r="B3695" s="54" t="s">
        <v>11083</v>
      </c>
      <c r="C3695" s="54" t="s">
        <v>11084</v>
      </c>
      <c r="D3695" s="54" t="s">
        <v>140</v>
      </c>
      <c r="E3695" s="54" t="s">
        <v>18</v>
      </c>
      <c r="F3695" s="54" t="s">
        <v>140</v>
      </c>
      <c r="G3695" s="54" t="s">
        <v>98</v>
      </c>
      <c r="H3695" s="54"/>
      <c r="I3695" s="54" t="s">
        <v>191</v>
      </c>
      <c r="J3695" s="68">
        <v>23.73</v>
      </c>
      <c r="K3695" s="68">
        <v>9.176</v>
      </c>
      <c r="L3695" s="68">
        <v>24</v>
      </c>
      <c r="M3695" s="68">
        <v>24</v>
      </c>
      <c r="N3695" s="68">
        <v>0</v>
      </c>
    </row>
    <row r="3696" customFormat="1" spans="1:14">
      <c r="A3696" s="54" t="s">
        <v>11085</v>
      </c>
      <c r="B3696" s="54" t="s">
        <v>11086</v>
      </c>
      <c r="C3696" s="54" t="s">
        <v>50</v>
      </c>
      <c r="D3696" s="54" t="s">
        <v>633</v>
      </c>
      <c r="E3696" s="54" t="s">
        <v>18</v>
      </c>
      <c r="F3696" s="54" t="s">
        <v>633</v>
      </c>
      <c r="G3696" s="54" t="s">
        <v>52</v>
      </c>
      <c r="H3696" s="54"/>
      <c r="I3696" s="54" t="s">
        <v>10131</v>
      </c>
      <c r="J3696" s="68">
        <v>106.66</v>
      </c>
      <c r="K3696" s="68">
        <v>178.483</v>
      </c>
      <c r="L3696" s="68">
        <v>179</v>
      </c>
      <c r="M3696" s="68">
        <v>179</v>
      </c>
      <c r="N3696" s="68">
        <v>0</v>
      </c>
    </row>
    <row r="3697" customFormat="1" spans="1:14">
      <c r="A3697" s="54" t="s">
        <v>11087</v>
      </c>
      <c r="B3697" s="54" t="s">
        <v>11088</v>
      </c>
      <c r="C3697" s="54" t="s">
        <v>11089</v>
      </c>
      <c r="D3697" s="54" t="s">
        <v>17</v>
      </c>
      <c r="E3697" s="54" t="s">
        <v>18</v>
      </c>
      <c r="F3697" s="54" t="s">
        <v>17</v>
      </c>
      <c r="G3697" s="54" t="s">
        <v>19</v>
      </c>
      <c r="H3697" s="54"/>
      <c r="I3697" s="54" t="s">
        <v>79</v>
      </c>
      <c r="J3697" s="68">
        <v>33.7</v>
      </c>
      <c r="K3697" s="68">
        <v>16.63</v>
      </c>
      <c r="L3697" s="68">
        <v>34</v>
      </c>
      <c r="M3697" s="68">
        <v>34</v>
      </c>
      <c r="N3697" s="68">
        <v>0</v>
      </c>
    </row>
    <row r="3698" customFormat="1" spans="1:14">
      <c r="A3698" s="54" t="s">
        <v>11090</v>
      </c>
      <c r="B3698" s="54" t="s">
        <v>11091</v>
      </c>
      <c r="C3698" s="54" t="s">
        <v>11092</v>
      </c>
      <c r="D3698" s="54" t="s">
        <v>17</v>
      </c>
      <c r="E3698" s="54" t="s">
        <v>18</v>
      </c>
      <c r="F3698" s="54" t="s">
        <v>17</v>
      </c>
      <c r="G3698" s="54" t="s">
        <v>19</v>
      </c>
      <c r="H3698" s="54"/>
      <c r="I3698" s="54" t="s">
        <v>390</v>
      </c>
      <c r="J3698" s="68">
        <v>7.07</v>
      </c>
      <c r="K3698" s="68">
        <v>11.731</v>
      </c>
      <c r="L3698" s="68">
        <v>11.5</v>
      </c>
      <c r="M3698" s="68">
        <v>12</v>
      </c>
      <c r="N3698" s="68">
        <v>0.5</v>
      </c>
    </row>
    <row r="3699" customFormat="1" spans="1:14">
      <c r="A3699" s="54" t="s">
        <v>11093</v>
      </c>
      <c r="B3699" s="54" t="s">
        <v>11094</v>
      </c>
      <c r="C3699" s="54" t="s">
        <v>11095</v>
      </c>
      <c r="D3699" s="54" t="s">
        <v>17</v>
      </c>
      <c r="E3699" s="54" t="s">
        <v>18</v>
      </c>
      <c r="F3699" s="54" t="s">
        <v>17</v>
      </c>
      <c r="G3699" s="54" t="s">
        <v>19</v>
      </c>
      <c r="H3699" s="54"/>
      <c r="I3699" s="54" t="s">
        <v>79</v>
      </c>
      <c r="J3699" s="68">
        <v>0.41</v>
      </c>
      <c r="K3699" s="68">
        <v>1.411</v>
      </c>
      <c r="L3699" s="68">
        <v>2</v>
      </c>
      <c r="M3699" s="68">
        <v>1.5</v>
      </c>
      <c r="N3699" s="68">
        <v>-0.5</v>
      </c>
    </row>
    <row r="3700" customFormat="1" spans="1:14">
      <c r="A3700" s="54" t="s">
        <v>11096</v>
      </c>
      <c r="B3700" s="54" t="s">
        <v>11097</v>
      </c>
      <c r="C3700" s="54" t="s">
        <v>11098</v>
      </c>
      <c r="D3700" s="54" t="s">
        <v>24</v>
      </c>
      <c r="E3700" s="54" t="s">
        <v>18</v>
      </c>
      <c r="F3700" s="54" t="s">
        <v>24</v>
      </c>
      <c r="G3700" s="54" t="s">
        <v>19</v>
      </c>
      <c r="H3700" s="54"/>
      <c r="I3700" s="54" t="s">
        <v>223</v>
      </c>
      <c r="J3700" s="68">
        <v>3.38</v>
      </c>
      <c r="K3700" s="68">
        <v>1.016</v>
      </c>
      <c r="L3700" s="68">
        <v>3.5</v>
      </c>
      <c r="M3700" s="68">
        <v>3.5</v>
      </c>
      <c r="N3700" s="68">
        <v>0</v>
      </c>
    </row>
    <row r="3701" customFormat="1" spans="1:14">
      <c r="A3701" s="54" t="s">
        <v>11099</v>
      </c>
      <c r="B3701" s="54" t="s">
        <v>11100</v>
      </c>
      <c r="C3701" s="54" t="s">
        <v>11101</v>
      </c>
      <c r="D3701" s="54" t="s">
        <v>168</v>
      </c>
      <c r="E3701" s="54" t="s">
        <v>18</v>
      </c>
      <c r="F3701" s="54" t="s">
        <v>169</v>
      </c>
      <c r="G3701" s="54" t="s">
        <v>170</v>
      </c>
      <c r="H3701" s="54"/>
      <c r="I3701" s="54" t="s">
        <v>337</v>
      </c>
      <c r="J3701" s="68">
        <v>646.74</v>
      </c>
      <c r="K3701" s="68">
        <v>580.003</v>
      </c>
      <c r="L3701" s="68">
        <v>652</v>
      </c>
      <c r="M3701" s="68">
        <v>652</v>
      </c>
      <c r="N3701" s="68">
        <v>0</v>
      </c>
    </row>
    <row r="3702" customFormat="1" spans="1:14">
      <c r="A3702" s="54" t="s">
        <v>11102</v>
      </c>
      <c r="B3702" s="54" t="s">
        <v>11103</v>
      </c>
      <c r="C3702" s="54" t="s">
        <v>11104</v>
      </c>
      <c r="D3702" s="54" t="s">
        <v>256</v>
      </c>
      <c r="E3702" s="54" t="s">
        <v>18</v>
      </c>
      <c r="F3702" s="54" t="s">
        <v>256</v>
      </c>
      <c r="G3702" s="54" t="s">
        <v>19</v>
      </c>
      <c r="H3702" s="54"/>
      <c r="I3702" s="54" t="s">
        <v>120</v>
      </c>
      <c r="J3702" s="68">
        <v>1.01</v>
      </c>
      <c r="K3702" s="68">
        <v>0.837</v>
      </c>
      <c r="L3702" s="68">
        <v>1.5</v>
      </c>
      <c r="M3702" s="68">
        <v>2</v>
      </c>
      <c r="N3702" s="68">
        <v>0.5</v>
      </c>
    </row>
    <row r="3703" customFormat="1" spans="1:14">
      <c r="A3703" s="54" t="s">
        <v>11105</v>
      </c>
      <c r="B3703" s="54" t="s">
        <v>11106</v>
      </c>
      <c r="C3703" s="54" t="s">
        <v>11107</v>
      </c>
      <c r="D3703" s="54" t="s">
        <v>17</v>
      </c>
      <c r="E3703" s="54" t="s">
        <v>18</v>
      </c>
      <c r="F3703" s="54" t="s">
        <v>17</v>
      </c>
      <c r="G3703" s="54" t="s">
        <v>19</v>
      </c>
      <c r="H3703" s="54"/>
      <c r="I3703" s="54" t="s">
        <v>675</v>
      </c>
      <c r="J3703" s="68">
        <v>4.2</v>
      </c>
      <c r="K3703" s="68">
        <v>4.312</v>
      </c>
      <c r="L3703" s="68">
        <v>4.5</v>
      </c>
      <c r="M3703" s="68">
        <v>4.5</v>
      </c>
      <c r="N3703" s="68">
        <v>0</v>
      </c>
    </row>
    <row r="3704" customFormat="1" spans="1:14">
      <c r="A3704" s="54" t="s">
        <v>11108</v>
      </c>
      <c r="B3704" s="54" t="s">
        <v>11109</v>
      </c>
      <c r="C3704" s="54" t="s">
        <v>11110</v>
      </c>
      <c r="D3704" s="54" t="s">
        <v>144</v>
      </c>
      <c r="E3704" s="54" t="s">
        <v>18</v>
      </c>
      <c r="F3704" s="54" t="s">
        <v>144</v>
      </c>
      <c r="G3704" s="54" t="s">
        <v>52</v>
      </c>
      <c r="H3704" s="54"/>
      <c r="I3704" s="54" t="s">
        <v>442</v>
      </c>
      <c r="J3704" s="68">
        <v>36</v>
      </c>
      <c r="K3704" s="68">
        <v>30.624</v>
      </c>
      <c r="L3704" s="68">
        <v>36</v>
      </c>
      <c r="M3704" s="68">
        <v>36</v>
      </c>
      <c r="N3704" s="68">
        <v>0</v>
      </c>
    </row>
    <row r="3705" customFormat="1" spans="1:14">
      <c r="A3705" s="54" t="s">
        <v>11111</v>
      </c>
      <c r="B3705" s="54" t="s">
        <v>11112</v>
      </c>
      <c r="C3705" s="54" t="s">
        <v>50</v>
      </c>
      <c r="D3705" s="54" t="s">
        <v>51</v>
      </c>
      <c r="E3705" s="54" t="s">
        <v>18</v>
      </c>
      <c r="F3705" s="54" t="s">
        <v>51</v>
      </c>
      <c r="G3705" s="54" t="s">
        <v>52</v>
      </c>
      <c r="H3705" s="54"/>
      <c r="I3705" s="54" t="s">
        <v>1194</v>
      </c>
      <c r="J3705" s="68">
        <v>76</v>
      </c>
      <c r="K3705" s="68">
        <v>70.125</v>
      </c>
      <c r="L3705" s="68">
        <v>107</v>
      </c>
      <c r="M3705" s="68">
        <v>76</v>
      </c>
      <c r="N3705" s="68">
        <v>-31</v>
      </c>
    </row>
    <row r="3706" customFormat="1" spans="1:14">
      <c r="A3706" s="54" t="s">
        <v>11113</v>
      </c>
      <c r="B3706" s="54" t="s">
        <v>11114</v>
      </c>
      <c r="C3706" s="54" t="s">
        <v>11115</v>
      </c>
      <c r="D3706" s="54" t="s">
        <v>17</v>
      </c>
      <c r="E3706" s="54" t="s">
        <v>18</v>
      </c>
      <c r="F3706" s="54" t="s">
        <v>17</v>
      </c>
      <c r="G3706" s="54" t="s">
        <v>19</v>
      </c>
      <c r="H3706" s="54"/>
      <c r="I3706" s="54" t="s">
        <v>540</v>
      </c>
      <c r="J3706" s="68">
        <v>0.46</v>
      </c>
      <c r="K3706" s="68">
        <v>1.344</v>
      </c>
      <c r="L3706" s="68">
        <v>0.5</v>
      </c>
      <c r="M3706" s="68">
        <v>0.5</v>
      </c>
      <c r="N3706" s="68">
        <v>0</v>
      </c>
    </row>
    <row r="3707" customFormat="1" spans="1:14">
      <c r="A3707" s="54" t="s">
        <v>11116</v>
      </c>
      <c r="B3707" s="54" t="s">
        <v>11117</v>
      </c>
      <c r="C3707" s="54" t="s">
        <v>11118</v>
      </c>
      <c r="D3707" s="54" t="s">
        <v>590</v>
      </c>
      <c r="E3707" s="54" t="s">
        <v>18</v>
      </c>
      <c r="F3707" s="54" t="s">
        <v>590</v>
      </c>
      <c r="G3707" s="54" t="s">
        <v>129</v>
      </c>
      <c r="H3707" s="54"/>
      <c r="I3707" s="54" t="s">
        <v>292</v>
      </c>
      <c r="J3707" s="68">
        <v>2.35</v>
      </c>
      <c r="K3707" s="68">
        <v>1.615</v>
      </c>
      <c r="L3707" s="68">
        <v>2.4</v>
      </c>
      <c r="M3707" s="68">
        <v>2.5</v>
      </c>
      <c r="N3707" s="68">
        <v>0.1</v>
      </c>
    </row>
    <row r="3708" customFormat="1" spans="1:14">
      <c r="A3708" s="54" t="s">
        <v>11119</v>
      </c>
      <c r="B3708" s="54" t="s">
        <v>11120</v>
      </c>
      <c r="C3708" s="54" t="s">
        <v>11121</v>
      </c>
      <c r="D3708" s="54" t="s">
        <v>17</v>
      </c>
      <c r="E3708" s="54" t="s">
        <v>18</v>
      </c>
      <c r="F3708" s="54" t="s">
        <v>17</v>
      </c>
      <c r="G3708" s="54" t="s">
        <v>19</v>
      </c>
      <c r="H3708" s="54"/>
      <c r="I3708" s="54" t="s">
        <v>99</v>
      </c>
      <c r="J3708" s="68">
        <v>0.27</v>
      </c>
      <c r="K3708" s="68">
        <v>0.749</v>
      </c>
      <c r="L3708" s="68">
        <v>1</v>
      </c>
      <c r="M3708" s="68">
        <v>1</v>
      </c>
      <c r="N3708" s="68">
        <v>0</v>
      </c>
    </row>
    <row r="3709" customFormat="1" spans="1:14">
      <c r="A3709" s="54" t="s">
        <v>11122</v>
      </c>
      <c r="B3709" s="54" t="s">
        <v>11123</v>
      </c>
      <c r="C3709" s="54" t="s">
        <v>36</v>
      </c>
      <c r="D3709" s="54" t="s">
        <v>302</v>
      </c>
      <c r="E3709" s="54" t="s">
        <v>18</v>
      </c>
      <c r="F3709" s="54" t="s">
        <v>302</v>
      </c>
      <c r="G3709" s="54" t="s">
        <v>36</v>
      </c>
      <c r="H3709" s="54"/>
      <c r="I3709" s="54" t="s">
        <v>79</v>
      </c>
      <c r="J3709" s="68">
        <v>275</v>
      </c>
      <c r="K3709" s="68">
        <v>150</v>
      </c>
      <c r="L3709" s="68">
        <v>275</v>
      </c>
      <c r="M3709" s="68">
        <v>275</v>
      </c>
      <c r="N3709" s="68">
        <v>0</v>
      </c>
    </row>
    <row r="3710" customFormat="1" spans="1:14">
      <c r="A3710" s="54" t="s">
        <v>11124</v>
      </c>
      <c r="B3710" s="54" t="s">
        <v>11125</v>
      </c>
      <c r="C3710" s="54" t="s">
        <v>11126</v>
      </c>
      <c r="D3710" s="54" t="s">
        <v>17</v>
      </c>
      <c r="E3710" s="54" t="s">
        <v>18</v>
      </c>
      <c r="F3710" s="54" t="s">
        <v>17</v>
      </c>
      <c r="G3710" s="54" t="s">
        <v>19</v>
      </c>
      <c r="H3710" s="54"/>
      <c r="I3710" s="54" t="s">
        <v>239</v>
      </c>
      <c r="J3710" s="68">
        <v>0.14</v>
      </c>
      <c r="K3710" s="68">
        <v>0.356</v>
      </c>
      <c r="L3710" s="68">
        <v>0.5</v>
      </c>
      <c r="M3710" s="68">
        <v>0.5</v>
      </c>
      <c r="N3710" s="68">
        <v>0</v>
      </c>
    </row>
    <row r="3711" customFormat="1" spans="1:14">
      <c r="A3711" s="54" t="s">
        <v>11127</v>
      </c>
      <c r="B3711" s="54" t="s">
        <v>11128</v>
      </c>
      <c r="C3711" s="54" t="s">
        <v>11129</v>
      </c>
      <c r="D3711" s="54" t="s">
        <v>880</v>
      </c>
      <c r="E3711" s="54" t="s">
        <v>18</v>
      </c>
      <c r="F3711" s="54" t="s">
        <v>880</v>
      </c>
      <c r="G3711" s="54" t="s">
        <v>52</v>
      </c>
      <c r="H3711" s="54"/>
      <c r="I3711" s="54" t="s">
        <v>11130</v>
      </c>
      <c r="J3711" s="68">
        <v>107.81</v>
      </c>
      <c r="K3711" s="68">
        <v>258.063</v>
      </c>
      <c r="L3711" s="68">
        <v>251</v>
      </c>
      <c r="M3711" s="68">
        <v>259</v>
      </c>
      <c r="N3711" s="68">
        <v>8</v>
      </c>
    </row>
    <row r="3712" customFormat="1" spans="1:14">
      <c r="A3712" s="54" t="s">
        <v>11131</v>
      </c>
      <c r="B3712" s="54" t="s">
        <v>11132</v>
      </c>
      <c r="C3712" s="54" t="s">
        <v>11133</v>
      </c>
      <c r="D3712" s="54" t="s">
        <v>332</v>
      </c>
      <c r="E3712" s="54" t="s">
        <v>18</v>
      </c>
      <c r="F3712" s="54" t="s">
        <v>332</v>
      </c>
      <c r="G3712" s="54" t="s">
        <v>52</v>
      </c>
      <c r="H3712" s="54"/>
      <c r="I3712" s="54" t="s">
        <v>2871</v>
      </c>
      <c r="J3712" s="68">
        <v>36.52</v>
      </c>
      <c r="K3712" s="68">
        <v>28.555</v>
      </c>
      <c r="L3712" s="68">
        <v>37</v>
      </c>
      <c r="M3712" s="68">
        <v>37</v>
      </c>
      <c r="N3712" s="68">
        <v>0</v>
      </c>
    </row>
    <row r="3713" customFormat="1" spans="1:14">
      <c r="A3713" s="54" t="s">
        <v>11134</v>
      </c>
      <c r="B3713" s="54" t="s">
        <v>11135</v>
      </c>
      <c r="C3713" s="54" t="s">
        <v>50</v>
      </c>
      <c r="D3713" s="54" t="s">
        <v>231</v>
      </c>
      <c r="E3713" s="54" t="s">
        <v>18</v>
      </c>
      <c r="F3713" s="54" t="s">
        <v>231</v>
      </c>
      <c r="G3713" s="54" t="s">
        <v>52</v>
      </c>
      <c r="H3713" s="54"/>
      <c r="I3713" s="54" t="s">
        <v>223</v>
      </c>
      <c r="J3713" s="68">
        <v>802.07</v>
      </c>
      <c r="K3713" s="68">
        <v>948.251</v>
      </c>
      <c r="L3713" s="68">
        <v>944</v>
      </c>
      <c r="M3713" s="68">
        <v>950</v>
      </c>
      <c r="N3713" s="68">
        <v>6</v>
      </c>
    </row>
    <row r="3714" customFormat="1" spans="1:14">
      <c r="A3714" s="54" t="s">
        <v>11136</v>
      </c>
      <c r="B3714" s="54" t="s">
        <v>11137</v>
      </c>
      <c r="C3714" s="54" t="s">
        <v>50</v>
      </c>
      <c r="D3714" s="54" t="s">
        <v>231</v>
      </c>
      <c r="E3714" s="54" t="s">
        <v>18</v>
      </c>
      <c r="F3714" s="54" t="s">
        <v>231</v>
      </c>
      <c r="G3714" s="54" t="s">
        <v>52</v>
      </c>
      <c r="H3714" s="54"/>
      <c r="I3714" s="54" t="s">
        <v>223</v>
      </c>
      <c r="J3714" s="68">
        <v>337.65</v>
      </c>
      <c r="K3714" s="68">
        <v>443.341</v>
      </c>
      <c r="L3714" s="68">
        <v>444</v>
      </c>
      <c r="M3714" s="68">
        <v>444</v>
      </c>
      <c r="N3714" s="68">
        <v>0</v>
      </c>
    </row>
    <row r="3715" customFormat="1" spans="1:14">
      <c r="A3715" s="54" t="s">
        <v>11138</v>
      </c>
      <c r="B3715" s="54" t="s">
        <v>11139</v>
      </c>
      <c r="C3715" s="54" t="s">
        <v>11140</v>
      </c>
      <c r="D3715" s="54" t="s">
        <v>17</v>
      </c>
      <c r="E3715" s="54" t="s">
        <v>18</v>
      </c>
      <c r="F3715" s="54" t="s">
        <v>17</v>
      </c>
      <c r="G3715" s="54" t="s">
        <v>19</v>
      </c>
      <c r="H3715" s="54"/>
      <c r="I3715" s="54" t="s">
        <v>292</v>
      </c>
      <c r="J3715" s="68">
        <v>1.62</v>
      </c>
      <c r="K3715" s="68">
        <v>3.643</v>
      </c>
      <c r="L3715" s="68">
        <v>3.5</v>
      </c>
      <c r="M3715" s="68">
        <v>4</v>
      </c>
      <c r="N3715" s="68">
        <v>0.5</v>
      </c>
    </row>
    <row r="3716" customFormat="1" spans="1:14">
      <c r="A3716" s="54" t="s">
        <v>11141</v>
      </c>
      <c r="B3716" s="54" t="s">
        <v>11142</v>
      </c>
      <c r="C3716" s="54" t="s">
        <v>11143</v>
      </c>
      <c r="D3716" s="54" t="s">
        <v>590</v>
      </c>
      <c r="E3716" s="54" t="s">
        <v>18</v>
      </c>
      <c r="F3716" s="54" t="s">
        <v>590</v>
      </c>
      <c r="G3716" s="54" t="s">
        <v>129</v>
      </c>
      <c r="H3716" s="54"/>
      <c r="I3716" s="54" t="s">
        <v>442</v>
      </c>
      <c r="J3716" s="68">
        <v>10</v>
      </c>
      <c r="K3716" s="68">
        <v>0.2</v>
      </c>
      <c r="L3716" s="68">
        <v>7.2</v>
      </c>
      <c r="M3716" s="68">
        <v>10</v>
      </c>
      <c r="N3716" s="68">
        <v>2.8</v>
      </c>
    </row>
    <row r="3717" customFormat="1" spans="1:14">
      <c r="A3717" s="54" t="s">
        <v>11144</v>
      </c>
      <c r="B3717" s="54" t="s">
        <v>11145</v>
      </c>
      <c r="C3717" s="54" t="s">
        <v>11146</v>
      </c>
      <c r="D3717" s="54" t="s">
        <v>465</v>
      </c>
      <c r="E3717" s="54" t="s">
        <v>18</v>
      </c>
      <c r="F3717" s="54" t="s">
        <v>465</v>
      </c>
      <c r="G3717" s="66" t="s">
        <v>129</v>
      </c>
      <c r="H3717" s="54"/>
      <c r="I3717" s="54" t="s">
        <v>540</v>
      </c>
      <c r="J3717" s="68">
        <v>226.56</v>
      </c>
      <c r="K3717" s="68">
        <v>228.134</v>
      </c>
      <c r="L3717" s="68">
        <v>245</v>
      </c>
      <c r="M3717" s="68">
        <v>245</v>
      </c>
      <c r="N3717" s="68">
        <v>0</v>
      </c>
    </row>
    <row r="3718" customFormat="1" spans="1:14">
      <c r="A3718" s="54" t="s">
        <v>11147</v>
      </c>
      <c r="B3718" s="54" t="s">
        <v>11148</v>
      </c>
      <c r="C3718" s="54" t="s">
        <v>11149</v>
      </c>
      <c r="D3718" s="54" t="s">
        <v>17</v>
      </c>
      <c r="E3718" s="54" t="s">
        <v>18</v>
      </c>
      <c r="F3718" s="54" t="s">
        <v>17</v>
      </c>
      <c r="G3718" s="54" t="s">
        <v>19</v>
      </c>
      <c r="H3718" s="54"/>
      <c r="I3718" s="54" t="s">
        <v>223</v>
      </c>
      <c r="J3718" s="68">
        <v>1.87</v>
      </c>
      <c r="K3718" s="68">
        <v>2.614</v>
      </c>
      <c r="L3718" s="68">
        <v>3</v>
      </c>
      <c r="M3718" s="68">
        <v>3</v>
      </c>
      <c r="N3718" s="68">
        <v>0</v>
      </c>
    </row>
    <row r="3719" customFormat="1" spans="1:14">
      <c r="A3719" s="54" t="s">
        <v>11150</v>
      </c>
      <c r="B3719" s="54" t="s">
        <v>11151</v>
      </c>
      <c r="C3719" s="54" t="s">
        <v>11152</v>
      </c>
      <c r="D3719" s="54" t="s">
        <v>231</v>
      </c>
      <c r="E3719" s="54" t="s">
        <v>18</v>
      </c>
      <c r="F3719" s="54" t="s">
        <v>231</v>
      </c>
      <c r="G3719" s="54" t="s">
        <v>52</v>
      </c>
      <c r="H3719" s="54"/>
      <c r="I3719" s="54" t="s">
        <v>8545</v>
      </c>
      <c r="J3719" s="68">
        <v>121.44</v>
      </c>
      <c r="K3719" s="68">
        <v>476.751</v>
      </c>
      <c r="L3719" s="68">
        <v>465</v>
      </c>
      <c r="M3719" s="68">
        <v>477</v>
      </c>
      <c r="N3719" s="68">
        <v>12</v>
      </c>
    </row>
    <row r="3720" customFormat="1" spans="1:14">
      <c r="A3720" s="54" t="s">
        <v>11153</v>
      </c>
      <c r="B3720" s="54" t="s">
        <v>11154</v>
      </c>
      <c r="C3720" s="54" t="s">
        <v>11155</v>
      </c>
      <c r="D3720" s="54" t="s">
        <v>287</v>
      </c>
      <c r="E3720" s="54" t="s">
        <v>18</v>
      </c>
      <c r="F3720" s="54" t="s">
        <v>287</v>
      </c>
      <c r="G3720" s="66" t="s">
        <v>98</v>
      </c>
      <c r="H3720" s="54"/>
      <c r="I3720" s="54" t="s">
        <v>562</v>
      </c>
      <c r="J3720" s="68">
        <v>796.96</v>
      </c>
      <c r="K3720" s="68">
        <v>560.608</v>
      </c>
      <c r="L3720" s="68">
        <v>793</v>
      </c>
      <c r="M3720" s="68">
        <v>808</v>
      </c>
      <c r="N3720" s="68">
        <v>15</v>
      </c>
    </row>
    <row r="3721" customFormat="1" spans="1:14">
      <c r="A3721" s="54" t="s">
        <v>11156</v>
      </c>
      <c r="B3721" s="54" t="s">
        <v>11157</v>
      </c>
      <c r="C3721" s="54" t="s">
        <v>11158</v>
      </c>
      <c r="D3721" s="54" t="s">
        <v>590</v>
      </c>
      <c r="E3721" s="54" t="s">
        <v>18</v>
      </c>
      <c r="F3721" s="54" t="s">
        <v>590</v>
      </c>
      <c r="G3721" s="66" t="s">
        <v>129</v>
      </c>
      <c r="H3721" s="54"/>
      <c r="I3721" s="54" t="s">
        <v>99</v>
      </c>
      <c r="J3721" s="68">
        <v>9.51</v>
      </c>
      <c r="K3721" s="68">
        <v>5.33</v>
      </c>
      <c r="L3721" s="68">
        <v>9.5</v>
      </c>
      <c r="M3721" s="68">
        <v>10</v>
      </c>
      <c r="N3721" s="68">
        <v>0.5</v>
      </c>
    </row>
    <row r="3722" customFormat="1" spans="1:14">
      <c r="A3722" s="54" t="s">
        <v>11159</v>
      </c>
      <c r="B3722" s="54" t="s">
        <v>11160</v>
      </c>
      <c r="C3722" s="54" t="s">
        <v>11161</v>
      </c>
      <c r="D3722" s="54" t="s">
        <v>17</v>
      </c>
      <c r="E3722" s="54" t="s">
        <v>18</v>
      </c>
      <c r="F3722" s="54" t="s">
        <v>17</v>
      </c>
      <c r="G3722" s="54" t="s">
        <v>19</v>
      </c>
      <c r="H3722" s="54"/>
      <c r="I3722" s="54" t="s">
        <v>99</v>
      </c>
      <c r="J3722" s="68">
        <v>6.81</v>
      </c>
      <c r="K3722" s="68">
        <v>5.779</v>
      </c>
      <c r="L3722" s="68">
        <v>7</v>
      </c>
      <c r="M3722" s="68">
        <v>7</v>
      </c>
      <c r="N3722" s="68">
        <v>0</v>
      </c>
    </row>
    <row r="3723" customFormat="1" spans="1:14">
      <c r="A3723" s="54" t="s">
        <v>11162</v>
      </c>
      <c r="B3723" s="54" t="s">
        <v>11163</v>
      </c>
      <c r="C3723" s="54" t="s">
        <v>11164</v>
      </c>
      <c r="D3723" s="54" t="s">
        <v>78</v>
      </c>
      <c r="E3723" s="54" t="s">
        <v>18</v>
      </c>
      <c r="F3723" s="54" t="s">
        <v>78</v>
      </c>
      <c r="G3723" s="66" t="s">
        <v>29</v>
      </c>
      <c r="H3723" s="54"/>
      <c r="I3723" s="54" t="s">
        <v>675</v>
      </c>
      <c r="J3723" s="68">
        <v>158.5</v>
      </c>
      <c r="K3723" s="68">
        <v>115.43</v>
      </c>
      <c r="L3723" s="68">
        <v>161</v>
      </c>
      <c r="M3723" s="68">
        <v>159</v>
      </c>
      <c r="N3723" s="68">
        <v>-2</v>
      </c>
    </row>
    <row r="3724" customFormat="1" spans="1:14">
      <c r="A3724" s="54" t="s">
        <v>11165</v>
      </c>
      <c r="B3724" s="54" t="s">
        <v>11166</v>
      </c>
      <c r="C3724" s="54" t="s">
        <v>11167</v>
      </c>
      <c r="D3724" s="54" t="s">
        <v>17</v>
      </c>
      <c r="E3724" s="54" t="s">
        <v>18</v>
      </c>
      <c r="F3724" s="54" t="s">
        <v>17</v>
      </c>
      <c r="G3724" s="54" t="s">
        <v>19</v>
      </c>
      <c r="H3724" s="54"/>
      <c r="I3724" s="54" t="s">
        <v>408</v>
      </c>
      <c r="J3724" s="68">
        <v>15.34</v>
      </c>
      <c r="K3724" s="68">
        <v>3.24</v>
      </c>
      <c r="L3724" s="68">
        <v>15.5</v>
      </c>
      <c r="M3724" s="68">
        <v>15.5</v>
      </c>
      <c r="N3724" s="68">
        <v>0</v>
      </c>
    </row>
    <row r="3725" customFormat="1" spans="1:14">
      <c r="A3725" s="54" t="s">
        <v>11168</v>
      </c>
      <c r="B3725" s="54" t="s">
        <v>11169</v>
      </c>
      <c r="C3725" s="54" t="s">
        <v>11170</v>
      </c>
      <c r="D3725" s="54" t="s">
        <v>17</v>
      </c>
      <c r="E3725" s="54" t="s">
        <v>18</v>
      </c>
      <c r="F3725" s="54" t="s">
        <v>17</v>
      </c>
      <c r="G3725" s="54" t="s">
        <v>19</v>
      </c>
      <c r="H3725" s="54"/>
      <c r="I3725" s="54" t="s">
        <v>223</v>
      </c>
      <c r="J3725" s="68">
        <v>0.16</v>
      </c>
      <c r="K3725" s="68">
        <v>0.376</v>
      </c>
      <c r="L3725" s="68">
        <v>0.5</v>
      </c>
      <c r="M3725" s="68">
        <v>0.5</v>
      </c>
      <c r="N3725" s="68">
        <v>0</v>
      </c>
    </row>
    <row r="3726" customFormat="1" spans="1:14">
      <c r="A3726" s="54" t="s">
        <v>11171</v>
      </c>
      <c r="B3726" s="54" t="s">
        <v>11172</v>
      </c>
      <c r="C3726" s="54" t="s">
        <v>11173</v>
      </c>
      <c r="D3726" s="54" t="s">
        <v>17</v>
      </c>
      <c r="E3726" s="54" t="s">
        <v>18</v>
      </c>
      <c r="F3726" s="54" t="s">
        <v>17</v>
      </c>
      <c r="G3726" s="54" t="s">
        <v>19</v>
      </c>
      <c r="H3726" s="54"/>
      <c r="I3726" s="54" t="s">
        <v>1269</v>
      </c>
      <c r="J3726" s="68">
        <v>0.22</v>
      </c>
      <c r="K3726" s="68">
        <v>1.435</v>
      </c>
      <c r="L3726" s="68">
        <v>1.5</v>
      </c>
      <c r="M3726" s="68">
        <v>1.5</v>
      </c>
      <c r="N3726" s="68">
        <v>0</v>
      </c>
    </row>
    <row r="3727" customFormat="1" spans="1:14">
      <c r="A3727" s="54" t="s">
        <v>11174</v>
      </c>
      <c r="B3727" s="54" t="s">
        <v>11175</v>
      </c>
      <c r="C3727" s="54" t="s">
        <v>11176</v>
      </c>
      <c r="D3727" s="54" t="s">
        <v>453</v>
      </c>
      <c r="E3727" s="54" t="s">
        <v>18</v>
      </c>
      <c r="F3727" s="54" t="s">
        <v>453</v>
      </c>
      <c r="G3727" s="54" t="s">
        <v>29</v>
      </c>
      <c r="H3727" s="54"/>
      <c r="I3727" s="54" t="s">
        <v>442</v>
      </c>
      <c r="J3727" s="68">
        <v>66</v>
      </c>
      <c r="K3727" s="68">
        <v>43.725</v>
      </c>
      <c r="L3727" s="68">
        <v>95</v>
      </c>
      <c r="M3727" s="68">
        <v>66</v>
      </c>
      <c r="N3727" s="68">
        <v>-29</v>
      </c>
    </row>
    <row r="3728" customFormat="1" spans="1:14">
      <c r="A3728" s="54" t="s">
        <v>11177</v>
      </c>
      <c r="B3728" s="54" t="s">
        <v>11178</v>
      </c>
      <c r="C3728" s="54" t="s">
        <v>11179</v>
      </c>
      <c r="D3728" s="54" t="s">
        <v>168</v>
      </c>
      <c r="E3728" s="54" t="s">
        <v>18</v>
      </c>
      <c r="F3728" s="54" t="s">
        <v>169</v>
      </c>
      <c r="G3728" s="54" t="s">
        <v>170</v>
      </c>
      <c r="H3728" s="54"/>
      <c r="I3728" s="54" t="s">
        <v>679</v>
      </c>
      <c r="J3728" s="68">
        <v>7.41</v>
      </c>
      <c r="K3728" s="68">
        <v>3.675</v>
      </c>
      <c r="L3728" s="68">
        <v>12</v>
      </c>
      <c r="M3728" s="68">
        <v>12</v>
      </c>
      <c r="N3728" s="68">
        <v>0</v>
      </c>
    </row>
    <row r="3729" customFormat="1" spans="1:14">
      <c r="A3729" s="54" t="s">
        <v>11180</v>
      </c>
      <c r="B3729" s="54" t="s">
        <v>11181</v>
      </c>
      <c r="C3729" s="54" t="s">
        <v>11182</v>
      </c>
      <c r="D3729" s="54" t="s">
        <v>728</v>
      </c>
      <c r="E3729" s="54" t="s">
        <v>18</v>
      </c>
      <c r="F3729" s="54" t="s">
        <v>728</v>
      </c>
      <c r="G3729" s="54" t="s">
        <v>129</v>
      </c>
      <c r="H3729" s="54"/>
      <c r="I3729" s="54" t="s">
        <v>20</v>
      </c>
      <c r="J3729" s="68">
        <v>20</v>
      </c>
      <c r="K3729" s="68">
        <v>12</v>
      </c>
      <c r="L3729" s="68">
        <v>26.5</v>
      </c>
      <c r="M3729" s="68">
        <v>20</v>
      </c>
      <c r="N3729" s="68">
        <v>-6.5</v>
      </c>
    </row>
    <row r="3730" customFormat="1" spans="1:14">
      <c r="A3730" s="54" t="s">
        <v>11183</v>
      </c>
      <c r="B3730" s="54" t="s">
        <v>11184</v>
      </c>
      <c r="C3730" s="54" t="s">
        <v>11185</v>
      </c>
      <c r="D3730" s="54" t="s">
        <v>17</v>
      </c>
      <c r="E3730" s="54" t="s">
        <v>18</v>
      </c>
      <c r="F3730" s="54" t="s">
        <v>17</v>
      </c>
      <c r="G3730" s="54" t="s">
        <v>19</v>
      </c>
      <c r="H3730" s="54"/>
      <c r="I3730" s="54" t="s">
        <v>120</v>
      </c>
      <c r="J3730" s="68">
        <v>0.41</v>
      </c>
      <c r="K3730" s="68">
        <v>0</v>
      </c>
      <c r="L3730" s="68">
        <v>0.5</v>
      </c>
      <c r="M3730" s="68">
        <v>0.5</v>
      </c>
      <c r="N3730" s="68">
        <v>0</v>
      </c>
    </row>
    <row r="3731" customFormat="1" spans="1:14">
      <c r="A3731" s="54" t="s">
        <v>11186</v>
      </c>
      <c r="B3731" s="54" t="s">
        <v>11187</v>
      </c>
      <c r="C3731" s="54" t="s">
        <v>11188</v>
      </c>
      <c r="D3731" s="54" t="s">
        <v>17</v>
      </c>
      <c r="E3731" s="54" t="s">
        <v>18</v>
      </c>
      <c r="F3731" s="54" t="s">
        <v>17</v>
      </c>
      <c r="G3731" s="54" t="s">
        <v>19</v>
      </c>
      <c r="H3731" s="54"/>
      <c r="I3731" s="54" t="s">
        <v>86</v>
      </c>
      <c r="J3731" s="68">
        <v>23.12</v>
      </c>
      <c r="K3731" s="68">
        <v>32.659</v>
      </c>
      <c r="L3731" s="68">
        <v>26</v>
      </c>
      <c r="M3731" s="68">
        <v>33</v>
      </c>
      <c r="N3731" s="68">
        <v>7</v>
      </c>
    </row>
    <row r="3732" customFormat="1" spans="1:14">
      <c r="A3732" s="54" t="s">
        <v>11189</v>
      </c>
      <c r="B3732" s="54" t="s">
        <v>11190</v>
      </c>
      <c r="C3732" s="54" t="s">
        <v>11191</v>
      </c>
      <c r="D3732" s="54" t="s">
        <v>738</v>
      </c>
      <c r="E3732" s="54" t="s">
        <v>18</v>
      </c>
      <c r="F3732" s="54" t="s">
        <v>738</v>
      </c>
      <c r="G3732" s="54" t="s">
        <v>98</v>
      </c>
      <c r="H3732" s="54"/>
      <c r="I3732" s="54" t="s">
        <v>130</v>
      </c>
      <c r="J3732" s="68">
        <v>18.47</v>
      </c>
      <c r="K3732" s="68">
        <v>15.03</v>
      </c>
      <c r="L3732" s="68">
        <v>19</v>
      </c>
      <c r="M3732" s="68">
        <v>20</v>
      </c>
      <c r="N3732" s="68">
        <v>1</v>
      </c>
    </row>
    <row r="3733" customFormat="1" spans="1:14">
      <c r="A3733" s="54" t="s">
        <v>11192</v>
      </c>
      <c r="B3733" s="54" t="s">
        <v>11193</v>
      </c>
      <c r="C3733" s="54" t="s">
        <v>11194</v>
      </c>
      <c r="D3733" s="54" t="s">
        <v>128</v>
      </c>
      <c r="E3733" s="54" t="s">
        <v>18</v>
      </c>
      <c r="F3733" s="54" t="s">
        <v>128</v>
      </c>
      <c r="G3733" s="54" t="s">
        <v>129</v>
      </c>
      <c r="H3733" s="54"/>
      <c r="I3733" s="54" t="s">
        <v>130</v>
      </c>
      <c r="J3733" s="68">
        <v>7.31</v>
      </c>
      <c r="K3733" s="68">
        <v>5.373</v>
      </c>
      <c r="L3733" s="68">
        <v>7.3</v>
      </c>
      <c r="M3733" s="68">
        <v>7.5</v>
      </c>
      <c r="N3733" s="68">
        <v>0.2</v>
      </c>
    </row>
    <row r="3734" customFormat="1" spans="1:14">
      <c r="A3734" s="54" t="s">
        <v>11195</v>
      </c>
      <c r="B3734" s="54" t="s">
        <v>11196</v>
      </c>
      <c r="C3734" s="54" t="s">
        <v>11197</v>
      </c>
      <c r="D3734" s="54" t="s">
        <v>17</v>
      </c>
      <c r="E3734" s="54" t="s">
        <v>18</v>
      </c>
      <c r="F3734" s="54" t="s">
        <v>17</v>
      </c>
      <c r="G3734" s="54" t="s">
        <v>19</v>
      </c>
      <c r="H3734" s="54"/>
      <c r="I3734" s="54" t="s">
        <v>7799</v>
      </c>
      <c r="J3734" s="68">
        <v>21.28</v>
      </c>
      <c r="K3734" s="68">
        <v>16.409</v>
      </c>
      <c r="L3734" s="68">
        <v>25</v>
      </c>
      <c r="M3734" s="68">
        <v>22</v>
      </c>
      <c r="N3734" s="68">
        <v>-3</v>
      </c>
    </row>
    <row r="3735" customFormat="1" spans="1:14">
      <c r="A3735" s="54" t="s">
        <v>11198</v>
      </c>
      <c r="B3735" s="54" t="s">
        <v>11199</v>
      </c>
      <c r="C3735" s="54" t="s">
        <v>11200</v>
      </c>
      <c r="D3735" s="54" t="s">
        <v>926</v>
      </c>
      <c r="E3735" s="54" t="s">
        <v>18</v>
      </c>
      <c r="F3735" s="54" t="s">
        <v>926</v>
      </c>
      <c r="G3735" s="54" t="s">
        <v>129</v>
      </c>
      <c r="H3735" s="54"/>
      <c r="I3735" s="54" t="s">
        <v>337</v>
      </c>
      <c r="J3735" s="68">
        <v>24.56</v>
      </c>
      <c r="K3735" s="68">
        <v>13.881</v>
      </c>
      <c r="L3735" s="68">
        <v>25</v>
      </c>
      <c r="M3735" s="68">
        <v>26</v>
      </c>
      <c r="N3735" s="68">
        <v>1</v>
      </c>
    </row>
    <row r="3736" customFormat="1" spans="1:14">
      <c r="A3736" s="54" t="s">
        <v>11201</v>
      </c>
      <c r="B3736" s="54" t="s">
        <v>11202</v>
      </c>
      <c r="C3736" s="54" t="s">
        <v>11203</v>
      </c>
      <c r="D3736" s="54" t="s">
        <v>17</v>
      </c>
      <c r="E3736" s="54" t="s">
        <v>18</v>
      </c>
      <c r="F3736" s="54" t="s">
        <v>17</v>
      </c>
      <c r="G3736" s="54" t="s">
        <v>19</v>
      </c>
      <c r="H3736" s="54"/>
      <c r="I3736" s="54" t="s">
        <v>99</v>
      </c>
      <c r="J3736" s="68">
        <v>23.1</v>
      </c>
      <c r="K3736" s="68">
        <v>63.045</v>
      </c>
      <c r="L3736" s="68">
        <v>53</v>
      </c>
      <c r="M3736" s="68">
        <v>64</v>
      </c>
      <c r="N3736" s="68">
        <v>11</v>
      </c>
    </row>
    <row r="3737" customFormat="1" spans="1:14">
      <c r="A3737" s="54" t="s">
        <v>11204</v>
      </c>
      <c r="B3737" s="54" t="s">
        <v>11205</v>
      </c>
      <c r="C3737" s="54" t="s">
        <v>11206</v>
      </c>
      <c r="D3737" s="54" t="s">
        <v>17</v>
      </c>
      <c r="E3737" s="54" t="s">
        <v>18</v>
      </c>
      <c r="F3737" s="54" t="s">
        <v>17</v>
      </c>
      <c r="G3737" s="54" t="s">
        <v>19</v>
      </c>
      <c r="H3737" s="54"/>
      <c r="I3737" s="54" t="s">
        <v>99</v>
      </c>
      <c r="J3737" s="68">
        <v>22.46</v>
      </c>
      <c r="K3737" s="68">
        <v>61.241</v>
      </c>
      <c r="L3737" s="68">
        <v>53</v>
      </c>
      <c r="M3737" s="68">
        <v>62</v>
      </c>
      <c r="N3737" s="68">
        <v>9</v>
      </c>
    </row>
    <row r="3738" customFormat="1" spans="1:14">
      <c r="A3738" s="54" t="s">
        <v>11207</v>
      </c>
      <c r="B3738" s="54" t="s">
        <v>11208</v>
      </c>
      <c r="C3738" s="54" t="s">
        <v>11209</v>
      </c>
      <c r="D3738" s="54" t="s">
        <v>17</v>
      </c>
      <c r="E3738" s="54" t="s">
        <v>18</v>
      </c>
      <c r="F3738" s="54" t="s">
        <v>17</v>
      </c>
      <c r="G3738" s="54" t="s">
        <v>19</v>
      </c>
      <c r="H3738" s="54"/>
      <c r="I3738" s="54" t="s">
        <v>99</v>
      </c>
      <c r="J3738" s="68">
        <v>23.14</v>
      </c>
      <c r="K3738" s="68">
        <v>63.698</v>
      </c>
      <c r="L3738" s="68">
        <v>54</v>
      </c>
      <c r="M3738" s="68">
        <v>64</v>
      </c>
      <c r="N3738" s="68">
        <v>10</v>
      </c>
    </row>
    <row r="3739" customFormat="1" spans="1:14">
      <c r="A3739" s="54" t="s">
        <v>11210</v>
      </c>
      <c r="B3739" s="54" t="s">
        <v>11211</v>
      </c>
      <c r="C3739" s="54" t="s">
        <v>11212</v>
      </c>
      <c r="D3739" s="54" t="s">
        <v>17</v>
      </c>
      <c r="E3739" s="54" t="s">
        <v>18</v>
      </c>
      <c r="F3739" s="54" t="s">
        <v>17</v>
      </c>
      <c r="G3739" s="54" t="s">
        <v>19</v>
      </c>
      <c r="H3739" s="54"/>
      <c r="I3739" s="54" t="s">
        <v>99</v>
      </c>
      <c r="J3739" s="68">
        <v>23.54</v>
      </c>
      <c r="K3739" s="68">
        <v>63.866</v>
      </c>
      <c r="L3739" s="68">
        <v>54</v>
      </c>
      <c r="M3739" s="68">
        <v>64</v>
      </c>
      <c r="N3739" s="68">
        <v>10</v>
      </c>
    </row>
    <row r="3740" customFormat="1" spans="1:14">
      <c r="A3740" s="54" t="s">
        <v>11213</v>
      </c>
      <c r="B3740" s="54" t="s">
        <v>11214</v>
      </c>
      <c r="C3740" s="54" t="s">
        <v>11215</v>
      </c>
      <c r="D3740" s="54" t="s">
        <v>17</v>
      </c>
      <c r="E3740" s="54" t="s">
        <v>18</v>
      </c>
      <c r="F3740" s="54" t="s">
        <v>17</v>
      </c>
      <c r="G3740" s="54" t="s">
        <v>19</v>
      </c>
      <c r="H3740" s="54"/>
      <c r="I3740" s="54" t="s">
        <v>99</v>
      </c>
      <c r="J3740" s="68">
        <v>21.68</v>
      </c>
      <c r="K3740" s="68">
        <v>25.96</v>
      </c>
      <c r="L3740" s="68">
        <v>22</v>
      </c>
      <c r="M3740" s="68">
        <v>26</v>
      </c>
      <c r="N3740" s="68">
        <v>4</v>
      </c>
    </row>
    <row r="3741" customFormat="1" spans="1:14">
      <c r="A3741" s="54" t="s">
        <v>11216</v>
      </c>
      <c r="B3741" s="54" t="s">
        <v>11217</v>
      </c>
      <c r="C3741" s="54" t="s">
        <v>11218</v>
      </c>
      <c r="D3741" s="54" t="s">
        <v>17</v>
      </c>
      <c r="E3741" s="54" t="s">
        <v>18</v>
      </c>
      <c r="F3741" s="54" t="s">
        <v>17</v>
      </c>
      <c r="G3741" s="66" t="s">
        <v>19</v>
      </c>
      <c r="H3741" s="54"/>
      <c r="I3741" s="54" t="s">
        <v>99</v>
      </c>
      <c r="J3741" s="68">
        <v>23.1</v>
      </c>
      <c r="K3741" s="68">
        <v>63.558</v>
      </c>
      <c r="L3741" s="68">
        <v>53</v>
      </c>
      <c r="M3741" s="68">
        <v>64</v>
      </c>
      <c r="N3741" s="68">
        <v>11</v>
      </c>
    </row>
    <row r="3742" customFormat="1" spans="1:14">
      <c r="A3742" s="54" t="s">
        <v>11219</v>
      </c>
      <c r="B3742" s="54" t="s">
        <v>11220</v>
      </c>
      <c r="C3742" s="54" t="s">
        <v>11221</v>
      </c>
      <c r="D3742" s="54" t="s">
        <v>586</v>
      </c>
      <c r="E3742" s="54" t="s">
        <v>18</v>
      </c>
      <c r="F3742" s="54" t="s">
        <v>586</v>
      </c>
      <c r="G3742" s="54" t="s">
        <v>98</v>
      </c>
      <c r="H3742" s="54"/>
      <c r="I3742" s="54" t="s">
        <v>99</v>
      </c>
      <c r="J3742" s="68">
        <v>19.54</v>
      </c>
      <c r="K3742" s="68">
        <v>4.99</v>
      </c>
      <c r="L3742" s="68">
        <v>20</v>
      </c>
      <c r="M3742" s="68">
        <v>20</v>
      </c>
      <c r="N3742" s="68">
        <v>0</v>
      </c>
    </row>
    <row r="3743" customFormat="1" spans="1:14">
      <c r="A3743" s="54" t="s">
        <v>11222</v>
      </c>
      <c r="B3743" s="54" t="s">
        <v>11223</v>
      </c>
      <c r="C3743" s="54" t="s">
        <v>11224</v>
      </c>
      <c r="D3743" s="54" t="s">
        <v>17</v>
      </c>
      <c r="E3743" s="54" t="s">
        <v>18</v>
      </c>
      <c r="F3743" s="54" t="s">
        <v>17</v>
      </c>
      <c r="G3743" s="54" t="s">
        <v>19</v>
      </c>
      <c r="H3743" s="54"/>
      <c r="I3743" s="54" t="s">
        <v>99</v>
      </c>
      <c r="J3743" s="68">
        <v>57.67</v>
      </c>
      <c r="K3743" s="68">
        <v>15.154</v>
      </c>
      <c r="L3743" s="68">
        <v>59</v>
      </c>
      <c r="M3743" s="68">
        <v>58</v>
      </c>
      <c r="N3743" s="68">
        <v>-1</v>
      </c>
    </row>
    <row r="3744" customFormat="1" spans="1:14">
      <c r="A3744" s="54" t="s">
        <v>11225</v>
      </c>
      <c r="B3744" s="54" t="s">
        <v>11226</v>
      </c>
      <c r="C3744" s="54" t="s">
        <v>11227</v>
      </c>
      <c r="D3744" s="54" t="s">
        <v>586</v>
      </c>
      <c r="E3744" s="54" t="s">
        <v>18</v>
      </c>
      <c r="F3744" s="54" t="s">
        <v>586</v>
      </c>
      <c r="G3744" s="54" t="s">
        <v>98</v>
      </c>
      <c r="H3744" s="54"/>
      <c r="I3744" s="54" t="s">
        <v>99</v>
      </c>
      <c r="J3744" s="68">
        <v>19.36</v>
      </c>
      <c r="K3744" s="68">
        <v>5.168</v>
      </c>
      <c r="L3744" s="68">
        <v>19.5</v>
      </c>
      <c r="M3744" s="68">
        <v>19.5</v>
      </c>
      <c r="N3744" s="68">
        <v>0</v>
      </c>
    </row>
    <row r="3745" customFormat="1" spans="1:14">
      <c r="A3745" s="54" t="s">
        <v>11228</v>
      </c>
      <c r="B3745" s="54" t="s">
        <v>11229</v>
      </c>
      <c r="C3745" s="54" t="s">
        <v>11230</v>
      </c>
      <c r="D3745" s="54" t="s">
        <v>17</v>
      </c>
      <c r="E3745" s="54" t="s">
        <v>18</v>
      </c>
      <c r="F3745" s="54" t="s">
        <v>17</v>
      </c>
      <c r="G3745" s="54" t="s">
        <v>19</v>
      </c>
      <c r="H3745" s="54"/>
      <c r="I3745" s="54" t="s">
        <v>99</v>
      </c>
      <c r="J3745" s="68">
        <v>38.82</v>
      </c>
      <c r="K3745" s="68">
        <v>9.801</v>
      </c>
      <c r="L3745" s="68">
        <v>39</v>
      </c>
      <c r="M3745" s="68">
        <v>39</v>
      </c>
      <c r="N3745" s="68">
        <v>0</v>
      </c>
    </row>
    <row r="3746" customFormat="1" spans="1:14">
      <c r="A3746" s="54" t="s">
        <v>11231</v>
      </c>
      <c r="B3746" s="54" t="s">
        <v>11232</v>
      </c>
      <c r="C3746" s="54" t="s">
        <v>11233</v>
      </c>
      <c r="D3746" s="54" t="s">
        <v>586</v>
      </c>
      <c r="E3746" s="54" t="s">
        <v>18</v>
      </c>
      <c r="F3746" s="54" t="s">
        <v>586</v>
      </c>
      <c r="G3746" s="54" t="s">
        <v>98</v>
      </c>
      <c r="H3746" s="54"/>
      <c r="I3746" s="54" t="s">
        <v>99</v>
      </c>
      <c r="J3746" s="68">
        <v>19.37</v>
      </c>
      <c r="K3746" s="68">
        <v>4.99</v>
      </c>
      <c r="L3746" s="68">
        <v>19.5</v>
      </c>
      <c r="M3746" s="68">
        <v>19.5</v>
      </c>
      <c r="N3746" s="68">
        <v>0</v>
      </c>
    </row>
    <row r="3747" customFormat="1" spans="1:14">
      <c r="A3747" s="54" t="s">
        <v>11234</v>
      </c>
      <c r="B3747" s="54" t="s">
        <v>11235</v>
      </c>
      <c r="C3747" s="54" t="s">
        <v>11236</v>
      </c>
      <c r="D3747" s="54" t="s">
        <v>17</v>
      </c>
      <c r="E3747" s="54" t="s">
        <v>18</v>
      </c>
      <c r="F3747" s="54" t="s">
        <v>17</v>
      </c>
      <c r="G3747" s="66" t="s">
        <v>19</v>
      </c>
      <c r="H3747" s="54"/>
      <c r="I3747" s="54" t="s">
        <v>99</v>
      </c>
      <c r="J3747" s="68">
        <v>36.03</v>
      </c>
      <c r="K3747" s="68">
        <v>13.28</v>
      </c>
      <c r="L3747" s="68">
        <v>37</v>
      </c>
      <c r="M3747" s="68">
        <v>37</v>
      </c>
      <c r="N3747" s="68">
        <v>0</v>
      </c>
    </row>
    <row r="3748" customFormat="1" spans="1:14">
      <c r="A3748" s="54" t="s">
        <v>11237</v>
      </c>
      <c r="B3748" s="54" t="s">
        <v>11238</v>
      </c>
      <c r="C3748" s="54" t="s">
        <v>11239</v>
      </c>
      <c r="D3748" s="54" t="s">
        <v>453</v>
      </c>
      <c r="E3748" s="54" t="s">
        <v>18</v>
      </c>
      <c r="F3748" s="54" t="s">
        <v>453</v>
      </c>
      <c r="G3748" s="54" t="s">
        <v>29</v>
      </c>
      <c r="H3748" s="54"/>
      <c r="I3748" s="54" t="s">
        <v>90</v>
      </c>
      <c r="J3748" s="68">
        <v>190.08</v>
      </c>
      <c r="K3748" s="68">
        <v>130.289</v>
      </c>
      <c r="L3748" s="68">
        <v>191</v>
      </c>
      <c r="M3748" s="68">
        <v>191</v>
      </c>
      <c r="N3748" s="68">
        <v>0</v>
      </c>
    </row>
    <row r="3749" customFormat="1" spans="1:14">
      <c r="A3749" s="54" t="s">
        <v>11240</v>
      </c>
      <c r="B3749" s="54" t="s">
        <v>11241</v>
      </c>
      <c r="C3749" s="54" t="s">
        <v>11242</v>
      </c>
      <c r="D3749" s="54" t="s">
        <v>24</v>
      </c>
      <c r="E3749" s="54" t="s">
        <v>18</v>
      </c>
      <c r="F3749" s="54" t="s">
        <v>24</v>
      </c>
      <c r="G3749" s="54" t="s">
        <v>19</v>
      </c>
      <c r="H3749" s="54"/>
      <c r="I3749" s="54" t="s">
        <v>211</v>
      </c>
      <c r="J3749" s="68">
        <v>90.56</v>
      </c>
      <c r="K3749" s="68">
        <v>110.08</v>
      </c>
      <c r="L3749" s="68">
        <v>92</v>
      </c>
      <c r="M3749" s="68">
        <v>120</v>
      </c>
      <c r="N3749" s="68">
        <v>28</v>
      </c>
    </row>
    <row r="3750" customFormat="1" spans="1:14">
      <c r="A3750" s="54" t="s">
        <v>11243</v>
      </c>
      <c r="B3750" s="54" t="s">
        <v>11244</v>
      </c>
      <c r="C3750" s="54" t="s">
        <v>11245</v>
      </c>
      <c r="D3750" s="54" t="s">
        <v>24</v>
      </c>
      <c r="E3750" s="54" t="s">
        <v>18</v>
      </c>
      <c r="F3750" s="54" t="s">
        <v>24</v>
      </c>
      <c r="G3750" s="54" t="s">
        <v>19</v>
      </c>
      <c r="H3750" s="54"/>
      <c r="I3750" s="54" t="s">
        <v>211</v>
      </c>
      <c r="J3750" s="68">
        <v>90.56</v>
      </c>
      <c r="K3750" s="68">
        <v>110.08</v>
      </c>
      <c r="L3750" s="68">
        <v>92</v>
      </c>
      <c r="M3750" s="68">
        <v>120</v>
      </c>
      <c r="N3750" s="68">
        <v>28</v>
      </c>
    </row>
    <row r="3751" customFormat="1" spans="1:14">
      <c r="A3751" s="54" t="s">
        <v>11246</v>
      </c>
      <c r="B3751" s="54" t="s">
        <v>11247</v>
      </c>
      <c r="C3751" s="54" t="s">
        <v>11248</v>
      </c>
      <c r="D3751" s="54" t="s">
        <v>24</v>
      </c>
      <c r="E3751" s="54" t="s">
        <v>18</v>
      </c>
      <c r="F3751" s="54" t="s">
        <v>24</v>
      </c>
      <c r="G3751" s="66" t="s">
        <v>19</v>
      </c>
      <c r="H3751" s="54"/>
      <c r="I3751" s="54" t="s">
        <v>211</v>
      </c>
      <c r="J3751" s="68">
        <v>90.56</v>
      </c>
      <c r="K3751" s="68">
        <v>110.08</v>
      </c>
      <c r="L3751" s="68">
        <v>92</v>
      </c>
      <c r="M3751" s="68">
        <v>120</v>
      </c>
      <c r="N3751" s="68">
        <v>28</v>
      </c>
    </row>
    <row r="3752" customFormat="1" spans="1:14">
      <c r="A3752" s="54" t="s">
        <v>11249</v>
      </c>
      <c r="B3752" s="54" t="s">
        <v>11250</v>
      </c>
      <c r="C3752" s="54" t="s">
        <v>11251</v>
      </c>
      <c r="D3752" s="54" t="s">
        <v>24</v>
      </c>
      <c r="E3752" s="54" t="s">
        <v>18</v>
      </c>
      <c r="F3752" s="54" t="s">
        <v>24</v>
      </c>
      <c r="G3752" s="54" t="s">
        <v>19</v>
      </c>
      <c r="H3752" s="54"/>
      <c r="I3752" s="54" t="s">
        <v>211</v>
      </c>
      <c r="J3752" s="68">
        <v>90.56</v>
      </c>
      <c r="K3752" s="68">
        <v>110.08</v>
      </c>
      <c r="L3752" s="68">
        <v>92</v>
      </c>
      <c r="M3752" s="68">
        <v>120</v>
      </c>
      <c r="N3752" s="68">
        <v>28</v>
      </c>
    </row>
    <row r="3753" customFormat="1" spans="1:14">
      <c r="A3753" s="54" t="s">
        <v>11252</v>
      </c>
      <c r="B3753" s="54" t="s">
        <v>11253</v>
      </c>
      <c r="C3753" s="54" t="s">
        <v>11254</v>
      </c>
      <c r="D3753" s="54" t="s">
        <v>24</v>
      </c>
      <c r="E3753" s="54" t="s">
        <v>18</v>
      </c>
      <c r="F3753" s="54" t="s">
        <v>24</v>
      </c>
      <c r="G3753" s="54" t="s">
        <v>19</v>
      </c>
      <c r="H3753" s="54"/>
      <c r="I3753" s="54" t="s">
        <v>211</v>
      </c>
      <c r="J3753" s="68">
        <v>90.56</v>
      </c>
      <c r="K3753" s="68">
        <v>110.08</v>
      </c>
      <c r="L3753" s="68">
        <v>92</v>
      </c>
      <c r="M3753" s="68">
        <v>120</v>
      </c>
      <c r="N3753" s="68">
        <v>28</v>
      </c>
    </row>
    <row r="3754" customFormat="1" spans="1:14">
      <c r="A3754" s="54" t="s">
        <v>11255</v>
      </c>
      <c r="B3754" s="54" t="s">
        <v>11256</v>
      </c>
      <c r="C3754" s="54" t="s">
        <v>11257</v>
      </c>
      <c r="D3754" s="54" t="s">
        <v>24</v>
      </c>
      <c r="E3754" s="54" t="s">
        <v>18</v>
      </c>
      <c r="F3754" s="54" t="s">
        <v>24</v>
      </c>
      <c r="G3754" s="66" t="s">
        <v>19</v>
      </c>
      <c r="H3754" s="54"/>
      <c r="I3754" s="54" t="s">
        <v>211</v>
      </c>
      <c r="J3754" s="68">
        <v>90.56</v>
      </c>
      <c r="K3754" s="68">
        <v>110.08</v>
      </c>
      <c r="L3754" s="68">
        <v>100</v>
      </c>
      <c r="M3754" s="68">
        <v>120</v>
      </c>
      <c r="N3754" s="68">
        <v>20</v>
      </c>
    </row>
    <row r="3755" customFormat="1" spans="1:14">
      <c r="A3755" s="54" t="s">
        <v>11258</v>
      </c>
      <c r="B3755" s="54" t="s">
        <v>11259</v>
      </c>
      <c r="C3755" s="54" t="s">
        <v>11260</v>
      </c>
      <c r="D3755" s="54" t="s">
        <v>24</v>
      </c>
      <c r="E3755" s="54" t="s">
        <v>18</v>
      </c>
      <c r="F3755" s="54" t="s">
        <v>24</v>
      </c>
      <c r="G3755" s="54" t="s">
        <v>19</v>
      </c>
      <c r="H3755" s="54"/>
      <c r="I3755" s="54" t="s">
        <v>211</v>
      </c>
      <c r="J3755" s="68">
        <v>90.56</v>
      </c>
      <c r="K3755" s="68">
        <v>110.08</v>
      </c>
      <c r="L3755" s="68">
        <v>100</v>
      </c>
      <c r="M3755" s="68">
        <v>120</v>
      </c>
      <c r="N3755" s="68">
        <v>20</v>
      </c>
    </row>
    <row r="3756" customFormat="1" spans="1:14">
      <c r="A3756" s="54" t="s">
        <v>11261</v>
      </c>
      <c r="B3756" s="54" t="s">
        <v>11262</v>
      </c>
      <c r="C3756" s="54" t="s">
        <v>11263</v>
      </c>
      <c r="D3756" s="54" t="s">
        <v>24</v>
      </c>
      <c r="E3756" s="54" t="s">
        <v>18</v>
      </c>
      <c r="F3756" s="54" t="s">
        <v>24</v>
      </c>
      <c r="G3756" s="54" t="s">
        <v>19</v>
      </c>
      <c r="H3756" s="54"/>
      <c r="I3756" s="54" t="s">
        <v>211</v>
      </c>
      <c r="J3756" s="68">
        <v>90.56</v>
      </c>
      <c r="K3756" s="68">
        <v>110.08</v>
      </c>
      <c r="L3756" s="68">
        <v>100</v>
      </c>
      <c r="M3756" s="68">
        <v>120</v>
      </c>
      <c r="N3756" s="68">
        <v>20</v>
      </c>
    </row>
    <row r="3757" customFormat="1" spans="1:14">
      <c r="A3757" s="54" t="s">
        <v>11264</v>
      </c>
      <c r="B3757" s="54" t="s">
        <v>11265</v>
      </c>
      <c r="C3757" s="54" t="s">
        <v>11266</v>
      </c>
      <c r="D3757" s="54" t="s">
        <v>24</v>
      </c>
      <c r="E3757" s="54" t="s">
        <v>18</v>
      </c>
      <c r="F3757" s="54" t="s">
        <v>24</v>
      </c>
      <c r="G3757" s="54" t="s">
        <v>19</v>
      </c>
      <c r="H3757" s="54"/>
      <c r="I3757" s="54" t="s">
        <v>211</v>
      </c>
      <c r="J3757" s="68">
        <v>90.56</v>
      </c>
      <c r="K3757" s="68">
        <v>110.08</v>
      </c>
      <c r="L3757" s="68">
        <v>100</v>
      </c>
      <c r="M3757" s="68">
        <v>120</v>
      </c>
      <c r="N3757" s="68">
        <v>20</v>
      </c>
    </row>
    <row r="3758" customFormat="1" spans="1:14">
      <c r="A3758" s="54" t="s">
        <v>11267</v>
      </c>
      <c r="B3758" s="54" t="s">
        <v>11268</v>
      </c>
      <c r="C3758" s="54" t="s">
        <v>11269</v>
      </c>
      <c r="D3758" s="54" t="s">
        <v>24</v>
      </c>
      <c r="E3758" s="54" t="s">
        <v>18</v>
      </c>
      <c r="F3758" s="54" t="s">
        <v>24</v>
      </c>
      <c r="G3758" s="54" t="s">
        <v>19</v>
      </c>
      <c r="H3758" s="54"/>
      <c r="I3758" s="54" t="s">
        <v>211</v>
      </c>
      <c r="J3758" s="68">
        <v>90.56</v>
      </c>
      <c r="K3758" s="68">
        <v>110.08</v>
      </c>
      <c r="L3758" s="68">
        <v>100</v>
      </c>
      <c r="M3758" s="68">
        <v>120</v>
      </c>
      <c r="N3758" s="68">
        <v>20</v>
      </c>
    </row>
    <row r="3759" customFormat="1" spans="1:14">
      <c r="A3759" s="54" t="s">
        <v>11270</v>
      </c>
      <c r="B3759" s="54" t="s">
        <v>11271</v>
      </c>
      <c r="C3759" s="54" t="s">
        <v>11272</v>
      </c>
      <c r="D3759" s="54" t="s">
        <v>24</v>
      </c>
      <c r="E3759" s="54" t="s">
        <v>18</v>
      </c>
      <c r="F3759" s="54" t="s">
        <v>24</v>
      </c>
      <c r="G3759" s="66" t="s">
        <v>19</v>
      </c>
      <c r="H3759" s="54"/>
      <c r="I3759" s="54" t="s">
        <v>211</v>
      </c>
      <c r="J3759" s="68">
        <v>90.56</v>
      </c>
      <c r="K3759" s="68">
        <v>110.08</v>
      </c>
      <c r="L3759" s="68">
        <v>100</v>
      </c>
      <c r="M3759" s="68">
        <v>120</v>
      </c>
      <c r="N3759" s="68">
        <v>20</v>
      </c>
    </row>
    <row r="3760" customFormat="1" spans="1:14">
      <c r="A3760" s="54" t="s">
        <v>11273</v>
      </c>
      <c r="B3760" s="54" t="s">
        <v>11274</v>
      </c>
      <c r="C3760" s="54" t="s">
        <v>11275</v>
      </c>
      <c r="D3760" s="54" t="s">
        <v>24</v>
      </c>
      <c r="E3760" s="54" t="s">
        <v>18</v>
      </c>
      <c r="F3760" s="54" t="s">
        <v>24</v>
      </c>
      <c r="G3760" s="54" t="s">
        <v>19</v>
      </c>
      <c r="H3760" s="54"/>
      <c r="I3760" s="54" t="s">
        <v>211</v>
      </c>
      <c r="J3760" s="68">
        <v>90.56</v>
      </c>
      <c r="K3760" s="68">
        <v>110.08</v>
      </c>
      <c r="L3760" s="68">
        <v>100</v>
      </c>
      <c r="M3760" s="68">
        <v>120</v>
      </c>
      <c r="N3760" s="68">
        <v>20</v>
      </c>
    </row>
    <row r="3761" customFormat="1" spans="1:14">
      <c r="A3761" s="54" t="s">
        <v>11276</v>
      </c>
      <c r="B3761" s="54" t="s">
        <v>11277</v>
      </c>
      <c r="C3761" s="54" t="s">
        <v>11278</v>
      </c>
      <c r="D3761" s="54" t="s">
        <v>24</v>
      </c>
      <c r="E3761" s="54" t="s">
        <v>18</v>
      </c>
      <c r="F3761" s="54" t="s">
        <v>24</v>
      </c>
      <c r="G3761" s="66" t="s">
        <v>19</v>
      </c>
      <c r="H3761" s="54"/>
      <c r="I3761" s="54" t="s">
        <v>211</v>
      </c>
      <c r="J3761" s="68">
        <v>90.56</v>
      </c>
      <c r="K3761" s="68">
        <v>110.08</v>
      </c>
      <c r="L3761" s="68">
        <v>100</v>
      </c>
      <c r="M3761" s="68">
        <v>120</v>
      </c>
      <c r="N3761" s="68">
        <v>20</v>
      </c>
    </row>
    <row r="3762" customFormat="1" spans="1:14">
      <c r="A3762" s="54" t="s">
        <v>11279</v>
      </c>
      <c r="B3762" s="54" t="s">
        <v>11280</v>
      </c>
      <c r="C3762" s="54" t="s">
        <v>11281</v>
      </c>
      <c r="D3762" s="54" t="s">
        <v>24</v>
      </c>
      <c r="E3762" s="54" t="s">
        <v>18</v>
      </c>
      <c r="F3762" s="54" t="s">
        <v>24</v>
      </c>
      <c r="G3762" s="54" t="s">
        <v>19</v>
      </c>
      <c r="H3762" s="54"/>
      <c r="I3762" s="54" t="s">
        <v>211</v>
      </c>
      <c r="J3762" s="68">
        <v>90.56</v>
      </c>
      <c r="K3762" s="68">
        <v>110.08</v>
      </c>
      <c r="L3762" s="68">
        <v>100</v>
      </c>
      <c r="M3762" s="68">
        <v>120</v>
      </c>
      <c r="N3762" s="68">
        <v>20</v>
      </c>
    </row>
    <row r="3763" customFormat="1" spans="1:14">
      <c r="A3763" s="54" t="s">
        <v>11282</v>
      </c>
      <c r="B3763" s="54" t="s">
        <v>11283</v>
      </c>
      <c r="C3763" s="54" t="s">
        <v>11284</v>
      </c>
      <c r="D3763" s="54" t="s">
        <v>24</v>
      </c>
      <c r="E3763" s="54" t="s">
        <v>18</v>
      </c>
      <c r="F3763" s="54" t="s">
        <v>24</v>
      </c>
      <c r="G3763" s="54" t="s">
        <v>19</v>
      </c>
      <c r="H3763" s="54"/>
      <c r="I3763" s="54" t="s">
        <v>211</v>
      </c>
      <c r="J3763" s="68">
        <v>90.56</v>
      </c>
      <c r="K3763" s="68">
        <v>110.08</v>
      </c>
      <c r="L3763" s="68">
        <v>100</v>
      </c>
      <c r="M3763" s="68">
        <v>120</v>
      </c>
      <c r="N3763" s="68">
        <v>20</v>
      </c>
    </row>
    <row r="3764" customFormat="1" spans="1:14">
      <c r="A3764" s="54" t="s">
        <v>11285</v>
      </c>
      <c r="B3764" s="54" t="s">
        <v>11286</v>
      </c>
      <c r="C3764" s="54" t="s">
        <v>11287</v>
      </c>
      <c r="D3764" s="54" t="s">
        <v>17</v>
      </c>
      <c r="E3764" s="54" t="s">
        <v>18</v>
      </c>
      <c r="F3764" s="54" t="s">
        <v>17</v>
      </c>
      <c r="G3764" s="54" t="s">
        <v>19</v>
      </c>
      <c r="H3764" s="54"/>
      <c r="I3764" s="54" t="s">
        <v>103</v>
      </c>
      <c r="J3764" s="68">
        <v>12.81</v>
      </c>
      <c r="K3764" s="68">
        <v>10.598</v>
      </c>
      <c r="L3764" s="68">
        <v>13</v>
      </c>
      <c r="M3764" s="68">
        <v>13</v>
      </c>
      <c r="N3764" s="68">
        <v>0</v>
      </c>
    </row>
    <row r="3765" customFormat="1" spans="1:14">
      <c r="A3765" s="54" t="s">
        <v>11288</v>
      </c>
      <c r="B3765" s="54" t="s">
        <v>11289</v>
      </c>
      <c r="C3765" s="54" t="s">
        <v>11290</v>
      </c>
      <c r="D3765" s="54" t="s">
        <v>17</v>
      </c>
      <c r="E3765" s="54" t="s">
        <v>18</v>
      </c>
      <c r="F3765" s="54" t="s">
        <v>17</v>
      </c>
      <c r="G3765" s="66" t="s">
        <v>19</v>
      </c>
      <c r="H3765" s="54"/>
      <c r="I3765" s="54" t="s">
        <v>90</v>
      </c>
      <c r="J3765" s="68">
        <v>0.14</v>
      </c>
      <c r="K3765" s="68">
        <v>0</v>
      </c>
      <c r="L3765" s="68">
        <v>0.5</v>
      </c>
      <c r="M3765" s="68">
        <v>0.5</v>
      </c>
      <c r="N3765" s="68">
        <v>0</v>
      </c>
    </row>
    <row r="3766" customFormat="1" spans="1:14">
      <c r="A3766" s="54" t="s">
        <v>11291</v>
      </c>
      <c r="B3766" s="54" t="s">
        <v>11292</v>
      </c>
      <c r="C3766" s="54" t="s">
        <v>11293</v>
      </c>
      <c r="D3766" s="54" t="s">
        <v>428</v>
      </c>
      <c r="E3766" s="54" t="s">
        <v>18</v>
      </c>
      <c r="F3766" s="54" t="s">
        <v>428</v>
      </c>
      <c r="G3766" s="66" t="s">
        <v>29</v>
      </c>
      <c r="H3766" s="54"/>
      <c r="I3766" s="54" t="s">
        <v>145</v>
      </c>
      <c r="J3766" s="68">
        <v>38.35</v>
      </c>
      <c r="K3766" s="68">
        <v>125.764</v>
      </c>
      <c r="L3766" s="68">
        <v>124.5</v>
      </c>
      <c r="M3766" s="68">
        <v>126</v>
      </c>
      <c r="N3766" s="68">
        <v>1.5</v>
      </c>
    </row>
    <row r="3767" customFormat="1" spans="1:14">
      <c r="A3767" s="54" t="s">
        <v>11294</v>
      </c>
      <c r="B3767" s="54" t="s">
        <v>11295</v>
      </c>
      <c r="C3767" s="54" t="s">
        <v>11296</v>
      </c>
      <c r="D3767" s="54" t="s">
        <v>397</v>
      </c>
      <c r="E3767" s="54" t="s">
        <v>18</v>
      </c>
      <c r="F3767" s="54" t="s">
        <v>397</v>
      </c>
      <c r="G3767" s="66" t="s">
        <v>29</v>
      </c>
      <c r="H3767" s="54"/>
      <c r="I3767" s="54" t="s">
        <v>421</v>
      </c>
      <c r="J3767" s="68">
        <v>27.7</v>
      </c>
      <c r="K3767" s="68">
        <v>29.256</v>
      </c>
      <c r="L3767" s="68">
        <v>29</v>
      </c>
      <c r="M3767" s="68">
        <v>30</v>
      </c>
      <c r="N3767" s="68">
        <v>1</v>
      </c>
    </row>
    <row r="3768" customFormat="1" spans="1:14">
      <c r="A3768" s="54" t="s">
        <v>11297</v>
      </c>
      <c r="B3768" s="54" t="s">
        <v>11298</v>
      </c>
      <c r="C3768" s="54" t="s">
        <v>11299</v>
      </c>
      <c r="D3768" s="54" t="s">
        <v>24</v>
      </c>
      <c r="E3768" s="54" t="s">
        <v>18</v>
      </c>
      <c r="F3768" s="54" t="s">
        <v>24</v>
      </c>
      <c r="G3768" s="54" t="s">
        <v>19</v>
      </c>
      <c r="H3768" s="54"/>
      <c r="I3768" s="54" t="s">
        <v>191</v>
      </c>
      <c r="J3768" s="68">
        <v>44.02</v>
      </c>
      <c r="K3768" s="68">
        <v>42.677</v>
      </c>
      <c r="L3768" s="68">
        <v>45</v>
      </c>
      <c r="M3768" s="68">
        <v>45</v>
      </c>
      <c r="N3768" s="68">
        <v>0</v>
      </c>
    </row>
    <row r="3769" customFormat="1" spans="1:14">
      <c r="A3769" s="54" t="s">
        <v>11300</v>
      </c>
      <c r="B3769" s="54" t="s">
        <v>11301</v>
      </c>
      <c r="C3769" s="54" t="s">
        <v>11302</v>
      </c>
      <c r="D3769" s="54" t="s">
        <v>140</v>
      </c>
      <c r="E3769" s="54" t="s">
        <v>18</v>
      </c>
      <c r="F3769" s="54" t="s">
        <v>140</v>
      </c>
      <c r="G3769" s="54" t="s">
        <v>98</v>
      </c>
      <c r="H3769" s="54"/>
      <c r="I3769" s="54" t="s">
        <v>199</v>
      </c>
      <c r="J3769" s="68">
        <v>17.43</v>
      </c>
      <c r="K3769" s="68">
        <v>16.515</v>
      </c>
      <c r="L3769" s="68">
        <v>18</v>
      </c>
      <c r="M3769" s="68">
        <v>18</v>
      </c>
      <c r="N3769" s="68">
        <v>0</v>
      </c>
    </row>
    <row r="3770" customFormat="1" spans="1:14">
      <c r="A3770" s="54" t="s">
        <v>11303</v>
      </c>
      <c r="B3770" s="54" t="s">
        <v>11304</v>
      </c>
      <c r="C3770" s="54" t="s">
        <v>11305</v>
      </c>
      <c r="D3770" s="54" t="s">
        <v>140</v>
      </c>
      <c r="E3770" s="54" t="s">
        <v>18</v>
      </c>
      <c r="F3770" s="54" t="s">
        <v>140</v>
      </c>
      <c r="G3770" s="54" t="s">
        <v>98</v>
      </c>
      <c r="H3770" s="54"/>
      <c r="I3770" s="54" t="s">
        <v>199</v>
      </c>
      <c r="J3770" s="68">
        <v>15.28</v>
      </c>
      <c r="K3770" s="68">
        <v>20.988</v>
      </c>
      <c r="L3770" s="68">
        <v>18</v>
      </c>
      <c r="M3770" s="68">
        <v>22</v>
      </c>
      <c r="N3770" s="68">
        <v>4</v>
      </c>
    </row>
    <row r="3771" customFormat="1" spans="1:14">
      <c r="A3771" s="54" t="s">
        <v>11306</v>
      </c>
      <c r="B3771" s="54" t="s">
        <v>11307</v>
      </c>
      <c r="C3771" s="54" t="s">
        <v>11308</v>
      </c>
      <c r="D3771" s="54" t="s">
        <v>140</v>
      </c>
      <c r="E3771" s="54" t="s">
        <v>18</v>
      </c>
      <c r="F3771" s="54" t="s">
        <v>140</v>
      </c>
      <c r="G3771" s="54" t="s">
        <v>98</v>
      </c>
      <c r="H3771" s="54"/>
      <c r="I3771" s="54" t="s">
        <v>199</v>
      </c>
      <c r="J3771" s="68">
        <v>17.6</v>
      </c>
      <c r="K3771" s="68">
        <v>16.536</v>
      </c>
      <c r="L3771" s="68">
        <v>18</v>
      </c>
      <c r="M3771" s="68">
        <v>18</v>
      </c>
      <c r="N3771" s="68">
        <v>0</v>
      </c>
    </row>
    <row r="3772" customFormat="1" spans="1:14">
      <c r="A3772" s="54" t="s">
        <v>11309</v>
      </c>
      <c r="B3772" s="54" t="s">
        <v>11310</v>
      </c>
      <c r="C3772" s="54" t="s">
        <v>11311</v>
      </c>
      <c r="D3772" s="54" t="s">
        <v>140</v>
      </c>
      <c r="E3772" s="54" t="s">
        <v>18</v>
      </c>
      <c r="F3772" s="54" t="s">
        <v>140</v>
      </c>
      <c r="G3772" s="66" t="s">
        <v>98</v>
      </c>
      <c r="H3772" s="54"/>
      <c r="I3772" s="54" t="s">
        <v>199</v>
      </c>
      <c r="J3772" s="68">
        <v>16.91</v>
      </c>
      <c r="K3772" s="68">
        <v>15.808</v>
      </c>
      <c r="L3772" s="68">
        <v>17</v>
      </c>
      <c r="M3772" s="68">
        <v>17</v>
      </c>
      <c r="N3772" s="68">
        <v>0</v>
      </c>
    </row>
    <row r="3773" customFormat="1" spans="1:14">
      <c r="A3773" s="54" t="s">
        <v>11312</v>
      </c>
      <c r="B3773" s="54" t="s">
        <v>11313</v>
      </c>
      <c r="C3773" s="54" t="s">
        <v>11314</v>
      </c>
      <c r="D3773" s="54" t="s">
        <v>140</v>
      </c>
      <c r="E3773" s="54" t="s">
        <v>18</v>
      </c>
      <c r="F3773" s="54" t="s">
        <v>140</v>
      </c>
      <c r="G3773" s="54" t="s">
        <v>98</v>
      </c>
      <c r="H3773" s="54"/>
      <c r="I3773" s="54" t="s">
        <v>199</v>
      </c>
      <c r="J3773" s="68">
        <v>21.11</v>
      </c>
      <c r="K3773" s="68">
        <v>16.848</v>
      </c>
      <c r="L3773" s="68">
        <v>22</v>
      </c>
      <c r="M3773" s="68">
        <v>22</v>
      </c>
      <c r="N3773" s="68">
        <v>0</v>
      </c>
    </row>
    <row r="3774" customFormat="1" spans="1:14">
      <c r="A3774" s="54" t="s">
        <v>11315</v>
      </c>
      <c r="B3774" s="54" t="s">
        <v>11316</v>
      </c>
      <c r="C3774" s="54" t="s">
        <v>11317</v>
      </c>
      <c r="D3774" s="54" t="s">
        <v>140</v>
      </c>
      <c r="E3774" s="54" t="s">
        <v>18</v>
      </c>
      <c r="F3774" s="54" t="s">
        <v>140</v>
      </c>
      <c r="G3774" s="54" t="s">
        <v>98</v>
      </c>
      <c r="H3774" s="54"/>
      <c r="I3774" s="54" t="s">
        <v>199</v>
      </c>
      <c r="J3774" s="68">
        <v>5.32</v>
      </c>
      <c r="K3774" s="68">
        <v>3.528</v>
      </c>
      <c r="L3774" s="68">
        <v>6</v>
      </c>
      <c r="M3774" s="68">
        <v>6</v>
      </c>
      <c r="N3774" s="68">
        <v>0</v>
      </c>
    </row>
    <row r="3775" customFormat="1" spans="1:14">
      <c r="A3775" s="54" t="s">
        <v>11318</v>
      </c>
      <c r="B3775" s="54" t="s">
        <v>11319</v>
      </c>
      <c r="C3775" s="54" t="s">
        <v>11320</v>
      </c>
      <c r="D3775" s="54" t="s">
        <v>140</v>
      </c>
      <c r="E3775" s="54" t="s">
        <v>18</v>
      </c>
      <c r="F3775" s="54" t="s">
        <v>140</v>
      </c>
      <c r="G3775" s="54" t="s">
        <v>98</v>
      </c>
      <c r="H3775" s="54"/>
      <c r="I3775" s="54" t="s">
        <v>199</v>
      </c>
      <c r="J3775" s="68">
        <v>5.3</v>
      </c>
      <c r="K3775" s="68">
        <v>3.78</v>
      </c>
      <c r="L3775" s="68">
        <v>6</v>
      </c>
      <c r="M3775" s="68">
        <v>6</v>
      </c>
      <c r="N3775" s="68">
        <v>0</v>
      </c>
    </row>
    <row r="3776" customFormat="1" spans="1:14">
      <c r="A3776" s="54" t="s">
        <v>11321</v>
      </c>
      <c r="B3776" s="54" t="s">
        <v>11322</v>
      </c>
      <c r="C3776" s="54" t="s">
        <v>11323</v>
      </c>
      <c r="D3776" s="54" t="s">
        <v>17</v>
      </c>
      <c r="E3776" s="54" t="s">
        <v>18</v>
      </c>
      <c r="F3776" s="54" t="s">
        <v>17</v>
      </c>
      <c r="G3776" s="54" t="s">
        <v>19</v>
      </c>
      <c r="H3776" s="54"/>
      <c r="I3776" s="54" t="s">
        <v>199</v>
      </c>
      <c r="J3776" s="68">
        <v>4.84</v>
      </c>
      <c r="K3776" s="68">
        <v>3.78</v>
      </c>
      <c r="L3776" s="68">
        <v>5</v>
      </c>
      <c r="M3776" s="68">
        <v>5</v>
      </c>
      <c r="N3776" s="68">
        <v>0</v>
      </c>
    </row>
    <row r="3777" customFormat="1" spans="1:14">
      <c r="A3777" s="54" t="s">
        <v>11324</v>
      </c>
      <c r="B3777" s="54" t="s">
        <v>11325</v>
      </c>
      <c r="C3777" s="54" t="s">
        <v>11326</v>
      </c>
      <c r="D3777" s="54" t="s">
        <v>17</v>
      </c>
      <c r="E3777" s="54" t="s">
        <v>18</v>
      </c>
      <c r="F3777" s="54" t="s">
        <v>17</v>
      </c>
      <c r="G3777" s="66" t="s">
        <v>19</v>
      </c>
      <c r="H3777" s="54"/>
      <c r="I3777" s="54" t="s">
        <v>199</v>
      </c>
      <c r="J3777" s="68">
        <v>3.22</v>
      </c>
      <c r="K3777" s="68">
        <v>2.16</v>
      </c>
      <c r="L3777" s="68">
        <v>3.5</v>
      </c>
      <c r="M3777" s="68">
        <v>3.5</v>
      </c>
      <c r="N3777" s="68">
        <v>0</v>
      </c>
    </row>
    <row r="3778" customFormat="1" spans="1:14">
      <c r="A3778" s="54" t="s">
        <v>11327</v>
      </c>
      <c r="B3778" s="54" t="s">
        <v>11328</v>
      </c>
      <c r="C3778" s="54" t="s">
        <v>11329</v>
      </c>
      <c r="D3778" s="54" t="s">
        <v>17</v>
      </c>
      <c r="E3778" s="54" t="s">
        <v>18</v>
      </c>
      <c r="F3778" s="54" t="s">
        <v>17</v>
      </c>
      <c r="G3778" s="54" t="s">
        <v>19</v>
      </c>
      <c r="H3778" s="54"/>
      <c r="I3778" s="54" t="s">
        <v>199</v>
      </c>
      <c r="J3778" s="68">
        <v>3.35</v>
      </c>
      <c r="K3778" s="68">
        <v>2.28</v>
      </c>
      <c r="L3778" s="68">
        <v>3.5</v>
      </c>
      <c r="M3778" s="68">
        <v>3.5</v>
      </c>
      <c r="N3778" s="68">
        <v>0</v>
      </c>
    </row>
    <row r="3779" customFormat="1" spans="1:14">
      <c r="A3779" s="54" t="s">
        <v>11330</v>
      </c>
      <c r="B3779" s="54" t="s">
        <v>11331</v>
      </c>
      <c r="C3779" s="54" t="s">
        <v>11332</v>
      </c>
      <c r="D3779" s="54" t="s">
        <v>17</v>
      </c>
      <c r="E3779" s="54" t="s">
        <v>18</v>
      </c>
      <c r="F3779" s="54" t="s">
        <v>17</v>
      </c>
      <c r="G3779" s="54" t="s">
        <v>19</v>
      </c>
      <c r="H3779" s="54"/>
      <c r="I3779" s="54" t="s">
        <v>199</v>
      </c>
      <c r="J3779" s="68">
        <v>4.48</v>
      </c>
      <c r="K3779" s="68">
        <v>3.528</v>
      </c>
      <c r="L3779" s="68">
        <v>4.5</v>
      </c>
      <c r="M3779" s="68">
        <v>5</v>
      </c>
      <c r="N3779" s="68">
        <v>0.5</v>
      </c>
    </row>
    <row r="3780" customFormat="1" spans="1:14">
      <c r="A3780" s="54" t="s">
        <v>11333</v>
      </c>
      <c r="B3780" s="54" t="s">
        <v>11334</v>
      </c>
      <c r="C3780" s="54" t="s">
        <v>11335</v>
      </c>
      <c r="D3780" s="54" t="s">
        <v>17</v>
      </c>
      <c r="E3780" s="54" t="s">
        <v>18</v>
      </c>
      <c r="F3780" s="54" t="s">
        <v>17</v>
      </c>
      <c r="G3780" s="54" t="s">
        <v>19</v>
      </c>
      <c r="H3780" s="54"/>
      <c r="I3780" s="54" t="s">
        <v>199</v>
      </c>
      <c r="J3780" s="68">
        <v>3.25</v>
      </c>
      <c r="K3780" s="68">
        <v>2.16</v>
      </c>
      <c r="L3780" s="68">
        <v>3.5</v>
      </c>
      <c r="M3780" s="68">
        <v>3.5</v>
      </c>
      <c r="N3780" s="68">
        <v>0</v>
      </c>
    </row>
    <row r="3781" customFormat="1" spans="1:14">
      <c r="A3781" s="54" t="s">
        <v>11336</v>
      </c>
      <c r="B3781" s="54" t="s">
        <v>11337</v>
      </c>
      <c r="C3781" s="54" t="s">
        <v>11338</v>
      </c>
      <c r="D3781" s="54" t="s">
        <v>17</v>
      </c>
      <c r="E3781" s="54" t="s">
        <v>18</v>
      </c>
      <c r="F3781" s="54" t="s">
        <v>17</v>
      </c>
      <c r="G3781" s="54" t="s">
        <v>19</v>
      </c>
      <c r="H3781" s="54"/>
      <c r="I3781" s="54" t="s">
        <v>191</v>
      </c>
      <c r="J3781" s="68">
        <v>6.65</v>
      </c>
      <c r="K3781" s="68">
        <v>3.629</v>
      </c>
      <c r="L3781" s="68">
        <v>7</v>
      </c>
      <c r="M3781" s="68">
        <v>7</v>
      </c>
      <c r="N3781" s="68">
        <v>0</v>
      </c>
    </row>
    <row r="3782" customFormat="1" spans="1:14">
      <c r="A3782" s="54" t="s">
        <v>11339</v>
      </c>
      <c r="B3782" s="54" t="s">
        <v>11340</v>
      </c>
      <c r="C3782" s="54" t="s">
        <v>11341</v>
      </c>
      <c r="D3782" s="54" t="s">
        <v>17</v>
      </c>
      <c r="E3782" s="54" t="s">
        <v>18</v>
      </c>
      <c r="F3782" s="54" t="s">
        <v>17</v>
      </c>
      <c r="G3782" s="54" t="s">
        <v>19</v>
      </c>
      <c r="H3782" s="54"/>
      <c r="I3782" s="54" t="s">
        <v>454</v>
      </c>
      <c r="J3782" s="68">
        <v>6.94</v>
      </c>
      <c r="K3782" s="68">
        <v>7.258</v>
      </c>
      <c r="L3782" s="68">
        <v>7</v>
      </c>
      <c r="M3782" s="68">
        <v>8.5</v>
      </c>
      <c r="N3782" s="68">
        <v>1.5</v>
      </c>
    </row>
    <row r="3783" customFormat="1" spans="1:14">
      <c r="A3783" s="54" t="s">
        <v>11342</v>
      </c>
      <c r="B3783" s="54" t="s">
        <v>11343</v>
      </c>
      <c r="C3783" s="54" t="s">
        <v>11344</v>
      </c>
      <c r="D3783" s="54" t="s">
        <v>17</v>
      </c>
      <c r="E3783" s="54" t="s">
        <v>18</v>
      </c>
      <c r="F3783" s="54" t="s">
        <v>17</v>
      </c>
      <c r="G3783" s="54" t="s">
        <v>19</v>
      </c>
      <c r="H3783" s="54"/>
      <c r="I3783" s="54" t="s">
        <v>454</v>
      </c>
      <c r="J3783" s="68">
        <v>5.1</v>
      </c>
      <c r="K3783" s="68">
        <v>4.62</v>
      </c>
      <c r="L3783" s="68">
        <v>5.5</v>
      </c>
      <c r="M3783" s="68">
        <v>5.5</v>
      </c>
      <c r="N3783" s="68">
        <v>0</v>
      </c>
    </row>
    <row r="3784" customFormat="1" spans="1:14">
      <c r="A3784" s="54" t="s">
        <v>11345</v>
      </c>
      <c r="B3784" s="54" t="s">
        <v>11346</v>
      </c>
      <c r="C3784" s="54" t="s">
        <v>11347</v>
      </c>
      <c r="D3784" s="54" t="s">
        <v>17</v>
      </c>
      <c r="E3784" s="54" t="s">
        <v>18</v>
      </c>
      <c r="F3784" s="54" t="s">
        <v>17</v>
      </c>
      <c r="G3784" s="54" t="s">
        <v>19</v>
      </c>
      <c r="H3784" s="54"/>
      <c r="I3784" s="54" t="s">
        <v>454</v>
      </c>
      <c r="J3784" s="68">
        <v>6.33</v>
      </c>
      <c r="K3784" s="68">
        <v>8.561</v>
      </c>
      <c r="L3784" s="68">
        <v>7</v>
      </c>
      <c r="M3784" s="68">
        <v>8.5</v>
      </c>
      <c r="N3784" s="68">
        <v>1.5</v>
      </c>
    </row>
    <row r="3785" customFormat="1" spans="1:14">
      <c r="A3785" s="54" t="s">
        <v>11348</v>
      </c>
      <c r="B3785" s="54" t="s">
        <v>11349</v>
      </c>
      <c r="C3785" s="54" t="s">
        <v>11350</v>
      </c>
      <c r="D3785" s="54" t="s">
        <v>17</v>
      </c>
      <c r="E3785" s="54" t="s">
        <v>18</v>
      </c>
      <c r="F3785" s="54" t="s">
        <v>17</v>
      </c>
      <c r="G3785" s="54" t="s">
        <v>19</v>
      </c>
      <c r="H3785" s="54"/>
      <c r="I3785" s="54" t="s">
        <v>454</v>
      </c>
      <c r="J3785" s="68">
        <v>5.6</v>
      </c>
      <c r="K3785" s="68">
        <v>3.629</v>
      </c>
      <c r="L3785" s="68">
        <v>6</v>
      </c>
      <c r="M3785" s="68">
        <v>6</v>
      </c>
      <c r="N3785" s="68">
        <v>0</v>
      </c>
    </row>
    <row r="3786" customFormat="1" spans="1:14">
      <c r="A3786" s="54" t="s">
        <v>11351</v>
      </c>
      <c r="B3786" s="54" t="s">
        <v>11352</v>
      </c>
      <c r="C3786" s="54" t="s">
        <v>11353</v>
      </c>
      <c r="D3786" s="54" t="s">
        <v>17</v>
      </c>
      <c r="E3786" s="54" t="s">
        <v>18</v>
      </c>
      <c r="F3786" s="54" t="s">
        <v>17</v>
      </c>
      <c r="G3786" s="54" t="s">
        <v>19</v>
      </c>
      <c r="H3786" s="54"/>
      <c r="I3786" s="54" t="s">
        <v>454</v>
      </c>
      <c r="J3786" s="68">
        <v>5.06</v>
      </c>
      <c r="K3786" s="68">
        <v>6.998</v>
      </c>
      <c r="L3786" s="68">
        <v>5.5</v>
      </c>
      <c r="M3786" s="68">
        <v>7</v>
      </c>
      <c r="N3786" s="68">
        <v>1.5</v>
      </c>
    </row>
    <row r="3787" customFormat="1" spans="1:14">
      <c r="A3787" s="54" t="s">
        <v>11354</v>
      </c>
      <c r="B3787" s="54" t="s">
        <v>11355</v>
      </c>
      <c r="C3787" s="54" t="s">
        <v>11356</v>
      </c>
      <c r="D3787" s="54" t="s">
        <v>287</v>
      </c>
      <c r="E3787" s="54" t="s">
        <v>18</v>
      </c>
      <c r="F3787" s="54" t="s">
        <v>287</v>
      </c>
      <c r="G3787" s="54" t="s">
        <v>98</v>
      </c>
      <c r="H3787" s="54"/>
      <c r="I3787" s="54" t="s">
        <v>199</v>
      </c>
      <c r="J3787" s="68">
        <v>93.99</v>
      </c>
      <c r="K3787" s="68">
        <v>100.356</v>
      </c>
      <c r="L3787" s="68">
        <v>97</v>
      </c>
      <c r="M3787" s="68">
        <v>102</v>
      </c>
      <c r="N3787" s="68">
        <v>5</v>
      </c>
    </row>
    <row r="3788" customFormat="1" spans="1:14">
      <c r="A3788" s="54" t="s">
        <v>11357</v>
      </c>
      <c r="B3788" s="54" t="s">
        <v>11358</v>
      </c>
      <c r="C3788" s="54" t="s">
        <v>11359</v>
      </c>
      <c r="D3788" s="54" t="s">
        <v>128</v>
      </c>
      <c r="E3788" s="54" t="s">
        <v>18</v>
      </c>
      <c r="F3788" s="54" t="s">
        <v>128</v>
      </c>
      <c r="G3788" s="66" t="s">
        <v>129</v>
      </c>
      <c r="H3788" s="54"/>
      <c r="I3788" s="54" t="s">
        <v>199</v>
      </c>
      <c r="J3788" s="68">
        <v>9.37</v>
      </c>
      <c r="K3788" s="68">
        <v>10.175</v>
      </c>
      <c r="L3788" s="68">
        <v>9.36</v>
      </c>
      <c r="M3788" s="68">
        <v>10.5</v>
      </c>
      <c r="N3788" s="68">
        <v>1.14</v>
      </c>
    </row>
    <row r="3789" customFormat="1" spans="1:14">
      <c r="A3789" s="54" t="s">
        <v>11360</v>
      </c>
      <c r="B3789" s="54" t="s">
        <v>11361</v>
      </c>
      <c r="C3789" s="54" t="s">
        <v>11362</v>
      </c>
      <c r="D3789" s="54" t="s">
        <v>17</v>
      </c>
      <c r="E3789" s="54" t="s">
        <v>18</v>
      </c>
      <c r="F3789" s="54" t="s">
        <v>17</v>
      </c>
      <c r="G3789" s="54" t="s">
        <v>19</v>
      </c>
      <c r="H3789" s="54"/>
      <c r="I3789" s="54" t="s">
        <v>353</v>
      </c>
      <c r="J3789" s="68">
        <v>1.18</v>
      </c>
      <c r="K3789" s="68">
        <v>2.709</v>
      </c>
      <c r="L3789" s="68">
        <v>3</v>
      </c>
      <c r="M3789" s="68">
        <v>3</v>
      </c>
      <c r="N3789" s="68">
        <v>0</v>
      </c>
    </row>
    <row r="3790" customFormat="1" spans="1:14">
      <c r="A3790" s="54" t="s">
        <v>11363</v>
      </c>
      <c r="B3790" s="54" t="s">
        <v>11364</v>
      </c>
      <c r="C3790" s="54" t="s">
        <v>11365</v>
      </c>
      <c r="D3790" s="54" t="s">
        <v>78</v>
      </c>
      <c r="E3790" s="54" t="s">
        <v>18</v>
      </c>
      <c r="F3790" s="54" t="s">
        <v>78</v>
      </c>
      <c r="G3790" s="54" t="s">
        <v>29</v>
      </c>
      <c r="H3790" s="54"/>
      <c r="I3790" s="54" t="s">
        <v>232</v>
      </c>
      <c r="J3790" s="68">
        <v>186.22</v>
      </c>
      <c r="K3790" s="68">
        <v>80.471</v>
      </c>
      <c r="L3790" s="68">
        <v>187</v>
      </c>
      <c r="M3790" s="68">
        <v>187</v>
      </c>
      <c r="N3790" s="68">
        <v>0</v>
      </c>
    </row>
    <row r="3791" customFormat="1" spans="1:14">
      <c r="A3791" s="54" t="s">
        <v>11366</v>
      </c>
      <c r="B3791" s="54" t="s">
        <v>11367</v>
      </c>
      <c r="C3791" s="54" t="s">
        <v>11368</v>
      </c>
      <c r="D3791" s="54" t="s">
        <v>17</v>
      </c>
      <c r="E3791" s="54" t="s">
        <v>18</v>
      </c>
      <c r="F3791" s="54" t="s">
        <v>17</v>
      </c>
      <c r="G3791" s="66" t="s">
        <v>19</v>
      </c>
      <c r="H3791" s="54"/>
      <c r="I3791" s="54" t="s">
        <v>191</v>
      </c>
      <c r="J3791" s="68">
        <v>66.52</v>
      </c>
      <c r="K3791" s="68">
        <v>62.051</v>
      </c>
      <c r="L3791" s="68">
        <v>67</v>
      </c>
      <c r="M3791" s="68">
        <v>68</v>
      </c>
      <c r="N3791" s="68">
        <v>1</v>
      </c>
    </row>
    <row r="3792" customFormat="1" spans="1:14">
      <c r="A3792" s="54" t="s">
        <v>11369</v>
      </c>
      <c r="B3792" s="54" t="s">
        <v>11370</v>
      </c>
      <c r="C3792" s="54" t="s">
        <v>11371</v>
      </c>
      <c r="D3792" s="54" t="s">
        <v>144</v>
      </c>
      <c r="E3792" s="54" t="s">
        <v>18</v>
      </c>
      <c r="F3792" s="54" t="s">
        <v>144</v>
      </c>
      <c r="G3792" s="54" t="s">
        <v>52</v>
      </c>
      <c r="H3792" s="54"/>
      <c r="I3792" s="54" t="s">
        <v>191</v>
      </c>
      <c r="J3792" s="68">
        <v>37.6</v>
      </c>
      <c r="K3792" s="68">
        <v>31.933</v>
      </c>
      <c r="L3792" s="68">
        <v>38</v>
      </c>
      <c r="M3792" s="68">
        <v>38</v>
      </c>
      <c r="N3792" s="68">
        <v>0</v>
      </c>
    </row>
    <row r="3793" customFormat="1" spans="1:14">
      <c r="A3793" s="54" t="s">
        <v>11372</v>
      </c>
      <c r="B3793" s="54" t="s">
        <v>11373</v>
      </c>
      <c r="C3793" s="54" t="s">
        <v>11374</v>
      </c>
      <c r="D3793" s="54" t="s">
        <v>17</v>
      </c>
      <c r="E3793" s="54" t="s">
        <v>18</v>
      </c>
      <c r="F3793" s="54" t="s">
        <v>17</v>
      </c>
      <c r="G3793" s="66" t="s">
        <v>19</v>
      </c>
      <c r="H3793" s="54"/>
      <c r="I3793" s="54" t="s">
        <v>767</v>
      </c>
      <c r="J3793" s="68">
        <v>0.14</v>
      </c>
      <c r="K3793" s="68">
        <v>0.432</v>
      </c>
      <c r="L3793" s="68">
        <v>0.5</v>
      </c>
      <c r="M3793" s="68">
        <v>0.5</v>
      </c>
      <c r="N3793" s="68">
        <v>0</v>
      </c>
    </row>
    <row r="3794" customFormat="1" spans="1:14">
      <c r="A3794" s="54" t="s">
        <v>11375</v>
      </c>
      <c r="B3794" s="54" t="s">
        <v>11376</v>
      </c>
      <c r="C3794" s="54" t="s">
        <v>11377</v>
      </c>
      <c r="D3794" s="54" t="s">
        <v>78</v>
      </c>
      <c r="E3794" s="54" t="s">
        <v>18</v>
      </c>
      <c r="F3794" s="54" t="s">
        <v>78</v>
      </c>
      <c r="G3794" s="54" t="s">
        <v>29</v>
      </c>
      <c r="H3794" s="54"/>
      <c r="I3794" s="54" t="s">
        <v>328</v>
      </c>
      <c r="J3794" s="68">
        <v>584.06</v>
      </c>
      <c r="K3794" s="68">
        <v>778.936</v>
      </c>
      <c r="L3794" s="68">
        <v>767</v>
      </c>
      <c r="M3794" s="68">
        <v>779</v>
      </c>
      <c r="N3794" s="68">
        <v>12</v>
      </c>
    </row>
    <row r="3795" customFormat="1" spans="1:14">
      <c r="A3795" s="54" t="s">
        <v>11378</v>
      </c>
      <c r="B3795" s="54" t="s">
        <v>11379</v>
      </c>
      <c r="C3795" s="54" t="s">
        <v>11380</v>
      </c>
      <c r="D3795" s="54" t="s">
        <v>364</v>
      </c>
      <c r="E3795" s="54" t="s">
        <v>18</v>
      </c>
      <c r="F3795" s="54" t="s">
        <v>364</v>
      </c>
      <c r="G3795" s="54" t="s">
        <v>29</v>
      </c>
      <c r="H3795" s="54"/>
      <c r="I3795" s="54" t="s">
        <v>328</v>
      </c>
      <c r="J3795" s="68">
        <v>258.82</v>
      </c>
      <c r="K3795" s="68">
        <v>351.013</v>
      </c>
      <c r="L3795" s="68">
        <v>344</v>
      </c>
      <c r="M3795" s="68">
        <v>352</v>
      </c>
      <c r="N3795" s="68">
        <v>8</v>
      </c>
    </row>
    <row r="3796" customFormat="1" spans="1:14">
      <c r="A3796" s="54" t="s">
        <v>11381</v>
      </c>
      <c r="B3796" s="54" t="s">
        <v>11382</v>
      </c>
      <c r="C3796" s="54" t="s">
        <v>11383</v>
      </c>
      <c r="D3796" s="54" t="s">
        <v>140</v>
      </c>
      <c r="E3796" s="54" t="s">
        <v>18</v>
      </c>
      <c r="F3796" s="54" t="s">
        <v>140</v>
      </c>
      <c r="G3796" s="54" t="s">
        <v>98</v>
      </c>
      <c r="H3796" s="54"/>
      <c r="I3796" s="54" t="s">
        <v>199</v>
      </c>
      <c r="J3796" s="68">
        <v>3.95</v>
      </c>
      <c r="K3796" s="68">
        <v>3.885</v>
      </c>
      <c r="L3796" s="68">
        <v>4</v>
      </c>
      <c r="M3796" s="68">
        <v>4</v>
      </c>
      <c r="N3796" s="68">
        <v>0</v>
      </c>
    </row>
    <row r="3797" customFormat="1" spans="1:14">
      <c r="A3797" s="54" t="s">
        <v>11384</v>
      </c>
      <c r="B3797" s="54" t="s">
        <v>11385</v>
      </c>
      <c r="C3797" s="54" t="s">
        <v>11386</v>
      </c>
      <c r="D3797" s="54" t="s">
        <v>590</v>
      </c>
      <c r="E3797" s="54" t="s">
        <v>18</v>
      </c>
      <c r="F3797" s="54" t="s">
        <v>590</v>
      </c>
      <c r="G3797" s="66" t="s">
        <v>129</v>
      </c>
      <c r="H3797" s="54"/>
      <c r="I3797" s="54" t="s">
        <v>191</v>
      </c>
      <c r="J3797" s="68">
        <v>14.86</v>
      </c>
      <c r="K3797" s="68">
        <v>11.13</v>
      </c>
      <c r="L3797" s="68">
        <v>15</v>
      </c>
      <c r="M3797" s="68">
        <v>21</v>
      </c>
      <c r="N3797" s="68">
        <v>6</v>
      </c>
    </row>
    <row r="3798" customFormat="1" spans="1:14">
      <c r="A3798" s="54" t="s">
        <v>11387</v>
      </c>
      <c r="B3798" s="54" t="s">
        <v>11388</v>
      </c>
      <c r="C3798" s="54" t="s">
        <v>11389</v>
      </c>
      <c r="D3798" s="54" t="s">
        <v>78</v>
      </c>
      <c r="E3798" s="54" t="s">
        <v>18</v>
      </c>
      <c r="F3798" s="54" t="s">
        <v>78</v>
      </c>
      <c r="G3798" s="54" t="s">
        <v>29</v>
      </c>
      <c r="H3798" s="54"/>
      <c r="I3798" s="54" t="s">
        <v>79</v>
      </c>
      <c r="J3798" s="68">
        <v>944.67</v>
      </c>
      <c r="K3798" s="68">
        <v>843.693</v>
      </c>
      <c r="L3798" s="68">
        <v>945</v>
      </c>
      <c r="M3798" s="68">
        <v>945</v>
      </c>
      <c r="N3798" s="68">
        <v>0</v>
      </c>
    </row>
    <row r="3799" customFormat="1" spans="1:14">
      <c r="A3799" s="54" t="s">
        <v>11390</v>
      </c>
      <c r="B3799" s="54" t="s">
        <v>11391</v>
      </c>
      <c r="C3799" s="54" t="s">
        <v>11392</v>
      </c>
      <c r="D3799" s="54" t="s">
        <v>97</v>
      </c>
      <c r="E3799" s="54" t="s">
        <v>18</v>
      </c>
      <c r="F3799" s="54" t="s">
        <v>97</v>
      </c>
      <c r="G3799" s="54" t="s">
        <v>98</v>
      </c>
      <c r="H3799" s="54"/>
      <c r="I3799" s="54" t="s">
        <v>227</v>
      </c>
      <c r="J3799" s="68">
        <v>325.01</v>
      </c>
      <c r="K3799" s="68">
        <v>197.394</v>
      </c>
      <c r="L3799" s="68">
        <v>327</v>
      </c>
      <c r="M3799" s="68">
        <v>367</v>
      </c>
      <c r="N3799" s="68">
        <v>40</v>
      </c>
    </row>
    <row r="3800" customFormat="1" spans="1:14">
      <c r="A3800" s="54" t="s">
        <v>11393</v>
      </c>
      <c r="B3800" s="54" t="s">
        <v>11394</v>
      </c>
      <c r="C3800" s="54" t="s">
        <v>11395</v>
      </c>
      <c r="D3800" s="54" t="s">
        <v>17</v>
      </c>
      <c r="E3800" s="54" t="s">
        <v>18</v>
      </c>
      <c r="F3800" s="54" t="s">
        <v>17</v>
      </c>
      <c r="G3800" s="66" t="s">
        <v>19</v>
      </c>
      <c r="H3800" s="54"/>
      <c r="I3800" s="54" t="s">
        <v>570</v>
      </c>
      <c r="J3800" s="68">
        <v>0.69</v>
      </c>
      <c r="K3800" s="68">
        <v>0.707</v>
      </c>
      <c r="L3800" s="68">
        <v>1</v>
      </c>
      <c r="M3800" s="68">
        <v>1</v>
      </c>
      <c r="N3800" s="68">
        <v>0</v>
      </c>
    </row>
    <row r="3801" customFormat="1" spans="1:14">
      <c r="A3801" s="54" t="s">
        <v>11396</v>
      </c>
      <c r="B3801" s="54" t="s">
        <v>11397</v>
      </c>
      <c r="C3801" s="54" t="s">
        <v>11398</v>
      </c>
      <c r="D3801" s="54" t="s">
        <v>144</v>
      </c>
      <c r="E3801" s="54" t="s">
        <v>18</v>
      </c>
      <c r="F3801" s="54" t="s">
        <v>144</v>
      </c>
      <c r="G3801" s="66" t="s">
        <v>52</v>
      </c>
      <c r="H3801" s="54"/>
      <c r="I3801" s="54" t="s">
        <v>90</v>
      </c>
      <c r="J3801" s="68">
        <v>24.76</v>
      </c>
      <c r="K3801" s="68">
        <v>13.034</v>
      </c>
      <c r="L3801" s="68">
        <v>25</v>
      </c>
      <c r="M3801" s="68">
        <v>25</v>
      </c>
      <c r="N3801" s="68">
        <v>0</v>
      </c>
    </row>
    <row r="3802" customFormat="1" spans="1:14">
      <c r="A3802" s="54" t="s">
        <v>11399</v>
      </c>
      <c r="B3802" s="54" t="s">
        <v>11400</v>
      </c>
      <c r="C3802" s="54" t="s">
        <v>11401</v>
      </c>
      <c r="D3802" s="54" t="s">
        <v>231</v>
      </c>
      <c r="E3802" s="54" t="s">
        <v>18</v>
      </c>
      <c r="F3802" s="54" t="s">
        <v>231</v>
      </c>
      <c r="G3802" s="54" t="s">
        <v>52</v>
      </c>
      <c r="H3802" s="54"/>
      <c r="I3802" s="54" t="s">
        <v>1488</v>
      </c>
      <c r="J3802" s="68">
        <v>29.38</v>
      </c>
      <c r="K3802" s="68">
        <v>27.456</v>
      </c>
      <c r="L3802" s="68">
        <v>30</v>
      </c>
      <c r="M3802" s="68">
        <v>36</v>
      </c>
      <c r="N3802" s="68">
        <v>6</v>
      </c>
    </row>
    <row r="3803" customFormat="1" spans="1:14">
      <c r="A3803" s="54" t="s">
        <v>11402</v>
      </c>
      <c r="B3803" s="54" t="s">
        <v>11403</v>
      </c>
      <c r="C3803" s="54" t="s">
        <v>11404</v>
      </c>
      <c r="D3803" s="54" t="s">
        <v>807</v>
      </c>
      <c r="E3803" s="54" t="s">
        <v>18</v>
      </c>
      <c r="F3803" s="54" t="s">
        <v>807</v>
      </c>
      <c r="G3803" s="54" t="s">
        <v>129</v>
      </c>
      <c r="H3803" s="54"/>
      <c r="I3803" s="54" t="s">
        <v>1488</v>
      </c>
      <c r="J3803" s="68">
        <v>7.97</v>
      </c>
      <c r="K3803" s="68">
        <v>12.979</v>
      </c>
      <c r="L3803" s="68">
        <v>12.5</v>
      </c>
      <c r="M3803" s="68">
        <v>16.5</v>
      </c>
      <c r="N3803" s="68">
        <v>4</v>
      </c>
    </row>
    <row r="3804" customFormat="1" spans="1:14">
      <c r="A3804" s="54" t="s">
        <v>11405</v>
      </c>
      <c r="B3804" s="54" t="s">
        <v>11406</v>
      </c>
      <c r="C3804" s="54" t="s">
        <v>11407</v>
      </c>
      <c r="D3804" s="54" t="s">
        <v>590</v>
      </c>
      <c r="E3804" s="54" t="s">
        <v>18</v>
      </c>
      <c r="F3804" s="54" t="s">
        <v>590</v>
      </c>
      <c r="G3804" s="54" t="s">
        <v>129</v>
      </c>
      <c r="H3804" s="54"/>
      <c r="I3804" s="54" t="s">
        <v>187</v>
      </c>
      <c r="J3804" s="68">
        <v>0.54</v>
      </c>
      <c r="K3804" s="68">
        <v>0.88</v>
      </c>
      <c r="L3804" s="68">
        <v>1</v>
      </c>
      <c r="M3804" s="68">
        <v>1</v>
      </c>
      <c r="N3804" s="68">
        <v>0</v>
      </c>
    </row>
    <row r="3805" customFormat="1" spans="1:14">
      <c r="A3805" s="54" t="s">
        <v>11408</v>
      </c>
      <c r="B3805" s="54" t="s">
        <v>11409</v>
      </c>
      <c r="C3805" s="54" t="s">
        <v>11410</v>
      </c>
      <c r="D3805" s="54" t="s">
        <v>17</v>
      </c>
      <c r="E3805" s="54" t="s">
        <v>18</v>
      </c>
      <c r="F3805" s="54" t="s">
        <v>17</v>
      </c>
      <c r="G3805" s="54" t="s">
        <v>19</v>
      </c>
      <c r="H3805" s="54"/>
      <c r="I3805" s="54" t="s">
        <v>562</v>
      </c>
      <c r="J3805" s="68">
        <v>55.56</v>
      </c>
      <c r="K3805" s="68">
        <v>46.076</v>
      </c>
      <c r="L3805" s="68">
        <v>56</v>
      </c>
      <c r="M3805" s="68">
        <v>56</v>
      </c>
      <c r="N3805" s="68">
        <v>0</v>
      </c>
    </row>
    <row r="3806" customFormat="1" spans="1:14">
      <c r="A3806" s="54" t="s">
        <v>11411</v>
      </c>
      <c r="B3806" s="54" t="s">
        <v>11412</v>
      </c>
      <c r="C3806" s="54" t="s">
        <v>11413</v>
      </c>
      <c r="D3806" s="54" t="s">
        <v>17</v>
      </c>
      <c r="E3806" s="54" t="s">
        <v>18</v>
      </c>
      <c r="F3806" s="54" t="s">
        <v>17</v>
      </c>
      <c r="G3806" s="54" t="s">
        <v>19</v>
      </c>
      <c r="H3806" s="54"/>
      <c r="I3806" s="54" t="s">
        <v>562</v>
      </c>
      <c r="J3806" s="68">
        <v>50.4</v>
      </c>
      <c r="K3806" s="68">
        <v>43.674</v>
      </c>
      <c r="L3806" s="68">
        <v>51</v>
      </c>
      <c r="M3806" s="68">
        <v>51</v>
      </c>
      <c r="N3806" s="68">
        <v>0</v>
      </c>
    </row>
    <row r="3807" customFormat="1" spans="1:14">
      <c r="A3807" s="54" t="s">
        <v>11414</v>
      </c>
      <c r="B3807" s="54" t="s">
        <v>11415</v>
      </c>
      <c r="C3807" s="54" t="s">
        <v>11416</v>
      </c>
      <c r="D3807" s="54" t="s">
        <v>17</v>
      </c>
      <c r="E3807" s="54" t="s">
        <v>18</v>
      </c>
      <c r="F3807" s="54" t="s">
        <v>17</v>
      </c>
      <c r="G3807" s="54" t="s">
        <v>19</v>
      </c>
      <c r="H3807" s="54"/>
      <c r="I3807" s="54" t="s">
        <v>558</v>
      </c>
      <c r="J3807" s="68">
        <v>0.06</v>
      </c>
      <c r="K3807" s="68">
        <v>0</v>
      </c>
      <c r="L3807" s="68">
        <v>0.5</v>
      </c>
      <c r="M3807" s="68">
        <v>0.5</v>
      </c>
      <c r="N3807" s="68">
        <v>0</v>
      </c>
    </row>
    <row r="3808" customFormat="1" spans="1:14">
      <c r="A3808" s="54" t="s">
        <v>11417</v>
      </c>
      <c r="B3808" s="54" t="s">
        <v>11418</v>
      </c>
      <c r="C3808" s="54" t="s">
        <v>11419</v>
      </c>
      <c r="D3808" s="54" t="s">
        <v>198</v>
      </c>
      <c r="E3808" s="54" t="s">
        <v>18</v>
      </c>
      <c r="F3808" s="54" t="s">
        <v>198</v>
      </c>
      <c r="G3808" s="66" t="s">
        <v>129</v>
      </c>
      <c r="H3808" s="54"/>
      <c r="I3808" s="54" t="s">
        <v>191</v>
      </c>
      <c r="J3808" s="68">
        <v>0.48</v>
      </c>
      <c r="K3808" s="68">
        <v>0</v>
      </c>
      <c r="L3808" s="68">
        <v>0.5</v>
      </c>
      <c r="M3808" s="68">
        <v>0.5</v>
      </c>
      <c r="N3808" s="68">
        <v>0</v>
      </c>
    </row>
    <row r="3809" customFormat="1" spans="1:14">
      <c r="A3809" s="54" t="s">
        <v>11420</v>
      </c>
      <c r="B3809" s="54" t="s">
        <v>11421</v>
      </c>
      <c r="C3809" s="54" t="s">
        <v>11422</v>
      </c>
      <c r="D3809" s="54" t="s">
        <v>231</v>
      </c>
      <c r="E3809" s="54" t="s">
        <v>18</v>
      </c>
      <c r="F3809" s="54" t="s">
        <v>231</v>
      </c>
      <c r="G3809" s="54" t="s">
        <v>52</v>
      </c>
      <c r="H3809" s="54"/>
      <c r="I3809" s="54" t="s">
        <v>211</v>
      </c>
      <c r="J3809" s="68">
        <v>84.75</v>
      </c>
      <c r="K3809" s="68">
        <v>96.719</v>
      </c>
      <c r="L3809" s="68">
        <v>98</v>
      </c>
      <c r="M3809" s="68">
        <v>97</v>
      </c>
      <c r="N3809" s="68">
        <v>-1</v>
      </c>
    </row>
    <row r="3810" customFormat="1" spans="1:14">
      <c r="A3810" s="54" t="s">
        <v>11423</v>
      </c>
      <c r="B3810" s="54" t="s">
        <v>11424</v>
      </c>
      <c r="C3810" s="54" t="s">
        <v>11425</v>
      </c>
      <c r="D3810" s="54" t="s">
        <v>17</v>
      </c>
      <c r="E3810" s="54" t="s">
        <v>18</v>
      </c>
      <c r="F3810" s="54" t="s">
        <v>17</v>
      </c>
      <c r="G3810" s="54" t="s">
        <v>19</v>
      </c>
      <c r="H3810" s="54"/>
      <c r="I3810" s="54" t="s">
        <v>191</v>
      </c>
      <c r="J3810" s="68">
        <v>7.03</v>
      </c>
      <c r="K3810" s="68">
        <v>5.768</v>
      </c>
      <c r="L3810" s="68">
        <v>7.5</v>
      </c>
      <c r="M3810" s="68">
        <v>7.5</v>
      </c>
      <c r="N3810" s="68">
        <v>0</v>
      </c>
    </row>
    <row r="3811" customFormat="1" spans="1:14">
      <c r="A3811" s="54" t="s">
        <v>11426</v>
      </c>
      <c r="B3811" s="54" t="s">
        <v>11427</v>
      </c>
      <c r="C3811" s="54" t="s">
        <v>11428</v>
      </c>
      <c r="D3811" s="54" t="s">
        <v>168</v>
      </c>
      <c r="E3811" s="54" t="s">
        <v>18</v>
      </c>
      <c r="F3811" s="54" t="s">
        <v>169</v>
      </c>
      <c r="G3811" s="54" t="s">
        <v>170</v>
      </c>
      <c r="H3811" s="54"/>
      <c r="I3811" s="54" t="s">
        <v>203</v>
      </c>
      <c r="J3811" s="68">
        <v>198.11</v>
      </c>
      <c r="K3811" s="68">
        <v>131.987</v>
      </c>
      <c r="L3811" s="68">
        <v>199</v>
      </c>
      <c r="M3811" s="68">
        <v>199</v>
      </c>
      <c r="N3811" s="68">
        <v>0</v>
      </c>
    </row>
    <row r="3812" customFormat="1" spans="1:14">
      <c r="A3812" s="54" t="s">
        <v>11429</v>
      </c>
      <c r="B3812" s="54" t="s">
        <v>11430</v>
      </c>
      <c r="C3812" s="54" t="s">
        <v>11431</v>
      </c>
      <c r="D3812" s="54" t="s">
        <v>586</v>
      </c>
      <c r="E3812" s="54" t="s">
        <v>18</v>
      </c>
      <c r="F3812" s="54" t="s">
        <v>586</v>
      </c>
      <c r="G3812" s="54" t="s">
        <v>98</v>
      </c>
      <c r="H3812" s="54"/>
      <c r="I3812" s="54" t="s">
        <v>562</v>
      </c>
      <c r="J3812" s="68">
        <v>4.05</v>
      </c>
      <c r="K3812" s="68">
        <v>15.688</v>
      </c>
      <c r="L3812" s="68">
        <v>9.5</v>
      </c>
      <c r="M3812" s="68">
        <v>16</v>
      </c>
      <c r="N3812" s="68">
        <v>6.5</v>
      </c>
    </row>
    <row r="3813" customFormat="1" spans="1:14">
      <c r="A3813" s="54" t="s">
        <v>11432</v>
      </c>
      <c r="B3813" s="54" t="s">
        <v>11433</v>
      </c>
      <c r="C3813" s="54" t="s">
        <v>11434</v>
      </c>
      <c r="D3813" s="54" t="s">
        <v>186</v>
      </c>
      <c r="E3813" s="54" t="s">
        <v>18</v>
      </c>
      <c r="F3813" s="54" t="s">
        <v>186</v>
      </c>
      <c r="G3813" s="54" t="s">
        <v>98</v>
      </c>
      <c r="H3813" s="54"/>
      <c r="I3813" s="54" t="s">
        <v>187</v>
      </c>
      <c r="J3813" s="68">
        <v>75.14</v>
      </c>
      <c r="K3813" s="68">
        <v>41.911</v>
      </c>
      <c r="L3813" s="68">
        <v>75</v>
      </c>
      <c r="M3813" s="68">
        <v>76</v>
      </c>
      <c r="N3813" s="68">
        <v>1</v>
      </c>
    </row>
    <row r="3814" customFormat="1" spans="1:14">
      <c r="A3814" s="54" t="s">
        <v>11435</v>
      </c>
      <c r="B3814" s="54" t="s">
        <v>11436</v>
      </c>
      <c r="C3814" s="54" t="s">
        <v>11437</v>
      </c>
      <c r="D3814" s="54" t="s">
        <v>144</v>
      </c>
      <c r="E3814" s="54" t="s">
        <v>18</v>
      </c>
      <c r="F3814" s="54" t="s">
        <v>144</v>
      </c>
      <c r="G3814" s="54" t="s">
        <v>52</v>
      </c>
      <c r="H3814" s="54"/>
      <c r="I3814" s="54" t="s">
        <v>227</v>
      </c>
      <c r="J3814" s="68">
        <v>349.92</v>
      </c>
      <c r="K3814" s="68">
        <v>115.92</v>
      </c>
      <c r="L3814" s="68">
        <v>350</v>
      </c>
      <c r="M3814" s="68">
        <v>350</v>
      </c>
      <c r="N3814" s="68">
        <v>0</v>
      </c>
    </row>
    <row r="3815" customFormat="1" spans="1:14">
      <c r="A3815" s="54" t="s">
        <v>11438</v>
      </c>
      <c r="B3815" s="54" t="s">
        <v>11439</v>
      </c>
      <c r="C3815" s="54" t="s">
        <v>11440</v>
      </c>
      <c r="D3815" s="54" t="s">
        <v>51</v>
      </c>
      <c r="E3815" s="54" t="s">
        <v>18</v>
      </c>
      <c r="F3815" s="54" t="s">
        <v>51</v>
      </c>
      <c r="G3815" s="54" t="s">
        <v>52</v>
      </c>
      <c r="H3815" s="54"/>
      <c r="I3815" s="54" t="s">
        <v>156</v>
      </c>
      <c r="J3815" s="68">
        <v>51.32</v>
      </c>
      <c r="K3815" s="68">
        <v>58.326</v>
      </c>
      <c r="L3815" s="68">
        <v>58</v>
      </c>
      <c r="M3815" s="68">
        <v>59</v>
      </c>
      <c r="N3815" s="68">
        <v>1</v>
      </c>
    </row>
    <row r="3816" customFormat="1" spans="1:14">
      <c r="A3816" s="54" t="s">
        <v>11441</v>
      </c>
      <c r="B3816" s="54" t="s">
        <v>11442</v>
      </c>
      <c r="C3816" s="54" t="s">
        <v>11443</v>
      </c>
      <c r="D3816" s="54" t="s">
        <v>17</v>
      </c>
      <c r="E3816" s="54" t="s">
        <v>18</v>
      </c>
      <c r="F3816" s="54" t="s">
        <v>17</v>
      </c>
      <c r="G3816" s="54" t="s">
        <v>19</v>
      </c>
      <c r="H3816" s="54"/>
      <c r="I3816" s="54" t="s">
        <v>145</v>
      </c>
      <c r="J3816" s="68">
        <v>105.89</v>
      </c>
      <c r="K3816" s="68">
        <v>44.264</v>
      </c>
      <c r="L3816" s="68">
        <v>106</v>
      </c>
      <c r="M3816" s="68">
        <v>106</v>
      </c>
      <c r="N3816" s="68">
        <v>0</v>
      </c>
    </row>
    <row r="3817" customFormat="1" spans="1:14">
      <c r="A3817" s="54" t="s">
        <v>11444</v>
      </c>
      <c r="B3817" s="54" t="s">
        <v>11445</v>
      </c>
      <c r="C3817" s="54" t="s">
        <v>11446</v>
      </c>
      <c r="D3817" s="54" t="s">
        <v>17</v>
      </c>
      <c r="E3817" s="54" t="s">
        <v>18</v>
      </c>
      <c r="F3817" s="54" t="s">
        <v>17</v>
      </c>
      <c r="G3817" s="54" t="s">
        <v>19</v>
      </c>
      <c r="H3817" s="54"/>
      <c r="I3817" s="54" t="s">
        <v>145</v>
      </c>
      <c r="J3817" s="68">
        <v>27.76</v>
      </c>
      <c r="K3817" s="68">
        <v>12.254</v>
      </c>
      <c r="L3817" s="68">
        <v>28</v>
      </c>
      <c r="M3817" s="68">
        <v>28</v>
      </c>
      <c r="N3817" s="68">
        <v>0</v>
      </c>
    </row>
    <row r="3818" customFormat="1" spans="1:14">
      <c r="A3818" s="54" t="s">
        <v>11447</v>
      </c>
      <c r="B3818" s="54" t="s">
        <v>11448</v>
      </c>
      <c r="C3818" s="54" t="s">
        <v>11449</v>
      </c>
      <c r="D3818" s="54" t="s">
        <v>17</v>
      </c>
      <c r="E3818" s="54" t="s">
        <v>18</v>
      </c>
      <c r="F3818" s="54" t="s">
        <v>17</v>
      </c>
      <c r="G3818" s="66" t="s">
        <v>19</v>
      </c>
      <c r="H3818" s="54"/>
      <c r="I3818" s="54" t="s">
        <v>562</v>
      </c>
      <c r="J3818" s="68">
        <v>0.06</v>
      </c>
      <c r="K3818" s="68">
        <v>0</v>
      </c>
      <c r="L3818" s="68">
        <v>0.5</v>
      </c>
      <c r="M3818" s="68">
        <v>0.5</v>
      </c>
      <c r="N3818" s="68">
        <v>0</v>
      </c>
    </row>
    <row r="3819" customFormat="1" spans="1:14">
      <c r="A3819" s="54" t="s">
        <v>11450</v>
      </c>
      <c r="B3819" s="54" t="s">
        <v>11451</v>
      </c>
      <c r="C3819" s="54" t="s">
        <v>11452</v>
      </c>
      <c r="D3819" s="54" t="s">
        <v>17</v>
      </c>
      <c r="E3819" s="54" t="s">
        <v>18</v>
      </c>
      <c r="F3819" s="54" t="s">
        <v>17</v>
      </c>
      <c r="G3819" s="54" t="s">
        <v>19</v>
      </c>
      <c r="H3819" s="54"/>
      <c r="I3819" s="54" t="s">
        <v>2305</v>
      </c>
      <c r="J3819" s="68">
        <v>1.34</v>
      </c>
      <c r="K3819" s="68">
        <v>0</v>
      </c>
      <c r="L3819" s="68">
        <v>1.5</v>
      </c>
      <c r="M3819" s="68">
        <v>1.5</v>
      </c>
      <c r="N3819" s="68">
        <v>0</v>
      </c>
    </row>
    <row r="3820" customFormat="1" spans="1:14">
      <c r="A3820" s="54" t="s">
        <v>11453</v>
      </c>
      <c r="B3820" s="54" t="s">
        <v>11454</v>
      </c>
      <c r="C3820" s="54" t="s">
        <v>11455</v>
      </c>
      <c r="D3820" s="54" t="s">
        <v>458</v>
      </c>
      <c r="E3820" s="54" t="s">
        <v>18</v>
      </c>
      <c r="F3820" s="54" t="s">
        <v>458</v>
      </c>
      <c r="G3820" s="54" t="s">
        <v>98</v>
      </c>
      <c r="H3820" s="54"/>
      <c r="I3820" s="54" t="s">
        <v>306</v>
      </c>
      <c r="J3820" s="68">
        <v>0.64</v>
      </c>
      <c r="K3820" s="68">
        <v>0</v>
      </c>
      <c r="L3820" s="68">
        <v>1</v>
      </c>
      <c r="M3820" s="68">
        <v>1</v>
      </c>
      <c r="N3820" s="68">
        <v>0</v>
      </c>
    </row>
    <row r="3821" customFormat="1" spans="1:14">
      <c r="A3821" s="54" t="s">
        <v>11456</v>
      </c>
      <c r="B3821" s="54" t="s">
        <v>11457</v>
      </c>
      <c r="C3821" s="54" t="s">
        <v>11458</v>
      </c>
      <c r="D3821" s="54" t="s">
        <v>24</v>
      </c>
      <c r="E3821" s="54" t="s">
        <v>18</v>
      </c>
      <c r="F3821" s="54" t="s">
        <v>24</v>
      </c>
      <c r="G3821" s="54" t="s">
        <v>19</v>
      </c>
      <c r="H3821" s="54"/>
      <c r="I3821" s="54" t="s">
        <v>246</v>
      </c>
      <c r="J3821" s="68">
        <v>32.08</v>
      </c>
      <c r="K3821" s="68">
        <v>18.117</v>
      </c>
      <c r="L3821" s="68">
        <v>33</v>
      </c>
      <c r="M3821" s="68">
        <v>33</v>
      </c>
      <c r="N3821" s="68">
        <v>0</v>
      </c>
    </row>
    <row r="3822" customFormat="1" spans="1:14">
      <c r="A3822" s="54" t="s">
        <v>11459</v>
      </c>
      <c r="B3822" s="54" t="s">
        <v>11460</v>
      </c>
      <c r="C3822" s="54" t="s">
        <v>11461</v>
      </c>
      <c r="D3822" s="54" t="s">
        <v>24</v>
      </c>
      <c r="E3822" s="54" t="s">
        <v>18</v>
      </c>
      <c r="F3822" s="54" t="s">
        <v>24</v>
      </c>
      <c r="G3822" s="54" t="s">
        <v>19</v>
      </c>
      <c r="H3822" s="54"/>
      <c r="I3822" s="54" t="s">
        <v>246</v>
      </c>
      <c r="J3822" s="68">
        <v>26.68</v>
      </c>
      <c r="K3822" s="68">
        <v>18.414</v>
      </c>
      <c r="L3822" s="68">
        <v>28</v>
      </c>
      <c r="M3822" s="68">
        <v>28</v>
      </c>
      <c r="N3822" s="68">
        <v>0</v>
      </c>
    </row>
    <row r="3823" customFormat="1" spans="1:14">
      <c r="A3823" s="54" t="s">
        <v>11462</v>
      </c>
      <c r="B3823" s="54" t="s">
        <v>11463</v>
      </c>
      <c r="C3823" s="54" t="s">
        <v>11464</v>
      </c>
      <c r="D3823" s="54" t="s">
        <v>336</v>
      </c>
      <c r="E3823" s="54" t="s">
        <v>18</v>
      </c>
      <c r="F3823" s="54" t="s">
        <v>336</v>
      </c>
      <c r="G3823" s="54" t="s">
        <v>129</v>
      </c>
      <c r="H3823" s="54"/>
      <c r="I3823" s="54" t="s">
        <v>203</v>
      </c>
      <c r="J3823" s="68">
        <v>2.05</v>
      </c>
      <c r="K3823" s="68">
        <v>2.71</v>
      </c>
      <c r="L3823" s="68">
        <v>3</v>
      </c>
      <c r="M3823" s="68">
        <v>6</v>
      </c>
      <c r="N3823" s="68">
        <v>3</v>
      </c>
    </row>
    <row r="3824" customFormat="1" spans="1:14">
      <c r="A3824" s="54" t="s">
        <v>11465</v>
      </c>
      <c r="B3824" s="54" t="s">
        <v>11466</v>
      </c>
      <c r="C3824" s="54" t="s">
        <v>11467</v>
      </c>
      <c r="D3824" s="54" t="s">
        <v>17</v>
      </c>
      <c r="E3824" s="54" t="s">
        <v>18</v>
      </c>
      <c r="F3824" s="54" t="s">
        <v>17</v>
      </c>
      <c r="G3824" s="54" t="s">
        <v>19</v>
      </c>
      <c r="H3824" s="54"/>
      <c r="I3824" s="54" t="s">
        <v>191</v>
      </c>
      <c r="J3824" s="68">
        <v>37.7</v>
      </c>
      <c r="K3824" s="68">
        <v>41.987</v>
      </c>
      <c r="L3824" s="68">
        <v>39</v>
      </c>
      <c r="M3824" s="68">
        <v>48</v>
      </c>
      <c r="N3824" s="68">
        <v>9</v>
      </c>
    </row>
    <row r="3825" customFormat="1" spans="1:14">
      <c r="A3825" s="54" t="s">
        <v>11468</v>
      </c>
      <c r="B3825" s="54" t="s">
        <v>11469</v>
      </c>
      <c r="C3825" s="54" t="s">
        <v>11470</v>
      </c>
      <c r="D3825" s="54" t="s">
        <v>807</v>
      </c>
      <c r="E3825" s="54" t="s">
        <v>18</v>
      </c>
      <c r="F3825" s="54" t="s">
        <v>807</v>
      </c>
      <c r="G3825" s="54" t="s">
        <v>129</v>
      </c>
      <c r="H3825" s="54"/>
      <c r="I3825" s="54" t="s">
        <v>215</v>
      </c>
      <c r="J3825" s="68">
        <v>0.84</v>
      </c>
      <c r="K3825" s="68">
        <v>1.478</v>
      </c>
      <c r="L3825" s="68">
        <v>1.5</v>
      </c>
      <c r="M3825" s="68">
        <v>1.5</v>
      </c>
      <c r="N3825" s="68">
        <v>0</v>
      </c>
    </row>
    <row r="3826" customFormat="1" spans="1:14">
      <c r="A3826" s="54" t="s">
        <v>11471</v>
      </c>
      <c r="B3826" s="54" t="s">
        <v>11472</v>
      </c>
      <c r="C3826" s="54" t="s">
        <v>11473</v>
      </c>
      <c r="D3826" s="54" t="s">
        <v>1080</v>
      </c>
      <c r="E3826" s="54" t="s">
        <v>18</v>
      </c>
      <c r="F3826" s="54" t="s">
        <v>1080</v>
      </c>
      <c r="G3826" s="54" t="s">
        <v>19</v>
      </c>
      <c r="H3826" s="54"/>
      <c r="I3826" s="54" t="s">
        <v>10131</v>
      </c>
      <c r="J3826" s="68">
        <v>22</v>
      </c>
      <c r="K3826" s="68">
        <v>12.8</v>
      </c>
      <c r="L3826" s="68">
        <v>22</v>
      </c>
      <c r="M3826" s="68">
        <v>22</v>
      </c>
      <c r="N3826" s="68">
        <v>0</v>
      </c>
    </row>
    <row r="3827" customFormat="1" spans="1:14">
      <c r="A3827" s="54" t="s">
        <v>11474</v>
      </c>
      <c r="B3827" s="54" t="s">
        <v>11475</v>
      </c>
      <c r="C3827" s="54" t="s">
        <v>11476</v>
      </c>
      <c r="D3827" s="54" t="s">
        <v>1080</v>
      </c>
      <c r="E3827" s="54" t="s">
        <v>18</v>
      </c>
      <c r="F3827" s="54" t="s">
        <v>1080</v>
      </c>
      <c r="G3827" s="66" t="s">
        <v>19</v>
      </c>
      <c r="H3827" s="54"/>
      <c r="I3827" s="54" t="s">
        <v>10131</v>
      </c>
      <c r="J3827" s="68">
        <v>22</v>
      </c>
      <c r="K3827" s="68">
        <v>12.8</v>
      </c>
      <c r="L3827" s="68">
        <v>22</v>
      </c>
      <c r="M3827" s="68">
        <v>22</v>
      </c>
      <c r="N3827" s="68">
        <v>0</v>
      </c>
    </row>
    <row r="3828" customFormat="1" spans="1:14">
      <c r="A3828" s="54" t="s">
        <v>11477</v>
      </c>
      <c r="B3828" s="54" t="s">
        <v>11478</v>
      </c>
      <c r="C3828" s="54" t="s">
        <v>11479</v>
      </c>
      <c r="D3828" s="54" t="s">
        <v>17</v>
      </c>
      <c r="E3828" s="54" t="s">
        <v>18</v>
      </c>
      <c r="F3828" s="54" t="s">
        <v>17</v>
      </c>
      <c r="G3828" s="54" t="s">
        <v>19</v>
      </c>
      <c r="H3828" s="54"/>
      <c r="I3828" s="54" t="s">
        <v>227</v>
      </c>
      <c r="J3828" s="68">
        <v>32.72</v>
      </c>
      <c r="K3828" s="68">
        <v>18.11</v>
      </c>
      <c r="L3828" s="68">
        <v>33</v>
      </c>
      <c r="M3828" s="68">
        <v>33</v>
      </c>
      <c r="N3828" s="68">
        <v>0</v>
      </c>
    </row>
    <row r="3829" customFormat="1" spans="1:14">
      <c r="A3829" s="54" t="s">
        <v>11480</v>
      </c>
      <c r="B3829" s="54" t="s">
        <v>11481</v>
      </c>
      <c r="C3829" s="54" t="s">
        <v>11482</v>
      </c>
      <c r="D3829" s="54" t="s">
        <v>17</v>
      </c>
      <c r="E3829" s="54" t="s">
        <v>18</v>
      </c>
      <c r="F3829" s="54" t="s">
        <v>17</v>
      </c>
      <c r="G3829" s="54" t="s">
        <v>19</v>
      </c>
      <c r="H3829" s="54"/>
      <c r="I3829" s="54" t="s">
        <v>227</v>
      </c>
      <c r="J3829" s="68">
        <v>1.56</v>
      </c>
      <c r="K3829" s="68">
        <v>2.246</v>
      </c>
      <c r="L3829" s="68">
        <v>2</v>
      </c>
      <c r="M3829" s="68">
        <v>3</v>
      </c>
      <c r="N3829" s="68">
        <v>1</v>
      </c>
    </row>
    <row r="3830" customFormat="1" spans="1:14">
      <c r="A3830" s="54" t="s">
        <v>11483</v>
      </c>
      <c r="B3830" s="54" t="s">
        <v>11484</v>
      </c>
      <c r="C3830" s="54" t="s">
        <v>11485</v>
      </c>
      <c r="D3830" s="54" t="s">
        <v>17</v>
      </c>
      <c r="E3830" s="54" t="s">
        <v>18</v>
      </c>
      <c r="F3830" s="54" t="s">
        <v>17</v>
      </c>
      <c r="G3830" s="54" t="s">
        <v>19</v>
      </c>
      <c r="H3830" s="54"/>
      <c r="I3830" s="54" t="s">
        <v>398</v>
      </c>
      <c r="J3830" s="68">
        <v>1.38</v>
      </c>
      <c r="K3830" s="68">
        <v>0</v>
      </c>
      <c r="L3830" s="68">
        <v>1.5</v>
      </c>
      <c r="M3830" s="68">
        <v>1.5</v>
      </c>
      <c r="N3830" s="68">
        <v>0</v>
      </c>
    </row>
    <row r="3831" customFormat="1" spans="1:14">
      <c r="A3831" s="54" t="s">
        <v>11486</v>
      </c>
      <c r="B3831" s="54" t="s">
        <v>11487</v>
      </c>
      <c r="C3831" s="54" t="s">
        <v>50</v>
      </c>
      <c r="D3831" s="54" t="s">
        <v>2246</v>
      </c>
      <c r="E3831" s="54" t="s">
        <v>18</v>
      </c>
      <c r="F3831" s="54" t="s">
        <v>2246</v>
      </c>
      <c r="G3831" s="54" t="s">
        <v>52</v>
      </c>
      <c r="H3831" s="54"/>
      <c r="I3831" s="54" t="s">
        <v>223</v>
      </c>
      <c r="J3831" s="68">
        <v>103.67</v>
      </c>
      <c r="K3831" s="68">
        <v>57.001</v>
      </c>
      <c r="L3831" s="68">
        <v>104</v>
      </c>
      <c r="M3831" s="68">
        <v>118</v>
      </c>
      <c r="N3831" s="68">
        <v>14</v>
      </c>
    </row>
    <row r="3832" customFormat="1" spans="1:14">
      <c r="A3832" s="54" t="s">
        <v>11488</v>
      </c>
      <c r="B3832" s="54" t="s">
        <v>11489</v>
      </c>
      <c r="C3832" s="54" t="s">
        <v>11490</v>
      </c>
      <c r="D3832" s="54" t="s">
        <v>256</v>
      </c>
      <c r="E3832" s="54" t="s">
        <v>18</v>
      </c>
      <c r="F3832" s="54" t="s">
        <v>256</v>
      </c>
      <c r="G3832" s="66" t="s">
        <v>19</v>
      </c>
      <c r="H3832" s="54"/>
      <c r="I3832" s="54" t="s">
        <v>4015</v>
      </c>
      <c r="J3832" s="68">
        <v>28.73</v>
      </c>
      <c r="K3832" s="68">
        <v>28.669</v>
      </c>
      <c r="L3832" s="68">
        <v>29</v>
      </c>
      <c r="M3832" s="68">
        <v>30</v>
      </c>
      <c r="N3832" s="68">
        <v>1</v>
      </c>
    </row>
    <row r="3833" customFormat="1" spans="1:14">
      <c r="A3833" s="54" t="s">
        <v>11491</v>
      </c>
      <c r="B3833" s="54" t="s">
        <v>11492</v>
      </c>
      <c r="C3833" s="54" t="s">
        <v>11493</v>
      </c>
      <c r="D3833" s="54" t="s">
        <v>28</v>
      </c>
      <c r="E3833" s="54" t="s">
        <v>18</v>
      </c>
      <c r="F3833" s="54" t="s">
        <v>28</v>
      </c>
      <c r="G3833" s="54" t="s">
        <v>29</v>
      </c>
      <c r="H3833" s="54"/>
      <c r="I3833" s="54" t="s">
        <v>30</v>
      </c>
      <c r="J3833" s="68">
        <v>62.32</v>
      </c>
      <c r="K3833" s="68">
        <v>0.373</v>
      </c>
      <c r="L3833" s="68">
        <v>0.4</v>
      </c>
      <c r="M3833" s="68">
        <v>0.6</v>
      </c>
      <c r="N3833" s="68">
        <v>0.2</v>
      </c>
    </row>
    <row r="3834" customFormat="1" spans="1:14">
      <c r="A3834" s="54" t="s">
        <v>11494</v>
      </c>
      <c r="B3834" s="54" t="s">
        <v>11495</v>
      </c>
      <c r="C3834" s="54" t="s">
        <v>11496</v>
      </c>
      <c r="D3834" s="54" t="s">
        <v>78</v>
      </c>
      <c r="E3834" s="54" t="s">
        <v>18</v>
      </c>
      <c r="F3834" s="54" t="s">
        <v>78</v>
      </c>
      <c r="G3834" s="54" t="s">
        <v>29</v>
      </c>
      <c r="H3834" s="54"/>
      <c r="I3834" s="54" t="s">
        <v>120</v>
      </c>
      <c r="J3834" s="68">
        <v>223.15</v>
      </c>
      <c r="K3834" s="68">
        <v>123.107</v>
      </c>
      <c r="L3834" s="68">
        <v>223</v>
      </c>
      <c r="M3834" s="68">
        <v>224</v>
      </c>
      <c r="N3834" s="68">
        <v>1</v>
      </c>
    </row>
    <row r="3835" customFormat="1" spans="1:14">
      <c r="A3835" s="54" t="s">
        <v>11497</v>
      </c>
      <c r="B3835" s="54" t="s">
        <v>11498</v>
      </c>
      <c r="C3835" s="54" t="s">
        <v>11499</v>
      </c>
      <c r="D3835" s="54" t="s">
        <v>17</v>
      </c>
      <c r="E3835" s="54" t="s">
        <v>18</v>
      </c>
      <c r="F3835" s="54" t="s">
        <v>17</v>
      </c>
      <c r="G3835" s="66" t="s">
        <v>19</v>
      </c>
      <c r="H3835" s="54"/>
      <c r="I3835" s="54" t="s">
        <v>152</v>
      </c>
      <c r="J3835" s="68">
        <v>1.92</v>
      </c>
      <c r="K3835" s="68">
        <v>5.222</v>
      </c>
      <c r="L3835" s="68">
        <v>4.5</v>
      </c>
      <c r="M3835" s="68">
        <v>5.5</v>
      </c>
      <c r="N3835" s="68">
        <v>1</v>
      </c>
    </row>
    <row r="3836" customFormat="1" spans="1:14">
      <c r="A3836" s="54" t="s">
        <v>11500</v>
      </c>
      <c r="B3836" s="54" t="s">
        <v>11501</v>
      </c>
      <c r="C3836" s="54" t="s">
        <v>11502</v>
      </c>
      <c r="D3836" s="54" t="s">
        <v>17</v>
      </c>
      <c r="E3836" s="54" t="s">
        <v>18</v>
      </c>
      <c r="F3836" s="54" t="s">
        <v>17</v>
      </c>
      <c r="G3836" s="66" t="s">
        <v>19</v>
      </c>
      <c r="H3836" s="54"/>
      <c r="I3836" s="54" t="s">
        <v>675</v>
      </c>
      <c r="J3836" s="68">
        <v>0.71</v>
      </c>
      <c r="K3836" s="68">
        <v>2.079</v>
      </c>
      <c r="L3836" s="68">
        <v>2</v>
      </c>
      <c r="M3836" s="68">
        <v>5</v>
      </c>
      <c r="N3836" s="68">
        <v>3</v>
      </c>
    </row>
    <row r="3837" customFormat="1" spans="1:14">
      <c r="A3837" s="54" t="s">
        <v>11503</v>
      </c>
      <c r="B3837" s="54" t="s">
        <v>11504</v>
      </c>
      <c r="C3837" s="54" t="s">
        <v>11505</v>
      </c>
      <c r="D3837" s="54" t="s">
        <v>17</v>
      </c>
      <c r="E3837" s="54" t="s">
        <v>18</v>
      </c>
      <c r="F3837" s="54" t="s">
        <v>17</v>
      </c>
      <c r="G3837" s="66" t="s">
        <v>19</v>
      </c>
      <c r="H3837" s="54"/>
      <c r="I3837" s="54" t="s">
        <v>442</v>
      </c>
      <c r="J3837" s="68">
        <v>15.33</v>
      </c>
      <c r="K3837" s="68">
        <v>14.731</v>
      </c>
      <c r="L3837" s="68">
        <v>15.5</v>
      </c>
      <c r="M3837" s="68">
        <v>15.5</v>
      </c>
      <c r="N3837" s="68">
        <v>0</v>
      </c>
    </row>
    <row r="3838" customFormat="1" spans="1:14">
      <c r="A3838" s="54" t="s">
        <v>11506</v>
      </c>
      <c r="B3838" s="54" t="s">
        <v>11507</v>
      </c>
      <c r="C3838" s="54" t="s">
        <v>11508</v>
      </c>
      <c r="D3838" s="54" t="s">
        <v>24</v>
      </c>
      <c r="E3838" s="54" t="s">
        <v>18</v>
      </c>
      <c r="F3838" s="54" t="s">
        <v>24</v>
      </c>
      <c r="G3838" s="54" t="s">
        <v>19</v>
      </c>
      <c r="H3838" s="54"/>
      <c r="I3838" s="54" t="s">
        <v>664</v>
      </c>
      <c r="J3838" s="68">
        <v>2.4</v>
      </c>
      <c r="K3838" s="68">
        <v>2.117</v>
      </c>
      <c r="L3838" s="68">
        <v>2.5</v>
      </c>
      <c r="M3838" s="68">
        <v>2.5</v>
      </c>
      <c r="N3838" s="68">
        <v>0</v>
      </c>
    </row>
    <row r="3839" customFormat="1" spans="1:14">
      <c r="A3839" s="54" t="s">
        <v>11509</v>
      </c>
      <c r="B3839" s="54" t="s">
        <v>11510</v>
      </c>
      <c r="C3839" s="54" t="s">
        <v>11511</v>
      </c>
      <c r="D3839" s="54" t="s">
        <v>17</v>
      </c>
      <c r="E3839" s="54" t="s">
        <v>18</v>
      </c>
      <c r="F3839" s="54" t="s">
        <v>17</v>
      </c>
      <c r="G3839" s="66" t="s">
        <v>19</v>
      </c>
      <c r="H3839" s="54"/>
      <c r="I3839" s="54" t="s">
        <v>7799</v>
      </c>
      <c r="J3839" s="68">
        <v>7.31</v>
      </c>
      <c r="K3839" s="68">
        <v>10.032</v>
      </c>
      <c r="L3839" s="68">
        <v>8.5</v>
      </c>
      <c r="M3839" s="68">
        <v>10.5</v>
      </c>
      <c r="N3839" s="68">
        <v>2</v>
      </c>
    </row>
    <row r="3840" customFormat="1" spans="1:14">
      <c r="A3840" s="54" t="s">
        <v>11512</v>
      </c>
      <c r="B3840" s="54" t="s">
        <v>11513</v>
      </c>
      <c r="C3840" s="54" t="s">
        <v>11514</v>
      </c>
      <c r="D3840" s="54" t="s">
        <v>17</v>
      </c>
      <c r="E3840" s="54" t="s">
        <v>18</v>
      </c>
      <c r="F3840" s="54" t="s">
        <v>17</v>
      </c>
      <c r="G3840" s="54" t="s">
        <v>19</v>
      </c>
      <c r="H3840" s="54"/>
      <c r="I3840" s="54" t="s">
        <v>152</v>
      </c>
      <c r="J3840" s="68">
        <v>1.3</v>
      </c>
      <c r="K3840" s="68">
        <v>2.484</v>
      </c>
      <c r="L3840" s="68">
        <v>2.5</v>
      </c>
      <c r="M3840" s="68">
        <v>2.5</v>
      </c>
      <c r="N3840" s="68">
        <v>0</v>
      </c>
    </row>
    <row r="3841" customFormat="1" spans="1:14">
      <c r="A3841" s="54" t="s">
        <v>11515</v>
      </c>
      <c r="B3841" s="54" t="s">
        <v>11516</v>
      </c>
      <c r="C3841" s="54" t="s">
        <v>11517</v>
      </c>
      <c r="D3841" s="54" t="s">
        <v>97</v>
      </c>
      <c r="E3841" s="54" t="s">
        <v>18</v>
      </c>
      <c r="F3841" s="54" t="s">
        <v>97</v>
      </c>
      <c r="G3841" s="66" t="s">
        <v>98</v>
      </c>
      <c r="H3841" s="54"/>
      <c r="I3841" s="54" t="s">
        <v>223</v>
      </c>
      <c r="J3841" s="68">
        <v>151.7</v>
      </c>
      <c r="K3841" s="68">
        <v>413.809</v>
      </c>
      <c r="L3841" s="68">
        <v>405</v>
      </c>
      <c r="M3841" s="68">
        <v>414</v>
      </c>
      <c r="N3841" s="68">
        <v>9</v>
      </c>
    </row>
    <row r="3842" customFormat="1" spans="1:14">
      <c r="A3842" s="54" t="s">
        <v>11518</v>
      </c>
      <c r="B3842" s="54" t="s">
        <v>11519</v>
      </c>
      <c r="C3842" s="54" t="s">
        <v>11520</v>
      </c>
      <c r="D3842" s="54" t="s">
        <v>128</v>
      </c>
      <c r="E3842" s="54" t="s">
        <v>18</v>
      </c>
      <c r="F3842" s="54" t="s">
        <v>128</v>
      </c>
      <c r="G3842" s="54" t="s">
        <v>129</v>
      </c>
      <c r="H3842" s="54"/>
      <c r="I3842" s="54" t="s">
        <v>442</v>
      </c>
      <c r="J3842" s="68">
        <v>3.18</v>
      </c>
      <c r="K3842" s="68">
        <v>2.835</v>
      </c>
      <c r="L3842" s="68">
        <v>4</v>
      </c>
      <c r="M3842" s="68">
        <v>3.5</v>
      </c>
      <c r="N3842" s="68">
        <v>-0.5</v>
      </c>
    </row>
    <row r="3843" customFormat="1" spans="1:14">
      <c r="A3843" s="54" t="s">
        <v>11521</v>
      </c>
      <c r="B3843" s="54" t="s">
        <v>11522</v>
      </c>
      <c r="C3843" s="54" t="s">
        <v>11523</v>
      </c>
      <c r="D3843" s="54" t="s">
        <v>17</v>
      </c>
      <c r="E3843" s="54" t="s">
        <v>18</v>
      </c>
      <c r="F3843" s="54" t="s">
        <v>17</v>
      </c>
      <c r="G3843" s="54" t="s">
        <v>19</v>
      </c>
      <c r="H3843" s="54"/>
      <c r="I3843" s="54" t="s">
        <v>7799</v>
      </c>
      <c r="J3843" s="68">
        <v>16.38</v>
      </c>
      <c r="K3843" s="68">
        <v>17.971</v>
      </c>
      <c r="L3843" s="68">
        <v>16.5</v>
      </c>
      <c r="M3843" s="68">
        <v>23</v>
      </c>
      <c r="N3843" s="68">
        <v>6.5</v>
      </c>
    </row>
    <row r="3844" customFormat="1" spans="1:14">
      <c r="A3844" s="54" t="s">
        <v>11524</v>
      </c>
      <c r="B3844" s="54" t="s">
        <v>11525</v>
      </c>
      <c r="C3844" s="54" t="s">
        <v>11526</v>
      </c>
      <c r="D3844" s="54" t="s">
        <v>17</v>
      </c>
      <c r="E3844" s="54" t="s">
        <v>18</v>
      </c>
      <c r="F3844" s="54" t="s">
        <v>17</v>
      </c>
      <c r="G3844" s="54" t="s">
        <v>19</v>
      </c>
      <c r="H3844" s="54"/>
      <c r="I3844" s="54" t="s">
        <v>239</v>
      </c>
      <c r="J3844" s="68">
        <v>22.49</v>
      </c>
      <c r="K3844" s="68">
        <v>27.279</v>
      </c>
      <c r="L3844" s="68">
        <v>24</v>
      </c>
      <c r="M3844" s="68">
        <v>28</v>
      </c>
      <c r="N3844" s="68">
        <v>4</v>
      </c>
    </row>
    <row r="3845" customFormat="1" spans="1:14">
      <c r="A3845" s="54" t="s">
        <v>11527</v>
      </c>
      <c r="B3845" s="54" t="s">
        <v>11528</v>
      </c>
      <c r="C3845" s="54" t="s">
        <v>11529</v>
      </c>
      <c r="D3845" s="54" t="s">
        <v>590</v>
      </c>
      <c r="E3845" s="54" t="s">
        <v>18</v>
      </c>
      <c r="F3845" s="54" t="s">
        <v>590</v>
      </c>
      <c r="G3845" s="54" t="s">
        <v>129</v>
      </c>
      <c r="H3845" s="54"/>
      <c r="I3845" s="54" t="s">
        <v>612</v>
      </c>
      <c r="J3845" s="68">
        <v>8.95</v>
      </c>
      <c r="K3845" s="68">
        <v>12.724</v>
      </c>
      <c r="L3845" s="68">
        <v>13</v>
      </c>
      <c r="M3845" s="68">
        <v>13</v>
      </c>
      <c r="N3845" s="68">
        <v>0</v>
      </c>
    </row>
    <row r="3846" customFormat="1" spans="1:14">
      <c r="A3846" s="54" t="s">
        <v>11530</v>
      </c>
      <c r="B3846" s="54" t="s">
        <v>11531</v>
      </c>
      <c r="C3846" s="54" t="s">
        <v>11532</v>
      </c>
      <c r="D3846" s="54" t="s">
        <v>590</v>
      </c>
      <c r="E3846" s="54" t="s">
        <v>18</v>
      </c>
      <c r="F3846" s="54" t="s">
        <v>590</v>
      </c>
      <c r="G3846" s="54" t="s">
        <v>129</v>
      </c>
      <c r="H3846" s="54"/>
      <c r="I3846" s="54" t="s">
        <v>199</v>
      </c>
      <c r="J3846" s="68">
        <v>0.23</v>
      </c>
      <c r="K3846" s="68">
        <v>0.454</v>
      </c>
      <c r="L3846" s="68">
        <v>0.5</v>
      </c>
      <c r="M3846" s="68">
        <v>0.5</v>
      </c>
      <c r="N3846" s="68">
        <v>0</v>
      </c>
    </row>
    <row r="3847" customFormat="1" spans="1:14">
      <c r="A3847" s="54" t="s">
        <v>11533</v>
      </c>
      <c r="B3847" s="54" t="s">
        <v>11534</v>
      </c>
      <c r="C3847" s="54" t="s">
        <v>11535</v>
      </c>
      <c r="D3847" s="54" t="s">
        <v>17</v>
      </c>
      <c r="E3847" s="54" t="s">
        <v>18</v>
      </c>
      <c r="F3847" s="54" t="s">
        <v>17</v>
      </c>
      <c r="G3847" s="66" t="s">
        <v>19</v>
      </c>
      <c r="H3847" s="54"/>
      <c r="I3847" s="54" t="s">
        <v>820</v>
      </c>
      <c r="J3847" s="68">
        <v>0.07</v>
      </c>
      <c r="K3847" s="68">
        <v>0</v>
      </c>
      <c r="L3847" s="68">
        <v>0.5</v>
      </c>
      <c r="M3847" s="68">
        <v>0.5</v>
      </c>
      <c r="N3847" s="68">
        <v>0</v>
      </c>
    </row>
    <row r="3848" customFormat="1" spans="1:14">
      <c r="A3848" s="54" t="s">
        <v>11536</v>
      </c>
      <c r="B3848" s="54" t="s">
        <v>11537</v>
      </c>
      <c r="C3848" s="54" t="s">
        <v>11538</v>
      </c>
      <c r="D3848" s="54" t="s">
        <v>17</v>
      </c>
      <c r="E3848" s="54" t="s">
        <v>18</v>
      </c>
      <c r="F3848" s="54" t="s">
        <v>17</v>
      </c>
      <c r="G3848" s="54" t="s">
        <v>19</v>
      </c>
      <c r="H3848" s="54"/>
      <c r="I3848" s="54" t="s">
        <v>2305</v>
      </c>
      <c r="J3848" s="68">
        <v>19.83</v>
      </c>
      <c r="K3848" s="68">
        <v>24.912</v>
      </c>
      <c r="L3848" s="68">
        <v>20.5</v>
      </c>
      <c r="M3848" s="68">
        <v>25</v>
      </c>
      <c r="N3848" s="68">
        <v>4.5</v>
      </c>
    </row>
    <row r="3849" customFormat="1" spans="1:14">
      <c r="A3849" s="54" t="s">
        <v>11539</v>
      </c>
      <c r="B3849" s="54" t="s">
        <v>11540</v>
      </c>
      <c r="C3849" s="54" t="s">
        <v>11541</v>
      </c>
      <c r="D3849" s="54" t="s">
        <v>17</v>
      </c>
      <c r="E3849" s="54" t="s">
        <v>18</v>
      </c>
      <c r="F3849" s="54" t="s">
        <v>17</v>
      </c>
      <c r="G3849" s="54" t="s">
        <v>19</v>
      </c>
      <c r="H3849" s="54"/>
      <c r="I3849" s="54" t="s">
        <v>820</v>
      </c>
      <c r="J3849" s="68">
        <v>3.87</v>
      </c>
      <c r="K3849" s="68">
        <v>5.096</v>
      </c>
      <c r="L3849" s="68">
        <v>5.5</v>
      </c>
      <c r="M3849" s="68">
        <v>5.5</v>
      </c>
      <c r="N3849" s="68">
        <v>0</v>
      </c>
    </row>
    <row r="3850" customFormat="1" spans="1:14">
      <c r="A3850" s="54" t="s">
        <v>11542</v>
      </c>
      <c r="B3850" s="54" t="s">
        <v>11543</v>
      </c>
      <c r="C3850" s="54" t="s">
        <v>11544</v>
      </c>
      <c r="D3850" s="54" t="s">
        <v>17</v>
      </c>
      <c r="E3850" s="54" t="s">
        <v>18</v>
      </c>
      <c r="F3850" s="54" t="s">
        <v>17</v>
      </c>
      <c r="G3850" s="54" t="s">
        <v>19</v>
      </c>
      <c r="H3850" s="54"/>
      <c r="I3850" s="54" t="s">
        <v>292</v>
      </c>
      <c r="J3850" s="68">
        <v>0.24</v>
      </c>
      <c r="K3850" s="68">
        <v>0</v>
      </c>
      <c r="L3850" s="68">
        <v>0.5</v>
      </c>
      <c r="M3850" s="68">
        <v>0.5</v>
      </c>
      <c r="N3850" s="68">
        <v>0</v>
      </c>
    </row>
    <row r="3851" customFormat="1" spans="1:14">
      <c r="A3851" s="54" t="s">
        <v>11545</v>
      </c>
      <c r="B3851" s="54" t="s">
        <v>11546</v>
      </c>
      <c r="C3851" s="54" t="s">
        <v>11547</v>
      </c>
      <c r="D3851" s="54" t="s">
        <v>85</v>
      </c>
      <c r="E3851" s="54" t="s">
        <v>18</v>
      </c>
      <c r="F3851" s="54" t="s">
        <v>85</v>
      </c>
      <c r="G3851" s="54" t="s">
        <v>29</v>
      </c>
      <c r="H3851" s="54"/>
      <c r="I3851" s="54" t="s">
        <v>2149</v>
      </c>
      <c r="J3851" s="68">
        <v>82.12</v>
      </c>
      <c r="K3851" s="68">
        <v>105.307</v>
      </c>
      <c r="L3851" s="68">
        <v>93</v>
      </c>
      <c r="M3851" s="68">
        <v>117</v>
      </c>
      <c r="N3851" s="68">
        <v>24</v>
      </c>
    </row>
    <row r="3852" customFormat="1" spans="1:14">
      <c r="A3852" s="54" t="s">
        <v>11548</v>
      </c>
      <c r="B3852" s="54" t="s">
        <v>11549</v>
      </c>
      <c r="C3852" s="54" t="s">
        <v>11550</v>
      </c>
      <c r="D3852" s="54" t="s">
        <v>140</v>
      </c>
      <c r="E3852" s="54" t="s">
        <v>18</v>
      </c>
      <c r="F3852" s="54" t="s">
        <v>140</v>
      </c>
      <c r="G3852" s="66" t="s">
        <v>98</v>
      </c>
      <c r="H3852" s="54"/>
      <c r="I3852" s="54" t="s">
        <v>442</v>
      </c>
      <c r="J3852" s="68">
        <v>25.98</v>
      </c>
      <c r="K3852" s="68">
        <v>34.506</v>
      </c>
      <c r="L3852" s="68">
        <v>29</v>
      </c>
      <c r="M3852" s="68">
        <v>39</v>
      </c>
      <c r="N3852" s="68">
        <v>10</v>
      </c>
    </row>
    <row r="3853" customFormat="1" spans="1:14">
      <c r="A3853" s="54" t="s">
        <v>11551</v>
      </c>
      <c r="B3853" s="54" t="s">
        <v>11552</v>
      </c>
      <c r="C3853" s="54" t="s">
        <v>11553</v>
      </c>
      <c r="D3853" s="54" t="s">
        <v>17</v>
      </c>
      <c r="E3853" s="54" t="s">
        <v>18</v>
      </c>
      <c r="F3853" s="54" t="s">
        <v>17</v>
      </c>
      <c r="G3853" s="54" t="s">
        <v>19</v>
      </c>
      <c r="H3853" s="54"/>
      <c r="I3853" s="54" t="s">
        <v>540</v>
      </c>
      <c r="J3853" s="68">
        <v>29.56</v>
      </c>
      <c r="K3853" s="68">
        <v>44.369</v>
      </c>
      <c r="L3853" s="68">
        <v>44</v>
      </c>
      <c r="M3853" s="68">
        <v>49</v>
      </c>
      <c r="N3853" s="68">
        <v>5</v>
      </c>
    </row>
    <row r="3854" customFormat="1" spans="1:14">
      <c r="A3854" s="54" t="s">
        <v>11554</v>
      </c>
      <c r="B3854" s="54" t="s">
        <v>11555</v>
      </c>
      <c r="C3854" s="54" t="s">
        <v>11556</v>
      </c>
      <c r="D3854" s="54" t="s">
        <v>78</v>
      </c>
      <c r="E3854" s="54" t="s">
        <v>18</v>
      </c>
      <c r="F3854" s="54" t="s">
        <v>78</v>
      </c>
      <c r="G3854" s="54" t="s">
        <v>29</v>
      </c>
      <c r="H3854" s="54"/>
      <c r="I3854" s="54" t="s">
        <v>86</v>
      </c>
      <c r="J3854" s="68">
        <v>66.11</v>
      </c>
      <c r="K3854" s="68">
        <v>103.196</v>
      </c>
      <c r="L3854" s="68">
        <v>102</v>
      </c>
      <c r="M3854" s="68">
        <v>104</v>
      </c>
      <c r="N3854" s="68">
        <v>2</v>
      </c>
    </row>
    <row r="3855" customFormat="1" spans="1:14">
      <c r="A3855" s="54" t="s">
        <v>11557</v>
      </c>
      <c r="B3855" s="54" t="s">
        <v>11558</v>
      </c>
      <c r="C3855" s="54" t="s">
        <v>11559</v>
      </c>
      <c r="D3855" s="54" t="s">
        <v>78</v>
      </c>
      <c r="E3855" s="54" t="s">
        <v>18</v>
      </c>
      <c r="F3855" s="54" t="s">
        <v>78</v>
      </c>
      <c r="G3855" s="54" t="s">
        <v>29</v>
      </c>
      <c r="H3855" s="54"/>
      <c r="I3855" s="54" t="s">
        <v>421</v>
      </c>
      <c r="J3855" s="68">
        <v>29.12</v>
      </c>
      <c r="K3855" s="68">
        <v>35.593</v>
      </c>
      <c r="L3855" s="68">
        <v>38</v>
      </c>
      <c r="M3855" s="68">
        <v>36</v>
      </c>
      <c r="N3855" s="68">
        <v>-2</v>
      </c>
    </row>
    <row r="3856" customFormat="1" spans="1:14">
      <c r="A3856" s="54" t="s">
        <v>11560</v>
      </c>
      <c r="B3856" s="54" t="s">
        <v>11561</v>
      </c>
      <c r="C3856" s="54" t="s">
        <v>11562</v>
      </c>
      <c r="D3856" s="54" t="s">
        <v>17</v>
      </c>
      <c r="E3856" s="54" t="s">
        <v>18</v>
      </c>
      <c r="F3856" s="54" t="s">
        <v>17</v>
      </c>
      <c r="G3856" s="66" t="s">
        <v>19</v>
      </c>
      <c r="H3856" s="54"/>
      <c r="I3856" s="54" t="s">
        <v>152</v>
      </c>
      <c r="J3856" s="68">
        <v>31.61</v>
      </c>
      <c r="K3856" s="68">
        <v>35.522</v>
      </c>
      <c r="L3856" s="68">
        <v>37</v>
      </c>
      <c r="M3856" s="68">
        <v>36</v>
      </c>
      <c r="N3856" s="68">
        <v>-1</v>
      </c>
    </row>
    <row r="3857" customFormat="1" spans="1:14">
      <c r="A3857" s="54" t="s">
        <v>11563</v>
      </c>
      <c r="B3857" s="54" t="s">
        <v>11564</v>
      </c>
      <c r="C3857" s="54" t="s">
        <v>11565</v>
      </c>
      <c r="D3857" s="54" t="s">
        <v>266</v>
      </c>
      <c r="E3857" s="54" t="s">
        <v>18</v>
      </c>
      <c r="F3857" s="54" t="s">
        <v>267</v>
      </c>
      <c r="G3857" s="54" t="s">
        <v>170</v>
      </c>
      <c r="H3857" s="54"/>
      <c r="I3857" s="54" t="s">
        <v>664</v>
      </c>
      <c r="J3857" s="68">
        <v>404.91</v>
      </c>
      <c r="K3857" s="68">
        <v>327.841</v>
      </c>
      <c r="L3857" s="68">
        <v>405</v>
      </c>
      <c r="M3857" s="68">
        <v>405</v>
      </c>
      <c r="N3857" s="68">
        <v>0</v>
      </c>
    </row>
    <row r="3858" customFormat="1" spans="1:14">
      <c r="A3858" s="54" t="s">
        <v>11566</v>
      </c>
      <c r="B3858" s="54" t="s">
        <v>11567</v>
      </c>
      <c r="C3858" s="54" t="s">
        <v>11568</v>
      </c>
      <c r="D3858" s="54" t="s">
        <v>453</v>
      </c>
      <c r="E3858" s="54" t="s">
        <v>18</v>
      </c>
      <c r="F3858" s="54" t="s">
        <v>453</v>
      </c>
      <c r="G3858" s="54" t="s">
        <v>29</v>
      </c>
      <c r="H3858" s="54"/>
      <c r="I3858" s="54" t="s">
        <v>227</v>
      </c>
      <c r="J3858" s="68">
        <v>63.66</v>
      </c>
      <c r="K3858" s="68">
        <v>40.952</v>
      </c>
      <c r="L3858" s="68">
        <v>64</v>
      </c>
      <c r="M3858" s="68">
        <v>64</v>
      </c>
      <c r="N3858" s="68">
        <v>0</v>
      </c>
    </row>
    <row r="3859" customFormat="1" spans="1:14">
      <c r="A3859" s="54" t="s">
        <v>11569</v>
      </c>
      <c r="B3859" s="54" t="s">
        <v>11570</v>
      </c>
      <c r="C3859" s="54" t="s">
        <v>11571</v>
      </c>
      <c r="D3859" s="54" t="s">
        <v>128</v>
      </c>
      <c r="E3859" s="54" t="s">
        <v>18</v>
      </c>
      <c r="F3859" s="54" t="s">
        <v>128</v>
      </c>
      <c r="G3859" s="66" t="s">
        <v>129</v>
      </c>
      <c r="H3859" s="54"/>
      <c r="I3859" s="54" t="s">
        <v>558</v>
      </c>
      <c r="J3859" s="68">
        <v>4.56</v>
      </c>
      <c r="K3859" s="68">
        <v>8.32</v>
      </c>
      <c r="L3859" s="68">
        <v>8.5</v>
      </c>
      <c r="M3859" s="68">
        <v>8.5</v>
      </c>
      <c r="N3859" s="68">
        <v>0</v>
      </c>
    </row>
    <row r="3860" customFormat="1" spans="1:14">
      <c r="A3860" s="54" t="s">
        <v>11572</v>
      </c>
      <c r="B3860" s="54" t="s">
        <v>11573</v>
      </c>
      <c r="C3860" s="54" t="s">
        <v>11574</v>
      </c>
      <c r="D3860" s="54" t="s">
        <v>17</v>
      </c>
      <c r="E3860" s="54" t="s">
        <v>18</v>
      </c>
      <c r="F3860" s="54" t="s">
        <v>17</v>
      </c>
      <c r="G3860" s="54" t="s">
        <v>19</v>
      </c>
      <c r="H3860" s="54"/>
      <c r="I3860" s="54" t="s">
        <v>223</v>
      </c>
      <c r="J3860" s="68">
        <v>0.48</v>
      </c>
      <c r="K3860" s="68">
        <v>0.49</v>
      </c>
      <c r="L3860" s="68">
        <v>1</v>
      </c>
      <c r="M3860" s="68">
        <v>0.5</v>
      </c>
      <c r="N3860" s="68">
        <v>-0.5</v>
      </c>
    </row>
    <row r="3861" customFormat="1" spans="1:14">
      <c r="A3861" s="54" t="s">
        <v>11575</v>
      </c>
      <c r="B3861" s="54" t="s">
        <v>11576</v>
      </c>
      <c r="C3861" s="54" t="s">
        <v>11577</v>
      </c>
      <c r="D3861" s="54" t="s">
        <v>17</v>
      </c>
      <c r="E3861" s="54" t="s">
        <v>18</v>
      </c>
      <c r="F3861" s="54" t="s">
        <v>17</v>
      </c>
      <c r="G3861" s="54" t="s">
        <v>19</v>
      </c>
      <c r="H3861" s="54"/>
      <c r="I3861" s="54" t="s">
        <v>7799</v>
      </c>
      <c r="J3861" s="68">
        <v>7.14</v>
      </c>
      <c r="K3861" s="68">
        <v>12.403</v>
      </c>
      <c r="L3861" s="68">
        <v>9.5</v>
      </c>
      <c r="M3861" s="68">
        <v>12.5</v>
      </c>
      <c r="N3861" s="68">
        <v>3</v>
      </c>
    </row>
    <row r="3862" customFormat="1" spans="1:14">
      <c r="A3862" s="54" t="s">
        <v>11578</v>
      </c>
      <c r="B3862" s="54" t="s">
        <v>11579</v>
      </c>
      <c r="C3862" s="54" t="s">
        <v>11580</v>
      </c>
      <c r="D3862" s="54" t="s">
        <v>17</v>
      </c>
      <c r="E3862" s="54" t="s">
        <v>18</v>
      </c>
      <c r="F3862" s="54" t="s">
        <v>17</v>
      </c>
      <c r="G3862" s="54" t="s">
        <v>19</v>
      </c>
      <c r="H3862" s="54"/>
      <c r="I3862" s="54" t="s">
        <v>7799</v>
      </c>
      <c r="J3862" s="68">
        <v>13.91</v>
      </c>
      <c r="K3862" s="68">
        <v>12.73</v>
      </c>
      <c r="L3862" s="68">
        <v>14</v>
      </c>
      <c r="M3862" s="68">
        <v>16.5</v>
      </c>
      <c r="N3862" s="68">
        <v>2.5</v>
      </c>
    </row>
    <row r="3863" customFormat="1" spans="1:14">
      <c r="A3863" s="54" t="s">
        <v>11581</v>
      </c>
      <c r="B3863" s="54" t="s">
        <v>11582</v>
      </c>
      <c r="C3863" s="54" t="s">
        <v>11583</v>
      </c>
      <c r="D3863" s="54" t="s">
        <v>24</v>
      </c>
      <c r="E3863" s="54" t="s">
        <v>18</v>
      </c>
      <c r="F3863" s="54" t="s">
        <v>24</v>
      </c>
      <c r="G3863" s="54" t="s">
        <v>19</v>
      </c>
      <c r="H3863" s="54"/>
      <c r="I3863" s="54" t="s">
        <v>246</v>
      </c>
      <c r="J3863" s="68">
        <v>23.76</v>
      </c>
      <c r="K3863" s="68">
        <v>28.814</v>
      </c>
      <c r="L3863" s="68">
        <v>25</v>
      </c>
      <c r="M3863" s="68">
        <v>29</v>
      </c>
      <c r="N3863" s="68">
        <v>4</v>
      </c>
    </row>
    <row r="3864" customFormat="1" spans="1:14">
      <c r="A3864" s="54" t="s">
        <v>11584</v>
      </c>
      <c r="B3864" s="54" t="s">
        <v>11585</v>
      </c>
      <c r="C3864" s="54" t="s">
        <v>11586</v>
      </c>
      <c r="D3864" s="54" t="s">
        <v>24</v>
      </c>
      <c r="E3864" s="54" t="s">
        <v>18</v>
      </c>
      <c r="F3864" s="54" t="s">
        <v>24</v>
      </c>
      <c r="G3864" s="54" t="s">
        <v>19</v>
      </c>
      <c r="H3864" s="54"/>
      <c r="I3864" s="54" t="s">
        <v>246</v>
      </c>
      <c r="J3864" s="68">
        <v>24.03</v>
      </c>
      <c r="K3864" s="68">
        <v>28.896</v>
      </c>
      <c r="L3864" s="68">
        <v>25</v>
      </c>
      <c r="M3864" s="68">
        <v>29</v>
      </c>
      <c r="N3864" s="68">
        <v>4</v>
      </c>
    </row>
    <row r="3865" customFormat="1" spans="1:14">
      <c r="A3865" s="54" t="s">
        <v>11587</v>
      </c>
      <c r="B3865" s="54" t="s">
        <v>11588</v>
      </c>
      <c r="C3865" s="54" t="s">
        <v>11589</v>
      </c>
      <c r="D3865" s="54" t="s">
        <v>24</v>
      </c>
      <c r="E3865" s="54" t="s">
        <v>18</v>
      </c>
      <c r="F3865" s="54" t="s">
        <v>24</v>
      </c>
      <c r="G3865" s="54" t="s">
        <v>19</v>
      </c>
      <c r="H3865" s="54"/>
      <c r="I3865" s="54" t="s">
        <v>306</v>
      </c>
      <c r="J3865" s="68">
        <v>1.77</v>
      </c>
      <c r="K3865" s="68">
        <v>1.72</v>
      </c>
      <c r="L3865" s="68">
        <v>2</v>
      </c>
      <c r="M3865" s="68">
        <v>2</v>
      </c>
      <c r="N3865" s="68">
        <v>0</v>
      </c>
    </row>
    <row r="3866" customFormat="1" spans="1:14">
      <c r="A3866" s="54" t="s">
        <v>11590</v>
      </c>
      <c r="B3866" s="54" t="s">
        <v>11591</v>
      </c>
      <c r="C3866" s="54" t="s">
        <v>11592</v>
      </c>
      <c r="D3866" s="54" t="s">
        <v>24</v>
      </c>
      <c r="E3866" s="54" t="s">
        <v>18</v>
      </c>
      <c r="F3866" s="54" t="s">
        <v>24</v>
      </c>
      <c r="G3866" s="54" t="s">
        <v>19</v>
      </c>
      <c r="H3866" s="54"/>
      <c r="I3866" s="54" t="s">
        <v>246</v>
      </c>
      <c r="J3866" s="68">
        <v>23.96</v>
      </c>
      <c r="K3866" s="68">
        <v>28.35</v>
      </c>
      <c r="L3866" s="68">
        <v>25</v>
      </c>
      <c r="M3866" s="68">
        <v>29</v>
      </c>
      <c r="N3866" s="68">
        <v>4</v>
      </c>
    </row>
    <row r="3867" customFormat="1" spans="1:14">
      <c r="A3867" s="54" t="s">
        <v>11593</v>
      </c>
      <c r="B3867" s="54" t="s">
        <v>11594</v>
      </c>
      <c r="C3867" s="54" t="s">
        <v>11595</v>
      </c>
      <c r="D3867" s="54" t="s">
        <v>24</v>
      </c>
      <c r="E3867" s="54" t="s">
        <v>18</v>
      </c>
      <c r="F3867" s="54" t="s">
        <v>24</v>
      </c>
      <c r="G3867" s="66" t="s">
        <v>19</v>
      </c>
      <c r="H3867" s="54"/>
      <c r="I3867" s="54" t="s">
        <v>246</v>
      </c>
      <c r="J3867" s="68">
        <v>24.06</v>
      </c>
      <c r="K3867" s="68">
        <v>28.35</v>
      </c>
      <c r="L3867" s="68">
        <v>25</v>
      </c>
      <c r="M3867" s="68">
        <v>29</v>
      </c>
      <c r="N3867" s="68">
        <v>4</v>
      </c>
    </row>
    <row r="3868" customFormat="1" spans="1:14">
      <c r="A3868" s="54" t="s">
        <v>11596</v>
      </c>
      <c r="B3868" s="54" t="s">
        <v>11597</v>
      </c>
      <c r="C3868" s="54" t="s">
        <v>11598</v>
      </c>
      <c r="D3868" s="54" t="s">
        <v>24</v>
      </c>
      <c r="E3868" s="54" t="s">
        <v>18</v>
      </c>
      <c r="F3868" s="54" t="s">
        <v>24</v>
      </c>
      <c r="G3868" s="66" t="s">
        <v>19</v>
      </c>
      <c r="H3868" s="54"/>
      <c r="I3868" s="54" t="s">
        <v>246</v>
      </c>
      <c r="J3868" s="68">
        <v>23.9</v>
      </c>
      <c r="K3868" s="68">
        <v>28.814</v>
      </c>
      <c r="L3868" s="68">
        <v>25</v>
      </c>
      <c r="M3868" s="68">
        <v>29</v>
      </c>
      <c r="N3868" s="68">
        <v>4</v>
      </c>
    </row>
    <row r="3869" customFormat="1" spans="1:14">
      <c r="A3869" s="54" t="s">
        <v>11599</v>
      </c>
      <c r="B3869" s="54" t="s">
        <v>11600</v>
      </c>
      <c r="C3869" s="54" t="s">
        <v>11601</v>
      </c>
      <c r="D3869" s="54" t="s">
        <v>24</v>
      </c>
      <c r="E3869" s="54" t="s">
        <v>18</v>
      </c>
      <c r="F3869" s="54" t="s">
        <v>24</v>
      </c>
      <c r="G3869" s="66" t="s">
        <v>19</v>
      </c>
      <c r="H3869" s="54"/>
      <c r="I3869" s="54" t="s">
        <v>246</v>
      </c>
      <c r="J3869" s="68">
        <v>23.84</v>
      </c>
      <c r="K3869" s="68">
        <v>28.281</v>
      </c>
      <c r="L3869" s="68">
        <v>25</v>
      </c>
      <c r="M3869" s="68">
        <v>29</v>
      </c>
      <c r="N3869" s="68">
        <v>4</v>
      </c>
    </row>
    <row r="3870" customFormat="1" spans="1:14">
      <c r="A3870" s="54" t="s">
        <v>11602</v>
      </c>
      <c r="B3870" s="54" t="s">
        <v>11603</v>
      </c>
      <c r="C3870" s="54" t="s">
        <v>11604</v>
      </c>
      <c r="D3870" s="54" t="s">
        <v>24</v>
      </c>
      <c r="E3870" s="54" t="s">
        <v>18</v>
      </c>
      <c r="F3870" s="54" t="s">
        <v>24</v>
      </c>
      <c r="G3870" s="66" t="s">
        <v>19</v>
      </c>
      <c r="H3870" s="54"/>
      <c r="I3870" s="54" t="s">
        <v>246</v>
      </c>
      <c r="J3870" s="68">
        <v>23.88</v>
      </c>
      <c r="K3870" s="68">
        <v>28.281</v>
      </c>
      <c r="L3870" s="68">
        <v>24</v>
      </c>
      <c r="M3870" s="68">
        <v>29</v>
      </c>
      <c r="N3870" s="68">
        <v>5</v>
      </c>
    </row>
    <row r="3871" customFormat="1" spans="1:14">
      <c r="A3871" s="54" t="s">
        <v>11605</v>
      </c>
      <c r="B3871" s="54" t="s">
        <v>11606</v>
      </c>
      <c r="C3871" s="54" t="s">
        <v>11607</v>
      </c>
      <c r="D3871" s="54" t="s">
        <v>880</v>
      </c>
      <c r="E3871" s="54" t="s">
        <v>18</v>
      </c>
      <c r="F3871" s="54" t="s">
        <v>880</v>
      </c>
      <c r="G3871" s="54" t="s">
        <v>52</v>
      </c>
      <c r="H3871" s="54"/>
      <c r="I3871" s="54" t="s">
        <v>187</v>
      </c>
      <c r="J3871" s="68">
        <v>774.48</v>
      </c>
      <c r="K3871" s="68">
        <v>350.38</v>
      </c>
      <c r="L3871" s="68">
        <v>784</v>
      </c>
      <c r="M3871" s="68">
        <v>775</v>
      </c>
      <c r="N3871" s="68">
        <v>-9</v>
      </c>
    </row>
    <row r="3872" customFormat="1" spans="1:14">
      <c r="A3872" s="54" t="s">
        <v>11608</v>
      </c>
      <c r="B3872" s="54" t="s">
        <v>11609</v>
      </c>
      <c r="C3872" s="54" t="s">
        <v>11610</v>
      </c>
      <c r="D3872" s="54" t="s">
        <v>364</v>
      </c>
      <c r="E3872" s="54" t="s">
        <v>18</v>
      </c>
      <c r="F3872" s="54" t="s">
        <v>364</v>
      </c>
      <c r="G3872" s="66" t="s">
        <v>29</v>
      </c>
      <c r="H3872" s="54"/>
      <c r="I3872" s="54" t="s">
        <v>288</v>
      </c>
      <c r="J3872" s="68">
        <v>14.94</v>
      </c>
      <c r="K3872" s="68">
        <v>25.333</v>
      </c>
      <c r="L3872" s="68">
        <v>25.5</v>
      </c>
      <c r="M3872" s="68">
        <v>25</v>
      </c>
      <c r="N3872" s="68">
        <v>-0.5</v>
      </c>
    </row>
    <row r="3873" customFormat="1" spans="1:14">
      <c r="A3873" s="54" t="s">
        <v>11611</v>
      </c>
      <c r="B3873" s="54" t="s">
        <v>11612</v>
      </c>
      <c r="C3873" s="54" t="s">
        <v>11613</v>
      </c>
      <c r="D3873" s="54" t="s">
        <v>539</v>
      </c>
      <c r="E3873" s="54" t="s">
        <v>18</v>
      </c>
      <c r="F3873" s="54" t="s">
        <v>539</v>
      </c>
      <c r="G3873" s="54" t="s">
        <v>129</v>
      </c>
      <c r="H3873" s="54"/>
      <c r="I3873" s="54" t="s">
        <v>191</v>
      </c>
      <c r="J3873" s="68">
        <v>9.98</v>
      </c>
      <c r="K3873" s="68">
        <v>11.132</v>
      </c>
      <c r="L3873" s="68">
        <v>10</v>
      </c>
      <c r="M3873" s="68">
        <v>13.5</v>
      </c>
      <c r="N3873" s="68">
        <v>3.5</v>
      </c>
    </row>
    <row r="3874" customFormat="1" spans="1:14">
      <c r="A3874" s="54" t="s">
        <v>11614</v>
      </c>
      <c r="B3874" s="54" t="s">
        <v>11615</v>
      </c>
      <c r="C3874" s="54" t="s">
        <v>11616</v>
      </c>
      <c r="D3874" s="54" t="s">
        <v>17</v>
      </c>
      <c r="E3874" s="54" t="s">
        <v>18</v>
      </c>
      <c r="F3874" s="54" t="s">
        <v>17</v>
      </c>
      <c r="G3874" s="54" t="s">
        <v>19</v>
      </c>
      <c r="H3874" s="54"/>
      <c r="I3874" s="54" t="s">
        <v>120</v>
      </c>
      <c r="J3874" s="68">
        <v>2.72</v>
      </c>
      <c r="K3874" s="68">
        <v>1.725</v>
      </c>
      <c r="L3874" s="68">
        <v>3</v>
      </c>
      <c r="M3874" s="68">
        <v>3</v>
      </c>
      <c r="N3874" s="68">
        <v>0</v>
      </c>
    </row>
    <row r="3875" customFormat="1" spans="1:14">
      <c r="A3875" s="54" t="s">
        <v>11617</v>
      </c>
      <c r="B3875" s="54" t="s">
        <v>11618</v>
      </c>
      <c r="C3875" s="54" t="s">
        <v>11619</v>
      </c>
      <c r="D3875" s="54" t="s">
        <v>332</v>
      </c>
      <c r="E3875" s="54" t="s">
        <v>18</v>
      </c>
      <c r="F3875" s="54" t="s">
        <v>332</v>
      </c>
      <c r="G3875" s="54" t="s">
        <v>52</v>
      </c>
      <c r="H3875" s="54"/>
      <c r="I3875" s="54" t="s">
        <v>20</v>
      </c>
      <c r="J3875" s="68">
        <v>44.05</v>
      </c>
      <c r="K3875" s="68">
        <v>47.464</v>
      </c>
      <c r="L3875" s="68">
        <v>53</v>
      </c>
      <c r="M3875" s="68">
        <v>54</v>
      </c>
      <c r="N3875" s="68">
        <v>1</v>
      </c>
    </row>
    <row r="3876" customFormat="1" spans="1:14">
      <c r="A3876" s="54" t="s">
        <v>11620</v>
      </c>
      <c r="B3876" s="54" t="s">
        <v>11621</v>
      </c>
      <c r="C3876" s="54" t="s">
        <v>11622</v>
      </c>
      <c r="D3876" s="54" t="s">
        <v>938</v>
      </c>
      <c r="E3876" s="54" t="s">
        <v>18</v>
      </c>
      <c r="F3876" s="54" t="s">
        <v>938</v>
      </c>
      <c r="G3876" s="54" t="s">
        <v>98</v>
      </c>
      <c r="H3876" s="54"/>
      <c r="I3876" s="54" t="s">
        <v>558</v>
      </c>
      <c r="J3876" s="68">
        <v>26.81</v>
      </c>
      <c r="K3876" s="68">
        <v>55.93</v>
      </c>
      <c r="L3876" s="68">
        <v>56</v>
      </c>
      <c r="M3876" s="68">
        <v>56</v>
      </c>
      <c r="N3876" s="68">
        <v>0</v>
      </c>
    </row>
    <row r="3877" customFormat="1" spans="1:14">
      <c r="A3877" s="54" t="s">
        <v>11623</v>
      </c>
      <c r="B3877" s="54" t="s">
        <v>11624</v>
      </c>
      <c r="C3877" s="54" t="s">
        <v>11625</v>
      </c>
      <c r="D3877" s="54" t="s">
        <v>17</v>
      </c>
      <c r="E3877" s="54" t="s">
        <v>18</v>
      </c>
      <c r="F3877" s="54" t="s">
        <v>17</v>
      </c>
      <c r="G3877" s="54" t="s">
        <v>19</v>
      </c>
      <c r="H3877" s="54"/>
      <c r="I3877" s="54" t="s">
        <v>152</v>
      </c>
      <c r="J3877" s="68">
        <v>1.13</v>
      </c>
      <c r="K3877" s="68">
        <v>1.568</v>
      </c>
      <c r="L3877" s="68">
        <v>2</v>
      </c>
      <c r="M3877" s="68">
        <v>2</v>
      </c>
      <c r="N3877" s="68">
        <v>0</v>
      </c>
    </row>
    <row r="3878" customFormat="1" spans="1:14">
      <c r="A3878" s="54" t="s">
        <v>11626</v>
      </c>
      <c r="B3878" s="54" t="s">
        <v>11627</v>
      </c>
      <c r="C3878" s="54" t="s">
        <v>11628</v>
      </c>
      <c r="D3878" s="54" t="s">
        <v>140</v>
      </c>
      <c r="E3878" s="54" t="s">
        <v>18</v>
      </c>
      <c r="F3878" s="54" t="s">
        <v>140</v>
      </c>
      <c r="G3878" s="54" t="s">
        <v>98</v>
      </c>
      <c r="H3878" s="54"/>
      <c r="I3878" s="54" t="s">
        <v>187</v>
      </c>
      <c r="J3878" s="68">
        <v>29.82</v>
      </c>
      <c r="K3878" s="68">
        <v>20.958</v>
      </c>
      <c r="L3878" s="68">
        <v>31</v>
      </c>
      <c r="M3878" s="68">
        <v>31</v>
      </c>
      <c r="N3878" s="68">
        <v>0</v>
      </c>
    </row>
    <row r="3879" customFormat="1" spans="1:14">
      <c r="A3879" s="54" t="s">
        <v>11629</v>
      </c>
      <c r="B3879" s="54" t="s">
        <v>11630</v>
      </c>
      <c r="C3879" s="54" t="s">
        <v>11631</v>
      </c>
      <c r="D3879" s="54" t="s">
        <v>17</v>
      </c>
      <c r="E3879" s="54" t="s">
        <v>18</v>
      </c>
      <c r="F3879" s="54" t="s">
        <v>17</v>
      </c>
      <c r="G3879" s="54" t="s">
        <v>19</v>
      </c>
      <c r="H3879" s="54"/>
      <c r="I3879" s="54" t="s">
        <v>1488</v>
      </c>
      <c r="J3879" s="68">
        <v>31.13</v>
      </c>
      <c r="K3879" s="68">
        <v>49.482</v>
      </c>
      <c r="L3879" s="68">
        <v>37</v>
      </c>
      <c r="M3879" s="68">
        <v>55</v>
      </c>
      <c r="N3879" s="68">
        <v>18</v>
      </c>
    </row>
    <row r="3880" customFormat="1" spans="1:14">
      <c r="A3880" s="54" t="s">
        <v>11632</v>
      </c>
      <c r="B3880" s="54" t="s">
        <v>11633</v>
      </c>
      <c r="C3880" s="54" t="s">
        <v>11634</v>
      </c>
      <c r="D3880" s="54" t="s">
        <v>17</v>
      </c>
      <c r="E3880" s="54" t="s">
        <v>18</v>
      </c>
      <c r="F3880" s="54" t="s">
        <v>17</v>
      </c>
      <c r="G3880" s="54" t="s">
        <v>19</v>
      </c>
      <c r="H3880" s="54"/>
      <c r="I3880" s="54" t="s">
        <v>390</v>
      </c>
      <c r="J3880" s="68">
        <v>8.08</v>
      </c>
      <c r="K3880" s="68">
        <v>11.319</v>
      </c>
      <c r="L3880" s="68">
        <v>12</v>
      </c>
      <c r="M3880" s="68">
        <v>11.5</v>
      </c>
      <c r="N3880" s="68">
        <v>-0.5</v>
      </c>
    </row>
    <row r="3881" customFormat="1" spans="1:14">
      <c r="A3881" s="54" t="s">
        <v>11635</v>
      </c>
      <c r="B3881" s="54" t="s">
        <v>11636</v>
      </c>
      <c r="C3881" s="54" t="s">
        <v>50</v>
      </c>
      <c r="D3881" s="54" t="s">
        <v>1516</v>
      </c>
      <c r="E3881" s="54" t="s">
        <v>18</v>
      </c>
      <c r="F3881" s="54" t="s">
        <v>1516</v>
      </c>
      <c r="G3881" s="66" t="s">
        <v>52</v>
      </c>
      <c r="H3881" s="54"/>
      <c r="I3881" s="54" t="s">
        <v>152</v>
      </c>
      <c r="J3881" s="68">
        <v>147.52</v>
      </c>
      <c r="K3881" s="68">
        <v>264.289</v>
      </c>
      <c r="L3881" s="68">
        <v>253</v>
      </c>
      <c r="M3881" s="68">
        <v>265</v>
      </c>
      <c r="N3881" s="68">
        <v>12</v>
      </c>
    </row>
    <row r="3882" customFormat="1" spans="1:14">
      <c r="A3882" s="54" t="s">
        <v>11637</v>
      </c>
      <c r="B3882" s="54" t="s">
        <v>11638</v>
      </c>
      <c r="C3882" s="54" t="s">
        <v>11639</v>
      </c>
      <c r="D3882" s="54" t="s">
        <v>17</v>
      </c>
      <c r="E3882" s="54" t="s">
        <v>18</v>
      </c>
      <c r="F3882" s="54" t="s">
        <v>17</v>
      </c>
      <c r="G3882" s="54" t="s">
        <v>19</v>
      </c>
      <c r="H3882" s="54"/>
      <c r="I3882" s="54" t="s">
        <v>99</v>
      </c>
      <c r="J3882" s="68">
        <v>17.24</v>
      </c>
      <c r="K3882" s="68">
        <v>17.763</v>
      </c>
      <c r="L3882" s="68">
        <v>17.5</v>
      </c>
      <c r="M3882" s="68">
        <v>18</v>
      </c>
      <c r="N3882" s="68">
        <v>0.5</v>
      </c>
    </row>
    <row r="3883" customFormat="1" spans="1:14">
      <c r="A3883" s="54" t="s">
        <v>11640</v>
      </c>
      <c r="B3883" s="54" t="s">
        <v>11641</v>
      </c>
      <c r="C3883" s="54" t="s">
        <v>11642</v>
      </c>
      <c r="D3883" s="54" t="s">
        <v>24</v>
      </c>
      <c r="E3883" s="54" t="s">
        <v>18</v>
      </c>
      <c r="F3883" s="54" t="s">
        <v>24</v>
      </c>
      <c r="G3883" s="54" t="s">
        <v>19</v>
      </c>
      <c r="H3883" s="54"/>
      <c r="I3883" s="54" t="s">
        <v>540</v>
      </c>
      <c r="J3883" s="68">
        <v>2.9</v>
      </c>
      <c r="K3883" s="68">
        <v>3.456</v>
      </c>
      <c r="L3883" s="68">
        <v>4</v>
      </c>
      <c r="M3883" s="68">
        <v>3.5</v>
      </c>
      <c r="N3883" s="68">
        <v>-0.5</v>
      </c>
    </row>
    <row r="3884" customFormat="1" spans="1:14">
      <c r="A3884" s="54" t="s">
        <v>11643</v>
      </c>
      <c r="B3884" s="54" t="s">
        <v>11644</v>
      </c>
      <c r="C3884" s="54" t="s">
        <v>36</v>
      </c>
      <c r="D3884" s="54" t="s">
        <v>11645</v>
      </c>
      <c r="E3884" s="54" t="s">
        <v>18</v>
      </c>
      <c r="F3884" s="54" t="s">
        <v>11645</v>
      </c>
      <c r="G3884" s="66" t="s">
        <v>98</v>
      </c>
      <c r="H3884" s="54"/>
      <c r="I3884" s="54" t="s">
        <v>767</v>
      </c>
      <c r="J3884" s="68">
        <v>59.73</v>
      </c>
      <c r="K3884" s="68">
        <v>32.615</v>
      </c>
      <c r="L3884" s="68">
        <v>60</v>
      </c>
      <c r="M3884" s="68">
        <v>60</v>
      </c>
      <c r="N3884" s="68">
        <v>0</v>
      </c>
    </row>
    <row r="3885" customFormat="1" spans="1:14">
      <c r="A3885" s="54" t="s">
        <v>11646</v>
      </c>
      <c r="B3885" s="54" t="s">
        <v>11647</v>
      </c>
      <c r="C3885" s="54" t="s">
        <v>11648</v>
      </c>
      <c r="D3885" s="54" t="s">
        <v>17</v>
      </c>
      <c r="E3885" s="54" t="s">
        <v>18</v>
      </c>
      <c r="F3885" s="54" t="s">
        <v>17</v>
      </c>
      <c r="G3885" s="54" t="s">
        <v>19</v>
      </c>
      <c r="H3885" s="54"/>
      <c r="I3885" s="54" t="s">
        <v>246</v>
      </c>
      <c r="J3885" s="68">
        <v>1.33</v>
      </c>
      <c r="K3885" s="68">
        <v>2.418</v>
      </c>
      <c r="L3885" s="68">
        <v>2.5</v>
      </c>
      <c r="M3885" s="68">
        <v>2.5</v>
      </c>
      <c r="N3885" s="68">
        <v>0</v>
      </c>
    </row>
    <row r="3886" customFormat="1" spans="1:14">
      <c r="A3886" s="54" t="s">
        <v>11649</v>
      </c>
      <c r="B3886" s="54" t="s">
        <v>11650</v>
      </c>
      <c r="C3886" s="54" t="s">
        <v>11651</v>
      </c>
      <c r="D3886" s="54" t="s">
        <v>17</v>
      </c>
      <c r="E3886" s="54" t="s">
        <v>18</v>
      </c>
      <c r="F3886" s="54" t="s">
        <v>17</v>
      </c>
      <c r="G3886" s="54" t="s">
        <v>19</v>
      </c>
      <c r="H3886" s="54"/>
      <c r="I3886" s="54" t="s">
        <v>90</v>
      </c>
      <c r="J3886" s="68">
        <v>0.76</v>
      </c>
      <c r="K3886" s="68">
        <v>0.764</v>
      </c>
      <c r="L3886" s="68">
        <v>1</v>
      </c>
      <c r="M3886" s="68">
        <v>1</v>
      </c>
      <c r="N3886" s="68">
        <v>0</v>
      </c>
    </row>
    <row r="3887" customFormat="1" spans="1:14">
      <c r="A3887" s="54" t="s">
        <v>11652</v>
      </c>
      <c r="B3887" s="54" t="s">
        <v>11653</v>
      </c>
      <c r="C3887" s="54" t="s">
        <v>2787</v>
      </c>
      <c r="D3887" s="54" t="s">
        <v>3034</v>
      </c>
      <c r="E3887" s="54" t="s">
        <v>18</v>
      </c>
      <c r="F3887" s="54" t="s">
        <v>3034</v>
      </c>
      <c r="G3887" s="54" t="s">
        <v>170</v>
      </c>
      <c r="H3887" s="54"/>
      <c r="I3887" s="54" t="s">
        <v>535</v>
      </c>
      <c r="J3887" s="68">
        <v>623</v>
      </c>
      <c r="K3887" s="68">
        <v>673.79</v>
      </c>
      <c r="L3887" s="68">
        <v>660</v>
      </c>
      <c r="M3887" s="68">
        <v>674</v>
      </c>
      <c r="N3887" s="68">
        <v>14</v>
      </c>
    </row>
    <row r="3888" customFormat="1" spans="1:14">
      <c r="A3888" s="54" t="s">
        <v>11654</v>
      </c>
      <c r="B3888" s="54" t="s">
        <v>11655</v>
      </c>
      <c r="C3888" s="54" t="s">
        <v>11656</v>
      </c>
      <c r="D3888" s="54" t="s">
        <v>17</v>
      </c>
      <c r="E3888" s="54" t="s">
        <v>18</v>
      </c>
      <c r="F3888" s="54" t="s">
        <v>17</v>
      </c>
      <c r="G3888" s="54" t="s">
        <v>19</v>
      </c>
      <c r="H3888" s="54"/>
      <c r="I3888" s="54" t="s">
        <v>7799</v>
      </c>
      <c r="J3888" s="68">
        <v>0.39</v>
      </c>
      <c r="K3888" s="68">
        <v>0.448</v>
      </c>
      <c r="L3888" s="68">
        <v>0.5</v>
      </c>
      <c r="M3888" s="68">
        <v>1</v>
      </c>
      <c r="N3888" s="68">
        <v>0.5</v>
      </c>
    </row>
    <row r="3889" customFormat="1" spans="1:14">
      <c r="A3889" s="54" t="s">
        <v>11657</v>
      </c>
      <c r="B3889" s="54" t="s">
        <v>11658</v>
      </c>
      <c r="C3889" s="54" t="s">
        <v>11659</v>
      </c>
      <c r="D3889" s="54" t="s">
        <v>24</v>
      </c>
      <c r="E3889" s="54" t="s">
        <v>18</v>
      </c>
      <c r="F3889" s="54" t="s">
        <v>24</v>
      </c>
      <c r="G3889" s="54" t="s">
        <v>19</v>
      </c>
      <c r="H3889" s="54"/>
      <c r="I3889" s="54" t="s">
        <v>211</v>
      </c>
      <c r="J3889" s="68">
        <v>16.26</v>
      </c>
      <c r="K3889" s="68">
        <v>46.066</v>
      </c>
      <c r="L3889" s="68">
        <v>40</v>
      </c>
      <c r="M3889" s="68">
        <v>47</v>
      </c>
      <c r="N3889" s="68">
        <v>7</v>
      </c>
    </row>
    <row r="3890" customFormat="1" spans="1:14">
      <c r="A3890" s="54" t="s">
        <v>11660</v>
      </c>
      <c r="B3890" s="54" t="s">
        <v>11661</v>
      </c>
      <c r="C3890" s="54" t="s">
        <v>11662</v>
      </c>
      <c r="D3890" s="54" t="s">
        <v>24</v>
      </c>
      <c r="E3890" s="54" t="s">
        <v>18</v>
      </c>
      <c r="F3890" s="54" t="s">
        <v>24</v>
      </c>
      <c r="G3890" s="66" t="s">
        <v>19</v>
      </c>
      <c r="H3890" s="54"/>
      <c r="I3890" s="54" t="s">
        <v>211</v>
      </c>
      <c r="J3890" s="68">
        <v>90.56</v>
      </c>
      <c r="K3890" s="68">
        <v>110.08</v>
      </c>
      <c r="L3890" s="68">
        <v>100</v>
      </c>
      <c r="M3890" s="68">
        <v>120</v>
      </c>
      <c r="N3890" s="68">
        <v>20</v>
      </c>
    </row>
    <row r="3891" customFormat="1" spans="1:14">
      <c r="A3891" s="54" t="s">
        <v>11663</v>
      </c>
      <c r="B3891" s="54" t="s">
        <v>11664</v>
      </c>
      <c r="C3891" s="54" t="s">
        <v>11665</v>
      </c>
      <c r="D3891" s="54" t="s">
        <v>24</v>
      </c>
      <c r="E3891" s="54" t="s">
        <v>18</v>
      </c>
      <c r="F3891" s="54" t="s">
        <v>24</v>
      </c>
      <c r="G3891" s="54" t="s">
        <v>19</v>
      </c>
      <c r="H3891" s="54"/>
      <c r="I3891" s="54" t="s">
        <v>211</v>
      </c>
      <c r="J3891" s="68">
        <v>90.56</v>
      </c>
      <c r="K3891" s="68">
        <v>110.08</v>
      </c>
      <c r="L3891" s="68">
        <v>100</v>
      </c>
      <c r="M3891" s="68">
        <v>120</v>
      </c>
      <c r="N3891" s="68">
        <v>20</v>
      </c>
    </row>
    <row r="3892" customFormat="1" spans="1:14">
      <c r="A3892" s="54" t="s">
        <v>11666</v>
      </c>
      <c r="B3892" s="54" t="s">
        <v>11667</v>
      </c>
      <c r="C3892" s="54" t="s">
        <v>11668</v>
      </c>
      <c r="D3892" s="54" t="s">
        <v>24</v>
      </c>
      <c r="E3892" s="54" t="s">
        <v>18</v>
      </c>
      <c r="F3892" s="54" t="s">
        <v>24</v>
      </c>
      <c r="G3892" s="54" t="s">
        <v>19</v>
      </c>
      <c r="H3892" s="54"/>
      <c r="I3892" s="54" t="s">
        <v>211</v>
      </c>
      <c r="J3892" s="68">
        <v>90.56</v>
      </c>
      <c r="K3892" s="68">
        <v>110.08</v>
      </c>
      <c r="L3892" s="68">
        <v>100</v>
      </c>
      <c r="M3892" s="68">
        <v>120</v>
      </c>
      <c r="N3892" s="68">
        <v>20</v>
      </c>
    </row>
    <row r="3893" customFormat="1" spans="1:14">
      <c r="A3893" s="54" t="s">
        <v>11669</v>
      </c>
      <c r="B3893" s="54" t="s">
        <v>11670</v>
      </c>
      <c r="C3893" s="54" t="s">
        <v>11671</v>
      </c>
      <c r="D3893" s="54" t="s">
        <v>24</v>
      </c>
      <c r="E3893" s="54" t="s">
        <v>18</v>
      </c>
      <c r="F3893" s="54" t="s">
        <v>24</v>
      </c>
      <c r="G3893" s="66" t="s">
        <v>19</v>
      </c>
      <c r="H3893" s="54"/>
      <c r="I3893" s="54" t="s">
        <v>211</v>
      </c>
      <c r="J3893" s="68">
        <v>90.56</v>
      </c>
      <c r="K3893" s="68">
        <v>110.08</v>
      </c>
      <c r="L3893" s="68">
        <v>100</v>
      </c>
      <c r="M3893" s="68">
        <v>120</v>
      </c>
      <c r="N3893" s="68">
        <v>20</v>
      </c>
    </row>
    <row r="3894" customFormat="1" spans="1:14">
      <c r="A3894" s="54" t="s">
        <v>11672</v>
      </c>
      <c r="B3894" s="54" t="s">
        <v>11673</v>
      </c>
      <c r="C3894" s="54" t="s">
        <v>11674</v>
      </c>
      <c r="D3894" s="54" t="s">
        <v>24</v>
      </c>
      <c r="E3894" s="54" t="s">
        <v>18</v>
      </c>
      <c r="F3894" s="54" t="s">
        <v>24</v>
      </c>
      <c r="G3894" s="66" t="s">
        <v>19</v>
      </c>
      <c r="H3894" s="54"/>
      <c r="I3894" s="54" t="s">
        <v>211</v>
      </c>
      <c r="J3894" s="68">
        <v>90.56</v>
      </c>
      <c r="K3894" s="68">
        <v>110.08</v>
      </c>
      <c r="L3894" s="68">
        <v>100</v>
      </c>
      <c r="M3894" s="68">
        <v>120</v>
      </c>
      <c r="N3894" s="68">
        <v>20</v>
      </c>
    </row>
    <row r="3895" customFormat="1" spans="1:14">
      <c r="A3895" s="54" t="s">
        <v>11675</v>
      </c>
      <c r="B3895" s="54" t="s">
        <v>11676</v>
      </c>
      <c r="C3895" s="54" t="s">
        <v>11677</v>
      </c>
      <c r="D3895" s="54" t="s">
        <v>24</v>
      </c>
      <c r="E3895" s="54" t="s">
        <v>18</v>
      </c>
      <c r="F3895" s="54" t="s">
        <v>24</v>
      </c>
      <c r="G3895" s="54" t="s">
        <v>19</v>
      </c>
      <c r="H3895" s="54"/>
      <c r="I3895" s="54" t="s">
        <v>211</v>
      </c>
      <c r="J3895" s="68">
        <v>90.56</v>
      </c>
      <c r="K3895" s="68">
        <v>110.08</v>
      </c>
      <c r="L3895" s="68">
        <v>100</v>
      </c>
      <c r="M3895" s="68">
        <v>120</v>
      </c>
      <c r="N3895" s="68">
        <v>20</v>
      </c>
    </row>
    <row r="3896" customFormat="1" spans="1:14">
      <c r="A3896" s="54" t="s">
        <v>11678</v>
      </c>
      <c r="B3896" s="54" t="s">
        <v>11679</v>
      </c>
      <c r="C3896" s="54" t="s">
        <v>11680</v>
      </c>
      <c r="D3896" s="54" t="s">
        <v>24</v>
      </c>
      <c r="E3896" s="54" t="s">
        <v>18</v>
      </c>
      <c r="F3896" s="54" t="s">
        <v>24</v>
      </c>
      <c r="G3896" s="54" t="s">
        <v>19</v>
      </c>
      <c r="H3896" s="54"/>
      <c r="I3896" s="54" t="s">
        <v>211</v>
      </c>
      <c r="J3896" s="68">
        <v>90.56</v>
      </c>
      <c r="K3896" s="68">
        <v>110.08</v>
      </c>
      <c r="L3896" s="68">
        <v>100</v>
      </c>
      <c r="M3896" s="68">
        <v>120</v>
      </c>
      <c r="N3896" s="68">
        <v>20</v>
      </c>
    </row>
    <row r="3897" customFormat="1" spans="1:14">
      <c r="A3897" s="54" t="s">
        <v>11681</v>
      </c>
      <c r="B3897" s="54" t="s">
        <v>11682</v>
      </c>
      <c r="C3897" s="54" t="s">
        <v>11683</v>
      </c>
      <c r="D3897" s="54" t="s">
        <v>24</v>
      </c>
      <c r="E3897" s="54" t="s">
        <v>18</v>
      </c>
      <c r="F3897" s="54" t="s">
        <v>24</v>
      </c>
      <c r="G3897" s="54" t="s">
        <v>19</v>
      </c>
      <c r="H3897" s="54"/>
      <c r="I3897" s="54" t="s">
        <v>211</v>
      </c>
      <c r="J3897" s="68">
        <v>90.56</v>
      </c>
      <c r="K3897" s="68">
        <v>110.08</v>
      </c>
      <c r="L3897" s="68">
        <v>100</v>
      </c>
      <c r="M3897" s="68">
        <v>120</v>
      </c>
      <c r="N3897" s="68">
        <v>20</v>
      </c>
    </row>
    <row r="3898" customFormat="1" spans="1:14">
      <c r="A3898" s="54" t="s">
        <v>11684</v>
      </c>
      <c r="B3898" s="54" t="s">
        <v>11685</v>
      </c>
      <c r="C3898" s="54" t="s">
        <v>11686</v>
      </c>
      <c r="D3898" s="54" t="s">
        <v>24</v>
      </c>
      <c r="E3898" s="54" t="s">
        <v>18</v>
      </c>
      <c r="F3898" s="54" t="s">
        <v>24</v>
      </c>
      <c r="G3898" s="54" t="s">
        <v>19</v>
      </c>
      <c r="H3898" s="54"/>
      <c r="I3898" s="54" t="s">
        <v>211</v>
      </c>
      <c r="J3898" s="68">
        <v>90.56</v>
      </c>
      <c r="K3898" s="68">
        <v>110.08</v>
      </c>
      <c r="L3898" s="68">
        <v>100</v>
      </c>
      <c r="M3898" s="68">
        <v>120</v>
      </c>
      <c r="N3898" s="68">
        <v>20</v>
      </c>
    </row>
    <row r="3899" customFormat="1" spans="1:14">
      <c r="A3899" s="54" t="s">
        <v>11687</v>
      </c>
      <c r="B3899" s="54" t="s">
        <v>11688</v>
      </c>
      <c r="C3899" s="54" t="s">
        <v>11689</v>
      </c>
      <c r="D3899" s="54" t="s">
        <v>24</v>
      </c>
      <c r="E3899" s="54" t="s">
        <v>18</v>
      </c>
      <c r="F3899" s="54" t="s">
        <v>24</v>
      </c>
      <c r="G3899" s="54" t="s">
        <v>19</v>
      </c>
      <c r="H3899" s="54"/>
      <c r="I3899" s="54" t="s">
        <v>211</v>
      </c>
      <c r="J3899" s="68">
        <v>90.56</v>
      </c>
      <c r="K3899" s="68">
        <v>110.08</v>
      </c>
      <c r="L3899" s="68">
        <v>100</v>
      </c>
      <c r="M3899" s="68">
        <v>120</v>
      </c>
      <c r="N3899" s="68">
        <v>20</v>
      </c>
    </row>
    <row r="3900" customFormat="1" spans="1:14">
      <c r="A3900" s="54" t="s">
        <v>11690</v>
      </c>
      <c r="B3900" s="54" t="s">
        <v>11691</v>
      </c>
      <c r="C3900" s="54" t="s">
        <v>11692</v>
      </c>
      <c r="D3900" s="54" t="s">
        <v>17</v>
      </c>
      <c r="E3900" s="54" t="s">
        <v>18</v>
      </c>
      <c r="F3900" s="54" t="s">
        <v>17</v>
      </c>
      <c r="G3900" s="66" t="s">
        <v>19</v>
      </c>
      <c r="H3900" s="54"/>
      <c r="I3900" s="54" t="s">
        <v>191</v>
      </c>
      <c r="J3900" s="68">
        <v>19.3</v>
      </c>
      <c r="K3900" s="68">
        <v>24.504</v>
      </c>
      <c r="L3900" s="68">
        <v>26</v>
      </c>
      <c r="M3900" s="68">
        <v>28</v>
      </c>
      <c r="N3900" s="68">
        <v>2</v>
      </c>
    </row>
    <row r="3901" customFormat="1" spans="1:14">
      <c r="A3901" s="54" t="s">
        <v>11693</v>
      </c>
      <c r="B3901" s="54" t="s">
        <v>11694</v>
      </c>
      <c r="C3901" s="54" t="s">
        <v>11695</v>
      </c>
      <c r="D3901" s="54" t="s">
        <v>17</v>
      </c>
      <c r="E3901" s="54" t="s">
        <v>18</v>
      </c>
      <c r="F3901" s="54" t="s">
        <v>17</v>
      </c>
      <c r="G3901" s="66" t="s">
        <v>19</v>
      </c>
      <c r="H3901" s="54"/>
      <c r="I3901" s="54" t="s">
        <v>99</v>
      </c>
      <c r="J3901" s="68">
        <v>43.78</v>
      </c>
      <c r="K3901" s="68">
        <v>37.565</v>
      </c>
      <c r="L3901" s="68">
        <v>44</v>
      </c>
      <c r="M3901" s="68">
        <v>44</v>
      </c>
      <c r="N3901" s="68">
        <v>0</v>
      </c>
    </row>
    <row r="3902" customFormat="1" spans="1:14">
      <c r="A3902" s="54" t="s">
        <v>11696</v>
      </c>
      <c r="B3902" s="54" t="s">
        <v>11697</v>
      </c>
      <c r="C3902" s="54" t="s">
        <v>11698</v>
      </c>
      <c r="D3902" s="54" t="s">
        <v>17</v>
      </c>
      <c r="E3902" s="54" t="s">
        <v>18</v>
      </c>
      <c r="F3902" s="54" t="s">
        <v>17</v>
      </c>
      <c r="G3902" s="54" t="s">
        <v>19</v>
      </c>
      <c r="H3902" s="54"/>
      <c r="I3902" s="54" t="s">
        <v>99</v>
      </c>
      <c r="J3902" s="68">
        <v>35.91</v>
      </c>
      <c r="K3902" s="68">
        <v>38.395</v>
      </c>
      <c r="L3902" s="68">
        <v>37</v>
      </c>
      <c r="M3902" s="68">
        <v>39</v>
      </c>
      <c r="N3902" s="68">
        <v>2</v>
      </c>
    </row>
    <row r="3903" customFormat="1" spans="1:14">
      <c r="A3903" s="54" t="s">
        <v>11699</v>
      </c>
      <c r="B3903" s="54" t="s">
        <v>11700</v>
      </c>
      <c r="C3903" s="54" t="s">
        <v>11701</v>
      </c>
      <c r="D3903" s="54" t="s">
        <v>140</v>
      </c>
      <c r="E3903" s="54" t="s">
        <v>18</v>
      </c>
      <c r="F3903" s="54" t="s">
        <v>140</v>
      </c>
      <c r="G3903" s="54" t="s">
        <v>98</v>
      </c>
      <c r="H3903" s="54"/>
      <c r="I3903" s="54" t="s">
        <v>191</v>
      </c>
      <c r="J3903" s="68">
        <v>5.16</v>
      </c>
      <c r="K3903" s="68">
        <v>6.521</v>
      </c>
      <c r="L3903" s="68">
        <v>5.5</v>
      </c>
      <c r="M3903" s="68">
        <v>7.5</v>
      </c>
      <c r="N3903" s="68">
        <v>2</v>
      </c>
    </row>
    <row r="3904" customFormat="1" spans="1:14">
      <c r="A3904" s="54" t="s">
        <v>11702</v>
      </c>
      <c r="B3904" s="54" t="s">
        <v>11703</v>
      </c>
      <c r="C3904" s="54" t="s">
        <v>11704</v>
      </c>
      <c r="D3904" s="54" t="s">
        <v>17</v>
      </c>
      <c r="E3904" s="54" t="s">
        <v>18</v>
      </c>
      <c r="F3904" s="54" t="s">
        <v>17</v>
      </c>
      <c r="G3904" s="54" t="s">
        <v>19</v>
      </c>
      <c r="H3904" s="54"/>
      <c r="I3904" s="54" t="s">
        <v>99</v>
      </c>
      <c r="J3904" s="68">
        <v>35.91</v>
      </c>
      <c r="K3904" s="68">
        <v>38.783</v>
      </c>
      <c r="L3904" s="68">
        <v>36</v>
      </c>
      <c r="M3904" s="68">
        <v>39</v>
      </c>
      <c r="N3904" s="68">
        <v>3</v>
      </c>
    </row>
    <row r="3905" customFormat="1" spans="1:14">
      <c r="A3905" s="54" t="s">
        <v>11705</v>
      </c>
      <c r="B3905" s="54" t="s">
        <v>11706</v>
      </c>
      <c r="C3905" s="54" t="s">
        <v>11707</v>
      </c>
      <c r="D3905" s="54" t="s">
        <v>17</v>
      </c>
      <c r="E3905" s="54" t="s">
        <v>18</v>
      </c>
      <c r="F3905" s="54" t="s">
        <v>17</v>
      </c>
      <c r="G3905" s="54" t="s">
        <v>19</v>
      </c>
      <c r="H3905" s="54"/>
      <c r="I3905" s="54" t="s">
        <v>99</v>
      </c>
      <c r="J3905" s="68">
        <v>43.45</v>
      </c>
      <c r="K3905" s="68">
        <v>37.64</v>
      </c>
      <c r="L3905" s="68">
        <v>44</v>
      </c>
      <c r="M3905" s="68">
        <v>44</v>
      </c>
      <c r="N3905" s="68">
        <v>0</v>
      </c>
    </row>
    <row r="3906" customFormat="1" spans="1:14">
      <c r="A3906" s="54" t="s">
        <v>11708</v>
      </c>
      <c r="B3906" s="54" t="s">
        <v>11709</v>
      </c>
      <c r="C3906" s="54" t="s">
        <v>11710</v>
      </c>
      <c r="D3906" s="54" t="s">
        <v>17</v>
      </c>
      <c r="E3906" s="54" t="s">
        <v>18</v>
      </c>
      <c r="F3906" s="54" t="s">
        <v>17</v>
      </c>
      <c r="G3906" s="54" t="s">
        <v>19</v>
      </c>
      <c r="H3906" s="54"/>
      <c r="I3906" s="54" t="s">
        <v>99</v>
      </c>
      <c r="J3906" s="68">
        <v>35.19</v>
      </c>
      <c r="K3906" s="68">
        <v>39.855</v>
      </c>
      <c r="L3906" s="68">
        <v>36</v>
      </c>
      <c r="M3906" s="68">
        <v>40</v>
      </c>
      <c r="N3906" s="68">
        <v>4</v>
      </c>
    </row>
    <row r="3907" customFormat="1" spans="1:14">
      <c r="A3907" s="54" t="s">
        <v>11711</v>
      </c>
      <c r="B3907" s="54" t="s">
        <v>11712</v>
      </c>
      <c r="C3907" s="54" t="s">
        <v>11713</v>
      </c>
      <c r="D3907" s="54" t="s">
        <v>17</v>
      </c>
      <c r="E3907" s="54" t="s">
        <v>18</v>
      </c>
      <c r="F3907" s="54" t="s">
        <v>17</v>
      </c>
      <c r="G3907" s="54" t="s">
        <v>19</v>
      </c>
      <c r="H3907" s="54"/>
      <c r="I3907" s="54" t="s">
        <v>99</v>
      </c>
      <c r="J3907" s="68">
        <v>33.96</v>
      </c>
      <c r="K3907" s="68">
        <v>36.936</v>
      </c>
      <c r="L3907" s="68">
        <v>35</v>
      </c>
      <c r="M3907" s="68">
        <v>37</v>
      </c>
      <c r="N3907" s="68">
        <v>2</v>
      </c>
    </row>
    <row r="3908" customFormat="1" spans="1:14">
      <c r="A3908" s="54" t="s">
        <v>11714</v>
      </c>
      <c r="B3908" s="54" t="s">
        <v>11715</v>
      </c>
      <c r="C3908" s="54" t="s">
        <v>11716</v>
      </c>
      <c r="D3908" s="54" t="s">
        <v>17</v>
      </c>
      <c r="E3908" s="54" t="s">
        <v>18</v>
      </c>
      <c r="F3908" s="54" t="s">
        <v>17</v>
      </c>
      <c r="G3908" s="66" t="s">
        <v>19</v>
      </c>
      <c r="H3908" s="54"/>
      <c r="I3908" s="54" t="s">
        <v>99</v>
      </c>
      <c r="J3908" s="68">
        <v>35.93</v>
      </c>
      <c r="K3908" s="68">
        <v>37.027</v>
      </c>
      <c r="L3908" s="68">
        <v>37</v>
      </c>
      <c r="M3908" s="68">
        <v>38</v>
      </c>
      <c r="N3908" s="68">
        <v>1</v>
      </c>
    </row>
    <row r="3909" customFormat="1" spans="1:14">
      <c r="A3909" s="54" t="s">
        <v>11717</v>
      </c>
      <c r="B3909" s="54" t="s">
        <v>11718</v>
      </c>
      <c r="C3909" s="54" t="s">
        <v>11719</v>
      </c>
      <c r="D3909" s="54" t="s">
        <v>17</v>
      </c>
      <c r="E3909" s="54" t="s">
        <v>18</v>
      </c>
      <c r="F3909" s="54" t="s">
        <v>17</v>
      </c>
      <c r="G3909" s="66" t="s">
        <v>19</v>
      </c>
      <c r="H3909" s="54"/>
      <c r="I3909" s="54" t="s">
        <v>99</v>
      </c>
      <c r="J3909" s="68">
        <v>33.1</v>
      </c>
      <c r="K3909" s="68">
        <v>9.266</v>
      </c>
      <c r="L3909" s="68">
        <v>34</v>
      </c>
      <c r="M3909" s="68">
        <v>34</v>
      </c>
      <c r="N3909" s="68">
        <v>0</v>
      </c>
    </row>
    <row r="3910" customFormat="1" spans="1:14">
      <c r="A3910" s="54" t="s">
        <v>11720</v>
      </c>
      <c r="B3910" s="54" t="s">
        <v>11721</v>
      </c>
      <c r="C3910" s="54" t="s">
        <v>11722</v>
      </c>
      <c r="D3910" s="54" t="s">
        <v>17</v>
      </c>
      <c r="E3910" s="54" t="s">
        <v>18</v>
      </c>
      <c r="F3910" s="54" t="s">
        <v>17</v>
      </c>
      <c r="G3910" s="54" t="s">
        <v>19</v>
      </c>
      <c r="H3910" s="54"/>
      <c r="I3910" s="54" t="s">
        <v>99</v>
      </c>
      <c r="J3910" s="68">
        <v>33.18</v>
      </c>
      <c r="K3910" s="68">
        <v>9.548</v>
      </c>
      <c r="L3910" s="68">
        <v>34</v>
      </c>
      <c r="M3910" s="68">
        <v>34</v>
      </c>
      <c r="N3910" s="68">
        <v>0</v>
      </c>
    </row>
    <row r="3911" customFormat="1" spans="1:14">
      <c r="A3911" s="54" t="s">
        <v>11723</v>
      </c>
      <c r="B3911" s="54" t="s">
        <v>11724</v>
      </c>
      <c r="C3911" s="54" t="s">
        <v>11725</v>
      </c>
      <c r="D3911" s="54" t="s">
        <v>17</v>
      </c>
      <c r="E3911" s="54" t="s">
        <v>18</v>
      </c>
      <c r="F3911" s="54" t="s">
        <v>17</v>
      </c>
      <c r="G3911" s="54" t="s">
        <v>19</v>
      </c>
      <c r="H3911" s="54"/>
      <c r="I3911" s="54" t="s">
        <v>99</v>
      </c>
      <c r="J3911" s="68">
        <v>33.45</v>
      </c>
      <c r="K3911" s="68">
        <v>9.371</v>
      </c>
      <c r="L3911" s="68">
        <v>34</v>
      </c>
      <c r="M3911" s="68">
        <v>34</v>
      </c>
      <c r="N3911" s="68">
        <v>0</v>
      </c>
    </row>
    <row r="3912" customFormat="1" spans="1:14">
      <c r="A3912" s="54" t="s">
        <v>11726</v>
      </c>
      <c r="B3912" s="54" t="s">
        <v>11727</v>
      </c>
      <c r="C3912" s="54" t="s">
        <v>11728</v>
      </c>
      <c r="D3912" s="54" t="s">
        <v>17</v>
      </c>
      <c r="E3912" s="54" t="s">
        <v>18</v>
      </c>
      <c r="F3912" s="54" t="s">
        <v>17</v>
      </c>
      <c r="G3912" s="66" t="s">
        <v>19</v>
      </c>
      <c r="H3912" s="54"/>
      <c r="I3912" s="54" t="s">
        <v>99</v>
      </c>
      <c r="J3912" s="68">
        <v>33.36</v>
      </c>
      <c r="K3912" s="68">
        <v>9.444</v>
      </c>
      <c r="L3912" s="68">
        <v>34</v>
      </c>
      <c r="M3912" s="68">
        <v>34</v>
      </c>
      <c r="N3912" s="68">
        <v>0</v>
      </c>
    </row>
    <row r="3913" customFormat="1" spans="1:14">
      <c r="A3913" s="54" t="s">
        <v>11729</v>
      </c>
      <c r="B3913" s="54" t="s">
        <v>11730</v>
      </c>
      <c r="C3913" s="54" t="s">
        <v>11731</v>
      </c>
      <c r="D3913" s="54" t="s">
        <v>17</v>
      </c>
      <c r="E3913" s="54" t="s">
        <v>18</v>
      </c>
      <c r="F3913" s="54" t="s">
        <v>17</v>
      </c>
      <c r="G3913" s="66" t="s">
        <v>19</v>
      </c>
      <c r="H3913" s="54"/>
      <c r="I3913" s="54" t="s">
        <v>99</v>
      </c>
      <c r="J3913" s="68">
        <v>33.28</v>
      </c>
      <c r="K3913" s="68">
        <v>9.266</v>
      </c>
      <c r="L3913" s="68">
        <v>34</v>
      </c>
      <c r="M3913" s="68">
        <v>34</v>
      </c>
      <c r="N3913" s="68">
        <v>0</v>
      </c>
    </row>
    <row r="3914" customFormat="1" spans="1:14">
      <c r="A3914" s="54" t="s">
        <v>11732</v>
      </c>
      <c r="B3914" s="54" t="s">
        <v>11733</v>
      </c>
      <c r="C3914" s="54" t="s">
        <v>11734</v>
      </c>
      <c r="D3914" s="54" t="s">
        <v>17</v>
      </c>
      <c r="E3914" s="54" t="s">
        <v>18</v>
      </c>
      <c r="F3914" s="54" t="s">
        <v>17</v>
      </c>
      <c r="G3914" s="66" t="s">
        <v>19</v>
      </c>
      <c r="H3914" s="54"/>
      <c r="I3914" s="54" t="s">
        <v>99</v>
      </c>
      <c r="J3914" s="68">
        <v>33.41</v>
      </c>
      <c r="K3914" s="68">
        <v>9.622</v>
      </c>
      <c r="L3914" s="68">
        <v>34</v>
      </c>
      <c r="M3914" s="68">
        <v>34</v>
      </c>
      <c r="N3914" s="68">
        <v>0</v>
      </c>
    </row>
    <row r="3915" customFormat="1" spans="1:14">
      <c r="A3915" s="54" t="s">
        <v>11735</v>
      </c>
      <c r="B3915" s="54" t="s">
        <v>11736</v>
      </c>
      <c r="C3915" s="54" t="s">
        <v>11737</v>
      </c>
      <c r="D3915" s="54" t="s">
        <v>17</v>
      </c>
      <c r="E3915" s="54" t="s">
        <v>18</v>
      </c>
      <c r="F3915" s="54" t="s">
        <v>17</v>
      </c>
      <c r="G3915" s="54" t="s">
        <v>19</v>
      </c>
      <c r="H3915" s="54"/>
      <c r="I3915" s="54" t="s">
        <v>99</v>
      </c>
      <c r="J3915" s="68">
        <v>33.26</v>
      </c>
      <c r="K3915" s="68">
        <v>9.444</v>
      </c>
      <c r="L3915" s="68">
        <v>34</v>
      </c>
      <c r="M3915" s="68">
        <v>34</v>
      </c>
      <c r="N3915" s="68">
        <v>0</v>
      </c>
    </row>
    <row r="3916" customFormat="1" spans="1:14">
      <c r="A3916" s="54" t="s">
        <v>11738</v>
      </c>
      <c r="B3916" s="54" t="s">
        <v>11739</v>
      </c>
      <c r="C3916" s="54" t="s">
        <v>11740</v>
      </c>
      <c r="D3916" s="54" t="s">
        <v>17</v>
      </c>
      <c r="E3916" s="54" t="s">
        <v>18</v>
      </c>
      <c r="F3916" s="54" t="s">
        <v>17</v>
      </c>
      <c r="G3916" s="66" t="s">
        <v>19</v>
      </c>
      <c r="H3916" s="54"/>
      <c r="I3916" s="54" t="s">
        <v>99</v>
      </c>
      <c r="J3916" s="68">
        <v>33.22</v>
      </c>
      <c r="K3916" s="68">
        <v>9.444</v>
      </c>
      <c r="L3916" s="68">
        <v>34</v>
      </c>
      <c r="M3916" s="68">
        <v>34</v>
      </c>
      <c r="N3916" s="68">
        <v>0</v>
      </c>
    </row>
    <row r="3917" customFormat="1" spans="1:14">
      <c r="A3917" s="54" t="s">
        <v>11741</v>
      </c>
      <c r="B3917" s="54" t="s">
        <v>11742</v>
      </c>
      <c r="C3917" s="54" t="s">
        <v>11743</v>
      </c>
      <c r="D3917" s="54" t="s">
        <v>17</v>
      </c>
      <c r="E3917" s="54" t="s">
        <v>18</v>
      </c>
      <c r="F3917" s="54" t="s">
        <v>17</v>
      </c>
      <c r="G3917" s="54" t="s">
        <v>19</v>
      </c>
      <c r="H3917" s="54"/>
      <c r="I3917" s="54" t="s">
        <v>99</v>
      </c>
      <c r="J3917" s="68">
        <v>33.31</v>
      </c>
      <c r="K3917" s="68">
        <v>9.266</v>
      </c>
      <c r="L3917" s="68">
        <v>34</v>
      </c>
      <c r="M3917" s="68">
        <v>34</v>
      </c>
      <c r="N3917" s="68">
        <v>0</v>
      </c>
    </row>
    <row r="3918" customFormat="1" spans="1:14">
      <c r="A3918" s="54" t="s">
        <v>11744</v>
      </c>
      <c r="B3918" s="54" t="s">
        <v>11745</v>
      </c>
      <c r="C3918" s="54" t="s">
        <v>11746</v>
      </c>
      <c r="D3918" s="54" t="s">
        <v>17</v>
      </c>
      <c r="E3918" s="54" t="s">
        <v>18</v>
      </c>
      <c r="F3918" s="54" t="s">
        <v>17</v>
      </c>
      <c r="G3918" s="54" t="s">
        <v>19</v>
      </c>
      <c r="H3918" s="54"/>
      <c r="I3918" s="54" t="s">
        <v>99</v>
      </c>
      <c r="J3918" s="68">
        <v>33.45</v>
      </c>
      <c r="K3918" s="68">
        <v>9.095</v>
      </c>
      <c r="L3918" s="68">
        <v>34</v>
      </c>
      <c r="M3918" s="68">
        <v>34</v>
      </c>
      <c r="N3918" s="68">
        <v>0</v>
      </c>
    </row>
    <row r="3919" customFormat="1" spans="1:14">
      <c r="A3919" s="54" t="s">
        <v>11747</v>
      </c>
      <c r="B3919" s="54" t="s">
        <v>11748</v>
      </c>
      <c r="C3919" s="54" t="s">
        <v>11749</v>
      </c>
      <c r="D3919" s="54" t="s">
        <v>17</v>
      </c>
      <c r="E3919" s="54" t="s">
        <v>18</v>
      </c>
      <c r="F3919" s="54" t="s">
        <v>17</v>
      </c>
      <c r="G3919" s="54" t="s">
        <v>19</v>
      </c>
      <c r="H3919" s="54"/>
      <c r="I3919" s="54" t="s">
        <v>99</v>
      </c>
      <c r="J3919" s="68">
        <v>33.33</v>
      </c>
      <c r="K3919" s="68">
        <v>9.266</v>
      </c>
      <c r="L3919" s="68">
        <v>34</v>
      </c>
      <c r="M3919" s="68">
        <v>34</v>
      </c>
      <c r="N3919" s="68">
        <v>0</v>
      </c>
    </row>
    <row r="3920" customFormat="1" spans="1:14">
      <c r="A3920" s="54" t="s">
        <v>11750</v>
      </c>
      <c r="B3920" s="54" t="s">
        <v>11751</v>
      </c>
      <c r="C3920" s="54" t="s">
        <v>11752</v>
      </c>
      <c r="D3920" s="54" t="s">
        <v>17</v>
      </c>
      <c r="E3920" s="54" t="s">
        <v>18</v>
      </c>
      <c r="F3920" s="54" t="s">
        <v>17</v>
      </c>
      <c r="G3920" s="54" t="s">
        <v>19</v>
      </c>
      <c r="H3920" s="54"/>
      <c r="I3920" s="54" t="s">
        <v>99</v>
      </c>
      <c r="J3920" s="68">
        <v>49.95</v>
      </c>
      <c r="K3920" s="68">
        <v>13.906</v>
      </c>
      <c r="L3920" s="68">
        <v>51</v>
      </c>
      <c r="M3920" s="68">
        <v>50</v>
      </c>
      <c r="N3920" s="68">
        <v>-1</v>
      </c>
    </row>
    <row r="3921" customFormat="1" spans="1:14">
      <c r="A3921" s="54" t="s">
        <v>11753</v>
      </c>
      <c r="B3921" s="54" t="s">
        <v>11754</v>
      </c>
      <c r="C3921" s="54" t="s">
        <v>11755</v>
      </c>
      <c r="D3921" s="54" t="s">
        <v>17</v>
      </c>
      <c r="E3921" s="54" t="s">
        <v>18</v>
      </c>
      <c r="F3921" s="54" t="s">
        <v>17</v>
      </c>
      <c r="G3921" s="54" t="s">
        <v>19</v>
      </c>
      <c r="H3921" s="54"/>
      <c r="I3921" s="54" t="s">
        <v>99</v>
      </c>
      <c r="J3921" s="68">
        <v>33.35</v>
      </c>
      <c r="K3921" s="68">
        <v>9.407</v>
      </c>
      <c r="L3921" s="68">
        <v>34</v>
      </c>
      <c r="M3921" s="68">
        <v>34</v>
      </c>
      <c r="N3921" s="68">
        <v>0</v>
      </c>
    </row>
    <row r="3922" customFormat="1" spans="1:14">
      <c r="A3922" s="54" t="s">
        <v>11756</v>
      </c>
      <c r="B3922" s="54" t="s">
        <v>11757</v>
      </c>
      <c r="C3922" s="54" t="s">
        <v>11758</v>
      </c>
      <c r="D3922" s="54" t="s">
        <v>17</v>
      </c>
      <c r="E3922" s="54" t="s">
        <v>18</v>
      </c>
      <c r="F3922" s="54" t="s">
        <v>17</v>
      </c>
      <c r="G3922" s="54" t="s">
        <v>19</v>
      </c>
      <c r="H3922" s="54"/>
      <c r="I3922" s="54" t="s">
        <v>99</v>
      </c>
      <c r="J3922" s="68">
        <v>33.09</v>
      </c>
      <c r="K3922" s="68">
        <v>9.444</v>
      </c>
      <c r="L3922" s="68">
        <v>34</v>
      </c>
      <c r="M3922" s="68">
        <v>34</v>
      </c>
      <c r="N3922" s="68">
        <v>0</v>
      </c>
    </row>
    <row r="3923" customFormat="1" spans="1:14">
      <c r="A3923" s="54" t="s">
        <v>11759</v>
      </c>
      <c r="B3923" s="54" t="s">
        <v>11760</v>
      </c>
      <c r="C3923" s="54" t="s">
        <v>11761</v>
      </c>
      <c r="D3923" s="54" t="s">
        <v>17</v>
      </c>
      <c r="E3923" s="54" t="s">
        <v>18</v>
      </c>
      <c r="F3923" s="54" t="s">
        <v>17</v>
      </c>
      <c r="G3923" s="54" t="s">
        <v>19</v>
      </c>
      <c r="H3923" s="54"/>
      <c r="I3923" s="54" t="s">
        <v>130</v>
      </c>
      <c r="J3923" s="68">
        <v>3.35</v>
      </c>
      <c r="K3923" s="68">
        <v>3.472</v>
      </c>
      <c r="L3923" s="68">
        <v>4</v>
      </c>
      <c r="M3923" s="68">
        <v>3.5</v>
      </c>
      <c r="N3923" s="68">
        <v>-0.5</v>
      </c>
    </row>
    <row r="3924" customFormat="1" spans="1:14">
      <c r="A3924" s="54" t="s">
        <v>11762</v>
      </c>
      <c r="B3924" s="54" t="s">
        <v>11763</v>
      </c>
      <c r="C3924" s="54" t="s">
        <v>11764</v>
      </c>
      <c r="D3924" s="54" t="s">
        <v>17</v>
      </c>
      <c r="E3924" s="54" t="s">
        <v>18</v>
      </c>
      <c r="F3924" s="54" t="s">
        <v>17</v>
      </c>
      <c r="G3924" s="66" t="s">
        <v>19</v>
      </c>
      <c r="H3924" s="54"/>
      <c r="I3924" s="54" t="s">
        <v>86</v>
      </c>
      <c r="J3924" s="68">
        <v>29.23</v>
      </c>
      <c r="K3924" s="68">
        <v>31.622</v>
      </c>
      <c r="L3924" s="68">
        <v>29.5</v>
      </c>
      <c r="M3924" s="68">
        <v>32</v>
      </c>
      <c r="N3924" s="68">
        <v>2.5</v>
      </c>
    </row>
    <row r="3925" customFormat="1" spans="1:14">
      <c r="A3925" s="54" t="s">
        <v>11765</v>
      </c>
      <c r="B3925" s="54" t="s">
        <v>11766</v>
      </c>
      <c r="C3925" s="54" t="s">
        <v>11767</v>
      </c>
      <c r="D3925" s="54" t="s">
        <v>17</v>
      </c>
      <c r="E3925" s="54" t="s">
        <v>18</v>
      </c>
      <c r="F3925" s="54" t="s">
        <v>17</v>
      </c>
      <c r="G3925" s="54" t="s">
        <v>19</v>
      </c>
      <c r="H3925" s="54"/>
      <c r="I3925" s="54" t="s">
        <v>86</v>
      </c>
      <c r="J3925" s="68">
        <v>24.6</v>
      </c>
      <c r="K3925" s="68">
        <v>25.631</v>
      </c>
      <c r="L3925" s="68">
        <v>25</v>
      </c>
      <c r="M3925" s="68">
        <v>26</v>
      </c>
      <c r="N3925" s="68">
        <v>1</v>
      </c>
    </row>
    <row r="3926" customFormat="1" spans="1:14">
      <c r="A3926" s="54" t="s">
        <v>11768</v>
      </c>
      <c r="B3926" s="54" t="s">
        <v>11769</v>
      </c>
      <c r="C3926" s="54" t="s">
        <v>11770</v>
      </c>
      <c r="D3926" s="54" t="s">
        <v>17</v>
      </c>
      <c r="E3926" s="54" t="s">
        <v>18</v>
      </c>
      <c r="F3926" s="54" t="s">
        <v>17</v>
      </c>
      <c r="G3926" s="54" t="s">
        <v>19</v>
      </c>
      <c r="H3926" s="54"/>
      <c r="I3926" s="54" t="s">
        <v>86</v>
      </c>
      <c r="J3926" s="68">
        <v>19.57</v>
      </c>
      <c r="K3926" s="68">
        <v>33.264</v>
      </c>
      <c r="L3926" s="68">
        <v>28</v>
      </c>
      <c r="M3926" s="68">
        <v>34</v>
      </c>
      <c r="N3926" s="68">
        <v>6</v>
      </c>
    </row>
    <row r="3927" customFormat="1" spans="1:14">
      <c r="A3927" s="54" t="s">
        <v>11771</v>
      </c>
      <c r="B3927" s="54" t="s">
        <v>11772</v>
      </c>
      <c r="C3927" s="54" t="s">
        <v>11773</v>
      </c>
      <c r="D3927" s="54" t="s">
        <v>24</v>
      </c>
      <c r="E3927" s="54" t="s">
        <v>18</v>
      </c>
      <c r="F3927" s="54" t="s">
        <v>24</v>
      </c>
      <c r="G3927" s="54" t="s">
        <v>19</v>
      </c>
      <c r="H3927" s="54"/>
      <c r="I3927" s="54" t="s">
        <v>540</v>
      </c>
      <c r="J3927" s="68">
        <v>3.94</v>
      </c>
      <c r="K3927" s="68">
        <v>22.459</v>
      </c>
      <c r="L3927" s="68">
        <v>25</v>
      </c>
      <c r="M3927" s="68">
        <v>24</v>
      </c>
      <c r="N3927" s="68">
        <v>-1</v>
      </c>
    </row>
    <row r="3928" customFormat="1" spans="1:14">
      <c r="A3928" s="54" t="s">
        <v>11774</v>
      </c>
      <c r="B3928" s="54" t="s">
        <v>11775</v>
      </c>
      <c r="C3928" s="54" t="s">
        <v>11776</v>
      </c>
      <c r="D3928" s="54" t="s">
        <v>938</v>
      </c>
      <c r="E3928" s="54" t="s">
        <v>18</v>
      </c>
      <c r="F3928" s="54" t="s">
        <v>938</v>
      </c>
      <c r="G3928" s="54" t="s">
        <v>98</v>
      </c>
      <c r="H3928" s="54"/>
      <c r="I3928" s="54" t="s">
        <v>191</v>
      </c>
      <c r="J3928" s="68">
        <v>55.55</v>
      </c>
      <c r="K3928" s="68">
        <v>24.639</v>
      </c>
      <c r="L3928" s="68">
        <v>56</v>
      </c>
      <c r="M3928" s="68">
        <v>56</v>
      </c>
      <c r="N3928" s="68">
        <v>0</v>
      </c>
    </row>
    <row r="3929" customFormat="1" spans="1:14">
      <c r="A3929" s="54" t="s">
        <v>11777</v>
      </c>
      <c r="B3929" s="54" t="s">
        <v>11778</v>
      </c>
      <c r="C3929" s="54" t="s">
        <v>11779</v>
      </c>
      <c r="D3929" s="54" t="s">
        <v>17</v>
      </c>
      <c r="E3929" s="54" t="s">
        <v>18</v>
      </c>
      <c r="F3929" s="54" t="s">
        <v>17</v>
      </c>
      <c r="G3929" s="54" t="s">
        <v>19</v>
      </c>
      <c r="H3929" s="54"/>
      <c r="I3929" s="54" t="s">
        <v>408</v>
      </c>
      <c r="J3929" s="68">
        <v>18.23</v>
      </c>
      <c r="K3929" s="68">
        <v>35.01</v>
      </c>
      <c r="L3929" s="68">
        <v>33</v>
      </c>
      <c r="M3929" s="68">
        <v>40</v>
      </c>
      <c r="N3929" s="68">
        <v>7</v>
      </c>
    </row>
    <row r="3930" customFormat="1" spans="1:14">
      <c r="A3930" s="54" t="s">
        <v>11780</v>
      </c>
      <c r="B3930" s="54" t="s">
        <v>11781</v>
      </c>
      <c r="C3930" s="54" t="s">
        <v>11782</v>
      </c>
      <c r="D3930" s="54" t="s">
        <v>160</v>
      </c>
      <c r="E3930" s="54" t="s">
        <v>18</v>
      </c>
      <c r="F3930" s="54" t="s">
        <v>160</v>
      </c>
      <c r="G3930" s="54" t="s">
        <v>129</v>
      </c>
      <c r="H3930" s="54"/>
      <c r="I3930" s="54" t="s">
        <v>86</v>
      </c>
      <c r="J3930" s="68">
        <v>0.48</v>
      </c>
      <c r="K3930" s="68">
        <v>0.195</v>
      </c>
      <c r="L3930" s="68">
        <v>0.5</v>
      </c>
      <c r="M3930" s="68">
        <v>0.5</v>
      </c>
      <c r="N3930" s="68">
        <v>0</v>
      </c>
    </row>
    <row r="3931" customFormat="1" spans="1:14">
      <c r="A3931" s="54" t="s">
        <v>11783</v>
      </c>
      <c r="B3931" s="54" t="s">
        <v>11784</v>
      </c>
      <c r="C3931" s="54" t="s">
        <v>11785</v>
      </c>
      <c r="D3931" s="54" t="s">
        <v>926</v>
      </c>
      <c r="E3931" s="54" t="s">
        <v>18</v>
      </c>
      <c r="F3931" s="54" t="s">
        <v>926</v>
      </c>
      <c r="G3931" s="54" t="s">
        <v>129</v>
      </c>
      <c r="H3931" s="54"/>
      <c r="I3931" s="54" t="s">
        <v>337</v>
      </c>
      <c r="J3931" s="68">
        <v>33.61</v>
      </c>
      <c r="K3931" s="68">
        <v>13.557</v>
      </c>
      <c r="L3931" s="68">
        <v>34</v>
      </c>
      <c r="M3931" s="68">
        <v>34</v>
      </c>
      <c r="N3931" s="68">
        <v>0</v>
      </c>
    </row>
    <row r="3932" customFormat="1" spans="1:14">
      <c r="A3932" s="54" t="s">
        <v>11786</v>
      </c>
      <c r="B3932" s="54" t="s">
        <v>11787</v>
      </c>
      <c r="C3932" s="54" t="s">
        <v>11788</v>
      </c>
      <c r="D3932" s="54" t="s">
        <v>17</v>
      </c>
      <c r="E3932" s="54" t="s">
        <v>18</v>
      </c>
      <c r="F3932" s="54" t="s">
        <v>17</v>
      </c>
      <c r="G3932" s="54" t="s">
        <v>19</v>
      </c>
      <c r="H3932" s="54"/>
      <c r="I3932" s="54" t="s">
        <v>103</v>
      </c>
      <c r="J3932" s="68">
        <v>5.74</v>
      </c>
      <c r="K3932" s="68">
        <v>5.054</v>
      </c>
      <c r="L3932" s="68">
        <v>6</v>
      </c>
      <c r="M3932" s="68">
        <v>6</v>
      </c>
      <c r="N3932" s="68">
        <v>0</v>
      </c>
    </row>
    <row r="3933" customFormat="1" spans="1:14">
      <c r="A3933" s="54" t="s">
        <v>11789</v>
      </c>
      <c r="B3933" s="54" t="s">
        <v>11790</v>
      </c>
      <c r="C3933" s="54" t="s">
        <v>11791</v>
      </c>
      <c r="D3933" s="54" t="s">
        <v>17</v>
      </c>
      <c r="E3933" s="54" t="s">
        <v>18</v>
      </c>
      <c r="F3933" s="54" t="s">
        <v>17</v>
      </c>
      <c r="G3933" s="54" t="s">
        <v>19</v>
      </c>
      <c r="H3933" s="54"/>
      <c r="I3933" s="54" t="s">
        <v>103</v>
      </c>
      <c r="J3933" s="68">
        <v>10.36</v>
      </c>
      <c r="K3933" s="68">
        <v>10.267</v>
      </c>
      <c r="L3933" s="68">
        <v>12</v>
      </c>
      <c r="M3933" s="68">
        <v>10.5</v>
      </c>
      <c r="N3933" s="68">
        <v>-1.5</v>
      </c>
    </row>
    <row r="3934" customFormat="1" spans="1:14">
      <c r="A3934" s="54" t="s">
        <v>11792</v>
      </c>
      <c r="B3934" s="54" t="s">
        <v>11793</v>
      </c>
      <c r="C3934" s="54" t="s">
        <v>11794</v>
      </c>
      <c r="D3934" s="54" t="s">
        <v>17</v>
      </c>
      <c r="E3934" s="54" t="s">
        <v>18</v>
      </c>
      <c r="F3934" s="54" t="s">
        <v>17</v>
      </c>
      <c r="G3934" s="66" t="s">
        <v>19</v>
      </c>
      <c r="H3934" s="54"/>
      <c r="I3934" s="54" t="s">
        <v>103</v>
      </c>
      <c r="J3934" s="68">
        <v>8.42</v>
      </c>
      <c r="K3934" s="68">
        <v>7.88</v>
      </c>
      <c r="L3934" s="68">
        <v>9</v>
      </c>
      <c r="M3934" s="68">
        <v>8.5</v>
      </c>
      <c r="N3934" s="68">
        <v>-0.5</v>
      </c>
    </row>
    <row r="3935" customFormat="1" spans="1:14">
      <c r="A3935" s="54" t="s">
        <v>11795</v>
      </c>
      <c r="B3935" s="54" t="s">
        <v>11796</v>
      </c>
      <c r="C3935" s="54" t="s">
        <v>11797</v>
      </c>
      <c r="D3935" s="54" t="s">
        <v>17</v>
      </c>
      <c r="E3935" s="54" t="s">
        <v>18</v>
      </c>
      <c r="F3935" s="54" t="s">
        <v>17</v>
      </c>
      <c r="G3935" s="54" t="s">
        <v>19</v>
      </c>
      <c r="H3935" s="54"/>
      <c r="I3935" s="54" t="s">
        <v>79</v>
      </c>
      <c r="J3935" s="68">
        <v>0.95</v>
      </c>
      <c r="K3935" s="68">
        <v>1.188</v>
      </c>
      <c r="L3935" s="68">
        <v>1.5</v>
      </c>
      <c r="M3935" s="68">
        <v>1.5</v>
      </c>
      <c r="N3935" s="68">
        <v>0</v>
      </c>
    </row>
    <row r="3936" customFormat="1" spans="1:14">
      <c r="A3936" s="54" t="s">
        <v>11798</v>
      </c>
      <c r="B3936" s="54" t="s">
        <v>11799</v>
      </c>
      <c r="C3936" s="54" t="s">
        <v>11800</v>
      </c>
      <c r="D3936" s="54" t="s">
        <v>539</v>
      </c>
      <c r="E3936" s="54" t="s">
        <v>18</v>
      </c>
      <c r="F3936" s="54" t="s">
        <v>539</v>
      </c>
      <c r="G3936" s="66" t="s">
        <v>129</v>
      </c>
      <c r="H3936" s="54"/>
      <c r="I3936" s="54" t="s">
        <v>191</v>
      </c>
      <c r="J3936" s="68">
        <v>2.92</v>
      </c>
      <c r="K3936" s="68">
        <v>5.314</v>
      </c>
      <c r="L3936" s="68">
        <v>6</v>
      </c>
      <c r="M3936" s="68">
        <v>5.5</v>
      </c>
      <c r="N3936" s="68">
        <v>-0.5</v>
      </c>
    </row>
    <row r="3937" customFormat="1" spans="1:14">
      <c r="A3937" s="54" t="s">
        <v>11801</v>
      </c>
      <c r="B3937" s="54" t="s">
        <v>11802</v>
      </c>
      <c r="C3937" s="54" t="s">
        <v>11803</v>
      </c>
      <c r="D3937" s="54" t="s">
        <v>140</v>
      </c>
      <c r="E3937" s="54" t="s">
        <v>18</v>
      </c>
      <c r="F3937" s="54" t="s">
        <v>140</v>
      </c>
      <c r="G3937" s="54" t="s">
        <v>98</v>
      </c>
      <c r="H3937" s="54"/>
      <c r="I3937" s="54" t="s">
        <v>191</v>
      </c>
      <c r="J3937" s="68">
        <v>7.91</v>
      </c>
      <c r="K3937" s="68">
        <v>8.815</v>
      </c>
      <c r="L3937" s="68">
        <v>8</v>
      </c>
      <c r="M3937" s="68">
        <v>9</v>
      </c>
      <c r="N3937" s="68">
        <v>1</v>
      </c>
    </row>
    <row r="3938" customFormat="1" spans="1:14">
      <c r="A3938" s="54" t="s">
        <v>11804</v>
      </c>
      <c r="B3938" s="54" t="s">
        <v>11805</v>
      </c>
      <c r="C3938" s="54" t="s">
        <v>11806</v>
      </c>
      <c r="D3938" s="54" t="s">
        <v>17</v>
      </c>
      <c r="E3938" s="54" t="s">
        <v>18</v>
      </c>
      <c r="F3938" s="54" t="s">
        <v>17</v>
      </c>
      <c r="G3938" s="54" t="s">
        <v>19</v>
      </c>
      <c r="H3938" s="54"/>
      <c r="I3938" s="54" t="s">
        <v>191</v>
      </c>
      <c r="J3938" s="68">
        <v>7.05</v>
      </c>
      <c r="K3938" s="68">
        <v>7.992</v>
      </c>
      <c r="L3938" s="68">
        <v>7.5</v>
      </c>
      <c r="M3938" s="68">
        <v>8</v>
      </c>
      <c r="N3938" s="68">
        <v>0.5</v>
      </c>
    </row>
    <row r="3939" customFormat="1" spans="1:14">
      <c r="A3939" s="54" t="s">
        <v>11807</v>
      </c>
      <c r="B3939" s="54" t="s">
        <v>11808</v>
      </c>
      <c r="C3939" s="54" t="s">
        <v>11809</v>
      </c>
      <c r="D3939" s="54" t="s">
        <v>17</v>
      </c>
      <c r="E3939" s="54" t="s">
        <v>18</v>
      </c>
      <c r="F3939" s="54" t="s">
        <v>17</v>
      </c>
      <c r="G3939" s="54" t="s">
        <v>19</v>
      </c>
      <c r="H3939" s="54"/>
      <c r="I3939" s="54" t="s">
        <v>191</v>
      </c>
      <c r="J3939" s="68">
        <v>1.58</v>
      </c>
      <c r="K3939" s="68">
        <v>5.248</v>
      </c>
      <c r="L3939" s="68">
        <v>4.5</v>
      </c>
      <c r="M3939" s="68">
        <v>5.5</v>
      </c>
      <c r="N3939" s="68">
        <v>1</v>
      </c>
    </row>
    <row r="3940" customFormat="1" spans="1:14">
      <c r="A3940" s="54" t="s">
        <v>11810</v>
      </c>
      <c r="B3940" s="54" t="s">
        <v>11811</v>
      </c>
      <c r="C3940" s="54" t="s">
        <v>11812</v>
      </c>
      <c r="D3940" s="54" t="s">
        <v>168</v>
      </c>
      <c r="E3940" s="54" t="s">
        <v>18</v>
      </c>
      <c r="F3940" s="54" t="s">
        <v>169</v>
      </c>
      <c r="G3940" s="66" t="s">
        <v>170</v>
      </c>
      <c r="H3940" s="54"/>
      <c r="I3940" s="54" t="s">
        <v>215</v>
      </c>
      <c r="J3940" s="68">
        <v>26.65</v>
      </c>
      <c r="K3940" s="68">
        <v>31.398</v>
      </c>
      <c r="L3940" s="68">
        <v>31</v>
      </c>
      <c r="M3940" s="68">
        <v>32</v>
      </c>
      <c r="N3940" s="68">
        <v>1</v>
      </c>
    </row>
    <row r="3941" customFormat="1" spans="1:14">
      <c r="A3941" s="54" t="s">
        <v>11813</v>
      </c>
      <c r="B3941" s="54" t="s">
        <v>11814</v>
      </c>
      <c r="C3941" s="54" t="s">
        <v>11815</v>
      </c>
      <c r="D3941" s="54" t="s">
        <v>17</v>
      </c>
      <c r="E3941" s="54" t="s">
        <v>18</v>
      </c>
      <c r="F3941" s="54" t="s">
        <v>17</v>
      </c>
      <c r="G3941" s="54" t="s">
        <v>19</v>
      </c>
      <c r="H3941" s="54"/>
      <c r="I3941" s="54" t="s">
        <v>215</v>
      </c>
      <c r="J3941" s="68">
        <v>48.61</v>
      </c>
      <c r="K3941" s="68">
        <v>37.367</v>
      </c>
      <c r="L3941" s="68">
        <v>50</v>
      </c>
      <c r="M3941" s="68">
        <v>49</v>
      </c>
      <c r="N3941" s="68">
        <v>-1</v>
      </c>
    </row>
    <row r="3942" customFormat="1" spans="1:14">
      <c r="A3942" s="54" t="s">
        <v>11816</v>
      </c>
      <c r="B3942" s="54" t="s">
        <v>11817</v>
      </c>
      <c r="C3942" s="54" t="s">
        <v>11818</v>
      </c>
      <c r="D3942" s="54" t="s">
        <v>2334</v>
      </c>
      <c r="E3942" s="54" t="s">
        <v>18</v>
      </c>
      <c r="F3942" s="54" t="s">
        <v>2334</v>
      </c>
      <c r="G3942" s="54" t="s">
        <v>129</v>
      </c>
      <c r="H3942" s="54"/>
      <c r="I3942" s="54" t="s">
        <v>215</v>
      </c>
      <c r="J3942" s="68">
        <v>10.74</v>
      </c>
      <c r="K3942" s="68">
        <v>8.487</v>
      </c>
      <c r="L3942" s="68">
        <v>11</v>
      </c>
      <c r="M3942" s="68">
        <v>11</v>
      </c>
      <c r="N3942" s="68">
        <v>0</v>
      </c>
    </row>
    <row r="3943" customFormat="1" spans="1:14">
      <c r="A3943" s="54" t="s">
        <v>11819</v>
      </c>
      <c r="B3943" s="54" t="s">
        <v>11820</v>
      </c>
      <c r="C3943" s="54" t="s">
        <v>11821</v>
      </c>
      <c r="D3943" s="54" t="s">
        <v>198</v>
      </c>
      <c r="E3943" s="54" t="s">
        <v>18</v>
      </c>
      <c r="F3943" s="54" t="s">
        <v>198</v>
      </c>
      <c r="G3943" s="66" t="s">
        <v>129</v>
      </c>
      <c r="H3943" s="54"/>
      <c r="I3943" s="54" t="s">
        <v>199</v>
      </c>
      <c r="J3943" s="68">
        <v>0.51</v>
      </c>
      <c r="K3943" s="68">
        <v>0.234</v>
      </c>
      <c r="L3943" s="68">
        <v>1</v>
      </c>
      <c r="M3943" s="68">
        <v>1</v>
      </c>
      <c r="N3943" s="68">
        <v>0</v>
      </c>
    </row>
    <row r="3944" customFormat="1" spans="1:14">
      <c r="A3944" s="54" t="s">
        <v>11822</v>
      </c>
      <c r="B3944" s="54" t="s">
        <v>11823</v>
      </c>
      <c r="C3944" s="54" t="s">
        <v>11824</v>
      </c>
      <c r="D3944" s="54" t="s">
        <v>17</v>
      </c>
      <c r="E3944" s="54" t="s">
        <v>18</v>
      </c>
      <c r="F3944" s="54" t="s">
        <v>17</v>
      </c>
      <c r="G3944" s="54" t="s">
        <v>19</v>
      </c>
      <c r="H3944" s="54"/>
      <c r="I3944" s="54" t="s">
        <v>152</v>
      </c>
      <c r="J3944" s="68">
        <v>63.11</v>
      </c>
      <c r="K3944" s="68">
        <v>47.367</v>
      </c>
      <c r="L3944" s="68">
        <v>65</v>
      </c>
      <c r="M3944" s="68">
        <v>64</v>
      </c>
      <c r="N3944" s="68">
        <v>-1</v>
      </c>
    </row>
    <row r="3945" customFormat="1" spans="1:14">
      <c r="A3945" s="54" t="s">
        <v>11825</v>
      </c>
      <c r="B3945" s="54" t="s">
        <v>11826</v>
      </c>
      <c r="C3945" s="54" t="s">
        <v>11827</v>
      </c>
      <c r="D3945" s="54" t="s">
        <v>17</v>
      </c>
      <c r="E3945" s="54" t="s">
        <v>18</v>
      </c>
      <c r="F3945" s="54" t="s">
        <v>17</v>
      </c>
      <c r="G3945" s="54" t="s">
        <v>19</v>
      </c>
      <c r="H3945" s="54"/>
      <c r="I3945" s="54" t="s">
        <v>398</v>
      </c>
      <c r="J3945" s="68">
        <v>20.98</v>
      </c>
      <c r="K3945" s="68">
        <v>16.435</v>
      </c>
      <c r="L3945" s="68">
        <v>21</v>
      </c>
      <c r="M3945" s="68">
        <v>21</v>
      </c>
      <c r="N3945" s="68">
        <v>0</v>
      </c>
    </row>
    <row r="3946" customFormat="1" spans="1:14">
      <c r="A3946" s="54" t="s">
        <v>11828</v>
      </c>
      <c r="B3946" s="54" t="s">
        <v>11829</v>
      </c>
      <c r="C3946" s="54" t="s">
        <v>11830</v>
      </c>
      <c r="D3946" s="54" t="s">
        <v>160</v>
      </c>
      <c r="E3946" s="54" t="s">
        <v>18</v>
      </c>
      <c r="F3946" s="54" t="s">
        <v>160</v>
      </c>
      <c r="G3946" s="54" t="s">
        <v>129</v>
      </c>
      <c r="H3946" s="54"/>
      <c r="I3946" s="54" t="s">
        <v>408</v>
      </c>
      <c r="J3946" s="68">
        <v>0.65</v>
      </c>
      <c r="K3946" s="68">
        <v>0</v>
      </c>
      <c r="L3946" s="68">
        <v>1</v>
      </c>
      <c r="M3946" s="68">
        <v>1</v>
      </c>
      <c r="N3946" s="68">
        <v>0</v>
      </c>
    </row>
    <row r="3947" customFormat="1" spans="1:14">
      <c r="A3947" s="54" t="s">
        <v>11831</v>
      </c>
      <c r="B3947" s="54" t="s">
        <v>11832</v>
      </c>
      <c r="C3947" s="54" t="s">
        <v>11833</v>
      </c>
      <c r="D3947" s="54" t="s">
        <v>17</v>
      </c>
      <c r="E3947" s="54" t="s">
        <v>18</v>
      </c>
      <c r="F3947" s="54" t="s">
        <v>17</v>
      </c>
      <c r="G3947" s="54" t="s">
        <v>19</v>
      </c>
      <c r="H3947" s="54"/>
      <c r="I3947" s="54" t="s">
        <v>145</v>
      </c>
      <c r="J3947" s="68">
        <v>4.94</v>
      </c>
      <c r="K3947" s="68">
        <v>13.2</v>
      </c>
      <c r="L3947" s="68">
        <v>11</v>
      </c>
      <c r="M3947" s="68">
        <v>13.5</v>
      </c>
      <c r="N3947" s="68">
        <v>2.5</v>
      </c>
    </row>
    <row r="3948" customFormat="1" spans="1:14">
      <c r="A3948" s="54" t="s">
        <v>11834</v>
      </c>
      <c r="B3948" s="54" t="s">
        <v>11835</v>
      </c>
      <c r="C3948" s="54" t="s">
        <v>11836</v>
      </c>
      <c r="D3948" s="54" t="s">
        <v>17</v>
      </c>
      <c r="E3948" s="54" t="s">
        <v>18</v>
      </c>
      <c r="F3948" s="54" t="s">
        <v>17</v>
      </c>
      <c r="G3948" s="66" t="s">
        <v>19</v>
      </c>
      <c r="H3948" s="54"/>
      <c r="I3948" s="54" t="s">
        <v>767</v>
      </c>
      <c r="J3948" s="68">
        <v>7.17</v>
      </c>
      <c r="K3948" s="68">
        <v>13.69</v>
      </c>
      <c r="L3948" s="68">
        <v>14.5</v>
      </c>
      <c r="M3948" s="68">
        <v>14</v>
      </c>
      <c r="N3948" s="68">
        <v>-0.5</v>
      </c>
    </row>
    <row r="3949" customFormat="1" spans="1:14">
      <c r="A3949" s="54" t="s">
        <v>11837</v>
      </c>
      <c r="B3949" s="54" t="s">
        <v>11838</v>
      </c>
      <c r="C3949" s="54" t="s">
        <v>11839</v>
      </c>
      <c r="D3949" s="54" t="s">
        <v>728</v>
      </c>
      <c r="E3949" s="54" t="s">
        <v>18</v>
      </c>
      <c r="F3949" s="54" t="s">
        <v>728</v>
      </c>
      <c r="G3949" s="54" t="s">
        <v>129</v>
      </c>
      <c r="H3949" s="54"/>
      <c r="I3949" s="54" t="s">
        <v>191</v>
      </c>
      <c r="J3949" s="68">
        <v>0.85</v>
      </c>
      <c r="K3949" s="68">
        <v>1.292</v>
      </c>
      <c r="L3949" s="68">
        <v>1.5</v>
      </c>
      <c r="M3949" s="68">
        <v>1.5</v>
      </c>
      <c r="N3949" s="68">
        <v>0</v>
      </c>
    </row>
    <row r="3950" customFormat="1" spans="1:14">
      <c r="A3950" s="54" t="s">
        <v>11840</v>
      </c>
      <c r="B3950" s="54" t="s">
        <v>11841</v>
      </c>
      <c r="C3950" s="54" t="s">
        <v>11842</v>
      </c>
      <c r="D3950" s="54" t="s">
        <v>274</v>
      </c>
      <c r="E3950" s="54" t="s">
        <v>18</v>
      </c>
      <c r="F3950" s="54" t="s">
        <v>274</v>
      </c>
      <c r="G3950" s="54" t="s">
        <v>29</v>
      </c>
      <c r="H3950" s="54"/>
      <c r="I3950" s="54" t="s">
        <v>203</v>
      </c>
      <c r="J3950" s="68">
        <v>748.55</v>
      </c>
      <c r="K3950" s="68">
        <v>760.98</v>
      </c>
      <c r="L3950" s="68">
        <v>762</v>
      </c>
      <c r="M3950" s="68">
        <v>761</v>
      </c>
      <c r="N3950" s="68">
        <v>-1</v>
      </c>
    </row>
    <row r="3951" customFormat="1" spans="1:14">
      <c r="A3951" s="54" t="s">
        <v>11843</v>
      </c>
      <c r="B3951" s="54" t="s">
        <v>11844</v>
      </c>
      <c r="C3951" s="54" t="s">
        <v>11845</v>
      </c>
      <c r="D3951" s="54" t="s">
        <v>274</v>
      </c>
      <c r="E3951" s="54" t="s">
        <v>18</v>
      </c>
      <c r="F3951" s="54" t="s">
        <v>274</v>
      </c>
      <c r="G3951" s="54" t="s">
        <v>29</v>
      </c>
      <c r="H3951" s="54"/>
      <c r="I3951" s="54" t="s">
        <v>203</v>
      </c>
      <c r="J3951" s="68">
        <v>746.2</v>
      </c>
      <c r="K3951" s="68">
        <v>755.953</v>
      </c>
      <c r="L3951" s="68">
        <v>756</v>
      </c>
      <c r="M3951" s="68">
        <v>756</v>
      </c>
      <c r="N3951" s="68">
        <v>0</v>
      </c>
    </row>
    <row r="3952" customFormat="1" spans="1:14">
      <c r="A3952" s="54" t="s">
        <v>11846</v>
      </c>
      <c r="B3952" s="54" t="s">
        <v>11847</v>
      </c>
      <c r="C3952" s="54" t="s">
        <v>11848</v>
      </c>
      <c r="D3952" s="54" t="s">
        <v>17</v>
      </c>
      <c r="E3952" s="54" t="s">
        <v>18</v>
      </c>
      <c r="F3952" s="54" t="s">
        <v>17</v>
      </c>
      <c r="G3952" s="54" t="s">
        <v>19</v>
      </c>
      <c r="H3952" s="54"/>
      <c r="I3952" s="54" t="s">
        <v>767</v>
      </c>
      <c r="J3952" s="68">
        <v>4.69</v>
      </c>
      <c r="K3952" s="68">
        <v>4.896</v>
      </c>
      <c r="L3952" s="68">
        <v>5.5</v>
      </c>
      <c r="M3952" s="68">
        <v>5</v>
      </c>
      <c r="N3952" s="68">
        <v>-0.5</v>
      </c>
    </row>
    <row r="3953" customFormat="1" spans="1:14">
      <c r="A3953" s="54" t="s">
        <v>11849</v>
      </c>
      <c r="B3953" s="54" t="s">
        <v>11850</v>
      </c>
      <c r="C3953" s="54" t="s">
        <v>11851</v>
      </c>
      <c r="D3953" s="54" t="s">
        <v>17</v>
      </c>
      <c r="E3953" s="54" t="s">
        <v>18</v>
      </c>
      <c r="F3953" s="54" t="s">
        <v>17</v>
      </c>
      <c r="G3953" s="66" t="s">
        <v>19</v>
      </c>
      <c r="H3953" s="54"/>
      <c r="I3953" s="54" t="s">
        <v>767</v>
      </c>
      <c r="J3953" s="68">
        <v>6.55</v>
      </c>
      <c r="K3953" s="68">
        <v>7.296</v>
      </c>
      <c r="L3953" s="68">
        <v>8</v>
      </c>
      <c r="M3953" s="68">
        <v>7.5</v>
      </c>
      <c r="N3953" s="68">
        <v>-0.5</v>
      </c>
    </row>
    <row r="3954" customFormat="1" spans="1:14">
      <c r="A3954" s="54" t="s">
        <v>11852</v>
      </c>
      <c r="B3954" s="54" t="s">
        <v>11853</v>
      </c>
      <c r="C3954" s="54" t="s">
        <v>11854</v>
      </c>
      <c r="D3954" s="54" t="s">
        <v>24</v>
      </c>
      <c r="E3954" s="54" t="s">
        <v>18</v>
      </c>
      <c r="F3954" s="54" t="s">
        <v>24</v>
      </c>
      <c r="G3954" s="54" t="s">
        <v>19</v>
      </c>
      <c r="H3954" s="54"/>
      <c r="I3954" s="54" t="s">
        <v>223</v>
      </c>
      <c r="J3954" s="68">
        <v>10.87</v>
      </c>
      <c r="K3954" s="68">
        <v>12.332</v>
      </c>
      <c r="L3954" s="68">
        <v>11</v>
      </c>
      <c r="M3954" s="68">
        <v>12.5</v>
      </c>
      <c r="N3954" s="68">
        <v>1.5</v>
      </c>
    </row>
    <row r="3955" customFormat="1" spans="1:14">
      <c r="A3955" s="54" t="s">
        <v>11855</v>
      </c>
      <c r="B3955" s="54" t="s">
        <v>11856</v>
      </c>
      <c r="C3955" s="54" t="s">
        <v>11857</v>
      </c>
      <c r="D3955" s="54" t="s">
        <v>17</v>
      </c>
      <c r="E3955" s="54" t="s">
        <v>18</v>
      </c>
      <c r="F3955" s="54" t="s">
        <v>17</v>
      </c>
      <c r="G3955" s="54" t="s">
        <v>19</v>
      </c>
      <c r="H3955" s="54"/>
      <c r="I3955" s="54" t="s">
        <v>79</v>
      </c>
      <c r="J3955" s="68">
        <v>0.1</v>
      </c>
      <c r="K3955" s="68">
        <v>0.211</v>
      </c>
      <c r="L3955" s="68">
        <v>0.5</v>
      </c>
      <c r="M3955" s="68">
        <v>0.5</v>
      </c>
      <c r="N3955" s="68">
        <v>0</v>
      </c>
    </row>
    <row r="3956" customFormat="1" spans="1:14">
      <c r="A3956" s="54" t="s">
        <v>11858</v>
      </c>
      <c r="B3956" s="54" t="s">
        <v>11859</v>
      </c>
      <c r="C3956" s="54" t="s">
        <v>11860</v>
      </c>
      <c r="D3956" s="54" t="s">
        <v>160</v>
      </c>
      <c r="E3956" s="54" t="s">
        <v>18</v>
      </c>
      <c r="F3956" s="54" t="s">
        <v>160</v>
      </c>
      <c r="G3956" s="54" t="s">
        <v>129</v>
      </c>
      <c r="H3956" s="54"/>
      <c r="I3956" s="54" t="s">
        <v>161</v>
      </c>
      <c r="J3956" s="68">
        <v>0.64</v>
      </c>
      <c r="K3956" s="68">
        <v>0</v>
      </c>
      <c r="L3956" s="68">
        <v>1</v>
      </c>
      <c r="M3956" s="68">
        <v>1</v>
      </c>
      <c r="N3956" s="68">
        <v>0</v>
      </c>
    </row>
    <row r="3957" customFormat="1" spans="1:14">
      <c r="A3957" s="54" t="s">
        <v>11861</v>
      </c>
      <c r="B3957" s="54" t="s">
        <v>11862</v>
      </c>
      <c r="C3957" s="54" t="s">
        <v>11863</v>
      </c>
      <c r="D3957" s="54" t="s">
        <v>160</v>
      </c>
      <c r="E3957" s="54" t="s">
        <v>18</v>
      </c>
      <c r="F3957" s="54" t="s">
        <v>160</v>
      </c>
      <c r="G3957" s="54" t="s">
        <v>129</v>
      </c>
      <c r="H3957" s="54"/>
      <c r="I3957" s="54" t="s">
        <v>161</v>
      </c>
      <c r="J3957" s="68">
        <v>0.62</v>
      </c>
      <c r="K3957" s="68">
        <v>0</v>
      </c>
      <c r="L3957" s="68">
        <v>1</v>
      </c>
      <c r="M3957" s="68">
        <v>1</v>
      </c>
      <c r="N3957" s="68">
        <v>0</v>
      </c>
    </row>
    <row r="3958" customFormat="1" spans="1:14">
      <c r="A3958" s="54" t="s">
        <v>11864</v>
      </c>
      <c r="B3958" s="54" t="s">
        <v>11865</v>
      </c>
      <c r="C3958" s="54" t="s">
        <v>11866</v>
      </c>
      <c r="D3958" s="54" t="s">
        <v>336</v>
      </c>
      <c r="E3958" s="54" t="s">
        <v>18</v>
      </c>
      <c r="F3958" s="54" t="s">
        <v>336</v>
      </c>
      <c r="G3958" s="66" t="s">
        <v>129</v>
      </c>
      <c r="H3958" s="54"/>
      <c r="I3958" s="54" t="s">
        <v>161</v>
      </c>
      <c r="J3958" s="68">
        <v>0.44</v>
      </c>
      <c r="K3958" s="68">
        <v>0</v>
      </c>
      <c r="L3958" s="68">
        <v>0.5</v>
      </c>
      <c r="M3958" s="68">
        <v>0.5</v>
      </c>
      <c r="N3958" s="68">
        <v>0</v>
      </c>
    </row>
    <row r="3959" customFormat="1" spans="1:14">
      <c r="A3959" s="54" t="s">
        <v>11867</v>
      </c>
      <c r="B3959" s="54" t="s">
        <v>11868</v>
      </c>
      <c r="C3959" s="54" t="s">
        <v>11869</v>
      </c>
      <c r="D3959" s="54" t="s">
        <v>336</v>
      </c>
      <c r="E3959" s="54" t="s">
        <v>18</v>
      </c>
      <c r="F3959" s="54" t="s">
        <v>336</v>
      </c>
      <c r="G3959" s="54" t="s">
        <v>129</v>
      </c>
      <c r="H3959" s="54"/>
      <c r="I3959" s="54" t="s">
        <v>161</v>
      </c>
      <c r="J3959" s="68">
        <v>0.55</v>
      </c>
      <c r="K3959" s="68">
        <v>0</v>
      </c>
      <c r="L3959" s="68">
        <v>1</v>
      </c>
      <c r="M3959" s="68">
        <v>1</v>
      </c>
      <c r="N3959" s="68">
        <v>0</v>
      </c>
    </row>
    <row r="3960" customFormat="1" spans="1:14">
      <c r="A3960" s="54" t="s">
        <v>11870</v>
      </c>
      <c r="B3960" s="54" t="s">
        <v>11871</v>
      </c>
      <c r="C3960" s="54" t="s">
        <v>11872</v>
      </c>
      <c r="D3960" s="54" t="s">
        <v>310</v>
      </c>
      <c r="E3960" s="54" t="s">
        <v>18</v>
      </c>
      <c r="F3960" s="54" t="s">
        <v>310</v>
      </c>
      <c r="G3960" s="54" t="s">
        <v>29</v>
      </c>
      <c r="H3960" s="54"/>
      <c r="I3960" s="54" t="s">
        <v>152</v>
      </c>
      <c r="J3960" s="68">
        <v>15.58</v>
      </c>
      <c r="K3960" s="68">
        <v>22.512</v>
      </c>
      <c r="L3960" s="68">
        <v>22</v>
      </c>
      <c r="M3960" s="68">
        <v>23</v>
      </c>
      <c r="N3960" s="68">
        <v>1</v>
      </c>
    </row>
    <row r="3961" customFormat="1" spans="1:14">
      <c r="A3961" s="54" t="s">
        <v>11873</v>
      </c>
      <c r="B3961" s="54" t="s">
        <v>11874</v>
      </c>
      <c r="C3961" s="54" t="s">
        <v>11875</v>
      </c>
      <c r="D3961" s="54" t="s">
        <v>160</v>
      </c>
      <c r="E3961" s="54" t="s">
        <v>18</v>
      </c>
      <c r="F3961" s="54" t="s">
        <v>160</v>
      </c>
      <c r="G3961" s="66" t="s">
        <v>129</v>
      </c>
      <c r="H3961" s="54"/>
      <c r="I3961" s="54" t="s">
        <v>1593</v>
      </c>
      <c r="J3961" s="68">
        <v>1.44</v>
      </c>
      <c r="K3961" s="68">
        <v>0.644</v>
      </c>
      <c r="L3961" s="68">
        <v>1.5</v>
      </c>
      <c r="M3961" s="68">
        <v>1.5</v>
      </c>
      <c r="N3961" s="68">
        <v>0</v>
      </c>
    </row>
    <row r="3962" customFormat="1" spans="1:14">
      <c r="A3962" s="54" t="s">
        <v>11876</v>
      </c>
      <c r="B3962" s="54" t="s">
        <v>11877</v>
      </c>
      <c r="C3962" s="54" t="s">
        <v>11878</v>
      </c>
      <c r="D3962" s="54" t="s">
        <v>458</v>
      </c>
      <c r="E3962" s="54" t="s">
        <v>18</v>
      </c>
      <c r="F3962" s="54" t="s">
        <v>458</v>
      </c>
      <c r="G3962" s="54" t="s">
        <v>98</v>
      </c>
      <c r="H3962" s="54"/>
      <c r="I3962" s="54" t="s">
        <v>99</v>
      </c>
      <c r="J3962" s="68">
        <v>0.92</v>
      </c>
      <c r="K3962" s="68">
        <v>1.693</v>
      </c>
      <c r="L3962" s="68">
        <v>1.5</v>
      </c>
      <c r="M3962" s="68">
        <v>2</v>
      </c>
      <c r="N3962" s="68">
        <v>0.5</v>
      </c>
    </row>
    <row r="3963" customFormat="1" spans="1:14">
      <c r="A3963" s="54" t="s">
        <v>11879</v>
      </c>
      <c r="B3963" s="54" t="s">
        <v>11880</v>
      </c>
      <c r="C3963" s="54" t="s">
        <v>11881</v>
      </c>
      <c r="D3963" s="54" t="s">
        <v>586</v>
      </c>
      <c r="E3963" s="54" t="s">
        <v>18</v>
      </c>
      <c r="F3963" s="54" t="s">
        <v>586</v>
      </c>
      <c r="G3963" s="54" t="s">
        <v>98</v>
      </c>
      <c r="H3963" s="54"/>
      <c r="I3963" s="54" t="s">
        <v>442</v>
      </c>
      <c r="J3963" s="68">
        <v>19.57</v>
      </c>
      <c r="K3963" s="68">
        <v>16.486</v>
      </c>
      <c r="L3963" s="68">
        <v>22</v>
      </c>
      <c r="M3963" s="68">
        <v>22</v>
      </c>
      <c r="N3963" s="68">
        <v>0</v>
      </c>
    </row>
    <row r="3964" customFormat="1" spans="1:14">
      <c r="A3964" s="54" t="s">
        <v>11882</v>
      </c>
      <c r="B3964" s="54" t="s">
        <v>11883</v>
      </c>
      <c r="C3964" s="54" t="s">
        <v>11884</v>
      </c>
      <c r="D3964" s="54" t="s">
        <v>160</v>
      </c>
      <c r="E3964" s="54" t="s">
        <v>18</v>
      </c>
      <c r="F3964" s="54" t="s">
        <v>160</v>
      </c>
      <c r="G3964" s="54" t="s">
        <v>129</v>
      </c>
      <c r="H3964" s="54"/>
      <c r="I3964" s="54" t="s">
        <v>161</v>
      </c>
      <c r="J3964" s="68">
        <v>1.05</v>
      </c>
      <c r="K3964" s="68">
        <v>1.232</v>
      </c>
      <c r="L3964" s="68">
        <v>1.5</v>
      </c>
      <c r="M3964" s="68">
        <v>1.5</v>
      </c>
      <c r="N3964" s="68">
        <v>0</v>
      </c>
    </row>
    <row r="3965" customFormat="1" spans="1:14">
      <c r="A3965" s="54" t="s">
        <v>11885</v>
      </c>
      <c r="B3965" s="54" t="s">
        <v>11886</v>
      </c>
      <c r="C3965" s="54" t="s">
        <v>11887</v>
      </c>
      <c r="D3965" s="54" t="s">
        <v>160</v>
      </c>
      <c r="E3965" s="54" t="s">
        <v>18</v>
      </c>
      <c r="F3965" s="54" t="s">
        <v>160</v>
      </c>
      <c r="G3965" s="54" t="s">
        <v>129</v>
      </c>
      <c r="H3965" s="54"/>
      <c r="I3965" s="54" t="s">
        <v>161</v>
      </c>
      <c r="J3965" s="68">
        <v>0.76</v>
      </c>
      <c r="K3965" s="68">
        <v>1.344</v>
      </c>
      <c r="L3965" s="68">
        <v>1.5</v>
      </c>
      <c r="M3965" s="68">
        <v>1.5</v>
      </c>
      <c r="N3965" s="68">
        <v>0</v>
      </c>
    </row>
    <row r="3966" customFormat="1" spans="1:14">
      <c r="A3966" s="54" t="s">
        <v>11888</v>
      </c>
      <c r="B3966" s="54" t="s">
        <v>11889</v>
      </c>
      <c r="C3966" s="54" t="s">
        <v>36</v>
      </c>
      <c r="D3966" s="54" t="s">
        <v>160</v>
      </c>
      <c r="E3966" s="54" t="s">
        <v>18</v>
      </c>
      <c r="F3966" s="54" t="s">
        <v>160</v>
      </c>
      <c r="G3966" s="54" t="s">
        <v>129</v>
      </c>
      <c r="H3966" s="54"/>
      <c r="I3966" s="54" t="s">
        <v>161</v>
      </c>
      <c r="J3966" s="68">
        <v>0.66</v>
      </c>
      <c r="K3966" s="68">
        <v>1.26</v>
      </c>
      <c r="L3966" s="68">
        <v>1.5</v>
      </c>
      <c r="M3966" s="68">
        <v>1.5</v>
      </c>
      <c r="N3966" s="68">
        <v>0</v>
      </c>
    </row>
    <row r="3967" customFormat="1" spans="1:14">
      <c r="A3967" s="54" t="s">
        <v>11890</v>
      </c>
      <c r="B3967" s="54" t="s">
        <v>11891</v>
      </c>
      <c r="C3967" s="54" t="s">
        <v>11892</v>
      </c>
      <c r="D3967" s="54" t="s">
        <v>17</v>
      </c>
      <c r="E3967" s="54" t="s">
        <v>18</v>
      </c>
      <c r="F3967" s="54" t="s">
        <v>17</v>
      </c>
      <c r="G3967" s="54" t="s">
        <v>19</v>
      </c>
      <c r="H3967" s="54"/>
      <c r="I3967" s="54" t="s">
        <v>152</v>
      </c>
      <c r="J3967" s="68">
        <v>0.18</v>
      </c>
      <c r="K3967" s="68">
        <v>0.36</v>
      </c>
      <c r="L3967" s="68">
        <v>0.5</v>
      </c>
      <c r="M3967" s="68">
        <v>0.5</v>
      </c>
      <c r="N3967" s="68">
        <v>0</v>
      </c>
    </row>
    <row r="3968" customFormat="1" spans="1:14">
      <c r="A3968" s="54" t="s">
        <v>11893</v>
      </c>
      <c r="B3968" s="54" t="s">
        <v>11894</v>
      </c>
      <c r="C3968" s="54" t="s">
        <v>11895</v>
      </c>
      <c r="D3968" s="54" t="s">
        <v>17</v>
      </c>
      <c r="E3968" s="54" t="s">
        <v>18</v>
      </c>
      <c r="F3968" s="54" t="s">
        <v>17</v>
      </c>
      <c r="G3968" s="54" t="s">
        <v>19</v>
      </c>
      <c r="H3968" s="54"/>
      <c r="I3968" s="54" t="s">
        <v>152</v>
      </c>
      <c r="J3968" s="68">
        <v>5.67</v>
      </c>
      <c r="K3968" s="68">
        <v>4.86</v>
      </c>
      <c r="L3968" s="68">
        <v>6</v>
      </c>
      <c r="M3968" s="68">
        <v>6</v>
      </c>
      <c r="N3968" s="68">
        <v>0</v>
      </c>
    </row>
    <row r="3969" customFormat="1" spans="1:14">
      <c r="A3969" s="54" t="s">
        <v>11896</v>
      </c>
      <c r="B3969" s="54" t="s">
        <v>11897</v>
      </c>
      <c r="C3969" s="54" t="s">
        <v>11898</v>
      </c>
      <c r="D3969" s="54" t="s">
        <v>590</v>
      </c>
      <c r="E3969" s="54" t="s">
        <v>18</v>
      </c>
      <c r="F3969" s="54" t="s">
        <v>590</v>
      </c>
      <c r="G3969" s="54" t="s">
        <v>129</v>
      </c>
      <c r="H3969" s="54"/>
      <c r="I3969" s="54" t="s">
        <v>191</v>
      </c>
      <c r="J3969" s="68">
        <v>0.84</v>
      </c>
      <c r="K3969" s="68">
        <v>1.588</v>
      </c>
      <c r="L3969" s="68">
        <v>2</v>
      </c>
      <c r="M3969" s="68">
        <v>2</v>
      </c>
      <c r="N3969" s="68">
        <v>0</v>
      </c>
    </row>
    <row r="3970" customFormat="1" spans="1:14">
      <c r="A3970" s="54" t="s">
        <v>11899</v>
      </c>
      <c r="B3970" s="54" t="s">
        <v>11900</v>
      </c>
      <c r="C3970" s="54" t="s">
        <v>11901</v>
      </c>
      <c r="D3970" s="54" t="s">
        <v>24</v>
      </c>
      <c r="E3970" s="54" t="s">
        <v>18</v>
      </c>
      <c r="F3970" s="54" t="s">
        <v>24</v>
      </c>
      <c r="G3970" s="54" t="s">
        <v>19</v>
      </c>
      <c r="H3970" s="54"/>
      <c r="I3970" s="54" t="s">
        <v>246</v>
      </c>
      <c r="J3970" s="68">
        <v>23.63</v>
      </c>
      <c r="K3970" s="68">
        <v>20.459</v>
      </c>
      <c r="L3970" s="68">
        <v>24</v>
      </c>
      <c r="M3970" s="68">
        <v>24</v>
      </c>
      <c r="N3970" s="68">
        <v>0</v>
      </c>
    </row>
    <row r="3971" customFormat="1" spans="1:14">
      <c r="A3971" s="54" t="s">
        <v>11902</v>
      </c>
      <c r="B3971" s="54" t="s">
        <v>11903</v>
      </c>
      <c r="C3971" s="54" t="s">
        <v>11904</v>
      </c>
      <c r="D3971" s="54" t="s">
        <v>24</v>
      </c>
      <c r="E3971" s="54" t="s">
        <v>18</v>
      </c>
      <c r="F3971" s="54" t="s">
        <v>24</v>
      </c>
      <c r="G3971" s="54" t="s">
        <v>19</v>
      </c>
      <c r="H3971" s="54"/>
      <c r="I3971" s="54" t="s">
        <v>1262</v>
      </c>
      <c r="J3971" s="68">
        <v>24.28</v>
      </c>
      <c r="K3971" s="68">
        <v>24.355</v>
      </c>
      <c r="L3971" s="68">
        <v>25</v>
      </c>
      <c r="M3971" s="68">
        <v>25</v>
      </c>
      <c r="N3971" s="68">
        <v>0</v>
      </c>
    </row>
    <row r="3972" customFormat="1" spans="1:14">
      <c r="A3972" s="54" t="s">
        <v>11905</v>
      </c>
      <c r="B3972" s="54" t="s">
        <v>11906</v>
      </c>
      <c r="C3972" s="54" t="s">
        <v>11907</v>
      </c>
      <c r="D3972" s="54" t="s">
        <v>24</v>
      </c>
      <c r="E3972" s="54" t="s">
        <v>18</v>
      </c>
      <c r="F3972" s="54" t="s">
        <v>24</v>
      </c>
      <c r="G3972" s="66" t="s">
        <v>19</v>
      </c>
      <c r="H3972" s="54"/>
      <c r="I3972" s="54" t="s">
        <v>1262</v>
      </c>
      <c r="J3972" s="68">
        <v>48.77</v>
      </c>
      <c r="K3972" s="68">
        <v>48.805</v>
      </c>
      <c r="L3972" s="68">
        <v>50</v>
      </c>
      <c r="M3972" s="68">
        <v>50</v>
      </c>
      <c r="N3972" s="68">
        <v>0</v>
      </c>
    </row>
    <row r="3973" customFormat="1" spans="1:14">
      <c r="A3973" s="54" t="s">
        <v>11908</v>
      </c>
      <c r="B3973" s="54" t="s">
        <v>11909</v>
      </c>
      <c r="C3973" s="54" t="s">
        <v>11910</v>
      </c>
      <c r="D3973" s="54" t="s">
        <v>17</v>
      </c>
      <c r="E3973" s="54" t="s">
        <v>18</v>
      </c>
      <c r="F3973" s="54" t="s">
        <v>17</v>
      </c>
      <c r="G3973" s="66" t="s">
        <v>19</v>
      </c>
      <c r="H3973" s="54"/>
      <c r="I3973" s="54" t="s">
        <v>292</v>
      </c>
      <c r="J3973" s="68">
        <v>3.81</v>
      </c>
      <c r="K3973" s="68">
        <v>6.468</v>
      </c>
      <c r="L3973" s="68">
        <v>6</v>
      </c>
      <c r="M3973" s="68">
        <v>6.5</v>
      </c>
      <c r="N3973" s="68">
        <v>0.5</v>
      </c>
    </row>
    <row r="3974" customFormat="1" spans="1:14">
      <c r="A3974" s="54" t="s">
        <v>11911</v>
      </c>
      <c r="B3974" s="54" t="s">
        <v>11912</v>
      </c>
      <c r="C3974" s="54" t="s">
        <v>11913</v>
      </c>
      <c r="D3974" s="54" t="s">
        <v>256</v>
      </c>
      <c r="E3974" s="54" t="s">
        <v>18</v>
      </c>
      <c r="F3974" s="54" t="s">
        <v>256</v>
      </c>
      <c r="G3974" s="66" t="s">
        <v>19</v>
      </c>
      <c r="H3974" s="54"/>
      <c r="I3974" s="54" t="s">
        <v>223</v>
      </c>
      <c r="J3974" s="68">
        <v>23.19</v>
      </c>
      <c r="K3974" s="68">
        <v>72.176</v>
      </c>
      <c r="L3974" s="68">
        <v>63</v>
      </c>
      <c r="M3974" s="68">
        <v>75</v>
      </c>
      <c r="N3974" s="68">
        <v>12</v>
      </c>
    </row>
    <row r="3975" customFormat="1" spans="1:14">
      <c r="A3975" s="54" t="s">
        <v>11914</v>
      </c>
      <c r="B3975" s="54" t="s">
        <v>11915</v>
      </c>
      <c r="C3975" s="54" t="s">
        <v>11916</v>
      </c>
      <c r="D3975" s="54" t="s">
        <v>17</v>
      </c>
      <c r="E3975" s="54" t="s">
        <v>18</v>
      </c>
      <c r="F3975" s="54" t="s">
        <v>17</v>
      </c>
      <c r="G3975" s="54" t="s">
        <v>19</v>
      </c>
      <c r="H3975" s="54"/>
      <c r="I3975" s="54" t="s">
        <v>223</v>
      </c>
      <c r="J3975" s="68">
        <v>5.18</v>
      </c>
      <c r="K3975" s="68">
        <v>4.165</v>
      </c>
      <c r="L3975" s="68">
        <v>5.5</v>
      </c>
      <c r="M3975" s="68">
        <v>5.5</v>
      </c>
      <c r="N3975" s="68">
        <v>0</v>
      </c>
    </row>
    <row r="3976" customFormat="1" spans="1:14">
      <c r="A3976" s="54" t="s">
        <v>11917</v>
      </c>
      <c r="B3976" s="54" t="s">
        <v>11918</v>
      </c>
      <c r="C3976" s="54" t="s">
        <v>11919</v>
      </c>
      <c r="D3976" s="54" t="s">
        <v>2864</v>
      </c>
      <c r="E3976" s="54" t="s">
        <v>18</v>
      </c>
      <c r="F3976" s="54" t="s">
        <v>2864</v>
      </c>
      <c r="G3976" s="54" t="s">
        <v>129</v>
      </c>
      <c r="H3976" s="54"/>
      <c r="I3976" s="54" t="s">
        <v>2305</v>
      </c>
      <c r="J3976" s="68">
        <v>6.05</v>
      </c>
      <c r="K3976" s="68">
        <v>12.074</v>
      </c>
      <c r="L3976" s="68">
        <v>11</v>
      </c>
      <c r="M3976" s="68">
        <v>12.5</v>
      </c>
      <c r="N3976" s="68">
        <v>1.5</v>
      </c>
    </row>
    <row r="3977" customFormat="1" spans="1:14">
      <c r="A3977" s="54" t="s">
        <v>11920</v>
      </c>
      <c r="B3977" s="54" t="s">
        <v>11921</v>
      </c>
      <c r="C3977" s="54" t="s">
        <v>11922</v>
      </c>
      <c r="D3977" s="54" t="s">
        <v>17</v>
      </c>
      <c r="E3977" s="54" t="s">
        <v>18</v>
      </c>
      <c r="F3977" s="54" t="s">
        <v>17</v>
      </c>
      <c r="G3977" s="54" t="s">
        <v>19</v>
      </c>
      <c r="H3977" s="54"/>
      <c r="I3977" s="54" t="s">
        <v>2305</v>
      </c>
      <c r="J3977" s="68">
        <v>53.29</v>
      </c>
      <c r="K3977" s="68">
        <v>57.904</v>
      </c>
      <c r="L3977" s="68">
        <v>54</v>
      </c>
      <c r="M3977" s="68">
        <v>58</v>
      </c>
      <c r="N3977" s="68">
        <v>4</v>
      </c>
    </row>
    <row r="3978" customFormat="1" spans="1:14">
      <c r="A3978" s="54" t="s">
        <v>11923</v>
      </c>
      <c r="B3978" s="54" t="s">
        <v>11924</v>
      </c>
      <c r="C3978" s="54" t="s">
        <v>11925</v>
      </c>
      <c r="D3978" s="54" t="s">
        <v>590</v>
      </c>
      <c r="E3978" s="54" t="s">
        <v>18</v>
      </c>
      <c r="F3978" s="54" t="s">
        <v>590</v>
      </c>
      <c r="G3978" s="54" t="s">
        <v>129</v>
      </c>
      <c r="H3978" s="54"/>
      <c r="I3978" s="54" t="s">
        <v>191</v>
      </c>
      <c r="J3978" s="68">
        <v>7.11</v>
      </c>
      <c r="K3978" s="68">
        <v>11.008</v>
      </c>
      <c r="L3978" s="68">
        <v>7.14</v>
      </c>
      <c r="M3978" s="68">
        <v>9.5</v>
      </c>
      <c r="N3978" s="68">
        <v>2.36</v>
      </c>
    </row>
    <row r="3979" customFormat="1" spans="1:14">
      <c r="A3979" s="54" t="s">
        <v>11926</v>
      </c>
      <c r="B3979" s="54" t="s">
        <v>11927</v>
      </c>
      <c r="C3979" s="54" t="s">
        <v>11928</v>
      </c>
      <c r="D3979" s="54" t="s">
        <v>17</v>
      </c>
      <c r="E3979" s="54" t="s">
        <v>18</v>
      </c>
      <c r="F3979" s="54" t="s">
        <v>17</v>
      </c>
      <c r="G3979" s="54" t="s">
        <v>19</v>
      </c>
      <c r="H3979" s="54"/>
      <c r="I3979" s="54" t="s">
        <v>99</v>
      </c>
      <c r="J3979" s="68">
        <v>48.77</v>
      </c>
      <c r="K3979" s="68">
        <v>55.274</v>
      </c>
      <c r="L3979" s="68">
        <v>50</v>
      </c>
      <c r="M3979" s="68">
        <v>56</v>
      </c>
      <c r="N3979" s="68">
        <v>6</v>
      </c>
    </row>
    <row r="3980" customFormat="1" spans="1:14">
      <c r="A3980" s="54" t="s">
        <v>11929</v>
      </c>
      <c r="B3980" s="54" t="s">
        <v>11930</v>
      </c>
      <c r="C3980" s="54" t="s">
        <v>11931</v>
      </c>
      <c r="D3980" s="54" t="s">
        <v>17</v>
      </c>
      <c r="E3980" s="54" t="s">
        <v>18</v>
      </c>
      <c r="F3980" s="54" t="s">
        <v>17</v>
      </c>
      <c r="G3980" s="54" t="s">
        <v>19</v>
      </c>
      <c r="H3980" s="54"/>
      <c r="I3980" s="54" t="s">
        <v>99</v>
      </c>
      <c r="J3980" s="68">
        <v>32.61</v>
      </c>
      <c r="K3980" s="68">
        <v>37.203</v>
      </c>
      <c r="L3980" s="68">
        <v>33</v>
      </c>
      <c r="M3980" s="68">
        <v>38</v>
      </c>
      <c r="N3980" s="68">
        <v>5</v>
      </c>
    </row>
    <row r="3981" customFormat="1" spans="1:14">
      <c r="A3981" s="54" t="s">
        <v>11932</v>
      </c>
      <c r="B3981" s="54" t="s">
        <v>11933</v>
      </c>
      <c r="C3981" s="54" t="s">
        <v>11934</v>
      </c>
      <c r="D3981" s="54" t="s">
        <v>17</v>
      </c>
      <c r="E3981" s="54" t="s">
        <v>18</v>
      </c>
      <c r="F3981" s="54" t="s">
        <v>17</v>
      </c>
      <c r="G3981" s="54" t="s">
        <v>19</v>
      </c>
      <c r="H3981" s="54"/>
      <c r="I3981" s="54" t="s">
        <v>99</v>
      </c>
      <c r="J3981" s="68">
        <v>49.06</v>
      </c>
      <c r="K3981" s="68">
        <v>56.131</v>
      </c>
      <c r="L3981" s="68">
        <v>49.5</v>
      </c>
      <c r="M3981" s="68">
        <v>57</v>
      </c>
      <c r="N3981" s="68">
        <v>7.5</v>
      </c>
    </row>
    <row r="3982" customFormat="1" spans="1:14">
      <c r="A3982" s="54" t="s">
        <v>11935</v>
      </c>
      <c r="B3982" s="54" t="s">
        <v>11936</v>
      </c>
      <c r="C3982" s="54" t="s">
        <v>11937</v>
      </c>
      <c r="D3982" s="54" t="s">
        <v>17</v>
      </c>
      <c r="E3982" s="54" t="s">
        <v>18</v>
      </c>
      <c r="F3982" s="54" t="s">
        <v>17</v>
      </c>
      <c r="G3982" s="54" t="s">
        <v>19</v>
      </c>
      <c r="H3982" s="54"/>
      <c r="I3982" s="54" t="s">
        <v>99</v>
      </c>
      <c r="J3982" s="68">
        <v>48.63</v>
      </c>
      <c r="K3982" s="68">
        <v>55.263</v>
      </c>
      <c r="L3982" s="68">
        <v>50</v>
      </c>
      <c r="M3982" s="68">
        <v>56</v>
      </c>
      <c r="N3982" s="68">
        <v>6</v>
      </c>
    </row>
    <row r="3983" customFormat="1" spans="1:14">
      <c r="A3983" s="54" t="s">
        <v>11938</v>
      </c>
      <c r="B3983" s="54" t="s">
        <v>11939</v>
      </c>
      <c r="C3983" s="54" t="s">
        <v>11940</v>
      </c>
      <c r="D3983" s="54" t="s">
        <v>17</v>
      </c>
      <c r="E3983" s="54" t="s">
        <v>18</v>
      </c>
      <c r="F3983" s="54" t="s">
        <v>17</v>
      </c>
      <c r="G3983" s="54" t="s">
        <v>19</v>
      </c>
      <c r="H3983" s="54"/>
      <c r="I3983" s="54" t="s">
        <v>99</v>
      </c>
      <c r="J3983" s="68">
        <v>48.69</v>
      </c>
      <c r="K3983" s="68">
        <v>55.702</v>
      </c>
      <c r="L3983" s="68">
        <v>50</v>
      </c>
      <c r="M3983" s="68">
        <v>56</v>
      </c>
      <c r="N3983" s="68">
        <v>6</v>
      </c>
    </row>
    <row r="3984" customFormat="1" spans="1:14">
      <c r="A3984" s="54" t="s">
        <v>11941</v>
      </c>
      <c r="B3984" s="54" t="s">
        <v>11942</v>
      </c>
      <c r="C3984" s="54" t="s">
        <v>11943</v>
      </c>
      <c r="D3984" s="54" t="s">
        <v>17</v>
      </c>
      <c r="E3984" s="54" t="s">
        <v>18</v>
      </c>
      <c r="F3984" s="54" t="s">
        <v>17</v>
      </c>
      <c r="G3984" s="54" t="s">
        <v>19</v>
      </c>
      <c r="H3984" s="54"/>
      <c r="I3984" s="54" t="s">
        <v>1262</v>
      </c>
      <c r="J3984" s="68">
        <v>0.38</v>
      </c>
      <c r="K3984" s="68">
        <v>0</v>
      </c>
      <c r="L3984" s="68">
        <v>0.5</v>
      </c>
      <c r="M3984" s="68">
        <v>0.5</v>
      </c>
      <c r="N3984" s="68">
        <v>0</v>
      </c>
    </row>
    <row r="3985" customFormat="1" spans="1:14">
      <c r="A3985" s="54" t="s">
        <v>11944</v>
      </c>
      <c r="B3985" s="54" t="s">
        <v>11945</v>
      </c>
      <c r="C3985" s="54" t="s">
        <v>11946</v>
      </c>
      <c r="D3985" s="54" t="s">
        <v>17</v>
      </c>
      <c r="E3985" s="54" t="s">
        <v>18</v>
      </c>
      <c r="F3985" s="54" t="s">
        <v>17</v>
      </c>
      <c r="G3985" s="54" t="s">
        <v>19</v>
      </c>
      <c r="H3985" s="54"/>
      <c r="I3985" s="54" t="s">
        <v>1262</v>
      </c>
      <c r="J3985" s="68">
        <v>12.87</v>
      </c>
      <c r="K3985" s="68">
        <v>5.861</v>
      </c>
      <c r="L3985" s="68">
        <v>13</v>
      </c>
      <c r="M3985" s="68">
        <v>13</v>
      </c>
      <c r="N3985" s="68">
        <v>0</v>
      </c>
    </row>
    <row r="3986" customFormat="1" spans="1:14">
      <c r="A3986" s="54" t="s">
        <v>11947</v>
      </c>
      <c r="B3986" s="54" t="s">
        <v>11948</v>
      </c>
      <c r="C3986" s="54" t="s">
        <v>11949</v>
      </c>
      <c r="D3986" s="54" t="s">
        <v>144</v>
      </c>
      <c r="E3986" s="54" t="s">
        <v>18</v>
      </c>
      <c r="F3986" s="54" t="s">
        <v>144</v>
      </c>
      <c r="G3986" s="66" t="s">
        <v>52</v>
      </c>
      <c r="H3986" s="54"/>
      <c r="I3986" s="54" t="s">
        <v>1068</v>
      </c>
      <c r="J3986" s="68">
        <v>6.68</v>
      </c>
      <c r="K3986" s="68">
        <v>3.312</v>
      </c>
      <c r="L3986" s="68">
        <v>7</v>
      </c>
      <c r="M3986" s="68">
        <v>7</v>
      </c>
      <c r="N3986" s="68">
        <v>0</v>
      </c>
    </row>
    <row r="3987" customFormat="1" spans="1:14">
      <c r="A3987" s="54" t="s">
        <v>11950</v>
      </c>
      <c r="B3987" s="54" t="s">
        <v>11951</v>
      </c>
      <c r="C3987" s="54" t="s">
        <v>11952</v>
      </c>
      <c r="D3987" s="54" t="s">
        <v>17</v>
      </c>
      <c r="E3987" s="54" t="s">
        <v>18</v>
      </c>
      <c r="F3987" s="54" t="s">
        <v>17</v>
      </c>
      <c r="G3987" s="54" t="s">
        <v>19</v>
      </c>
      <c r="H3987" s="54"/>
      <c r="I3987" s="54" t="s">
        <v>1262</v>
      </c>
      <c r="J3987" s="68">
        <v>4.4</v>
      </c>
      <c r="K3987" s="68">
        <v>2.088</v>
      </c>
      <c r="L3987" s="68">
        <v>4.5</v>
      </c>
      <c r="M3987" s="68">
        <v>4.5</v>
      </c>
      <c r="N3987" s="68">
        <v>0</v>
      </c>
    </row>
    <row r="3988" customFormat="1" spans="1:14">
      <c r="A3988" s="54" t="s">
        <v>11953</v>
      </c>
      <c r="B3988" s="54" t="s">
        <v>11954</v>
      </c>
      <c r="C3988" s="54" t="s">
        <v>11955</v>
      </c>
      <c r="D3988" s="54" t="s">
        <v>17</v>
      </c>
      <c r="E3988" s="54" t="s">
        <v>18</v>
      </c>
      <c r="F3988" s="54" t="s">
        <v>17</v>
      </c>
      <c r="G3988" s="54" t="s">
        <v>19</v>
      </c>
      <c r="H3988" s="54"/>
      <c r="I3988" s="54" t="s">
        <v>1262</v>
      </c>
      <c r="J3988" s="68">
        <v>1.96</v>
      </c>
      <c r="K3988" s="68">
        <v>1.276</v>
      </c>
      <c r="L3988" s="68">
        <v>2</v>
      </c>
      <c r="M3988" s="68">
        <v>2</v>
      </c>
      <c r="N3988" s="68">
        <v>0</v>
      </c>
    </row>
    <row r="3989" customFormat="1" spans="1:14">
      <c r="A3989" s="54" t="s">
        <v>11956</v>
      </c>
      <c r="B3989" s="54" t="s">
        <v>11957</v>
      </c>
      <c r="C3989" s="54" t="s">
        <v>11958</v>
      </c>
      <c r="D3989" s="54" t="s">
        <v>17</v>
      </c>
      <c r="E3989" s="54" t="s">
        <v>18</v>
      </c>
      <c r="F3989" s="54" t="s">
        <v>17</v>
      </c>
      <c r="G3989" s="54" t="s">
        <v>19</v>
      </c>
      <c r="H3989" s="54"/>
      <c r="I3989" s="54" t="s">
        <v>79</v>
      </c>
      <c r="J3989" s="68">
        <v>2.08</v>
      </c>
      <c r="K3989" s="68">
        <v>4.608</v>
      </c>
      <c r="L3989" s="68">
        <v>4</v>
      </c>
      <c r="M3989" s="68">
        <v>5</v>
      </c>
      <c r="N3989" s="68">
        <v>1</v>
      </c>
    </row>
    <row r="3990" customFormat="1" spans="1:14">
      <c r="A3990" s="54" t="s">
        <v>11959</v>
      </c>
      <c r="B3990" s="54" t="s">
        <v>11960</v>
      </c>
      <c r="C3990" s="54" t="s">
        <v>11961</v>
      </c>
      <c r="D3990" s="54" t="s">
        <v>17</v>
      </c>
      <c r="E3990" s="54" t="s">
        <v>18</v>
      </c>
      <c r="F3990" s="54" t="s">
        <v>17</v>
      </c>
      <c r="G3990" s="54" t="s">
        <v>19</v>
      </c>
      <c r="H3990" s="54"/>
      <c r="I3990" s="54" t="s">
        <v>79</v>
      </c>
      <c r="J3990" s="68">
        <v>0.65</v>
      </c>
      <c r="K3990" s="68">
        <v>1.071</v>
      </c>
      <c r="L3990" s="68">
        <v>1.5</v>
      </c>
      <c r="M3990" s="68">
        <v>1.5</v>
      </c>
      <c r="N3990" s="68">
        <v>0</v>
      </c>
    </row>
    <row r="3991" customFormat="1" spans="1:14">
      <c r="A3991" s="54" t="s">
        <v>11962</v>
      </c>
      <c r="B3991" s="54" t="s">
        <v>11963</v>
      </c>
      <c r="C3991" s="54" t="s">
        <v>11964</v>
      </c>
      <c r="D3991" s="54" t="s">
        <v>17</v>
      </c>
      <c r="E3991" s="54" t="s">
        <v>18</v>
      </c>
      <c r="F3991" s="54" t="s">
        <v>17</v>
      </c>
      <c r="G3991" s="54" t="s">
        <v>19</v>
      </c>
      <c r="H3991" s="54"/>
      <c r="I3991" s="54" t="s">
        <v>219</v>
      </c>
      <c r="J3991" s="68">
        <v>45.73</v>
      </c>
      <c r="K3991" s="68">
        <v>33.144</v>
      </c>
      <c r="L3991" s="68">
        <v>46</v>
      </c>
      <c r="M3991" s="68">
        <v>46</v>
      </c>
      <c r="N3991" s="68">
        <v>0</v>
      </c>
    </row>
    <row r="3992" customFormat="1" spans="1:14">
      <c r="A3992" s="54" t="s">
        <v>11965</v>
      </c>
      <c r="B3992" s="54" t="s">
        <v>11966</v>
      </c>
      <c r="C3992" s="54" t="s">
        <v>11967</v>
      </c>
      <c r="D3992" s="54" t="s">
        <v>17</v>
      </c>
      <c r="E3992" s="54" t="s">
        <v>18</v>
      </c>
      <c r="F3992" s="54" t="s">
        <v>17</v>
      </c>
      <c r="G3992" s="54" t="s">
        <v>19</v>
      </c>
      <c r="H3992" s="54"/>
      <c r="I3992" s="54" t="s">
        <v>219</v>
      </c>
      <c r="J3992" s="68">
        <v>45.43</v>
      </c>
      <c r="K3992" s="68">
        <v>33.092</v>
      </c>
      <c r="L3992" s="68">
        <v>46</v>
      </c>
      <c r="M3992" s="68">
        <v>46</v>
      </c>
      <c r="N3992" s="68">
        <v>0</v>
      </c>
    </row>
    <row r="3993" customFormat="1" spans="1:14">
      <c r="A3993" s="54" t="s">
        <v>11968</v>
      </c>
      <c r="B3993" s="54" t="s">
        <v>11969</v>
      </c>
      <c r="C3993" s="54" t="s">
        <v>11970</v>
      </c>
      <c r="D3993" s="54" t="s">
        <v>17</v>
      </c>
      <c r="E3993" s="54" t="s">
        <v>18</v>
      </c>
      <c r="F3993" s="54" t="s">
        <v>17</v>
      </c>
      <c r="G3993" s="54" t="s">
        <v>19</v>
      </c>
      <c r="H3993" s="54"/>
      <c r="I3993" s="54" t="s">
        <v>219</v>
      </c>
      <c r="J3993" s="68">
        <v>46.59</v>
      </c>
      <c r="K3993" s="68">
        <v>33.144</v>
      </c>
      <c r="L3993" s="68">
        <v>47</v>
      </c>
      <c r="M3993" s="68">
        <v>47</v>
      </c>
      <c r="N3993" s="68">
        <v>0</v>
      </c>
    </row>
    <row r="3994" customFormat="1" spans="1:14">
      <c r="A3994" s="54" t="s">
        <v>11971</v>
      </c>
      <c r="B3994" s="54" t="s">
        <v>11972</v>
      </c>
      <c r="C3994" s="54" t="s">
        <v>11973</v>
      </c>
      <c r="D3994" s="54" t="s">
        <v>17</v>
      </c>
      <c r="E3994" s="54" t="s">
        <v>18</v>
      </c>
      <c r="F3994" s="54" t="s">
        <v>17</v>
      </c>
      <c r="G3994" s="66" t="s">
        <v>19</v>
      </c>
      <c r="H3994" s="54"/>
      <c r="I3994" s="54" t="s">
        <v>219</v>
      </c>
      <c r="J3994" s="68">
        <v>45.59</v>
      </c>
      <c r="K3994" s="68">
        <v>32.944</v>
      </c>
      <c r="L3994" s="68">
        <v>46</v>
      </c>
      <c r="M3994" s="68">
        <v>46</v>
      </c>
      <c r="N3994" s="68">
        <v>0</v>
      </c>
    </row>
    <row r="3995" customFormat="1" spans="1:14">
      <c r="A3995" s="54" t="s">
        <v>11974</v>
      </c>
      <c r="B3995" s="54" t="s">
        <v>11975</v>
      </c>
      <c r="C3995" s="54" t="s">
        <v>11976</v>
      </c>
      <c r="D3995" s="54" t="s">
        <v>17</v>
      </c>
      <c r="E3995" s="54" t="s">
        <v>18</v>
      </c>
      <c r="F3995" s="54" t="s">
        <v>17</v>
      </c>
      <c r="G3995" s="54" t="s">
        <v>19</v>
      </c>
      <c r="H3995" s="54"/>
      <c r="I3995" s="54" t="s">
        <v>219</v>
      </c>
      <c r="J3995" s="68">
        <v>45.33</v>
      </c>
      <c r="K3995" s="68">
        <v>33.701</v>
      </c>
      <c r="L3995" s="68">
        <v>46</v>
      </c>
      <c r="M3995" s="68">
        <v>46</v>
      </c>
      <c r="N3995" s="68">
        <v>0</v>
      </c>
    </row>
    <row r="3996" customFormat="1" spans="1:14">
      <c r="A3996" s="54" t="s">
        <v>11977</v>
      </c>
      <c r="B3996" s="54" t="s">
        <v>11978</v>
      </c>
      <c r="C3996" s="54" t="s">
        <v>11979</v>
      </c>
      <c r="D3996" s="54" t="s">
        <v>17</v>
      </c>
      <c r="E3996" s="54" t="s">
        <v>18</v>
      </c>
      <c r="F3996" s="54" t="s">
        <v>17</v>
      </c>
      <c r="G3996" s="54" t="s">
        <v>19</v>
      </c>
      <c r="H3996" s="54"/>
      <c r="I3996" s="54" t="s">
        <v>219</v>
      </c>
      <c r="J3996" s="68">
        <v>46.58</v>
      </c>
      <c r="K3996" s="68">
        <v>33.07</v>
      </c>
      <c r="L3996" s="68">
        <v>47</v>
      </c>
      <c r="M3996" s="68">
        <v>47</v>
      </c>
      <c r="N3996" s="68">
        <v>0</v>
      </c>
    </row>
    <row r="3997" customFormat="1" spans="1:14">
      <c r="A3997" s="54" t="s">
        <v>11980</v>
      </c>
      <c r="B3997" s="54" t="s">
        <v>11981</v>
      </c>
      <c r="C3997" s="54" t="s">
        <v>11982</v>
      </c>
      <c r="D3997" s="54" t="s">
        <v>17</v>
      </c>
      <c r="E3997" s="54" t="s">
        <v>18</v>
      </c>
      <c r="F3997" s="54" t="s">
        <v>17</v>
      </c>
      <c r="G3997" s="54" t="s">
        <v>19</v>
      </c>
      <c r="H3997" s="54"/>
      <c r="I3997" s="54" t="s">
        <v>219</v>
      </c>
      <c r="J3997" s="68">
        <v>47.55</v>
      </c>
      <c r="K3997" s="68">
        <v>34.155</v>
      </c>
      <c r="L3997" s="68">
        <v>48</v>
      </c>
      <c r="M3997" s="68">
        <v>48</v>
      </c>
      <c r="N3997" s="68">
        <v>0</v>
      </c>
    </row>
    <row r="3998" customFormat="1" spans="1:14">
      <c r="A3998" s="54" t="s">
        <v>11983</v>
      </c>
      <c r="B3998" s="54" t="s">
        <v>11984</v>
      </c>
      <c r="C3998" s="54" t="s">
        <v>11985</v>
      </c>
      <c r="D3998" s="54" t="s">
        <v>17</v>
      </c>
      <c r="E3998" s="54" t="s">
        <v>18</v>
      </c>
      <c r="F3998" s="54" t="s">
        <v>17</v>
      </c>
      <c r="G3998" s="54" t="s">
        <v>19</v>
      </c>
      <c r="H3998" s="54"/>
      <c r="I3998" s="54" t="s">
        <v>219</v>
      </c>
      <c r="J3998" s="68">
        <v>43.6</v>
      </c>
      <c r="K3998" s="68">
        <v>32.678</v>
      </c>
      <c r="L3998" s="68">
        <v>44</v>
      </c>
      <c r="M3998" s="68">
        <v>44</v>
      </c>
      <c r="N3998" s="68">
        <v>0</v>
      </c>
    </row>
    <row r="3999" customFormat="1" spans="1:14">
      <c r="A3999" s="54" t="s">
        <v>11986</v>
      </c>
      <c r="B3999" s="54" t="s">
        <v>11987</v>
      </c>
      <c r="C3999" s="54" t="s">
        <v>11988</v>
      </c>
      <c r="D3999" s="54" t="s">
        <v>168</v>
      </c>
      <c r="E3999" s="54" t="s">
        <v>18</v>
      </c>
      <c r="F3999" s="54" t="s">
        <v>169</v>
      </c>
      <c r="G3999" s="54" t="s">
        <v>170</v>
      </c>
      <c r="H3999" s="54"/>
      <c r="I3999" s="54" t="s">
        <v>227</v>
      </c>
      <c r="J3999" s="68">
        <v>38.72</v>
      </c>
      <c r="K3999" s="68">
        <v>30.707</v>
      </c>
      <c r="L3999" s="68">
        <v>71</v>
      </c>
      <c r="M3999" s="68">
        <v>75</v>
      </c>
      <c r="N3999" s="68">
        <v>4</v>
      </c>
    </row>
    <row r="4000" customFormat="1" spans="1:14">
      <c r="A4000" s="54" t="s">
        <v>11989</v>
      </c>
      <c r="B4000" s="54" t="s">
        <v>11990</v>
      </c>
      <c r="C4000" s="54" t="s">
        <v>11991</v>
      </c>
      <c r="D4000" s="54" t="s">
        <v>17</v>
      </c>
      <c r="E4000" s="54" t="s">
        <v>18</v>
      </c>
      <c r="F4000" s="54" t="s">
        <v>17</v>
      </c>
      <c r="G4000" s="54" t="s">
        <v>19</v>
      </c>
      <c r="H4000" s="54"/>
      <c r="I4000" s="54" t="s">
        <v>1262</v>
      </c>
      <c r="J4000" s="68">
        <v>36.35</v>
      </c>
      <c r="K4000" s="68">
        <v>11.613</v>
      </c>
      <c r="L4000" s="68">
        <v>37</v>
      </c>
      <c r="M4000" s="68">
        <v>37</v>
      </c>
      <c r="N4000" s="68">
        <v>0</v>
      </c>
    </row>
    <row r="4001" customFormat="1" spans="1:14">
      <c r="A4001" s="54" t="s">
        <v>11992</v>
      </c>
      <c r="B4001" s="54" t="s">
        <v>11993</v>
      </c>
      <c r="C4001" s="54" t="s">
        <v>11994</v>
      </c>
      <c r="D4001" s="54" t="s">
        <v>5040</v>
      </c>
      <c r="E4001" s="54" t="s">
        <v>18</v>
      </c>
      <c r="F4001" s="54" t="s">
        <v>5040</v>
      </c>
      <c r="G4001" s="54" t="s">
        <v>52</v>
      </c>
      <c r="H4001" s="54"/>
      <c r="I4001" s="54" t="s">
        <v>203</v>
      </c>
      <c r="J4001" s="68">
        <v>90.44</v>
      </c>
      <c r="K4001" s="68">
        <v>93.412</v>
      </c>
      <c r="L4001" s="68">
        <v>88</v>
      </c>
      <c r="M4001" s="68">
        <v>113</v>
      </c>
      <c r="N4001" s="68">
        <v>25</v>
      </c>
    </row>
    <row r="4002" customFormat="1" spans="1:14">
      <c r="A4002" s="54" t="s">
        <v>11995</v>
      </c>
      <c r="B4002" s="54" t="s">
        <v>11996</v>
      </c>
      <c r="C4002" s="54" t="s">
        <v>11997</v>
      </c>
      <c r="D4002" s="54" t="s">
        <v>317</v>
      </c>
      <c r="E4002" s="54" t="s">
        <v>18</v>
      </c>
      <c r="F4002" s="54" t="s">
        <v>317</v>
      </c>
      <c r="G4002" s="54" t="s">
        <v>52</v>
      </c>
      <c r="H4002" s="54"/>
      <c r="I4002" s="54" t="s">
        <v>203</v>
      </c>
      <c r="J4002" s="68">
        <v>8.13</v>
      </c>
      <c r="K4002" s="68">
        <v>10.549</v>
      </c>
      <c r="L4002" s="68">
        <v>21</v>
      </c>
      <c r="M4002" s="68">
        <v>21</v>
      </c>
      <c r="N4002" s="68">
        <v>0</v>
      </c>
    </row>
    <row r="4003" customFormat="1" spans="1:14">
      <c r="A4003" s="54" t="s">
        <v>11998</v>
      </c>
      <c r="B4003" s="54" t="s">
        <v>11999</v>
      </c>
      <c r="C4003" s="54" t="s">
        <v>12000</v>
      </c>
      <c r="D4003" s="54" t="s">
        <v>287</v>
      </c>
      <c r="E4003" s="54" t="s">
        <v>18</v>
      </c>
      <c r="F4003" s="54" t="s">
        <v>287</v>
      </c>
      <c r="G4003" s="66" t="s">
        <v>98</v>
      </c>
      <c r="H4003" s="54"/>
      <c r="I4003" s="54" t="s">
        <v>442</v>
      </c>
      <c r="J4003" s="68">
        <v>5.73</v>
      </c>
      <c r="K4003" s="68">
        <v>8.784</v>
      </c>
      <c r="L4003" s="68">
        <v>11</v>
      </c>
      <c r="M4003" s="68">
        <v>9</v>
      </c>
      <c r="N4003" s="68">
        <v>-2</v>
      </c>
    </row>
    <row r="4004" customFormat="1" spans="1:14">
      <c r="A4004" s="54" t="s">
        <v>12001</v>
      </c>
      <c r="B4004" s="54" t="s">
        <v>12002</v>
      </c>
      <c r="C4004" s="54" t="s">
        <v>12003</v>
      </c>
      <c r="D4004" s="54" t="s">
        <v>78</v>
      </c>
      <c r="E4004" s="54" t="s">
        <v>18</v>
      </c>
      <c r="F4004" s="54" t="s">
        <v>78</v>
      </c>
      <c r="G4004" s="54" t="s">
        <v>29</v>
      </c>
      <c r="H4004" s="54"/>
      <c r="I4004" s="54" t="s">
        <v>558</v>
      </c>
      <c r="J4004" s="68">
        <v>47.16</v>
      </c>
      <c r="K4004" s="68">
        <v>101.473</v>
      </c>
      <c r="L4004" s="68">
        <v>94</v>
      </c>
      <c r="M4004" s="68">
        <v>104</v>
      </c>
      <c r="N4004" s="68">
        <v>10</v>
      </c>
    </row>
    <row r="4005" customFormat="1" spans="1:14">
      <c r="A4005" s="54" t="s">
        <v>12004</v>
      </c>
      <c r="B4005" s="54" t="s">
        <v>12005</v>
      </c>
      <c r="C4005" s="54" t="s">
        <v>12006</v>
      </c>
      <c r="D4005" s="54" t="s">
        <v>28</v>
      </c>
      <c r="E4005" s="54" t="s">
        <v>18</v>
      </c>
      <c r="F4005" s="54" t="s">
        <v>28</v>
      </c>
      <c r="G4005" s="54" t="s">
        <v>29</v>
      </c>
      <c r="H4005" s="54"/>
      <c r="I4005" s="54" t="s">
        <v>156</v>
      </c>
      <c r="J4005" s="68">
        <v>1358.68</v>
      </c>
      <c r="K4005" s="68">
        <v>10.285</v>
      </c>
      <c r="L4005" s="68">
        <v>9.7</v>
      </c>
      <c r="M4005" s="68">
        <v>10.4</v>
      </c>
      <c r="N4005" s="68">
        <v>0.7</v>
      </c>
    </row>
    <row r="4006" customFormat="1" spans="1:14">
      <c r="A4006" s="54" t="s">
        <v>12007</v>
      </c>
      <c r="B4006" s="54" t="s">
        <v>12008</v>
      </c>
      <c r="C4006" s="54" t="s">
        <v>50</v>
      </c>
      <c r="D4006" s="54" t="s">
        <v>1516</v>
      </c>
      <c r="E4006" s="54" t="s">
        <v>18</v>
      </c>
      <c r="F4006" s="54" t="s">
        <v>1516</v>
      </c>
      <c r="G4006" s="66" t="s">
        <v>52</v>
      </c>
      <c r="H4006" s="54"/>
      <c r="I4006" s="54" t="s">
        <v>767</v>
      </c>
      <c r="J4006" s="68">
        <v>104.69</v>
      </c>
      <c r="K4006" s="68">
        <v>65.48</v>
      </c>
      <c r="L4006" s="68">
        <v>106</v>
      </c>
      <c r="M4006" s="68">
        <v>105</v>
      </c>
      <c r="N4006" s="68">
        <v>-1</v>
      </c>
    </row>
    <row r="4007" customFormat="1" spans="1:14">
      <c r="A4007" s="54" t="s">
        <v>12009</v>
      </c>
      <c r="B4007" s="54" t="s">
        <v>12010</v>
      </c>
      <c r="C4007" s="54" t="s">
        <v>12011</v>
      </c>
      <c r="D4007" s="54" t="s">
        <v>78</v>
      </c>
      <c r="E4007" s="54" t="s">
        <v>18</v>
      </c>
      <c r="F4007" s="54" t="s">
        <v>78</v>
      </c>
      <c r="G4007" s="54" t="s">
        <v>29</v>
      </c>
      <c r="H4007" s="54"/>
      <c r="I4007" s="54" t="s">
        <v>116</v>
      </c>
      <c r="J4007" s="68">
        <v>120</v>
      </c>
      <c r="K4007" s="68">
        <v>60</v>
      </c>
      <c r="L4007" s="68">
        <v>101</v>
      </c>
      <c r="M4007" s="68">
        <v>120</v>
      </c>
      <c r="N4007" s="68">
        <v>19</v>
      </c>
    </row>
    <row r="4008" customFormat="1" spans="1:14">
      <c r="A4008" s="54" t="s">
        <v>12012</v>
      </c>
      <c r="B4008" s="54" t="s">
        <v>12013</v>
      </c>
      <c r="C4008" s="54" t="s">
        <v>12014</v>
      </c>
      <c r="D4008" s="54" t="s">
        <v>24</v>
      </c>
      <c r="E4008" s="54" t="s">
        <v>18</v>
      </c>
      <c r="F4008" s="54" t="s">
        <v>24</v>
      </c>
      <c r="G4008" s="54" t="s">
        <v>19</v>
      </c>
      <c r="H4008" s="54"/>
      <c r="I4008" s="54" t="s">
        <v>3662</v>
      </c>
      <c r="J4008" s="68">
        <v>3.54</v>
      </c>
      <c r="K4008" s="68">
        <v>4.082</v>
      </c>
      <c r="L4008" s="68">
        <v>4</v>
      </c>
      <c r="M4008" s="68">
        <v>4.5</v>
      </c>
      <c r="N4008" s="68">
        <v>0.5</v>
      </c>
    </row>
    <row r="4009" customFormat="1" spans="1:14">
      <c r="A4009" s="54" t="s">
        <v>12015</v>
      </c>
      <c r="B4009" s="54" t="s">
        <v>12016</v>
      </c>
      <c r="C4009" s="54" t="s">
        <v>12017</v>
      </c>
      <c r="D4009" s="54" t="s">
        <v>364</v>
      </c>
      <c r="E4009" s="54" t="s">
        <v>18</v>
      </c>
      <c r="F4009" s="54" t="s">
        <v>364</v>
      </c>
      <c r="G4009" s="54" t="s">
        <v>29</v>
      </c>
      <c r="H4009" s="54"/>
      <c r="I4009" s="54" t="s">
        <v>116</v>
      </c>
      <c r="J4009" s="68">
        <v>40</v>
      </c>
      <c r="K4009" s="68">
        <v>20</v>
      </c>
      <c r="L4009" s="68">
        <v>33.5</v>
      </c>
      <c r="M4009" s="68">
        <v>40</v>
      </c>
      <c r="N4009" s="68">
        <v>6.5</v>
      </c>
    </row>
    <row r="4010" customFormat="1" spans="1:14">
      <c r="A4010" s="54" t="s">
        <v>12018</v>
      </c>
      <c r="B4010" s="54" t="s">
        <v>12019</v>
      </c>
      <c r="C4010" s="54" t="s">
        <v>12020</v>
      </c>
      <c r="D4010" s="54" t="s">
        <v>78</v>
      </c>
      <c r="E4010" s="54" t="s">
        <v>18</v>
      </c>
      <c r="F4010" s="54" t="s">
        <v>78</v>
      </c>
      <c r="G4010" s="66" t="s">
        <v>29</v>
      </c>
      <c r="H4010" s="54"/>
      <c r="I4010" s="54" t="s">
        <v>116</v>
      </c>
      <c r="J4010" s="68">
        <v>40</v>
      </c>
      <c r="K4010" s="68">
        <v>20</v>
      </c>
      <c r="L4010" s="68">
        <v>33</v>
      </c>
      <c r="M4010" s="68">
        <v>40</v>
      </c>
      <c r="N4010" s="68">
        <v>7</v>
      </c>
    </row>
    <row r="4011" customFormat="1" spans="1:14">
      <c r="A4011" s="54" t="s">
        <v>12021</v>
      </c>
      <c r="B4011" s="54" t="s">
        <v>12022</v>
      </c>
      <c r="C4011" s="54" t="s">
        <v>12023</v>
      </c>
      <c r="D4011" s="54" t="s">
        <v>310</v>
      </c>
      <c r="E4011" s="54" t="s">
        <v>18</v>
      </c>
      <c r="F4011" s="54" t="s">
        <v>310</v>
      </c>
      <c r="G4011" s="66" t="s">
        <v>29</v>
      </c>
      <c r="H4011" s="54"/>
      <c r="I4011" s="54" t="s">
        <v>20</v>
      </c>
      <c r="J4011" s="68">
        <v>80</v>
      </c>
      <c r="K4011" s="68">
        <v>40</v>
      </c>
      <c r="L4011" s="68">
        <v>86.5</v>
      </c>
      <c r="M4011" s="68">
        <v>80</v>
      </c>
      <c r="N4011" s="68">
        <v>-6.5</v>
      </c>
    </row>
    <row r="4012" customFormat="1" spans="1:14">
      <c r="A4012" s="54" t="s">
        <v>12024</v>
      </c>
      <c r="B4012" s="54" t="s">
        <v>12025</v>
      </c>
      <c r="C4012" s="54" t="s">
        <v>12026</v>
      </c>
      <c r="D4012" s="54" t="s">
        <v>590</v>
      </c>
      <c r="E4012" s="54" t="s">
        <v>18</v>
      </c>
      <c r="F4012" s="54" t="s">
        <v>590</v>
      </c>
      <c r="G4012" s="54" t="s">
        <v>129</v>
      </c>
      <c r="H4012" s="54"/>
      <c r="I4012" s="54" t="s">
        <v>2305</v>
      </c>
      <c r="J4012" s="68">
        <v>5.73</v>
      </c>
      <c r="K4012" s="68">
        <v>8.748</v>
      </c>
      <c r="L4012" s="68">
        <v>5.8</v>
      </c>
      <c r="M4012" s="68">
        <v>9</v>
      </c>
      <c r="N4012" s="68">
        <v>3.2</v>
      </c>
    </row>
    <row r="4013" customFormat="1" spans="1:14">
      <c r="A4013" s="54" t="s">
        <v>12027</v>
      </c>
      <c r="B4013" s="54" t="s">
        <v>12028</v>
      </c>
      <c r="C4013" s="54" t="s">
        <v>12029</v>
      </c>
      <c r="D4013" s="54" t="s">
        <v>539</v>
      </c>
      <c r="E4013" s="54" t="s">
        <v>18</v>
      </c>
      <c r="F4013" s="54" t="s">
        <v>539</v>
      </c>
      <c r="G4013" s="54" t="s">
        <v>129</v>
      </c>
      <c r="H4013" s="54"/>
      <c r="I4013" s="54" t="s">
        <v>20</v>
      </c>
      <c r="J4013" s="68">
        <v>40</v>
      </c>
      <c r="K4013" s="68">
        <v>24</v>
      </c>
      <c r="L4013" s="68">
        <v>27</v>
      </c>
      <c r="M4013" s="68">
        <v>40</v>
      </c>
      <c r="N4013" s="68">
        <v>13</v>
      </c>
    </row>
    <row r="4014" customFormat="1" spans="1:14">
      <c r="A4014" s="54" t="s">
        <v>12030</v>
      </c>
      <c r="B4014" s="54" t="s">
        <v>12031</v>
      </c>
      <c r="C4014" s="54" t="s">
        <v>12032</v>
      </c>
      <c r="D4014" s="54" t="s">
        <v>160</v>
      </c>
      <c r="E4014" s="54" t="s">
        <v>18</v>
      </c>
      <c r="F4014" s="54" t="s">
        <v>160</v>
      </c>
      <c r="G4014" s="54" t="s">
        <v>129</v>
      </c>
      <c r="H4014" s="54"/>
      <c r="I4014" s="54" t="s">
        <v>7799</v>
      </c>
      <c r="J4014" s="68">
        <v>0.88</v>
      </c>
      <c r="K4014" s="68">
        <v>0</v>
      </c>
      <c r="L4014" s="68">
        <v>1</v>
      </c>
      <c r="M4014" s="68">
        <v>1</v>
      </c>
      <c r="N4014" s="68">
        <v>0</v>
      </c>
    </row>
    <row r="4015" customFormat="1" spans="1:14">
      <c r="A4015" s="54" t="s">
        <v>12033</v>
      </c>
      <c r="B4015" s="54" t="s">
        <v>12034</v>
      </c>
      <c r="C4015" s="54" t="s">
        <v>12035</v>
      </c>
      <c r="D4015" s="54" t="s">
        <v>140</v>
      </c>
      <c r="E4015" s="54" t="s">
        <v>18</v>
      </c>
      <c r="F4015" s="54" t="s">
        <v>140</v>
      </c>
      <c r="G4015" s="54" t="s">
        <v>98</v>
      </c>
      <c r="H4015" s="54"/>
      <c r="I4015" s="54" t="s">
        <v>187</v>
      </c>
      <c r="J4015" s="68">
        <v>2.01</v>
      </c>
      <c r="K4015" s="68">
        <v>2.765</v>
      </c>
      <c r="L4015" s="68">
        <v>3</v>
      </c>
      <c r="M4015" s="68">
        <v>3</v>
      </c>
      <c r="N4015" s="68">
        <v>0</v>
      </c>
    </row>
    <row r="4016" customFormat="1" spans="1:14">
      <c r="A4016" s="54" t="s">
        <v>12036</v>
      </c>
      <c r="B4016" s="54" t="s">
        <v>12037</v>
      </c>
      <c r="C4016" s="54" t="s">
        <v>12038</v>
      </c>
      <c r="D4016" s="54" t="s">
        <v>2086</v>
      </c>
      <c r="E4016" s="54" t="s">
        <v>18</v>
      </c>
      <c r="F4016" s="54" t="s">
        <v>2086</v>
      </c>
      <c r="G4016" s="54" t="s">
        <v>52</v>
      </c>
      <c r="H4016" s="54"/>
      <c r="I4016" s="54" t="s">
        <v>664</v>
      </c>
      <c r="J4016" s="68">
        <v>44.53</v>
      </c>
      <c r="K4016" s="68">
        <v>59.257</v>
      </c>
      <c r="L4016" s="68">
        <v>59</v>
      </c>
      <c r="M4016" s="68">
        <v>60</v>
      </c>
      <c r="N4016" s="68">
        <v>1</v>
      </c>
    </row>
    <row r="4017" customFormat="1" spans="1:14">
      <c r="A4017" s="54" t="s">
        <v>12039</v>
      </c>
      <c r="B4017" s="54" t="s">
        <v>12040</v>
      </c>
      <c r="C4017" s="54" t="s">
        <v>12041</v>
      </c>
      <c r="D4017" s="54" t="s">
        <v>17</v>
      </c>
      <c r="E4017" s="54" t="s">
        <v>18</v>
      </c>
      <c r="F4017" s="54" t="s">
        <v>17</v>
      </c>
      <c r="G4017" s="54" t="s">
        <v>19</v>
      </c>
      <c r="H4017" s="54"/>
      <c r="I4017" s="54" t="s">
        <v>223</v>
      </c>
      <c r="J4017" s="68">
        <v>12.2</v>
      </c>
      <c r="K4017" s="68">
        <v>20.352</v>
      </c>
      <c r="L4017" s="68">
        <v>19.5</v>
      </c>
      <c r="M4017" s="68">
        <v>21</v>
      </c>
      <c r="N4017" s="68">
        <v>1.5</v>
      </c>
    </row>
    <row r="4018" customFormat="1" spans="1:14">
      <c r="A4018" s="54" t="s">
        <v>12042</v>
      </c>
      <c r="B4018" s="54" t="s">
        <v>12043</v>
      </c>
      <c r="C4018" s="54" t="s">
        <v>12044</v>
      </c>
      <c r="D4018" s="54" t="s">
        <v>160</v>
      </c>
      <c r="E4018" s="54" t="s">
        <v>18</v>
      </c>
      <c r="F4018" s="54" t="s">
        <v>160</v>
      </c>
      <c r="G4018" s="66" t="s">
        <v>129</v>
      </c>
      <c r="H4018" s="54"/>
      <c r="I4018" s="54" t="s">
        <v>86</v>
      </c>
      <c r="J4018" s="68">
        <v>1.39</v>
      </c>
      <c r="K4018" s="68">
        <v>1.387</v>
      </c>
      <c r="L4018" s="68">
        <v>1.5</v>
      </c>
      <c r="M4018" s="68">
        <v>1.5</v>
      </c>
      <c r="N4018" s="68">
        <v>0</v>
      </c>
    </row>
    <row r="4019" customFormat="1" spans="1:14">
      <c r="A4019" s="54" t="s">
        <v>12045</v>
      </c>
      <c r="B4019" s="54" t="s">
        <v>12046</v>
      </c>
      <c r="C4019" s="54" t="s">
        <v>12047</v>
      </c>
      <c r="D4019" s="54" t="s">
        <v>160</v>
      </c>
      <c r="E4019" s="54" t="s">
        <v>18</v>
      </c>
      <c r="F4019" s="54" t="s">
        <v>160</v>
      </c>
      <c r="G4019" s="54" t="s">
        <v>129</v>
      </c>
      <c r="H4019" s="54"/>
      <c r="I4019" s="54" t="s">
        <v>86</v>
      </c>
      <c r="J4019" s="68">
        <v>0.8</v>
      </c>
      <c r="K4019" s="68">
        <v>0.173</v>
      </c>
      <c r="L4019" s="68">
        <v>1</v>
      </c>
      <c r="M4019" s="68">
        <v>1</v>
      </c>
      <c r="N4019" s="68">
        <v>0</v>
      </c>
    </row>
    <row r="4020" customFormat="1" spans="1:14">
      <c r="A4020" s="54" t="s">
        <v>12048</v>
      </c>
      <c r="B4020" s="54" t="s">
        <v>12049</v>
      </c>
      <c r="C4020" s="54" t="s">
        <v>12050</v>
      </c>
      <c r="D4020" s="54" t="s">
        <v>160</v>
      </c>
      <c r="E4020" s="54" t="s">
        <v>18</v>
      </c>
      <c r="F4020" s="54" t="s">
        <v>160</v>
      </c>
      <c r="G4020" s="54" t="s">
        <v>129</v>
      </c>
      <c r="H4020" s="54"/>
      <c r="I4020" s="54" t="s">
        <v>86</v>
      </c>
      <c r="J4020" s="68">
        <v>0.44</v>
      </c>
      <c r="K4020" s="68">
        <v>0.173</v>
      </c>
      <c r="L4020" s="68">
        <v>0.5</v>
      </c>
      <c r="M4020" s="68">
        <v>0.5</v>
      </c>
      <c r="N4020" s="68">
        <v>0</v>
      </c>
    </row>
    <row r="4021" customFormat="1" spans="1:14">
      <c r="A4021" s="54" t="s">
        <v>12051</v>
      </c>
      <c r="B4021" s="54" t="s">
        <v>12052</v>
      </c>
      <c r="C4021" s="54" t="s">
        <v>12053</v>
      </c>
      <c r="D4021" s="54" t="s">
        <v>140</v>
      </c>
      <c r="E4021" s="54" t="s">
        <v>18</v>
      </c>
      <c r="F4021" s="54" t="s">
        <v>140</v>
      </c>
      <c r="G4021" s="54" t="s">
        <v>98</v>
      </c>
      <c r="H4021" s="54"/>
      <c r="I4021" s="54" t="s">
        <v>191</v>
      </c>
      <c r="J4021" s="68">
        <v>23.94</v>
      </c>
      <c r="K4021" s="68">
        <v>9.036</v>
      </c>
      <c r="L4021" s="68">
        <v>24</v>
      </c>
      <c r="M4021" s="68">
        <v>24</v>
      </c>
      <c r="N4021" s="68">
        <v>0</v>
      </c>
    </row>
    <row r="4022" customFormat="1" spans="1:14">
      <c r="A4022" s="54" t="s">
        <v>12054</v>
      </c>
      <c r="B4022" s="54" t="s">
        <v>12055</v>
      </c>
      <c r="C4022" s="54" t="s">
        <v>12056</v>
      </c>
      <c r="D4022" s="54" t="s">
        <v>140</v>
      </c>
      <c r="E4022" s="54" t="s">
        <v>18</v>
      </c>
      <c r="F4022" s="54" t="s">
        <v>140</v>
      </c>
      <c r="G4022" s="54" t="s">
        <v>98</v>
      </c>
      <c r="H4022" s="54"/>
      <c r="I4022" s="54" t="s">
        <v>191</v>
      </c>
      <c r="J4022" s="68">
        <v>23.89</v>
      </c>
      <c r="K4022" s="68">
        <v>10.336</v>
      </c>
      <c r="L4022" s="68">
        <v>24</v>
      </c>
      <c r="M4022" s="68">
        <v>24</v>
      </c>
      <c r="N4022" s="68">
        <v>0</v>
      </c>
    </row>
    <row r="4023" customFormat="1" spans="1:14">
      <c r="A4023" s="54" t="s">
        <v>12057</v>
      </c>
      <c r="B4023" s="54" t="s">
        <v>12058</v>
      </c>
      <c r="C4023" s="54" t="s">
        <v>12059</v>
      </c>
      <c r="D4023" s="54" t="s">
        <v>336</v>
      </c>
      <c r="E4023" s="54" t="s">
        <v>18</v>
      </c>
      <c r="F4023" s="54" t="s">
        <v>336</v>
      </c>
      <c r="G4023" s="54" t="s">
        <v>129</v>
      </c>
      <c r="H4023" s="54"/>
      <c r="I4023" s="54" t="s">
        <v>1488</v>
      </c>
      <c r="J4023" s="68">
        <v>3</v>
      </c>
      <c r="K4023" s="68">
        <v>7.564</v>
      </c>
      <c r="L4023" s="68">
        <v>8</v>
      </c>
      <c r="M4023" s="68">
        <v>8</v>
      </c>
      <c r="N4023" s="68">
        <v>0</v>
      </c>
    </row>
    <row r="4024" customFormat="1" spans="1:14">
      <c r="A4024" s="54" t="s">
        <v>12060</v>
      </c>
      <c r="B4024" s="54" t="s">
        <v>12061</v>
      </c>
      <c r="C4024" s="54" t="s">
        <v>12062</v>
      </c>
      <c r="D4024" s="54" t="s">
        <v>256</v>
      </c>
      <c r="E4024" s="54" t="s">
        <v>18</v>
      </c>
      <c r="F4024" s="54" t="s">
        <v>256</v>
      </c>
      <c r="G4024" s="54" t="s">
        <v>19</v>
      </c>
      <c r="H4024" s="54"/>
      <c r="I4024" s="54" t="s">
        <v>421</v>
      </c>
      <c r="J4024" s="68">
        <v>11.85</v>
      </c>
      <c r="K4024" s="68">
        <v>15.636</v>
      </c>
      <c r="L4024" s="68">
        <v>14</v>
      </c>
      <c r="M4024" s="68">
        <v>16</v>
      </c>
      <c r="N4024" s="68">
        <v>2</v>
      </c>
    </row>
    <row r="4025" customFormat="1" spans="1:14">
      <c r="A4025" s="54" t="s">
        <v>12063</v>
      </c>
      <c r="B4025" s="54" t="s">
        <v>12064</v>
      </c>
      <c r="C4025" s="54" t="s">
        <v>12065</v>
      </c>
      <c r="D4025" s="54" t="s">
        <v>17</v>
      </c>
      <c r="E4025" s="54" t="s">
        <v>18</v>
      </c>
      <c r="F4025" s="54" t="s">
        <v>17</v>
      </c>
      <c r="G4025" s="54" t="s">
        <v>19</v>
      </c>
      <c r="H4025" s="54"/>
      <c r="I4025" s="54" t="s">
        <v>288</v>
      </c>
      <c r="J4025" s="68">
        <v>7.79</v>
      </c>
      <c r="K4025" s="68">
        <v>6.739</v>
      </c>
      <c r="L4025" s="68">
        <v>8</v>
      </c>
      <c r="M4025" s="68">
        <v>8</v>
      </c>
      <c r="N4025" s="68">
        <v>0</v>
      </c>
    </row>
    <row r="4026" customFormat="1" spans="1:14">
      <c r="A4026" s="54" t="s">
        <v>12066</v>
      </c>
      <c r="B4026" s="54" t="s">
        <v>12067</v>
      </c>
      <c r="C4026" s="54" t="s">
        <v>12068</v>
      </c>
      <c r="D4026" s="54" t="s">
        <v>140</v>
      </c>
      <c r="E4026" s="54" t="s">
        <v>18</v>
      </c>
      <c r="F4026" s="54" t="s">
        <v>140</v>
      </c>
      <c r="G4026" s="54" t="s">
        <v>98</v>
      </c>
      <c r="H4026" s="54"/>
      <c r="I4026" s="54" t="s">
        <v>191</v>
      </c>
      <c r="J4026" s="68">
        <v>10.65</v>
      </c>
      <c r="K4026" s="68">
        <v>19.176</v>
      </c>
      <c r="L4026" s="68">
        <v>16</v>
      </c>
      <c r="M4026" s="68">
        <v>20</v>
      </c>
      <c r="N4026" s="68">
        <v>4</v>
      </c>
    </row>
    <row r="4027" customFormat="1" spans="1:14">
      <c r="A4027" s="54" t="s">
        <v>12069</v>
      </c>
      <c r="B4027" s="54" t="s">
        <v>12070</v>
      </c>
      <c r="C4027" s="54" t="s">
        <v>12071</v>
      </c>
      <c r="D4027" s="54" t="s">
        <v>24</v>
      </c>
      <c r="E4027" s="54" t="s">
        <v>18</v>
      </c>
      <c r="F4027" s="54" t="s">
        <v>24</v>
      </c>
      <c r="G4027" s="66" t="s">
        <v>19</v>
      </c>
      <c r="H4027" s="54"/>
      <c r="I4027" s="54" t="s">
        <v>604</v>
      </c>
      <c r="J4027" s="68">
        <v>4.46</v>
      </c>
      <c r="K4027" s="68">
        <v>2.028</v>
      </c>
      <c r="L4027" s="68">
        <v>4.5</v>
      </c>
      <c r="M4027" s="68">
        <v>4.5</v>
      </c>
      <c r="N4027" s="68">
        <v>0</v>
      </c>
    </row>
    <row r="4028" customFormat="1" spans="1:14">
      <c r="A4028" s="54" t="s">
        <v>12072</v>
      </c>
      <c r="B4028" s="54" t="s">
        <v>12073</v>
      </c>
      <c r="C4028" s="54" t="s">
        <v>12074</v>
      </c>
      <c r="D4028" s="54" t="s">
        <v>17</v>
      </c>
      <c r="E4028" s="54" t="s">
        <v>18</v>
      </c>
      <c r="F4028" s="54" t="s">
        <v>17</v>
      </c>
      <c r="G4028" s="54" t="s">
        <v>19</v>
      </c>
      <c r="H4028" s="54"/>
      <c r="I4028" s="54" t="s">
        <v>398</v>
      </c>
      <c r="J4028" s="68">
        <v>0.7</v>
      </c>
      <c r="K4028" s="68">
        <v>0</v>
      </c>
      <c r="L4028" s="68">
        <v>1</v>
      </c>
      <c r="M4028" s="68">
        <v>1</v>
      </c>
      <c r="N4028" s="68">
        <v>0</v>
      </c>
    </row>
    <row r="4029" customFormat="1" spans="1:14">
      <c r="A4029" s="54" t="s">
        <v>12075</v>
      </c>
      <c r="B4029" s="54" t="s">
        <v>12076</v>
      </c>
      <c r="C4029" s="54" t="s">
        <v>12077</v>
      </c>
      <c r="D4029" s="54" t="s">
        <v>17</v>
      </c>
      <c r="E4029" s="54" t="s">
        <v>18</v>
      </c>
      <c r="F4029" s="54" t="s">
        <v>17</v>
      </c>
      <c r="G4029" s="54" t="s">
        <v>19</v>
      </c>
      <c r="H4029" s="54"/>
      <c r="I4029" s="54" t="s">
        <v>398</v>
      </c>
      <c r="J4029" s="68">
        <v>0.83</v>
      </c>
      <c r="K4029" s="68">
        <v>0</v>
      </c>
      <c r="L4029" s="68">
        <v>1</v>
      </c>
      <c r="M4029" s="68">
        <v>1</v>
      </c>
      <c r="N4029" s="68">
        <v>0</v>
      </c>
    </row>
    <row r="4030" customFormat="1" spans="1:14">
      <c r="A4030" s="54" t="s">
        <v>12078</v>
      </c>
      <c r="B4030" s="54" t="s">
        <v>12079</v>
      </c>
      <c r="C4030" s="54" t="s">
        <v>12080</v>
      </c>
      <c r="D4030" s="54" t="s">
        <v>17</v>
      </c>
      <c r="E4030" s="54" t="s">
        <v>18</v>
      </c>
      <c r="F4030" s="54" t="s">
        <v>17</v>
      </c>
      <c r="G4030" s="54" t="s">
        <v>19</v>
      </c>
      <c r="H4030" s="54"/>
      <c r="I4030" s="54" t="s">
        <v>90</v>
      </c>
      <c r="J4030" s="68">
        <v>0.9</v>
      </c>
      <c r="K4030" s="68">
        <v>2.162</v>
      </c>
      <c r="L4030" s="68">
        <v>2</v>
      </c>
      <c r="M4030" s="68">
        <v>2.5</v>
      </c>
      <c r="N4030" s="68">
        <v>0.5</v>
      </c>
    </row>
    <row r="4031" customFormat="1" spans="1:14">
      <c r="A4031" s="54" t="s">
        <v>12081</v>
      </c>
      <c r="B4031" s="54" t="s">
        <v>12082</v>
      </c>
      <c r="C4031" s="54" t="s">
        <v>12083</v>
      </c>
      <c r="D4031" s="54" t="s">
        <v>17</v>
      </c>
      <c r="E4031" s="54" t="s">
        <v>18</v>
      </c>
      <c r="F4031" s="54" t="s">
        <v>17</v>
      </c>
      <c r="G4031" s="54" t="s">
        <v>19</v>
      </c>
      <c r="H4031" s="54"/>
      <c r="I4031" s="54" t="s">
        <v>398</v>
      </c>
      <c r="J4031" s="68">
        <v>7.38</v>
      </c>
      <c r="K4031" s="68">
        <v>6.609</v>
      </c>
      <c r="L4031" s="68">
        <v>7.5</v>
      </c>
      <c r="M4031" s="68">
        <v>8.5</v>
      </c>
      <c r="N4031" s="68">
        <v>1</v>
      </c>
    </row>
    <row r="4032" customFormat="1" spans="1:14">
      <c r="A4032" s="54" t="s">
        <v>12084</v>
      </c>
      <c r="B4032" s="54" t="s">
        <v>12085</v>
      </c>
      <c r="C4032" s="54" t="s">
        <v>12086</v>
      </c>
      <c r="D4032" s="54" t="s">
        <v>17</v>
      </c>
      <c r="E4032" s="54" t="s">
        <v>18</v>
      </c>
      <c r="F4032" s="54" t="s">
        <v>17</v>
      </c>
      <c r="G4032" s="54" t="s">
        <v>19</v>
      </c>
      <c r="H4032" s="54"/>
      <c r="I4032" s="54" t="s">
        <v>79</v>
      </c>
      <c r="J4032" s="68">
        <v>71.84</v>
      </c>
      <c r="K4032" s="68">
        <v>64.527</v>
      </c>
      <c r="L4032" s="68">
        <v>74</v>
      </c>
      <c r="M4032" s="68">
        <v>75</v>
      </c>
      <c r="N4032" s="68">
        <v>1</v>
      </c>
    </row>
    <row r="4033" customFormat="1" spans="1:14">
      <c r="A4033" s="54" t="s">
        <v>12087</v>
      </c>
      <c r="B4033" s="54" t="s">
        <v>12088</v>
      </c>
      <c r="C4033" s="54" t="s">
        <v>12089</v>
      </c>
      <c r="D4033" s="54" t="s">
        <v>17</v>
      </c>
      <c r="E4033" s="54" t="s">
        <v>18</v>
      </c>
      <c r="F4033" s="54" t="s">
        <v>17</v>
      </c>
      <c r="G4033" s="66" t="s">
        <v>19</v>
      </c>
      <c r="H4033" s="54"/>
      <c r="I4033" s="54" t="s">
        <v>79</v>
      </c>
      <c r="J4033" s="68">
        <v>43.22</v>
      </c>
      <c r="K4033" s="68">
        <v>41.904</v>
      </c>
      <c r="L4033" s="68">
        <v>44</v>
      </c>
      <c r="M4033" s="68">
        <v>44</v>
      </c>
      <c r="N4033" s="68">
        <v>0</v>
      </c>
    </row>
    <row r="4034" customFormat="1" spans="1:14">
      <c r="A4034" s="54" t="s">
        <v>12090</v>
      </c>
      <c r="B4034" s="54" t="s">
        <v>12091</v>
      </c>
      <c r="C4034" s="54" t="s">
        <v>12092</v>
      </c>
      <c r="D4034" s="54" t="s">
        <v>17</v>
      </c>
      <c r="E4034" s="54" t="s">
        <v>18</v>
      </c>
      <c r="F4034" s="54" t="s">
        <v>17</v>
      </c>
      <c r="G4034" s="54" t="s">
        <v>19</v>
      </c>
      <c r="H4034" s="54"/>
      <c r="I4034" s="54" t="s">
        <v>79</v>
      </c>
      <c r="J4034" s="68">
        <v>25.15</v>
      </c>
      <c r="K4034" s="68">
        <v>43.673</v>
      </c>
      <c r="L4034" s="68">
        <v>50</v>
      </c>
      <c r="M4034" s="68">
        <v>50</v>
      </c>
      <c r="N4034" s="68">
        <v>0</v>
      </c>
    </row>
    <row r="4035" customFormat="1" spans="1:14">
      <c r="A4035" s="54" t="s">
        <v>12093</v>
      </c>
      <c r="B4035" s="54" t="s">
        <v>12094</v>
      </c>
      <c r="C4035" s="54" t="s">
        <v>12095</v>
      </c>
      <c r="D4035" s="54" t="s">
        <v>17</v>
      </c>
      <c r="E4035" s="54" t="s">
        <v>18</v>
      </c>
      <c r="F4035" s="54" t="s">
        <v>17</v>
      </c>
      <c r="G4035" s="54" t="s">
        <v>19</v>
      </c>
      <c r="H4035" s="54"/>
      <c r="I4035" s="54" t="s">
        <v>79</v>
      </c>
      <c r="J4035" s="68">
        <v>329.16</v>
      </c>
      <c r="K4035" s="68">
        <v>172.732</v>
      </c>
      <c r="L4035" s="68">
        <v>334</v>
      </c>
      <c r="M4035" s="68">
        <v>333</v>
      </c>
      <c r="N4035" s="68">
        <v>-1</v>
      </c>
    </row>
    <row r="4036" customFormat="1" spans="1:14">
      <c r="A4036" s="54" t="s">
        <v>12096</v>
      </c>
      <c r="B4036" s="54" t="s">
        <v>12097</v>
      </c>
      <c r="C4036" s="54" t="s">
        <v>12098</v>
      </c>
      <c r="D4036" s="54" t="s">
        <v>590</v>
      </c>
      <c r="E4036" s="54" t="s">
        <v>18</v>
      </c>
      <c r="F4036" s="54" t="s">
        <v>590</v>
      </c>
      <c r="G4036" s="54" t="s">
        <v>129</v>
      </c>
      <c r="H4036" s="54"/>
      <c r="I4036" s="54" t="s">
        <v>223</v>
      </c>
      <c r="J4036" s="68">
        <v>6.6</v>
      </c>
      <c r="K4036" s="68">
        <v>7.344</v>
      </c>
      <c r="L4036" s="68">
        <v>7</v>
      </c>
      <c r="M4036" s="68">
        <v>7.5</v>
      </c>
      <c r="N4036" s="68">
        <v>0.5</v>
      </c>
    </row>
    <row r="4037" customFormat="1" spans="1:14">
      <c r="A4037" s="54" t="s">
        <v>12099</v>
      </c>
      <c r="B4037" s="54" t="s">
        <v>12100</v>
      </c>
      <c r="C4037" s="54" t="s">
        <v>12101</v>
      </c>
      <c r="D4037" s="54" t="s">
        <v>539</v>
      </c>
      <c r="E4037" s="54" t="s">
        <v>18</v>
      </c>
      <c r="F4037" s="54" t="s">
        <v>539</v>
      </c>
      <c r="G4037" s="54" t="s">
        <v>129</v>
      </c>
      <c r="H4037" s="54"/>
      <c r="I4037" s="54" t="s">
        <v>191</v>
      </c>
      <c r="J4037" s="68">
        <v>22.89</v>
      </c>
      <c r="K4037" s="68">
        <v>37.548</v>
      </c>
      <c r="L4037" s="68">
        <v>32</v>
      </c>
      <c r="M4037" s="68">
        <v>50</v>
      </c>
      <c r="N4037" s="68">
        <v>18</v>
      </c>
    </row>
    <row r="4038" customFormat="1" spans="1:14">
      <c r="A4038" s="54" t="s">
        <v>12102</v>
      </c>
      <c r="B4038" s="54" t="s">
        <v>12103</v>
      </c>
      <c r="C4038" s="54" t="s">
        <v>12104</v>
      </c>
      <c r="D4038" s="54" t="s">
        <v>17</v>
      </c>
      <c r="E4038" s="54" t="s">
        <v>18</v>
      </c>
      <c r="F4038" s="54" t="s">
        <v>17</v>
      </c>
      <c r="G4038" s="54" t="s">
        <v>19</v>
      </c>
      <c r="H4038" s="54"/>
      <c r="I4038" s="54" t="s">
        <v>1701</v>
      </c>
      <c r="J4038" s="68">
        <v>0.13</v>
      </c>
      <c r="K4038" s="68">
        <v>0.302</v>
      </c>
      <c r="L4038" s="68">
        <v>0.5</v>
      </c>
      <c r="M4038" s="68">
        <v>0.5</v>
      </c>
      <c r="N4038" s="68">
        <v>0</v>
      </c>
    </row>
    <row r="4039" customFormat="1" spans="1:14">
      <c r="A4039" s="54" t="s">
        <v>12105</v>
      </c>
      <c r="B4039" s="54" t="s">
        <v>12106</v>
      </c>
      <c r="C4039" s="54" t="s">
        <v>12107</v>
      </c>
      <c r="D4039" s="54" t="s">
        <v>17</v>
      </c>
      <c r="E4039" s="54" t="s">
        <v>18</v>
      </c>
      <c r="F4039" s="54" t="s">
        <v>17</v>
      </c>
      <c r="G4039" s="54" t="s">
        <v>19</v>
      </c>
      <c r="H4039" s="54"/>
      <c r="I4039" s="54" t="s">
        <v>39</v>
      </c>
      <c r="J4039" s="68">
        <v>269.05</v>
      </c>
      <c r="K4039" s="68">
        <v>438.25</v>
      </c>
      <c r="L4039" s="68">
        <v>444</v>
      </c>
      <c r="M4039" s="68">
        <v>439</v>
      </c>
      <c r="N4039" s="68">
        <v>-5</v>
      </c>
    </row>
    <row r="4040" customFormat="1" spans="1:14">
      <c r="A4040" s="54" t="s">
        <v>12108</v>
      </c>
      <c r="B4040" s="54" t="s">
        <v>12109</v>
      </c>
      <c r="C4040" s="54" t="s">
        <v>12110</v>
      </c>
      <c r="D4040" s="54" t="s">
        <v>2864</v>
      </c>
      <c r="E4040" s="54" t="s">
        <v>18</v>
      </c>
      <c r="F4040" s="54" t="s">
        <v>2864</v>
      </c>
      <c r="G4040" s="54" t="s">
        <v>129</v>
      </c>
      <c r="H4040" s="54"/>
      <c r="I4040" s="54" t="s">
        <v>2305</v>
      </c>
      <c r="J4040" s="68">
        <v>4.64</v>
      </c>
      <c r="K4040" s="68">
        <v>10.976</v>
      </c>
      <c r="L4040" s="68">
        <v>11</v>
      </c>
      <c r="M4040" s="68">
        <v>11</v>
      </c>
      <c r="N4040" s="68">
        <v>0</v>
      </c>
    </row>
    <row r="4041" customFormat="1" spans="1:14">
      <c r="A4041" s="54" t="s">
        <v>12111</v>
      </c>
      <c r="B4041" s="54" t="s">
        <v>12112</v>
      </c>
      <c r="C4041" s="54" t="s">
        <v>12113</v>
      </c>
      <c r="D4041" s="54" t="s">
        <v>266</v>
      </c>
      <c r="E4041" s="54" t="s">
        <v>18</v>
      </c>
      <c r="F4041" s="54" t="s">
        <v>267</v>
      </c>
      <c r="G4041" s="54" t="s">
        <v>170</v>
      </c>
      <c r="H4041" s="54"/>
      <c r="I4041" s="54" t="s">
        <v>11130</v>
      </c>
      <c r="J4041" s="68">
        <v>6.05</v>
      </c>
      <c r="K4041" s="68">
        <v>1.235</v>
      </c>
      <c r="L4041" s="68">
        <v>21</v>
      </c>
      <c r="M4041" s="68">
        <v>21</v>
      </c>
      <c r="N4041" s="68">
        <v>0</v>
      </c>
    </row>
    <row r="4042" customFormat="1" spans="1:14">
      <c r="A4042" s="54" t="s">
        <v>12114</v>
      </c>
      <c r="B4042" s="54" t="s">
        <v>12115</v>
      </c>
      <c r="C4042" s="54" t="s">
        <v>12116</v>
      </c>
      <c r="D4042" s="54" t="s">
        <v>97</v>
      </c>
      <c r="E4042" s="54" t="s">
        <v>18</v>
      </c>
      <c r="F4042" s="54" t="s">
        <v>97</v>
      </c>
      <c r="G4042" s="54" t="s">
        <v>98</v>
      </c>
      <c r="H4042" s="54"/>
      <c r="I4042" s="54" t="s">
        <v>191</v>
      </c>
      <c r="J4042" s="68">
        <v>7.28</v>
      </c>
      <c r="K4042" s="68">
        <v>3.536</v>
      </c>
      <c r="L4042" s="68">
        <v>21</v>
      </c>
      <c r="M4042" s="68">
        <v>21</v>
      </c>
      <c r="N4042" s="68">
        <v>0</v>
      </c>
    </row>
    <row r="4043" customFormat="1" spans="1:14">
      <c r="A4043" s="54" t="s">
        <v>12117</v>
      </c>
      <c r="B4043" s="54" t="s">
        <v>12118</v>
      </c>
      <c r="C4043" s="54" t="s">
        <v>12119</v>
      </c>
      <c r="D4043" s="54" t="s">
        <v>590</v>
      </c>
      <c r="E4043" s="54" t="s">
        <v>18</v>
      </c>
      <c r="F4043" s="54" t="s">
        <v>590</v>
      </c>
      <c r="G4043" s="66" t="s">
        <v>129</v>
      </c>
      <c r="H4043" s="54"/>
      <c r="I4043" s="54" t="s">
        <v>227</v>
      </c>
      <c r="J4043" s="68">
        <v>2.27</v>
      </c>
      <c r="K4043" s="68">
        <v>1.095</v>
      </c>
      <c r="L4043" s="68">
        <v>2.5</v>
      </c>
      <c r="M4043" s="68">
        <v>2.5</v>
      </c>
      <c r="N4043" s="68">
        <v>0</v>
      </c>
    </row>
    <row r="4044" customFormat="1" spans="1:14">
      <c r="A4044" s="54" t="s">
        <v>12120</v>
      </c>
      <c r="B4044" s="54" t="s">
        <v>12121</v>
      </c>
      <c r="C4044" s="54" t="s">
        <v>12122</v>
      </c>
      <c r="D4044" s="54" t="s">
        <v>17</v>
      </c>
      <c r="E4044" s="54" t="s">
        <v>18</v>
      </c>
      <c r="F4044" s="54" t="s">
        <v>17</v>
      </c>
      <c r="G4044" s="54" t="s">
        <v>19</v>
      </c>
      <c r="H4044" s="54"/>
      <c r="I4044" s="54" t="s">
        <v>227</v>
      </c>
      <c r="J4044" s="68">
        <v>55.26</v>
      </c>
      <c r="K4044" s="68">
        <v>41.962</v>
      </c>
      <c r="L4044" s="68">
        <v>56</v>
      </c>
      <c r="M4044" s="68">
        <v>56</v>
      </c>
      <c r="N4044" s="68">
        <v>0</v>
      </c>
    </row>
    <row r="4045" customFormat="1" spans="1:14">
      <c r="A4045" s="54" t="s">
        <v>12123</v>
      </c>
      <c r="B4045" s="54" t="s">
        <v>12124</v>
      </c>
      <c r="C4045" s="54" t="s">
        <v>12125</v>
      </c>
      <c r="D4045" s="54" t="s">
        <v>453</v>
      </c>
      <c r="E4045" s="54" t="s">
        <v>18</v>
      </c>
      <c r="F4045" s="54" t="s">
        <v>453</v>
      </c>
      <c r="G4045" s="54" t="s">
        <v>29</v>
      </c>
      <c r="H4045" s="54"/>
      <c r="I4045" s="54" t="s">
        <v>227</v>
      </c>
      <c r="J4045" s="68">
        <v>21.76</v>
      </c>
      <c r="K4045" s="68">
        <v>19.992</v>
      </c>
      <c r="L4045" s="68">
        <v>22</v>
      </c>
      <c r="M4045" s="68">
        <v>22</v>
      </c>
      <c r="N4045" s="68">
        <v>0</v>
      </c>
    </row>
    <row r="4046" customFormat="1" spans="1:14">
      <c r="A4046" s="54" t="s">
        <v>12126</v>
      </c>
      <c r="B4046" s="54" t="s">
        <v>12127</v>
      </c>
      <c r="C4046" s="54" t="s">
        <v>12128</v>
      </c>
      <c r="D4046" s="54" t="s">
        <v>266</v>
      </c>
      <c r="E4046" s="54" t="s">
        <v>18</v>
      </c>
      <c r="F4046" s="54" t="s">
        <v>267</v>
      </c>
      <c r="G4046" s="66" t="s">
        <v>170</v>
      </c>
      <c r="H4046" s="54"/>
      <c r="I4046" s="54" t="s">
        <v>30</v>
      </c>
      <c r="J4046" s="68">
        <v>378.25</v>
      </c>
      <c r="K4046" s="68">
        <v>483.232</v>
      </c>
      <c r="L4046" s="68">
        <v>466</v>
      </c>
      <c r="M4046" s="68">
        <v>484</v>
      </c>
      <c r="N4046" s="68">
        <v>18</v>
      </c>
    </row>
    <row r="4047" customFormat="1" spans="1:14">
      <c r="A4047" s="54" t="s">
        <v>12129</v>
      </c>
      <c r="B4047" s="54" t="s">
        <v>12130</v>
      </c>
      <c r="C4047" s="54" t="s">
        <v>12131</v>
      </c>
      <c r="D4047" s="54" t="s">
        <v>17</v>
      </c>
      <c r="E4047" s="54" t="s">
        <v>18</v>
      </c>
      <c r="F4047" s="54" t="s">
        <v>17</v>
      </c>
      <c r="G4047" s="54" t="s">
        <v>19</v>
      </c>
      <c r="H4047" s="54"/>
      <c r="I4047" s="54" t="s">
        <v>152</v>
      </c>
      <c r="J4047" s="68">
        <v>4.13</v>
      </c>
      <c r="K4047" s="68">
        <v>4.32</v>
      </c>
      <c r="L4047" s="68">
        <v>4.5</v>
      </c>
      <c r="M4047" s="68">
        <v>4.5</v>
      </c>
      <c r="N4047" s="68">
        <v>0</v>
      </c>
    </row>
    <row r="4048" customFormat="1" spans="1:14">
      <c r="A4048" s="54" t="s">
        <v>12132</v>
      </c>
      <c r="B4048" s="54" t="s">
        <v>12133</v>
      </c>
      <c r="C4048" s="54" t="s">
        <v>12134</v>
      </c>
      <c r="D4048" s="54" t="s">
        <v>17</v>
      </c>
      <c r="E4048" s="54" t="s">
        <v>18</v>
      </c>
      <c r="F4048" s="54" t="s">
        <v>17</v>
      </c>
      <c r="G4048" s="54" t="s">
        <v>19</v>
      </c>
      <c r="H4048" s="54"/>
      <c r="I4048" s="54" t="s">
        <v>7799</v>
      </c>
      <c r="J4048" s="68">
        <v>0.45</v>
      </c>
      <c r="K4048" s="68">
        <v>0.515</v>
      </c>
      <c r="L4048" s="68">
        <v>1</v>
      </c>
      <c r="M4048" s="68">
        <v>1</v>
      </c>
      <c r="N4048" s="68">
        <v>0</v>
      </c>
    </row>
    <row r="4049" customFormat="1" spans="1:14">
      <c r="A4049" s="54" t="s">
        <v>12135</v>
      </c>
      <c r="B4049" s="54" t="s">
        <v>12136</v>
      </c>
      <c r="C4049" s="54" t="s">
        <v>12137</v>
      </c>
      <c r="D4049" s="54" t="s">
        <v>2292</v>
      </c>
      <c r="E4049" s="54" t="s">
        <v>18</v>
      </c>
      <c r="F4049" s="54" t="s">
        <v>2292</v>
      </c>
      <c r="G4049" s="54" t="s">
        <v>129</v>
      </c>
      <c r="H4049" s="54"/>
      <c r="I4049" s="54" t="s">
        <v>7799</v>
      </c>
      <c r="J4049" s="68">
        <v>8.33</v>
      </c>
      <c r="K4049" s="68">
        <v>4.263</v>
      </c>
      <c r="L4049" s="68">
        <v>8.5</v>
      </c>
      <c r="M4049" s="68">
        <v>8.5</v>
      </c>
      <c r="N4049" s="68">
        <v>0</v>
      </c>
    </row>
    <row r="4050" customFormat="1" spans="1:14">
      <c r="A4050" s="54" t="s">
        <v>12138</v>
      </c>
      <c r="B4050" s="54" t="s">
        <v>12139</v>
      </c>
      <c r="C4050" s="54" t="s">
        <v>12140</v>
      </c>
      <c r="D4050" s="54" t="s">
        <v>274</v>
      </c>
      <c r="E4050" s="54" t="s">
        <v>18</v>
      </c>
      <c r="F4050" s="54" t="s">
        <v>274</v>
      </c>
      <c r="G4050" s="54" t="s">
        <v>29</v>
      </c>
      <c r="H4050" s="54"/>
      <c r="I4050" s="54" t="s">
        <v>820</v>
      </c>
      <c r="J4050" s="68">
        <v>65.8</v>
      </c>
      <c r="K4050" s="68">
        <v>123.471</v>
      </c>
      <c r="L4050" s="68">
        <v>120</v>
      </c>
      <c r="M4050" s="68">
        <v>124</v>
      </c>
      <c r="N4050" s="68">
        <v>4</v>
      </c>
    </row>
    <row r="4051" customFormat="1" spans="1:14">
      <c r="A4051" s="54" t="s">
        <v>12141</v>
      </c>
      <c r="B4051" s="54" t="s">
        <v>12142</v>
      </c>
      <c r="C4051" s="54" t="s">
        <v>12143</v>
      </c>
      <c r="D4051" s="54" t="s">
        <v>3059</v>
      </c>
      <c r="E4051" s="54" t="s">
        <v>18</v>
      </c>
      <c r="F4051" s="54" t="s">
        <v>3059</v>
      </c>
      <c r="G4051" s="54" t="s">
        <v>29</v>
      </c>
      <c r="H4051" s="54"/>
      <c r="I4051" s="54" t="s">
        <v>820</v>
      </c>
      <c r="J4051" s="68">
        <v>28.11</v>
      </c>
      <c r="K4051" s="68">
        <v>12.896</v>
      </c>
      <c r="L4051" s="68">
        <v>29</v>
      </c>
      <c r="M4051" s="68">
        <v>29</v>
      </c>
      <c r="N4051" s="68">
        <v>0</v>
      </c>
    </row>
    <row r="4052" customFormat="1" spans="1:14">
      <c r="A4052" s="54" t="s">
        <v>12144</v>
      </c>
      <c r="B4052" s="54" t="s">
        <v>12145</v>
      </c>
      <c r="C4052" s="54" t="s">
        <v>12146</v>
      </c>
      <c r="D4052" s="54" t="s">
        <v>17</v>
      </c>
      <c r="E4052" s="54" t="s">
        <v>18</v>
      </c>
      <c r="F4052" s="54" t="s">
        <v>17</v>
      </c>
      <c r="G4052" s="54" t="s">
        <v>19</v>
      </c>
      <c r="H4052" s="54"/>
      <c r="I4052" s="54" t="s">
        <v>152</v>
      </c>
      <c r="J4052" s="68">
        <v>0.2</v>
      </c>
      <c r="K4052" s="68">
        <v>0.179</v>
      </c>
      <c r="L4052" s="68">
        <v>0.5</v>
      </c>
      <c r="M4052" s="68">
        <v>0.5</v>
      </c>
      <c r="N4052" s="68">
        <v>0</v>
      </c>
    </row>
    <row r="4053" customFormat="1" spans="1:14">
      <c r="A4053" s="54" t="s">
        <v>12147</v>
      </c>
      <c r="B4053" s="54" t="s">
        <v>12148</v>
      </c>
      <c r="C4053" s="54" t="s">
        <v>12149</v>
      </c>
      <c r="D4053" s="54" t="s">
        <v>24</v>
      </c>
      <c r="E4053" s="54" t="s">
        <v>18</v>
      </c>
      <c r="F4053" s="54" t="s">
        <v>24</v>
      </c>
      <c r="G4053" s="54" t="s">
        <v>19</v>
      </c>
      <c r="H4053" s="54"/>
      <c r="I4053" s="54" t="s">
        <v>246</v>
      </c>
      <c r="J4053" s="68">
        <v>23.5</v>
      </c>
      <c r="K4053" s="68">
        <v>28.814</v>
      </c>
      <c r="L4053" s="68">
        <v>25</v>
      </c>
      <c r="M4053" s="68">
        <v>29</v>
      </c>
      <c r="N4053" s="68">
        <v>4</v>
      </c>
    </row>
    <row r="4054" customFormat="1" spans="1:14">
      <c r="A4054" s="54" t="s">
        <v>12150</v>
      </c>
      <c r="B4054" s="54" t="s">
        <v>12151</v>
      </c>
      <c r="C4054" s="54" t="s">
        <v>12152</v>
      </c>
      <c r="D4054" s="54" t="s">
        <v>24</v>
      </c>
      <c r="E4054" s="54" t="s">
        <v>18</v>
      </c>
      <c r="F4054" s="54" t="s">
        <v>24</v>
      </c>
      <c r="G4054" s="54" t="s">
        <v>19</v>
      </c>
      <c r="H4054" s="54"/>
      <c r="I4054" s="54" t="s">
        <v>246</v>
      </c>
      <c r="J4054" s="68">
        <v>23.73</v>
      </c>
      <c r="K4054" s="68">
        <v>28.397</v>
      </c>
      <c r="L4054" s="68">
        <v>24</v>
      </c>
      <c r="M4054" s="68">
        <v>29</v>
      </c>
      <c r="N4054" s="68">
        <v>5</v>
      </c>
    </row>
    <row r="4055" customFormat="1" spans="1:14">
      <c r="A4055" s="54" t="s">
        <v>12153</v>
      </c>
      <c r="B4055" s="54" t="s">
        <v>12154</v>
      </c>
      <c r="C4055" s="54" t="s">
        <v>12155</v>
      </c>
      <c r="D4055" s="54" t="s">
        <v>24</v>
      </c>
      <c r="E4055" s="54" t="s">
        <v>18</v>
      </c>
      <c r="F4055" s="54" t="s">
        <v>24</v>
      </c>
      <c r="G4055" s="66" t="s">
        <v>19</v>
      </c>
      <c r="H4055" s="54"/>
      <c r="I4055" s="54" t="s">
        <v>246</v>
      </c>
      <c r="J4055" s="68">
        <v>24.02</v>
      </c>
      <c r="K4055" s="68">
        <v>27.793</v>
      </c>
      <c r="L4055" s="68">
        <v>25</v>
      </c>
      <c r="M4055" s="68">
        <v>28</v>
      </c>
      <c r="N4055" s="68">
        <v>3</v>
      </c>
    </row>
    <row r="4056" customFormat="1" spans="1:14">
      <c r="A4056" s="54" t="s">
        <v>12156</v>
      </c>
      <c r="B4056" s="54" t="s">
        <v>12157</v>
      </c>
      <c r="C4056" s="54" t="s">
        <v>12158</v>
      </c>
      <c r="D4056" s="54" t="s">
        <v>24</v>
      </c>
      <c r="E4056" s="54" t="s">
        <v>18</v>
      </c>
      <c r="F4056" s="54" t="s">
        <v>24</v>
      </c>
      <c r="G4056" s="54" t="s">
        <v>19</v>
      </c>
      <c r="H4056" s="54"/>
      <c r="I4056" s="54" t="s">
        <v>246</v>
      </c>
      <c r="J4056" s="68">
        <v>24.16</v>
      </c>
      <c r="K4056" s="68">
        <v>28.318</v>
      </c>
      <c r="L4056" s="68">
        <v>25</v>
      </c>
      <c r="M4056" s="68">
        <v>29</v>
      </c>
      <c r="N4056" s="68">
        <v>4</v>
      </c>
    </row>
    <row r="4057" customFormat="1" spans="1:14">
      <c r="A4057" s="54" t="s">
        <v>12159</v>
      </c>
      <c r="B4057" s="54" t="s">
        <v>12160</v>
      </c>
      <c r="C4057" s="54" t="s">
        <v>12161</v>
      </c>
      <c r="D4057" s="54" t="s">
        <v>24</v>
      </c>
      <c r="E4057" s="54" t="s">
        <v>18</v>
      </c>
      <c r="F4057" s="54" t="s">
        <v>24</v>
      </c>
      <c r="G4057" s="54" t="s">
        <v>19</v>
      </c>
      <c r="H4057" s="54"/>
      <c r="I4057" s="54" t="s">
        <v>246</v>
      </c>
      <c r="J4057" s="68">
        <v>23.9</v>
      </c>
      <c r="K4057" s="68">
        <v>29.441</v>
      </c>
      <c r="L4057" s="68">
        <v>25</v>
      </c>
      <c r="M4057" s="68">
        <v>30</v>
      </c>
      <c r="N4057" s="68">
        <v>5</v>
      </c>
    </row>
    <row r="4058" customFormat="1" spans="1:14">
      <c r="A4058" s="54" t="s">
        <v>12162</v>
      </c>
      <c r="B4058" s="54" t="s">
        <v>12163</v>
      </c>
      <c r="C4058" s="54" t="s">
        <v>12164</v>
      </c>
      <c r="D4058" s="54" t="s">
        <v>24</v>
      </c>
      <c r="E4058" s="54" t="s">
        <v>18</v>
      </c>
      <c r="F4058" s="54" t="s">
        <v>24</v>
      </c>
      <c r="G4058" s="54" t="s">
        <v>19</v>
      </c>
      <c r="H4058" s="54"/>
      <c r="I4058" s="54" t="s">
        <v>246</v>
      </c>
      <c r="J4058" s="68">
        <v>24.38</v>
      </c>
      <c r="K4058" s="68">
        <v>28.814</v>
      </c>
      <c r="L4058" s="68">
        <v>25</v>
      </c>
      <c r="M4058" s="68">
        <v>29</v>
      </c>
      <c r="N4058" s="68">
        <v>4</v>
      </c>
    </row>
    <row r="4059" customFormat="1" spans="1:14">
      <c r="A4059" s="54" t="s">
        <v>12165</v>
      </c>
      <c r="B4059" s="54" t="s">
        <v>12166</v>
      </c>
      <c r="C4059" s="54" t="s">
        <v>12167</v>
      </c>
      <c r="D4059" s="54" t="s">
        <v>24</v>
      </c>
      <c r="E4059" s="54" t="s">
        <v>18</v>
      </c>
      <c r="F4059" s="54" t="s">
        <v>24</v>
      </c>
      <c r="G4059" s="66" t="s">
        <v>19</v>
      </c>
      <c r="H4059" s="54"/>
      <c r="I4059" s="54" t="s">
        <v>246</v>
      </c>
      <c r="J4059" s="68">
        <v>24.18</v>
      </c>
      <c r="K4059" s="68">
        <v>28.318</v>
      </c>
      <c r="L4059" s="68">
        <v>25</v>
      </c>
      <c r="M4059" s="68">
        <v>29</v>
      </c>
      <c r="N4059" s="68">
        <v>4</v>
      </c>
    </row>
    <row r="4060" customFormat="1" spans="1:14">
      <c r="A4060" s="54" t="s">
        <v>12168</v>
      </c>
      <c r="B4060" s="54" t="s">
        <v>12169</v>
      </c>
      <c r="C4060" s="54" t="s">
        <v>12170</v>
      </c>
      <c r="D4060" s="54" t="s">
        <v>97</v>
      </c>
      <c r="E4060" s="54" t="s">
        <v>18</v>
      </c>
      <c r="F4060" s="54" t="s">
        <v>97</v>
      </c>
      <c r="G4060" s="66" t="s">
        <v>98</v>
      </c>
      <c r="H4060" s="54"/>
      <c r="I4060" s="54" t="s">
        <v>4015</v>
      </c>
      <c r="J4060" s="68">
        <v>245.51</v>
      </c>
      <c r="K4060" s="68">
        <v>288.94</v>
      </c>
      <c r="L4060" s="68">
        <v>274</v>
      </c>
      <c r="M4060" s="68">
        <v>289</v>
      </c>
      <c r="N4060" s="68">
        <v>15</v>
      </c>
    </row>
    <row r="4061" customFormat="1" spans="1:14">
      <c r="A4061" s="54" t="s">
        <v>12171</v>
      </c>
      <c r="B4061" s="54" t="s">
        <v>12172</v>
      </c>
      <c r="C4061" s="54" t="s">
        <v>12173</v>
      </c>
      <c r="D4061" s="54" t="s">
        <v>1080</v>
      </c>
      <c r="E4061" s="54" t="s">
        <v>18</v>
      </c>
      <c r="F4061" s="54" t="s">
        <v>1080</v>
      </c>
      <c r="G4061" s="54" t="s">
        <v>19</v>
      </c>
      <c r="H4061" s="54"/>
      <c r="I4061" s="54" t="s">
        <v>10131</v>
      </c>
      <c r="J4061" s="68">
        <v>22</v>
      </c>
      <c r="K4061" s="68">
        <v>12.8</v>
      </c>
      <c r="L4061" s="68">
        <v>22</v>
      </c>
      <c r="M4061" s="68">
        <v>22</v>
      </c>
      <c r="N4061" s="68">
        <v>0</v>
      </c>
    </row>
    <row r="4062" customFormat="1" spans="1:14">
      <c r="A4062" s="54" t="s">
        <v>12174</v>
      </c>
      <c r="B4062" s="54" t="s">
        <v>12175</v>
      </c>
      <c r="C4062" s="54" t="s">
        <v>12176</v>
      </c>
      <c r="D4062" s="54" t="s">
        <v>1080</v>
      </c>
      <c r="E4062" s="54" t="s">
        <v>18</v>
      </c>
      <c r="F4062" s="54" t="s">
        <v>1080</v>
      </c>
      <c r="G4062" s="54" t="s">
        <v>19</v>
      </c>
      <c r="H4062" s="54"/>
      <c r="I4062" s="54" t="s">
        <v>10131</v>
      </c>
      <c r="J4062" s="68">
        <v>22</v>
      </c>
      <c r="K4062" s="68">
        <v>12.8</v>
      </c>
      <c r="L4062" s="68">
        <v>22</v>
      </c>
      <c r="M4062" s="68">
        <v>22</v>
      </c>
      <c r="N4062" s="68">
        <v>0</v>
      </c>
    </row>
    <row r="4063" customFormat="1" spans="1:14">
      <c r="A4063" s="54" t="s">
        <v>12177</v>
      </c>
      <c r="B4063" s="54" t="s">
        <v>12178</v>
      </c>
      <c r="C4063" s="54" t="s">
        <v>12179</v>
      </c>
      <c r="D4063" s="54" t="s">
        <v>1080</v>
      </c>
      <c r="E4063" s="54" t="s">
        <v>18</v>
      </c>
      <c r="F4063" s="54" t="s">
        <v>1080</v>
      </c>
      <c r="G4063" s="54" t="s">
        <v>19</v>
      </c>
      <c r="H4063" s="54"/>
      <c r="I4063" s="54" t="s">
        <v>10131</v>
      </c>
      <c r="J4063" s="68">
        <v>22</v>
      </c>
      <c r="K4063" s="68">
        <v>12.8</v>
      </c>
      <c r="L4063" s="68">
        <v>22</v>
      </c>
      <c r="M4063" s="68">
        <v>22</v>
      </c>
      <c r="N4063" s="68">
        <v>0</v>
      </c>
    </row>
    <row r="4064" customFormat="1" spans="1:14">
      <c r="A4064" s="54" t="s">
        <v>12180</v>
      </c>
      <c r="B4064" s="54" t="s">
        <v>12181</v>
      </c>
      <c r="C4064" s="54" t="s">
        <v>12182</v>
      </c>
      <c r="D4064" s="54" t="s">
        <v>1080</v>
      </c>
      <c r="E4064" s="54" t="s">
        <v>18</v>
      </c>
      <c r="F4064" s="54" t="s">
        <v>1080</v>
      </c>
      <c r="G4064" s="54" t="s">
        <v>19</v>
      </c>
      <c r="H4064" s="54"/>
      <c r="I4064" s="54" t="s">
        <v>10131</v>
      </c>
      <c r="J4064" s="68">
        <v>22</v>
      </c>
      <c r="K4064" s="68">
        <v>12.8</v>
      </c>
      <c r="L4064" s="68">
        <v>22</v>
      </c>
      <c r="M4064" s="68">
        <v>22</v>
      </c>
      <c r="N4064" s="68">
        <v>0</v>
      </c>
    </row>
    <row r="4065" customFormat="1" spans="1:14">
      <c r="A4065" s="54" t="s">
        <v>12183</v>
      </c>
      <c r="B4065" s="54" t="s">
        <v>12184</v>
      </c>
      <c r="C4065" s="54" t="s">
        <v>12185</v>
      </c>
      <c r="D4065" s="54" t="s">
        <v>3633</v>
      </c>
      <c r="E4065" s="54" t="s">
        <v>18</v>
      </c>
      <c r="F4065" s="54" t="s">
        <v>3633</v>
      </c>
      <c r="G4065" s="54" t="s">
        <v>52</v>
      </c>
      <c r="H4065" s="54"/>
      <c r="I4065" s="54" t="s">
        <v>1410</v>
      </c>
      <c r="J4065" s="68">
        <v>239.68</v>
      </c>
      <c r="K4065" s="68">
        <v>225.758</v>
      </c>
      <c r="L4065" s="68">
        <v>239</v>
      </c>
      <c r="M4065" s="68">
        <v>301</v>
      </c>
      <c r="N4065" s="68">
        <v>62</v>
      </c>
    </row>
    <row r="4066" customFormat="1" spans="1:14">
      <c r="A4066" s="54" t="s">
        <v>12186</v>
      </c>
      <c r="B4066" s="54" t="s">
        <v>12187</v>
      </c>
      <c r="C4066" s="54" t="s">
        <v>12188</v>
      </c>
      <c r="D4066" s="54" t="s">
        <v>78</v>
      </c>
      <c r="E4066" s="54" t="s">
        <v>18</v>
      </c>
      <c r="F4066" s="54" t="s">
        <v>78</v>
      </c>
      <c r="G4066" s="54" t="s">
        <v>29</v>
      </c>
      <c r="H4066" s="54"/>
      <c r="I4066" s="54" t="s">
        <v>116</v>
      </c>
      <c r="J4066" s="68">
        <v>240</v>
      </c>
      <c r="K4066" s="68">
        <v>120</v>
      </c>
      <c r="L4066" s="68">
        <v>204</v>
      </c>
      <c r="M4066" s="68">
        <v>240</v>
      </c>
      <c r="N4066" s="68">
        <v>36</v>
      </c>
    </row>
    <row r="4067" customFormat="1" spans="1:14">
      <c r="A4067" s="54" t="s">
        <v>12189</v>
      </c>
      <c r="B4067" s="54" t="s">
        <v>12190</v>
      </c>
      <c r="C4067" s="54" t="s">
        <v>12191</v>
      </c>
      <c r="D4067" s="54" t="s">
        <v>17</v>
      </c>
      <c r="E4067" s="54" t="s">
        <v>18</v>
      </c>
      <c r="F4067" s="54" t="s">
        <v>17</v>
      </c>
      <c r="G4067" s="54" t="s">
        <v>19</v>
      </c>
      <c r="H4067" s="54"/>
      <c r="I4067" s="54" t="s">
        <v>227</v>
      </c>
      <c r="J4067" s="68">
        <v>3.54</v>
      </c>
      <c r="K4067" s="68">
        <v>1.642</v>
      </c>
      <c r="L4067" s="68">
        <v>4</v>
      </c>
      <c r="M4067" s="68">
        <v>4</v>
      </c>
      <c r="N4067" s="68">
        <v>0</v>
      </c>
    </row>
    <row r="4068" customFormat="1" spans="1:14">
      <c r="A4068" s="54" t="s">
        <v>12192</v>
      </c>
      <c r="B4068" s="54" t="s">
        <v>12193</v>
      </c>
      <c r="C4068" s="54" t="s">
        <v>12194</v>
      </c>
      <c r="D4068" s="54" t="s">
        <v>144</v>
      </c>
      <c r="E4068" s="54" t="s">
        <v>18</v>
      </c>
      <c r="F4068" s="54" t="s">
        <v>144</v>
      </c>
      <c r="G4068" s="54" t="s">
        <v>52</v>
      </c>
      <c r="H4068" s="54"/>
      <c r="I4068" s="54" t="s">
        <v>4561</v>
      </c>
      <c r="J4068" s="68">
        <v>34.76</v>
      </c>
      <c r="K4068" s="68">
        <v>89.839</v>
      </c>
      <c r="L4068" s="68">
        <v>90</v>
      </c>
      <c r="M4068" s="68">
        <v>90</v>
      </c>
      <c r="N4068" s="68">
        <v>0</v>
      </c>
    </row>
    <row r="4069" customFormat="1" spans="1:14">
      <c r="A4069" s="54" t="s">
        <v>12195</v>
      </c>
      <c r="B4069" s="54" t="s">
        <v>12196</v>
      </c>
      <c r="C4069" s="54" t="s">
        <v>12197</v>
      </c>
      <c r="D4069" s="54" t="s">
        <v>97</v>
      </c>
      <c r="E4069" s="54" t="s">
        <v>18</v>
      </c>
      <c r="F4069" s="54" t="s">
        <v>97</v>
      </c>
      <c r="G4069" s="54" t="s">
        <v>98</v>
      </c>
      <c r="H4069" s="54"/>
      <c r="I4069" s="54" t="s">
        <v>99</v>
      </c>
      <c r="J4069" s="68">
        <v>75.49</v>
      </c>
      <c r="K4069" s="68">
        <v>120.665</v>
      </c>
      <c r="L4069" s="68">
        <v>124</v>
      </c>
      <c r="M4069" s="68">
        <v>121</v>
      </c>
      <c r="N4069" s="68">
        <v>-3</v>
      </c>
    </row>
    <row r="4070" customFormat="1" spans="1:14">
      <c r="A4070" s="54" t="s">
        <v>12198</v>
      </c>
      <c r="B4070" s="54" t="s">
        <v>12199</v>
      </c>
      <c r="C4070" s="54" t="s">
        <v>12200</v>
      </c>
      <c r="D4070" s="54" t="s">
        <v>1080</v>
      </c>
      <c r="E4070" s="54" t="s">
        <v>18</v>
      </c>
      <c r="F4070" s="54" t="s">
        <v>1080</v>
      </c>
      <c r="G4070" s="54" t="s">
        <v>19</v>
      </c>
      <c r="H4070" s="54"/>
      <c r="I4070" s="54" t="s">
        <v>10131</v>
      </c>
      <c r="J4070" s="68">
        <v>22</v>
      </c>
      <c r="K4070" s="68">
        <v>12.8</v>
      </c>
      <c r="L4070" s="68">
        <v>22</v>
      </c>
      <c r="M4070" s="68">
        <v>22</v>
      </c>
      <c r="N4070" s="68">
        <v>0</v>
      </c>
    </row>
    <row r="4071" customFormat="1" spans="1:14">
      <c r="A4071" s="54" t="s">
        <v>12201</v>
      </c>
      <c r="B4071" s="54" t="s">
        <v>12202</v>
      </c>
      <c r="C4071" s="54" t="s">
        <v>12203</v>
      </c>
      <c r="D4071" s="54" t="s">
        <v>17</v>
      </c>
      <c r="E4071" s="54" t="s">
        <v>18</v>
      </c>
      <c r="F4071" s="54" t="s">
        <v>17</v>
      </c>
      <c r="G4071" s="54" t="s">
        <v>19</v>
      </c>
      <c r="H4071" s="54"/>
      <c r="I4071" s="54" t="s">
        <v>145</v>
      </c>
      <c r="J4071" s="68">
        <v>3.7</v>
      </c>
      <c r="K4071" s="68">
        <v>0.722</v>
      </c>
      <c r="L4071" s="68">
        <v>4</v>
      </c>
      <c r="M4071" s="68">
        <v>4</v>
      </c>
      <c r="N4071" s="68">
        <v>0</v>
      </c>
    </row>
    <row r="4072" customFormat="1" spans="1:14">
      <c r="A4072" s="54" t="s">
        <v>12204</v>
      </c>
      <c r="B4072" s="54" t="s">
        <v>12205</v>
      </c>
      <c r="C4072" s="54" t="s">
        <v>12206</v>
      </c>
      <c r="D4072" s="54" t="s">
        <v>144</v>
      </c>
      <c r="E4072" s="54" t="s">
        <v>18</v>
      </c>
      <c r="F4072" s="54" t="s">
        <v>144</v>
      </c>
      <c r="G4072" s="54" t="s">
        <v>52</v>
      </c>
      <c r="H4072" s="54"/>
      <c r="I4072" s="54" t="s">
        <v>7799</v>
      </c>
      <c r="J4072" s="68">
        <v>135.18</v>
      </c>
      <c r="K4072" s="68">
        <v>100.241</v>
      </c>
      <c r="L4072" s="68">
        <v>136</v>
      </c>
      <c r="M4072" s="68">
        <v>136</v>
      </c>
      <c r="N4072" s="68">
        <v>0</v>
      </c>
    </row>
    <row r="4073" customFormat="1" spans="1:14">
      <c r="A4073" s="54" t="s">
        <v>12207</v>
      </c>
      <c r="B4073" s="54" t="s">
        <v>12208</v>
      </c>
      <c r="C4073" s="54" t="s">
        <v>12209</v>
      </c>
      <c r="D4073" s="54" t="s">
        <v>432</v>
      </c>
      <c r="E4073" s="54" t="s">
        <v>18</v>
      </c>
      <c r="F4073" s="54" t="s">
        <v>432</v>
      </c>
      <c r="G4073" s="54" t="s">
        <v>98</v>
      </c>
      <c r="H4073" s="54"/>
      <c r="I4073" s="54" t="s">
        <v>99</v>
      </c>
      <c r="J4073" s="68">
        <v>64.84</v>
      </c>
      <c r="K4073" s="68">
        <v>38.619</v>
      </c>
      <c r="L4073" s="68">
        <v>65</v>
      </c>
      <c r="M4073" s="68">
        <v>65</v>
      </c>
      <c r="N4073" s="68">
        <v>0</v>
      </c>
    </row>
    <row r="4074" customFormat="1" spans="1:14">
      <c r="A4074" s="54" t="s">
        <v>12210</v>
      </c>
      <c r="B4074" s="54" t="s">
        <v>12211</v>
      </c>
      <c r="C4074" s="54" t="s">
        <v>12212</v>
      </c>
      <c r="D4074" s="54" t="s">
        <v>1080</v>
      </c>
      <c r="E4074" s="54" t="s">
        <v>18</v>
      </c>
      <c r="F4074" s="54" t="s">
        <v>1080</v>
      </c>
      <c r="G4074" s="54" t="s">
        <v>19</v>
      </c>
      <c r="H4074" s="54"/>
      <c r="I4074" s="54" t="s">
        <v>10131</v>
      </c>
      <c r="J4074" s="68">
        <v>22</v>
      </c>
      <c r="K4074" s="68">
        <v>12.8</v>
      </c>
      <c r="L4074" s="68">
        <v>22</v>
      </c>
      <c r="M4074" s="68">
        <v>22</v>
      </c>
      <c r="N4074" s="68">
        <v>0</v>
      </c>
    </row>
    <row r="4075" customFormat="1" spans="1:14">
      <c r="A4075" s="54" t="s">
        <v>12213</v>
      </c>
      <c r="B4075" s="54" t="s">
        <v>12214</v>
      </c>
      <c r="C4075" s="54" t="s">
        <v>12215</v>
      </c>
      <c r="D4075" s="54" t="s">
        <v>1080</v>
      </c>
      <c r="E4075" s="54" t="s">
        <v>18</v>
      </c>
      <c r="F4075" s="54" t="s">
        <v>1080</v>
      </c>
      <c r="G4075" s="54" t="s">
        <v>19</v>
      </c>
      <c r="H4075" s="54"/>
      <c r="I4075" s="54" t="s">
        <v>10131</v>
      </c>
      <c r="J4075" s="68">
        <v>22</v>
      </c>
      <c r="K4075" s="68">
        <v>12.8</v>
      </c>
      <c r="L4075" s="68">
        <v>22</v>
      </c>
      <c r="M4075" s="68">
        <v>22</v>
      </c>
      <c r="N4075" s="68">
        <v>0</v>
      </c>
    </row>
    <row r="4076" customFormat="1" spans="1:14">
      <c r="A4076" s="54" t="s">
        <v>12216</v>
      </c>
      <c r="B4076" s="54" t="s">
        <v>12217</v>
      </c>
      <c r="C4076" s="54" t="s">
        <v>12218</v>
      </c>
      <c r="D4076" s="54" t="s">
        <v>1080</v>
      </c>
      <c r="E4076" s="54" t="s">
        <v>18</v>
      </c>
      <c r="F4076" s="54" t="s">
        <v>1080</v>
      </c>
      <c r="G4076" s="54" t="s">
        <v>19</v>
      </c>
      <c r="H4076" s="54"/>
      <c r="I4076" s="54" t="s">
        <v>10131</v>
      </c>
      <c r="J4076" s="68">
        <v>22</v>
      </c>
      <c r="K4076" s="68">
        <v>12.8</v>
      </c>
      <c r="L4076" s="68">
        <v>22</v>
      </c>
      <c r="M4076" s="68">
        <v>22</v>
      </c>
      <c r="N4076" s="68">
        <v>0</v>
      </c>
    </row>
    <row r="4077" customFormat="1" spans="1:14">
      <c r="A4077" s="54" t="s">
        <v>12219</v>
      </c>
      <c r="B4077" s="54" t="s">
        <v>12220</v>
      </c>
      <c r="C4077" s="54" t="s">
        <v>12221</v>
      </c>
      <c r="D4077" s="54" t="s">
        <v>24</v>
      </c>
      <c r="E4077" s="54" t="s">
        <v>18</v>
      </c>
      <c r="F4077" s="54" t="s">
        <v>24</v>
      </c>
      <c r="G4077" s="54" t="s">
        <v>19</v>
      </c>
      <c r="H4077" s="54"/>
      <c r="I4077" s="54" t="s">
        <v>540</v>
      </c>
      <c r="J4077" s="68">
        <v>13.76</v>
      </c>
      <c r="K4077" s="68">
        <v>12.902</v>
      </c>
      <c r="L4077" s="68">
        <v>14</v>
      </c>
      <c r="M4077" s="68">
        <v>14</v>
      </c>
      <c r="N4077" s="68">
        <v>0</v>
      </c>
    </row>
    <row r="4078" customFormat="1" spans="1:14">
      <c r="A4078" s="54" t="s">
        <v>12222</v>
      </c>
      <c r="B4078" s="54" t="s">
        <v>12223</v>
      </c>
      <c r="C4078" s="54" t="s">
        <v>12224</v>
      </c>
      <c r="D4078" s="54" t="s">
        <v>3253</v>
      </c>
      <c r="E4078" s="54" t="s">
        <v>18</v>
      </c>
      <c r="F4078" s="54" t="s">
        <v>3253</v>
      </c>
      <c r="G4078" s="54" t="s">
        <v>129</v>
      </c>
      <c r="H4078" s="54"/>
      <c r="I4078" s="54" t="s">
        <v>86</v>
      </c>
      <c r="J4078" s="68">
        <v>10.38</v>
      </c>
      <c r="K4078" s="68">
        <v>8.344</v>
      </c>
      <c r="L4078" s="68">
        <v>11</v>
      </c>
      <c r="M4078" s="68">
        <v>11</v>
      </c>
      <c r="N4078" s="68">
        <v>0</v>
      </c>
    </row>
    <row r="4079" customFormat="1" spans="1:14">
      <c r="A4079" s="54" t="s">
        <v>12225</v>
      </c>
      <c r="B4079" s="54" t="s">
        <v>12226</v>
      </c>
      <c r="C4079" s="54" t="s">
        <v>12227</v>
      </c>
      <c r="D4079" s="54" t="s">
        <v>17</v>
      </c>
      <c r="E4079" s="54" t="s">
        <v>18</v>
      </c>
      <c r="F4079" s="54" t="s">
        <v>17</v>
      </c>
      <c r="G4079" s="54" t="s">
        <v>19</v>
      </c>
      <c r="H4079" s="54"/>
      <c r="I4079" s="54" t="s">
        <v>191</v>
      </c>
      <c r="J4079" s="68">
        <v>29.92</v>
      </c>
      <c r="K4079" s="68">
        <v>22.7</v>
      </c>
      <c r="L4079" s="68">
        <v>30</v>
      </c>
      <c r="M4079" s="68">
        <v>31</v>
      </c>
      <c r="N4079" s="68">
        <v>1</v>
      </c>
    </row>
    <row r="4080" customFormat="1" spans="1:14">
      <c r="A4080" s="54" t="s">
        <v>12228</v>
      </c>
      <c r="B4080" s="54" t="s">
        <v>12229</v>
      </c>
      <c r="C4080" s="54" t="s">
        <v>12230</v>
      </c>
      <c r="D4080" s="54" t="s">
        <v>28</v>
      </c>
      <c r="E4080" s="54" t="s">
        <v>18</v>
      </c>
      <c r="F4080" s="54" t="s">
        <v>28</v>
      </c>
      <c r="G4080" s="54" t="s">
        <v>29</v>
      </c>
      <c r="H4080" s="54"/>
      <c r="I4080" s="54" t="s">
        <v>79</v>
      </c>
      <c r="J4080" s="68">
        <v>539.61</v>
      </c>
      <c r="K4080" s="68">
        <v>2.579</v>
      </c>
      <c r="L4080" s="68">
        <v>2.4</v>
      </c>
      <c r="M4080" s="68">
        <v>2.6</v>
      </c>
      <c r="N4080" s="68">
        <v>0.2</v>
      </c>
    </row>
    <row r="4081" customFormat="1" spans="1:14">
      <c r="A4081" s="54" t="s">
        <v>12231</v>
      </c>
      <c r="B4081" s="54" t="s">
        <v>12232</v>
      </c>
      <c r="C4081" s="54" t="s">
        <v>12233</v>
      </c>
      <c r="D4081" s="54" t="s">
        <v>17</v>
      </c>
      <c r="E4081" s="54" t="s">
        <v>18</v>
      </c>
      <c r="F4081" s="54" t="s">
        <v>17</v>
      </c>
      <c r="G4081" s="54" t="s">
        <v>19</v>
      </c>
      <c r="H4081" s="54"/>
      <c r="I4081" s="54" t="s">
        <v>86</v>
      </c>
      <c r="J4081" s="68">
        <v>25.71</v>
      </c>
      <c r="K4081" s="68">
        <v>32.105</v>
      </c>
      <c r="L4081" s="68">
        <v>27</v>
      </c>
      <c r="M4081" s="68">
        <v>33</v>
      </c>
      <c r="N4081" s="68">
        <v>6</v>
      </c>
    </row>
    <row r="4082" customFormat="1" spans="1:14">
      <c r="A4082" s="54" t="s">
        <v>12234</v>
      </c>
      <c r="B4082" s="54" t="s">
        <v>12235</v>
      </c>
      <c r="C4082" s="54" t="s">
        <v>12236</v>
      </c>
      <c r="D4082" s="54" t="s">
        <v>140</v>
      </c>
      <c r="E4082" s="54" t="s">
        <v>18</v>
      </c>
      <c r="F4082" s="54" t="s">
        <v>140</v>
      </c>
      <c r="G4082" s="54" t="s">
        <v>98</v>
      </c>
      <c r="H4082" s="54"/>
      <c r="I4082" s="54" t="s">
        <v>199</v>
      </c>
      <c r="J4082" s="68">
        <v>19.09</v>
      </c>
      <c r="K4082" s="68">
        <v>24.263</v>
      </c>
      <c r="L4082" s="68">
        <v>25</v>
      </c>
      <c r="M4082" s="68">
        <v>25</v>
      </c>
      <c r="N4082" s="68">
        <v>0</v>
      </c>
    </row>
    <row r="4083" customFormat="1" spans="1:14">
      <c r="A4083" s="54" t="s">
        <v>12237</v>
      </c>
      <c r="B4083" s="54" t="s">
        <v>12238</v>
      </c>
      <c r="C4083" s="54" t="s">
        <v>12239</v>
      </c>
      <c r="D4083" s="54" t="s">
        <v>17</v>
      </c>
      <c r="E4083" s="54" t="s">
        <v>18</v>
      </c>
      <c r="F4083" s="54" t="s">
        <v>17</v>
      </c>
      <c r="G4083" s="54" t="s">
        <v>19</v>
      </c>
      <c r="H4083" s="54"/>
      <c r="I4083" s="54" t="s">
        <v>191</v>
      </c>
      <c r="J4083" s="68">
        <v>6.78</v>
      </c>
      <c r="K4083" s="68">
        <v>6.609</v>
      </c>
      <c r="L4083" s="68">
        <v>7</v>
      </c>
      <c r="M4083" s="68">
        <v>7</v>
      </c>
      <c r="N4083" s="68">
        <v>0</v>
      </c>
    </row>
    <row r="4084" customFormat="1" spans="1:14">
      <c r="A4084" s="54" t="s">
        <v>12240</v>
      </c>
      <c r="B4084" s="54" t="s">
        <v>12241</v>
      </c>
      <c r="C4084" s="54" t="s">
        <v>12242</v>
      </c>
      <c r="D4084" s="54" t="s">
        <v>17</v>
      </c>
      <c r="E4084" s="54" t="s">
        <v>18</v>
      </c>
      <c r="F4084" s="54" t="s">
        <v>17</v>
      </c>
      <c r="G4084" s="66" t="s">
        <v>19</v>
      </c>
      <c r="H4084" s="54"/>
      <c r="I4084" s="54" t="s">
        <v>199</v>
      </c>
      <c r="J4084" s="68">
        <v>43.17</v>
      </c>
      <c r="K4084" s="68">
        <v>37.545</v>
      </c>
      <c r="L4084" s="68">
        <v>44</v>
      </c>
      <c r="M4084" s="68">
        <v>44</v>
      </c>
      <c r="N4084" s="68">
        <v>0</v>
      </c>
    </row>
    <row r="4085" customFormat="1" spans="1:14">
      <c r="A4085" s="54" t="s">
        <v>12243</v>
      </c>
      <c r="B4085" s="54" t="s">
        <v>12244</v>
      </c>
      <c r="C4085" s="54" t="s">
        <v>12245</v>
      </c>
      <c r="D4085" s="54" t="s">
        <v>17</v>
      </c>
      <c r="E4085" s="54" t="s">
        <v>18</v>
      </c>
      <c r="F4085" s="54" t="s">
        <v>17</v>
      </c>
      <c r="G4085" s="66" t="s">
        <v>19</v>
      </c>
      <c r="H4085" s="54"/>
      <c r="I4085" s="54" t="s">
        <v>199</v>
      </c>
      <c r="J4085" s="68">
        <v>32.22</v>
      </c>
      <c r="K4085" s="68">
        <v>43.102</v>
      </c>
      <c r="L4085" s="68">
        <v>36</v>
      </c>
      <c r="M4085" s="68">
        <v>44</v>
      </c>
      <c r="N4085" s="68">
        <v>8</v>
      </c>
    </row>
    <row r="4086" customFormat="1" spans="1:14">
      <c r="A4086" s="54" t="s">
        <v>12246</v>
      </c>
      <c r="B4086" s="54" t="s">
        <v>12247</v>
      </c>
      <c r="C4086" s="54" t="s">
        <v>12248</v>
      </c>
      <c r="D4086" s="54" t="s">
        <v>17</v>
      </c>
      <c r="E4086" s="54" t="s">
        <v>18</v>
      </c>
      <c r="F4086" s="54" t="s">
        <v>17</v>
      </c>
      <c r="G4086" s="54" t="s">
        <v>19</v>
      </c>
      <c r="H4086" s="54"/>
      <c r="I4086" s="54" t="s">
        <v>199</v>
      </c>
      <c r="J4086" s="68">
        <v>43.85</v>
      </c>
      <c r="K4086" s="68">
        <v>38.875</v>
      </c>
      <c r="L4086" s="68">
        <v>44</v>
      </c>
      <c r="M4086" s="68">
        <v>44</v>
      </c>
      <c r="N4086" s="68">
        <v>0</v>
      </c>
    </row>
    <row r="4087" customFormat="1" spans="1:14">
      <c r="A4087" s="54" t="s">
        <v>12249</v>
      </c>
      <c r="B4087" s="54" t="s">
        <v>12250</v>
      </c>
      <c r="C4087" s="54" t="s">
        <v>12251</v>
      </c>
      <c r="D4087" s="54" t="s">
        <v>17</v>
      </c>
      <c r="E4087" s="54" t="s">
        <v>18</v>
      </c>
      <c r="F4087" s="54" t="s">
        <v>17</v>
      </c>
      <c r="G4087" s="54" t="s">
        <v>19</v>
      </c>
      <c r="H4087" s="54"/>
      <c r="I4087" s="54" t="s">
        <v>199</v>
      </c>
      <c r="J4087" s="68">
        <v>32.25</v>
      </c>
      <c r="K4087" s="68">
        <v>43.609</v>
      </c>
      <c r="L4087" s="68">
        <v>44</v>
      </c>
      <c r="M4087" s="68">
        <v>44</v>
      </c>
      <c r="N4087" s="68">
        <v>0</v>
      </c>
    </row>
    <row r="4088" customFormat="1" spans="1:14">
      <c r="A4088" s="54" t="s">
        <v>12252</v>
      </c>
      <c r="B4088" s="54" t="s">
        <v>12253</v>
      </c>
      <c r="C4088" s="54" t="s">
        <v>12254</v>
      </c>
      <c r="D4088" s="54" t="s">
        <v>17</v>
      </c>
      <c r="E4088" s="54" t="s">
        <v>18</v>
      </c>
      <c r="F4088" s="54" t="s">
        <v>17</v>
      </c>
      <c r="G4088" s="54" t="s">
        <v>19</v>
      </c>
      <c r="H4088" s="54"/>
      <c r="I4088" s="54" t="s">
        <v>199</v>
      </c>
      <c r="J4088" s="68">
        <v>29.21</v>
      </c>
      <c r="K4088" s="68">
        <v>43.56</v>
      </c>
      <c r="L4088" s="68">
        <v>44</v>
      </c>
      <c r="M4088" s="68">
        <v>44</v>
      </c>
      <c r="N4088" s="68">
        <v>0</v>
      </c>
    </row>
    <row r="4089" customFormat="1" spans="1:14">
      <c r="A4089" s="54" t="s">
        <v>12255</v>
      </c>
      <c r="B4089" s="54" t="s">
        <v>12256</v>
      </c>
      <c r="C4089" s="54" t="s">
        <v>12257</v>
      </c>
      <c r="D4089" s="54" t="s">
        <v>17</v>
      </c>
      <c r="E4089" s="54" t="s">
        <v>18</v>
      </c>
      <c r="F4089" s="54" t="s">
        <v>17</v>
      </c>
      <c r="G4089" s="54" t="s">
        <v>19</v>
      </c>
      <c r="H4089" s="54"/>
      <c r="I4089" s="54" t="s">
        <v>199</v>
      </c>
      <c r="J4089" s="68">
        <v>29.53</v>
      </c>
      <c r="K4089" s="68">
        <v>43.56</v>
      </c>
      <c r="L4089" s="68">
        <v>44</v>
      </c>
      <c r="M4089" s="68">
        <v>44</v>
      </c>
      <c r="N4089" s="68">
        <v>0</v>
      </c>
    </row>
    <row r="4090" customFormat="1" spans="1:14">
      <c r="A4090" s="54" t="s">
        <v>12258</v>
      </c>
      <c r="B4090" s="54" t="s">
        <v>12259</v>
      </c>
      <c r="C4090" s="54" t="s">
        <v>12260</v>
      </c>
      <c r="D4090" s="54" t="s">
        <v>17</v>
      </c>
      <c r="E4090" s="54" t="s">
        <v>18</v>
      </c>
      <c r="F4090" s="54" t="s">
        <v>17</v>
      </c>
      <c r="G4090" s="54" t="s">
        <v>19</v>
      </c>
      <c r="H4090" s="54"/>
      <c r="I4090" s="54" t="s">
        <v>199</v>
      </c>
      <c r="J4090" s="68">
        <v>16.12</v>
      </c>
      <c r="K4090" s="68">
        <v>21.56</v>
      </c>
      <c r="L4090" s="68">
        <v>22</v>
      </c>
      <c r="M4090" s="68">
        <v>22</v>
      </c>
      <c r="N4090" s="68">
        <v>0</v>
      </c>
    </row>
    <row r="4091" customFormat="1" spans="1:14">
      <c r="A4091" s="54" t="s">
        <v>12261</v>
      </c>
      <c r="B4091" s="54" t="s">
        <v>12262</v>
      </c>
      <c r="C4091" s="54" t="s">
        <v>12263</v>
      </c>
      <c r="D4091" s="54" t="s">
        <v>17</v>
      </c>
      <c r="E4091" s="54" t="s">
        <v>18</v>
      </c>
      <c r="F4091" s="54" t="s">
        <v>17</v>
      </c>
      <c r="G4091" s="54" t="s">
        <v>19</v>
      </c>
      <c r="H4091" s="54"/>
      <c r="I4091" s="54" t="s">
        <v>199</v>
      </c>
      <c r="J4091" s="68">
        <v>16.15</v>
      </c>
      <c r="K4091" s="68">
        <v>21.56</v>
      </c>
      <c r="L4091" s="68">
        <v>22</v>
      </c>
      <c r="M4091" s="68">
        <v>22</v>
      </c>
      <c r="N4091" s="68">
        <v>0</v>
      </c>
    </row>
    <row r="4092" customFormat="1" spans="1:14">
      <c r="A4092" s="54" t="s">
        <v>12264</v>
      </c>
      <c r="B4092" s="54" t="s">
        <v>12265</v>
      </c>
      <c r="C4092" s="54" t="s">
        <v>12266</v>
      </c>
      <c r="D4092" s="54" t="s">
        <v>17</v>
      </c>
      <c r="E4092" s="54" t="s">
        <v>18</v>
      </c>
      <c r="F4092" s="54" t="s">
        <v>17</v>
      </c>
      <c r="G4092" s="54" t="s">
        <v>19</v>
      </c>
      <c r="H4092" s="54"/>
      <c r="I4092" s="54" t="s">
        <v>199</v>
      </c>
      <c r="J4092" s="68">
        <v>43.25</v>
      </c>
      <c r="K4092" s="68">
        <v>11.365</v>
      </c>
      <c r="L4092" s="68">
        <v>44</v>
      </c>
      <c r="M4092" s="68">
        <v>44</v>
      </c>
      <c r="N4092" s="68">
        <v>0</v>
      </c>
    </row>
    <row r="4093" customFormat="1" spans="1:14">
      <c r="A4093" s="54" t="s">
        <v>12267</v>
      </c>
      <c r="B4093" s="54" t="s">
        <v>12268</v>
      </c>
      <c r="C4093" s="54" t="s">
        <v>12269</v>
      </c>
      <c r="D4093" s="54" t="s">
        <v>17</v>
      </c>
      <c r="E4093" s="54" t="s">
        <v>18</v>
      </c>
      <c r="F4093" s="54" t="s">
        <v>17</v>
      </c>
      <c r="G4093" s="54" t="s">
        <v>19</v>
      </c>
      <c r="H4093" s="54"/>
      <c r="I4093" s="54" t="s">
        <v>199</v>
      </c>
      <c r="J4093" s="68">
        <v>43.2</v>
      </c>
      <c r="K4093" s="68">
        <v>11.316</v>
      </c>
      <c r="L4093" s="68">
        <v>44</v>
      </c>
      <c r="M4093" s="68">
        <v>44</v>
      </c>
      <c r="N4093" s="68">
        <v>0</v>
      </c>
    </row>
    <row r="4094" customFormat="1" spans="1:14">
      <c r="A4094" s="54" t="s">
        <v>12270</v>
      </c>
      <c r="B4094" s="54" t="s">
        <v>12271</v>
      </c>
      <c r="C4094" s="54" t="s">
        <v>12272</v>
      </c>
      <c r="D4094" s="54" t="s">
        <v>17</v>
      </c>
      <c r="E4094" s="54" t="s">
        <v>18</v>
      </c>
      <c r="F4094" s="54" t="s">
        <v>17</v>
      </c>
      <c r="G4094" s="54" t="s">
        <v>19</v>
      </c>
      <c r="H4094" s="54"/>
      <c r="I4094" s="54" t="s">
        <v>199</v>
      </c>
      <c r="J4094" s="68">
        <v>43.2</v>
      </c>
      <c r="K4094" s="68">
        <v>11.583</v>
      </c>
      <c r="L4094" s="68">
        <v>44</v>
      </c>
      <c r="M4094" s="68">
        <v>44</v>
      </c>
      <c r="N4094" s="68">
        <v>0</v>
      </c>
    </row>
    <row r="4095" customFormat="1" spans="1:14">
      <c r="A4095" s="54" t="s">
        <v>12273</v>
      </c>
      <c r="B4095" s="54" t="s">
        <v>12274</v>
      </c>
      <c r="C4095" s="54" t="s">
        <v>12275</v>
      </c>
      <c r="D4095" s="54" t="s">
        <v>17</v>
      </c>
      <c r="E4095" s="54" t="s">
        <v>18</v>
      </c>
      <c r="F4095" s="54" t="s">
        <v>17</v>
      </c>
      <c r="G4095" s="54" t="s">
        <v>19</v>
      </c>
      <c r="H4095" s="54"/>
      <c r="I4095" s="54" t="s">
        <v>199</v>
      </c>
      <c r="J4095" s="68">
        <v>21.77</v>
      </c>
      <c r="K4095" s="68">
        <v>6.426</v>
      </c>
      <c r="L4095" s="68">
        <v>22</v>
      </c>
      <c r="M4095" s="68">
        <v>22</v>
      </c>
      <c r="N4095" s="68">
        <v>0</v>
      </c>
    </row>
    <row r="4096" customFormat="1" spans="1:14">
      <c r="A4096" s="54" t="s">
        <v>12276</v>
      </c>
      <c r="B4096" s="54" t="s">
        <v>12277</v>
      </c>
      <c r="C4096" s="54" t="s">
        <v>12278</v>
      </c>
      <c r="D4096" s="54" t="s">
        <v>17</v>
      </c>
      <c r="E4096" s="54" t="s">
        <v>18</v>
      </c>
      <c r="F4096" s="54" t="s">
        <v>17</v>
      </c>
      <c r="G4096" s="54" t="s">
        <v>19</v>
      </c>
      <c r="H4096" s="54"/>
      <c r="I4096" s="54" t="s">
        <v>199</v>
      </c>
      <c r="J4096" s="68">
        <v>21.82</v>
      </c>
      <c r="K4096" s="68">
        <v>6.804</v>
      </c>
      <c r="L4096" s="68">
        <v>22</v>
      </c>
      <c r="M4096" s="68">
        <v>22</v>
      </c>
      <c r="N4096" s="68">
        <v>0</v>
      </c>
    </row>
    <row r="4097" customFormat="1" spans="1:14">
      <c r="A4097" s="54" t="s">
        <v>12279</v>
      </c>
      <c r="B4097" s="54" t="s">
        <v>12280</v>
      </c>
      <c r="C4097" s="54" t="s">
        <v>12281</v>
      </c>
      <c r="D4097" s="54" t="s">
        <v>17</v>
      </c>
      <c r="E4097" s="54" t="s">
        <v>18</v>
      </c>
      <c r="F4097" s="54" t="s">
        <v>17</v>
      </c>
      <c r="G4097" s="54" t="s">
        <v>19</v>
      </c>
      <c r="H4097" s="54"/>
      <c r="I4097" s="54" t="s">
        <v>199</v>
      </c>
      <c r="J4097" s="68">
        <v>21.79</v>
      </c>
      <c r="K4097" s="68">
        <v>7.045</v>
      </c>
      <c r="L4097" s="68">
        <v>22</v>
      </c>
      <c r="M4097" s="68">
        <v>22</v>
      </c>
      <c r="N4097" s="68">
        <v>0</v>
      </c>
    </row>
    <row r="4098" customFormat="1" spans="1:14">
      <c r="A4098" s="54" t="s">
        <v>12282</v>
      </c>
      <c r="B4098" s="54" t="s">
        <v>12283</v>
      </c>
      <c r="C4098" s="54" t="s">
        <v>12284</v>
      </c>
      <c r="D4098" s="54" t="s">
        <v>17</v>
      </c>
      <c r="E4098" s="54" t="s">
        <v>18</v>
      </c>
      <c r="F4098" s="54" t="s">
        <v>17</v>
      </c>
      <c r="G4098" s="54" t="s">
        <v>19</v>
      </c>
      <c r="H4098" s="54"/>
      <c r="I4098" s="54" t="s">
        <v>199</v>
      </c>
      <c r="J4098" s="68">
        <v>21.47</v>
      </c>
      <c r="K4098" s="68">
        <v>6.552</v>
      </c>
      <c r="L4098" s="68">
        <v>22</v>
      </c>
      <c r="M4098" s="68">
        <v>22</v>
      </c>
      <c r="N4098" s="68">
        <v>0</v>
      </c>
    </row>
    <row r="4099" customFormat="1" spans="1:14">
      <c r="A4099" s="54" t="s">
        <v>12285</v>
      </c>
      <c r="B4099" s="54" t="s">
        <v>12286</v>
      </c>
      <c r="C4099" s="54" t="s">
        <v>12287</v>
      </c>
      <c r="D4099" s="54" t="s">
        <v>17</v>
      </c>
      <c r="E4099" s="54" t="s">
        <v>18</v>
      </c>
      <c r="F4099" s="54" t="s">
        <v>17</v>
      </c>
      <c r="G4099" s="54" t="s">
        <v>19</v>
      </c>
      <c r="H4099" s="54"/>
      <c r="I4099" s="54" t="s">
        <v>199</v>
      </c>
      <c r="J4099" s="68">
        <v>21.67</v>
      </c>
      <c r="K4099" s="68">
        <v>6.37</v>
      </c>
      <c r="L4099" s="68">
        <v>22</v>
      </c>
      <c r="M4099" s="68">
        <v>22</v>
      </c>
      <c r="N4099" s="68">
        <v>0</v>
      </c>
    </row>
    <row r="4100" customFormat="1" spans="1:14">
      <c r="A4100" s="54" t="s">
        <v>12288</v>
      </c>
      <c r="B4100" s="54" t="s">
        <v>12289</v>
      </c>
      <c r="C4100" s="54" t="s">
        <v>12290</v>
      </c>
      <c r="D4100" s="54" t="s">
        <v>17</v>
      </c>
      <c r="E4100" s="54" t="s">
        <v>18</v>
      </c>
      <c r="F4100" s="54" t="s">
        <v>17</v>
      </c>
      <c r="G4100" s="54" t="s">
        <v>19</v>
      </c>
      <c r="H4100" s="54"/>
      <c r="I4100" s="54" t="s">
        <v>199</v>
      </c>
      <c r="J4100" s="68">
        <v>21.64</v>
      </c>
      <c r="K4100" s="68">
        <v>5.702</v>
      </c>
      <c r="L4100" s="68">
        <v>22</v>
      </c>
      <c r="M4100" s="68">
        <v>22</v>
      </c>
      <c r="N4100" s="68">
        <v>0</v>
      </c>
    </row>
    <row r="4101" customFormat="1" spans="1:14">
      <c r="A4101" s="54" t="s">
        <v>12291</v>
      </c>
      <c r="B4101" s="54" t="s">
        <v>12292</v>
      </c>
      <c r="C4101" s="54" t="s">
        <v>12293</v>
      </c>
      <c r="D4101" s="54" t="s">
        <v>17</v>
      </c>
      <c r="E4101" s="54" t="s">
        <v>18</v>
      </c>
      <c r="F4101" s="54" t="s">
        <v>17</v>
      </c>
      <c r="G4101" s="54" t="s">
        <v>19</v>
      </c>
      <c r="H4101" s="54"/>
      <c r="I4101" s="54" t="s">
        <v>199</v>
      </c>
      <c r="J4101" s="68">
        <v>21.59</v>
      </c>
      <c r="K4101" s="68">
        <v>5.663</v>
      </c>
      <c r="L4101" s="68">
        <v>22</v>
      </c>
      <c r="M4101" s="68">
        <v>22</v>
      </c>
      <c r="N4101" s="68">
        <v>0</v>
      </c>
    </row>
    <row r="4102" customFormat="1" spans="1:14">
      <c r="A4102" s="54" t="s">
        <v>12294</v>
      </c>
      <c r="B4102" s="54" t="s">
        <v>12295</v>
      </c>
      <c r="C4102" s="54" t="s">
        <v>12296</v>
      </c>
      <c r="D4102" s="54" t="s">
        <v>24</v>
      </c>
      <c r="E4102" s="54" t="s">
        <v>18</v>
      </c>
      <c r="F4102" s="54" t="s">
        <v>24</v>
      </c>
      <c r="G4102" s="54" t="s">
        <v>19</v>
      </c>
      <c r="H4102" s="54"/>
      <c r="I4102" s="54" t="s">
        <v>767</v>
      </c>
      <c r="J4102" s="68">
        <v>3.79</v>
      </c>
      <c r="K4102" s="68">
        <v>3.526</v>
      </c>
      <c r="L4102" s="68">
        <v>4</v>
      </c>
      <c r="M4102" s="68">
        <v>4</v>
      </c>
      <c r="N4102" s="68">
        <v>0</v>
      </c>
    </row>
    <row r="4103" customFormat="1" spans="1:14">
      <c r="A4103" s="54" t="s">
        <v>12297</v>
      </c>
      <c r="B4103" s="54" t="s">
        <v>12298</v>
      </c>
      <c r="C4103" s="54" t="s">
        <v>12299</v>
      </c>
      <c r="D4103" s="54" t="s">
        <v>17</v>
      </c>
      <c r="E4103" s="54" t="s">
        <v>18</v>
      </c>
      <c r="F4103" s="54" t="s">
        <v>17</v>
      </c>
      <c r="G4103" s="54" t="s">
        <v>19</v>
      </c>
      <c r="H4103" s="54"/>
      <c r="I4103" s="54" t="s">
        <v>767</v>
      </c>
      <c r="J4103" s="68">
        <v>2.35</v>
      </c>
      <c r="K4103" s="68">
        <v>2.297</v>
      </c>
      <c r="L4103" s="68">
        <v>2.5</v>
      </c>
      <c r="M4103" s="68">
        <v>2.5</v>
      </c>
      <c r="N4103" s="68">
        <v>0</v>
      </c>
    </row>
    <row r="4104" customFormat="1" spans="1:14">
      <c r="A4104" s="54" t="s">
        <v>12300</v>
      </c>
      <c r="B4104" s="54" t="s">
        <v>12301</v>
      </c>
      <c r="C4104" s="54" t="s">
        <v>12302</v>
      </c>
      <c r="D4104" s="54" t="s">
        <v>17</v>
      </c>
      <c r="E4104" s="54" t="s">
        <v>18</v>
      </c>
      <c r="F4104" s="54" t="s">
        <v>17</v>
      </c>
      <c r="G4104" s="54" t="s">
        <v>19</v>
      </c>
      <c r="H4104" s="54"/>
      <c r="I4104" s="54" t="s">
        <v>767</v>
      </c>
      <c r="J4104" s="68">
        <v>28.22</v>
      </c>
      <c r="K4104" s="68">
        <v>29.678</v>
      </c>
      <c r="L4104" s="68">
        <v>30</v>
      </c>
      <c r="M4104" s="68">
        <v>30</v>
      </c>
      <c r="N4104" s="68">
        <v>0</v>
      </c>
    </row>
    <row r="4105" customFormat="1" spans="1:14">
      <c r="A4105" s="54" t="s">
        <v>12303</v>
      </c>
      <c r="B4105" s="54" t="s">
        <v>12304</v>
      </c>
      <c r="C4105" s="54" t="s">
        <v>12305</v>
      </c>
      <c r="D4105" s="54" t="s">
        <v>1283</v>
      </c>
      <c r="E4105" s="54" t="s">
        <v>18</v>
      </c>
      <c r="F4105" s="54" t="s">
        <v>1283</v>
      </c>
      <c r="G4105" s="54" t="s">
        <v>19</v>
      </c>
      <c r="H4105" s="54"/>
      <c r="I4105" s="54" t="s">
        <v>767</v>
      </c>
      <c r="J4105" s="68">
        <v>7.21</v>
      </c>
      <c r="K4105" s="68">
        <v>7.296</v>
      </c>
      <c r="L4105" s="68">
        <v>8</v>
      </c>
      <c r="M4105" s="68">
        <v>7.5</v>
      </c>
      <c r="N4105" s="68">
        <v>-0.5</v>
      </c>
    </row>
    <row r="4106" customFormat="1" spans="1:14">
      <c r="A4106" s="54" t="s">
        <v>12306</v>
      </c>
      <c r="B4106" s="54" t="s">
        <v>12307</v>
      </c>
      <c r="C4106" s="54" t="s">
        <v>12308</v>
      </c>
      <c r="D4106" s="54" t="s">
        <v>51</v>
      </c>
      <c r="E4106" s="54" t="s">
        <v>18</v>
      </c>
      <c r="F4106" s="54" t="s">
        <v>51</v>
      </c>
      <c r="G4106" s="54" t="s">
        <v>52</v>
      </c>
      <c r="H4106" s="54"/>
      <c r="I4106" s="54" t="s">
        <v>1488</v>
      </c>
      <c r="J4106" s="68">
        <v>138.1</v>
      </c>
      <c r="K4106" s="68">
        <v>118.19</v>
      </c>
      <c r="L4106" s="68">
        <v>139</v>
      </c>
      <c r="M4106" s="68">
        <v>139</v>
      </c>
      <c r="N4106" s="68">
        <v>0</v>
      </c>
    </row>
    <row r="4107" customFormat="1" spans="1:14">
      <c r="A4107" s="54" t="s">
        <v>12309</v>
      </c>
      <c r="B4107" s="54" t="s">
        <v>12310</v>
      </c>
      <c r="C4107" s="54" t="s">
        <v>12311</v>
      </c>
      <c r="D4107" s="54" t="s">
        <v>458</v>
      </c>
      <c r="E4107" s="54" t="s">
        <v>18</v>
      </c>
      <c r="F4107" s="54" t="s">
        <v>458</v>
      </c>
      <c r="G4107" s="54" t="s">
        <v>98</v>
      </c>
      <c r="H4107" s="54"/>
      <c r="I4107" s="54" t="s">
        <v>187</v>
      </c>
      <c r="J4107" s="68">
        <v>0.2</v>
      </c>
      <c r="K4107" s="68">
        <v>0</v>
      </c>
      <c r="L4107" s="68">
        <v>0.5</v>
      </c>
      <c r="M4107" s="68">
        <v>0.5</v>
      </c>
      <c r="N4107" s="68">
        <v>0</v>
      </c>
    </row>
    <row r="4108" customFormat="1" spans="1:14">
      <c r="A4108" s="54" t="s">
        <v>12312</v>
      </c>
      <c r="B4108" s="54" t="s">
        <v>12313</v>
      </c>
      <c r="C4108" s="54" t="s">
        <v>12314</v>
      </c>
      <c r="D4108" s="54" t="s">
        <v>458</v>
      </c>
      <c r="E4108" s="54" t="s">
        <v>18</v>
      </c>
      <c r="F4108" s="54" t="s">
        <v>458</v>
      </c>
      <c r="G4108" s="54" t="s">
        <v>98</v>
      </c>
      <c r="H4108" s="54"/>
      <c r="I4108" s="54" t="s">
        <v>199</v>
      </c>
      <c r="J4108" s="68">
        <v>0.65</v>
      </c>
      <c r="K4108" s="68">
        <v>0</v>
      </c>
      <c r="L4108" s="68">
        <v>1</v>
      </c>
      <c r="M4108" s="68">
        <v>1</v>
      </c>
      <c r="N4108" s="68">
        <v>0</v>
      </c>
    </row>
    <row r="4109" customFormat="1" spans="1:14">
      <c r="A4109" s="54" t="s">
        <v>12315</v>
      </c>
      <c r="B4109" s="54" t="s">
        <v>12316</v>
      </c>
      <c r="C4109" s="54" t="s">
        <v>12317</v>
      </c>
      <c r="D4109" s="54" t="s">
        <v>17</v>
      </c>
      <c r="E4109" s="54" t="s">
        <v>18</v>
      </c>
      <c r="F4109" s="54" t="s">
        <v>17</v>
      </c>
      <c r="G4109" s="54" t="s">
        <v>19</v>
      </c>
      <c r="H4109" s="54"/>
      <c r="I4109" s="54" t="s">
        <v>2149</v>
      </c>
      <c r="J4109" s="68">
        <v>52.46</v>
      </c>
      <c r="K4109" s="68">
        <v>77.78</v>
      </c>
      <c r="L4109" s="68">
        <v>71</v>
      </c>
      <c r="M4109" s="68">
        <v>95</v>
      </c>
      <c r="N4109" s="68">
        <v>24</v>
      </c>
    </row>
    <row r="4110" customFormat="1" spans="1:14">
      <c r="A4110" s="54" t="s">
        <v>12318</v>
      </c>
      <c r="B4110" s="54" t="s">
        <v>12319</v>
      </c>
      <c r="C4110" s="54" t="s">
        <v>12320</v>
      </c>
      <c r="D4110" s="54" t="s">
        <v>17</v>
      </c>
      <c r="E4110" s="54" t="s">
        <v>18</v>
      </c>
      <c r="F4110" s="54" t="s">
        <v>17</v>
      </c>
      <c r="G4110" s="54" t="s">
        <v>19</v>
      </c>
      <c r="H4110" s="54"/>
      <c r="I4110" s="54" t="s">
        <v>2149</v>
      </c>
      <c r="J4110" s="68">
        <v>73.41</v>
      </c>
      <c r="K4110" s="68">
        <v>99.384</v>
      </c>
      <c r="L4110" s="68">
        <v>90</v>
      </c>
      <c r="M4110" s="68">
        <v>118</v>
      </c>
      <c r="N4110" s="68">
        <v>28</v>
      </c>
    </row>
    <row r="4111" customFormat="1" spans="1:14">
      <c r="A4111" s="54" t="s">
        <v>12321</v>
      </c>
      <c r="B4111" s="54" t="s">
        <v>12322</v>
      </c>
      <c r="C4111" s="54" t="s">
        <v>12323</v>
      </c>
      <c r="D4111" s="54" t="s">
        <v>17</v>
      </c>
      <c r="E4111" s="54" t="s">
        <v>18</v>
      </c>
      <c r="F4111" s="54" t="s">
        <v>17</v>
      </c>
      <c r="G4111" s="66" t="s">
        <v>19</v>
      </c>
      <c r="H4111" s="54"/>
      <c r="I4111" s="54" t="s">
        <v>2149</v>
      </c>
      <c r="J4111" s="68">
        <v>64.65</v>
      </c>
      <c r="K4111" s="68">
        <v>100.713</v>
      </c>
      <c r="L4111" s="68">
        <v>89</v>
      </c>
      <c r="M4111" s="68">
        <v>116</v>
      </c>
      <c r="N4111" s="68">
        <v>27</v>
      </c>
    </row>
    <row r="4112" customFormat="1" spans="1:14">
      <c r="A4112" s="54" t="s">
        <v>12324</v>
      </c>
      <c r="B4112" s="54" t="s">
        <v>12325</v>
      </c>
      <c r="C4112" s="54" t="s">
        <v>12326</v>
      </c>
      <c r="D4112" s="54" t="s">
        <v>926</v>
      </c>
      <c r="E4112" s="54" t="s">
        <v>18</v>
      </c>
      <c r="F4112" s="54" t="s">
        <v>926</v>
      </c>
      <c r="G4112" s="54" t="s">
        <v>129</v>
      </c>
      <c r="H4112" s="54"/>
      <c r="I4112" s="54" t="s">
        <v>337</v>
      </c>
      <c r="J4112" s="68">
        <v>36.75</v>
      </c>
      <c r="K4112" s="68">
        <v>7.534</v>
      </c>
      <c r="L4112" s="68">
        <v>37</v>
      </c>
      <c r="M4112" s="68">
        <v>37</v>
      </c>
      <c r="N4112" s="68">
        <v>0</v>
      </c>
    </row>
    <row r="4113" customFormat="1" spans="1:14">
      <c r="A4113" s="54" t="s">
        <v>12327</v>
      </c>
      <c r="B4113" s="54" t="s">
        <v>12328</v>
      </c>
      <c r="C4113" s="54" t="s">
        <v>12329</v>
      </c>
      <c r="D4113" s="54" t="s">
        <v>24</v>
      </c>
      <c r="E4113" s="54" t="s">
        <v>18</v>
      </c>
      <c r="F4113" s="54" t="s">
        <v>24</v>
      </c>
      <c r="G4113" s="54" t="s">
        <v>19</v>
      </c>
      <c r="H4113" s="54"/>
      <c r="I4113" s="54" t="s">
        <v>211</v>
      </c>
      <c r="J4113" s="68">
        <v>3.17</v>
      </c>
      <c r="K4113" s="68">
        <v>3.588</v>
      </c>
      <c r="L4113" s="68">
        <v>4</v>
      </c>
      <c r="M4113" s="68">
        <v>4</v>
      </c>
      <c r="N4113" s="68">
        <v>0</v>
      </c>
    </row>
    <row r="4114" customFormat="1" spans="1:14">
      <c r="A4114" s="54" t="s">
        <v>12330</v>
      </c>
      <c r="B4114" s="54" t="s">
        <v>12331</v>
      </c>
      <c r="C4114" s="54" t="s">
        <v>12332</v>
      </c>
      <c r="D4114" s="54" t="s">
        <v>17</v>
      </c>
      <c r="E4114" s="54" t="s">
        <v>18</v>
      </c>
      <c r="F4114" s="54" t="s">
        <v>17</v>
      </c>
      <c r="G4114" s="54" t="s">
        <v>19</v>
      </c>
      <c r="H4114" s="54"/>
      <c r="I4114" s="54" t="s">
        <v>152</v>
      </c>
      <c r="J4114" s="68">
        <v>0.42</v>
      </c>
      <c r="K4114" s="68">
        <v>0.449</v>
      </c>
      <c r="L4114" s="68">
        <v>0.5</v>
      </c>
      <c r="M4114" s="68">
        <v>0.5</v>
      </c>
      <c r="N4114" s="68">
        <v>0</v>
      </c>
    </row>
    <row r="4115" customFormat="1" spans="1:14">
      <c r="A4115" s="54" t="s">
        <v>12333</v>
      </c>
      <c r="B4115" s="54" t="s">
        <v>12334</v>
      </c>
      <c r="C4115" s="54" t="s">
        <v>12335</v>
      </c>
      <c r="D4115" s="54" t="s">
        <v>1993</v>
      </c>
      <c r="E4115" s="54" t="s">
        <v>18</v>
      </c>
      <c r="F4115" s="54" t="s">
        <v>1993</v>
      </c>
      <c r="G4115" s="66" t="s">
        <v>29</v>
      </c>
      <c r="H4115" s="54"/>
      <c r="I4115" s="54" t="s">
        <v>3347</v>
      </c>
      <c r="J4115" s="68">
        <v>22.09</v>
      </c>
      <c r="K4115" s="68">
        <v>32.291</v>
      </c>
      <c r="L4115" s="68">
        <v>36</v>
      </c>
      <c r="M4115" s="68">
        <v>36</v>
      </c>
      <c r="N4115" s="68">
        <v>0</v>
      </c>
    </row>
    <row r="4116" customFormat="1" spans="1:14">
      <c r="A4116" s="54" t="s">
        <v>12336</v>
      </c>
      <c r="B4116" s="54" t="s">
        <v>12337</v>
      </c>
      <c r="C4116" s="54" t="s">
        <v>12338</v>
      </c>
      <c r="D4116" s="54" t="s">
        <v>140</v>
      </c>
      <c r="E4116" s="54" t="s">
        <v>18</v>
      </c>
      <c r="F4116" s="54" t="s">
        <v>140</v>
      </c>
      <c r="G4116" s="54" t="s">
        <v>98</v>
      </c>
      <c r="H4116" s="54"/>
      <c r="I4116" s="54" t="s">
        <v>191</v>
      </c>
      <c r="J4116" s="68">
        <v>5.44</v>
      </c>
      <c r="K4116" s="68">
        <v>1.21</v>
      </c>
      <c r="L4116" s="68">
        <v>5.5</v>
      </c>
      <c r="M4116" s="68">
        <v>5.5</v>
      </c>
      <c r="N4116" s="68">
        <v>0</v>
      </c>
    </row>
    <row r="4117" customFormat="1" spans="1:14">
      <c r="A4117" s="54" t="s">
        <v>12339</v>
      </c>
      <c r="B4117" s="54" t="s">
        <v>12340</v>
      </c>
      <c r="C4117" s="54" t="s">
        <v>36</v>
      </c>
      <c r="D4117" s="54" t="s">
        <v>140</v>
      </c>
      <c r="E4117" s="54" t="s">
        <v>18</v>
      </c>
      <c r="F4117" s="54" t="s">
        <v>140</v>
      </c>
      <c r="G4117" s="54" t="s">
        <v>98</v>
      </c>
      <c r="H4117" s="54"/>
      <c r="I4117" s="54" t="s">
        <v>199</v>
      </c>
      <c r="J4117" s="68">
        <v>52.14</v>
      </c>
      <c r="K4117" s="68">
        <v>62.53</v>
      </c>
      <c r="L4117" s="68">
        <v>63</v>
      </c>
      <c r="M4117" s="68">
        <v>64</v>
      </c>
      <c r="N4117" s="68">
        <v>1</v>
      </c>
    </row>
    <row r="4118" customFormat="1" spans="1:14">
      <c r="A4118" s="54" t="s">
        <v>12341</v>
      </c>
      <c r="B4118" s="54" t="s">
        <v>12342</v>
      </c>
      <c r="C4118" s="54" t="s">
        <v>12343</v>
      </c>
      <c r="D4118" s="54" t="s">
        <v>24</v>
      </c>
      <c r="E4118" s="54" t="s">
        <v>18</v>
      </c>
      <c r="F4118" s="54" t="s">
        <v>24</v>
      </c>
      <c r="G4118" s="54" t="s">
        <v>19</v>
      </c>
      <c r="H4118" s="54"/>
      <c r="I4118" s="54" t="s">
        <v>211</v>
      </c>
      <c r="J4118" s="68">
        <v>33.2</v>
      </c>
      <c r="K4118" s="68">
        <v>70.158</v>
      </c>
      <c r="L4118" s="68">
        <v>75</v>
      </c>
      <c r="M4118" s="68">
        <v>77</v>
      </c>
      <c r="N4118" s="68">
        <v>2</v>
      </c>
    </row>
    <row r="4119" customFormat="1" spans="1:14">
      <c r="A4119" s="54" t="s">
        <v>12344</v>
      </c>
      <c r="B4119" s="54" t="s">
        <v>12345</v>
      </c>
      <c r="C4119" s="54" t="s">
        <v>12346</v>
      </c>
      <c r="D4119" s="54" t="s">
        <v>85</v>
      </c>
      <c r="E4119" s="54" t="s">
        <v>18</v>
      </c>
      <c r="F4119" s="54" t="s">
        <v>85</v>
      </c>
      <c r="G4119" s="66" t="s">
        <v>29</v>
      </c>
      <c r="H4119" s="54"/>
      <c r="I4119" s="54" t="s">
        <v>1498</v>
      </c>
      <c r="J4119" s="68">
        <v>40.08</v>
      </c>
      <c r="K4119" s="68">
        <v>46.746</v>
      </c>
      <c r="L4119" s="68">
        <v>43</v>
      </c>
      <c r="M4119" s="68">
        <v>47</v>
      </c>
      <c r="N4119" s="68">
        <v>4</v>
      </c>
    </row>
    <row r="4120" customFormat="1" spans="1:14">
      <c r="A4120" s="54" t="s">
        <v>12347</v>
      </c>
      <c r="B4120" s="54" t="s">
        <v>12348</v>
      </c>
      <c r="C4120" s="54" t="s">
        <v>12349</v>
      </c>
      <c r="D4120" s="54" t="s">
        <v>78</v>
      </c>
      <c r="E4120" s="54" t="s">
        <v>18</v>
      </c>
      <c r="F4120" s="54" t="s">
        <v>78</v>
      </c>
      <c r="G4120" s="66" t="s">
        <v>29</v>
      </c>
      <c r="H4120" s="54"/>
      <c r="I4120" s="54" t="s">
        <v>1498</v>
      </c>
      <c r="J4120" s="68">
        <v>88.05</v>
      </c>
      <c r="K4120" s="68">
        <v>85.487</v>
      </c>
      <c r="L4120" s="68">
        <v>89</v>
      </c>
      <c r="M4120" s="68">
        <v>89</v>
      </c>
      <c r="N4120" s="68">
        <v>0</v>
      </c>
    </row>
    <row r="4121" customFormat="1" spans="1:14">
      <c r="A4121" s="54" t="s">
        <v>12350</v>
      </c>
      <c r="B4121" s="54" t="s">
        <v>12351</v>
      </c>
      <c r="C4121" s="54" t="s">
        <v>12352</v>
      </c>
      <c r="D4121" s="54" t="s">
        <v>160</v>
      </c>
      <c r="E4121" s="54" t="s">
        <v>18</v>
      </c>
      <c r="F4121" s="54" t="s">
        <v>160</v>
      </c>
      <c r="G4121" s="54" t="s">
        <v>129</v>
      </c>
      <c r="H4121" s="54"/>
      <c r="I4121" s="54" t="s">
        <v>337</v>
      </c>
      <c r="J4121" s="68">
        <v>3.33</v>
      </c>
      <c r="K4121" s="68">
        <v>2.614</v>
      </c>
      <c r="L4121" s="68">
        <v>3.5</v>
      </c>
      <c r="M4121" s="68">
        <v>3.5</v>
      </c>
      <c r="N4121" s="68">
        <v>0</v>
      </c>
    </row>
    <row r="4122" customFormat="1" spans="1:14">
      <c r="A4122" s="54" t="s">
        <v>12353</v>
      </c>
      <c r="B4122" s="54" t="s">
        <v>12354</v>
      </c>
      <c r="C4122" s="54" t="s">
        <v>12355</v>
      </c>
      <c r="D4122" s="54" t="s">
        <v>160</v>
      </c>
      <c r="E4122" s="54" t="s">
        <v>18</v>
      </c>
      <c r="F4122" s="54" t="s">
        <v>160</v>
      </c>
      <c r="G4122" s="54" t="s">
        <v>129</v>
      </c>
      <c r="H4122" s="54"/>
      <c r="I4122" s="54" t="s">
        <v>337</v>
      </c>
      <c r="J4122" s="68">
        <v>3.2</v>
      </c>
      <c r="K4122" s="68">
        <v>2.496</v>
      </c>
      <c r="L4122" s="68">
        <v>3.5</v>
      </c>
      <c r="M4122" s="68">
        <v>3.5</v>
      </c>
      <c r="N4122" s="68">
        <v>0</v>
      </c>
    </row>
    <row r="4123" customFormat="1" spans="1:14">
      <c r="A4123" s="54" t="s">
        <v>12356</v>
      </c>
      <c r="B4123" s="54" t="s">
        <v>12357</v>
      </c>
      <c r="C4123" s="54" t="s">
        <v>12358</v>
      </c>
      <c r="D4123" s="54" t="s">
        <v>160</v>
      </c>
      <c r="E4123" s="54" t="s">
        <v>18</v>
      </c>
      <c r="F4123" s="54" t="s">
        <v>160</v>
      </c>
      <c r="G4123" s="54" t="s">
        <v>129</v>
      </c>
      <c r="H4123" s="54"/>
      <c r="I4123" s="54" t="s">
        <v>337</v>
      </c>
      <c r="J4123" s="68">
        <v>3.61</v>
      </c>
      <c r="K4123" s="68">
        <v>3.042</v>
      </c>
      <c r="L4123" s="68">
        <v>4</v>
      </c>
      <c r="M4123" s="68">
        <v>4</v>
      </c>
      <c r="N4123" s="68">
        <v>0</v>
      </c>
    </row>
    <row r="4124" customFormat="1" spans="1:14">
      <c r="A4124" s="54" t="s">
        <v>12359</v>
      </c>
      <c r="B4124" s="54" t="s">
        <v>12360</v>
      </c>
      <c r="C4124" s="54" t="s">
        <v>12361</v>
      </c>
      <c r="D4124" s="54" t="s">
        <v>160</v>
      </c>
      <c r="E4124" s="54" t="s">
        <v>18</v>
      </c>
      <c r="F4124" s="54" t="s">
        <v>160</v>
      </c>
      <c r="G4124" s="54" t="s">
        <v>129</v>
      </c>
      <c r="H4124" s="54"/>
      <c r="I4124" s="54" t="s">
        <v>337</v>
      </c>
      <c r="J4124" s="68">
        <v>3.31</v>
      </c>
      <c r="K4124" s="68">
        <v>2.53</v>
      </c>
      <c r="L4124" s="68">
        <v>3.5</v>
      </c>
      <c r="M4124" s="68">
        <v>3.5</v>
      </c>
      <c r="N4124" s="68">
        <v>0</v>
      </c>
    </row>
    <row r="4125" customFormat="1" spans="1:14">
      <c r="A4125" s="54" t="s">
        <v>12362</v>
      </c>
      <c r="B4125" s="54" t="s">
        <v>12363</v>
      </c>
      <c r="C4125" s="54" t="s">
        <v>12364</v>
      </c>
      <c r="D4125" s="54" t="s">
        <v>160</v>
      </c>
      <c r="E4125" s="54" t="s">
        <v>18</v>
      </c>
      <c r="F4125" s="54" t="s">
        <v>160</v>
      </c>
      <c r="G4125" s="54" t="s">
        <v>129</v>
      </c>
      <c r="H4125" s="54"/>
      <c r="I4125" s="54" t="s">
        <v>337</v>
      </c>
      <c r="J4125" s="68">
        <v>3.3</v>
      </c>
      <c r="K4125" s="68">
        <v>2.53</v>
      </c>
      <c r="L4125" s="68">
        <v>3.5</v>
      </c>
      <c r="M4125" s="68">
        <v>3.5</v>
      </c>
      <c r="N4125" s="68">
        <v>0</v>
      </c>
    </row>
    <row r="4126" customFormat="1" spans="1:14">
      <c r="A4126" s="54" t="s">
        <v>12365</v>
      </c>
      <c r="B4126" s="54" t="s">
        <v>12366</v>
      </c>
      <c r="C4126" s="54" t="s">
        <v>12367</v>
      </c>
      <c r="D4126" s="54" t="s">
        <v>160</v>
      </c>
      <c r="E4126" s="54" t="s">
        <v>18</v>
      </c>
      <c r="F4126" s="54" t="s">
        <v>160</v>
      </c>
      <c r="G4126" s="66" t="s">
        <v>129</v>
      </c>
      <c r="H4126" s="54"/>
      <c r="I4126" s="54" t="s">
        <v>337</v>
      </c>
      <c r="J4126" s="68">
        <v>1.95</v>
      </c>
      <c r="K4126" s="68">
        <v>3.042</v>
      </c>
      <c r="L4126" s="68">
        <v>3.5</v>
      </c>
      <c r="M4126" s="68">
        <v>3.5</v>
      </c>
      <c r="N4126" s="68">
        <v>0</v>
      </c>
    </row>
    <row r="4127" customFormat="1" spans="1:14">
      <c r="A4127" s="54" t="s">
        <v>12368</v>
      </c>
      <c r="B4127" s="54" t="s">
        <v>12369</v>
      </c>
      <c r="C4127" s="54" t="s">
        <v>12370</v>
      </c>
      <c r="D4127" s="54" t="s">
        <v>160</v>
      </c>
      <c r="E4127" s="54" t="s">
        <v>18</v>
      </c>
      <c r="F4127" s="54" t="s">
        <v>160</v>
      </c>
      <c r="G4127" s="54" t="s">
        <v>129</v>
      </c>
      <c r="H4127" s="54"/>
      <c r="I4127" s="54" t="s">
        <v>337</v>
      </c>
      <c r="J4127" s="68">
        <v>1.97</v>
      </c>
      <c r="K4127" s="68">
        <v>3.042</v>
      </c>
      <c r="L4127" s="68">
        <v>3</v>
      </c>
      <c r="M4127" s="68">
        <v>3.5</v>
      </c>
      <c r="N4127" s="68">
        <v>0.5</v>
      </c>
    </row>
    <row r="4128" customFormat="1" spans="1:14">
      <c r="A4128" s="54" t="s">
        <v>12371</v>
      </c>
      <c r="B4128" s="54" t="s">
        <v>12372</v>
      </c>
      <c r="C4128" s="54" t="s">
        <v>12373</v>
      </c>
      <c r="D4128" s="54" t="s">
        <v>160</v>
      </c>
      <c r="E4128" s="54" t="s">
        <v>18</v>
      </c>
      <c r="F4128" s="54" t="s">
        <v>160</v>
      </c>
      <c r="G4128" s="66" t="s">
        <v>129</v>
      </c>
      <c r="H4128" s="54"/>
      <c r="I4128" s="54" t="s">
        <v>337</v>
      </c>
      <c r="J4128" s="68">
        <v>2</v>
      </c>
      <c r="K4128" s="68">
        <v>3.042</v>
      </c>
      <c r="L4128" s="68">
        <v>3.5</v>
      </c>
      <c r="M4128" s="68">
        <v>3.5</v>
      </c>
      <c r="N4128" s="68">
        <v>0</v>
      </c>
    </row>
    <row r="4129" customFormat="1" spans="1:14">
      <c r="A4129" s="54" t="s">
        <v>12374</v>
      </c>
      <c r="B4129" s="54" t="s">
        <v>12375</v>
      </c>
      <c r="C4129" s="54" t="s">
        <v>12376</v>
      </c>
      <c r="D4129" s="54" t="s">
        <v>160</v>
      </c>
      <c r="E4129" s="54" t="s">
        <v>18</v>
      </c>
      <c r="F4129" s="54" t="s">
        <v>160</v>
      </c>
      <c r="G4129" s="54" t="s">
        <v>129</v>
      </c>
      <c r="H4129" s="54"/>
      <c r="I4129" s="54" t="s">
        <v>337</v>
      </c>
      <c r="J4129" s="68">
        <v>3.29</v>
      </c>
      <c r="K4129" s="68">
        <v>2.496</v>
      </c>
      <c r="L4129" s="68">
        <v>3.5</v>
      </c>
      <c r="M4129" s="68">
        <v>3.5</v>
      </c>
      <c r="N4129" s="68">
        <v>0</v>
      </c>
    </row>
    <row r="4130" customFormat="1" spans="1:14">
      <c r="A4130" s="54" t="s">
        <v>12377</v>
      </c>
      <c r="B4130" s="54" t="s">
        <v>12378</v>
      </c>
      <c r="C4130" s="54" t="s">
        <v>12379</v>
      </c>
      <c r="D4130" s="54" t="s">
        <v>160</v>
      </c>
      <c r="E4130" s="54" t="s">
        <v>18</v>
      </c>
      <c r="F4130" s="54" t="s">
        <v>160</v>
      </c>
      <c r="G4130" s="54" t="s">
        <v>129</v>
      </c>
      <c r="H4130" s="54"/>
      <c r="I4130" s="54" t="s">
        <v>337</v>
      </c>
      <c r="J4130" s="68">
        <v>2.03</v>
      </c>
      <c r="K4130" s="68">
        <v>3.042</v>
      </c>
      <c r="L4130" s="68">
        <v>3</v>
      </c>
      <c r="M4130" s="68">
        <v>3.5</v>
      </c>
      <c r="N4130" s="68">
        <v>0.5</v>
      </c>
    </row>
    <row r="4131" customFormat="1" spans="1:14">
      <c r="A4131" s="54" t="s">
        <v>12380</v>
      </c>
      <c r="B4131" s="54" t="s">
        <v>12381</v>
      </c>
      <c r="C4131" s="54" t="s">
        <v>12382</v>
      </c>
      <c r="D4131" s="54" t="s">
        <v>160</v>
      </c>
      <c r="E4131" s="54" t="s">
        <v>18</v>
      </c>
      <c r="F4131" s="54" t="s">
        <v>160</v>
      </c>
      <c r="G4131" s="66" t="s">
        <v>129</v>
      </c>
      <c r="H4131" s="54"/>
      <c r="I4131" s="54" t="s">
        <v>337</v>
      </c>
      <c r="J4131" s="68">
        <v>1.97</v>
      </c>
      <c r="K4131" s="68">
        <v>3.042</v>
      </c>
      <c r="L4131" s="68">
        <v>3</v>
      </c>
      <c r="M4131" s="68">
        <v>3.5</v>
      </c>
      <c r="N4131" s="68">
        <v>0.5</v>
      </c>
    </row>
    <row r="4132" customFormat="1" spans="1:14">
      <c r="A4132" s="54" t="s">
        <v>12383</v>
      </c>
      <c r="B4132" s="54" t="s">
        <v>12384</v>
      </c>
      <c r="C4132" s="54" t="s">
        <v>12385</v>
      </c>
      <c r="D4132" s="54" t="s">
        <v>458</v>
      </c>
      <c r="E4132" s="54" t="s">
        <v>18</v>
      </c>
      <c r="F4132" s="54" t="s">
        <v>458</v>
      </c>
      <c r="G4132" s="54" t="s">
        <v>98</v>
      </c>
      <c r="H4132" s="54"/>
      <c r="I4132" s="54" t="s">
        <v>306</v>
      </c>
      <c r="J4132" s="68">
        <v>0.11</v>
      </c>
      <c r="K4132" s="68">
        <v>0</v>
      </c>
      <c r="L4132" s="68">
        <v>0.5</v>
      </c>
      <c r="M4132" s="68">
        <v>0.5</v>
      </c>
      <c r="N4132" s="68">
        <v>0</v>
      </c>
    </row>
    <row r="4133" customFormat="1" spans="1:14">
      <c r="A4133" s="54" t="s">
        <v>12386</v>
      </c>
      <c r="B4133" s="54" t="s">
        <v>12387</v>
      </c>
      <c r="C4133" s="54" t="s">
        <v>12388</v>
      </c>
      <c r="D4133" s="54" t="s">
        <v>364</v>
      </c>
      <c r="E4133" s="54" t="s">
        <v>18</v>
      </c>
      <c r="F4133" s="54" t="s">
        <v>364</v>
      </c>
      <c r="G4133" s="54" t="s">
        <v>29</v>
      </c>
      <c r="H4133" s="54"/>
      <c r="I4133" s="54" t="s">
        <v>328</v>
      </c>
      <c r="J4133" s="68">
        <v>142.98</v>
      </c>
      <c r="K4133" s="68">
        <v>123.8</v>
      </c>
      <c r="L4133" s="68">
        <v>143.5</v>
      </c>
      <c r="M4133" s="68">
        <v>143</v>
      </c>
      <c r="N4133" s="68">
        <v>-0.5</v>
      </c>
    </row>
    <row r="4134" customFormat="1" spans="1:14">
      <c r="A4134" s="54" t="s">
        <v>12389</v>
      </c>
      <c r="B4134" s="54" t="s">
        <v>12390</v>
      </c>
      <c r="C4134" s="54" t="s">
        <v>12388</v>
      </c>
      <c r="D4134" s="54" t="s">
        <v>364</v>
      </c>
      <c r="E4134" s="54" t="s">
        <v>18</v>
      </c>
      <c r="F4134" s="54" t="s">
        <v>364</v>
      </c>
      <c r="G4134" s="54" t="s">
        <v>29</v>
      </c>
      <c r="H4134" s="54"/>
      <c r="I4134" s="54" t="s">
        <v>328</v>
      </c>
      <c r="J4134" s="68">
        <v>123.35</v>
      </c>
      <c r="K4134" s="68">
        <v>135.235</v>
      </c>
      <c r="L4134" s="68">
        <v>133</v>
      </c>
      <c r="M4134" s="68">
        <v>136</v>
      </c>
      <c r="N4134" s="68">
        <v>3</v>
      </c>
    </row>
    <row r="4135" customFormat="1" spans="1:14">
      <c r="A4135" s="54" t="s">
        <v>12391</v>
      </c>
      <c r="B4135" s="54" t="s">
        <v>12392</v>
      </c>
      <c r="C4135" s="54" t="s">
        <v>12393</v>
      </c>
      <c r="D4135" s="54" t="s">
        <v>168</v>
      </c>
      <c r="E4135" s="54" t="s">
        <v>18</v>
      </c>
      <c r="F4135" s="54" t="s">
        <v>169</v>
      </c>
      <c r="G4135" s="54" t="s">
        <v>170</v>
      </c>
      <c r="H4135" s="54"/>
      <c r="I4135" s="54" t="s">
        <v>398</v>
      </c>
      <c r="J4135" s="68">
        <v>110.64</v>
      </c>
      <c r="K4135" s="68">
        <v>87.445</v>
      </c>
      <c r="L4135" s="68">
        <v>111</v>
      </c>
      <c r="M4135" s="68">
        <v>111</v>
      </c>
      <c r="N4135" s="68">
        <v>0</v>
      </c>
    </row>
    <row r="4136" customFormat="1" spans="1:14">
      <c r="A4136" s="54" t="s">
        <v>12394</v>
      </c>
      <c r="B4136" s="54" t="s">
        <v>12395</v>
      </c>
      <c r="C4136" s="54" t="s">
        <v>12396</v>
      </c>
      <c r="D4136" s="54" t="s">
        <v>3253</v>
      </c>
      <c r="E4136" s="54" t="s">
        <v>18</v>
      </c>
      <c r="F4136" s="54" t="s">
        <v>3253</v>
      </c>
      <c r="G4136" s="54" t="s">
        <v>129</v>
      </c>
      <c r="H4136" s="54"/>
      <c r="I4136" s="54" t="s">
        <v>7799</v>
      </c>
      <c r="J4136" s="68">
        <v>7.73</v>
      </c>
      <c r="K4136" s="68">
        <v>10.148</v>
      </c>
      <c r="L4136" s="68">
        <v>11</v>
      </c>
      <c r="M4136" s="68">
        <v>11</v>
      </c>
      <c r="N4136" s="68">
        <v>0</v>
      </c>
    </row>
    <row r="4137" customFormat="1" spans="1:14">
      <c r="A4137" s="54" t="s">
        <v>12397</v>
      </c>
      <c r="B4137" s="54" t="s">
        <v>12398</v>
      </c>
      <c r="C4137" s="54" t="s">
        <v>12399</v>
      </c>
      <c r="D4137" s="54" t="s">
        <v>28</v>
      </c>
      <c r="E4137" s="54" t="s">
        <v>18</v>
      </c>
      <c r="F4137" s="54" t="s">
        <v>28</v>
      </c>
      <c r="G4137" s="54" t="s">
        <v>29</v>
      </c>
      <c r="H4137" s="54"/>
      <c r="I4137" s="54" t="s">
        <v>156</v>
      </c>
      <c r="J4137" s="68">
        <v>3575</v>
      </c>
      <c r="K4137" s="68">
        <v>13.574</v>
      </c>
      <c r="L4137" s="68">
        <v>16.8</v>
      </c>
      <c r="M4137" s="68">
        <v>13.6</v>
      </c>
      <c r="N4137" s="68">
        <v>-3.2</v>
      </c>
    </row>
    <row r="4138" customFormat="1" spans="1:14">
      <c r="A4138" s="54" t="s">
        <v>12400</v>
      </c>
      <c r="B4138" s="54" t="s">
        <v>12401</v>
      </c>
      <c r="C4138" s="54" t="s">
        <v>12402</v>
      </c>
      <c r="D4138" s="54" t="s">
        <v>160</v>
      </c>
      <c r="E4138" s="54" t="s">
        <v>18</v>
      </c>
      <c r="F4138" s="54" t="s">
        <v>160</v>
      </c>
      <c r="G4138" s="66" t="s">
        <v>129</v>
      </c>
      <c r="H4138" s="54"/>
      <c r="I4138" s="54" t="s">
        <v>7799</v>
      </c>
      <c r="J4138" s="68">
        <v>0.51</v>
      </c>
      <c r="K4138" s="68">
        <v>0.36</v>
      </c>
      <c r="L4138" s="68">
        <v>0.5</v>
      </c>
      <c r="M4138" s="68">
        <v>1</v>
      </c>
      <c r="N4138" s="68">
        <v>0.5</v>
      </c>
    </row>
    <row r="4139" customFormat="1" spans="1:14">
      <c r="A4139" s="54" t="s">
        <v>12403</v>
      </c>
      <c r="B4139" s="54" t="s">
        <v>12404</v>
      </c>
      <c r="C4139" s="54" t="s">
        <v>50</v>
      </c>
      <c r="D4139" s="54" t="s">
        <v>1516</v>
      </c>
      <c r="E4139" s="54" t="s">
        <v>18</v>
      </c>
      <c r="F4139" s="54" t="s">
        <v>1516</v>
      </c>
      <c r="G4139" s="66" t="s">
        <v>52</v>
      </c>
      <c r="H4139" s="54"/>
      <c r="I4139" s="54" t="s">
        <v>1038</v>
      </c>
      <c r="J4139" s="68">
        <v>148.65</v>
      </c>
      <c r="K4139" s="68">
        <v>112.571</v>
      </c>
      <c r="L4139" s="68">
        <v>149</v>
      </c>
      <c r="M4139" s="68">
        <v>149</v>
      </c>
      <c r="N4139" s="68">
        <v>0</v>
      </c>
    </row>
    <row r="4140" customFormat="1" spans="1:14">
      <c r="A4140" s="54" t="s">
        <v>12405</v>
      </c>
      <c r="B4140" s="54" t="s">
        <v>12406</v>
      </c>
      <c r="C4140" s="54" t="s">
        <v>12407</v>
      </c>
      <c r="D4140" s="54" t="s">
        <v>432</v>
      </c>
      <c r="E4140" s="54" t="s">
        <v>18</v>
      </c>
      <c r="F4140" s="54" t="s">
        <v>432</v>
      </c>
      <c r="G4140" s="66" t="s">
        <v>98</v>
      </c>
      <c r="H4140" s="54"/>
      <c r="I4140" s="54" t="s">
        <v>442</v>
      </c>
      <c r="J4140" s="68">
        <v>874</v>
      </c>
      <c r="K4140" s="68">
        <v>1012.64</v>
      </c>
      <c r="L4140" s="68">
        <v>1013</v>
      </c>
      <c r="M4140" s="68">
        <v>1013</v>
      </c>
      <c r="N4140" s="68">
        <v>0</v>
      </c>
    </row>
    <row r="4141" customFormat="1" spans="1:14">
      <c r="A4141" s="54" t="s">
        <v>12408</v>
      </c>
      <c r="B4141" s="54" t="s">
        <v>12409</v>
      </c>
      <c r="C4141" s="54" t="s">
        <v>12410</v>
      </c>
      <c r="D4141" s="54" t="s">
        <v>24</v>
      </c>
      <c r="E4141" s="54" t="s">
        <v>18</v>
      </c>
      <c r="F4141" s="54" t="s">
        <v>24</v>
      </c>
      <c r="G4141" s="54" t="s">
        <v>19</v>
      </c>
      <c r="H4141" s="54"/>
      <c r="I4141" s="54" t="s">
        <v>211</v>
      </c>
      <c r="J4141" s="68">
        <v>90.56</v>
      </c>
      <c r="K4141" s="68">
        <v>110.08</v>
      </c>
      <c r="L4141" s="68">
        <v>92</v>
      </c>
      <c r="M4141" s="68">
        <v>120</v>
      </c>
      <c r="N4141" s="68">
        <v>28</v>
      </c>
    </row>
    <row r="4142" customFormat="1" spans="1:14">
      <c r="A4142" s="54" t="s">
        <v>12411</v>
      </c>
      <c r="B4142" s="54" t="s">
        <v>12412</v>
      </c>
      <c r="C4142" s="54" t="s">
        <v>12413</v>
      </c>
      <c r="D4142" s="54" t="s">
        <v>24</v>
      </c>
      <c r="E4142" s="54" t="s">
        <v>18</v>
      </c>
      <c r="F4142" s="54" t="s">
        <v>24</v>
      </c>
      <c r="G4142" s="66" t="s">
        <v>19</v>
      </c>
      <c r="H4142" s="54"/>
      <c r="I4142" s="54" t="s">
        <v>211</v>
      </c>
      <c r="J4142" s="68">
        <v>90.56</v>
      </c>
      <c r="K4142" s="68">
        <v>110.08</v>
      </c>
      <c r="L4142" s="68">
        <v>92</v>
      </c>
      <c r="M4142" s="68">
        <v>120</v>
      </c>
      <c r="N4142" s="68">
        <v>28</v>
      </c>
    </row>
    <row r="4143" customFormat="1" spans="1:14">
      <c r="A4143" s="54" t="s">
        <v>12414</v>
      </c>
      <c r="B4143" s="54" t="s">
        <v>12415</v>
      </c>
      <c r="C4143" s="54" t="s">
        <v>12416</v>
      </c>
      <c r="D4143" s="54" t="s">
        <v>24</v>
      </c>
      <c r="E4143" s="54" t="s">
        <v>18</v>
      </c>
      <c r="F4143" s="54" t="s">
        <v>24</v>
      </c>
      <c r="G4143" s="66" t="s">
        <v>19</v>
      </c>
      <c r="H4143" s="54"/>
      <c r="I4143" s="54" t="s">
        <v>211</v>
      </c>
      <c r="J4143" s="68">
        <v>90.56</v>
      </c>
      <c r="K4143" s="68">
        <v>110.08</v>
      </c>
      <c r="L4143" s="68">
        <v>92</v>
      </c>
      <c r="M4143" s="68">
        <v>120</v>
      </c>
      <c r="N4143" s="68">
        <v>28</v>
      </c>
    </row>
    <row r="4144" customFormat="1" spans="1:14">
      <c r="A4144" s="54" t="s">
        <v>12417</v>
      </c>
      <c r="B4144" s="54" t="s">
        <v>12418</v>
      </c>
      <c r="C4144" s="54" t="s">
        <v>12419</v>
      </c>
      <c r="D4144" s="54" t="s">
        <v>24</v>
      </c>
      <c r="E4144" s="54" t="s">
        <v>18</v>
      </c>
      <c r="F4144" s="54" t="s">
        <v>24</v>
      </c>
      <c r="G4144" s="66" t="s">
        <v>19</v>
      </c>
      <c r="H4144" s="54"/>
      <c r="I4144" s="54" t="s">
        <v>211</v>
      </c>
      <c r="J4144" s="68">
        <v>90.56</v>
      </c>
      <c r="K4144" s="68">
        <v>110.08</v>
      </c>
      <c r="L4144" s="68">
        <v>92</v>
      </c>
      <c r="M4144" s="68">
        <v>120</v>
      </c>
      <c r="N4144" s="68">
        <v>28</v>
      </c>
    </row>
    <row r="4145" customFormat="1" spans="1:14">
      <c r="A4145" s="54" t="s">
        <v>12420</v>
      </c>
      <c r="B4145" s="54" t="s">
        <v>12421</v>
      </c>
      <c r="C4145" s="54" t="s">
        <v>12422</v>
      </c>
      <c r="D4145" s="54" t="s">
        <v>24</v>
      </c>
      <c r="E4145" s="54" t="s">
        <v>18</v>
      </c>
      <c r="F4145" s="54" t="s">
        <v>24</v>
      </c>
      <c r="G4145" s="66" t="s">
        <v>19</v>
      </c>
      <c r="H4145" s="54"/>
      <c r="I4145" s="54" t="s">
        <v>211</v>
      </c>
      <c r="J4145" s="68">
        <v>90.56</v>
      </c>
      <c r="K4145" s="68">
        <v>110.08</v>
      </c>
      <c r="L4145" s="68">
        <v>92</v>
      </c>
      <c r="M4145" s="68">
        <v>120</v>
      </c>
      <c r="N4145" s="68">
        <v>28</v>
      </c>
    </row>
    <row r="4146" customFormat="1" spans="1:14">
      <c r="A4146" s="54" t="s">
        <v>12423</v>
      </c>
      <c r="B4146" s="54" t="s">
        <v>12424</v>
      </c>
      <c r="C4146" s="54" t="s">
        <v>12425</v>
      </c>
      <c r="D4146" s="54" t="s">
        <v>24</v>
      </c>
      <c r="E4146" s="54" t="s">
        <v>18</v>
      </c>
      <c r="F4146" s="54" t="s">
        <v>24</v>
      </c>
      <c r="G4146" s="66" t="s">
        <v>19</v>
      </c>
      <c r="H4146" s="54"/>
      <c r="I4146" s="54" t="s">
        <v>211</v>
      </c>
      <c r="J4146" s="68">
        <v>90.56</v>
      </c>
      <c r="K4146" s="68">
        <v>110.08</v>
      </c>
      <c r="L4146" s="68">
        <v>100</v>
      </c>
      <c r="M4146" s="68">
        <v>120</v>
      </c>
      <c r="N4146" s="68">
        <v>20</v>
      </c>
    </row>
    <row r="4147" customFormat="1" spans="1:14">
      <c r="A4147" s="54" t="s">
        <v>12426</v>
      </c>
      <c r="B4147" s="54" t="s">
        <v>12427</v>
      </c>
      <c r="C4147" s="54" t="s">
        <v>12428</v>
      </c>
      <c r="D4147" s="54" t="s">
        <v>24</v>
      </c>
      <c r="E4147" s="54" t="s">
        <v>18</v>
      </c>
      <c r="F4147" s="54" t="s">
        <v>24</v>
      </c>
      <c r="G4147" s="54" t="s">
        <v>19</v>
      </c>
      <c r="H4147" s="54"/>
      <c r="I4147" s="54" t="s">
        <v>211</v>
      </c>
      <c r="J4147" s="68">
        <v>90.56</v>
      </c>
      <c r="K4147" s="68">
        <v>110.08</v>
      </c>
      <c r="L4147" s="68">
        <v>100</v>
      </c>
      <c r="M4147" s="68">
        <v>120</v>
      </c>
      <c r="N4147" s="68">
        <v>20</v>
      </c>
    </row>
    <row r="4148" customFormat="1" spans="1:14">
      <c r="A4148" s="54" t="s">
        <v>12429</v>
      </c>
      <c r="B4148" s="54" t="s">
        <v>12430</v>
      </c>
      <c r="C4148" s="54" t="s">
        <v>12431</v>
      </c>
      <c r="D4148" s="54" t="s">
        <v>24</v>
      </c>
      <c r="E4148" s="54" t="s">
        <v>18</v>
      </c>
      <c r="F4148" s="54" t="s">
        <v>24</v>
      </c>
      <c r="G4148" s="66" t="s">
        <v>19</v>
      </c>
      <c r="H4148" s="54"/>
      <c r="I4148" s="54" t="s">
        <v>211</v>
      </c>
      <c r="J4148" s="68">
        <v>90.56</v>
      </c>
      <c r="K4148" s="68">
        <v>110.08</v>
      </c>
      <c r="L4148" s="68">
        <v>100</v>
      </c>
      <c r="M4148" s="68">
        <v>120</v>
      </c>
      <c r="N4148" s="68">
        <v>20</v>
      </c>
    </row>
    <row r="4149" customFormat="1" spans="1:14">
      <c r="A4149" s="54" t="s">
        <v>12432</v>
      </c>
      <c r="B4149" s="54" t="s">
        <v>12433</v>
      </c>
      <c r="C4149" s="54" t="s">
        <v>12434</v>
      </c>
      <c r="D4149" s="54" t="s">
        <v>24</v>
      </c>
      <c r="E4149" s="54" t="s">
        <v>18</v>
      </c>
      <c r="F4149" s="54" t="s">
        <v>24</v>
      </c>
      <c r="G4149" s="54" t="s">
        <v>19</v>
      </c>
      <c r="H4149" s="54"/>
      <c r="I4149" s="54" t="s">
        <v>211</v>
      </c>
      <c r="J4149" s="68">
        <v>90.56</v>
      </c>
      <c r="K4149" s="68">
        <v>110.08</v>
      </c>
      <c r="L4149" s="68">
        <v>100</v>
      </c>
      <c r="M4149" s="68">
        <v>120</v>
      </c>
      <c r="N4149" s="68">
        <v>20</v>
      </c>
    </row>
    <row r="4150" customFormat="1" spans="1:14">
      <c r="A4150" s="54" t="s">
        <v>12435</v>
      </c>
      <c r="B4150" s="54" t="s">
        <v>12436</v>
      </c>
      <c r="C4150" s="54" t="s">
        <v>12437</v>
      </c>
      <c r="D4150" s="54" t="s">
        <v>24</v>
      </c>
      <c r="E4150" s="54" t="s">
        <v>18</v>
      </c>
      <c r="F4150" s="54" t="s">
        <v>24</v>
      </c>
      <c r="G4150" s="54" t="s">
        <v>19</v>
      </c>
      <c r="H4150" s="54"/>
      <c r="I4150" s="54" t="s">
        <v>211</v>
      </c>
      <c r="J4150" s="68">
        <v>90.56</v>
      </c>
      <c r="K4150" s="68">
        <v>110.08</v>
      </c>
      <c r="L4150" s="68">
        <v>100</v>
      </c>
      <c r="M4150" s="68">
        <v>120</v>
      </c>
      <c r="N4150" s="68">
        <v>20</v>
      </c>
    </row>
    <row r="4151" customFormat="1" spans="1:14">
      <c r="A4151" s="54" t="s">
        <v>12438</v>
      </c>
      <c r="B4151" s="54" t="s">
        <v>12439</v>
      </c>
      <c r="C4151" s="54" t="s">
        <v>12440</v>
      </c>
      <c r="D4151" s="54" t="s">
        <v>24</v>
      </c>
      <c r="E4151" s="54" t="s">
        <v>18</v>
      </c>
      <c r="F4151" s="54" t="s">
        <v>24</v>
      </c>
      <c r="G4151" s="66" t="s">
        <v>19</v>
      </c>
      <c r="H4151" s="54"/>
      <c r="I4151" s="54" t="s">
        <v>211</v>
      </c>
      <c r="J4151" s="68">
        <v>90.56</v>
      </c>
      <c r="K4151" s="68">
        <v>110.08</v>
      </c>
      <c r="L4151" s="68">
        <v>100</v>
      </c>
      <c r="M4151" s="68">
        <v>120</v>
      </c>
      <c r="N4151" s="68">
        <v>20</v>
      </c>
    </row>
    <row r="4152" customFormat="1" spans="1:14">
      <c r="A4152" s="54" t="s">
        <v>12441</v>
      </c>
      <c r="B4152" s="54" t="s">
        <v>12442</v>
      </c>
      <c r="C4152" s="54" t="s">
        <v>12443</v>
      </c>
      <c r="D4152" s="54" t="s">
        <v>24</v>
      </c>
      <c r="E4152" s="54" t="s">
        <v>18</v>
      </c>
      <c r="F4152" s="54" t="s">
        <v>24</v>
      </c>
      <c r="G4152" s="54" t="s">
        <v>19</v>
      </c>
      <c r="H4152" s="54"/>
      <c r="I4152" s="54" t="s">
        <v>211</v>
      </c>
      <c r="J4152" s="68">
        <v>90.56</v>
      </c>
      <c r="K4152" s="68">
        <v>110.08</v>
      </c>
      <c r="L4152" s="68">
        <v>100</v>
      </c>
      <c r="M4152" s="68">
        <v>120</v>
      </c>
      <c r="N4152" s="68">
        <v>20</v>
      </c>
    </row>
    <row r="4153" customFormat="1" spans="1:14">
      <c r="A4153" s="54" t="s">
        <v>12444</v>
      </c>
      <c r="B4153" s="54" t="s">
        <v>12445</v>
      </c>
      <c r="C4153" s="54" t="s">
        <v>12446</v>
      </c>
      <c r="D4153" s="54" t="s">
        <v>24</v>
      </c>
      <c r="E4153" s="54" t="s">
        <v>18</v>
      </c>
      <c r="F4153" s="54" t="s">
        <v>24</v>
      </c>
      <c r="G4153" s="54" t="s">
        <v>19</v>
      </c>
      <c r="H4153" s="54"/>
      <c r="I4153" s="54" t="s">
        <v>211</v>
      </c>
      <c r="J4153" s="68">
        <v>90.56</v>
      </c>
      <c r="K4153" s="68">
        <v>110.08</v>
      </c>
      <c r="L4153" s="68">
        <v>100</v>
      </c>
      <c r="M4153" s="68">
        <v>120</v>
      </c>
      <c r="N4153" s="68">
        <v>20</v>
      </c>
    </row>
    <row r="4154" customFormat="1" spans="1:14">
      <c r="A4154" s="54" t="s">
        <v>12447</v>
      </c>
      <c r="B4154" s="54" t="s">
        <v>12448</v>
      </c>
      <c r="C4154" s="54" t="s">
        <v>12449</v>
      </c>
      <c r="D4154" s="54" t="s">
        <v>24</v>
      </c>
      <c r="E4154" s="54" t="s">
        <v>18</v>
      </c>
      <c r="F4154" s="54" t="s">
        <v>24</v>
      </c>
      <c r="G4154" s="54" t="s">
        <v>19</v>
      </c>
      <c r="H4154" s="54"/>
      <c r="I4154" s="54" t="s">
        <v>211</v>
      </c>
      <c r="J4154" s="68">
        <v>90.56</v>
      </c>
      <c r="K4154" s="68">
        <v>110.08</v>
      </c>
      <c r="L4154" s="68">
        <v>100</v>
      </c>
      <c r="M4154" s="68">
        <v>120</v>
      </c>
      <c r="N4154" s="68">
        <v>20</v>
      </c>
    </row>
    <row r="4155" customFormat="1" spans="1:14">
      <c r="A4155" s="54" t="s">
        <v>12450</v>
      </c>
      <c r="B4155" s="54" t="s">
        <v>12451</v>
      </c>
      <c r="C4155" s="54" t="s">
        <v>12452</v>
      </c>
      <c r="D4155" s="54" t="s">
        <v>24</v>
      </c>
      <c r="E4155" s="54" t="s">
        <v>18</v>
      </c>
      <c r="F4155" s="54" t="s">
        <v>24</v>
      </c>
      <c r="G4155" s="66" t="s">
        <v>19</v>
      </c>
      <c r="H4155" s="54"/>
      <c r="I4155" s="54" t="s">
        <v>211</v>
      </c>
      <c r="J4155" s="68">
        <v>90.56</v>
      </c>
      <c r="K4155" s="68">
        <v>110.08</v>
      </c>
      <c r="L4155" s="68">
        <v>100</v>
      </c>
      <c r="M4155" s="68">
        <v>120</v>
      </c>
      <c r="N4155" s="68">
        <v>20</v>
      </c>
    </row>
    <row r="4156" customFormat="1" spans="1:14">
      <c r="A4156" s="54" t="s">
        <v>12453</v>
      </c>
      <c r="B4156" s="54" t="s">
        <v>12454</v>
      </c>
      <c r="C4156" s="54" t="s">
        <v>12455</v>
      </c>
      <c r="D4156" s="54" t="s">
        <v>24</v>
      </c>
      <c r="E4156" s="54" t="s">
        <v>18</v>
      </c>
      <c r="F4156" s="54" t="s">
        <v>24</v>
      </c>
      <c r="G4156" s="54" t="s">
        <v>19</v>
      </c>
      <c r="H4156" s="54"/>
      <c r="I4156" s="54" t="s">
        <v>211</v>
      </c>
      <c r="J4156" s="68">
        <v>90.56</v>
      </c>
      <c r="K4156" s="68">
        <v>110.08</v>
      </c>
      <c r="L4156" s="68">
        <v>100</v>
      </c>
      <c r="M4156" s="68">
        <v>120</v>
      </c>
      <c r="N4156" s="68">
        <v>20</v>
      </c>
    </row>
    <row r="4157" customFormat="1" spans="1:14">
      <c r="A4157" s="54" t="s">
        <v>12456</v>
      </c>
      <c r="B4157" s="54" t="s">
        <v>12457</v>
      </c>
      <c r="C4157" s="54" t="s">
        <v>12458</v>
      </c>
      <c r="D4157" s="54" t="s">
        <v>24</v>
      </c>
      <c r="E4157" s="54" t="s">
        <v>18</v>
      </c>
      <c r="F4157" s="54" t="s">
        <v>24</v>
      </c>
      <c r="G4157" s="54" t="s">
        <v>19</v>
      </c>
      <c r="H4157" s="54"/>
      <c r="I4157" s="54" t="s">
        <v>211</v>
      </c>
      <c r="J4157" s="68">
        <v>90.56</v>
      </c>
      <c r="K4157" s="68">
        <v>110.08</v>
      </c>
      <c r="L4157" s="68">
        <v>100</v>
      </c>
      <c r="M4157" s="68">
        <v>120</v>
      </c>
      <c r="N4157" s="68">
        <v>20</v>
      </c>
    </row>
    <row r="4158" customFormat="1" spans="1:14">
      <c r="A4158" s="54" t="s">
        <v>12459</v>
      </c>
      <c r="B4158" s="54" t="s">
        <v>12460</v>
      </c>
      <c r="C4158" s="54" t="s">
        <v>12461</v>
      </c>
      <c r="D4158" s="54" t="s">
        <v>24</v>
      </c>
      <c r="E4158" s="54" t="s">
        <v>18</v>
      </c>
      <c r="F4158" s="54" t="s">
        <v>24</v>
      </c>
      <c r="G4158" s="54" t="s">
        <v>19</v>
      </c>
      <c r="H4158" s="54"/>
      <c r="I4158" s="54" t="s">
        <v>211</v>
      </c>
      <c r="J4158" s="68">
        <v>90.56</v>
      </c>
      <c r="K4158" s="68">
        <v>110.08</v>
      </c>
      <c r="L4158" s="68">
        <v>100</v>
      </c>
      <c r="M4158" s="68">
        <v>120</v>
      </c>
      <c r="N4158" s="68">
        <v>20</v>
      </c>
    </row>
    <row r="4159" customFormat="1" spans="1:14">
      <c r="A4159" s="54" t="s">
        <v>12462</v>
      </c>
      <c r="B4159" s="54" t="s">
        <v>12463</v>
      </c>
      <c r="C4159" s="54" t="s">
        <v>12464</v>
      </c>
      <c r="D4159" s="54" t="s">
        <v>24</v>
      </c>
      <c r="E4159" s="54" t="s">
        <v>18</v>
      </c>
      <c r="F4159" s="54" t="s">
        <v>24</v>
      </c>
      <c r="G4159" s="54" t="s">
        <v>19</v>
      </c>
      <c r="H4159" s="54"/>
      <c r="I4159" s="54" t="s">
        <v>211</v>
      </c>
      <c r="J4159" s="68">
        <v>90.56</v>
      </c>
      <c r="K4159" s="68">
        <v>110.08</v>
      </c>
      <c r="L4159" s="68">
        <v>100</v>
      </c>
      <c r="M4159" s="68">
        <v>120</v>
      </c>
      <c r="N4159" s="68">
        <v>20</v>
      </c>
    </row>
    <row r="4160" customFormat="1" spans="1:14">
      <c r="A4160" s="54" t="s">
        <v>12465</v>
      </c>
      <c r="B4160" s="54" t="s">
        <v>12466</v>
      </c>
      <c r="C4160" s="54" t="s">
        <v>12467</v>
      </c>
      <c r="D4160" s="54" t="s">
        <v>24</v>
      </c>
      <c r="E4160" s="54" t="s">
        <v>18</v>
      </c>
      <c r="F4160" s="54" t="s">
        <v>24</v>
      </c>
      <c r="G4160" s="66" t="s">
        <v>19</v>
      </c>
      <c r="H4160" s="54"/>
      <c r="I4160" s="54" t="s">
        <v>211</v>
      </c>
      <c r="J4160" s="68">
        <v>90.56</v>
      </c>
      <c r="K4160" s="68">
        <v>110.08</v>
      </c>
      <c r="L4160" s="68">
        <v>100</v>
      </c>
      <c r="M4160" s="68">
        <v>120</v>
      </c>
      <c r="N4160" s="68">
        <v>20</v>
      </c>
    </row>
    <row r="4161" customFormat="1" spans="1:14">
      <c r="A4161" s="54" t="s">
        <v>12468</v>
      </c>
      <c r="B4161" s="54" t="s">
        <v>12469</v>
      </c>
      <c r="C4161" s="54" t="s">
        <v>12470</v>
      </c>
      <c r="D4161" s="54" t="s">
        <v>24</v>
      </c>
      <c r="E4161" s="54" t="s">
        <v>18</v>
      </c>
      <c r="F4161" s="54" t="s">
        <v>24</v>
      </c>
      <c r="G4161" s="54" t="s">
        <v>19</v>
      </c>
      <c r="H4161" s="54"/>
      <c r="I4161" s="54" t="s">
        <v>211</v>
      </c>
      <c r="J4161" s="68">
        <v>90.56</v>
      </c>
      <c r="K4161" s="68">
        <v>110.08</v>
      </c>
      <c r="L4161" s="68">
        <v>100</v>
      </c>
      <c r="M4161" s="68">
        <v>120</v>
      </c>
      <c r="N4161" s="68">
        <v>20</v>
      </c>
    </row>
    <row r="4162" customFormat="1" spans="1:14">
      <c r="A4162" s="54" t="s">
        <v>12471</v>
      </c>
      <c r="B4162" s="54" t="s">
        <v>12472</v>
      </c>
      <c r="C4162" s="54" t="s">
        <v>12473</v>
      </c>
      <c r="D4162" s="54" t="s">
        <v>24</v>
      </c>
      <c r="E4162" s="54" t="s">
        <v>18</v>
      </c>
      <c r="F4162" s="54" t="s">
        <v>24</v>
      </c>
      <c r="G4162" s="54" t="s">
        <v>19</v>
      </c>
      <c r="H4162" s="54"/>
      <c r="I4162" s="54" t="s">
        <v>211</v>
      </c>
      <c r="J4162" s="68">
        <v>90.56</v>
      </c>
      <c r="K4162" s="68">
        <v>110.08</v>
      </c>
      <c r="L4162" s="68">
        <v>100</v>
      </c>
      <c r="M4162" s="68">
        <v>120</v>
      </c>
      <c r="N4162" s="68">
        <v>20</v>
      </c>
    </row>
    <row r="4163" customFormat="1" spans="1:14">
      <c r="A4163" s="54" t="s">
        <v>12474</v>
      </c>
      <c r="B4163" s="54" t="s">
        <v>12475</v>
      </c>
      <c r="C4163" s="54" t="s">
        <v>12476</v>
      </c>
      <c r="D4163" s="54" t="s">
        <v>586</v>
      </c>
      <c r="E4163" s="54" t="s">
        <v>18</v>
      </c>
      <c r="F4163" s="54" t="s">
        <v>586</v>
      </c>
      <c r="G4163" s="66" t="s">
        <v>98</v>
      </c>
      <c r="H4163" s="54"/>
      <c r="I4163" s="54" t="s">
        <v>199</v>
      </c>
      <c r="J4163" s="68">
        <v>1.1</v>
      </c>
      <c r="K4163" s="68">
        <v>2.087</v>
      </c>
      <c r="L4163" s="68">
        <v>1.5</v>
      </c>
      <c r="M4163" s="68">
        <v>2.5</v>
      </c>
      <c r="N4163" s="68">
        <v>1</v>
      </c>
    </row>
    <row r="4164" customFormat="1" spans="1:14">
      <c r="A4164" s="54" t="s">
        <v>12477</v>
      </c>
      <c r="B4164" s="54" t="s">
        <v>12478</v>
      </c>
      <c r="C4164" s="54" t="s">
        <v>12479</v>
      </c>
      <c r="D4164" s="54" t="s">
        <v>24</v>
      </c>
      <c r="E4164" s="54" t="s">
        <v>18</v>
      </c>
      <c r="F4164" s="54" t="s">
        <v>24</v>
      </c>
      <c r="G4164" s="54" t="s">
        <v>19</v>
      </c>
      <c r="H4164" s="54"/>
      <c r="I4164" s="54" t="s">
        <v>211</v>
      </c>
      <c r="J4164" s="68">
        <v>99.616</v>
      </c>
      <c r="K4164" s="68">
        <v>121.088</v>
      </c>
      <c r="L4164" s="68">
        <v>110</v>
      </c>
      <c r="M4164" s="68">
        <v>132</v>
      </c>
      <c r="N4164" s="68">
        <v>22</v>
      </c>
    </row>
    <row r="4165" customFormat="1" spans="1:14">
      <c r="A4165" s="54" t="s">
        <v>12480</v>
      </c>
      <c r="B4165" s="54" t="s">
        <v>12481</v>
      </c>
      <c r="C4165" s="54" t="s">
        <v>12482</v>
      </c>
      <c r="D4165" s="54" t="s">
        <v>24</v>
      </c>
      <c r="E4165" s="54" t="s">
        <v>18</v>
      </c>
      <c r="F4165" s="54" t="s">
        <v>24</v>
      </c>
      <c r="G4165" s="54" t="s">
        <v>19</v>
      </c>
      <c r="H4165" s="54"/>
      <c r="I4165" s="54" t="s">
        <v>211</v>
      </c>
      <c r="J4165" s="68">
        <v>90.56</v>
      </c>
      <c r="K4165" s="68">
        <v>110.08</v>
      </c>
      <c r="L4165" s="68">
        <v>100</v>
      </c>
      <c r="M4165" s="68">
        <v>120</v>
      </c>
      <c r="N4165" s="68">
        <v>20</v>
      </c>
    </row>
    <row r="4166" customFormat="1" spans="1:14">
      <c r="A4166" s="54" t="s">
        <v>12483</v>
      </c>
      <c r="B4166" s="54" t="s">
        <v>12484</v>
      </c>
      <c r="C4166" s="54" t="s">
        <v>12485</v>
      </c>
      <c r="D4166" s="54" t="s">
        <v>24</v>
      </c>
      <c r="E4166" s="54" t="s">
        <v>18</v>
      </c>
      <c r="F4166" s="54" t="s">
        <v>24</v>
      </c>
      <c r="G4166" s="54" t="s">
        <v>19</v>
      </c>
      <c r="H4166" s="54"/>
      <c r="I4166" s="54" t="s">
        <v>211</v>
      </c>
      <c r="J4166" s="68">
        <v>90.56</v>
      </c>
      <c r="K4166" s="68">
        <v>110.08</v>
      </c>
      <c r="L4166" s="68">
        <v>100</v>
      </c>
      <c r="M4166" s="68">
        <v>120</v>
      </c>
      <c r="N4166" s="68">
        <v>20</v>
      </c>
    </row>
    <row r="4167" customFormat="1" spans="1:14">
      <c r="A4167" s="54" t="s">
        <v>12486</v>
      </c>
      <c r="B4167" s="54" t="s">
        <v>12487</v>
      </c>
      <c r="C4167" s="54" t="s">
        <v>12488</v>
      </c>
      <c r="D4167" s="54" t="s">
        <v>24</v>
      </c>
      <c r="E4167" s="54" t="s">
        <v>18</v>
      </c>
      <c r="F4167" s="54" t="s">
        <v>24</v>
      </c>
      <c r="G4167" s="54" t="s">
        <v>19</v>
      </c>
      <c r="H4167" s="54"/>
      <c r="I4167" s="54" t="s">
        <v>211</v>
      </c>
      <c r="J4167" s="68">
        <v>90.56</v>
      </c>
      <c r="K4167" s="68">
        <v>110.08</v>
      </c>
      <c r="L4167" s="68">
        <v>100</v>
      </c>
      <c r="M4167" s="68">
        <v>120</v>
      </c>
      <c r="N4167" s="68">
        <v>20</v>
      </c>
    </row>
    <row r="4168" customFormat="1" spans="1:14">
      <c r="A4168" s="54" t="s">
        <v>12489</v>
      </c>
      <c r="B4168" s="54" t="s">
        <v>12490</v>
      </c>
      <c r="C4168" s="54" t="s">
        <v>12491</v>
      </c>
      <c r="D4168" s="54" t="s">
        <v>24</v>
      </c>
      <c r="E4168" s="54" t="s">
        <v>18</v>
      </c>
      <c r="F4168" s="54" t="s">
        <v>24</v>
      </c>
      <c r="G4168" s="66" t="s">
        <v>19</v>
      </c>
      <c r="H4168" s="54"/>
      <c r="I4168" s="54" t="s">
        <v>211</v>
      </c>
      <c r="J4168" s="68">
        <v>90.56</v>
      </c>
      <c r="K4168" s="68">
        <v>110.08</v>
      </c>
      <c r="L4168" s="68">
        <v>100</v>
      </c>
      <c r="M4168" s="68">
        <v>120</v>
      </c>
      <c r="N4168" s="68">
        <v>20</v>
      </c>
    </row>
    <row r="4169" customFormat="1" spans="1:14">
      <c r="A4169" s="54" t="s">
        <v>12492</v>
      </c>
      <c r="B4169" s="54" t="s">
        <v>12493</v>
      </c>
      <c r="C4169" s="54" t="s">
        <v>12494</v>
      </c>
      <c r="D4169" s="54" t="s">
        <v>24</v>
      </c>
      <c r="E4169" s="54" t="s">
        <v>18</v>
      </c>
      <c r="F4169" s="54" t="s">
        <v>24</v>
      </c>
      <c r="G4169" s="66" t="s">
        <v>19</v>
      </c>
      <c r="H4169" s="54"/>
      <c r="I4169" s="54" t="s">
        <v>211</v>
      </c>
      <c r="J4169" s="68">
        <v>90.56</v>
      </c>
      <c r="K4169" s="68">
        <v>110.08</v>
      </c>
      <c r="L4169" s="68">
        <v>100</v>
      </c>
      <c r="M4169" s="68">
        <v>120</v>
      </c>
      <c r="N4169" s="68">
        <v>20</v>
      </c>
    </row>
    <row r="4170" customFormat="1" spans="1:14">
      <c r="A4170" s="54" t="s">
        <v>12495</v>
      </c>
      <c r="B4170" s="54" t="s">
        <v>12496</v>
      </c>
      <c r="C4170" s="54" t="s">
        <v>12497</v>
      </c>
      <c r="D4170" s="54" t="s">
        <v>24</v>
      </c>
      <c r="E4170" s="54" t="s">
        <v>18</v>
      </c>
      <c r="F4170" s="54" t="s">
        <v>24</v>
      </c>
      <c r="G4170" s="54" t="s">
        <v>19</v>
      </c>
      <c r="H4170" s="54"/>
      <c r="I4170" s="54" t="s">
        <v>211</v>
      </c>
      <c r="J4170" s="68">
        <v>90.56</v>
      </c>
      <c r="K4170" s="68">
        <v>110.08</v>
      </c>
      <c r="L4170" s="68">
        <v>100</v>
      </c>
      <c r="M4170" s="68">
        <v>120</v>
      </c>
      <c r="N4170" s="68">
        <v>20</v>
      </c>
    </row>
    <row r="4171" customFormat="1" spans="1:14">
      <c r="A4171" s="54" t="s">
        <v>12498</v>
      </c>
      <c r="B4171" s="54" t="s">
        <v>12499</v>
      </c>
      <c r="C4171" s="54" t="s">
        <v>12500</v>
      </c>
      <c r="D4171" s="54" t="s">
        <v>24</v>
      </c>
      <c r="E4171" s="54" t="s">
        <v>18</v>
      </c>
      <c r="F4171" s="54" t="s">
        <v>24</v>
      </c>
      <c r="G4171" s="66" t="s">
        <v>19</v>
      </c>
      <c r="H4171" s="54"/>
      <c r="I4171" s="54" t="s">
        <v>211</v>
      </c>
      <c r="J4171" s="68">
        <v>1811.2</v>
      </c>
      <c r="K4171" s="68">
        <v>110.08</v>
      </c>
      <c r="L4171" s="68">
        <v>100</v>
      </c>
      <c r="M4171" s="68">
        <v>120</v>
      </c>
      <c r="N4171" s="68">
        <v>20</v>
      </c>
    </row>
    <row r="4172" customFormat="1" spans="1:14">
      <c r="A4172" s="54" t="s">
        <v>12501</v>
      </c>
      <c r="B4172" s="54" t="s">
        <v>12502</v>
      </c>
      <c r="C4172" s="54" t="s">
        <v>12503</v>
      </c>
      <c r="D4172" s="54" t="s">
        <v>24</v>
      </c>
      <c r="E4172" s="54" t="s">
        <v>18</v>
      </c>
      <c r="F4172" s="54" t="s">
        <v>24</v>
      </c>
      <c r="G4172" s="54" t="s">
        <v>19</v>
      </c>
      <c r="H4172" s="54"/>
      <c r="I4172" s="54" t="s">
        <v>211</v>
      </c>
      <c r="J4172" s="68">
        <v>90.56</v>
      </c>
      <c r="K4172" s="68">
        <v>110.08</v>
      </c>
      <c r="L4172" s="68">
        <v>100</v>
      </c>
      <c r="M4172" s="68">
        <v>120</v>
      </c>
      <c r="N4172" s="68">
        <v>20</v>
      </c>
    </row>
    <row r="4173" customFormat="1" spans="1:14">
      <c r="A4173" s="54" t="s">
        <v>12504</v>
      </c>
      <c r="B4173" s="54" t="s">
        <v>12505</v>
      </c>
      <c r="C4173" s="54" t="s">
        <v>12506</v>
      </c>
      <c r="D4173" s="54" t="s">
        <v>24</v>
      </c>
      <c r="E4173" s="54" t="s">
        <v>18</v>
      </c>
      <c r="F4173" s="54" t="s">
        <v>24</v>
      </c>
      <c r="G4173" s="54" t="s">
        <v>19</v>
      </c>
      <c r="H4173" s="54"/>
      <c r="I4173" s="54" t="s">
        <v>211</v>
      </c>
      <c r="J4173" s="68">
        <v>90.56</v>
      </c>
      <c r="K4173" s="68">
        <v>110.08</v>
      </c>
      <c r="L4173" s="68">
        <v>100</v>
      </c>
      <c r="M4173" s="68">
        <v>120</v>
      </c>
      <c r="N4173" s="68">
        <v>20</v>
      </c>
    </row>
    <row r="4174" customFormat="1" spans="1:14">
      <c r="A4174" s="54" t="s">
        <v>12507</v>
      </c>
      <c r="B4174" s="54" t="s">
        <v>12508</v>
      </c>
      <c r="C4174" s="54" t="s">
        <v>12509</v>
      </c>
      <c r="D4174" s="54" t="s">
        <v>24</v>
      </c>
      <c r="E4174" s="54" t="s">
        <v>18</v>
      </c>
      <c r="F4174" s="54" t="s">
        <v>24</v>
      </c>
      <c r="G4174" s="54" t="s">
        <v>19</v>
      </c>
      <c r="H4174" s="54"/>
      <c r="I4174" s="54" t="s">
        <v>211</v>
      </c>
      <c r="J4174" s="68">
        <v>90.56</v>
      </c>
      <c r="K4174" s="68">
        <v>110.08</v>
      </c>
      <c r="L4174" s="68">
        <v>100</v>
      </c>
      <c r="M4174" s="68">
        <v>120</v>
      </c>
      <c r="N4174" s="68">
        <v>20</v>
      </c>
    </row>
    <row r="4175" customFormat="1" spans="1:14">
      <c r="A4175" s="54" t="s">
        <v>12510</v>
      </c>
      <c r="B4175" s="54" t="s">
        <v>12511</v>
      </c>
      <c r="C4175" s="54" t="s">
        <v>12512</v>
      </c>
      <c r="D4175" s="54" t="s">
        <v>24</v>
      </c>
      <c r="E4175" s="54" t="s">
        <v>18</v>
      </c>
      <c r="F4175" s="54" t="s">
        <v>24</v>
      </c>
      <c r="G4175" s="54" t="s">
        <v>19</v>
      </c>
      <c r="H4175" s="54"/>
      <c r="I4175" s="54" t="s">
        <v>223</v>
      </c>
      <c r="J4175" s="68">
        <v>30.2</v>
      </c>
      <c r="K4175" s="68">
        <v>43.03</v>
      </c>
      <c r="L4175" s="68">
        <v>37</v>
      </c>
      <c r="M4175" s="68">
        <v>44</v>
      </c>
      <c r="N4175" s="68">
        <v>7</v>
      </c>
    </row>
    <row r="4176" customFormat="1" spans="1:14">
      <c r="A4176" s="54" t="s">
        <v>12513</v>
      </c>
      <c r="B4176" s="54" t="s">
        <v>12514</v>
      </c>
      <c r="C4176" s="54" t="s">
        <v>12515</v>
      </c>
      <c r="D4176" s="54" t="s">
        <v>24</v>
      </c>
      <c r="E4176" s="54" t="s">
        <v>18</v>
      </c>
      <c r="F4176" s="54" t="s">
        <v>24</v>
      </c>
      <c r="G4176" s="54" t="s">
        <v>19</v>
      </c>
      <c r="H4176" s="54"/>
      <c r="I4176" s="54" t="s">
        <v>211</v>
      </c>
      <c r="J4176" s="68">
        <v>90.56</v>
      </c>
      <c r="K4176" s="68">
        <v>110.08</v>
      </c>
      <c r="L4176" s="68">
        <v>100</v>
      </c>
      <c r="M4176" s="68">
        <v>120</v>
      </c>
      <c r="N4176" s="68">
        <v>20</v>
      </c>
    </row>
    <row r="4177" customFormat="1" spans="1:14">
      <c r="A4177" s="54" t="s">
        <v>12516</v>
      </c>
      <c r="B4177" s="54" t="s">
        <v>12517</v>
      </c>
      <c r="C4177" s="54" t="s">
        <v>12518</v>
      </c>
      <c r="D4177" s="54" t="s">
        <v>24</v>
      </c>
      <c r="E4177" s="54" t="s">
        <v>18</v>
      </c>
      <c r="F4177" s="54" t="s">
        <v>24</v>
      </c>
      <c r="G4177" s="66" t="s">
        <v>19</v>
      </c>
      <c r="H4177" s="54"/>
      <c r="I4177" s="54" t="s">
        <v>223</v>
      </c>
      <c r="J4177" s="68">
        <v>21.73</v>
      </c>
      <c r="K4177" s="68">
        <v>27.082</v>
      </c>
      <c r="L4177" s="68">
        <v>23</v>
      </c>
      <c r="M4177" s="68">
        <v>28</v>
      </c>
      <c r="N4177" s="68">
        <v>5</v>
      </c>
    </row>
    <row r="4178" customFormat="1" spans="1:14">
      <c r="A4178" s="54" t="s">
        <v>12519</v>
      </c>
      <c r="B4178" s="54" t="s">
        <v>12520</v>
      </c>
      <c r="C4178" s="54" t="s">
        <v>12521</v>
      </c>
      <c r="D4178" s="54" t="s">
        <v>24</v>
      </c>
      <c r="E4178" s="54" t="s">
        <v>18</v>
      </c>
      <c r="F4178" s="54" t="s">
        <v>24</v>
      </c>
      <c r="G4178" s="54" t="s">
        <v>19</v>
      </c>
      <c r="H4178" s="54"/>
      <c r="I4178" s="54" t="s">
        <v>211</v>
      </c>
      <c r="J4178" s="68">
        <v>90.56</v>
      </c>
      <c r="K4178" s="68">
        <v>110.08</v>
      </c>
      <c r="L4178" s="68">
        <v>100</v>
      </c>
      <c r="M4178" s="68">
        <v>120</v>
      </c>
      <c r="N4178" s="68">
        <v>20</v>
      </c>
    </row>
    <row r="4179" customFormat="1" spans="1:14">
      <c r="A4179" s="54" t="s">
        <v>12522</v>
      </c>
      <c r="B4179" s="54" t="s">
        <v>12523</v>
      </c>
      <c r="C4179" s="54" t="s">
        <v>12524</v>
      </c>
      <c r="D4179" s="54" t="s">
        <v>24</v>
      </c>
      <c r="E4179" s="54" t="s">
        <v>18</v>
      </c>
      <c r="F4179" s="54" t="s">
        <v>24</v>
      </c>
      <c r="G4179" s="54" t="s">
        <v>19</v>
      </c>
      <c r="H4179" s="54"/>
      <c r="I4179" s="54" t="s">
        <v>211</v>
      </c>
      <c r="J4179" s="68">
        <v>90.56</v>
      </c>
      <c r="K4179" s="68">
        <v>110.08</v>
      </c>
      <c r="L4179" s="68">
        <v>100</v>
      </c>
      <c r="M4179" s="68">
        <v>120</v>
      </c>
      <c r="N4179" s="68">
        <v>20</v>
      </c>
    </row>
    <row r="4180" customFormat="1" spans="1:14">
      <c r="A4180" s="54" t="s">
        <v>12525</v>
      </c>
      <c r="B4180" s="54" t="s">
        <v>12526</v>
      </c>
      <c r="C4180" s="54" t="s">
        <v>12527</v>
      </c>
      <c r="D4180" s="54" t="s">
        <v>24</v>
      </c>
      <c r="E4180" s="54" t="s">
        <v>18</v>
      </c>
      <c r="F4180" s="54" t="s">
        <v>24</v>
      </c>
      <c r="G4180" s="66" t="s">
        <v>19</v>
      </c>
      <c r="H4180" s="54"/>
      <c r="I4180" s="54" t="s">
        <v>211</v>
      </c>
      <c r="J4180" s="68">
        <v>90.56</v>
      </c>
      <c r="K4180" s="68">
        <v>110.08</v>
      </c>
      <c r="L4180" s="68">
        <v>100</v>
      </c>
      <c r="M4180" s="68">
        <v>120</v>
      </c>
      <c r="N4180" s="68">
        <v>20</v>
      </c>
    </row>
    <row r="4181" customFormat="1" spans="1:14">
      <c r="A4181" s="54" t="s">
        <v>12528</v>
      </c>
      <c r="B4181" s="54" t="s">
        <v>12529</v>
      </c>
      <c r="C4181" s="54" t="s">
        <v>12530</v>
      </c>
      <c r="D4181" s="54" t="s">
        <v>17</v>
      </c>
      <c r="E4181" s="54" t="s">
        <v>18</v>
      </c>
      <c r="F4181" s="54" t="s">
        <v>17</v>
      </c>
      <c r="G4181" s="54" t="s">
        <v>19</v>
      </c>
      <c r="H4181" s="54"/>
      <c r="I4181" s="54" t="s">
        <v>421</v>
      </c>
      <c r="J4181" s="68">
        <v>1.03</v>
      </c>
      <c r="K4181" s="68">
        <v>2.34</v>
      </c>
      <c r="L4181" s="68">
        <v>2.5</v>
      </c>
      <c r="M4181" s="68">
        <v>2.5</v>
      </c>
      <c r="N4181" s="68">
        <v>0</v>
      </c>
    </row>
    <row r="4182" customFormat="1" spans="1:14">
      <c r="A4182" s="54" t="s">
        <v>12531</v>
      </c>
      <c r="B4182" s="54" t="s">
        <v>12532</v>
      </c>
      <c r="C4182" s="54" t="s">
        <v>12533</v>
      </c>
      <c r="D4182" s="54" t="s">
        <v>24</v>
      </c>
      <c r="E4182" s="54" t="s">
        <v>18</v>
      </c>
      <c r="F4182" s="54" t="s">
        <v>24</v>
      </c>
      <c r="G4182" s="54" t="s">
        <v>19</v>
      </c>
      <c r="H4182" s="54"/>
      <c r="I4182" s="54" t="s">
        <v>211</v>
      </c>
      <c r="J4182" s="68">
        <v>90.56</v>
      </c>
      <c r="K4182" s="68">
        <v>110.08</v>
      </c>
      <c r="L4182" s="68">
        <v>100</v>
      </c>
      <c r="M4182" s="68">
        <v>120</v>
      </c>
      <c r="N4182" s="68">
        <v>20</v>
      </c>
    </row>
    <row r="4183" customFormat="1" spans="1:14">
      <c r="A4183" s="54" t="s">
        <v>12534</v>
      </c>
      <c r="B4183" s="54" t="s">
        <v>12535</v>
      </c>
      <c r="C4183" s="54" t="s">
        <v>12536</v>
      </c>
      <c r="D4183" s="54" t="s">
        <v>17</v>
      </c>
      <c r="E4183" s="54" t="s">
        <v>18</v>
      </c>
      <c r="F4183" s="54" t="s">
        <v>17</v>
      </c>
      <c r="G4183" s="66" t="s">
        <v>19</v>
      </c>
      <c r="H4183" s="54"/>
      <c r="I4183" s="54" t="s">
        <v>562</v>
      </c>
      <c r="J4183" s="68">
        <v>70.12</v>
      </c>
      <c r="K4183" s="68">
        <v>64.313</v>
      </c>
      <c r="L4183" s="68">
        <v>71</v>
      </c>
      <c r="M4183" s="68">
        <v>71</v>
      </c>
      <c r="N4183" s="68">
        <v>0</v>
      </c>
    </row>
    <row r="4184" customFormat="1" spans="1:14">
      <c r="A4184" s="54" t="s">
        <v>12537</v>
      </c>
      <c r="B4184" s="54" t="s">
        <v>12538</v>
      </c>
      <c r="C4184" s="54" t="s">
        <v>12539</v>
      </c>
      <c r="D4184" s="54" t="s">
        <v>17</v>
      </c>
      <c r="E4184" s="54" t="s">
        <v>18</v>
      </c>
      <c r="F4184" s="54" t="s">
        <v>17</v>
      </c>
      <c r="G4184" s="66" t="s">
        <v>19</v>
      </c>
      <c r="H4184" s="54"/>
      <c r="I4184" s="54" t="s">
        <v>562</v>
      </c>
      <c r="J4184" s="68">
        <v>75.02</v>
      </c>
      <c r="K4184" s="68">
        <v>70.886</v>
      </c>
      <c r="L4184" s="68">
        <v>76</v>
      </c>
      <c r="M4184" s="68">
        <v>76</v>
      </c>
      <c r="N4184" s="68">
        <v>0</v>
      </c>
    </row>
    <row r="4185" customFormat="1" spans="1:14">
      <c r="A4185" s="54" t="s">
        <v>12540</v>
      </c>
      <c r="B4185" s="54" t="s">
        <v>12541</v>
      </c>
      <c r="C4185" s="54" t="s">
        <v>50</v>
      </c>
      <c r="D4185" s="54" t="s">
        <v>633</v>
      </c>
      <c r="E4185" s="54" t="s">
        <v>18</v>
      </c>
      <c r="F4185" s="54" t="s">
        <v>633</v>
      </c>
      <c r="G4185" s="54" t="s">
        <v>52</v>
      </c>
      <c r="H4185" s="54"/>
      <c r="I4185" s="54" t="s">
        <v>6088</v>
      </c>
      <c r="J4185" s="68">
        <v>54.21</v>
      </c>
      <c r="K4185" s="68">
        <v>59.13</v>
      </c>
      <c r="L4185" s="68">
        <v>60</v>
      </c>
      <c r="M4185" s="68">
        <v>60</v>
      </c>
      <c r="N4185" s="68">
        <v>0</v>
      </c>
    </row>
    <row r="4186" customFormat="1" spans="1:14">
      <c r="A4186" s="54" t="s">
        <v>12542</v>
      </c>
      <c r="B4186" s="54" t="s">
        <v>12543</v>
      </c>
      <c r="C4186" s="54" t="s">
        <v>12544</v>
      </c>
      <c r="D4186" s="54" t="s">
        <v>140</v>
      </c>
      <c r="E4186" s="54" t="s">
        <v>18</v>
      </c>
      <c r="F4186" s="54" t="s">
        <v>140</v>
      </c>
      <c r="G4186" s="66" t="s">
        <v>98</v>
      </c>
      <c r="H4186" s="54"/>
      <c r="I4186" s="54" t="s">
        <v>191</v>
      </c>
      <c r="J4186" s="68">
        <v>71.7</v>
      </c>
      <c r="K4186" s="68">
        <v>57.771</v>
      </c>
      <c r="L4186" s="68">
        <v>72</v>
      </c>
      <c r="M4186" s="68">
        <v>72</v>
      </c>
      <c r="N4186" s="68">
        <v>0</v>
      </c>
    </row>
    <row r="4187" customFormat="1" spans="1:14">
      <c r="A4187" s="54" t="s">
        <v>12545</v>
      </c>
      <c r="B4187" s="54" t="s">
        <v>12546</v>
      </c>
      <c r="C4187" s="54" t="s">
        <v>36</v>
      </c>
      <c r="D4187" s="54" t="s">
        <v>938</v>
      </c>
      <c r="E4187" s="54" t="s">
        <v>18</v>
      </c>
      <c r="F4187" s="54" t="s">
        <v>938</v>
      </c>
      <c r="G4187" s="54" t="s">
        <v>98</v>
      </c>
      <c r="H4187" s="54"/>
      <c r="I4187" s="54" t="s">
        <v>562</v>
      </c>
      <c r="J4187" s="68">
        <v>145.12</v>
      </c>
      <c r="K4187" s="68">
        <v>113.746</v>
      </c>
      <c r="L4187" s="68">
        <v>146</v>
      </c>
      <c r="M4187" s="68">
        <v>146</v>
      </c>
      <c r="N4187" s="68">
        <v>0</v>
      </c>
    </row>
    <row r="4188" customFormat="1" spans="1:14">
      <c r="A4188" s="54" t="s">
        <v>12547</v>
      </c>
      <c r="B4188" s="54" t="s">
        <v>12548</v>
      </c>
      <c r="C4188" s="54" t="s">
        <v>12549</v>
      </c>
      <c r="D4188" s="54" t="s">
        <v>465</v>
      </c>
      <c r="E4188" s="54" t="s">
        <v>18</v>
      </c>
      <c r="F4188" s="54" t="s">
        <v>465</v>
      </c>
      <c r="G4188" s="54" t="s">
        <v>129</v>
      </c>
      <c r="H4188" s="54"/>
      <c r="I4188" s="54" t="s">
        <v>187</v>
      </c>
      <c r="J4188" s="68">
        <v>57.68</v>
      </c>
      <c r="K4188" s="68">
        <v>30.501</v>
      </c>
      <c r="L4188" s="68">
        <v>58</v>
      </c>
      <c r="M4188" s="68">
        <v>58</v>
      </c>
      <c r="N4188" s="68">
        <v>0</v>
      </c>
    </row>
    <row r="4189" customFormat="1" spans="1:14">
      <c r="A4189" s="54" t="s">
        <v>12550</v>
      </c>
      <c r="B4189" s="54" t="s">
        <v>12551</v>
      </c>
      <c r="C4189" s="54" t="s">
        <v>12552</v>
      </c>
      <c r="D4189" s="54" t="s">
        <v>97</v>
      </c>
      <c r="E4189" s="54" t="s">
        <v>18</v>
      </c>
      <c r="F4189" s="54" t="s">
        <v>97</v>
      </c>
      <c r="G4189" s="54" t="s">
        <v>98</v>
      </c>
      <c r="H4189" s="54"/>
      <c r="I4189" s="54" t="s">
        <v>288</v>
      </c>
      <c r="J4189" s="68">
        <v>84.61</v>
      </c>
      <c r="K4189" s="68">
        <v>39.665</v>
      </c>
      <c r="L4189" s="68">
        <v>85</v>
      </c>
      <c r="M4189" s="68">
        <v>85</v>
      </c>
      <c r="N4189" s="68">
        <v>0</v>
      </c>
    </row>
    <row r="4190" customFormat="1" spans="1:14">
      <c r="A4190" s="54" t="s">
        <v>12553</v>
      </c>
      <c r="B4190" s="54" t="s">
        <v>12554</v>
      </c>
      <c r="C4190" s="54" t="s">
        <v>12555</v>
      </c>
      <c r="D4190" s="54" t="s">
        <v>967</v>
      </c>
      <c r="E4190" s="54" t="s">
        <v>18</v>
      </c>
      <c r="F4190" s="54" t="s">
        <v>967</v>
      </c>
      <c r="G4190" s="54" t="s">
        <v>52</v>
      </c>
      <c r="H4190" s="54"/>
      <c r="I4190" s="54" t="s">
        <v>227</v>
      </c>
      <c r="J4190" s="68">
        <v>23.62</v>
      </c>
      <c r="K4190" s="68">
        <v>12.174</v>
      </c>
      <c r="L4190" s="68">
        <v>24</v>
      </c>
      <c r="M4190" s="68">
        <v>24</v>
      </c>
      <c r="N4190" s="68">
        <v>0</v>
      </c>
    </row>
    <row r="4191" customFormat="1" spans="1:14">
      <c r="A4191" s="54" t="s">
        <v>12556</v>
      </c>
      <c r="B4191" s="54" t="s">
        <v>12557</v>
      </c>
      <c r="C4191" s="54" t="s">
        <v>12558</v>
      </c>
      <c r="D4191" s="54" t="s">
        <v>6231</v>
      </c>
      <c r="E4191" s="54" t="s">
        <v>18</v>
      </c>
      <c r="F4191" s="54" t="s">
        <v>6232</v>
      </c>
      <c r="G4191" s="54" t="s">
        <v>98</v>
      </c>
      <c r="H4191" s="54"/>
      <c r="I4191" s="54" t="s">
        <v>99</v>
      </c>
      <c r="J4191" s="68">
        <v>2294.89</v>
      </c>
      <c r="K4191" s="68">
        <v>1514.378</v>
      </c>
      <c r="L4191" s="68">
        <v>2322</v>
      </c>
      <c r="M4191" s="68">
        <v>2303</v>
      </c>
      <c r="N4191" s="68">
        <v>-19</v>
      </c>
    </row>
    <row r="4192" customFormat="1" spans="1:14">
      <c r="A4192" s="54" t="s">
        <v>12559</v>
      </c>
      <c r="B4192" s="54" t="s">
        <v>12560</v>
      </c>
      <c r="C4192" s="54" t="s">
        <v>12561</v>
      </c>
      <c r="D4192" s="54" t="s">
        <v>17</v>
      </c>
      <c r="E4192" s="54" t="s">
        <v>18</v>
      </c>
      <c r="F4192" s="54" t="s">
        <v>17</v>
      </c>
      <c r="G4192" s="66" t="s">
        <v>19</v>
      </c>
      <c r="H4192" s="54"/>
      <c r="I4192" s="54" t="s">
        <v>246</v>
      </c>
      <c r="J4192" s="68">
        <v>0.07</v>
      </c>
      <c r="K4192" s="68">
        <v>0</v>
      </c>
      <c r="L4192" s="68">
        <v>0.5</v>
      </c>
      <c r="M4192" s="68">
        <v>0.5</v>
      </c>
      <c r="N4192" s="68">
        <v>0</v>
      </c>
    </row>
    <row r="4193" customFormat="1" spans="1:14">
      <c r="A4193" s="54" t="s">
        <v>12562</v>
      </c>
      <c r="B4193" s="54" t="s">
        <v>12563</v>
      </c>
      <c r="C4193" s="54" t="s">
        <v>12562</v>
      </c>
      <c r="D4193" s="54" t="s">
        <v>17</v>
      </c>
      <c r="E4193" s="54" t="s">
        <v>18</v>
      </c>
      <c r="F4193" s="54" t="s">
        <v>17</v>
      </c>
      <c r="G4193" s="54" t="s">
        <v>19</v>
      </c>
      <c r="H4193" s="54"/>
      <c r="I4193" s="54" t="s">
        <v>191</v>
      </c>
      <c r="J4193" s="68">
        <v>0.3</v>
      </c>
      <c r="K4193" s="68">
        <v>0</v>
      </c>
      <c r="L4193" s="68">
        <v>0.5</v>
      </c>
      <c r="M4193" s="68">
        <v>0.5</v>
      </c>
      <c r="N4193" s="68">
        <v>0</v>
      </c>
    </row>
    <row r="4194" customFormat="1" spans="1:14">
      <c r="A4194" s="54" t="s">
        <v>12564</v>
      </c>
      <c r="B4194" s="54" t="s">
        <v>12565</v>
      </c>
      <c r="C4194" s="54" t="s">
        <v>12566</v>
      </c>
      <c r="D4194" s="54" t="s">
        <v>458</v>
      </c>
      <c r="E4194" s="54" t="s">
        <v>18</v>
      </c>
      <c r="F4194" s="54" t="s">
        <v>458</v>
      </c>
      <c r="G4194" s="54" t="s">
        <v>98</v>
      </c>
      <c r="H4194" s="54"/>
      <c r="I4194" s="54" t="s">
        <v>562</v>
      </c>
      <c r="J4194" s="68">
        <v>1.37</v>
      </c>
      <c r="K4194" s="68">
        <v>0</v>
      </c>
      <c r="L4194" s="68">
        <v>1.5</v>
      </c>
      <c r="M4194" s="68">
        <v>1.5</v>
      </c>
      <c r="N4194" s="68">
        <v>0</v>
      </c>
    </row>
    <row r="4195" customFormat="1" spans="1:14">
      <c r="A4195" s="54" t="s">
        <v>12567</v>
      </c>
      <c r="B4195" s="54" t="s">
        <v>12568</v>
      </c>
      <c r="C4195" s="54" t="s">
        <v>50</v>
      </c>
      <c r="D4195" s="54" t="s">
        <v>51</v>
      </c>
      <c r="E4195" s="54" t="s">
        <v>18</v>
      </c>
      <c r="F4195" s="54" t="s">
        <v>51</v>
      </c>
      <c r="G4195" s="54" t="s">
        <v>52</v>
      </c>
      <c r="H4195" s="54"/>
      <c r="I4195" s="54" t="s">
        <v>1171</v>
      </c>
      <c r="J4195" s="68">
        <v>1309.96</v>
      </c>
      <c r="K4195" s="68">
        <v>1857.321</v>
      </c>
      <c r="L4195" s="68">
        <v>1879</v>
      </c>
      <c r="M4195" s="68">
        <v>1879</v>
      </c>
      <c r="N4195" s="68">
        <v>0</v>
      </c>
    </row>
    <row r="4196" customFormat="1" spans="1:14">
      <c r="A4196" s="54" t="s">
        <v>12569</v>
      </c>
      <c r="B4196" s="54" t="s">
        <v>12570</v>
      </c>
      <c r="C4196" s="54" t="s">
        <v>12571</v>
      </c>
      <c r="D4196" s="54" t="s">
        <v>880</v>
      </c>
      <c r="E4196" s="54" t="s">
        <v>18</v>
      </c>
      <c r="F4196" s="54" t="s">
        <v>880</v>
      </c>
      <c r="G4196" s="66" t="s">
        <v>52</v>
      </c>
      <c r="H4196" s="54"/>
      <c r="I4196" s="54" t="s">
        <v>232</v>
      </c>
      <c r="J4196" s="68">
        <v>620</v>
      </c>
      <c r="K4196" s="68">
        <v>605.556</v>
      </c>
      <c r="L4196" s="68">
        <v>619</v>
      </c>
      <c r="M4196" s="68">
        <v>620</v>
      </c>
      <c r="N4196" s="68">
        <v>1</v>
      </c>
    </row>
    <row r="4197" customFormat="1" spans="1:14">
      <c r="A4197" s="54" t="s">
        <v>12572</v>
      </c>
      <c r="B4197" s="54" t="s">
        <v>12573</v>
      </c>
      <c r="C4197" s="54" t="s">
        <v>12574</v>
      </c>
      <c r="D4197" s="54" t="s">
        <v>85</v>
      </c>
      <c r="E4197" s="54" t="s">
        <v>18</v>
      </c>
      <c r="F4197" s="54" t="s">
        <v>85</v>
      </c>
      <c r="G4197" s="66" t="s">
        <v>29</v>
      </c>
      <c r="H4197" s="54"/>
      <c r="I4197" s="54" t="s">
        <v>328</v>
      </c>
      <c r="J4197" s="68">
        <v>21.61</v>
      </c>
      <c r="K4197" s="68">
        <v>13.261</v>
      </c>
      <c r="L4197" s="68">
        <v>22</v>
      </c>
      <c r="M4197" s="68">
        <v>22</v>
      </c>
      <c r="N4197" s="68">
        <v>0</v>
      </c>
    </row>
    <row r="4198" customFormat="1" spans="1:14">
      <c r="A4198" s="54" t="s">
        <v>12575</v>
      </c>
      <c r="B4198" s="54" t="s">
        <v>12576</v>
      </c>
      <c r="C4198" s="54" t="s">
        <v>12577</v>
      </c>
      <c r="D4198" s="54" t="s">
        <v>231</v>
      </c>
      <c r="E4198" s="54" t="s">
        <v>18</v>
      </c>
      <c r="F4198" s="54" t="s">
        <v>231</v>
      </c>
      <c r="G4198" s="54" t="s">
        <v>52</v>
      </c>
      <c r="H4198" s="54"/>
      <c r="I4198" s="54" t="s">
        <v>408</v>
      </c>
      <c r="J4198" s="68">
        <v>196.05</v>
      </c>
      <c r="K4198" s="68">
        <v>79.136</v>
      </c>
      <c r="L4198" s="68">
        <v>197</v>
      </c>
      <c r="M4198" s="68">
        <v>199</v>
      </c>
      <c r="N4198" s="68">
        <v>2</v>
      </c>
    </row>
    <row r="4199" customFormat="1" spans="1:14">
      <c r="A4199" s="54" t="s">
        <v>12578</v>
      </c>
      <c r="B4199" s="54" t="s">
        <v>12579</v>
      </c>
      <c r="C4199" s="54" t="s">
        <v>12580</v>
      </c>
      <c r="D4199" s="54" t="s">
        <v>24</v>
      </c>
      <c r="E4199" s="54" t="s">
        <v>18</v>
      </c>
      <c r="F4199" s="54" t="s">
        <v>24</v>
      </c>
      <c r="G4199" s="54" t="s">
        <v>19</v>
      </c>
      <c r="H4199" s="54"/>
      <c r="I4199" s="54" t="s">
        <v>223</v>
      </c>
      <c r="J4199" s="68">
        <v>0.92</v>
      </c>
      <c r="K4199" s="68">
        <v>1.264</v>
      </c>
      <c r="L4199" s="68">
        <v>1</v>
      </c>
      <c r="M4199" s="68">
        <v>1.5</v>
      </c>
      <c r="N4199" s="68">
        <v>0.5</v>
      </c>
    </row>
    <row r="4200" customFormat="1" spans="1:14">
      <c r="A4200" s="54" t="s">
        <v>12581</v>
      </c>
      <c r="B4200" s="54" t="s">
        <v>12582</v>
      </c>
      <c r="C4200" s="54" t="s">
        <v>12583</v>
      </c>
      <c r="D4200" s="54" t="s">
        <v>3059</v>
      </c>
      <c r="E4200" s="54" t="s">
        <v>18</v>
      </c>
      <c r="F4200" s="54" t="s">
        <v>3059</v>
      </c>
      <c r="G4200" s="54" t="s">
        <v>29</v>
      </c>
      <c r="H4200" s="54"/>
      <c r="I4200" s="54" t="s">
        <v>442</v>
      </c>
      <c r="J4200" s="68">
        <v>29.5</v>
      </c>
      <c r="K4200" s="68">
        <v>30.72</v>
      </c>
      <c r="L4200" s="68">
        <v>29</v>
      </c>
      <c r="M4200" s="68">
        <v>31</v>
      </c>
      <c r="N4200" s="68">
        <v>2</v>
      </c>
    </row>
    <row r="4201" customFormat="1" spans="1:14">
      <c r="A4201" s="54" t="s">
        <v>12584</v>
      </c>
      <c r="B4201" s="54" t="s">
        <v>12585</v>
      </c>
      <c r="C4201" s="54" t="s">
        <v>12586</v>
      </c>
      <c r="D4201" s="54" t="s">
        <v>728</v>
      </c>
      <c r="E4201" s="54" t="s">
        <v>18</v>
      </c>
      <c r="F4201" s="54" t="s">
        <v>728</v>
      </c>
      <c r="G4201" s="54" t="s">
        <v>129</v>
      </c>
      <c r="H4201" s="54"/>
      <c r="I4201" s="54" t="s">
        <v>20</v>
      </c>
      <c r="J4201" s="68">
        <v>20</v>
      </c>
      <c r="K4201" s="68">
        <v>12</v>
      </c>
      <c r="L4201" s="68">
        <v>23</v>
      </c>
      <c r="M4201" s="68">
        <v>20</v>
      </c>
      <c r="N4201" s="68">
        <v>-3</v>
      </c>
    </row>
    <row r="4202" customFormat="1" spans="1:14">
      <c r="A4202" s="54" t="s">
        <v>12587</v>
      </c>
      <c r="B4202" s="54" t="s">
        <v>12588</v>
      </c>
      <c r="C4202" s="54" t="s">
        <v>12589</v>
      </c>
      <c r="D4202" s="54" t="s">
        <v>17</v>
      </c>
      <c r="E4202" s="54" t="s">
        <v>18</v>
      </c>
      <c r="F4202" s="54" t="s">
        <v>17</v>
      </c>
      <c r="G4202" s="66" t="s">
        <v>19</v>
      </c>
      <c r="H4202" s="54"/>
      <c r="I4202" s="54" t="s">
        <v>292</v>
      </c>
      <c r="J4202" s="68">
        <v>11.54</v>
      </c>
      <c r="K4202" s="68">
        <v>21.629</v>
      </c>
      <c r="L4202" s="68">
        <v>19</v>
      </c>
      <c r="M4202" s="68">
        <v>22</v>
      </c>
      <c r="N4202" s="68">
        <v>3</v>
      </c>
    </row>
    <row r="4203" customFormat="1" spans="1:14">
      <c r="A4203" s="54" t="s">
        <v>12590</v>
      </c>
      <c r="B4203" s="54" t="s">
        <v>12591</v>
      </c>
      <c r="C4203" s="54" t="s">
        <v>12592</v>
      </c>
      <c r="D4203" s="54" t="s">
        <v>17</v>
      </c>
      <c r="E4203" s="54" t="s">
        <v>18</v>
      </c>
      <c r="F4203" s="54" t="s">
        <v>17</v>
      </c>
      <c r="G4203" s="66" t="s">
        <v>19</v>
      </c>
      <c r="H4203" s="54"/>
      <c r="I4203" s="54" t="s">
        <v>79</v>
      </c>
      <c r="J4203" s="68">
        <v>13.83</v>
      </c>
      <c r="K4203" s="68">
        <v>35.188</v>
      </c>
      <c r="L4203" s="68">
        <v>36</v>
      </c>
      <c r="M4203" s="68">
        <v>38</v>
      </c>
      <c r="N4203" s="68">
        <v>2</v>
      </c>
    </row>
    <row r="4204" customFormat="1" spans="1:14">
      <c r="A4204" s="54" t="s">
        <v>12593</v>
      </c>
      <c r="B4204" s="54" t="s">
        <v>12594</v>
      </c>
      <c r="C4204" s="54" t="s">
        <v>12595</v>
      </c>
      <c r="D4204" s="54" t="s">
        <v>17</v>
      </c>
      <c r="E4204" s="54" t="s">
        <v>18</v>
      </c>
      <c r="F4204" s="54" t="s">
        <v>17</v>
      </c>
      <c r="G4204" s="54" t="s">
        <v>19</v>
      </c>
      <c r="H4204" s="54"/>
      <c r="I4204" s="54" t="s">
        <v>203</v>
      </c>
      <c r="J4204" s="68">
        <v>15.06</v>
      </c>
      <c r="K4204" s="68">
        <v>9.61</v>
      </c>
      <c r="L4204" s="68">
        <v>15.5</v>
      </c>
      <c r="M4204" s="68">
        <v>15.5</v>
      </c>
      <c r="N4204" s="68">
        <v>0</v>
      </c>
    </row>
    <row r="4205" customFormat="1" spans="1:14">
      <c r="A4205" s="54" t="s">
        <v>12596</v>
      </c>
      <c r="B4205" s="54" t="s">
        <v>12597</v>
      </c>
      <c r="C4205" s="54" t="s">
        <v>12598</v>
      </c>
      <c r="D4205" s="54" t="s">
        <v>140</v>
      </c>
      <c r="E4205" s="54" t="s">
        <v>18</v>
      </c>
      <c r="F4205" s="54" t="s">
        <v>140</v>
      </c>
      <c r="G4205" s="54" t="s">
        <v>98</v>
      </c>
      <c r="H4205" s="54"/>
      <c r="I4205" s="54" t="s">
        <v>199</v>
      </c>
      <c r="J4205" s="68">
        <v>23.87</v>
      </c>
      <c r="K4205" s="68">
        <v>15.818</v>
      </c>
      <c r="L4205" s="68">
        <v>24</v>
      </c>
      <c r="M4205" s="68">
        <v>24</v>
      </c>
      <c r="N4205" s="68">
        <v>0</v>
      </c>
    </row>
    <row r="4206" customFormat="1" spans="1:14">
      <c r="A4206" s="54" t="s">
        <v>12599</v>
      </c>
      <c r="B4206" s="54" t="s">
        <v>12600</v>
      </c>
      <c r="C4206" s="54" t="s">
        <v>12601</v>
      </c>
      <c r="D4206" s="54" t="s">
        <v>140</v>
      </c>
      <c r="E4206" s="54" t="s">
        <v>18</v>
      </c>
      <c r="F4206" s="54" t="s">
        <v>140</v>
      </c>
      <c r="G4206" s="54" t="s">
        <v>98</v>
      </c>
      <c r="H4206" s="54"/>
      <c r="I4206" s="54" t="s">
        <v>199</v>
      </c>
      <c r="J4206" s="68">
        <v>30.91</v>
      </c>
      <c r="K4206" s="68">
        <v>23.76</v>
      </c>
      <c r="L4206" s="68">
        <v>31</v>
      </c>
      <c r="M4206" s="68">
        <v>32</v>
      </c>
      <c r="N4206" s="68">
        <v>1</v>
      </c>
    </row>
    <row r="4207" customFormat="1" spans="1:14">
      <c r="A4207" s="54" t="s">
        <v>12602</v>
      </c>
      <c r="B4207" s="54" t="s">
        <v>12603</v>
      </c>
      <c r="C4207" s="54" t="s">
        <v>12604</v>
      </c>
      <c r="D4207" s="54" t="s">
        <v>140</v>
      </c>
      <c r="E4207" s="54" t="s">
        <v>18</v>
      </c>
      <c r="F4207" s="54" t="s">
        <v>140</v>
      </c>
      <c r="G4207" s="54" t="s">
        <v>98</v>
      </c>
      <c r="H4207" s="54"/>
      <c r="I4207" s="54" t="s">
        <v>199</v>
      </c>
      <c r="J4207" s="68">
        <v>21.61</v>
      </c>
      <c r="K4207" s="68">
        <v>15.808</v>
      </c>
      <c r="L4207" s="68">
        <v>22</v>
      </c>
      <c r="M4207" s="68">
        <v>22</v>
      </c>
      <c r="N4207" s="68">
        <v>0</v>
      </c>
    </row>
    <row r="4208" customFormat="1" spans="1:14">
      <c r="A4208" s="54" t="s">
        <v>12605</v>
      </c>
      <c r="B4208" s="54" t="s">
        <v>12606</v>
      </c>
      <c r="C4208" s="54" t="s">
        <v>12607</v>
      </c>
      <c r="D4208" s="54" t="s">
        <v>17</v>
      </c>
      <c r="E4208" s="54" t="s">
        <v>18</v>
      </c>
      <c r="F4208" s="54" t="s">
        <v>17</v>
      </c>
      <c r="G4208" s="54" t="s">
        <v>19</v>
      </c>
      <c r="H4208" s="54"/>
      <c r="I4208" s="54" t="s">
        <v>390</v>
      </c>
      <c r="J4208" s="68">
        <v>25.28</v>
      </c>
      <c r="K4208" s="68">
        <v>21.346</v>
      </c>
      <c r="L4208" s="68">
        <v>26</v>
      </c>
      <c r="M4208" s="68">
        <v>26</v>
      </c>
      <c r="N4208" s="68">
        <v>0</v>
      </c>
    </row>
    <row r="4209" customFormat="1" spans="1:14">
      <c r="A4209" s="54" t="s">
        <v>12608</v>
      </c>
      <c r="B4209" s="54" t="s">
        <v>12609</v>
      </c>
      <c r="C4209" s="54" t="s">
        <v>12610</v>
      </c>
      <c r="D4209" s="54" t="s">
        <v>17</v>
      </c>
      <c r="E4209" s="54" t="s">
        <v>18</v>
      </c>
      <c r="F4209" s="54" t="s">
        <v>17</v>
      </c>
      <c r="G4209" s="54" t="s">
        <v>19</v>
      </c>
      <c r="H4209" s="54"/>
      <c r="I4209" s="54" t="s">
        <v>219</v>
      </c>
      <c r="J4209" s="68">
        <v>47.44</v>
      </c>
      <c r="K4209" s="68">
        <v>33.39</v>
      </c>
      <c r="L4209" s="68">
        <v>48</v>
      </c>
      <c r="M4209" s="68">
        <v>48</v>
      </c>
      <c r="N4209" s="68">
        <v>0</v>
      </c>
    </row>
    <row r="4210" customFormat="1" spans="1:14">
      <c r="A4210" s="54" t="s">
        <v>12611</v>
      </c>
      <c r="B4210" s="54" t="s">
        <v>12612</v>
      </c>
      <c r="C4210" s="54" t="s">
        <v>12613</v>
      </c>
      <c r="D4210" s="54" t="s">
        <v>17</v>
      </c>
      <c r="E4210" s="54" t="s">
        <v>18</v>
      </c>
      <c r="F4210" s="54" t="s">
        <v>17</v>
      </c>
      <c r="G4210" s="54" t="s">
        <v>19</v>
      </c>
      <c r="H4210" s="54"/>
      <c r="I4210" s="54" t="s">
        <v>219</v>
      </c>
      <c r="J4210" s="68">
        <v>47.51</v>
      </c>
      <c r="K4210" s="68">
        <v>33.07</v>
      </c>
      <c r="L4210" s="68">
        <v>48</v>
      </c>
      <c r="M4210" s="68">
        <v>48</v>
      </c>
      <c r="N4210" s="68">
        <v>0</v>
      </c>
    </row>
    <row r="4211" customFormat="1" spans="1:14">
      <c r="A4211" s="54" t="s">
        <v>12614</v>
      </c>
      <c r="B4211" s="54" t="s">
        <v>12615</v>
      </c>
      <c r="C4211" s="54" t="s">
        <v>12616</v>
      </c>
      <c r="D4211" s="54" t="s">
        <v>17</v>
      </c>
      <c r="E4211" s="54" t="s">
        <v>18</v>
      </c>
      <c r="F4211" s="54" t="s">
        <v>17</v>
      </c>
      <c r="G4211" s="54" t="s">
        <v>19</v>
      </c>
      <c r="H4211" s="54"/>
      <c r="I4211" s="54" t="s">
        <v>219</v>
      </c>
      <c r="J4211" s="68">
        <v>46.46</v>
      </c>
      <c r="K4211" s="68">
        <v>32.695</v>
      </c>
      <c r="L4211" s="68">
        <v>47</v>
      </c>
      <c r="M4211" s="68">
        <v>47</v>
      </c>
      <c r="N4211" s="68">
        <v>0</v>
      </c>
    </row>
    <row r="4212" customFormat="1" spans="1:14">
      <c r="A4212" s="54" t="s">
        <v>12617</v>
      </c>
      <c r="B4212" s="54" t="s">
        <v>12618</v>
      </c>
      <c r="C4212" s="54" t="s">
        <v>12619</v>
      </c>
      <c r="D4212" s="54" t="s">
        <v>17</v>
      </c>
      <c r="E4212" s="54" t="s">
        <v>18</v>
      </c>
      <c r="F4212" s="54" t="s">
        <v>17</v>
      </c>
      <c r="G4212" s="54" t="s">
        <v>19</v>
      </c>
      <c r="H4212" s="54"/>
      <c r="I4212" s="54" t="s">
        <v>219</v>
      </c>
      <c r="J4212" s="68">
        <v>47.53</v>
      </c>
      <c r="K4212" s="68">
        <v>33.298</v>
      </c>
      <c r="L4212" s="68">
        <v>48</v>
      </c>
      <c r="M4212" s="68">
        <v>48</v>
      </c>
      <c r="N4212" s="68">
        <v>0</v>
      </c>
    </row>
    <row r="4213" customFormat="1" spans="1:14">
      <c r="A4213" s="54" t="s">
        <v>12620</v>
      </c>
      <c r="B4213" s="54" t="s">
        <v>12621</v>
      </c>
      <c r="C4213" s="54" t="s">
        <v>12622</v>
      </c>
      <c r="D4213" s="54" t="s">
        <v>17</v>
      </c>
      <c r="E4213" s="54" t="s">
        <v>18</v>
      </c>
      <c r="F4213" s="54" t="s">
        <v>17</v>
      </c>
      <c r="G4213" s="54" t="s">
        <v>19</v>
      </c>
      <c r="H4213" s="54"/>
      <c r="I4213" s="54" t="s">
        <v>219</v>
      </c>
      <c r="J4213" s="68">
        <v>47.52</v>
      </c>
      <c r="K4213" s="68">
        <v>33.836</v>
      </c>
      <c r="L4213" s="68">
        <v>48</v>
      </c>
      <c r="M4213" s="68">
        <v>48</v>
      </c>
      <c r="N4213" s="68">
        <v>0</v>
      </c>
    </row>
    <row r="4214" customFormat="1" spans="1:14">
      <c r="A4214" s="54" t="s">
        <v>12623</v>
      </c>
      <c r="B4214" s="54" t="s">
        <v>12624</v>
      </c>
      <c r="C4214" s="54" t="s">
        <v>12625</v>
      </c>
      <c r="D4214" s="54" t="s">
        <v>17</v>
      </c>
      <c r="E4214" s="54" t="s">
        <v>18</v>
      </c>
      <c r="F4214" s="54" t="s">
        <v>17</v>
      </c>
      <c r="G4214" s="54" t="s">
        <v>19</v>
      </c>
      <c r="H4214" s="54"/>
      <c r="I4214" s="54" t="s">
        <v>219</v>
      </c>
      <c r="J4214" s="68">
        <v>46.44</v>
      </c>
      <c r="K4214" s="68">
        <v>34.103</v>
      </c>
      <c r="L4214" s="68">
        <v>47</v>
      </c>
      <c r="M4214" s="68">
        <v>47</v>
      </c>
      <c r="N4214" s="68">
        <v>0</v>
      </c>
    </row>
    <row r="4215" customFormat="1" spans="1:14">
      <c r="A4215" s="54" t="s">
        <v>12626</v>
      </c>
      <c r="B4215" s="54" t="s">
        <v>12627</v>
      </c>
      <c r="C4215" s="54" t="s">
        <v>12628</v>
      </c>
      <c r="D4215" s="54" t="s">
        <v>17</v>
      </c>
      <c r="E4215" s="54" t="s">
        <v>18</v>
      </c>
      <c r="F4215" s="54" t="s">
        <v>17</v>
      </c>
      <c r="G4215" s="54" t="s">
        <v>19</v>
      </c>
      <c r="H4215" s="54"/>
      <c r="I4215" s="54" t="s">
        <v>191</v>
      </c>
      <c r="J4215" s="68">
        <v>63.98</v>
      </c>
      <c r="K4215" s="68">
        <v>64.705</v>
      </c>
      <c r="L4215" s="68">
        <v>65</v>
      </c>
      <c r="M4215" s="68">
        <v>65</v>
      </c>
      <c r="N4215" s="68">
        <v>0</v>
      </c>
    </row>
    <row r="4216" customFormat="1" spans="1:14">
      <c r="A4216" s="54" t="s">
        <v>12629</v>
      </c>
      <c r="B4216" s="54" t="s">
        <v>12630</v>
      </c>
      <c r="C4216" s="54" t="s">
        <v>12631</v>
      </c>
      <c r="D4216" s="54" t="s">
        <v>24</v>
      </c>
      <c r="E4216" s="54" t="s">
        <v>18</v>
      </c>
      <c r="F4216" s="54" t="s">
        <v>24</v>
      </c>
      <c r="G4216" s="54" t="s">
        <v>19</v>
      </c>
      <c r="H4216" s="54"/>
      <c r="I4216" s="54" t="s">
        <v>604</v>
      </c>
      <c r="J4216" s="68">
        <v>14.25</v>
      </c>
      <c r="K4216" s="68">
        <v>9.812</v>
      </c>
      <c r="L4216" s="68">
        <v>14.5</v>
      </c>
      <c r="M4216" s="68">
        <v>14.5</v>
      </c>
      <c r="N4216" s="68">
        <v>0</v>
      </c>
    </row>
    <row r="4217" customFormat="1" spans="1:14">
      <c r="A4217" s="54" t="s">
        <v>12632</v>
      </c>
      <c r="B4217" s="54" t="s">
        <v>12633</v>
      </c>
      <c r="C4217" s="54" t="s">
        <v>12634</v>
      </c>
      <c r="D4217" s="54" t="s">
        <v>85</v>
      </c>
      <c r="E4217" s="54" t="s">
        <v>18</v>
      </c>
      <c r="F4217" s="54" t="s">
        <v>85</v>
      </c>
      <c r="G4217" s="66" t="s">
        <v>29</v>
      </c>
      <c r="H4217" s="54"/>
      <c r="I4217" s="54" t="s">
        <v>1488</v>
      </c>
      <c r="J4217" s="68">
        <v>17.15</v>
      </c>
      <c r="K4217" s="68">
        <v>30.212</v>
      </c>
      <c r="L4217" s="68">
        <v>24</v>
      </c>
      <c r="M4217" s="68">
        <v>31</v>
      </c>
      <c r="N4217" s="68">
        <v>7</v>
      </c>
    </row>
    <row r="4218" customFormat="1" spans="1:14">
      <c r="A4218" s="54" t="s">
        <v>12635</v>
      </c>
      <c r="B4218" s="54" t="s">
        <v>12636</v>
      </c>
      <c r="C4218" s="54" t="s">
        <v>12637</v>
      </c>
      <c r="D4218" s="54" t="s">
        <v>144</v>
      </c>
      <c r="E4218" s="54" t="s">
        <v>18</v>
      </c>
      <c r="F4218" s="54" t="s">
        <v>144</v>
      </c>
      <c r="G4218" s="54" t="s">
        <v>52</v>
      </c>
      <c r="H4218" s="54"/>
      <c r="I4218" s="54" t="s">
        <v>558</v>
      </c>
      <c r="J4218" s="68">
        <v>51.77</v>
      </c>
      <c r="K4218" s="68">
        <v>113.298</v>
      </c>
      <c r="L4218" s="68">
        <v>114</v>
      </c>
      <c r="M4218" s="68">
        <v>114</v>
      </c>
      <c r="N4218" s="68">
        <v>0</v>
      </c>
    </row>
    <row r="4219" customFormat="1" spans="1:14">
      <c r="A4219" s="54" t="s">
        <v>12638</v>
      </c>
      <c r="B4219" s="54" t="s">
        <v>12639</v>
      </c>
      <c r="C4219" s="54" t="s">
        <v>12640</v>
      </c>
      <c r="D4219" s="54" t="s">
        <v>17</v>
      </c>
      <c r="E4219" s="54" t="s">
        <v>18</v>
      </c>
      <c r="F4219" s="54" t="s">
        <v>17</v>
      </c>
      <c r="G4219" s="54" t="s">
        <v>19</v>
      </c>
      <c r="H4219" s="54"/>
      <c r="I4219" s="54" t="s">
        <v>152</v>
      </c>
      <c r="J4219" s="68">
        <v>1.25</v>
      </c>
      <c r="K4219" s="68">
        <v>2.279</v>
      </c>
      <c r="L4219" s="68">
        <v>2.5</v>
      </c>
      <c r="M4219" s="68">
        <v>2.5</v>
      </c>
      <c r="N4219" s="68">
        <v>0</v>
      </c>
    </row>
    <row r="4220" customFormat="1" spans="1:14">
      <c r="A4220" s="54" t="s">
        <v>12641</v>
      </c>
      <c r="B4220" s="54" t="s">
        <v>12642</v>
      </c>
      <c r="C4220" s="54" t="s">
        <v>12643</v>
      </c>
      <c r="D4220" s="54" t="s">
        <v>85</v>
      </c>
      <c r="E4220" s="54" t="s">
        <v>18</v>
      </c>
      <c r="F4220" s="54" t="s">
        <v>85</v>
      </c>
      <c r="G4220" s="54" t="s">
        <v>29</v>
      </c>
      <c r="H4220" s="54"/>
      <c r="I4220" s="54" t="s">
        <v>223</v>
      </c>
      <c r="J4220" s="68">
        <v>159.48</v>
      </c>
      <c r="K4220" s="68">
        <v>132.043</v>
      </c>
      <c r="L4220" s="68">
        <v>161</v>
      </c>
      <c r="M4220" s="68">
        <v>160</v>
      </c>
      <c r="N4220" s="68">
        <v>-1</v>
      </c>
    </row>
    <row r="4221" customFormat="1" spans="1:14">
      <c r="A4221" s="54" t="s">
        <v>12644</v>
      </c>
      <c r="B4221" s="54" t="s">
        <v>12645</v>
      </c>
      <c r="C4221" s="54" t="s">
        <v>12646</v>
      </c>
      <c r="D4221" s="54" t="s">
        <v>17</v>
      </c>
      <c r="E4221" s="54" t="s">
        <v>18</v>
      </c>
      <c r="F4221" s="54" t="s">
        <v>17</v>
      </c>
      <c r="G4221" s="54" t="s">
        <v>19</v>
      </c>
      <c r="H4221" s="54"/>
      <c r="I4221" s="54" t="s">
        <v>90</v>
      </c>
      <c r="J4221" s="68">
        <v>41.1</v>
      </c>
      <c r="K4221" s="68">
        <v>35.64</v>
      </c>
      <c r="L4221" s="68">
        <v>42</v>
      </c>
      <c r="M4221" s="68">
        <v>42</v>
      </c>
      <c r="N4221" s="68">
        <v>0</v>
      </c>
    </row>
    <row r="4222" customFormat="1" spans="1:14">
      <c r="A4222" s="54" t="s">
        <v>12647</v>
      </c>
      <c r="B4222" s="54" t="s">
        <v>12648</v>
      </c>
      <c r="C4222" s="54" t="s">
        <v>12649</v>
      </c>
      <c r="D4222" s="54" t="s">
        <v>17</v>
      </c>
      <c r="E4222" s="54" t="s">
        <v>18</v>
      </c>
      <c r="F4222" s="54" t="s">
        <v>17</v>
      </c>
      <c r="G4222" s="54" t="s">
        <v>19</v>
      </c>
      <c r="H4222" s="54"/>
      <c r="I4222" s="54" t="s">
        <v>90</v>
      </c>
      <c r="J4222" s="68">
        <v>41.17</v>
      </c>
      <c r="K4222" s="68">
        <v>34.643</v>
      </c>
      <c r="L4222" s="68">
        <v>42</v>
      </c>
      <c r="M4222" s="68">
        <v>42</v>
      </c>
      <c r="N4222" s="68">
        <v>0</v>
      </c>
    </row>
    <row r="4223" customFormat="1" spans="1:14">
      <c r="A4223" s="54" t="s">
        <v>12650</v>
      </c>
      <c r="B4223" s="54" t="s">
        <v>12651</v>
      </c>
      <c r="C4223" s="54" t="s">
        <v>12652</v>
      </c>
      <c r="D4223" s="54" t="s">
        <v>144</v>
      </c>
      <c r="E4223" s="54" t="s">
        <v>18</v>
      </c>
      <c r="F4223" s="54" t="s">
        <v>144</v>
      </c>
      <c r="G4223" s="54" t="s">
        <v>52</v>
      </c>
      <c r="H4223" s="54"/>
      <c r="I4223" s="54" t="s">
        <v>90</v>
      </c>
      <c r="J4223" s="68">
        <v>11.47</v>
      </c>
      <c r="K4223" s="68">
        <v>8.352</v>
      </c>
      <c r="L4223" s="68">
        <v>12</v>
      </c>
      <c r="M4223" s="68">
        <v>12</v>
      </c>
      <c r="N4223" s="68">
        <v>0</v>
      </c>
    </row>
    <row r="4224" customFormat="1" spans="1:14">
      <c r="A4224" s="54" t="s">
        <v>12653</v>
      </c>
      <c r="B4224" s="54" t="s">
        <v>12654</v>
      </c>
      <c r="C4224" s="54" t="s">
        <v>12655</v>
      </c>
      <c r="D4224" s="54" t="s">
        <v>332</v>
      </c>
      <c r="E4224" s="54" t="s">
        <v>18</v>
      </c>
      <c r="F4224" s="54" t="s">
        <v>332</v>
      </c>
      <c r="G4224" s="54" t="s">
        <v>52</v>
      </c>
      <c r="H4224" s="54"/>
      <c r="I4224" s="54" t="s">
        <v>398</v>
      </c>
      <c r="J4224" s="68">
        <v>23.2</v>
      </c>
      <c r="K4224" s="68">
        <v>23.902</v>
      </c>
      <c r="L4224" s="68">
        <v>24</v>
      </c>
      <c r="M4224" s="68">
        <v>24</v>
      </c>
      <c r="N4224" s="68">
        <v>0</v>
      </c>
    </row>
    <row r="4225" customFormat="1" spans="1:14">
      <c r="A4225" s="54" t="s">
        <v>12656</v>
      </c>
      <c r="B4225" s="54" t="s">
        <v>12657</v>
      </c>
      <c r="C4225" s="54" t="s">
        <v>12658</v>
      </c>
      <c r="D4225" s="54" t="s">
        <v>17</v>
      </c>
      <c r="E4225" s="54" t="s">
        <v>18</v>
      </c>
      <c r="F4225" s="54" t="s">
        <v>17</v>
      </c>
      <c r="G4225" s="66" t="s">
        <v>19</v>
      </c>
      <c r="H4225" s="54"/>
      <c r="I4225" s="54" t="s">
        <v>191</v>
      </c>
      <c r="J4225" s="68">
        <v>32.56</v>
      </c>
      <c r="K4225" s="68">
        <v>18.989</v>
      </c>
      <c r="L4225" s="68">
        <v>33</v>
      </c>
      <c r="M4225" s="68">
        <v>33</v>
      </c>
      <c r="N4225" s="68">
        <v>0</v>
      </c>
    </row>
    <row r="4226" customFormat="1" spans="1:14">
      <c r="A4226" s="54" t="s">
        <v>12659</v>
      </c>
      <c r="B4226" s="54" t="s">
        <v>12660</v>
      </c>
      <c r="C4226" s="54" t="s">
        <v>12661</v>
      </c>
      <c r="D4226" s="54" t="s">
        <v>17</v>
      </c>
      <c r="E4226" s="54" t="s">
        <v>18</v>
      </c>
      <c r="F4226" s="54" t="s">
        <v>17</v>
      </c>
      <c r="G4226" s="66" t="s">
        <v>19</v>
      </c>
      <c r="H4226" s="54"/>
      <c r="I4226" s="54" t="s">
        <v>191</v>
      </c>
      <c r="J4226" s="68">
        <v>1.57</v>
      </c>
      <c r="K4226" s="68">
        <v>1.368</v>
      </c>
      <c r="L4226" s="68">
        <v>2</v>
      </c>
      <c r="M4226" s="68">
        <v>2</v>
      </c>
      <c r="N4226" s="68">
        <v>0</v>
      </c>
    </row>
    <row r="4227" customFormat="1" spans="1:14">
      <c r="A4227" s="54" t="s">
        <v>12662</v>
      </c>
      <c r="B4227" s="54" t="s">
        <v>12663</v>
      </c>
      <c r="C4227" s="54" t="s">
        <v>12664</v>
      </c>
      <c r="D4227" s="54" t="s">
        <v>17</v>
      </c>
      <c r="E4227" s="54" t="s">
        <v>18</v>
      </c>
      <c r="F4227" s="54" t="s">
        <v>17</v>
      </c>
      <c r="G4227" s="54" t="s">
        <v>19</v>
      </c>
      <c r="H4227" s="54"/>
      <c r="I4227" s="54" t="s">
        <v>288</v>
      </c>
      <c r="J4227" s="68">
        <v>0.11</v>
      </c>
      <c r="K4227" s="68">
        <v>0.252</v>
      </c>
      <c r="L4227" s="68">
        <v>0.5</v>
      </c>
      <c r="M4227" s="68">
        <v>0.5</v>
      </c>
      <c r="N4227" s="68">
        <v>0</v>
      </c>
    </row>
    <row r="4228" customFormat="1" spans="1:14">
      <c r="A4228" s="54" t="s">
        <v>12665</v>
      </c>
      <c r="B4228" s="54" t="s">
        <v>12666</v>
      </c>
      <c r="C4228" s="54" t="s">
        <v>12667</v>
      </c>
      <c r="D4228" s="54" t="s">
        <v>17</v>
      </c>
      <c r="E4228" s="54" t="s">
        <v>18</v>
      </c>
      <c r="F4228" s="54" t="s">
        <v>17</v>
      </c>
      <c r="G4228" s="54" t="s">
        <v>19</v>
      </c>
      <c r="H4228" s="54"/>
      <c r="I4228" s="54" t="s">
        <v>454</v>
      </c>
      <c r="J4228" s="68">
        <v>5.59</v>
      </c>
      <c r="K4228" s="68">
        <v>4.914</v>
      </c>
      <c r="L4228" s="68">
        <v>6</v>
      </c>
      <c r="M4228" s="68">
        <v>6</v>
      </c>
      <c r="N4228" s="68">
        <v>0</v>
      </c>
    </row>
    <row r="4229" customFormat="1" spans="1:14">
      <c r="A4229" s="54" t="s">
        <v>12668</v>
      </c>
      <c r="B4229" s="54" t="s">
        <v>12669</v>
      </c>
      <c r="C4229" s="54" t="s">
        <v>12670</v>
      </c>
      <c r="D4229" s="54" t="s">
        <v>17</v>
      </c>
      <c r="E4229" s="54" t="s">
        <v>18</v>
      </c>
      <c r="F4229" s="54" t="s">
        <v>17</v>
      </c>
      <c r="G4229" s="54" t="s">
        <v>19</v>
      </c>
      <c r="H4229" s="54"/>
      <c r="I4229" s="54" t="s">
        <v>454</v>
      </c>
      <c r="J4229" s="68">
        <v>6.78</v>
      </c>
      <c r="K4229" s="68">
        <v>3.629</v>
      </c>
      <c r="L4229" s="68">
        <v>7</v>
      </c>
      <c r="M4229" s="68">
        <v>7</v>
      </c>
      <c r="N4229" s="68">
        <v>0</v>
      </c>
    </row>
    <row r="4230" customFormat="1" spans="1:14">
      <c r="A4230" s="54" t="s">
        <v>12671</v>
      </c>
      <c r="B4230" s="54" t="s">
        <v>12672</v>
      </c>
      <c r="C4230" s="54" t="s">
        <v>12673</v>
      </c>
      <c r="D4230" s="54" t="s">
        <v>17</v>
      </c>
      <c r="E4230" s="54" t="s">
        <v>18</v>
      </c>
      <c r="F4230" s="54" t="s">
        <v>17</v>
      </c>
      <c r="G4230" s="54" t="s">
        <v>19</v>
      </c>
      <c r="H4230" s="54"/>
      <c r="I4230" s="54" t="s">
        <v>454</v>
      </c>
      <c r="J4230" s="68">
        <v>6.46</v>
      </c>
      <c r="K4230" s="68">
        <v>10.422</v>
      </c>
      <c r="L4230" s="68">
        <v>9</v>
      </c>
      <c r="M4230" s="68">
        <v>10.5</v>
      </c>
      <c r="N4230" s="68">
        <v>1.5</v>
      </c>
    </row>
    <row r="4231" customFormat="1" spans="1:14">
      <c r="A4231" s="54" t="s">
        <v>12674</v>
      </c>
      <c r="B4231" s="54" t="s">
        <v>12675</v>
      </c>
      <c r="C4231" s="54" t="s">
        <v>12676</v>
      </c>
      <c r="D4231" s="54" t="s">
        <v>17</v>
      </c>
      <c r="E4231" s="54" t="s">
        <v>18</v>
      </c>
      <c r="F4231" s="54" t="s">
        <v>17</v>
      </c>
      <c r="G4231" s="54" t="s">
        <v>19</v>
      </c>
      <c r="H4231" s="54"/>
      <c r="I4231" s="54" t="s">
        <v>454</v>
      </c>
      <c r="J4231" s="68">
        <v>33.59</v>
      </c>
      <c r="K4231" s="68">
        <v>24.242</v>
      </c>
      <c r="L4231" s="68">
        <v>34</v>
      </c>
      <c r="M4231" s="68">
        <v>34</v>
      </c>
      <c r="N4231" s="68">
        <v>0</v>
      </c>
    </row>
    <row r="4232" customFormat="1" spans="1:14">
      <c r="A4232" s="54" t="s">
        <v>12677</v>
      </c>
      <c r="B4232" s="54" t="s">
        <v>12678</v>
      </c>
      <c r="C4232" s="54" t="s">
        <v>12679</v>
      </c>
      <c r="D4232" s="54" t="s">
        <v>17</v>
      </c>
      <c r="E4232" s="54" t="s">
        <v>18</v>
      </c>
      <c r="F4232" s="54" t="s">
        <v>17</v>
      </c>
      <c r="G4232" s="54" t="s">
        <v>19</v>
      </c>
      <c r="H4232" s="54"/>
      <c r="I4232" s="54" t="s">
        <v>454</v>
      </c>
      <c r="J4232" s="68">
        <v>5.97</v>
      </c>
      <c r="K4232" s="68">
        <v>9.126</v>
      </c>
      <c r="L4232" s="68">
        <v>8</v>
      </c>
      <c r="M4232" s="68">
        <v>9.5</v>
      </c>
      <c r="N4232" s="68">
        <v>1.5</v>
      </c>
    </row>
    <row r="4233" customFormat="1" spans="1:14">
      <c r="A4233" s="54" t="s">
        <v>12680</v>
      </c>
      <c r="B4233" s="54" t="s">
        <v>12681</v>
      </c>
      <c r="C4233" s="54" t="s">
        <v>12682</v>
      </c>
      <c r="D4233" s="54" t="s">
        <v>603</v>
      </c>
      <c r="E4233" s="54" t="s">
        <v>18</v>
      </c>
      <c r="F4233" s="54" t="s">
        <v>603</v>
      </c>
      <c r="G4233" s="66" t="s">
        <v>129</v>
      </c>
      <c r="H4233" s="54"/>
      <c r="I4233" s="54" t="s">
        <v>454</v>
      </c>
      <c r="J4233" s="68">
        <v>11</v>
      </c>
      <c r="K4233" s="68">
        <v>6.989</v>
      </c>
      <c r="L4233" s="68">
        <v>11.5</v>
      </c>
      <c r="M4233" s="68">
        <v>11</v>
      </c>
      <c r="N4233" s="68">
        <v>-0.5</v>
      </c>
    </row>
    <row r="4234" customFormat="1" spans="1:14">
      <c r="A4234" s="54" t="s">
        <v>12683</v>
      </c>
      <c r="B4234" s="54" t="s">
        <v>12684</v>
      </c>
      <c r="C4234" s="54" t="s">
        <v>12685</v>
      </c>
      <c r="D4234" s="54" t="s">
        <v>17</v>
      </c>
      <c r="E4234" s="54" t="s">
        <v>18</v>
      </c>
      <c r="F4234" s="54" t="s">
        <v>17</v>
      </c>
      <c r="G4234" s="54" t="s">
        <v>19</v>
      </c>
      <c r="H4234" s="54"/>
      <c r="I4234" s="54" t="s">
        <v>454</v>
      </c>
      <c r="J4234" s="68">
        <v>7.12</v>
      </c>
      <c r="K4234" s="68">
        <v>7.387</v>
      </c>
      <c r="L4234" s="68">
        <v>7.5</v>
      </c>
      <c r="M4234" s="68">
        <v>8</v>
      </c>
      <c r="N4234" s="68">
        <v>0.5</v>
      </c>
    </row>
    <row r="4235" customFormat="1" spans="1:14">
      <c r="A4235" s="54" t="s">
        <v>12686</v>
      </c>
      <c r="B4235" s="54" t="s">
        <v>12687</v>
      </c>
      <c r="C4235" s="54" t="s">
        <v>12688</v>
      </c>
      <c r="D4235" s="54" t="s">
        <v>140</v>
      </c>
      <c r="E4235" s="54" t="s">
        <v>18</v>
      </c>
      <c r="F4235" s="54" t="s">
        <v>140</v>
      </c>
      <c r="G4235" s="54" t="s">
        <v>98</v>
      </c>
      <c r="H4235" s="54"/>
      <c r="I4235" s="54" t="s">
        <v>199</v>
      </c>
      <c r="J4235" s="68">
        <v>10.43</v>
      </c>
      <c r="K4235" s="68">
        <v>12.078</v>
      </c>
      <c r="L4235" s="68">
        <v>10.5</v>
      </c>
      <c r="M4235" s="68">
        <v>12.5</v>
      </c>
      <c r="N4235" s="68">
        <v>2</v>
      </c>
    </row>
    <row r="4236" customFormat="1" spans="1:14">
      <c r="A4236" s="54" t="s">
        <v>12689</v>
      </c>
      <c r="B4236" s="54" t="s">
        <v>12690</v>
      </c>
      <c r="C4236" s="54" t="s">
        <v>12691</v>
      </c>
      <c r="D4236" s="54" t="s">
        <v>603</v>
      </c>
      <c r="E4236" s="54" t="s">
        <v>18</v>
      </c>
      <c r="F4236" s="54" t="s">
        <v>603</v>
      </c>
      <c r="G4236" s="66" t="s">
        <v>129</v>
      </c>
      <c r="H4236" s="54"/>
      <c r="I4236" s="54" t="s">
        <v>454</v>
      </c>
      <c r="J4236" s="68">
        <v>6.34</v>
      </c>
      <c r="K4236" s="68">
        <v>8.134</v>
      </c>
      <c r="L4236" s="68">
        <v>8.5</v>
      </c>
      <c r="M4236" s="68">
        <v>8.5</v>
      </c>
      <c r="N4236" s="68">
        <v>0</v>
      </c>
    </row>
    <row r="4237" customFormat="1" spans="1:14">
      <c r="A4237" s="54" t="s">
        <v>12692</v>
      </c>
      <c r="B4237" s="54" t="s">
        <v>12693</v>
      </c>
      <c r="C4237" s="54" t="s">
        <v>12694</v>
      </c>
      <c r="D4237" s="54" t="s">
        <v>603</v>
      </c>
      <c r="E4237" s="54" t="s">
        <v>18</v>
      </c>
      <c r="F4237" s="54" t="s">
        <v>603</v>
      </c>
      <c r="G4237" s="54" t="s">
        <v>129</v>
      </c>
      <c r="H4237" s="54"/>
      <c r="I4237" s="54" t="s">
        <v>454</v>
      </c>
      <c r="J4237" s="68">
        <v>7.28</v>
      </c>
      <c r="K4237" s="68">
        <v>8.998</v>
      </c>
      <c r="L4237" s="68">
        <v>9.5</v>
      </c>
      <c r="M4237" s="68">
        <v>10</v>
      </c>
      <c r="N4237" s="68">
        <v>0.5</v>
      </c>
    </row>
    <row r="4238" customFormat="1" spans="1:14">
      <c r="A4238" s="54" t="s">
        <v>12695</v>
      </c>
      <c r="B4238" s="54" t="s">
        <v>12696</v>
      </c>
      <c r="C4238" s="54" t="s">
        <v>12697</v>
      </c>
      <c r="D4238" s="54" t="s">
        <v>17</v>
      </c>
      <c r="E4238" s="54" t="s">
        <v>18</v>
      </c>
      <c r="F4238" s="54" t="s">
        <v>17</v>
      </c>
      <c r="G4238" s="54" t="s">
        <v>19</v>
      </c>
      <c r="H4238" s="54"/>
      <c r="I4238" s="54" t="s">
        <v>454</v>
      </c>
      <c r="J4238" s="68">
        <v>2.43</v>
      </c>
      <c r="K4238" s="68">
        <v>4.347</v>
      </c>
      <c r="L4238" s="68">
        <v>4.5</v>
      </c>
      <c r="M4238" s="68">
        <v>4.5</v>
      </c>
      <c r="N4238" s="68">
        <v>0</v>
      </c>
    </row>
    <row r="4239" customFormat="1" spans="1:14">
      <c r="A4239" s="54" t="s">
        <v>12698</v>
      </c>
      <c r="B4239" s="54" t="s">
        <v>12699</v>
      </c>
      <c r="C4239" s="54" t="s">
        <v>12700</v>
      </c>
      <c r="D4239" s="54" t="s">
        <v>17</v>
      </c>
      <c r="E4239" s="54" t="s">
        <v>18</v>
      </c>
      <c r="F4239" s="54" t="s">
        <v>17</v>
      </c>
      <c r="G4239" s="54" t="s">
        <v>19</v>
      </c>
      <c r="H4239" s="54"/>
      <c r="I4239" s="54" t="s">
        <v>454</v>
      </c>
      <c r="J4239" s="68">
        <v>8.36</v>
      </c>
      <c r="K4239" s="68">
        <v>5.99</v>
      </c>
      <c r="L4239" s="68">
        <v>8.5</v>
      </c>
      <c r="M4239" s="68">
        <v>8.5</v>
      </c>
      <c r="N4239" s="68">
        <v>0</v>
      </c>
    </row>
    <row r="4240" customFormat="1" spans="1:14">
      <c r="A4240" s="54" t="s">
        <v>12701</v>
      </c>
      <c r="B4240" s="54" t="s">
        <v>12702</v>
      </c>
      <c r="C4240" s="54" t="s">
        <v>12703</v>
      </c>
      <c r="D4240" s="54" t="s">
        <v>17</v>
      </c>
      <c r="E4240" s="54" t="s">
        <v>18</v>
      </c>
      <c r="F4240" s="54" t="s">
        <v>17</v>
      </c>
      <c r="G4240" s="54" t="s">
        <v>19</v>
      </c>
      <c r="H4240" s="54"/>
      <c r="I4240" s="54" t="s">
        <v>454</v>
      </c>
      <c r="J4240" s="68">
        <v>6.85</v>
      </c>
      <c r="K4240" s="68">
        <v>6.026</v>
      </c>
      <c r="L4240" s="68">
        <v>7</v>
      </c>
      <c r="M4240" s="68">
        <v>7</v>
      </c>
      <c r="N4240" s="68">
        <v>0</v>
      </c>
    </row>
    <row r="4241" customFormat="1" spans="1:14">
      <c r="A4241" s="54" t="s">
        <v>12704</v>
      </c>
      <c r="B4241" s="54" t="s">
        <v>12705</v>
      </c>
      <c r="C4241" s="54" t="s">
        <v>12706</v>
      </c>
      <c r="D4241" s="54" t="s">
        <v>17</v>
      </c>
      <c r="E4241" s="54" t="s">
        <v>18</v>
      </c>
      <c r="F4241" s="54" t="s">
        <v>17</v>
      </c>
      <c r="G4241" s="54" t="s">
        <v>19</v>
      </c>
      <c r="H4241" s="54"/>
      <c r="I4241" s="54" t="s">
        <v>454</v>
      </c>
      <c r="J4241" s="68">
        <v>5.5</v>
      </c>
      <c r="K4241" s="68">
        <v>5.859</v>
      </c>
      <c r="L4241" s="68">
        <v>6</v>
      </c>
      <c r="M4241" s="68">
        <v>6</v>
      </c>
      <c r="N4241" s="68">
        <v>0</v>
      </c>
    </row>
    <row r="4242" customFormat="1" spans="1:14">
      <c r="A4242" s="54" t="s">
        <v>12707</v>
      </c>
      <c r="B4242" s="54" t="s">
        <v>12708</v>
      </c>
      <c r="C4242" s="54" t="s">
        <v>12709</v>
      </c>
      <c r="D4242" s="54" t="s">
        <v>17</v>
      </c>
      <c r="E4242" s="54" t="s">
        <v>18</v>
      </c>
      <c r="F4242" s="54" t="s">
        <v>17</v>
      </c>
      <c r="G4242" s="66" t="s">
        <v>19</v>
      </c>
      <c r="H4242" s="54"/>
      <c r="I4242" s="54" t="s">
        <v>454</v>
      </c>
      <c r="J4242" s="68">
        <v>6.38</v>
      </c>
      <c r="K4242" s="68">
        <v>3.528</v>
      </c>
      <c r="L4242" s="68">
        <v>6.5</v>
      </c>
      <c r="M4242" s="68">
        <v>6.5</v>
      </c>
      <c r="N4242" s="68">
        <v>0</v>
      </c>
    </row>
    <row r="4243" customFormat="1" spans="1:14">
      <c r="A4243" s="54" t="s">
        <v>12710</v>
      </c>
      <c r="B4243" s="54" t="s">
        <v>12711</v>
      </c>
      <c r="C4243" s="54" t="s">
        <v>12712</v>
      </c>
      <c r="D4243" s="54" t="s">
        <v>17</v>
      </c>
      <c r="E4243" s="54" t="s">
        <v>18</v>
      </c>
      <c r="F4243" s="54" t="s">
        <v>17</v>
      </c>
      <c r="G4243" s="54" t="s">
        <v>19</v>
      </c>
      <c r="H4243" s="54"/>
      <c r="I4243" s="54" t="s">
        <v>454</v>
      </c>
      <c r="J4243" s="68">
        <v>1.58</v>
      </c>
      <c r="K4243" s="68">
        <v>1.095</v>
      </c>
      <c r="L4243" s="68">
        <v>2</v>
      </c>
      <c r="M4243" s="68">
        <v>2</v>
      </c>
      <c r="N4243" s="68">
        <v>0</v>
      </c>
    </row>
    <row r="4244" customFormat="1" spans="1:14">
      <c r="A4244" s="54" t="s">
        <v>12713</v>
      </c>
      <c r="B4244" s="54" t="s">
        <v>12714</v>
      </c>
      <c r="C4244" s="54" t="s">
        <v>12715</v>
      </c>
      <c r="D4244" s="54" t="s">
        <v>17</v>
      </c>
      <c r="E4244" s="54" t="s">
        <v>18</v>
      </c>
      <c r="F4244" s="54" t="s">
        <v>17</v>
      </c>
      <c r="G4244" s="54" t="s">
        <v>19</v>
      </c>
      <c r="H4244" s="54"/>
      <c r="I4244" s="54" t="s">
        <v>454</v>
      </c>
      <c r="J4244" s="68">
        <v>5.61</v>
      </c>
      <c r="K4244" s="68">
        <v>5.803</v>
      </c>
      <c r="L4244" s="68">
        <v>6</v>
      </c>
      <c r="M4244" s="68">
        <v>6</v>
      </c>
      <c r="N4244" s="68">
        <v>0</v>
      </c>
    </row>
    <row r="4245" customFormat="1" spans="1:14">
      <c r="A4245" s="54" t="s">
        <v>12716</v>
      </c>
      <c r="B4245" s="54" t="s">
        <v>12717</v>
      </c>
      <c r="C4245" s="54" t="s">
        <v>12718</v>
      </c>
      <c r="D4245" s="54" t="s">
        <v>603</v>
      </c>
      <c r="E4245" s="54" t="s">
        <v>18</v>
      </c>
      <c r="F4245" s="54" t="s">
        <v>603</v>
      </c>
      <c r="G4245" s="54" t="s">
        <v>129</v>
      </c>
      <c r="H4245" s="54"/>
      <c r="I4245" s="54" t="s">
        <v>454</v>
      </c>
      <c r="J4245" s="68">
        <v>1.95</v>
      </c>
      <c r="K4245" s="68">
        <v>1.482</v>
      </c>
      <c r="L4245" s="68">
        <v>2</v>
      </c>
      <c r="M4245" s="68">
        <v>2</v>
      </c>
      <c r="N4245" s="68">
        <v>0</v>
      </c>
    </row>
    <row r="4246" customFormat="1" spans="1:14">
      <c r="A4246" s="54" t="s">
        <v>12719</v>
      </c>
      <c r="B4246" s="54" t="s">
        <v>12720</v>
      </c>
      <c r="C4246" s="54" t="s">
        <v>12721</v>
      </c>
      <c r="D4246" s="54" t="s">
        <v>458</v>
      </c>
      <c r="E4246" s="54" t="s">
        <v>18</v>
      </c>
      <c r="F4246" s="54" t="s">
        <v>458</v>
      </c>
      <c r="G4246" s="54" t="s">
        <v>98</v>
      </c>
      <c r="H4246" s="54"/>
      <c r="I4246" s="54" t="s">
        <v>191</v>
      </c>
      <c r="J4246" s="68">
        <v>1.41</v>
      </c>
      <c r="K4246" s="68">
        <v>0.911</v>
      </c>
      <c r="L4246" s="68">
        <v>1.5</v>
      </c>
      <c r="M4246" s="68">
        <v>2</v>
      </c>
      <c r="N4246" s="68">
        <v>0.5</v>
      </c>
    </row>
    <row r="4247" customFormat="1" spans="1:14">
      <c r="A4247" s="54" t="s">
        <v>12722</v>
      </c>
      <c r="B4247" s="54" t="s">
        <v>12723</v>
      </c>
      <c r="C4247" s="54" t="s">
        <v>12724</v>
      </c>
      <c r="D4247" s="54" t="s">
        <v>17</v>
      </c>
      <c r="E4247" s="54" t="s">
        <v>18</v>
      </c>
      <c r="F4247" s="54" t="s">
        <v>17</v>
      </c>
      <c r="G4247" s="66" t="s">
        <v>19</v>
      </c>
      <c r="H4247" s="54"/>
      <c r="I4247" s="54" t="s">
        <v>454</v>
      </c>
      <c r="J4247" s="68">
        <v>72.67</v>
      </c>
      <c r="K4247" s="68">
        <v>18.166</v>
      </c>
      <c r="L4247" s="68">
        <v>73</v>
      </c>
      <c r="M4247" s="68">
        <v>73</v>
      </c>
      <c r="N4247" s="68">
        <v>0</v>
      </c>
    </row>
    <row r="4248" customFormat="1" spans="1:14">
      <c r="A4248" s="54" t="s">
        <v>12725</v>
      </c>
      <c r="B4248" s="54" t="s">
        <v>12726</v>
      </c>
      <c r="C4248" s="54" t="s">
        <v>12727</v>
      </c>
      <c r="D4248" s="54" t="s">
        <v>2334</v>
      </c>
      <c r="E4248" s="54" t="s">
        <v>18</v>
      </c>
      <c r="F4248" s="54" t="s">
        <v>2334</v>
      </c>
      <c r="G4248" s="54" t="s">
        <v>129</v>
      </c>
      <c r="H4248" s="54"/>
      <c r="I4248" s="54" t="s">
        <v>7799</v>
      </c>
      <c r="J4248" s="68">
        <v>11.92</v>
      </c>
      <c r="K4248" s="68">
        <v>8.081</v>
      </c>
      <c r="L4248" s="68">
        <v>13</v>
      </c>
      <c r="M4248" s="68">
        <v>13</v>
      </c>
      <c r="N4248" s="68">
        <v>0</v>
      </c>
    </row>
    <row r="4249" customFormat="1" spans="1:14">
      <c r="A4249" s="54" t="s">
        <v>12728</v>
      </c>
      <c r="B4249" s="54" t="s">
        <v>12729</v>
      </c>
      <c r="C4249" s="54" t="s">
        <v>12730</v>
      </c>
      <c r="D4249" s="54" t="s">
        <v>17</v>
      </c>
      <c r="E4249" s="54" t="s">
        <v>18</v>
      </c>
      <c r="F4249" s="54" t="s">
        <v>17</v>
      </c>
      <c r="G4249" s="54" t="s">
        <v>19</v>
      </c>
      <c r="H4249" s="54"/>
      <c r="I4249" s="54" t="s">
        <v>1269</v>
      </c>
      <c r="J4249" s="68">
        <v>4.26</v>
      </c>
      <c r="K4249" s="68">
        <v>9.408</v>
      </c>
      <c r="L4249" s="68">
        <v>9.5</v>
      </c>
      <c r="M4249" s="68">
        <v>13</v>
      </c>
      <c r="N4249" s="68">
        <v>3.5</v>
      </c>
    </row>
    <row r="4250" customFormat="1" spans="1:14">
      <c r="A4250" s="54" t="s">
        <v>12731</v>
      </c>
      <c r="B4250" s="54" t="s">
        <v>12732</v>
      </c>
      <c r="C4250" s="54" t="s">
        <v>12733</v>
      </c>
      <c r="D4250" s="54" t="s">
        <v>6531</v>
      </c>
      <c r="E4250" s="54" t="s">
        <v>18</v>
      </c>
      <c r="F4250" s="54" t="s">
        <v>6531</v>
      </c>
      <c r="G4250" s="54" t="s">
        <v>52</v>
      </c>
      <c r="H4250" s="54"/>
      <c r="I4250" s="54" t="s">
        <v>2305</v>
      </c>
      <c r="J4250" s="68">
        <v>12.79</v>
      </c>
      <c r="K4250" s="68">
        <v>35.217</v>
      </c>
      <c r="L4250" s="68">
        <v>24</v>
      </c>
      <c r="M4250" s="68">
        <v>36</v>
      </c>
      <c r="N4250" s="68">
        <v>12</v>
      </c>
    </row>
    <row r="4251" customFormat="1" spans="1:14">
      <c r="A4251" s="54" t="s">
        <v>12734</v>
      </c>
      <c r="B4251" s="54" t="s">
        <v>12735</v>
      </c>
      <c r="C4251" s="54" t="s">
        <v>12736</v>
      </c>
      <c r="D4251" s="54" t="s">
        <v>160</v>
      </c>
      <c r="E4251" s="54" t="s">
        <v>18</v>
      </c>
      <c r="F4251" s="54" t="s">
        <v>160</v>
      </c>
      <c r="G4251" s="66" t="s">
        <v>129</v>
      </c>
      <c r="H4251" s="54"/>
      <c r="I4251" s="54" t="s">
        <v>408</v>
      </c>
      <c r="J4251" s="68">
        <v>1.03</v>
      </c>
      <c r="K4251" s="68">
        <v>0</v>
      </c>
      <c r="L4251" s="68">
        <v>1</v>
      </c>
      <c r="M4251" s="68">
        <v>1.5</v>
      </c>
      <c r="N4251" s="68">
        <v>0.5</v>
      </c>
    </row>
    <row r="4252" customFormat="1" spans="1:14">
      <c r="A4252" s="54" t="s">
        <v>12737</v>
      </c>
      <c r="B4252" s="54" t="s">
        <v>12738</v>
      </c>
      <c r="C4252" s="54" t="s">
        <v>12739</v>
      </c>
      <c r="D4252" s="54" t="s">
        <v>453</v>
      </c>
      <c r="E4252" s="54" t="s">
        <v>18</v>
      </c>
      <c r="F4252" s="54" t="s">
        <v>453</v>
      </c>
      <c r="G4252" s="54" t="s">
        <v>29</v>
      </c>
      <c r="H4252" s="54"/>
      <c r="I4252" s="54" t="s">
        <v>7799</v>
      </c>
      <c r="J4252" s="68">
        <v>12.22</v>
      </c>
      <c r="K4252" s="68">
        <v>7.8</v>
      </c>
      <c r="L4252" s="68">
        <v>22</v>
      </c>
      <c r="M4252" s="68">
        <v>22</v>
      </c>
      <c r="N4252" s="68">
        <v>0</v>
      </c>
    </row>
    <row r="4253" customFormat="1" spans="1:14">
      <c r="A4253" s="54" t="s">
        <v>12740</v>
      </c>
      <c r="B4253" s="54" t="s">
        <v>12741</v>
      </c>
      <c r="C4253" s="54" t="s">
        <v>12742</v>
      </c>
      <c r="D4253" s="54" t="s">
        <v>17</v>
      </c>
      <c r="E4253" s="54" t="s">
        <v>18</v>
      </c>
      <c r="F4253" s="54" t="s">
        <v>17</v>
      </c>
      <c r="G4253" s="54" t="s">
        <v>19</v>
      </c>
      <c r="H4253" s="54"/>
      <c r="I4253" s="54" t="s">
        <v>7799</v>
      </c>
      <c r="J4253" s="68">
        <v>0.87</v>
      </c>
      <c r="K4253" s="68">
        <v>0.856</v>
      </c>
      <c r="L4253" s="68">
        <v>1</v>
      </c>
      <c r="M4253" s="68">
        <v>1</v>
      </c>
      <c r="N4253" s="68">
        <v>0</v>
      </c>
    </row>
    <row r="4254" customFormat="1" spans="1:14">
      <c r="A4254" s="54" t="s">
        <v>12743</v>
      </c>
      <c r="B4254" s="54" t="s">
        <v>12744</v>
      </c>
      <c r="C4254" s="54" t="s">
        <v>12745</v>
      </c>
      <c r="D4254" s="54" t="s">
        <v>17</v>
      </c>
      <c r="E4254" s="54" t="s">
        <v>18</v>
      </c>
      <c r="F4254" s="54" t="s">
        <v>17</v>
      </c>
      <c r="G4254" s="54" t="s">
        <v>19</v>
      </c>
      <c r="H4254" s="54"/>
      <c r="I4254" s="54" t="s">
        <v>398</v>
      </c>
      <c r="J4254" s="68">
        <v>1.79</v>
      </c>
      <c r="K4254" s="68">
        <v>1.62</v>
      </c>
      <c r="L4254" s="68">
        <v>2</v>
      </c>
      <c r="M4254" s="68">
        <v>2</v>
      </c>
      <c r="N4254" s="68">
        <v>0</v>
      </c>
    </row>
    <row r="4255" customFormat="1" spans="1:14">
      <c r="A4255" s="54" t="s">
        <v>12746</v>
      </c>
      <c r="B4255" s="54" t="s">
        <v>12747</v>
      </c>
      <c r="C4255" s="54" t="s">
        <v>12748</v>
      </c>
      <c r="D4255" s="54" t="s">
        <v>17</v>
      </c>
      <c r="E4255" s="54" t="s">
        <v>18</v>
      </c>
      <c r="F4255" s="54" t="s">
        <v>17</v>
      </c>
      <c r="G4255" s="54" t="s">
        <v>19</v>
      </c>
      <c r="H4255" s="54"/>
      <c r="I4255" s="54" t="s">
        <v>558</v>
      </c>
      <c r="J4255" s="68">
        <v>3.15</v>
      </c>
      <c r="K4255" s="68">
        <v>12.24</v>
      </c>
      <c r="L4255" s="68">
        <v>12.5</v>
      </c>
      <c r="M4255" s="68">
        <v>14</v>
      </c>
      <c r="N4255" s="68">
        <v>1.5</v>
      </c>
    </row>
    <row r="4256" customFormat="1" spans="1:14">
      <c r="A4256" s="54" t="s">
        <v>12749</v>
      </c>
      <c r="B4256" s="54" t="s">
        <v>12750</v>
      </c>
      <c r="C4256" s="54" t="s">
        <v>12751</v>
      </c>
      <c r="D4256" s="54" t="s">
        <v>256</v>
      </c>
      <c r="E4256" s="54" t="s">
        <v>18</v>
      </c>
      <c r="F4256" s="54" t="s">
        <v>256</v>
      </c>
      <c r="G4256" s="54" t="s">
        <v>19</v>
      </c>
      <c r="H4256" s="54"/>
      <c r="I4256" s="54" t="s">
        <v>12752</v>
      </c>
      <c r="J4256" s="68">
        <v>79.58</v>
      </c>
      <c r="K4256" s="68">
        <v>88.115</v>
      </c>
      <c r="L4256" s="68">
        <v>82</v>
      </c>
      <c r="M4256" s="68">
        <v>91</v>
      </c>
      <c r="N4256" s="68">
        <v>9</v>
      </c>
    </row>
    <row r="4257" customFormat="1" spans="1:14">
      <c r="A4257" s="54" t="s">
        <v>12753</v>
      </c>
      <c r="B4257" s="54" t="s">
        <v>12754</v>
      </c>
      <c r="C4257" s="54" t="s">
        <v>12755</v>
      </c>
      <c r="D4257" s="54" t="s">
        <v>256</v>
      </c>
      <c r="E4257" s="54" t="s">
        <v>18</v>
      </c>
      <c r="F4257" s="54" t="s">
        <v>256</v>
      </c>
      <c r="G4257" s="66" t="s">
        <v>19</v>
      </c>
      <c r="H4257" s="54"/>
      <c r="I4257" s="54" t="s">
        <v>120</v>
      </c>
      <c r="J4257" s="68">
        <v>1.49</v>
      </c>
      <c r="K4257" s="68">
        <v>0.939</v>
      </c>
      <c r="L4257" s="68">
        <v>2</v>
      </c>
      <c r="M4257" s="68">
        <v>2</v>
      </c>
      <c r="N4257" s="68">
        <v>0</v>
      </c>
    </row>
    <row r="4258" customFormat="1" spans="1:14">
      <c r="A4258" s="54" t="s">
        <v>12756</v>
      </c>
      <c r="B4258" s="54" t="s">
        <v>12757</v>
      </c>
      <c r="C4258" s="54" t="s">
        <v>12758</v>
      </c>
      <c r="D4258" s="54" t="s">
        <v>880</v>
      </c>
      <c r="E4258" s="54" t="s">
        <v>18</v>
      </c>
      <c r="F4258" s="54" t="s">
        <v>880</v>
      </c>
      <c r="G4258" s="54" t="s">
        <v>52</v>
      </c>
      <c r="H4258" s="54"/>
      <c r="I4258" s="54" t="s">
        <v>1567</v>
      </c>
      <c r="J4258" s="68">
        <v>43.59</v>
      </c>
      <c r="K4258" s="68">
        <v>34.623</v>
      </c>
      <c r="L4258" s="68">
        <v>44</v>
      </c>
      <c r="M4258" s="68">
        <v>44</v>
      </c>
      <c r="N4258" s="68">
        <v>0</v>
      </c>
    </row>
    <row r="4259" customFormat="1" spans="1:14">
      <c r="A4259" s="54" t="s">
        <v>12759</v>
      </c>
      <c r="B4259" s="54" t="s">
        <v>12760</v>
      </c>
      <c r="C4259" s="54" t="s">
        <v>12761</v>
      </c>
      <c r="D4259" s="54" t="s">
        <v>24</v>
      </c>
      <c r="E4259" s="54" t="s">
        <v>18</v>
      </c>
      <c r="F4259" s="54" t="s">
        <v>24</v>
      </c>
      <c r="G4259" s="54" t="s">
        <v>19</v>
      </c>
      <c r="H4259" s="54"/>
      <c r="I4259" s="54" t="s">
        <v>246</v>
      </c>
      <c r="J4259" s="68">
        <v>24.12</v>
      </c>
      <c r="K4259" s="68">
        <v>29.469</v>
      </c>
      <c r="L4259" s="68">
        <v>25</v>
      </c>
      <c r="M4259" s="68">
        <v>30</v>
      </c>
      <c r="N4259" s="68">
        <v>5</v>
      </c>
    </row>
    <row r="4260" customFormat="1" spans="1:14">
      <c r="A4260" s="54" t="s">
        <v>12762</v>
      </c>
      <c r="B4260" s="54" t="s">
        <v>12763</v>
      </c>
      <c r="C4260" s="54" t="s">
        <v>12764</v>
      </c>
      <c r="D4260" s="54" t="s">
        <v>938</v>
      </c>
      <c r="E4260" s="54" t="s">
        <v>18</v>
      </c>
      <c r="F4260" s="54" t="s">
        <v>938</v>
      </c>
      <c r="G4260" s="66" t="s">
        <v>98</v>
      </c>
      <c r="H4260" s="54"/>
      <c r="I4260" s="54" t="s">
        <v>442</v>
      </c>
      <c r="J4260" s="68">
        <v>43.05</v>
      </c>
      <c r="K4260" s="68">
        <v>29.839</v>
      </c>
      <c r="L4260" s="68">
        <v>44</v>
      </c>
      <c r="M4260" s="68">
        <v>44</v>
      </c>
      <c r="N4260" s="68">
        <v>0</v>
      </c>
    </row>
    <row r="4261" customFormat="1" spans="1:14">
      <c r="A4261" s="54" t="s">
        <v>12765</v>
      </c>
      <c r="B4261" s="54" t="s">
        <v>12766</v>
      </c>
      <c r="C4261" s="54" t="s">
        <v>12767</v>
      </c>
      <c r="D4261" s="54" t="s">
        <v>24</v>
      </c>
      <c r="E4261" s="54" t="s">
        <v>18</v>
      </c>
      <c r="F4261" s="54" t="s">
        <v>24</v>
      </c>
      <c r="G4261" s="54" t="s">
        <v>19</v>
      </c>
      <c r="H4261" s="54"/>
      <c r="I4261" s="54" t="s">
        <v>246</v>
      </c>
      <c r="J4261" s="68">
        <v>24.12</v>
      </c>
      <c r="K4261" s="68">
        <v>28.896</v>
      </c>
      <c r="L4261" s="68">
        <v>25</v>
      </c>
      <c r="M4261" s="68">
        <v>29</v>
      </c>
      <c r="N4261" s="68">
        <v>4</v>
      </c>
    </row>
    <row r="4262" customFormat="1" spans="1:14">
      <c r="A4262" s="54" t="s">
        <v>12768</v>
      </c>
      <c r="B4262" s="54" t="s">
        <v>12769</v>
      </c>
      <c r="C4262" s="54" t="s">
        <v>12770</v>
      </c>
      <c r="D4262" s="54" t="s">
        <v>24</v>
      </c>
      <c r="E4262" s="54" t="s">
        <v>18</v>
      </c>
      <c r="F4262" s="54" t="s">
        <v>24</v>
      </c>
      <c r="G4262" s="66" t="s">
        <v>19</v>
      </c>
      <c r="H4262" s="54"/>
      <c r="I4262" s="54" t="s">
        <v>246</v>
      </c>
      <c r="J4262" s="68">
        <v>23.76</v>
      </c>
      <c r="K4262" s="68">
        <v>28.896</v>
      </c>
      <c r="L4262" s="68">
        <v>25</v>
      </c>
      <c r="M4262" s="68">
        <v>29</v>
      </c>
      <c r="N4262" s="68">
        <v>4</v>
      </c>
    </row>
    <row r="4263" customFormat="1" spans="1:14">
      <c r="A4263" s="54" t="s">
        <v>12771</v>
      </c>
      <c r="B4263" s="54" t="s">
        <v>12772</v>
      </c>
      <c r="C4263" s="54" t="s">
        <v>12773</v>
      </c>
      <c r="D4263" s="54" t="s">
        <v>24</v>
      </c>
      <c r="E4263" s="54" t="s">
        <v>18</v>
      </c>
      <c r="F4263" s="54" t="s">
        <v>24</v>
      </c>
      <c r="G4263" s="54" t="s">
        <v>19</v>
      </c>
      <c r="H4263" s="54"/>
      <c r="I4263" s="54" t="s">
        <v>246</v>
      </c>
      <c r="J4263" s="68">
        <v>23.99</v>
      </c>
      <c r="K4263" s="68">
        <v>28.397</v>
      </c>
      <c r="L4263" s="68">
        <v>24</v>
      </c>
      <c r="M4263" s="68">
        <v>29</v>
      </c>
      <c r="N4263" s="68">
        <v>5</v>
      </c>
    </row>
    <row r="4264" customFormat="1" spans="1:14">
      <c r="A4264" s="54" t="s">
        <v>12774</v>
      </c>
      <c r="B4264" s="54" t="s">
        <v>12775</v>
      </c>
      <c r="C4264" s="54" t="s">
        <v>12776</v>
      </c>
      <c r="D4264" s="54" t="s">
        <v>24</v>
      </c>
      <c r="E4264" s="54" t="s">
        <v>18</v>
      </c>
      <c r="F4264" s="54" t="s">
        <v>24</v>
      </c>
      <c r="G4264" s="66" t="s">
        <v>19</v>
      </c>
      <c r="H4264" s="54"/>
      <c r="I4264" s="54" t="s">
        <v>246</v>
      </c>
      <c r="J4264" s="68">
        <v>24.24</v>
      </c>
      <c r="K4264" s="68">
        <v>28.933</v>
      </c>
      <c r="L4264" s="68">
        <v>25</v>
      </c>
      <c r="M4264" s="68">
        <v>29</v>
      </c>
      <c r="N4264" s="68">
        <v>4</v>
      </c>
    </row>
    <row r="4265" customFormat="1" spans="1:14">
      <c r="A4265" s="54" t="s">
        <v>12777</v>
      </c>
      <c r="B4265" s="54" t="s">
        <v>12778</v>
      </c>
      <c r="C4265" s="54" t="s">
        <v>12779</v>
      </c>
      <c r="D4265" s="54" t="s">
        <v>1025</v>
      </c>
      <c r="E4265" s="54" t="s">
        <v>18</v>
      </c>
      <c r="F4265" s="54" t="s">
        <v>1025</v>
      </c>
      <c r="G4265" s="54" t="s">
        <v>129</v>
      </c>
      <c r="H4265" s="54"/>
      <c r="I4265" s="54" t="s">
        <v>145</v>
      </c>
      <c r="J4265" s="68">
        <v>0.83</v>
      </c>
      <c r="K4265" s="68">
        <v>0.653</v>
      </c>
      <c r="L4265" s="68">
        <v>1</v>
      </c>
      <c r="M4265" s="68">
        <v>1</v>
      </c>
      <c r="N4265" s="68">
        <v>0</v>
      </c>
    </row>
    <row r="4266" customFormat="1" spans="1:14">
      <c r="A4266" s="54" t="s">
        <v>12780</v>
      </c>
      <c r="B4266" s="54" t="s">
        <v>12781</v>
      </c>
      <c r="C4266" s="54" t="s">
        <v>12782</v>
      </c>
      <c r="D4266" s="54" t="s">
        <v>24</v>
      </c>
      <c r="E4266" s="54" t="s">
        <v>18</v>
      </c>
      <c r="F4266" s="54" t="s">
        <v>24</v>
      </c>
      <c r="G4266" s="54" t="s">
        <v>19</v>
      </c>
      <c r="H4266" s="54"/>
      <c r="I4266" s="54" t="s">
        <v>246</v>
      </c>
      <c r="J4266" s="68">
        <v>23.65</v>
      </c>
      <c r="K4266" s="68">
        <v>28.933</v>
      </c>
      <c r="L4266" s="68">
        <v>25</v>
      </c>
      <c r="M4266" s="68">
        <v>29</v>
      </c>
      <c r="N4266" s="68">
        <v>4</v>
      </c>
    </row>
    <row r="4267" customFormat="1" spans="1:14">
      <c r="A4267" s="54" t="s">
        <v>12783</v>
      </c>
      <c r="B4267" s="54" t="s">
        <v>12784</v>
      </c>
      <c r="C4267" s="54" t="s">
        <v>12785</v>
      </c>
      <c r="D4267" s="54" t="s">
        <v>24</v>
      </c>
      <c r="E4267" s="54" t="s">
        <v>18</v>
      </c>
      <c r="F4267" s="54" t="s">
        <v>24</v>
      </c>
      <c r="G4267" s="66" t="s">
        <v>19</v>
      </c>
      <c r="H4267" s="54"/>
      <c r="I4267" s="54" t="s">
        <v>246</v>
      </c>
      <c r="J4267" s="68">
        <v>23.89</v>
      </c>
      <c r="K4267" s="68">
        <v>29.441</v>
      </c>
      <c r="L4267" s="68">
        <v>25</v>
      </c>
      <c r="M4267" s="68">
        <v>30</v>
      </c>
      <c r="N4267" s="68">
        <v>5</v>
      </c>
    </row>
    <row r="4268" customFormat="1" spans="1:14">
      <c r="A4268" s="54" t="s">
        <v>12786</v>
      </c>
      <c r="B4268" s="54" t="s">
        <v>12787</v>
      </c>
      <c r="C4268" s="54" t="s">
        <v>12788</v>
      </c>
      <c r="D4268" s="54" t="s">
        <v>17</v>
      </c>
      <c r="E4268" s="54" t="s">
        <v>18</v>
      </c>
      <c r="F4268" s="54" t="s">
        <v>17</v>
      </c>
      <c r="G4268" s="54" t="s">
        <v>19</v>
      </c>
      <c r="H4268" s="54"/>
      <c r="I4268" s="54" t="s">
        <v>227</v>
      </c>
      <c r="J4268" s="68">
        <v>3.53</v>
      </c>
      <c r="K4268" s="68">
        <v>1.702</v>
      </c>
      <c r="L4268" s="68">
        <v>4</v>
      </c>
      <c r="M4268" s="68">
        <v>4</v>
      </c>
      <c r="N4268" s="68">
        <v>0</v>
      </c>
    </row>
    <row r="4269" customFormat="1" spans="1:14">
      <c r="A4269" s="54" t="s">
        <v>12789</v>
      </c>
      <c r="B4269" s="54" t="s">
        <v>12790</v>
      </c>
      <c r="C4269" s="54" t="s">
        <v>12791</v>
      </c>
      <c r="D4269" s="54" t="s">
        <v>1409</v>
      </c>
      <c r="E4269" s="54" t="s">
        <v>18</v>
      </c>
      <c r="F4269" s="54" t="s">
        <v>1409</v>
      </c>
      <c r="G4269" s="54" t="s">
        <v>52</v>
      </c>
      <c r="H4269" s="54"/>
      <c r="I4269" s="54" t="s">
        <v>442</v>
      </c>
      <c r="J4269" s="68">
        <v>71.86</v>
      </c>
      <c r="K4269" s="68">
        <v>57.881</v>
      </c>
      <c r="L4269" s="68">
        <v>73</v>
      </c>
      <c r="M4269" s="68">
        <v>72</v>
      </c>
      <c r="N4269" s="68">
        <v>-1</v>
      </c>
    </row>
    <row r="4270" customFormat="1" spans="1:14">
      <c r="A4270" s="54" t="s">
        <v>12792</v>
      </c>
      <c r="B4270" s="54" t="s">
        <v>12793</v>
      </c>
      <c r="C4270" s="54" t="s">
        <v>12794</v>
      </c>
      <c r="D4270" s="54" t="s">
        <v>1770</v>
      </c>
      <c r="E4270" s="54" t="s">
        <v>18</v>
      </c>
      <c r="F4270" s="54" t="s">
        <v>1770</v>
      </c>
      <c r="G4270" s="66" t="s">
        <v>52</v>
      </c>
      <c r="H4270" s="54"/>
      <c r="I4270" s="54" t="s">
        <v>1771</v>
      </c>
      <c r="J4270" s="68">
        <v>116.5</v>
      </c>
      <c r="K4270" s="68">
        <v>88.849</v>
      </c>
      <c r="L4270" s="68">
        <v>117</v>
      </c>
      <c r="M4270" s="68">
        <v>117</v>
      </c>
      <c r="N4270" s="68">
        <v>0</v>
      </c>
    </row>
    <row r="4271" customFormat="1" spans="1:14">
      <c r="A4271" s="54" t="s">
        <v>12795</v>
      </c>
      <c r="B4271" s="54" t="s">
        <v>12796</v>
      </c>
      <c r="C4271" s="54" t="s">
        <v>12797</v>
      </c>
      <c r="D4271" s="54" t="s">
        <v>17</v>
      </c>
      <c r="E4271" s="54" t="s">
        <v>18</v>
      </c>
      <c r="F4271" s="54" t="s">
        <v>17</v>
      </c>
      <c r="G4271" s="66" t="s">
        <v>19</v>
      </c>
      <c r="H4271" s="54"/>
      <c r="I4271" s="54" t="s">
        <v>152</v>
      </c>
      <c r="J4271" s="68">
        <v>0.96</v>
      </c>
      <c r="K4271" s="68">
        <v>0.627</v>
      </c>
      <c r="L4271" s="68">
        <v>1</v>
      </c>
      <c r="M4271" s="68">
        <v>1</v>
      </c>
      <c r="N4271" s="68">
        <v>0</v>
      </c>
    </row>
    <row r="4272" customFormat="1" spans="1:14">
      <c r="A4272" s="54" t="s">
        <v>12798</v>
      </c>
      <c r="B4272" s="54" t="s">
        <v>12799</v>
      </c>
      <c r="C4272" s="54" t="s">
        <v>12800</v>
      </c>
      <c r="D4272" s="54" t="s">
        <v>17</v>
      </c>
      <c r="E4272" s="54" t="s">
        <v>18</v>
      </c>
      <c r="F4272" s="54" t="s">
        <v>17</v>
      </c>
      <c r="G4272" s="54" t="s">
        <v>19</v>
      </c>
      <c r="H4272" s="54"/>
      <c r="I4272" s="54" t="s">
        <v>442</v>
      </c>
      <c r="J4272" s="68">
        <v>10.35</v>
      </c>
      <c r="K4272" s="68">
        <v>11.718</v>
      </c>
      <c r="L4272" s="68">
        <v>12</v>
      </c>
      <c r="M4272" s="68">
        <v>14.5</v>
      </c>
      <c r="N4272" s="68">
        <v>2.5</v>
      </c>
    </row>
    <row r="4273" customFormat="1" spans="1:14">
      <c r="A4273" s="54" t="s">
        <v>12801</v>
      </c>
      <c r="B4273" s="54" t="s">
        <v>12802</v>
      </c>
      <c r="C4273" s="54" t="s">
        <v>12803</v>
      </c>
      <c r="D4273" s="54" t="s">
        <v>17</v>
      </c>
      <c r="E4273" s="54" t="s">
        <v>18</v>
      </c>
      <c r="F4273" s="54" t="s">
        <v>17</v>
      </c>
      <c r="G4273" s="66" t="s">
        <v>19</v>
      </c>
      <c r="H4273" s="54"/>
      <c r="I4273" s="54" t="s">
        <v>540</v>
      </c>
      <c r="J4273" s="68">
        <v>135.53</v>
      </c>
      <c r="K4273" s="68">
        <v>72.309</v>
      </c>
      <c r="L4273" s="68">
        <v>136</v>
      </c>
      <c r="M4273" s="68">
        <v>136</v>
      </c>
      <c r="N4273" s="68">
        <v>0</v>
      </c>
    </row>
    <row r="4274" customFormat="1" spans="1:14">
      <c r="A4274" s="54" t="s">
        <v>12804</v>
      </c>
      <c r="B4274" s="54" t="s">
        <v>12805</v>
      </c>
      <c r="C4274" s="54" t="s">
        <v>12806</v>
      </c>
      <c r="D4274" s="54" t="s">
        <v>124</v>
      </c>
      <c r="E4274" s="54" t="s">
        <v>18</v>
      </c>
      <c r="F4274" s="54" t="s">
        <v>124</v>
      </c>
      <c r="G4274" s="66" t="s">
        <v>52</v>
      </c>
      <c r="H4274" s="54"/>
      <c r="I4274" s="54" t="s">
        <v>454</v>
      </c>
      <c r="J4274" s="68">
        <v>7.82</v>
      </c>
      <c r="K4274" s="68">
        <v>6.574</v>
      </c>
      <c r="L4274" s="68">
        <v>21</v>
      </c>
      <c r="M4274" s="68">
        <v>21</v>
      </c>
      <c r="N4274" s="68">
        <v>0</v>
      </c>
    </row>
    <row r="4275" customFormat="1" spans="1:14">
      <c r="A4275" s="54" t="s">
        <v>12807</v>
      </c>
      <c r="B4275" s="54" t="s">
        <v>12808</v>
      </c>
      <c r="C4275" s="54" t="s">
        <v>12809</v>
      </c>
      <c r="D4275" s="54" t="s">
        <v>336</v>
      </c>
      <c r="E4275" s="54" t="s">
        <v>18</v>
      </c>
      <c r="F4275" s="54" t="s">
        <v>336</v>
      </c>
      <c r="G4275" s="54" t="s">
        <v>129</v>
      </c>
      <c r="H4275" s="54"/>
      <c r="I4275" s="54" t="s">
        <v>223</v>
      </c>
      <c r="J4275" s="68">
        <v>10.67</v>
      </c>
      <c r="K4275" s="68">
        <v>13</v>
      </c>
      <c r="L4275" s="68">
        <v>11</v>
      </c>
      <c r="M4275" s="68">
        <v>13</v>
      </c>
      <c r="N4275" s="68">
        <v>2</v>
      </c>
    </row>
    <row r="4276" customFormat="1" spans="1:14">
      <c r="A4276" s="54" t="s">
        <v>12810</v>
      </c>
      <c r="B4276" s="54" t="s">
        <v>12811</v>
      </c>
      <c r="C4276" s="54" t="s">
        <v>12812</v>
      </c>
      <c r="D4276" s="54" t="s">
        <v>128</v>
      </c>
      <c r="E4276" s="54" t="s">
        <v>18</v>
      </c>
      <c r="F4276" s="54" t="s">
        <v>128</v>
      </c>
      <c r="G4276" s="54" t="s">
        <v>129</v>
      </c>
      <c r="H4276" s="54"/>
      <c r="I4276" s="54" t="s">
        <v>191</v>
      </c>
      <c r="J4276" s="68">
        <v>3.97</v>
      </c>
      <c r="K4276" s="68">
        <v>2.25</v>
      </c>
      <c r="L4276" s="68">
        <v>3.98</v>
      </c>
      <c r="M4276" s="68">
        <v>4</v>
      </c>
      <c r="N4276" s="68">
        <v>0.02</v>
      </c>
    </row>
    <row r="4277" customFormat="1" spans="1:14">
      <c r="A4277" s="54" t="s">
        <v>12813</v>
      </c>
      <c r="B4277" s="54" t="s">
        <v>12814</v>
      </c>
      <c r="C4277" s="54" t="s">
        <v>12815</v>
      </c>
      <c r="D4277" s="54" t="s">
        <v>17</v>
      </c>
      <c r="E4277" s="54" t="s">
        <v>18</v>
      </c>
      <c r="F4277" s="54" t="s">
        <v>17</v>
      </c>
      <c r="G4277" s="54" t="s">
        <v>19</v>
      </c>
      <c r="H4277" s="54"/>
      <c r="I4277" s="54" t="s">
        <v>454</v>
      </c>
      <c r="J4277" s="68">
        <v>1.63</v>
      </c>
      <c r="K4277" s="68">
        <v>1.193</v>
      </c>
      <c r="L4277" s="68">
        <v>2</v>
      </c>
      <c r="M4277" s="68">
        <v>2</v>
      </c>
      <c r="N4277" s="68">
        <v>0</v>
      </c>
    </row>
    <row r="4278" customFormat="1" spans="1:14">
      <c r="A4278" s="54" t="s">
        <v>12816</v>
      </c>
      <c r="B4278" s="54" t="s">
        <v>12817</v>
      </c>
      <c r="C4278" s="54" t="s">
        <v>12818</v>
      </c>
      <c r="D4278" s="54" t="s">
        <v>1725</v>
      </c>
      <c r="E4278" s="54" t="s">
        <v>18</v>
      </c>
      <c r="F4278" s="54" t="s">
        <v>1725</v>
      </c>
      <c r="G4278" s="54" t="s">
        <v>52</v>
      </c>
      <c r="H4278" s="54"/>
      <c r="I4278" s="54" t="s">
        <v>558</v>
      </c>
      <c r="J4278" s="68">
        <v>94.83</v>
      </c>
      <c r="K4278" s="68">
        <v>87.874</v>
      </c>
      <c r="L4278" s="68">
        <v>95</v>
      </c>
      <c r="M4278" s="68">
        <v>95</v>
      </c>
      <c r="N4278" s="68">
        <v>0</v>
      </c>
    </row>
    <row r="4279" customFormat="1" spans="1:14">
      <c r="A4279" s="54" t="s">
        <v>12819</v>
      </c>
      <c r="B4279" s="54" t="s">
        <v>12820</v>
      </c>
      <c r="C4279" s="54" t="s">
        <v>12821</v>
      </c>
      <c r="D4279" s="54" t="s">
        <v>1080</v>
      </c>
      <c r="E4279" s="54" t="s">
        <v>18</v>
      </c>
      <c r="F4279" s="54" t="s">
        <v>1080</v>
      </c>
      <c r="G4279" s="54" t="s">
        <v>19</v>
      </c>
      <c r="H4279" s="54"/>
      <c r="I4279" s="54" t="s">
        <v>39</v>
      </c>
      <c r="J4279" s="68">
        <v>134.14</v>
      </c>
      <c r="K4279" s="68">
        <v>89.422</v>
      </c>
      <c r="L4279" s="68">
        <v>136</v>
      </c>
      <c r="M4279" s="68">
        <v>136</v>
      </c>
      <c r="N4279" s="68">
        <v>0</v>
      </c>
    </row>
    <row r="4280" customFormat="1" spans="1:14">
      <c r="A4280" s="54" t="s">
        <v>12822</v>
      </c>
      <c r="B4280" s="54" t="s">
        <v>12823</v>
      </c>
      <c r="C4280" s="54" t="s">
        <v>12824</v>
      </c>
      <c r="D4280" s="54" t="s">
        <v>458</v>
      </c>
      <c r="E4280" s="54" t="s">
        <v>18</v>
      </c>
      <c r="F4280" s="54" t="s">
        <v>458</v>
      </c>
      <c r="G4280" s="66" t="s">
        <v>98</v>
      </c>
      <c r="H4280" s="54"/>
      <c r="I4280" s="54" t="s">
        <v>187</v>
      </c>
      <c r="J4280" s="68">
        <v>0.89</v>
      </c>
      <c r="K4280" s="68">
        <v>1.382</v>
      </c>
      <c r="L4280" s="68">
        <v>1.5</v>
      </c>
      <c r="M4280" s="68">
        <v>1.5</v>
      </c>
      <c r="N4280" s="68">
        <v>0</v>
      </c>
    </row>
    <row r="4281" customFormat="1" spans="1:14">
      <c r="A4281" s="54" t="s">
        <v>12825</v>
      </c>
      <c r="B4281" s="54" t="s">
        <v>12826</v>
      </c>
      <c r="C4281" s="54" t="s">
        <v>12827</v>
      </c>
      <c r="D4281" s="54" t="s">
        <v>266</v>
      </c>
      <c r="E4281" s="54" t="s">
        <v>18</v>
      </c>
      <c r="F4281" s="54" t="s">
        <v>267</v>
      </c>
      <c r="G4281" s="54" t="s">
        <v>170</v>
      </c>
      <c r="H4281" s="54"/>
      <c r="I4281" s="54" t="s">
        <v>604</v>
      </c>
      <c r="J4281" s="68">
        <v>22.77</v>
      </c>
      <c r="K4281" s="68">
        <v>5.39</v>
      </c>
      <c r="L4281" s="68">
        <v>23</v>
      </c>
      <c r="M4281" s="68">
        <v>23</v>
      </c>
      <c r="N4281" s="68">
        <v>0</v>
      </c>
    </row>
    <row r="4282" customFormat="1" spans="1:14">
      <c r="A4282" s="54" t="s">
        <v>12828</v>
      </c>
      <c r="B4282" s="54" t="s">
        <v>12829</v>
      </c>
      <c r="C4282" s="54" t="s">
        <v>12830</v>
      </c>
      <c r="D4282" s="54" t="s">
        <v>441</v>
      </c>
      <c r="E4282" s="54" t="s">
        <v>18</v>
      </c>
      <c r="F4282" s="54" t="s">
        <v>441</v>
      </c>
      <c r="G4282" s="54" t="s">
        <v>29</v>
      </c>
      <c r="H4282" s="54"/>
      <c r="I4282" s="54" t="s">
        <v>540</v>
      </c>
      <c r="J4282" s="68">
        <v>165.67</v>
      </c>
      <c r="K4282" s="68">
        <v>176.444</v>
      </c>
      <c r="L4282" s="68">
        <v>177</v>
      </c>
      <c r="M4282" s="68">
        <v>177</v>
      </c>
      <c r="N4282" s="68">
        <v>0</v>
      </c>
    </row>
    <row r="4283" customFormat="1" spans="1:14">
      <c r="A4283" s="54" t="s">
        <v>12831</v>
      </c>
      <c r="B4283" s="54" t="s">
        <v>12832</v>
      </c>
      <c r="C4283" s="54" t="s">
        <v>12833</v>
      </c>
      <c r="D4283" s="54" t="s">
        <v>586</v>
      </c>
      <c r="E4283" s="54" t="s">
        <v>18</v>
      </c>
      <c r="F4283" s="54" t="s">
        <v>586</v>
      </c>
      <c r="G4283" s="54" t="s">
        <v>98</v>
      </c>
      <c r="H4283" s="54"/>
      <c r="I4283" s="54" t="s">
        <v>191</v>
      </c>
      <c r="J4283" s="68">
        <v>2.26</v>
      </c>
      <c r="K4283" s="68">
        <v>6.125</v>
      </c>
      <c r="L4283" s="68">
        <v>5</v>
      </c>
      <c r="M4283" s="68">
        <v>6.5</v>
      </c>
      <c r="N4283" s="68">
        <v>1.5</v>
      </c>
    </row>
    <row r="4284" customFormat="1" spans="1:14">
      <c r="A4284" s="54" t="s">
        <v>12834</v>
      </c>
      <c r="B4284" s="54" t="s">
        <v>12835</v>
      </c>
      <c r="C4284" s="54" t="s">
        <v>12836</v>
      </c>
      <c r="D4284" s="54" t="s">
        <v>17</v>
      </c>
      <c r="E4284" s="54" t="s">
        <v>18</v>
      </c>
      <c r="F4284" s="54" t="s">
        <v>17</v>
      </c>
      <c r="G4284" s="54" t="s">
        <v>19</v>
      </c>
      <c r="H4284" s="54"/>
      <c r="I4284" s="54" t="s">
        <v>292</v>
      </c>
      <c r="J4284" s="68">
        <v>4.07</v>
      </c>
      <c r="K4284" s="68">
        <v>4.991</v>
      </c>
      <c r="L4284" s="68">
        <v>5</v>
      </c>
      <c r="M4284" s="68">
        <v>5</v>
      </c>
      <c r="N4284" s="68">
        <v>0</v>
      </c>
    </row>
    <row r="4285" customFormat="1" spans="1:14">
      <c r="A4285" s="54" t="s">
        <v>12837</v>
      </c>
      <c r="B4285" s="54" t="s">
        <v>12838</v>
      </c>
      <c r="C4285" s="54" t="s">
        <v>12839</v>
      </c>
      <c r="D4285" s="54" t="s">
        <v>17</v>
      </c>
      <c r="E4285" s="54" t="s">
        <v>18</v>
      </c>
      <c r="F4285" s="54" t="s">
        <v>17</v>
      </c>
      <c r="G4285" s="66" t="s">
        <v>19</v>
      </c>
      <c r="H4285" s="54"/>
      <c r="I4285" s="54" t="s">
        <v>292</v>
      </c>
      <c r="J4285" s="68">
        <v>3.54</v>
      </c>
      <c r="K4285" s="68">
        <v>4.368</v>
      </c>
      <c r="L4285" s="68">
        <v>4</v>
      </c>
      <c r="M4285" s="68">
        <v>4.5</v>
      </c>
      <c r="N4285" s="68">
        <v>0.5</v>
      </c>
    </row>
    <row r="4286" customFormat="1" spans="1:14">
      <c r="A4286" s="54" t="s">
        <v>12840</v>
      </c>
      <c r="B4286" s="54" t="s">
        <v>12841</v>
      </c>
      <c r="C4286" s="54" t="s">
        <v>12840</v>
      </c>
      <c r="D4286" s="54" t="s">
        <v>17</v>
      </c>
      <c r="E4286" s="54" t="s">
        <v>18</v>
      </c>
      <c r="F4286" s="54" t="s">
        <v>17</v>
      </c>
      <c r="G4286" s="54" t="s">
        <v>19</v>
      </c>
      <c r="H4286" s="54"/>
      <c r="I4286" s="54" t="s">
        <v>562</v>
      </c>
      <c r="J4286" s="68">
        <v>5.3</v>
      </c>
      <c r="K4286" s="68">
        <v>17.38</v>
      </c>
      <c r="L4286" s="68">
        <v>16</v>
      </c>
      <c r="M4286" s="68">
        <v>17.5</v>
      </c>
      <c r="N4286" s="68">
        <v>1.5</v>
      </c>
    </row>
    <row r="4287" customFormat="1" spans="1:14">
      <c r="A4287" s="54" t="s">
        <v>12842</v>
      </c>
      <c r="B4287" s="54" t="s">
        <v>12843</v>
      </c>
      <c r="C4287" s="54" t="s">
        <v>12844</v>
      </c>
      <c r="D4287" s="54" t="s">
        <v>17</v>
      </c>
      <c r="E4287" s="54" t="s">
        <v>18</v>
      </c>
      <c r="F4287" s="54" t="s">
        <v>17</v>
      </c>
      <c r="G4287" s="54" t="s">
        <v>19</v>
      </c>
      <c r="H4287" s="54"/>
      <c r="I4287" s="54" t="s">
        <v>292</v>
      </c>
      <c r="J4287" s="68">
        <v>1.39</v>
      </c>
      <c r="K4287" s="68">
        <v>1.71</v>
      </c>
      <c r="L4287" s="68">
        <v>1.5</v>
      </c>
      <c r="M4287" s="68">
        <v>2</v>
      </c>
      <c r="N4287" s="68">
        <v>0.5</v>
      </c>
    </row>
    <row r="4288" customFormat="1" spans="1:14">
      <c r="A4288" s="54" t="s">
        <v>12845</v>
      </c>
      <c r="B4288" s="54" t="s">
        <v>12846</v>
      </c>
      <c r="C4288" s="54" t="s">
        <v>12847</v>
      </c>
      <c r="D4288" s="54" t="s">
        <v>17</v>
      </c>
      <c r="E4288" s="54" t="s">
        <v>18</v>
      </c>
      <c r="F4288" s="54" t="s">
        <v>17</v>
      </c>
      <c r="G4288" s="54" t="s">
        <v>19</v>
      </c>
      <c r="H4288" s="54"/>
      <c r="I4288" s="54" t="s">
        <v>7799</v>
      </c>
      <c r="J4288" s="68">
        <v>62.12</v>
      </c>
      <c r="K4288" s="68">
        <v>62.423</v>
      </c>
      <c r="L4288" s="68">
        <v>63</v>
      </c>
      <c r="M4288" s="68">
        <v>63</v>
      </c>
      <c r="N4288" s="68">
        <v>0</v>
      </c>
    </row>
    <row r="4289" customFormat="1" spans="1:14">
      <c r="A4289" s="54" t="s">
        <v>12848</v>
      </c>
      <c r="B4289" s="54" t="s">
        <v>12849</v>
      </c>
      <c r="C4289" s="54" t="s">
        <v>12850</v>
      </c>
      <c r="D4289" s="54" t="s">
        <v>24</v>
      </c>
      <c r="E4289" s="54" t="s">
        <v>18</v>
      </c>
      <c r="F4289" s="54" t="s">
        <v>24</v>
      </c>
      <c r="G4289" s="54" t="s">
        <v>19</v>
      </c>
      <c r="H4289" s="54"/>
      <c r="I4289" s="54" t="s">
        <v>211</v>
      </c>
      <c r="J4289" s="68">
        <v>103.84</v>
      </c>
      <c r="K4289" s="68">
        <v>74.327</v>
      </c>
      <c r="L4289" s="68">
        <v>106</v>
      </c>
      <c r="M4289" s="68">
        <v>107</v>
      </c>
      <c r="N4289" s="68">
        <v>1</v>
      </c>
    </row>
    <row r="4290" customFormat="1" spans="1:14">
      <c r="A4290" s="54" t="s">
        <v>12851</v>
      </c>
      <c r="B4290" s="54" t="s">
        <v>12852</v>
      </c>
      <c r="C4290" s="54" t="s">
        <v>12853</v>
      </c>
      <c r="D4290" s="54" t="s">
        <v>231</v>
      </c>
      <c r="E4290" s="54" t="s">
        <v>18</v>
      </c>
      <c r="F4290" s="54" t="s">
        <v>231</v>
      </c>
      <c r="G4290" s="54" t="s">
        <v>52</v>
      </c>
      <c r="H4290" s="54"/>
      <c r="I4290" s="54" t="s">
        <v>390</v>
      </c>
      <c r="J4290" s="68">
        <v>472.54</v>
      </c>
      <c r="K4290" s="68">
        <v>630.149</v>
      </c>
      <c r="L4290" s="68">
        <v>596</v>
      </c>
      <c r="M4290" s="68">
        <v>635</v>
      </c>
      <c r="N4290" s="68">
        <v>39</v>
      </c>
    </row>
    <row r="4291" customFormat="1" spans="1:14">
      <c r="A4291" s="54" t="s">
        <v>12854</v>
      </c>
      <c r="B4291" s="54" t="s">
        <v>12855</v>
      </c>
      <c r="C4291" s="54" t="s">
        <v>12856</v>
      </c>
      <c r="D4291" s="54" t="s">
        <v>967</v>
      </c>
      <c r="E4291" s="54" t="s">
        <v>18</v>
      </c>
      <c r="F4291" s="54" t="s">
        <v>967</v>
      </c>
      <c r="G4291" s="54" t="s">
        <v>52</v>
      </c>
      <c r="H4291" s="54"/>
      <c r="I4291" s="54" t="s">
        <v>390</v>
      </c>
      <c r="J4291" s="68">
        <v>363.35</v>
      </c>
      <c r="K4291" s="68">
        <v>534.045</v>
      </c>
      <c r="L4291" s="68">
        <v>533</v>
      </c>
      <c r="M4291" s="68">
        <v>644</v>
      </c>
      <c r="N4291" s="68">
        <v>111</v>
      </c>
    </row>
    <row r="4292" customFormat="1" spans="1:14">
      <c r="A4292" s="54" t="s">
        <v>12857</v>
      </c>
      <c r="B4292" s="54" t="s">
        <v>12858</v>
      </c>
      <c r="C4292" s="54" t="s">
        <v>12859</v>
      </c>
      <c r="D4292" s="54" t="s">
        <v>140</v>
      </c>
      <c r="E4292" s="54" t="s">
        <v>18</v>
      </c>
      <c r="F4292" s="54" t="s">
        <v>140</v>
      </c>
      <c r="G4292" s="54" t="s">
        <v>98</v>
      </c>
      <c r="H4292" s="54"/>
      <c r="I4292" s="54" t="s">
        <v>535</v>
      </c>
      <c r="J4292" s="68">
        <v>2.72</v>
      </c>
      <c r="K4292" s="68">
        <v>5.704</v>
      </c>
      <c r="L4292" s="68">
        <v>5</v>
      </c>
      <c r="M4292" s="68">
        <v>6</v>
      </c>
      <c r="N4292" s="68">
        <v>1</v>
      </c>
    </row>
    <row r="4293" customFormat="1" spans="1:14">
      <c r="A4293" s="54" t="s">
        <v>12860</v>
      </c>
      <c r="B4293" s="54" t="s">
        <v>12861</v>
      </c>
      <c r="C4293" s="54" t="s">
        <v>12862</v>
      </c>
      <c r="D4293" s="54" t="s">
        <v>17</v>
      </c>
      <c r="E4293" s="54" t="s">
        <v>18</v>
      </c>
      <c r="F4293" s="54" t="s">
        <v>17</v>
      </c>
      <c r="G4293" s="54" t="s">
        <v>19</v>
      </c>
      <c r="H4293" s="54"/>
      <c r="I4293" s="54" t="s">
        <v>292</v>
      </c>
      <c r="J4293" s="68">
        <v>0.31</v>
      </c>
      <c r="K4293" s="68">
        <v>0.612</v>
      </c>
      <c r="L4293" s="68">
        <v>1</v>
      </c>
      <c r="M4293" s="68">
        <v>1</v>
      </c>
      <c r="N4293" s="68">
        <v>0</v>
      </c>
    </row>
    <row r="4294" customFormat="1" spans="1:14">
      <c r="A4294" s="54" t="s">
        <v>12863</v>
      </c>
      <c r="B4294" s="54" t="s">
        <v>12864</v>
      </c>
      <c r="C4294" s="54" t="s">
        <v>12865</v>
      </c>
      <c r="D4294" s="54" t="s">
        <v>17</v>
      </c>
      <c r="E4294" s="54" t="s">
        <v>18</v>
      </c>
      <c r="F4294" s="54" t="s">
        <v>17</v>
      </c>
      <c r="G4294" s="66" t="s">
        <v>19</v>
      </c>
      <c r="H4294" s="54"/>
      <c r="I4294" s="54" t="s">
        <v>292</v>
      </c>
      <c r="J4294" s="68">
        <v>0.23</v>
      </c>
      <c r="K4294" s="68">
        <v>0</v>
      </c>
      <c r="L4294" s="68">
        <v>0.5</v>
      </c>
      <c r="M4294" s="68">
        <v>0.5</v>
      </c>
      <c r="N4294" s="68">
        <v>0</v>
      </c>
    </row>
    <row r="4295" customFormat="1" spans="1:14">
      <c r="A4295" s="54" t="s">
        <v>12866</v>
      </c>
      <c r="B4295" s="54" t="s">
        <v>12867</v>
      </c>
      <c r="C4295" s="54" t="s">
        <v>12868</v>
      </c>
      <c r="D4295" s="54" t="s">
        <v>7168</v>
      </c>
      <c r="E4295" s="54" t="s">
        <v>18</v>
      </c>
      <c r="F4295" s="54" t="s">
        <v>7168</v>
      </c>
      <c r="G4295" s="54" t="s">
        <v>170</v>
      </c>
      <c r="H4295" s="54"/>
      <c r="I4295" s="54" t="s">
        <v>215</v>
      </c>
      <c r="J4295" s="68">
        <v>48.75</v>
      </c>
      <c r="K4295" s="68">
        <v>66.249</v>
      </c>
      <c r="L4295" s="68">
        <v>64</v>
      </c>
      <c r="M4295" s="68">
        <v>67</v>
      </c>
      <c r="N4295" s="68">
        <v>3</v>
      </c>
    </row>
    <row r="4296" customFormat="1" spans="1:14">
      <c r="A4296" s="54" t="s">
        <v>12869</v>
      </c>
      <c r="B4296" s="54" t="s">
        <v>12870</v>
      </c>
      <c r="C4296" s="54" t="s">
        <v>12871</v>
      </c>
      <c r="D4296" s="54" t="s">
        <v>17</v>
      </c>
      <c r="E4296" s="54" t="s">
        <v>18</v>
      </c>
      <c r="F4296" s="54" t="s">
        <v>17</v>
      </c>
      <c r="G4296" s="54" t="s">
        <v>19</v>
      </c>
      <c r="H4296" s="54"/>
      <c r="I4296" s="54" t="s">
        <v>3662</v>
      </c>
      <c r="J4296" s="68">
        <v>1.92</v>
      </c>
      <c r="K4296" s="68">
        <v>2.772</v>
      </c>
      <c r="L4296" s="68">
        <v>3</v>
      </c>
      <c r="M4296" s="68">
        <v>3</v>
      </c>
      <c r="N4296" s="68">
        <v>0</v>
      </c>
    </row>
    <row r="4297" customFormat="1" spans="1:14">
      <c r="A4297" s="54" t="s">
        <v>12872</v>
      </c>
      <c r="B4297" s="54" t="s">
        <v>12873</v>
      </c>
      <c r="C4297" s="54" t="s">
        <v>12874</v>
      </c>
      <c r="D4297" s="54" t="s">
        <v>1936</v>
      </c>
      <c r="E4297" s="54" t="s">
        <v>18</v>
      </c>
      <c r="F4297" s="54" t="s">
        <v>1936</v>
      </c>
      <c r="G4297" s="54" t="s">
        <v>129</v>
      </c>
      <c r="H4297" s="54"/>
      <c r="I4297" s="54" t="s">
        <v>1113</v>
      </c>
      <c r="J4297" s="68">
        <v>25</v>
      </c>
      <c r="K4297" s="68" t="s">
        <v>36</v>
      </c>
      <c r="L4297" s="68">
        <v>0</v>
      </c>
      <c r="M4297" s="68" t="s">
        <v>36</v>
      </c>
      <c r="N4297" s="68" t="s">
        <v>36</v>
      </c>
    </row>
    <row r="4298" customFormat="1" spans="1:14">
      <c r="A4298" s="54" t="s">
        <v>12875</v>
      </c>
      <c r="B4298" s="54" t="s">
        <v>12876</v>
      </c>
      <c r="C4298" s="54" t="s">
        <v>12877</v>
      </c>
      <c r="D4298" s="54" t="s">
        <v>539</v>
      </c>
      <c r="E4298" s="54" t="s">
        <v>18</v>
      </c>
      <c r="F4298" s="54" t="s">
        <v>539</v>
      </c>
      <c r="G4298" s="54" t="s">
        <v>129</v>
      </c>
      <c r="H4298" s="54"/>
      <c r="I4298" s="54" t="s">
        <v>156</v>
      </c>
      <c r="J4298" s="68">
        <v>0.89</v>
      </c>
      <c r="K4298" s="68">
        <v>1.728</v>
      </c>
      <c r="L4298" s="68">
        <v>2</v>
      </c>
      <c r="M4298" s="68">
        <v>2.5</v>
      </c>
      <c r="N4298" s="68">
        <v>0.5</v>
      </c>
    </row>
    <row r="4299" customFormat="1" spans="1:14">
      <c r="A4299" s="54" t="s">
        <v>12878</v>
      </c>
      <c r="B4299" s="54" t="s">
        <v>12879</v>
      </c>
      <c r="C4299" s="54" t="s">
        <v>12880</v>
      </c>
      <c r="D4299" s="54" t="s">
        <v>128</v>
      </c>
      <c r="E4299" s="54" t="s">
        <v>18</v>
      </c>
      <c r="F4299" s="54" t="s">
        <v>128</v>
      </c>
      <c r="G4299" s="54" t="s">
        <v>129</v>
      </c>
      <c r="H4299" s="54"/>
      <c r="I4299" s="54" t="s">
        <v>687</v>
      </c>
      <c r="J4299" s="68">
        <v>41.3</v>
      </c>
      <c r="K4299" s="68">
        <v>85.929</v>
      </c>
      <c r="L4299" s="68">
        <v>106</v>
      </c>
      <c r="M4299" s="68">
        <v>88</v>
      </c>
      <c r="N4299" s="68">
        <v>-18</v>
      </c>
    </row>
    <row r="4300" customFormat="1" spans="1:14">
      <c r="A4300" s="54" t="s">
        <v>12881</v>
      </c>
      <c r="B4300" s="54" t="s">
        <v>12882</v>
      </c>
      <c r="C4300" s="54" t="s">
        <v>12883</v>
      </c>
      <c r="D4300" s="54" t="s">
        <v>586</v>
      </c>
      <c r="E4300" s="54" t="s">
        <v>18</v>
      </c>
      <c r="F4300" s="54" t="s">
        <v>586</v>
      </c>
      <c r="G4300" s="54" t="s">
        <v>98</v>
      </c>
      <c r="H4300" s="54"/>
      <c r="I4300" s="54" t="s">
        <v>199</v>
      </c>
      <c r="J4300" s="68">
        <v>34.45</v>
      </c>
      <c r="K4300" s="68">
        <v>13.067</v>
      </c>
      <c r="L4300" s="68">
        <v>35</v>
      </c>
      <c r="M4300" s="68">
        <v>35</v>
      </c>
      <c r="N4300" s="68">
        <v>0</v>
      </c>
    </row>
    <row r="4301" customFormat="1" spans="1:14">
      <c r="A4301" s="54" t="s">
        <v>12884</v>
      </c>
      <c r="B4301" s="54" t="s">
        <v>12885</v>
      </c>
      <c r="C4301" s="54" t="s">
        <v>12886</v>
      </c>
      <c r="D4301" s="54" t="s">
        <v>586</v>
      </c>
      <c r="E4301" s="54" t="s">
        <v>18</v>
      </c>
      <c r="F4301" s="54" t="s">
        <v>586</v>
      </c>
      <c r="G4301" s="54" t="s">
        <v>98</v>
      </c>
      <c r="H4301" s="54"/>
      <c r="I4301" s="54" t="s">
        <v>199</v>
      </c>
      <c r="J4301" s="68">
        <v>31.1</v>
      </c>
      <c r="K4301" s="68">
        <v>8.861</v>
      </c>
      <c r="L4301" s="68">
        <v>32</v>
      </c>
      <c r="M4301" s="68">
        <v>32</v>
      </c>
      <c r="N4301" s="68">
        <v>0</v>
      </c>
    </row>
    <row r="4302" customFormat="1" spans="1:14">
      <c r="A4302" s="54" t="s">
        <v>12887</v>
      </c>
      <c r="B4302" s="54" t="s">
        <v>12888</v>
      </c>
      <c r="C4302" s="54" t="s">
        <v>12889</v>
      </c>
      <c r="D4302" s="54" t="s">
        <v>586</v>
      </c>
      <c r="E4302" s="54" t="s">
        <v>18</v>
      </c>
      <c r="F4302" s="54" t="s">
        <v>586</v>
      </c>
      <c r="G4302" s="54" t="s">
        <v>98</v>
      </c>
      <c r="H4302" s="54"/>
      <c r="I4302" s="54" t="s">
        <v>199</v>
      </c>
      <c r="J4302" s="68">
        <v>34.41</v>
      </c>
      <c r="K4302" s="68">
        <v>13.127</v>
      </c>
      <c r="L4302" s="68">
        <v>35</v>
      </c>
      <c r="M4302" s="68">
        <v>35</v>
      </c>
      <c r="N4302" s="68">
        <v>0</v>
      </c>
    </row>
    <row r="4303" customFormat="1" spans="1:14">
      <c r="A4303" s="54" t="s">
        <v>12890</v>
      </c>
      <c r="B4303" s="54" t="s">
        <v>12891</v>
      </c>
      <c r="C4303" s="54" t="s">
        <v>12892</v>
      </c>
      <c r="D4303" s="54" t="s">
        <v>586</v>
      </c>
      <c r="E4303" s="54" t="s">
        <v>18</v>
      </c>
      <c r="F4303" s="54" t="s">
        <v>586</v>
      </c>
      <c r="G4303" s="54" t="s">
        <v>98</v>
      </c>
      <c r="H4303" s="54"/>
      <c r="I4303" s="54" t="s">
        <v>199</v>
      </c>
      <c r="J4303" s="68">
        <v>43.15</v>
      </c>
      <c r="K4303" s="68">
        <v>20.671</v>
      </c>
      <c r="L4303" s="68">
        <v>44</v>
      </c>
      <c r="M4303" s="68">
        <v>44</v>
      </c>
      <c r="N4303" s="68">
        <v>0</v>
      </c>
    </row>
    <row r="4304" customFormat="1" spans="1:14">
      <c r="A4304" s="54" t="s">
        <v>12893</v>
      </c>
      <c r="B4304" s="54" t="s">
        <v>12894</v>
      </c>
      <c r="C4304" s="54" t="s">
        <v>12895</v>
      </c>
      <c r="D4304" s="54" t="s">
        <v>586</v>
      </c>
      <c r="E4304" s="54" t="s">
        <v>18</v>
      </c>
      <c r="F4304" s="54" t="s">
        <v>586</v>
      </c>
      <c r="G4304" s="66" t="s">
        <v>98</v>
      </c>
      <c r="H4304" s="54"/>
      <c r="I4304" s="54" t="s">
        <v>199</v>
      </c>
      <c r="J4304" s="68">
        <v>34.64</v>
      </c>
      <c r="K4304" s="68">
        <v>17.981</v>
      </c>
      <c r="L4304" s="68">
        <v>35</v>
      </c>
      <c r="M4304" s="68">
        <v>35</v>
      </c>
      <c r="N4304" s="68">
        <v>0</v>
      </c>
    </row>
    <row r="4305" customFormat="1" spans="1:14">
      <c r="A4305" s="54" t="s">
        <v>12896</v>
      </c>
      <c r="B4305" s="54" t="s">
        <v>12897</v>
      </c>
      <c r="C4305" s="54" t="s">
        <v>12898</v>
      </c>
      <c r="D4305" s="54" t="s">
        <v>24</v>
      </c>
      <c r="E4305" s="54" t="s">
        <v>18</v>
      </c>
      <c r="F4305" s="54" t="s">
        <v>24</v>
      </c>
      <c r="G4305" s="66" t="s">
        <v>19</v>
      </c>
      <c r="H4305" s="54"/>
      <c r="I4305" s="54" t="s">
        <v>191</v>
      </c>
      <c r="J4305" s="68">
        <v>26.94</v>
      </c>
      <c r="K4305" s="68">
        <v>20.587</v>
      </c>
      <c r="L4305" s="68">
        <v>27</v>
      </c>
      <c r="M4305" s="68">
        <v>28</v>
      </c>
      <c r="N4305" s="68">
        <v>1</v>
      </c>
    </row>
    <row r="4306" customFormat="1" spans="1:14">
      <c r="A4306" s="54" t="s">
        <v>12899</v>
      </c>
      <c r="B4306" s="54" t="s">
        <v>12900</v>
      </c>
      <c r="C4306" s="54" t="s">
        <v>12901</v>
      </c>
      <c r="D4306" s="54" t="s">
        <v>738</v>
      </c>
      <c r="E4306" s="54" t="s">
        <v>18</v>
      </c>
      <c r="F4306" s="54" t="s">
        <v>738</v>
      </c>
      <c r="G4306" s="54" t="s">
        <v>98</v>
      </c>
      <c r="H4306" s="54"/>
      <c r="I4306" s="54" t="s">
        <v>191</v>
      </c>
      <c r="J4306" s="68">
        <v>10.52</v>
      </c>
      <c r="K4306" s="68">
        <v>11.366</v>
      </c>
      <c r="L4306" s="68">
        <v>11.5</v>
      </c>
      <c r="M4306" s="68">
        <v>12</v>
      </c>
      <c r="N4306" s="68">
        <v>0.5</v>
      </c>
    </row>
    <row r="4307" customFormat="1" spans="1:14">
      <c r="A4307" s="54" t="s">
        <v>12902</v>
      </c>
      <c r="B4307" s="54" t="s">
        <v>12903</v>
      </c>
      <c r="C4307" s="54" t="s">
        <v>12904</v>
      </c>
      <c r="D4307" s="54" t="s">
        <v>17</v>
      </c>
      <c r="E4307" s="54" t="s">
        <v>18</v>
      </c>
      <c r="F4307" s="54" t="s">
        <v>17</v>
      </c>
      <c r="G4307" s="54" t="s">
        <v>19</v>
      </c>
      <c r="H4307" s="54"/>
      <c r="I4307" s="54" t="s">
        <v>191</v>
      </c>
      <c r="J4307" s="68">
        <v>1.82</v>
      </c>
      <c r="K4307" s="68">
        <v>1.663</v>
      </c>
      <c r="L4307" s="68">
        <v>2</v>
      </c>
      <c r="M4307" s="68">
        <v>2</v>
      </c>
      <c r="N4307" s="68">
        <v>0</v>
      </c>
    </row>
    <row r="4308" customFormat="1" spans="1:14">
      <c r="A4308" s="54" t="s">
        <v>12905</v>
      </c>
      <c r="B4308" s="54" t="s">
        <v>12906</v>
      </c>
      <c r="C4308" s="54" t="s">
        <v>12907</v>
      </c>
      <c r="D4308" s="54" t="s">
        <v>586</v>
      </c>
      <c r="E4308" s="54" t="s">
        <v>18</v>
      </c>
      <c r="F4308" s="54" t="s">
        <v>586</v>
      </c>
      <c r="G4308" s="54" t="s">
        <v>98</v>
      </c>
      <c r="H4308" s="54"/>
      <c r="I4308" s="54" t="s">
        <v>199</v>
      </c>
      <c r="J4308" s="68">
        <v>46.63</v>
      </c>
      <c r="K4308" s="68">
        <v>12.96</v>
      </c>
      <c r="L4308" s="68">
        <v>48</v>
      </c>
      <c r="M4308" s="68">
        <v>48</v>
      </c>
      <c r="N4308" s="68">
        <v>0</v>
      </c>
    </row>
    <row r="4309" customFormat="1" spans="1:14">
      <c r="A4309" s="54" t="s">
        <v>12908</v>
      </c>
      <c r="B4309" s="54" t="s">
        <v>12909</v>
      </c>
      <c r="C4309" s="54" t="s">
        <v>12910</v>
      </c>
      <c r="D4309" s="54" t="s">
        <v>586</v>
      </c>
      <c r="E4309" s="54" t="s">
        <v>18</v>
      </c>
      <c r="F4309" s="54" t="s">
        <v>586</v>
      </c>
      <c r="G4309" s="54" t="s">
        <v>98</v>
      </c>
      <c r="H4309" s="54"/>
      <c r="I4309" s="54" t="s">
        <v>199</v>
      </c>
      <c r="J4309" s="68">
        <v>31</v>
      </c>
      <c r="K4309" s="68">
        <v>8.833</v>
      </c>
      <c r="L4309" s="68">
        <v>32</v>
      </c>
      <c r="M4309" s="68">
        <v>32</v>
      </c>
      <c r="N4309" s="68">
        <v>0</v>
      </c>
    </row>
    <row r="4310" customFormat="1" spans="1:14">
      <c r="A4310" s="54" t="s">
        <v>12911</v>
      </c>
      <c r="B4310" s="54" t="s">
        <v>12912</v>
      </c>
      <c r="C4310" s="54" t="s">
        <v>12913</v>
      </c>
      <c r="D4310" s="54" t="s">
        <v>586</v>
      </c>
      <c r="E4310" s="54" t="s">
        <v>18</v>
      </c>
      <c r="F4310" s="54" t="s">
        <v>586</v>
      </c>
      <c r="G4310" s="54" t="s">
        <v>98</v>
      </c>
      <c r="H4310" s="54"/>
      <c r="I4310" s="54" t="s">
        <v>199</v>
      </c>
      <c r="J4310" s="68">
        <v>30.94</v>
      </c>
      <c r="K4310" s="68">
        <v>8.732</v>
      </c>
      <c r="L4310" s="68">
        <v>31</v>
      </c>
      <c r="M4310" s="68">
        <v>32</v>
      </c>
      <c r="N4310" s="68">
        <v>1</v>
      </c>
    </row>
    <row r="4311" customFormat="1" spans="1:14">
      <c r="A4311" s="54" t="s">
        <v>12914</v>
      </c>
      <c r="B4311" s="54" t="s">
        <v>12915</v>
      </c>
      <c r="C4311" s="54" t="s">
        <v>12916</v>
      </c>
      <c r="D4311" s="54" t="s">
        <v>586</v>
      </c>
      <c r="E4311" s="54" t="s">
        <v>18</v>
      </c>
      <c r="F4311" s="54" t="s">
        <v>586</v>
      </c>
      <c r="G4311" s="54" t="s">
        <v>98</v>
      </c>
      <c r="H4311" s="54"/>
      <c r="I4311" s="54" t="s">
        <v>199</v>
      </c>
      <c r="J4311" s="68">
        <v>34.37</v>
      </c>
      <c r="K4311" s="68">
        <v>13.368</v>
      </c>
      <c r="L4311" s="68">
        <v>35</v>
      </c>
      <c r="M4311" s="68">
        <v>35</v>
      </c>
      <c r="N4311" s="68">
        <v>0</v>
      </c>
    </row>
    <row r="4312" customFormat="1" spans="1:14">
      <c r="A4312" s="54" t="s">
        <v>12917</v>
      </c>
      <c r="B4312" s="54" t="s">
        <v>12918</v>
      </c>
      <c r="C4312" s="54" t="s">
        <v>12919</v>
      </c>
      <c r="D4312" s="54" t="s">
        <v>586</v>
      </c>
      <c r="E4312" s="54" t="s">
        <v>18</v>
      </c>
      <c r="F4312" s="54" t="s">
        <v>586</v>
      </c>
      <c r="G4312" s="54" t="s">
        <v>98</v>
      </c>
      <c r="H4312" s="54"/>
      <c r="I4312" s="54" t="s">
        <v>199</v>
      </c>
      <c r="J4312" s="68">
        <v>42.87</v>
      </c>
      <c r="K4312" s="68">
        <v>25.379</v>
      </c>
      <c r="L4312" s="68">
        <v>44</v>
      </c>
      <c r="M4312" s="68">
        <v>44</v>
      </c>
      <c r="N4312" s="68">
        <v>0</v>
      </c>
    </row>
    <row r="4313" customFormat="1" spans="1:14">
      <c r="A4313" s="54" t="s">
        <v>12920</v>
      </c>
      <c r="B4313" s="54" t="s">
        <v>12921</v>
      </c>
      <c r="C4313" s="54" t="s">
        <v>12922</v>
      </c>
      <c r="D4313" s="54" t="s">
        <v>586</v>
      </c>
      <c r="E4313" s="54" t="s">
        <v>18</v>
      </c>
      <c r="F4313" s="54" t="s">
        <v>586</v>
      </c>
      <c r="G4313" s="54" t="s">
        <v>98</v>
      </c>
      <c r="H4313" s="54"/>
      <c r="I4313" s="54" t="s">
        <v>199</v>
      </c>
      <c r="J4313" s="68">
        <v>43.13</v>
      </c>
      <c r="K4313" s="68">
        <v>21.212</v>
      </c>
      <c r="L4313" s="68">
        <v>44</v>
      </c>
      <c r="M4313" s="68">
        <v>44</v>
      </c>
      <c r="N4313" s="68">
        <v>0</v>
      </c>
    </row>
    <row r="4314" customFormat="1" spans="1:14">
      <c r="A4314" s="54" t="s">
        <v>12923</v>
      </c>
      <c r="B4314" s="54" t="s">
        <v>12924</v>
      </c>
      <c r="C4314" s="54" t="s">
        <v>12925</v>
      </c>
      <c r="D4314" s="54" t="s">
        <v>586</v>
      </c>
      <c r="E4314" s="54" t="s">
        <v>18</v>
      </c>
      <c r="F4314" s="54" t="s">
        <v>586</v>
      </c>
      <c r="G4314" s="54" t="s">
        <v>98</v>
      </c>
      <c r="H4314" s="54"/>
      <c r="I4314" s="54" t="s">
        <v>199</v>
      </c>
      <c r="J4314" s="68">
        <v>42.85</v>
      </c>
      <c r="K4314" s="68">
        <v>25.334</v>
      </c>
      <c r="L4314" s="68">
        <v>44</v>
      </c>
      <c r="M4314" s="68">
        <v>44</v>
      </c>
      <c r="N4314" s="68">
        <v>0</v>
      </c>
    </row>
    <row r="4315" customFormat="1" spans="1:14">
      <c r="A4315" s="54" t="s">
        <v>12926</v>
      </c>
      <c r="B4315" s="54" t="s">
        <v>12927</v>
      </c>
      <c r="C4315" s="54" t="s">
        <v>12928</v>
      </c>
      <c r="D4315" s="54" t="s">
        <v>586</v>
      </c>
      <c r="E4315" s="54" t="s">
        <v>18</v>
      </c>
      <c r="F4315" s="54" t="s">
        <v>586</v>
      </c>
      <c r="G4315" s="54" t="s">
        <v>98</v>
      </c>
      <c r="H4315" s="54"/>
      <c r="I4315" s="54" t="s">
        <v>199</v>
      </c>
      <c r="J4315" s="68">
        <v>43.12</v>
      </c>
      <c r="K4315" s="68">
        <v>21.153</v>
      </c>
      <c r="L4315" s="68">
        <v>44</v>
      </c>
      <c r="M4315" s="68">
        <v>44</v>
      </c>
      <c r="N4315" s="68">
        <v>0</v>
      </c>
    </row>
    <row r="4316" customFormat="1" spans="1:14">
      <c r="A4316" s="54" t="s">
        <v>12929</v>
      </c>
      <c r="B4316" s="54" t="s">
        <v>12930</v>
      </c>
      <c r="C4316" s="54" t="s">
        <v>12931</v>
      </c>
      <c r="D4316" s="54" t="s">
        <v>17</v>
      </c>
      <c r="E4316" s="54" t="s">
        <v>18</v>
      </c>
      <c r="F4316" s="54" t="s">
        <v>17</v>
      </c>
      <c r="G4316" s="54" t="s">
        <v>19</v>
      </c>
      <c r="H4316" s="54"/>
      <c r="I4316" s="54" t="s">
        <v>99</v>
      </c>
      <c r="J4316" s="68">
        <v>8.36</v>
      </c>
      <c r="K4316" s="68">
        <v>4.343</v>
      </c>
      <c r="L4316" s="68">
        <v>8.5</v>
      </c>
      <c r="M4316" s="68">
        <v>8.5</v>
      </c>
      <c r="N4316" s="68">
        <v>0</v>
      </c>
    </row>
    <row r="4317" customFormat="1" spans="1:14">
      <c r="A4317" s="54" t="s">
        <v>12932</v>
      </c>
      <c r="B4317" s="54" t="s">
        <v>12933</v>
      </c>
      <c r="C4317" s="54" t="s">
        <v>12934</v>
      </c>
      <c r="D4317" s="54" t="s">
        <v>586</v>
      </c>
      <c r="E4317" s="54" t="s">
        <v>18</v>
      </c>
      <c r="F4317" s="54" t="s">
        <v>586</v>
      </c>
      <c r="G4317" s="54" t="s">
        <v>98</v>
      </c>
      <c r="H4317" s="54"/>
      <c r="I4317" s="54" t="s">
        <v>199</v>
      </c>
      <c r="J4317" s="68">
        <v>42.66</v>
      </c>
      <c r="K4317" s="68">
        <v>20.963</v>
      </c>
      <c r="L4317" s="68">
        <v>44</v>
      </c>
      <c r="M4317" s="68">
        <v>44</v>
      </c>
      <c r="N4317" s="68">
        <v>0</v>
      </c>
    </row>
    <row r="4318" customFormat="1" spans="1:14">
      <c r="A4318" s="54" t="s">
        <v>12935</v>
      </c>
      <c r="B4318" s="54" t="s">
        <v>12936</v>
      </c>
      <c r="C4318" s="54" t="s">
        <v>12937</v>
      </c>
      <c r="D4318" s="54" t="s">
        <v>586</v>
      </c>
      <c r="E4318" s="54" t="s">
        <v>18</v>
      </c>
      <c r="F4318" s="54" t="s">
        <v>586</v>
      </c>
      <c r="G4318" s="54" t="s">
        <v>98</v>
      </c>
      <c r="H4318" s="54"/>
      <c r="I4318" s="54" t="s">
        <v>199</v>
      </c>
      <c r="J4318" s="68">
        <v>34.39</v>
      </c>
      <c r="K4318" s="68">
        <v>13.397</v>
      </c>
      <c r="L4318" s="68">
        <v>35</v>
      </c>
      <c r="M4318" s="68">
        <v>35</v>
      </c>
      <c r="N4318" s="68">
        <v>0</v>
      </c>
    </row>
    <row r="4319" customFormat="1" spans="1:14">
      <c r="A4319" s="54" t="s">
        <v>12938</v>
      </c>
      <c r="B4319" s="54" t="s">
        <v>12939</v>
      </c>
      <c r="C4319" s="54" t="s">
        <v>12940</v>
      </c>
      <c r="D4319" s="54" t="s">
        <v>586</v>
      </c>
      <c r="E4319" s="54" t="s">
        <v>18</v>
      </c>
      <c r="F4319" s="54" t="s">
        <v>586</v>
      </c>
      <c r="G4319" s="54" t="s">
        <v>98</v>
      </c>
      <c r="H4319" s="54"/>
      <c r="I4319" s="54" t="s">
        <v>199</v>
      </c>
      <c r="J4319" s="68">
        <v>21.33</v>
      </c>
      <c r="K4319" s="68">
        <v>13.564</v>
      </c>
      <c r="L4319" s="68">
        <v>22</v>
      </c>
      <c r="M4319" s="68">
        <v>22</v>
      </c>
      <c r="N4319" s="68">
        <v>0</v>
      </c>
    </row>
    <row r="4320" customFormat="1" spans="1:14">
      <c r="A4320" s="54" t="s">
        <v>12941</v>
      </c>
      <c r="B4320" s="54" t="s">
        <v>12942</v>
      </c>
      <c r="C4320" s="54" t="s">
        <v>12943</v>
      </c>
      <c r="D4320" s="54" t="s">
        <v>586</v>
      </c>
      <c r="E4320" s="54" t="s">
        <v>18</v>
      </c>
      <c r="F4320" s="54" t="s">
        <v>586</v>
      </c>
      <c r="G4320" s="54" t="s">
        <v>98</v>
      </c>
      <c r="H4320" s="54"/>
      <c r="I4320" s="54" t="s">
        <v>199</v>
      </c>
      <c r="J4320" s="68">
        <v>23.9</v>
      </c>
      <c r="K4320" s="68">
        <v>24.429</v>
      </c>
      <c r="L4320" s="68">
        <v>25</v>
      </c>
      <c r="M4320" s="68">
        <v>26</v>
      </c>
      <c r="N4320" s="68">
        <v>1</v>
      </c>
    </row>
    <row r="4321" customFormat="1" spans="1:14">
      <c r="A4321" s="54" t="s">
        <v>12944</v>
      </c>
      <c r="B4321" s="54" t="s">
        <v>12945</v>
      </c>
      <c r="C4321" s="54" t="s">
        <v>12946</v>
      </c>
      <c r="D4321" s="54" t="s">
        <v>586</v>
      </c>
      <c r="E4321" s="54" t="s">
        <v>18</v>
      </c>
      <c r="F4321" s="54" t="s">
        <v>586</v>
      </c>
      <c r="G4321" s="54" t="s">
        <v>98</v>
      </c>
      <c r="H4321" s="54"/>
      <c r="I4321" s="54" t="s">
        <v>199</v>
      </c>
      <c r="J4321" s="68">
        <v>24.12</v>
      </c>
      <c r="K4321" s="68">
        <v>24.71</v>
      </c>
      <c r="L4321" s="68">
        <v>25</v>
      </c>
      <c r="M4321" s="68">
        <v>26</v>
      </c>
      <c r="N4321" s="68">
        <v>1</v>
      </c>
    </row>
    <row r="4322" customFormat="1" spans="1:14">
      <c r="A4322" s="54" t="s">
        <v>12947</v>
      </c>
      <c r="B4322" s="54" t="s">
        <v>12948</v>
      </c>
      <c r="C4322" s="54" t="s">
        <v>12949</v>
      </c>
      <c r="D4322" s="54" t="s">
        <v>586</v>
      </c>
      <c r="E4322" s="54" t="s">
        <v>18</v>
      </c>
      <c r="F4322" s="54" t="s">
        <v>586</v>
      </c>
      <c r="G4322" s="54" t="s">
        <v>98</v>
      </c>
      <c r="H4322" s="54"/>
      <c r="I4322" s="54" t="s">
        <v>199</v>
      </c>
      <c r="J4322" s="68">
        <v>23.95</v>
      </c>
      <c r="K4322" s="68">
        <v>24.531</v>
      </c>
      <c r="L4322" s="68">
        <v>24</v>
      </c>
      <c r="M4322" s="68">
        <v>26</v>
      </c>
      <c r="N4322" s="68">
        <v>2</v>
      </c>
    </row>
    <row r="4323" customFormat="1" spans="1:14">
      <c r="A4323" s="54" t="s">
        <v>12950</v>
      </c>
      <c r="B4323" s="54" t="s">
        <v>12951</v>
      </c>
      <c r="C4323" s="54" t="s">
        <v>12952</v>
      </c>
      <c r="D4323" s="54" t="s">
        <v>586</v>
      </c>
      <c r="E4323" s="54" t="s">
        <v>18</v>
      </c>
      <c r="F4323" s="54" t="s">
        <v>586</v>
      </c>
      <c r="G4323" s="54" t="s">
        <v>98</v>
      </c>
      <c r="H4323" s="54"/>
      <c r="I4323" s="54" t="s">
        <v>199</v>
      </c>
      <c r="J4323" s="68">
        <v>42.46</v>
      </c>
      <c r="K4323" s="68">
        <v>25.434</v>
      </c>
      <c r="L4323" s="68">
        <v>44</v>
      </c>
      <c r="M4323" s="68">
        <v>44</v>
      </c>
      <c r="N4323" s="68">
        <v>0</v>
      </c>
    </row>
    <row r="4324" customFormat="1" spans="1:14">
      <c r="A4324" s="54" t="s">
        <v>12953</v>
      </c>
      <c r="B4324" s="54" t="s">
        <v>12954</v>
      </c>
      <c r="C4324" s="54" t="s">
        <v>12955</v>
      </c>
      <c r="D4324" s="54" t="s">
        <v>586</v>
      </c>
      <c r="E4324" s="54" t="s">
        <v>18</v>
      </c>
      <c r="F4324" s="54" t="s">
        <v>586</v>
      </c>
      <c r="G4324" s="54" t="s">
        <v>98</v>
      </c>
      <c r="H4324" s="54"/>
      <c r="I4324" s="54" t="s">
        <v>199</v>
      </c>
      <c r="J4324" s="68">
        <v>38.48</v>
      </c>
      <c r="K4324" s="68">
        <v>9.622</v>
      </c>
      <c r="L4324" s="68">
        <v>39</v>
      </c>
      <c r="M4324" s="68">
        <v>40</v>
      </c>
      <c r="N4324" s="68">
        <v>1</v>
      </c>
    </row>
    <row r="4325" customFormat="1" spans="1:14">
      <c r="A4325" s="54" t="s">
        <v>12956</v>
      </c>
      <c r="B4325" s="54" t="s">
        <v>12957</v>
      </c>
      <c r="C4325" s="54" t="s">
        <v>12958</v>
      </c>
      <c r="D4325" s="54" t="s">
        <v>586</v>
      </c>
      <c r="E4325" s="54" t="s">
        <v>18</v>
      </c>
      <c r="F4325" s="54" t="s">
        <v>586</v>
      </c>
      <c r="G4325" s="54" t="s">
        <v>98</v>
      </c>
      <c r="H4325" s="54"/>
      <c r="I4325" s="54" t="s">
        <v>199</v>
      </c>
      <c r="J4325" s="68">
        <v>24.1</v>
      </c>
      <c r="K4325" s="68">
        <v>24.395</v>
      </c>
      <c r="L4325" s="68">
        <v>25</v>
      </c>
      <c r="M4325" s="68">
        <v>26</v>
      </c>
      <c r="N4325" s="68">
        <v>1</v>
      </c>
    </row>
    <row r="4326" customFormat="1" spans="1:14">
      <c r="A4326" s="54" t="s">
        <v>12959</v>
      </c>
      <c r="B4326" s="54" t="s">
        <v>12960</v>
      </c>
      <c r="C4326" s="54" t="s">
        <v>12961</v>
      </c>
      <c r="D4326" s="54" t="s">
        <v>586</v>
      </c>
      <c r="E4326" s="54" t="s">
        <v>18</v>
      </c>
      <c r="F4326" s="54" t="s">
        <v>586</v>
      </c>
      <c r="G4326" s="54" t="s">
        <v>98</v>
      </c>
      <c r="H4326" s="54"/>
      <c r="I4326" s="54" t="s">
        <v>199</v>
      </c>
      <c r="J4326" s="68">
        <v>24.03</v>
      </c>
      <c r="K4326" s="68">
        <v>24.429</v>
      </c>
      <c r="L4326" s="68">
        <v>25</v>
      </c>
      <c r="M4326" s="68">
        <v>26</v>
      </c>
      <c r="N4326" s="68">
        <v>1</v>
      </c>
    </row>
    <row r="4327" customFormat="1" spans="1:14">
      <c r="A4327" s="54" t="s">
        <v>12962</v>
      </c>
      <c r="B4327" s="54" t="s">
        <v>12963</v>
      </c>
      <c r="C4327" s="54" t="s">
        <v>12964</v>
      </c>
      <c r="D4327" s="54" t="s">
        <v>17</v>
      </c>
      <c r="E4327" s="54" t="s">
        <v>18</v>
      </c>
      <c r="F4327" s="54" t="s">
        <v>17</v>
      </c>
      <c r="G4327" s="66" t="s">
        <v>19</v>
      </c>
      <c r="H4327" s="54"/>
      <c r="I4327" s="54" t="s">
        <v>199</v>
      </c>
      <c r="J4327" s="68">
        <v>21.06</v>
      </c>
      <c r="K4327" s="68">
        <v>24.42</v>
      </c>
      <c r="L4327" s="68">
        <v>21.5</v>
      </c>
      <c r="M4327" s="68">
        <v>25</v>
      </c>
      <c r="N4327" s="68">
        <v>3.5</v>
      </c>
    </row>
    <row r="4328" customFormat="1" spans="1:14">
      <c r="A4328" s="54" t="s">
        <v>12965</v>
      </c>
      <c r="B4328" s="54" t="s">
        <v>12966</v>
      </c>
      <c r="C4328" s="54" t="s">
        <v>12967</v>
      </c>
      <c r="D4328" s="54" t="s">
        <v>586</v>
      </c>
      <c r="E4328" s="54" t="s">
        <v>18</v>
      </c>
      <c r="F4328" s="54" t="s">
        <v>586</v>
      </c>
      <c r="G4328" s="66" t="s">
        <v>98</v>
      </c>
      <c r="H4328" s="54"/>
      <c r="I4328" s="54" t="s">
        <v>199</v>
      </c>
      <c r="J4328" s="68">
        <v>45.52</v>
      </c>
      <c r="K4328" s="68">
        <v>54.75</v>
      </c>
      <c r="L4328" s="68">
        <v>48</v>
      </c>
      <c r="M4328" s="68">
        <v>56</v>
      </c>
      <c r="N4328" s="68">
        <v>8</v>
      </c>
    </row>
    <row r="4329" customFormat="1" spans="1:14">
      <c r="A4329" s="54" t="s">
        <v>12968</v>
      </c>
      <c r="B4329" s="54" t="s">
        <v>12969</v>
      </c>
      <c r="C4329" s="54" t="s">
        <v>12970</v>
      </c>
      <c r="D4329" s="54" t="s">
        <v>586</v>
      </c>
      <c r="E4329" s="54" t="s">
        <v>18</v>
      </c>
      <c r="F4329" s="54" t="s">
        <v>586</v>
      </c>
      <c r="G4329" s="54" t="s">
        <v>98</v>
      </c>
      <c r="H4329" s="54"/>
      <c r="I4329" s="54" t="s">
        <v>199</v>
      </c>
      <c r="J4329" s="68">
        <v>15.55</v>
      </c>
      <c r="K4329" s="68">
        <v>4.277</v>
      </c>
      <c r="L4329" s="68">
        <v>16</v>
      </c>
      <c r="M4329" s="68">
        <v>16</v>
      </c>
      <c r="N4329" s="68">
        <v>0</v>
      </c>
    </row>
    <row r="4330" customFormat="1" spans="1:14">
      <c r="A4330" s="54" t="s">
        <v>12971</v>
      </c>
      <c r="B4330" s="54" t="s">
        <v>12972</v>
      </c>
      <c r="C4330" s="54" t="s">
        <v>12973</v>
      </c>
      <c r="D4330" s="54" t="s">
        <v>586</v>
      </c>
      <c r="E4330" s="54" t="s">
        <v>18</v>
      </c>
      <c r="F4330" s="54" t="s">
        <v>586</v>
      </c>
      <c r="G4330" s="54" t="s">
        <v>98</v>
      </c>
      <c r="H4330" s="54"/>
      <c r="I4330" s="54" t="s">
        <v>199</v>
      </c>
      <c r="J4330" s="68">
        <v>19.47</v>
      </c>
      <c r="K4330" s="68">
        <v>4.811</v>
      </c>
      <c r="L4330" s="68">
        <v>19.5</v>
      </c>
      <c r="M4330" s="68">
        <v>19.5</v>
      </c>
      <c r="N4330" s="68">
        <v>0</v>
      </c>
    </row>
    <row r="4331" customFormat="1" spans="1:14">
      <c r="A4331" s="54" t="s">
        <v>12974</v>
      </c>
      <c r="B4331" s="54" t="s">
        <v>12975</v>
      </c>
      <c r="C4331" s="54" t="s">
        <v>12976</v>
      </c>
      <c r="D4331" s="54" t="s">
        <v>586</v>
      </c>
      <c r="E4331" s="54" t="s">
        <v>18</v>
      </c>
      <c r="F4331" s="54" t="s">
        <v>586</v>
      </c>
      <c r="G4331" s="66" t="s">
        <v>98</v>
      </c>
      <c r="H4331" s="54"/>
      <c r="I4331" s="54" t="s">
        <v>199</v>
      </c>
      <c r="J4331" s="68">
        <v>19.41</v>
      </c>
      <c r="K4331" s="68">
        <v>4.811</v>
      </c>
      <c r="L4331" s="68">
        <v>19.5</v>
      </c>
      <c r="M4331" s="68">
        <v>19.5</v>
      </c>
      <c r="N4331" s="68">
        <v>0</v>
      </c>
    </row>
    <row r="4332" customFormat="1" spans="1:14">
      <c r="A4332" s="54" t="s">
        <v>12977</v>
      </c>
      <c r="B4332" s="54" t="s">
        <v>12978</v>
      </c>
      <c r="C4332" s="54" t="s">
        <v>12979</v>
      </c>
      <c r="D4332" s="54" t="s">
        <v>586</v>
      </c>
      <c r="E4332" s="54" t="s">
        <v>18</v>
      </c>
      <c r="F4332" s="54" t="s">
        <v>586</v>
      </c>
      <c r="G4332" s="66" t="s">
        <v>98</v>
      </c>
      <c r="H4332" s="54"/>
      <c r="I4332" s="54" t="s">
        <v>199</v>
      </c>
      <c r="J4332" s="68">
        <v>19.3</v>
      </c>
      <c r="K4332" s="68">
        <v>4.666</v>
      </c>
      <c r="L4332" s="68">
        <v>19.5</v>
      </c>
      <c r="M4332" s="68">
        <v>19.5</v>
      </c>
      <c r="N4332" s="68">
        <v>0</v>
      </c>
    </row>
    <row r="4333" customFormat="1" spans="1:14">
      <c r="A4333" s="54" t="s">
        <v>12980</v>
      </c>
      <c r="B4333" s="54" t="s">
        <v>12981</v>
      </c>
      <c r="C4333" s="54" t="s">
        <v>12982</v>
      </c>
      <c r="D4333" s="54" t="s">
        <v>586</v>
      </c>
      <c r="E4333" s="54" t="s">
        <v>18</v>
      </c>
      <c r="F4333" s="54" t="s">
        <v>586</v>
      </c>
      <c r="G4333" s="54" t="s">
        <v>98</v>
      </c>
      <c r="H4333" s="54"/>
      <c r="I4333" s="54" t="s">
        <v>199</v>
      </c>
      <c r="J4333" s="68">
        <v>32.86</v>
      </c>
      <c r="K4333" s="68">
        <v>37.281</v>
      </c>
      <c r="L4333" s="68">
        <v>34</v>
      </c>
      <c r="M4333" s="68">
        <v>38</v>
      </c>
      <c r="N4333" s="68">
        <v>4</v>
      </c>
    </row>
    <row r="4334" customFormat="1" spans="1:14">
      <c r="A4334" s="54" t="s">
        <v>12983</v>
      </c>
      <c r="B4334" s="54" t="s">
        <v>12984</v>
      </c>
      <c r="C4334" s="54" t="s">
        <v>12985</v>
      </c>
      <c r="D4334" s="54" t="s">
        <v>586</v>
      </c>
      <c r="E4334" s="54" t="s">
        <v>18</v>
      </c>
      <c r="F4334" s="54" t="s">
        <v>586</v>
      </c>
      <c r="G4334" s="54" t="s">
        <v>98</v>
      </c>
      <c r="H4334" s="54"/>
      <c r="I4334" s="54" t="s">
        <v>199</v>
      </c>
      <c r="J4334" s="68">
        <v>54.19</v>
      </c>
      <c r="K4334" s="68">
        <v>19.105</v>
      </c>
      <c r="L4334" s="68">
        <v>56</v>
      </c>
      <c r="M4334" s="68">
        <v>57</v>
      </c>
      <c r="N4334" s="68">
        <v>1</v>
      </c>
    </row>
    <row r="4335" customFormat="1" spans="1:14">
      <c r="A4335" s="54" t="s">
        <v>12986</v>
      </c>
      <c r="B4335" s="54" t="s">
        <v>12987</v>
      </c>
      <c r="C4335" s="54" t="s">
        <v>12988</v>
      </c>
      <c r="D4335" s="54" t="s">
        <v>586</v>
      </c>
      <c r="E4335" s="54" t="s">
        <v>18</v>
      </c>
      <c r="F4335" s="54" t="s">
        <v>586</v>
      </c>
      <c r="G4335" s="54" t="s">
        <v>98</v>
      </c>
      <c r="H4335" s="54"/>
      <c r="I4335" s="54" t="s">
        <v>199</v>
      </c>
      <c r="J4335" s="68">
        <v>19.45</v>
      </c>
      <c r="K4335" s="68">
        <v>4.99</v>
      </c>
      <c r="L4335" s="68">
        <v>19.5</v>
      </c>
      <c r="M4335" s="68">
        <v>19.5</v>
      </c>
      <c r="N4335" s="68">
        <v>0</v>
      </c>
    </row>
    <row r="4336" customFormat="1" spans="1:14">
      <c r="A4336" s="54" t="s">
        <v>12989</v>
      </c>
      <c r="B4336" s="54" t="s">
        <v>12990</v>
      </c>
      <c r="C4336" s="54" t="s">
        <v>12991</v>
      </c>
      <c r="D4336" s="54" t="s">
        <v>586</v>
      </c>
      <c r="E4336" s="54" t="s">
        <v>18</v>
      </c>
      <c r="F4336" s="54" t="s">
        <v>586</v>
      </c>
      <c r="G4336" s="54" t="s">
        <v>98</v>
      </c>
      <c r="H4336" s="54"/>
      <c r="I4336" s="54" t="s">
        <v>199</v>
      </c>
      <c r="J4336" s="68">
        <v>42.79</v>
      </c>
      <c r="K4336" s="68">
        <v>40.001</v>
      </c>
      <c r="L4336" s="68">
        <v>44</v>
      </c>
      <c r="M4336" s="68">
        <v>44</v>
      </c>
      <c r="N4336" s="68">
        <v>0</v>
      </c>
    </row>
    <row r="4337" customFormat="1" spans="1:14">
      <c r="A4337" s="54" t="s">
        <v>12992</v>
      </c>
      <c r="B4337" s="54" t="s">
        <v>12993</v>
      </c>
      <c r="C4337" s="54" t="s">
        <v>12994</v>
      </c>
      <c r="D4337" s="54" t="s">
        <v>586</v>
      </c>
      <c r="E4337" s="54" t="s">
        <v>18</v>
      </c>
      <c r="F4337" s="54" t="s">
        <v>586</v>
      </c>
      <c r="G4337" s="66" t="s">
        <v>98</v>
      </c>
      <c r="H4337" s="54"/>
      <c r="I4337" s="54" t="s">
        <v>199</v>
      </c>
      <c r="J4337" s="68">
        <v>21.22</v>
      </c>
      <c r="K4337" s="68">
        <v>12.698</v>
      </c>
      <c r="L4337" s="68">
        <v>22</v>
      </c>
      <c r="M4337" s="68">
        <v>22</v>
      </c>
      <c r="N4337" s="68">
        <v>0</v>
      </c>
    </row>
    <row r="4338" customFormat="1" spans="1:14">
      <c r="A4338" s="54" t="s">
        <v>12995</v>
      </c>
      <c r="B4338" s="54" t="s">
        <v>12996</v>
      </c>
      <c r="C4338" s="54" t="s">
        <v>12997</v>
      </c>
      <c r="D4338" s="54" t="s">
        <v>586</v>
      </c>
      <c r="E4338" s="54" t="s">
        <v>18</v>
      </c>
      <c r="F4338" s="54" t="s">
        <v>586</v>
      </c>
      <c r="G4338" s="54" t="s">
        <v>98</v>
      </c>
      <c r="H4338" s="54"/>
      <c r="I4338" s="54" t="s">
        <v>199</v>
      </c>
      <c r="J4338" s="68">
        <v>30.36</v>
      </c>
      <c r="K4338" s="68">
        <v>37.271</v>
      </c>
      <c r="L4338" s="68">
        <v>31</v>
      </c>
      <c r="M4338" s="68">
        <v>38</v>
      </c>
      <c r="N4338" s="68">
        <v>7</v>
      </c>
    </row>
    <row r="4339" customFormat="1" spans="1:14">
      <c r="A4339" s="54" t="s">
        <v>12998</v>
      </c>
      <c r="B4339" s="54" t="s">
        <v>12999</v>
      </c>
      <c r="C4339" s="54" t="s">
        <v>13000</v>
      </c>
      <c r="D4339" s="54" t="s">
        <v>586</v>
      </c>
      <c r="E4339" s="54" t="s">
        <v>18</v>
      </c>
      <c r="F4339" s="54" t="s">
        <v>586</v>
      </c>
      <c r="G4339" s="54" t="s">
        <v>98</v>
      </c>
      <c r="H4339" s="54"/>
      <c r="I4339" s="54" t="s">
        <v>199</v>
      </c>
      <c r="J4339" s="68">
        <v>35.95</v>
      </c>
      <c r="K4339" s="68">
        <v>14.82</v>
      </c>
      <c r="L4339" s="68">
        <v>37</v>
      </c>
      <c r="M4339" s="68">
        <v>37</v>
      </c>
      <c r="N4339" s="68">
        <v>0</v>
      </c>
    </row>
    <row r="4340" customFormat="1" spans="1:14">
      <c r="A4340" s="54" t="s">
        <v>13001</v>
      </c>
      <c r="B4340" s="54" t="s">
        <v>13002</v>
      </c>
      <c r="C4340" s="54" t="s">
        <v>36</v>
      </c>
      <c r="D4340" s="54" t="s">
        <v>586</v>
      </c>
      <c r="E4340" s="54" t="s">
        <v>18</v>
      </c>
      <c r="F4340" s="54" t="s">
        <v>586</v>
      </c>
      <c r="G4340" s="66" t="s">
        <v>98</v>
      </c>
      <c r="H4340" s="54"/>
      <c r="I4340" s="54" t="s">
        <v>199</v>
      </c>
      <c r="J4340" s="68">
        <v>18.04</v>
      </c>
      <c r="K4340" s="68">
        <v>6.273</v>
      </c>
      <c r="L4340" s="68">
        <v>19</v>
      </c>
      <c r="M4340" s="68">
        <v>18.5</v>
      </c>
      <c r="N4340" s="68">
        <v>-0.5</v>
      </c>
    </row>
    <row r="4341" customFormat="1" spans="1:14">
      <c r="A4341" s="54" t="s">
        <v>13003</v>
      </c>
      <c r="B4341" s="54" t="s">
        <v>13004</v>
      </c>
      <c r="C4341" s="54" t="s">
        <v>13005</v>
      </c>
      <c r="D4341" s="54" t="s">
        <v>17</v>
      </c>
      <c r="E4341" s="54" t="s">
        <v>18</v>
      </c>
      <c r="F4341" s="54" t="s">
        <v>17</v>
      </c>
      <c r="G4341" s="54" t="s">
        <v>19</v>
      </c>
      <c r="H4341" s="54"/>
      <c r="I4341" s="54" t="s">
        <v>152</v>
      </c>
      <c r="J4341" s="68">
        <v>66.25</v>
      </c>
      <c r="K4341" s="68">
        <v>72.717</v>
      </c>
      <c r="L4341" s="68">
        <v>71</v>
      </c>
      <c r="M4341" s="68">
        <v>77</v>
      </c>
      <c r="N4341" s="68">
        <v>6</v>
      </c>
    </row>
    <row r="4342" customFormat="1" spans="1:14">
      <c r="A4342" s="54" t="s">
        <v>13006</v>
      </c>
      <c r="B4342" s="54" t="s">
        <v>13007</v>
      </c>
      <c r="C4342" s="54" t="s">
        <v>13008</v>
      </c>
      <c r="D4342" s="54" t="s">
        <v>231</v>
      </c>
      <c r="E4342" s="54" t="s">
        <v>18</v>
      </c>
      <c r="F4342" s="54" t="s">
        <v>231</v>
      </c>
      <c r="G4342" s="54" t="s">
        <v>52</v>
      </c>
      <c r="H4342" s="54"/>
      <c r="I4342" s="54" t="s">
        <v>152</v>
      </c>
      <c r="J4342" s="68">
        <v>111.49</v>
      </c>
      <c r="K4342" s="68">
        <v>94.932</v>
      </c>
      <c r="L4342" s="68">
        <v>112</v>
      </c>
      <c r="M4342" s="68">
        <v>112</v>
      </c>
      <c r="N4342" s="68">
        <v>0</v>
      </c>
    </row>
    <row r="4343" customFormat="1" spans="1:14">
      <c r="A4343" s="54" t="s">
        <v>13009</v>
      </c>
      <c r="B4343" s="54" t="s">
        <v>13010</v>
      </c>
      <c r="C4343" s="54" t="s">
        <v>13011</v>
      </c>
      <c r="D4343" s="54" t="s">
        <v>17</v>
      </c>
      <c r="E4343" s="54" t="s">
        <v>18</v>
      </c>
      <c r="F4343" s="54" t="s">
        <v>17</v>
      </c>
      <c r="G4343" s="54" t="s">
        <v>19</v>
      </c>
      <c r="H4343" s="54"/>
      <c r="I4343" s="54" t="s">
        <v>246</v>
      </c>
      <c r="J4343" s="68">
        <v>3.2</v>
      </c>
      <c r="K4343" s="68">
        <v>2.576</v>
      </c>
      <c r="L4343" s="68">
        <v>3.5</v>
      </c>
      <c r="M4343" s="68">
        <v>3.5</v>
      </c>
      <c r="N4343" s="68">
        <v>0</v>
      </c>
    </row>
    <row r="4344" customFormat="1" spans="1:14">
      <c r="A4344" s="54" t="s">
        <v>13012</v>
      </c>
      <c r="B4344" s="54" t="s">
        <v>13013</v>
      </c>
      <c r="C4344" s="54" t="s">
        <v>13014</v>
      </c>
      <c r="D4344" s="54" t="s">
        <v>17</v>
      </c>
      <c r="E4344" s="54" t="s">
        <v>18</v>
      </c>
      <c r="F4344" s="54" t="s">
        <v>17</v>
      </c>
      <c r="G4344" s="66" t="s">
        <v>19</v>
      </c>
      <c r="H4344" s="54"/>
      <c r="I4344" s="54" t="s">
        <v>86</v>
      </c>
      <c r="J4344" s="68">
        <v>22.49</v>
      </c>
      <c r="K4344" s="68">
        <v>32.81</v>
      </c>
      <c r="L4344" s="68">
        <v>33</v>
      </c>
      <c r="M4344" s="68">
        <v>33</v>
      </c>
      <c r="N4344" s="68">
        <v>0</v>
      </c>
    </row>
    <row r="4345" customFormat="1" spans="1:14">
      <c r="A4345" s="54" t="s">
        <v>13015</v>
      </c>
      <c r="B4345" s="54" t="s">
        <v>13016</v>
      </c>
      <c r="C4345" s="54" t="s">
        <v>13017</v>
      </c>
      <c r="D4345" s="54" t="s">
        <v>17</v>
      </c>
      <c r="E4345" s="54" t="s">
        <v>18</v>
      </c>
      <c r="F4345" s="54" t="s">
        <v>17</v>
      </c>
      <c r="G4345" s="54" t="s">
        <v>19</v>
      </c>
      <c r="H4345" s="54"/>
      <c r="I4345" s="54" t="s">
        <v>604</v>
      </c>
      <c r="J4345" s="68">
        <v>39.36</v>
      </c>
      <c r="K4345" s="68">
        <v>49.648</v>
      </c>
      <c r="L4345" s="68">
        <v>42</v>
      </c>
      <c r="M4345" s="68">
        <v>54</v>
      </c>
      <c r="N4345" s="68">
        <v>12</v>
      </c>
    </row>
    <row r="4346" customFormat="1" spans="1:14">
      <c r="A4346" s="54" t="s">
        <v>13018</v>
      </c>
      <c r="B4346" s="54" t="s">
        <v>13019</v>
      </c>
      <c r="C4346" s="54" t="s">
        <v>13020</v>
      </c>
      <c r="D4346" s="54" t="s">
        <v>256</v>
      </c>
      <c r="E4346" s="54" t="s">
        <v>18</v>
      </c>
      <c r="F4346" s="54" t="s">
        <v>256</v>
      </c>
      <c r="G4346" s="54" t="s">
        <v>19</v>
      </c>
      <c r="H4346" s="54"/>
      <c r="I4346" s="54" t="s">
        <v>203</v>
      </c>
      <c r="J4346" s="68">
        <v>29.35</v>
      </c>
      <c r="K4346" s="68">
        <v>31.52</v>
      </c>
      <c r="L4346" s="68">
        <v>31</v>
      </c>
      <c r="M4346" s="68">
        <v>34</v>
      </c>
      <c r="N4346" s="68">
        <v>3</v>
      </c>
    </row>
    <row r="4347" customFormat="1" spans="1:14">
      <c r="A4347" s="54" t="s">
        <v>13021</v>
      </c>
      <c r="B4347" s="54" t="s">
        <v>13022</v>
      </c>
      <c r="C4347" s="54" t="s">
        <v>13023</v>
      </c>
      <c r="D4347" s="54" t="s">
        <v>160</v>
      </c>
      <c r="E4347" s="54" t="s">
        <v>18</v>
      </c>
      <c r="F4347" s="54" t="s">
        <v>160</v>
      </c>
      <c r="G4347" s="66" t="s">
        <v>129</v>
      </c>
      <c r="H4347" s="54"/>
      <c r="I4347" s="54" t="s">
        <v>337</v>
      </c>
      <c r="J4347" s="68">
        <v>1.6</v>
      </c>
      <c r="K4347" s="68">
        <v>1.617</v>
      </c>
      <c r="L4347" s="68">
        <v>2</v>
      </c>
      <c r="M4347" s="68">
        <v>2</v>
      </c>
      <c r="N4347" s="68">
        <v>0</v>
      </c>
    </row>
    <row r="4348" customFormat="1" spans="1:14">
      <c r="A4348" s="54" t="s">
        <v>13024</v>
      </c>
      <c r="B4348" s="54" t="s">
        <v>13025</v>
      </c>
      <c r="C4348" s="54" t="s">
        <v>13026</v>
      </c>
      <c r="D4348" s="54" t="s">
        <v>160</v>
      </c>
      <c r="E4348" s="54" t="s">
        <v>18</v>
      </c>
      <c r="F4348" s="54" t="s">
        <v>160</v>
      </c>
      <c r="G4348" s="54" t="s">
        <v>129</v>
      </c>
      <c r="H4348" s="54"/>
      <c r="I4348" s="54" t="s">
        <v>337</v>
      </c>
      <c r="J4348" s="68">
        <v>3.07</v>
      </c>
      <c r="K4348" s="68">
        <v>3.042</v>
      </c>
      <c r="L4348" s="68">
        <v>3.5</v>
      </c>
      <c r="M4348" s="68">
        <v>3.5</v>
      </c>
      <c r="N4348" s="68">
        <v>0</v>
      </c>
    </row>
    <row r="4349" customFormat="1" spans="1:14">
      <c r="A4349" s="54" t="s">
        <v>13027</v>
      </c>
      <c r="B4349" s="54" t="s">
        <v>13028</v>
      </c>
      <c r="C4349" s="54" t="s">
        <v>13029</v>
      </c>
      <c r="D4349" s="54" t="s">
        <v>160</v>
      </c>
      <c r="E4349" s="54" t="s">
        <v>18</v>
      </c>
      <c r="F4349" s="54" t="s">
        <v>160</v>
      </c>
      <c r="G4349" s="54" t="s">
        <v>129</v>
      </c>
      <c r="H4349" s="54"/>
      <c r="I4349" s="54" t="s">
        <v>337</v>
      </c>
      <c r="J4349" s="68">
        <v>1.62</v>
      </c>
      <c r="K4349" s="68">
        <v>1.694</v>
      </c>
      <c r="L4349" s="68">
        <v>2</v>
      </c>
      <c r="M4349" s="68">
        <v>2</v>
      </c>
      <c r="N4349" s="68">
        <v>0</v>
      </c>
    </row>
    <row r="4350" customFormat="1" spans="1:14">
      <c r="A4350" s="54" t="s">
        <v>13030</v>
      </c>
      <c r="B4350" s="54" t="s">
        <v>13031</v>
      </c>
      <c r="C4350" s="54" t="s">
        <v>13032</v>
      </c>
      <c r="D4350" s="54" t="s">
        <v>160</v>
      </c>
      <c r="E4350" s="54" t="s">
        <v>18</v>
      </c>
      <c r="F4350" s="54" t="s">
        <v>160</v>
      </c>
      <c r="G4350" s="54" t="s">
        <v>129</v>
      </c>
      <c r="H4350" s="54"/>
      <c r="I4350" s="54" t="s">
        <v>337</v>
      </c>
      <c r="J4350" s="68">
        <v>1.54</v>
      </c>
      <c r="K4350" s="68">
        <v>1.694</v>
      </c>
      <c r="L4350" s="68">
        <v>2</v>
      </c>
      <c r="M4350" s="68">
        <v>2</v>
      </c>
      <c r="N4350" s="68">
        <v>0</v>
      </c>
    </row>
    <row r="4351" customFormat="1" spans="1:14">
      <c r="A4351" s="54" t="s">
        <v>13033</v>
      </c>
      <c r="B4351" s="54" t="s">
        <v>13034</v>
      </c>
      <c r="C4351" s="54" t="s">
        <v>13035</v>
      </c>
      <c r="D4351" s="54" t="s">
        <v>160</v>
      </c>
      <c r="E4351" s="54" t="s">
        <v>18</v>
      </c>
      <c r="F4351" s="54" t="s">
        <v>160</v>
      </c>
      <c r="G4351" s="54" t="s">
        <v>129</v>
      </c>
      <c r="H4351" s="54"/>
      <c r="I4351" s="54" t="s">
        <v>337</v>
      </c>
      <c r="J4351" s="68">
        <v>1.62</v>
      </c>
      <c r="K4351" s="68">
        <v>1.617</v>
      </c>
      <c r="L4351" s="68">
        <v>2</v>
      </c>
      <c r="M4351" s="68">
        <v>2</v>
      </c>
      <c r="N4351" s="68">
        <v>0</v>
      </c>
    </row>
    <row r="4352" customFormat="1" spans="1:14">
      <c r="A4352" s="54" t="s">
        <v>13036</v>
      </c>
      <c r="B4352" s="54" t="s">
        <v>13037</v>
      </c>
      <c r="C4352" s="54" t="s">
        <v>13038</v>
      </c>
      <c r="D4352" s="54" t="s">
        <v>160</v>
      </c>
      <c r="E4352" s="54" t="s">
        <v>18</v>
      </c>
      <c r="F4352" s="54" t="s">
        <v>160</v>
      </c>
      <c r="G4352" s="54" t="s">
        <v>129</v>
      </c>
      <c r="H4352" s="54"/>
      <c r="I4352" s="54" t="s">
        <v>337</v>
      </c>
      <c r="J4352" s="68">
        <v>3.06</v>
      </c>
      <c r="K4352" s="68">
        <v>3.042</v>
      </c>
      <c r="L4352" s="68">
        <v>3.5</v>
      </c>
      <c r="M4352" s="68">
        <v>3.5</v>
      </c>
      <c r="N4352" s="68">
        <v>0</v>
      </c>
    </row>
    <row r="4353" customFormat="1" spans="1:14">
      <c r="A4353" s="54" t="s">
        <v>13039</v>
      </c>
      <c r="B4353" s="54" t="s">
        <v>13040</v>
      </c>
      <c r="C4353" s="54" t="s">
        <v>13041</v>
      </c>
      <c r="D4353" s="54" t="s">
        <v>160</v>
      </c>
      <c r="E4353" s="54" t="s">
        <v>18</v>
      </c>
      <c r="F4353" s="54" t="s">
        <v>160</v>
      </c>
      <c r="G4353" s="54" t="s">
        <v>129</v>
      </c>
      <c r="H4353" s="54"/>
      <c r="I4353" s="54" t="s">
        <v>337</v>
      </c>
      <c r="J4353" s="68">
        <v>3.11</v>
      </c>
      <c r="K4353" s="68">
        <v>3.042</v>
      </c>
      <c r="L4353" s="68">
        <v>3.5</v>
      </c>
      <c r="M4353" s="68">
        <v>3.5</v>
      </c>
      <c r="N4353" s="68">
        <v>0</v>
      </c>
    </row>
    <row r="4354" customFormat="1" spans="1:14">
      <c r="A4354" s="54" t="s">
        <v>13042</v>
      </c>
      <c r="B4354" s="54" t="s">
        <v>13043</v>
      </c>
      <c r="C4354" s="54" t="s">
        <v>13044</v>
      </c>
      <c r="D4354" s="54" t="s">
        <v>160</v>
      </c>
      <c r="E4354" s="54" t="s">
        <v>18</v>
      </c>
      <c r="F4354" s="54" t="s">
        <v>160</v>
      </c>
      <c r="G4354" s="54" t="s">
        <v>129</v>
      </c>
      <c r="H4354" s="54"/>
      <c r="I4354" s="54" t="s">
        <v>337</v>
      </c>
      <c r="J4354" s="68">
        <v>3.06</v>
      </c>
      <c r="K4354" s="68">
        <v>3.042</v>
      </c>
      <c r="L4354" s="68">
        <v>3.5</v>
      </c>
      <c r="M4354" s="68">
        <v>3.5</v>
      </c>
      <c r="N4354" s="68">
        <v>0</v>
      </c>
    </row>
    <row r="4355" customFormat="1" spans="1:14">
      <c r="A4355" s="54" t="s">
        <v>13045</v>
      </c>
      <c r="B4355" s="54" t="s">
        <v>13046</v>
      </c>
      <c r="C4355" s="54" t="s">
        <v>13047</v>
      </c>
      <c r="D4355" s="54" t="s">
        <v>160</v>
      </c>
      <c r="E4355" s="54" t="s">
        <v>18</v>
      </c>
      <c r="F4355" s="54" t="s">
        <v>160</v>
      </c>
      <c r="G4355" s="54" t="s">
        <v>129</v>
      </c>
      <c r="H4355" s="54"/>
      <c r="I4355" s="54" t="s">
        <v>337</v>
      </c>
      <c r="J4355" s="68">
        <v>1.59</v>
      </c>
      <c r="K4355" s="68">
        <v>1.613</v>
      </c>
      <c r="L4355" s="68">
        <v>2</v>
      </c>
      <c r="M4355" s="68">
        <v>2</v>
      </c>
      <c r="N4355" s="68">
        <v>0</v>
      </c>
    </row>
    <row r="4356" customFormat="1" spans="1:14">
      <c r="A4356" s="54" t="s">
        <v>13048</v>
      </c>
      <c r="B4356" s="54" t="s">
        <v>13049</v>
      </c>
      <c r="C4356" s="54" t="s">
        <v>13050</v>
      </c>
      <c r="D4356" s="54" t="s">
        <v>160</v>
      </c>
      <c r="E4356" s="54" t="s">
        <v>18</v>
      </c>
      <c r="F4356" s="54" t="s">
        <v>160</v>
      </c>
      <c r="G4356" s="66" t="s">
        <v>129</v>
      </c>
      <c r="H4356" s="54"/>
      <c r="I4356" s="54" t="s">
        <v>337</v>
      </c>
      <c r="J4356" s="68">
        <v>3.08</v>
      </c>
      <c r="K4356" s="68">
        <v>3.042</v>
      </c>
      <c r="L4356" s="68">
        <v>3.5</v>
      </c>
      <c r="M4356" s="68">
        <v>3.5</v>
      </c>
      <c r="N4356" s="68">
        <v>0</v>
      </c>
    </row>
    <row r="4357" customFormat="1" spans="1:14">
      <c r="A4357" s="54" t="s">
        <v>13051</v>
      </c>
      <c r="B4357" s="54" t="s">
        <v>13052</v>
      </c>
      <c r="C4357" s="54" t="s">
        <v>13053</v>
      </c>
      <c r="D4357" s="54" t="s">
        <v>465</v>
      </c>
      <c r="E4357" s="54" t="s">
        <v>18</v>
      </c>
      <c r="F4357" s="54" t="s">
        <v>465</v>
      </c>
      <c r="G4357" s="54" t="s">
        <v>129</v>
      </c>
      <c r="H4357" s="54"/>
      <c r="I4357" s="54" t="s">
        <v>145</v>
      </c>
      <c r="J4357" s="68">
        <v>1342.55</v>
      </c>
      <c r="K4357" s="68">
        <v>1178.911</v>
      </c>
      <c r="L4357" s="68">
        <v>1343</v>
      </c>
      <c r="M4357" s="68">
        <v>1343</v>
      </c>
      <c r="N4357" s="68">
        <v>0</v>
      </c>
    </row>
    <row r="4358" customFormat="1" spans="1:14">
      <c r="A4358" s="54" t="s">
        <v>13054</v>
      </c>
      <c r="B4358" s="54" t="s">
        <v>13055</v>
      </c>
      <c r="C4358" s="54" t="s">
        <v>36</v>
      </c>
      <c r="D4358" s="54" t="s">
        <v>302</v>
      </c>
      <c r="E4358" s="54" t="s">
        <v>18</v>
      </c>
      <c r="F4358" s="54" t="s">
        <v>302</v>
      </c>
      <c r="G4358" s="54" t="s">
        <v>36</v>
      </c>
      <c r="H4358" s="54"/>
      <c r="I4358" s="54" t="s">
        <v>337</v>
      </c>
      <c r="J4358" s="68">
        <v>138.55</v>
      </c>
      <c r="K4358" s="68">
        <v>146.32</v>
      </c>
      <c r="L4358" s="68">
        <v>147</v>
      </c>
      <c r="M4358" s="68">
        <v>147</v>
      </c>
      <c r="N4358" s="68">
        <v>0</v>
      </c>
    </row>
    <row r="4359" customFormat="1" spans="1:14">
      <c r="A4359" s="54" t="s">
        <v>13056</v>
      </c>
      <c r="B4359" s="54" t="s">
        <v>13057</v>
      </c>
      <c r="C4359" s="54" t="s">
        <v>13058</v>
      </c>
      <c r="D4359" s="54" t="s">
        <v>590</v>
      </c>
      <c r="E4359" s="54" t="s">
        <v>18</v>
      </c>
      <c r="F4359" s="54" t="s">
        <v>590</v>
      </c>
      <c r="G4359" s="66" t="s">
        <v>129</v>
      </c>
      <c r="H4359" s="54"/>
      <c r="I4359" s="54" t="s">
        <v>442</v>
      </c>
      <c r="J4359" s="68">
        <v>10.63</v>
      </c>
      <c r="K4359" s="68">
        <v>13.978</v>
      </c>
      <c r="L4359" s="68">
        <v>10.7</v>
      </c>
      <c r="M4359" s="68">
        <v>14</v>
      </c>
      <c r="N4359" s="68">
        <v>3.3</v>
      </c>
    </row>
    <row r="4360" customFormat="1" spans="1:14">
      <c r="A4360" s="54" t="s">
        <v>13059</v>
      </c>
      <c r="B4360" s="54" t="s">
        <v>13060</v>
      </c>
      <c r="C4360" s="54" t="s">
        <v>13061</v>
      </c>
      <c r="D4360" s="54" t="s">
        <v>274</v>
      </c>
      <c r="E4360" s="54" t="s">
        <v>18</v>
      </c>
      <c r="F4360" s="54" t="s">
        <v>274</v>
      </c>
      <c r="G4360" s="54" t="s">
        <v>29</v>
      </c>
      <c r="H4360" s="54"/>
      <c r="I4360" s="54" t="s">
        <v>275</v>
      </c>
      <c r="J4360" s="68">
        <v>309.01</v>
      </c>
      <c r="K4360" s="68">
        <v>341.729</v>
      </c>
      <c r="L4360" s="68">
        <v>322</v>
      </c>
      <c r="M4360" s="68">
        <v>342</v>
      </c>
      <c r="N4360" s="68">
        <v>20</v>
      </c>
    </row>
    <row r="4361" customFormat="1" spans="1:14">
      <c r="A4361" s="54" t="s">
        <v>13062</v>
      </c>
      <c r="B4361" s="54" t="s">
        <v>13063</v>
      </c>
      <c r="C4361" s="54" t="s">
        <v>13064</v>
      </c>
      <c r="D4361" s="54" t="s">
        <v>160</v>
      </c>
      <c r="E4361" s="54" t="s">
        <v>18</v>
      </c>
      <c r="F4361" s="54" t="s">
        <v>160</v>
      </c>
      <c r="G4361" s="54" t="s">
        <v>129</v>
      </c>
      <c r="H4361" s="54"/>
      <c r="I4361" s="54" t="s">
        <v>161</v>
      </c>
      <c r="J4361" s="68">
        <v>0.48</v>
      </c>
      <c r="K4361" s="68">
        <v>0</v>
      </c>
      <c r="L4361" s="68">
        <v>0.5</v>
      </c>
      <c r="M4361" s="68">
        <v>0.5</v>
      </c>
      <c r="N4361" s="68">
        <v>0</v>
      </c>
    </row>
    <row r="4362" customFormat="1" spans="1:14">
      <c r="A4362" s="54" t="s">
        <v>13065</v>
      </c>
      <c r="B4362" s="54" t="s">
        <v>13066</v>
      </c>
      <c r="C4362" s="54" t="s">
        <v>13067</v>
      </c>
      <c r="D4362" s="54" t="s">
        <v>160</v>
      </c>
      <c r="E4362" s="54" t="s">
        <v>18</v>
      </c>
      <c r="F4362" s="54" t="s">
        <v>160</v>
      </c>
      <c r="G4362" s="54" t="s">
        <v>129</v>
      </c>
      <c r="H4362" s="54"/>
      <c r="I4362" s="54" t="s">
        <v>161</v>
      </c>
      <c r="J4362" s="68">
        <v>0.37</v>
      </c>
      <c r="K4362" s="68">
        <v>0</v>
      </c>
      <c r="L4362" s="68">
        <v>0.5</v>
      </c>
      <c r="M4362" s="68">
        <v>0.5</v>
      </c>
      <c r="N4362" s="68">
        <v>0</v>
      </c>
    </row>
    <row r="4363" customFormat="1" spans="1:14">
      <c r="A4363" s="54" t="s">
        <v>13068</v>
      </c>
      <c r="B4363" s="54" t="s">
        <v>13069</v>
      </c>
      <c r="C4363" s="54" t="s">
        <v>13070</v>
      </c>
      <c r="D4363" s="54" t="s">
        <v>160</v>
      </c>
      <c r="E4363" s="54" t="s">
        <v>18</v>
      </c>
      <c r="F4363" s="54" t="s">
        <v>160</v>
      </c>
      <c r="G4363" s="54" t="s">
        <v>129</v>
      </c>
      <c r="H4363" s="54"/>
      <c r="I4363" s="54" t="s">
        <v>161</v>
      </c>
      <c r="J4363" s="68">
        <v>0.24</v>
      </c>
      <c r="K4363" s="68">
        <v>0</v>
      </c>
      <c r="L4363" s="68">
        <v>0.5</v>
      </c>
      <c r="M4363" s="68">
        <v>0.5</v>
      </c>
      <c r="N4363" s="68">
        <v>0</v>
      </c>
    </row>
    <row r="4364" customFormat="1" spans="1:14">
      <c r="A4364" s="54" t="s">
        <v>13071</v>
      </c>
      <c r="B4364" s="54" t="s">
        <v>13072</v>
      </c>
      <c r="C4364" s="54" t="s">
        <v>13073</v>
      </c>
      <c r="D4364" s="54" t="s">
        <v>336</v>
      </c>
      <c r="E4364" s="54" t="s">
        <v>18</v>
      </c>
      <c r="F4364" s="54" t="s">
        <v>336</v>
      </c>
      <c r="G4364" s="54" t="s">
        <v>129</v>
      </c>
      <c r="H4364" s="54"/>
      <c r="I4364" s="54" t="s">
        <v>161</v>
      </c>
      <c r="J4364" s="68">
        <v>0.56</v>
      </c>
      <c r="K4364" s="68">
        <v>0</v>
      </c>
      <c r="L4364" s="68">
        <v>1</v>
      </c>
      <c r="M4364" s="68">
        <v>1</v>
      </c>
      <c r="N4364" s="68">
        <v>0</v>
      </c>
    </row>
    <row r="4365" customFormat="1" spans="1:14">
      <c r="A4365" s="54" t="s">
        <v>13074</v>
      </c>
      <c r="B4365" s="54" t="s">
        <v>13075</v>
      </c>
      <c r="C4365" s="54" t="s">
        <v>13076</v>
      </c>
      <c r="D4365" s="54" t="s">
        <v>17</v>
      </c>
      <c r="E4365" s="54" t="s">
        <v>18</v>
      </c>
      <c r="F4365" s="54" t="s">
        <v>17</v>
      </c>
      <c r="G4365" s="54" t="s">
        <v>19</v>
      </c>
      <c r="H4365" s="54"/>
      <c r="I4365" s="54" t="s">
        <v>152</v>
      </c>
      <c r="J4365" s="68">
        <v>7.08</v>
      </c>
      <c r="K4365" s="68">
        <v>13.99</v>
      </c>
      <c r="L4365" s="68">
        <v>14</v>
      </c>
      <c r="M4365" s="68">
        <v>14</v>
      </c>
      <c r="N4365" s="68">
        <v>0</v>
      </c>
    </row>
    <row r="4366" customFormat="1" spans="1:14">
      <c r="A4366" s="54" t="s">
        <v>13077</v>
      </c>
      <c r="B4366" s="54" t="s">
        <v>13078</v>
      </c>
      <c r="C4366" s="54" t="s">
        <v>13079</v>
      </c>
      <c r="D4366" s="54" t="s">
        <v>336</v>
      </c>
      <c r="E4366" s="54" t="s">
        <v>18</v>
      </c>
      <c r="F4366" s="54" t="s">
        <v>336</v>
      </c>
      <c r="G4366" s="54" t="s">
        <v>129</v>
      </c>
      <c r="H4366" s="54"/>
      <c r="I4366" s="54" t="s">
        <v>161</v>
      </c>
      <c r="J4366" s="68">
        <v>0.85</v>
      </c>
      <c r="K4366" s="68">
        <v>1.432</v>
      </c>
      <c r="L4366" s="68">
        <v>1.5</v>
      </c>
      <c r="M4366" s="68">
        <v>1.5</v>
      </c>
      <c r="N4366" s="68">
        <v>0</v>
      </c>
    </row>
    <row r="4367" customFormat="1" spans="1:14">
      <c r="A4367" s="54" t="s">
        <v>13080</v>
      </c>
      <c r="B4367" s="54" t="s">
        <v>13081</v>
      </c>
      <c r="C4367" s="54" t="s">
        <v>13082</v>
      </c>
      <c r="D4367" s="54" t="s">
        <v>160</v>
      </c>
      <c r="E4367" s="54" t="s">
        <v>18</v>
      </c>
      <c r="F4367" s="54" t="s">
        <v>160</v>
      </c>
      <c r="G4367" s="54" t="s">
        <v>129</v>
      </c>
      <c r="H4367" s="54"/>
      <c r="I4367" s="54" t="s">
        <v>161</v>
      </c>
      <c r="J4367" s="68">
        <v>0.84</v>
      </c>
      <c r="K4367" s="68">
        <v>1.302</v>
      </c>
      <c r="L4367" s="68">
        <v>1.5</v>
      </c>
      <c r="M4367" s="68">
        <v>1.5</v>
      </c>
      <c r="N4367" s="68">
        <v>0</v>
      </c>
    </row>
    <row r="4368" customFormat="1" spans="1:14">
      <c r="A4368" s="54" t="s">
        <v>13083</v>
      </c>
      <c r="B4368" s="54" t="s">
        <v>13084</v>
      </c>
      <c r="C4368" s="54" t="s">
        <v>13085</v>
      </c>
      <c r="D4368" s="54" t="s">
        <v>160</v>
      </c>
      <c r="E4368" s="54" t="s">
        <v>18</v>
      </c>
      <c r="F4368" s="54" t="s">
        <v>160</v>
      </c>
      <c r="G4368" s="54" t="s">
        <v>129</v>
      </c>
      <c r="H4368" s="54"/>
      <c r="I4368" s="54" t="s">
        <v>161</v>
      </c>
      <c r="J4368" s="68">
        <v>1.14</v>
      </c>
      <c r="K4368" s="68">
        <v>1.364</v>
      </c>
      <c r="L4368" s="68">
        <v>1.5</v>
      </c>
      <c r="M4368" s="68">
        <v>1.5</v>
      </c>
      <c r="N4368" s="68">
        <v>0</v>
      </c>
    </row>
    <row r="4369" customFormat="1" spans="1:14">
      <c r="A4369" s="54" t="s">
        <v>13086</v>
      </c>
      <c r="B4369" s="54" t="s">
        <v>13087</v>
      </c>
      <c r="C4369" s="54" t="s">
        <v>13088</v>
      </c>
      <c r="D4369" s="54" t="s">
        <v>160</v>
      </c>
      <c r="E4369" s="54" t="s">
        <v>18</v>
      </c>
      <c r="F4369" s="54" t="s">
        <v>160</v>
      </c>
      <c r="G4369" s="54" t="s">
        <v>129</v>
      </c>
      <c r="H4369" s="54"/>
      <c r="I4369" s="54" t="s">
        <v>161</v>
      </c>
      <c r="J4369" s="68">
        <v>1.26</v>
      </c>
      <c r="K4369" s="68">
        <v>1.408</v>
      </c>
      <c r="L4369" s="68">
        <v>1.5</v>
      </c>
      <c r="M4369" s="68">
        <v>1.5</v>
      </c>
      <c r="N4369" s="68">
        <v>0</v>
      </c>
    </row>
    <row r="4370" customFormat="1" spans="1:14">
      <c r="A4370" s="54" t="s">
        <v>13089</v>
      </c>
      <c r="B4370" s="54" t="s">
        <v>13090</v>
      </c>
      <c r="C4370" s="54" t="s">
        <v>13091</v>
      </c>
      <c r="D4370" s="54" t="s">
        <v>160</v>
      </c>
      <c r="E4370" s="54" t="s">
        <v>18</v>
      </c>
      <c r="F4370" s="54" t="s">
        <v>160</v>
      </c>
      <c r="G4370" s="66" t="s">
        <v>129</v>
      </c>
      <c r="H4370" s="54"/>
      <c r="I4370" s="54" t="s">
        <v>161</v>
      </c>
      <c r="J4370" s="68">
        <v>2.48</v>
      </c>
      <c r="K4370" s="68">
        <v>2.6</v>
      </c>
      <c r="L4370" s="68">
        <v>3</v>
      </c>
      <c r="M4370" s="68">
        <v>3</v>
      </c>
      <c r="N4370" s="68">
        <v>0</v>
      </c>
    </row>
    <row r="4371" customFormat="1" spans="1:14">
      <c r="A4371" s="54" t="s">
        <v>13092</v>
      </c>
      <c r="B4371" s="54" t="s">
        <v>13093</v>
      </c>
      <c r="C4371" s="54" t="s">
        <v>13094</v>
      </c>
      <c r="D4371" s="54" t="s">
        <v>24</v>
      </c>
      <c r="E4371" s="54" t="s">
        <v>18</v>
      </c>
      <c r="F4371" s="54" t="s">
        <v>24</v>
      </c>
      <c r="G4371" s="54" t="s">
        <v>19</v>
      </c>
      <c r="H4371" s="54"/>
      <c r="I4371" s="54" t="s">
        <v>191</v>
      </c>
      <c r="J4371" s="68">
        <v>83.09</v>
      </c>
      <c r="K4371" s="68">
        <v>62.653</v>
      </c>
      <c r="L4371" s="68">
        <v>84</v>
      </c>
      <c r="M4371" s="68">
        <v>84</v>
      </c>
      <c r="N4371" s="68">
        <v>0</v>
      </c>
    </row>
    <row r="4372" customFormat="1" spans="1:14">
      <c r="A4372" s="54" t="s">
        <v>13095</v>
      </c>
      <c r="B4372" s="54" t="s">
        <v>13096</v>
      </c>
      <c r="C4372" s="54" t="s">
        <v>13097</v>
      </c>
      <c r="D4372" s="54" t="s">
        <v>287</v>
      </c>
      <c r="E4372" s="54" t="s">
        <v>18</v>
      </c>
      <c r="F4372" s="54" t="s">
        <v>287</v>
      </c>
      <c r="G4372" s="54" t="s">
        <v>98</v>
      </c>
      <c r="H4372" s="54"/>
      <c r="I4372" s="54" t="s">
        <v>199</v>
      </c>
      <c r="J4372" s="68">
        <v>25.84</v>
      </c>
      <c r="K4372" s="68">
        <v>28.188</v>
      </c>
      <c r="L4372" s="68">
        <v>28</v>
      </c>
      <c r="M4372" s="68">
        <v>28</v>
      </c>
      <c r="N4372" s="68">
        <v>0</v>
      </c>
    </row>
    <row r="4373" customFormat="1" spans="1:14">
      <c r="A4373" s="54" t="s">
        <v>13098</v>
      </c>
      <c r="B4373" s="54" t="s">
        <v>13099</v>
      </c>
      <c r="C4373" s="54" t="s">
        <v>13100</v>
      </c>
      <c r="D4373" s="54" t="s">
        <v>985</v>
      </c>
      <c r="E4373" s="54" t="s">
        <v>18</v>
      </c>
      <c r="F4373" s="54" t="s">
        <v>985</v>
      </c>
      <c r="G4373" s="54" t="s">
        <v>129</v>
      </c>
      <c r="H4373" s="54"/>
      <c r="I4373" s="54" t="s">
        <v>145</v>
      </c>
      <c r="J4373" s="68">
        <v>24.72</v>
      </c>
      <c r="K4373" s="68">
        <v>21.298</v>
      </c>
      <c r="L4373" s="68">
        <v>25</v>
      </c>
      <c r="M4373" s="68">
        <v>25</v>
      </c>
      <c r="N4373" s="68">
        <v>0</v>
      </c>
    </row>
    <row r="4374" customFormat="1" spans="1:14">
      <c r="A4374" s="54" t="s">
        <v>13101</v>
      </c>
      <c r="B4374" s="54" t="s">
        <v>13102</v>
      </c>
      <c r="C4374" s="54" t="s">
        <v>13103</v>
      </c>
      <c r="D4374" s="54" t="s">
        <v>17</v>
      </c>
      <c r="E4374" s="54" t="s">
        <v>18</v>
      </c>
      <c r="F4374" s="54" t="s">
        <v>17</v>
      </c>
      <c r="G4374" s="54" t="s">
        <v>19</v>
      </c>
      <c r="H4374" s="54"/>
      <c r="I4374" s="54" t="s">
        <v>191</v>
      </c>
      <c r="J4374" s="68">
        <v>10.91</v>
      </c>
      <c r="K4374" s="68">
        <v>19.508</v>
      </c>
      <c r="L4374" s="68">
        <v>21</v>
      </c>
      <c r="M4374" s="68">
        <v>21</v>
      </c>
      <c r="N4374" s="68">
        <v>0</v>
      </c>
    </row>
    <row r="4375" customFormat="1" spans="1:14">
      <c r="A4375" s="54" t="s">
        <v>13104</v>
      </c>
      <c r="B4375" s="54" t="s">
        <v>13105</v>
      </c>
      <c r="C4375" s="54" t="s">
        <v>13106</v>
      </c>
      <c r="D4375" s="54" t="s">
        <v>160</v>
      </c>
      <c r="E4375" s="54" t="s">
        <v>18</v>
      </c>
      <c r="F4375" s="54" t="s">
        <v>160</v>
      </c>
      <c r="G4375" s="54" t="s">
        <v>129</v>
      </c>
      <c r="H4375" s="54"/>
      <c r="I4375" s="54" t="s">
        <v>20</v>
      </c>
      <c r="J4375" s="68">
        <v>0.81</v>
      </c>
      <c r="K4375" s="68">
        <v>0.55</v>
      </c>
      <c r="L4375" s="68">
        <v>1</v>
      </c>
      <c r="M4375" s="68">
        <v>1</v>
      </c>
      <c r="N4375" s="68">
        <v>0</v>
      </c>
    </row>
    <row r="4376" customFormat="1" spans="1:14">
      <c r="A4376" s="54" t="s">
        <v>13107</v>
      </c>
      <c r="B4376" s="54" t="s">
        <v>13108</v>
      </c>
      <c r="C4376" s="54" t="s">
        <v>13107</v>
      </c>
      <c r="D4376" s="54" t="s">
        <v>17</v>
      </c>
      <c r="E4376" s="54" t="s">
        <v>18</v>
      </c>
      <c r="F4376" s="54" t="s">
        <v>17</v>
      </c>
      <c r="G4376" s="66" t="s">
        <v>19</v>
      </c>
      <c r="H4376" s="54"/>
      <c r="I4376" s="54" t="s">
        <v>191</v>
      </c>
      <c r="J4376" s="68">
        <v>1.87</v>
      </c>
      <c r="K4376" s="68">
        <v>3.696</v>
      </c>
      <c r="L4376" s="68">
        <v>3</v>
      </c>
      <c r="M4376" s="68">
        <v>4</v>
      </c>
      <c r="N4376" s="68">
        <v>1</v>
      </c>
    </row>
    <row r="4377" customFormat="1" spans="1:14">
      <c r="A4377" s="54" t="s">
        <v>13109</v>
      </c>
      <c r="B4377" s="54" t="s">
        <v>13110</v>
      </c>
      <c r="C4377" s="54" t="s">
        <v>13111</v>
      </c>
      <c r="D4377" s="54" t="s">
        <v>17</v>
      </c>
      <c r="E4377" s="54" t="s">
        <v>18</v>
      </c>
      <c r="F4377" s="54" t="s">
        <v>17</v>
      </c>
      <c r="G4377" s="54" t="s">
        <v>19</v>
      </c>
      <c r="H4377" s="54"/>
      <c r="I4377" s="54" t="s">
        <v>7799</v>
      </c>
      <c r="J4377" s="68">
        <v>17.05</v>
      </c>
      <c r="K4377" s="68">
        <v>14.04</v>
      </c>
      <c r="L4377" s="68">
        <v>17.5</v>
      </c>
      <c r="M4377" s="68">
        <v>17.5</v>
      </c>
      <c r="N4377" s="68">
        <v>0</v>
      </c>
    </row>
    <row r="4378" customFormat="1" spans="1:14">
      <c r="A4378" s="54" t="s">
        <v>13112</v>
      </c>
      <c r="B4378" s="54" t="s">
        <v>13113</v>
      </c>
      <c r="C4378" s="54" t="s">
        <v>13114</v>
      </c>
      <c r="D4378" s="54" t="s">
        <v>256</v>
      </c>
      <c r="E4378" s="54" t="s">
        <v>18</v>
      </c>
      <c r="F4378" s="54" t="s">
        <v>256</v>
      </c>
      <c r="G4378" s="54" t="s">
        <v>19</v>
      </c>
      <c r="H4378" s="54"/>
      <c r="I4378" s="54" t="s">
        <v>7799</v>
      </c>
      <c r="J4378" s="68">
        <v>31.82</v>
      </c>
      <c r="K4378" s="68">
        <v>43.833</v>
      </c>
      <c r="L4378" s="68">
        <v>39</v>
      </c>
      <c r="M4378" s="68">
        <v>47</v>
      </c>
      <c r="N4378" s="68">
        <v>8</v>
      </c>
    </row>
    <row r="4379" customFormat="1" spans="1:14">
      <c r="A4379" s="54" t="s">
        <v>13115</v>
      </c>
      <c r="B4379" s="54" t="s">
        <v>13116</v>
      </c>
      <c r="C4379" s="54" t="s">
        <v>13117</v>
      </c>
      <c r="D4379" s="54" t="s">
        <v>256</v>
      </c>
      <c r="E4379" s="54" t="s">
        <v>18</v>
      </c>
      <c r="F4379" s="54" t="s">
        <v>256</v>
      </c>
      <c r="G4379" s="66" t="s">
        <v>19</v>
      </c>
      <c r="H4379" s="54"/>
      <c r="I4379" s="54" t="s">
        <v>7799</v>
      </c>
      <c r="J4379" s="68">
        <v>21.06</v>
      </c>
      <c r="K4379" s="68">
        <v>18.492</v>
      </c>
      <c r="L4379" s="68">
        <v>21</v>
      </c>
      <c r="M4379" s="68">
        <v>22</v>
      </c>
      <c r="N4379" s="68">
        <v>1</v>
      </c>
    </row>
    <row r="4380" customFormat="1" spans="1:14">
      <c r="A4380" s="54" t="s">
        <v>13118</v>
      </c>
      <c r="B4380" s="54" t="s">
        <v>13119</v>
      </c>
      <c r="C4380" s="54" t="s">
        <v>13120</v>
      </c>
      <c r="D4380" s="54" t="s">
        <v>256</v>
      </c>
      <c r="E4380" s="54" t="s">
        <v>18</v>
      </c>
      <c r="F4380" s="54" t="s">
        <v>256</v>
      </c>
      <c r="G4380" s="66" t="s">
        <v>19</v>
      </c>
      <c r="H4380" s="54"/>
      <c r="I4380" s="54" t="s">
        <v>7799</v>
      </c>
      <c r="J4380" s="68">
        <v>12.84</v>
      </c>
      <c r="K4380" s="68">
        <v>7.425</v>
      </c>
      <c r="L4380" s="68">
        <v>13</v>
      </c>
      <c r="M4380" s="68">
        <v>13</v>
      </c>
      <c r="N4380" s="68">
        <v>0</v>
      </c>
    </row>
    <row r="4381" customFormat="1" spans="1:14">
      <c r="A4381" s="54" t="s">
        <v>13121</v>
      </c>
      <c r="B4381" s="54" t="s">
        <v>13122</v>
      </c>
      <c r="C4381" s="54" t="s">
        <v>13123</v>
      </c>
      <c r="D4381" s="54" t="s">
        <v>17</v>
      </c>
      <c r="E4381" s="54" t="s">
        <v>18</v>
      </c>
      <c r="F4381" s="54" t="s">
        <v>17</v>
      </c>
      <c r="G4381" s="54" t="s">
        <v>19</v>
      </c>
      <c r="H4381" s="54"/>
      <c r="I4381" s="54" t="s">
        <v>7799</v>
      </c>
      <c r="J4381" s="68">
        <v>3.8</v>
      </c>
      <c r="K4381" s="68">
        <v>3.11</v>
      </c>
      <c r="L4381" s="68">
        <v>4</v>
      </c>
      <c r="M4381" s="68">
        <v>4</v>
      </c>
      <c r="N4381" s="68">
        <v>0</v>
      </c>
    </row>
    <row r="4382" customFormat="1" spans="1:14">
      <c r="A4382" s="54" t="s">
        <v>13124</v>
      </c>
      <c r="B4382" s="54" t="s">
        <v>13125</v>
      </c>
      <c r="C4382" s="54" t="s">
        <v>13126</v>
      </c>
      <c r="D4382" s="54" t="s">
        <v>256</v>
      </c>
      <c r="E4382" s="54" t="s">
        <v>18</v>
      </c>
      <c r="F4382" s="54" t="s">
        <v>256</v>
      </c>
      <c r="G4382" s="54" t="s">
        <v>19</v>
      </c>
      <c r="H4382" s="54"/>
      <c r="I4382" s="54" t="s">
        <v>7799</v>
      </c>
      <c r="J4382" s="68">
        <v>7.25</v>
      </c>
      <c r="K4382" s="68">
        <v>4.191</v>
      </c>
      <c r="L4382" s="68">
        <v>7.5</v>
      </c>
      <c r="M4382" s="68">
        <v>8</v>
      </c>
      <c r="N4382" s="68">
        <v>0.5</v>
      </c>
    </row>
    <row r="4383" customFormat="1" spans="1:14">
      <c r="A4383" s="54" t="s">
        <v>13127</v>
      </c>
      <c r="B4383" s="54" t="s">
        <v>13128</v>
      </c>
      <c r="C4383" s="54" t="s">
        <v>13129</v>
      </c>
      <c r="D4383" s="54" t="s">
        <v>17</v>
      </c>
      <c r="E4383" s="54" t="s">
        <v>18</v>
      </c>
      <c r="F4383" s="54" t="s">
        <v>17</v>
      </c>
      <c r="G4383" s="66" t="s">
        <v>19</v>
      </c>
      <c r="H4383" s="54"/>
      <c r="I4383" s="54" t="s">
        <v>116</v>
      </c>
      <c r="J4383" s="68">
        <v>0.16</v>
      </c>
      <c r="K4383" s="68">
        <v>0</v>
      </c>
      <c r="L4383" s="68">
        <v>0.5</v>
      </c>
      <c r="M4383" s="68">
        <v>0.5</v>
      </c>
      <c r="N4383" s="68">
        <v>0</v>
      </c>
    </row>
    <row r="4384" customFormat="1" spans="1:14">
      <c r="A4384" s="54" t="s">
        <v>13130</v>
      </c>
      <c r="B4384" s="54" t="s">
        <v>13131</v>
      </c>
      <c r="C4384" s="54" t="s">
        <v>13132</v>
      </c>
      <c r="D4384" s="54" t="s">
        <v>317</v>
      </c>
      <c r="E4384" s="54" t="s">
        <v>18</v>
      </c>
      <c r="F4384" s="54" t="s">
        <v>317</v>
      </c>
      <c r="G4384" s="54" t="s">
        <v>52</v>
      </c>
      <c r="H4384" s="54"/>
      <c r="I4384" s="54" t="s">
        <v>323</v>
      </c>
      <c r="J4384" s="68">
        <v>72.76</v>
      </c>
      <c r="K4384" s="68">
        <v>12.191</v>
      </c>
      <c r="L4384" s="68">
        <v>73</v>
      </c>
      <c r="M4384" s="68">
        <v>73</v>
      </c>
      <c r="N4384" s="68">
        <v>0</v>
      </c>
    </row>
    <row r="4385" customFormat="1" spans="1:14">
      <c r="A4385" s="54" t="s">
        <v>13133</v>
      </c>
      <c r="B4385" s="54" t="s">
        <v>13134</v>
      </c>
      <c r="C4385" s="54" t="s">
        <v>13135</v>
      </c>
      <c r="D4385" s="54" t="s">
        <v>256</v>
      </c>
      <c r="E4385" s="54" t="s">
        <v>18</v>
      </c>
      <c r="F4385" s="54" t="s">
        <v>256</v>
      </c>
      <c r="G4385" s="66" t="s">
        <v>19</v>
      </c>
      <c r="H4385" s="54"/>
      <c r="I4385" s="54" t="s">
        <v>223</v>
      </c>
      <c r="J4385" s="68">
        <v>52.84</v>
      </c>
      <c r="K4385" s="68">
        <v>124.51</v>
      </c>
      <c r="L4385" s="68">
        <v>111</v>
      </c>
      <c r="M4385" s="68">
        <v>139</v>
      </c>
      <c r="N4385" s="68">
        <v>28</v>
      </c>
    </row>
    <row r="4386" customFormat="1" spans="1:14">
      <c r="A4386" s="54" t="s">
        <v>13136</v>
      </c>
      <c r="B4386" s="54" t="s">
        <v>13137</v>
      </c>
      <c r="C4386" s="54" t="s">
        <v>13138</v>
      </c>
      <c r="D4386" s="54" t="s">
        <v>1283</v>
      </c>
      <c r="E4386" s="54" t="s">
        <v>18</v>
      </c>
      <c r="F4386" s="54" t="s">
        <v>1283</v>
      </c>
      <c r="G4386" s="54" t="s">
        <v>19</v>
      </c>
      <c r="H4386" s="54"/>
      <c r="I4386" s="54" t="s">
        <v>767</v>
      </c>
      <c r="J4386" s="68">
        <v>8.93</v>
      </c>
      <c r="K4386" s="68">
        <v>9.384</v>
      </c>
      <c r="L4386" s="68">
        <v>9.5</v>
      </c>
      <c r="M4386" s="68">
        <v>9.5</v>
      </c>
      <c r="N4386" s="68">
        <v>0</v>
      </c>
    </row>
    <row r="4387" customFormat="1" spans="1:14">
      <c r="A4387" s="54" t="s">
        <v>13139</v>
      </c>
      <c r="B4387" s="54" t="s">
        <v>13140</v>
      </c>
      <c r="C4387" s="54" t="s">
        <v>13141</v>
      </c>
      <c r="D4387" s="54" t="s">
        <v>17</v>
      </c>
      <c r="E4387" s="54" t="s">
        <v>18</v>
      </c>
      <c r="F4387" s="54" t="s">
        <v>17</v>
      </c>
      <c r="G4387" s="66" t="s">
        <v>19</v>
      </c>
      <c r="H4387" s="54"/>
      <c r="I4387" s="54" t="s">
        <v>219</v>
      </c>
      <c r="J4387" s="68">
        <v>68.21</v>
      </c>
      <c r="K4387" s="68">
        <v>62.185</v>
      </c>
      <c r="L4387" s="68">
        <v>69</v>
      </c>
      <c r="M4387" s="68">
        <v>70</v>
      </c>
      <c r="N4387" s="68">
        <v>1</v>
      </c>
    </row>
    <row r="4388" customFormat="1" spans="1:14">
      <c r="A4388" s="54" t="s">
        <v>13142</v>
      </c>
      <c r="B4388" s="54" t="s">
        <v>13143</v>
      </c>
      <c r="C4388" s="54" t="s">
        <v>13144</v>
      </c>
      <c r="D4388" s="54" t="s">
        <v>17</v>
      </c>
      <c r="E4388" s="54" t="s">
        <v>18</v>
      </c>
      <c r="F4388" s="54" t="s">
        <v>17</v>
      </c>
      <c r="G4388" s="54" t="s">
        <v>19</v>
      </c>
      <c r="H4388" s="54"/>
      <c r="I4388" s="54" t="s">
        <v>219</v>
      </c>
      <c r="J4388" s="68">
        <v>54.49</v>
      </c>
      <c r="K4388" s="68">
        <v>55.549</v>
      </c>
      <c r="L4388" s="68">
        <v>55</v>
      </c>
      <c r="M4388" s="68">
        <v>56</v>
      </c>
      <c r="N4388" s="68">
        <v>1</v>
      </c>
    </row>
    <row r="4389" customFormat="1" spans="1:14">
      <c r="A4389" s="54" t="s">
        <v>13145</v>
      </c>
      <c r="B4389" s="54" t="s">
        <v>13146</v>
      </c>
      <c r="C4389" s="54" t="s">
        <v>13147</v>
      </c>
      <c r="D4389" s="54" t="s">
        <v>28</v>
      </c>
      <c r="E4389" s="54" t="s">
        <v>18</v>
      </c>
      <c r="F4389" s="54" t="s">
        <v>28</v>
      </c>
      <c r="G4389" s="66" t="s">
        <v>29</v>
      </c>
      <c r="H4389" s="54"/>
      <c r="I4389" s="54" t="s">
        <v>215</v>
      </c>
      <c r="J4389" s="68">
        <v>685.82</v>
      </c>
      <c r="K4389" s="68">
        <v>2.617</v>
      </c>
      <c r="L4389" s="68">
        <v>2.6</v>
      </c>
      <c r="M4389" s="68">
        <v>686</v>
      </c>
      <c r="N4389" s="68">
        <v>683.4</v>
      </c>
    </row>
    <row r="4390" customFormat="1" spans="1:14">
      <c r="A4390" s="54" t="s">
        <v>13148</v>
      </c>
      <c r="B4390" s="54" t="s">
        <v>13149</v>
      </c>
      <c r="C4390" s="54" t="s">
        <v>13150</v>
      </c>
      <c r="D4390" s="54" t="s">
        <v>17</v>
      </c>
      <c r="E4390" s="54" t="s">
        <v>18</v>
      </c>
      <c r="F4390" s="54" t="s">
        <v>17</v>
      </c>
      <c r="G4390" s="54" t="s">
        <v>19</v>
      </c>
      <c r="H4390" s="54"/>
      <c r="I4390" s="54" t="s">
        <v>558</v>
      </c>
      <c r="J4390" s="68">
        <v>15.48</v>
      </c>
      <c r="K4390" s="68">
        <v>38.976</v>
      </c>
      <c r="L4390" s="68">
        <v>32</v>
      </c>
      <c r="M4390" s="68">
        <v>39</v>
      </c>
      <c r="N4390" s="68">
        <v>7</v>
      </c>
    </row>
    <row r="4391" customFormat="1" spans="1:14">
      <c r="A4391" s="54" t="s">
        <v>13151</v>
      </c>
      <c r="B4391" s="54" t="s">
        <v>13152</v>
      </c>
      <c r="C4391" s="54" t="s">
        <v>13153</v>
      </c>
      <c r="D4391" s="54" t="s">
        <v>17</v>
      </c>
      <c r="E4391" s="54" t="s">
        <v>18</v>
      </c>
      <c r="F4391" s="54" t="s">
        <v>17</v>
      </c>
      <c r="G4391" s="54" t="s">
        <v>19</v>
      </c>
      <c r="H4391" s="54"/>
      <c r="I4391" s="54" t="s">
        <v>558</v>
      </c>
      <c r="J4391" s="68">
        <v>16.9</v>
      </c>
      <c r="K4391" s="68">
        <v>39.128</v>
      </c>
      <c r="L4391" s="68">
        <v>32</v>
      </c>
      <c r="M4391" s="68">
        <v>40</v>
      </c>
      <c r="N4391" s="68">
        <v>8</v>
      </c>
    </row>
    <row r="4392" customFormat="1" spans="1:14">
      <c r="A4392" s="54" t="s">
        <v>13154</v>
      </c>
      <c r="B4392" s="54" t="s">
        <v>13155</v>
      </c>
      <c r="C4392" s="54" t="s">
        <v>13156</v>
      </c>
      <c r="D4392" s="54" t="s">
        <v>17</v>
      </c>
      <c r="E4392" s="54" t="s">
        <v>18</v>
      </c>
      <c r="F4392" s="54" t="s">
        <v>17</v>
      </c>
      <c r="G4392" s="54" t="s">
        <v>19</v>
      </c>
      <c r="H4392" s="54"/>
      <c r="I4392" s="54" t="s">
        <v>191</v>
      </c>
      <c r="J4392" s="68">
        <v>0.1</v>
      </c>
      <c r="K4392" s="68">
        <v>0</v>
      </c>
      <c r="L4392" s="68">
        <v>0.5</v>
      </c>
      <c r="M4392" s="68">
        <v>0.5</v>
      </c>
      <c r="N4392" s="68">
        <v>0</v>
      </c>
    </row>
    <row r="4393" customFormat="1" spans="1:14">
      <c r="A4393" s="54" t="s">
        <v>13157</v>
      </c>
      <c r="B4393" s="54" t="s">
        <v>13158</v>
      </c>
      <c r="C4393" s="54" t="s">
        <v>13159</v>
      </c>
      <c r="D4393" s="54" t="s">
        <v>17</v>
      </c>
      <c r="E4393" s="54" t="s">
        <v>18</v>
      </c>
      <c r="F4393" s="54" t="s">
        <v>17</v>
      </c>
      <c r="G4393" s="54" t="s">
        <v>19</v>
      </c>
      <c r="H4393" s="54"/>
      <c r="I4393" s="54" t="s">
        <v>292</v>
      </c>
      <c r="J4393" s="68">
        <v>0.02</v>
      </c>
      <c r="K4393" s="68">
        <v>0</v>
      </c>
      <c r="L4393" s="68">
        <v>0.5</v>
      </c>
      <c r="M4393" s="68">
        <v>0.5</v>
      </c>
      <c r="N4393" s="68">
        <v>0</v>
      </c>
    </row>
    <row r="4394" customFormat="1" spans="1:14">
      <c r="A4394" s="54" t="s">
        <v>13160</v>
      </c>
      <c r="B4394" s="54" t="s">
        <v>13161</v>
      </c>
      <c r="C4394" s="54" t="s">
        <v>13162</v>
      </c>
      <c r="D4394" s="54" t="s">
        <v>926</v>
      </c>
      <c r="E4394" s="54" t="s">
        <v>18</v>
      </c>
      <c r="F4394" s="54" t="s">
        <v>926</v>
      </c>
      <c r="G4394" s="54" t="s">
        <v>129</v>
      </c>
      <c r="H4394" s="54"/>
      <c r="I4394" s="54" t="s">
        <v>612</v>
      </c>
      <c r="J4394" s="68">
        <v>35.42</v>
      </c>
      <c r="K4394" s="68">
        <v>20.188</v>
      </c>
      <c r="L4394" s="68">
        <v>38</v>
      </c>
      <c r="M4394" s="68">
        <v>40</v>
      </c>
      <c r="N4394" s="68">
        <v>2</v>
      </c>
    </row>
    <row r="4395" customFormat="1" spans="1:14">
      <c r="A4395" s="54" t="s">
        <v>13163</v>
      </c>
      <c r="B4395" s="54" t="s">
        <v>13164</v>
      </c>
      <c r="C4395" s="54" t="s">
        <v>13165</v>
      </c>
      <c r="D4395" s="54" t="s">
        <v>453</v>
      </c>
      <c r="E4395" s="54" t="s">
        <v>18</v>
      </c>
      <c r="F4395" s="54" t="s">
        <v>453</v>
      </c>
      <c r="G4395" s="54" t="s">
        <v>29</v>
      </c>
      <c r="H4395" s="54"/>
      <c r="I4395" s="54" t="s">
        <v>442</v>
      </c>
      <c r="J4395" s="68">
        <v>14.66</v>
      </c>
      <c r="K4395" s="68">
        <v>14.531</v>
      </c>
      <c r="L4395" s="68">
        <v>22</v>
      </c>
      <c r="M4395" s="68">
        <v>22</v>
      </c>
      <c r="N4395" s="68">
        <v>0</v>
      </c>
    </row>
    <row r="4396" customFormat="1" spans="1:14">
      <c r="A4396" s="54" t="s">
        <v>13166</v>
      </c>
      <c r="B4396" s="54" t="s">
        <v>13167</v>
      </c>
      <c r="C4396" s="54" t="s">
        <v>13168</v>
      </c>
      <c r="D4396" s="54" t="s">
        <v>256</v>
      </c>
      <c r="E4396" s="54" t="s">
        <v>18</v>
      </c>
      <c r="F4396" s="54" t="s">
        <v>256</v>
      </c>
      <c r="G4396" s="54" t="s">
        <v>19</v>
      </c>
      <c r="H4396" s="54"/>
      <c r="I4396" s="54" t="s">
        <v>558</v>
      </c>
      <c r="J4396" s="68">
        <v>3.9</v>
      </c>
      <c r="K4396" s="68">
        <v>6.725</v>
      </c>
      <c r="L4396" s="68">
        <v>6</v>
      </c>
      <c r="M4396" s="68">
        <v>7</v>
      </c>
      <c r="N4396" s="68">
        <v>1</v>
      </c>
    </row>
    <row r="4397" customFormat="1" spans="1:14">
      <c r="A4397" s="54" t="s">
        <v>13169</v>
      </c>
      <c r="B4397" s="54" t="s">
        <v>13170</v>
      </c>
      <c r="C4397" s="54" t="s">
        <v>13171</v>
      </c>
      <c r="D4397" s="54" t="s">
        <v>17</v>
      </c>
      <c r="E4397" s="54" t="s">
        <v>18</v>
      </c>
      <c r="F4397" s="54" t="s">
        <v>17</v>
      </c>
      <c r="G4397" s="54" t="s">
        <v>19</v>
      </c>
      <c r="H4397" s="54"/>
      <c r="I4397" s="54" t="s">
        <v>223</v>
      </c>
      <c r="J4397" s="68">
        <v>6.77</v>
      </c>
      <c r="K4397" s="68">
        <v>7.068</v>
      </c>
      <c r="L4397" s="68">
        <v>7</v>
      </c>
      <c r="M4397" s="68">
        <v>7.5</v>
      </c>
      <c r="N4397" s="68">
        <v>0.5</v>
      </c>
    </row>
    <row r="4398" customFormat="1" spans="1:14">
      <c r="A4398" s="54" t="s">
        <v>13172</v>
      </c>
      <c r="B4398" s="54" t="s">
        <v>13173</v>
      </c>
      <c r="C4398" s="54" t="s">
        <v>13174</v>
      </c>
      <c r="D4398" s="54" t="s">
        <v>256</v>
      </c>
      <c r="E4398" s="54" t="s">
        <v>18</v>
      </c>
      <c r="F4398" s="54" t="s">
        <v>256</v>
      </c>
      <c r="G4398" s="54" t="s">
        <v>19</v>
      </c>
      <c r="H4398" s="54"/>
      <c r="I4398" s="54" t="s">
        <v>227</v>
      </c>
      <c r="J4398" s="68">
        <v>9.06</v>
      </c>
      <c r="K4398" s="68">
        <v>4.608</v>
      </c>
      <c r="L4398" s="68">
        <v>9.5</v>
      </c>
      <c r="M4398" s="68">
        <v>10</v>
      </c>
      <c r="N4398" s="68">
        <v>0.5</v>
      </c>
    </row>
    <row r="4399" customFormat="1" spans="1:14">
      <c r="A4399" s="54" t="s">
        <v>13175</v>
      </c>
      <c r="B4399" s="54" t="s">
        <v>13176</v>
      </c>
      <c r="C4399" s="54" t="s">
        <v>13177</v>
      </c>
      <c r="D4399" s="54" t="s">
        <v>24</v>
      </c>
      <c r="E4399" s="54" t="s">
        <v>18</v>
      </c>
      <c r="F4399" s="54" t="s">
        <v>24</v>
      </c>
      <c r="G4399" s="54" t="s">
        <v>19</v>
      </c>
      <c r="H4399" s="54"/>
      <c r="I4399" s="54" t="s">
        <v>1771</v>
      </c>
      <c r="J4399" s="68">
        <v>40.38</v>
      </c>
      <c r="K4399" s="68">
        <v>34.54</v>
      </c>
      <c r="L4399" s="68">
        <v>41</v>
      </c>
      <c r="M4399" s="68">
        <v>41</v>
      </c>
      <c r="N4399" s="68">
        <v>0</v>
      </c>
    </row>
    <row r="4400" customFormat="1" spans="1:14">
      <c r="A4400" s="54" t="s">
        <v>13178</v>
      </c>
      <c r="B4400" s="54" t="s">
        <v>13179</v>
      </c>
      <c r="C4400" s="54" t="s">
        <v>13180</v>
      </c>
      <c r="D4400" s="54" t="s">
        <v>17</v>
      </c>
      <c r="E4400" s="54" t="s">
        <v>18</v>
      </c>
      <c r="F4400" s="54" t="s">
        <v>17</v>
      </c>
      <c r="G4400" s="54" t="s">
        <v>19</v>
      </c>
      <c r="H4400" s="54"/>
      <c r="I4400" s="54" t="s">
        <v>292</v>
      </c>
      <c r="J4400" s="68">
        <v>0.71</v>
      </c>
      <c r="K4400" s="68">
        <v>1.037</v>
      </c>
      <c r="L4400" s="68">
        <v>1</v>
      </c>
      <c r="M4400" s="68">
        <v>1.5</v>
      </c>
      <c r="N4400" s="68">
        <v>0.5</v>
      </c>
    </row>
    <row r="4401" customFormat="1" spans="1:14">
      <c r="A4401" s="54" t="s">
        <v>13181</v>
      </c>
      <c r="B4401" s="54" t="s">
        <v>13182</v>
      </c>
      <c r="C4401" s="54" t="s">
        <v>13183</v>
      </c>
      <c r="D4401" s="54" t="s">
        <v>17</v>
      </c>
      <c r="E4401" s="54" t="s">
        <v>18</v>
      </c>
      <c r="F4401" s="54" t="s">
        <v>17</v>
      </c>
      <c r="G4401" s="66" t="s">
        <v>19</v>
      </c>
      <c r="H4401" s="54"/>
      <c r="I4401" s="54" t="s">
        <v>292</v>
      </c>
      <c r="J4401" s="68">
        <v>36.79</v>
      </c>
      <c r="K4401" s="68">
        <v>43.525</v>
      </c>
      <c r="L4401" s="68">
        <v>46</v>
      </c>
      <c r="M4401" s="68">
        <v>45</v>
      </c>
      <c r="N4401" s="68">
        <v>-1</v>
      </c>
    </row>
    <row r="4402" customFormat="1" spans="1:14">
      <c r="A4402" s="54" t="s">
        <v>13184</v>
      </c>
      <c r="B4402" s="54" t="s">
        <v>13185</v>
      </c>
      <c r="C4402" s="54" t="s">
        <v>50</v>
      </c>
      <c r="D4402" s="54" t="s">
        <v>194</v>
      </c>
      <c r="E4402" s="54" t="s">
        <v>18</v>
      </c>
      <c r="F4402" s="54" t="s">
        <v>194</v>
      </c>
      <c r="G4402" s="54" t="s">
        <v>52</v>
      </c>
      <c r="H4402" s="54"/>
      <c r="I4402" s="54" t="s">
        <v>1793</v>
      </c>
      <c r="J4402" s="68">
        <v>1011.82</v>
      </c>
      <c r="K4402" s="68">
        <v>626.717</v>
      </c>
      <c r="L4402" s="68">
        <v>1011</v>
      </c>
      <c r="M4402" s="68">
        <v>1012</v>
      </c>
      <c r="N4402" s="68">
        <v>1</v>
      </c>
    </row>
    <row r="4403" customFormat="1" spans="1:14">
      <c r="A4403" s="54" t="s">
        <v>13186</v>
      </c>
      <c r="B4403" s="54" t="s">
        <v>13187</v>
      </c>
      <c r="C4403" s="54" t="s">
        <v>13188</v>
      </c>
      <c r="D4403" s="54" t="s">
        <v>2292</v>
      </c>
      <c r="E4403" s="54" t="s">
        <v>18</v>
      </c>
      <c r="F4403" s="54" t="s">
        <v>2292</v>
      </c>
      <c r="G4403" s="54" t="s">
        <v>129</v>
      </c>
      <c r="H4403" s="54"/>
      <c r="I4403" s="54" t="s">
        <v>203</v>
      </c>
      <c r="J4403" s="68">
        <v>12.07</v>
      </c>
      <c r="K4403" s="68">
        <v>11.223</v>
      </c>
      <c r="L4403" s="68">
        <v>12</v>
      </c>
      <c r="M4403" s="68">
        <v>12.5</v>
      </c>
      <c r="N4403" s="68">
        <v>0.5</v>
      </c>
    </row>
    <row r="4404" customFormat="1" spans="1:14">
      <c r="A4404" s="54" t="s">
        <v>13189</v>
      </c>
      <c r="B4404" s="54" t="s">
        <v>13190</v>
      </c>
      <c r="C4404" s="54" t="s">
        <v>13191</v>
      </c>
      <c r="D4404" s="54" t="s">
        <v>17</v>
      </c>
      <c r="E4404" s="54" t="s">
        <v>18</v>
      </c>
      <c r="F4404" s="54" t="s">
        <v>17</v>
      </c>
      <c r="G4404" s="54" t="s">
        <v>19</v>
      </c>
      <c r="H4404" s="54"/>
      <c r="I4404" s="54" t="s">
        <v>1038</v>
      </c>
      <c r="J4404" s="68">
        <v>7.68</v>
      </c>
      <c r="K4404" s="68">
        <v>6.355</v>
      </c>
      <c r="L4404" s="68">
        <v>8</v>
      </c>
      <c r="M4404" s="68">
        <v>8</v>
      </c>
      <c r="N4404" s="68">
        <v>0</v>
      </c>
    </row>
    <row r="4405" customFormat="1" spans="1:14">
      <c r="A4405" s="54" t="s">
        <v>13192</v>
      </c>
      <c r="B4405" s="54" t="s">
        <v>13193</v>
      </c>
      <c r="C4405" s="54" t="s">
        <v>13194</v>
      </c>
      <c r="D4405" s="54" t="s">
        <v>78</v>
      </c>
      <c r="E4405" s="54" t="s">
        <v>18</v>
      </c>
      <c r="F4405" s="54" t="s">
        <v>78</v>
      </c>
      <c r="G4405" s="54" t="s">
        <v>29</v>
      </c>
      <c r="H4405" s="54"/>
      <c r="I4405" s="54" t="s">
        <v>120</v>
      </c>
      <c r="J4405" s="68">
        <v>15.94</v>
      </c>
      <c r="K4405" s="68">
        <v>18.93</v>
      </c>
      <c r="L4405" s="68">
        <v>22</v>
      </c>
      <c r="M4405" s="68">
        <v>22</v>
      </c>
      <c r="N4405" s="68">
        <v>0</v>
      </c>
    </row>
    <row r="4406" customFormat="1" spans="1:14">
      <c r="A4406" s="54" t="s">
        <v>13195</v>
      </c>
      <c r="B4406" s="54" t="s">
        <v>13196</v>
      </c>
      <c r="C4406" s="54" t="s">
        <v>13197</v>
      </c>
      <c r="D4406" s="54" t="s">
        <v>17</v>
      </c>
      <c r="E4406" s="54" t="s">
        <v>18</v>
      </c>
      <c r="F4406" s="54" t="s">
        <v>17</v>
      </c>
      <c r="G4406" s="66" t="s">
        <v>19</v>
      </c>
      <c r="H4406" s="54"/>
      <c r="I4406" s="54" t="s">
        <v>79</v>
      </c>
      <c r="J4406" s="68">
        <v>3.42</v>
      </c>
      <c r="K4406" s="68">
        <v>4.474</v>
      </c>
      <c r="L4406" s="68">
        <v>4</v>
      </c>
      <c r="M4406" s="68">
        <v>4.5</v>
      </c>
      <c r="N4406" s="68">
        <v>0.5</v>
      </c>
    </row>
    <row r="4407" customFormat="1" spans="1:14">
      <c r="A4407" s="54" t="s">
        <v>13198</v>
      </c>
      <c r="B4407" s="54" t="s">
        <v>13199</v>
      </c>
      <c r="C4407" s="54" t="s">
        <v>13200</v>
      </c>
      <c r="D4407" s="54" t="s">
        <v>17</v>
      </c>
      <c r="E4407" s="54" t="s">
        <v>18</v>
      </c>
      <c r="F4407" s="54" t="s">
        <v>17</v>
      </c>
      <c r="G4407" s="66" t="s">
        <v>19</v>
      </c>
      <c r="H4407" s="54"/>
      <c r="I4407" s="54" t="s">
        <v>219</v>
      </c>
      <c r="J4407" s="68">
        <v>45.49</v>
      </c>
      <c r="K4407" s="68">
        <v>33.027</v>
      </c>
      <c r="L4407" s="68">
        <v>46</v>
      </c>
      <c r="M4407" s="68">
        <v>46</v>
      </c>
      <c r="N4407" s="68">
        <v>0</v>
      </c>
    </row>
    <row r="4408" customFormat="1" spans="1:14">
      <c r="A4408" s="54" t="s">
        <v>13201</v>
      </c>
      <c r="B4408" s="54" t="s">
        <v>13202</v>
      </c>
      <c r="C4408" s="54" t="s">
        <v>13203</v>
      </c>
      <c r="D4408" s="54" t="s">
        <v>17</v>
      </c>
      <c r="E4408" s="54" t="s">
        <v>18</v>
      </c>
      <c r="F4408" s="54" t="s">
        <v>17</v>
      </c>
      <c r="G4408" s="66" t="s">
        <v>19</v>
      </c>
      <c r="H4408" s="54"/>
      <c r="I4408" s="54" t="s">
        <v>219</v>
      </c>
      <c r="J4408" s="68">
        <v>46.53</v>
      </c>
      <c r="K4408" s="68">
        <v>34.474</v>
      </c>
      <c r="L4408" s="68">
        <v>47</v>
      </c>
      <c r="M4408" s="68">
        <v>47</v>
      </c>
      <c r="N4408" s="68">
        <v>0</v>
      </c>
    </row>
    <row r="4409" customFormat="1" spans="1:14">
      <c r="A4409" s="54" t="s">
        <v>13204</v>
      </c>
      <c r="B4409" s="54" t="s">
        <v>13205</v>
      </c>
      <c r="C4409" s="54" t="s">
        <v>13206</v>
      </c>
      <c r="D4409" s="54" t="s">
        <v>17</v>
      </c>
      <c r="E4409" s="54" t="s">
        <v>18</v>
      </c>
      <c r="F4409" s="54" t="s">
        <v>17</v>
      </c>
      <c r="G4409" s="54" t="s">
        <v>19</v>
      </c>
      <c r="H4409" s="54"/>
      <c r="I4409" s="54" t="s">
        <v>219</v>
      </c>
      <c r="J4409" s="68">
        <v>47.58</v>
      </c>
      <c r="K4409" s="68">
        <v>33.329</v>
      </c>
      <c r="L4409" s="68">
        <v>48</v>
      </c>
      <c r="M4409" s="68">
        <v>48</v>
      </c>
      <c r="N4409" s="68">
        <v>0</v>
      </c>
    </row>
    <row r="4410" customFormat="1" spans="1:14">
      <c r="A4410" s="54" t="s">
        <v>13207</v>
      </c>
      <c r="B4410" s="54" t="s">
        <v>13208</v>
      </c>
      <c r="C4410" s="54" t="s">
        <v>13209</v>
      </c>
      <c r="D4410" s="54" t="s">
        <v>17</v>
      </c>
      <c r="E4410" s="54" t="s">
        <v>18</v>
      </c>
      <c r="F4410" s="54" t="s">
        <v>17</v>
      </c>
      <c r="G4410" s="54" t="s">
        <v>19</v>
      </c>
      <c r="H4410" s="54"/>
      <c r="I4410" s="54" t="s">
        <v>219</v>
      </c>
      <c r="J4410" s="68">
        <v>47.66</v>
      </c>
      <c r="K4410" s="68">
        <v>33.144</v>
      </c>
      <c r="L4410" s="68">
        <v>48</v>
      </c>
      <c r="M4410" s="68">
        <v>48</v>
      </c>
      <c r="N4410" s="68">
        <v>0</v>
      </c>
    </row>
    <row r="4411" customFormat="1" spans="1:14">
      <c r="A4411" s="54" t="s">
        <v>13210</v>
      </c>
      <c r="B4411" s="54" t="s">
        <v>13211</v>
      </c>
      <c r="C4411" s="54" t="s">
        <v>13212</v>
      </c>
      <c r="D4411" s="54" t="s">
        <v>17</v>
      </c>
      <c r="E4411" s="54" t="s">
        <v>18</v>
      </c>
      <c r="F4411" s="54" t="s">
        <v>17</v>
      </c>
      <c r="G4411" s="54" t="s">
        <v>19</v>
      </c>
      <c r="H4411" s="54"/>
      <c r="I4411" s="54" t="s">
        <v>219</v>
      </c>
      <c r="J4411" s="68">
        <v>45.49</v>
      </c>
      <c r="K4411" s="68">
        <v>33.39</v>
      </c>
      <c r="L4411" s="68">
        <v>46</v>
      </c>
      <c r="M4411" s="68">
        <v>46</v>
      </c>
      <c r="N4411" s="68">
        <v>0</v>
      </c>
    </row>
    <row r="4412" customFormat="1" spans="1:14">
      <c r="A4412" s="54" t="s">
        <v>13213</v>
      </c>
      <c r="B4412" s="54" t="s">
        <v>13214</v>
      </c>
      <c r="C4412" s="54" t="s">
        <v>13215</v>
      </c>
      <c r="D4412" s="54" t="s">
        <v>17</v>
      </c>
      <c r="E4412" s="54" t="s">
        <v>18</v>
      </c>
      <c r="F4412" s="54" t="s">
        <v>17</v>
      </c>
      <c r="G4412" s="54" t="s">
        <v>19</v>
      </c>
      <c r="H4412" s="54"/>
      <c r="I4412" s="54" t="s">
        <v>219</v>
      </c>
      <c r="J4412" s="68">
        <v>45.65</v>
      </c>
      <c r="K4412" s="68">
        <v>32.944</v>
      </c>
      <c r="L4412" s="68">
        <v>46</v>
      </c>
      <c r="M4412" s="68">
        <v>46</v>
      </c>
      <c r="N4412" s="68">
        <v>0</v>
      </c>
    </row>
    <row r="4413" customFormat="1" spans="1:14">
      <c r="A4413" s="54" t="s">
        <v>13216</v>
      </c>
      <c r="B4413" s="54" t="s">
        <v>13217</v>
      </c>
      <c r="C4413" s="54" t="s">
        <v>13218</v>
      </c>
      <c r="D4413" s="54" t="s">
        <v>17</v>
      </c>
      <c r="E4413" s="54" t="s">
        <v>18</v>
      </c>
      <c r="F4413" s="54" t="s">
        <v>17</v>
      </c>
      <c r="G4413" s="54" t="s">
        <v>19</v>
      </c>
      <c r="H4413" s="54"/>
      <c r="I4413" s="54" t="s">
        <v>219</v>
      </c>
      <c r="J4413" s="68">
        <v>47.51</v>
      </c>
      <c r="K4413" s="68">
        <v>33.07</v>
      </c>
      <c r="L4413" s="68">
        <v>48</v>
      </c>
      <c r="M4413" s="68">
        <v>48</v>
      </c>
      <c r="N4413" s="68">
        <v>0</v>
      </c>
    </row>
    <row r="4414" customFormat="1" spans="1:14">
      <c r="A4414" s="54" t="s">
        <v>13219</v>
      </c>
      <c r="B4414" s="54" t="s">
        <v>13220</v>
      </c>
      <c r="C4414" s="54" t="s">
        <v>13221</v>
      </c>
      <c r="D4414" s="54" t="s">
        <v>17</v>
      </c>
      <c r="E4414" s="54" t="s">
        <v>18</v>
      </c>
      <c r="F4414" s="54" t="s">
        <v>17</v>
      </c>
      <c r="G4414" s="54" t="s">
        <v>19</v>
      </c>
      <c r="H4414" s="54"/>
      <c r="I4414" s="54" t="s">
        <v>219</v>
      </c>
      <c r="J4414" s="68">
        <v>45.52</v>
      </c>
      <c r="K4414" s="68">
        <v>33.07</v>
      </c>
      <c r="L4414" s="68">
        <v>46</v>
      </c>
      <c r="M4414" s="68">
        <v>46</v>
      </c>
      <c r="N4414" s="68">
        <v>0</v>
      </c>
    </row>
    <row r="4415" customFormat="1" spans="1:14">
      <c r="A4415" s="54" t="s">
        <v>13222</v>
      </c>
      <c r="B4415" s="54" t="s">
        <v>13223</v>
      </c>
      <c r="C4415" s="54" t="s">
        <v>13224</v>
      </c>
      <c r="D4415" s="54" t="s">
        <v>17</v>
      </c>
      <c r="E4415" s="54" t="s">
        <v>18</v>
      </c>
      <c r="F4415" s="54" t="s">
        <v>17</v>
      </c>
      <c r="G4415" s="54" t="s">
        <v>19</v>
      </c>
      <c r="H4415" s="54"/>
      <c r="I4415" s="54" t="s">
        <v>219</v>
      </c>
      <c r="J4415" s="68">
        <v>45.52</v>
      </c>
      <c r="K4415" s="68">
        <v>32.945</v>
      </c>
      <c r="L4415" s="68">
        <v>46</v>
      </c>
      <c r="M4415" s="68">
        <v>46</v>
      </c>
      <c r="N4415" s="68">
        <v>0</v>
      </c>
    </row>
    <row r="4416" customFormat="1" spans="1:14">
      <c r="A4416" s="54" t="s">
        <v>13225</v>
      </c>
      <c r="B4416" s="54" t="s">
        <v>13226</v>
      </c>
      <c r="C4416" s="54" t="s">
        <v>13227</v>
      </c>
      <c r="D4416" s="54" t="s">
        <v>17</v>
      </c>
      <c r="E4416" s="54" t="s">
        <v>18</v>
      </c>
      <c r="F4416" s="54" t="s">
        <v>17</v>
      </c>
      <c r="G4416" s="66" t="s">
        <v>19</v>
      </c>
      <c r="H4416" s="54"/>
      <c r="I4416" s="54" t="s">
        <v>219</v>
      </c>
      <c r="J4416" s="68">
        <v>47.37</v>
      </c>
      <c r="K4416" s="68">
        <v>33.592</v>
      </c>
      <c r="L4416" s="68">
        <v>48</v>
      </c>
      <c r="M4416" s="68">
        <v>48</v>
      </c>
      <c r="N4416" s="68">
        <v>0</v>
      </c>
    </row>
    <row r="4417" customFormat="1" spans="1:14">
      <c r="A4417" s="54" t="s">
        <v>13228</v>
      </c>
      <c r="B4417" s="54" t="s">
        <v>13229</v>
      </c>
      <c r="C4417" s="54" t="s">
        <v>13230</v>
      </c>
      <c r="D4417" s="54" t="s">
        <v>140</v>
      </c>
      <c r="E4417" s="54" t="s">
        <v>18</v>
      </c>
      <c r="F4417" s="54" t="s">
        <v>140</v>
      </c>
      <c r="G4417" s="54" t="s">
        <v>98</v>
      </c>
      <c r="H4417" s="54"/>
      <c r="I4417" s="54" t="s">
        <v>227</v>
      </c>
      <c r="J4417" s="68">
        <v>11.57</v>
      </c>
      <c r="K4417" s="68">
        <v>8.422</v>
      </c>
      <c r="L4417" s="68">
        <v>12</v>
      </c>
      <c r="M4417" s="68">
        <v>12</v>
      </c>
      <c r="N4417" s="68">
        <v>0</v>
      </c>
    </row>
    <row r="4418" customFormat="1" spans="1:14">
      <c r="A4418" s="54" t="s">
        <v>13231</v>
      </c>
      <c r="B4418" s="54" t="s">
        <v>13232</v>
      </c>
      <c r="C4418" s="54" t="s">
        <v>13233</v>
      </c>
      <c r="D4418" s="54" t="s">
        <v>17</v>
      </c>
      <c r="E4418" s="54" t="s">
        <v>18</v>
      </c>
      <c r="F4418" s="54" t="s">
        <v>17</v>
      </c>
      <c r="G4418" s="54" t="s">
        <v>19</v>
      </c>
      <c r="H4418" s="54"/>
      <c r="I4418" s="54" t="s">
        <v>454</v>
      </c>
      <c r="J4418" s="68">
        <v>0.52</v>
      </c>
      <c r="K4418" s="68">
        <v>0.858</v>
      </c>
      <c r="L4418" s="68">
        <v>1</v>
      </c>
      <c r="M4418" s="68">
        <v>1</v>
      </c>
      <c r="N4418" s="68">
        <v>0</v>
      </c>
    </row>
    <row r="4419" customFormat="1" spans="1:14">
      <c r="A4419" s="54" t="s">
        <v>13234</v>
      </c>
      <c r="B4419" s="54" t="s">
        <v>13235</v>
      </c>
      <c r="C4419" s="54" t="s">
        <v>13236</v>
      </c>
      <c r="D4419" s="54" t="s">
        <v>7133</v>
      </c>
      <c r="E4419" s="54" t="s">
        <v>18</v>
      </c>
      <c r="F4419" s="54" t="s">
        <v>7134</v>
      </c>
      <c r="G4419" s="54" t="s">
        <v>98</v>
      </c>
      <c r="H4419" s="54"/>
      <c r="I4419" s="54" t="s">
        <v>562</v>
      </c>
      <c r="J4419" s="68">
        <v>61.84</v>
      </c>
      <c r="K4419" s="68">
        <v>47.814</v>
      </c>
      <c r="L4419" s="68">
        <v>62</v>
      </c>
      <c r="M4419" s="68">
        <v>62</v>
      </c>
      <c r="N4419" s="68">
        <v>0</v>
      </c>
    </row>
    <row r="4420" customFormat="1" spans="1:14">
      <c r="A4420" s="54" t="s">
        <v>13237</v>
      </c>
      <c r="B4420" s="54" t="s">
        <v>13238</v>
      </c>
      <c r="C4420" s="54" t="s">
        <v>13239</v>
      </c>
      <c r="D4420" s="54" t="s">
        <v>186</v>
      </c>
      <c r="E4420" s="54" t="s">
        <v>18</v>
      </c>
      <c r="F4420" s="54" t="s">
        <v>186</v>
      </c>
      <c r="G4420" s="54" t="s">
        <v>98</v>
      </c>
      <c r="H4420" s="54"/>
      <c r="I4420" s="54" t="s">
        <v>288</v>
      </c>
      <c r="J4420" s="68">
        <v>8.5</v>
      </c>
      <c r="K4420" s="68">
        <v>13.76</v>
      </c>
      <c r="L4420" s="68">
        <v>14</v>
      </c>
      <c r="M4420" s="68">
        <v>14</v>
      </c>
      <c r="N4420" s="68">
        <v>0</v>
      </c>
    </row>
    <row r="4421" customFormat="1" spans="1:14">
      <c r="A4421" s="54" t="s">
        <v>13240</v>
      </c>
      <c r="B4421" s="54" t="s">
        <v>13241</v>
      </c>
      <c r="C4421" s="54" t="s">
        <v>13242</v>
      </c>
      <c r="D4421" s="54" t="s">
        <v>28</v>
      </c>
      <c r="E4421" s="54" t="s">
        <v>18</v>
      </c>
      <c r="F4421" s="54" t="s">
        <v>28</v>
      </c>
      <c r="G4421" s="54" t="s">
        <v>29</v>
      </c>
      <c r="H4421" s="54"/>
      <c r="I4421" s="54" t="s">
        <v>292</v>
      </c>
      <c r="J4421" s="68">
        <v>148.14</v>
      </c>
      <c r="K4421" s="68">
        <v>0.251</v>
      </c>
      <c r="L4421" s="68">
        <v>0.5</v>
      </c>
      <c r="M4421" s="68">
        <v>0.6</v>
      </c>
      <c r="N4421" s="68">
        <v>0.1</v>
      </c>
    </row>
    <row r="4422" customFormat="1" spans="1:14">
      <c r="A4422" s="54" t="s">
        <v>13243</v>
      </c>
      <c r="B4422" s="54" t="s">
        <v>13244</v>
      </c>
      <c r="C4422" s="54" t="s">
        <v>13245</v>
      </c>
      <c r="D4422" s="54" t="s">
        <v>458</v>
      </c>
      <c r="E4422" s="54" t="s">
        <v>18</v>
      </c>
      <c r="F4422" s="54" t="s">
        <v>458</v>
      </c>
      <c r="G4422" s="54" t="s">
        <v>98</v>
      </c>
      <c r="H4422" s="54"/>
      <c r="I4422" s="54" t="s">
        <v>562</v>
      </c>
      <c r="J4422" s="68">
        <v>0.42</v>
      </c>
      <c r="K4422" s="68">
        <v>0</v>
      </c>
      <c r="L4422" s="68">
        <v>0.5</v>
      </c>
      <c r="M4422" s="68">
        <v>0.5</v>
      </c>
      <c r="N4422" s="68">
        <v>0</v>
      </c>
    </row>
    <row r="4423" customFormat="1" spans="1:14">
      <c r="A4423" s="54" t="s">
        <v>13246</v>
      </c>
      <c r="B4423" s="54" t="s">
        <v>13247</v>
      </c>
      <c r="C4423" s="54" t="s">
        <v>13248</v>
      </c>
      <c r="D4423" s="54" t="s">
        <v>17</v>
      </c>
      <c r="E4423" s="54" t="s">
        <v>18</v>
      </c>
      <c r="F4423" s="54" t="s">
        <v>17</v>
      </c>
      <c r="G4423" s="66" t="s">
        <v>19</v>
      </c>
      <c r="H4423" s="54"/>
      <c r="I4423" s="54" t="s">
        <v>103</v>
      </c>
      <c r="J4423" s="68">
        <v>4.81</v>
      </c>
      <c r="K4423" s="68">
        <v>4.191</v>
      </c>
      <c r="L4423" s="68">
        <v>5</v>
      </c>
      <c r="M4423" s="68">
        <v>5</v>
      </c>
      <c r="N4423" s="68">
        <v>0</v>
      </c>
    </row>
    <row r="4424" customFormat="1" spans="1:14">
      <c r="A4424" s="54" t="s">
        <v>13249</v>
      </c>
      <c r="B4424" s="54" t="s">
        <v>13250</v>
      </c>
      <c r="C4424" s="54" t="s">
        <v>13251</v>
      </c>
      <c r="D4424" s="54" t="s">
        <v>168</v>
      </c>
      <c r="E4424" s="54" t="s">
        <v>18</v>
      </c>
      <c r="F4424" s="54" t="s">
        <v>169</v>
      </c>
      <c r="G4424" s="66" t="s">
        <v>170</v>
      </c>
      <c r="H4424" s="54"/>
      <c r="I4424" s="54" t="s">
        <v>191</v>
      </c>
      <c r="J4424" s="68">
        <v>20.09</v>
      </c>
      <c r="K4424" s="68">
        <v>9.768</v>
      </c>
      <c r="L4424" s="68">
        <v>21</v>
      </c>
      <c r="M4424" s="68">
        <v>21</v>
      </c>
      <c r="N4424" s="68">
        <v>0</v>
      </c>
    </row>
    <row r="4425" customFormat="1" spans="1:14">
      <c r="A4425" s="54" t="s">
        <v>13252</v>
      </c>
      <c r="B4425" s="54" t="s">
        <v>13253</v>
      </c>
      <c r="C4425" s="54" t="s">
        <v>13254</v>
      </c>
      <c r="D4425" s="54" t="s">
        <v>2292</v>
      </c>
      <c r="E4425" s="54" t="s">
        <v>18</v>
      </c>
      <c r="F4425" s="54" t="s">
        <v>2292</v>
      </c>
      <c r="G4425" s="54" t="s">
        <v>129</v>
      </c>
      <c r="H4425" s="54"/>
      <c r="I4425" s="54" t="s">
        <v>203</v>
      </c>
      <c r="J4425" s="68">
        <v>27.26</v>
      </c>
      <c r="K4425" s="68">
        <v>23.873</v>
      </c>
      <c r="L4425" s="68">
        <v>28</v>
      </c>
      <c r="M4425" s="68">
        <v>27.5</v>
      </c>
      <c r="N4425" s="68">
        <v>-0.5</v>
      </c>
    </row>
    <row r="4426" customFormat="1" spans="1:14">
      <c r="A4426" s="54" t="s">
        <v>13255</v>
      </c>
      <c r="B4426" s="54" t="s">
        <v>13256</v>
      </c>
      <c r="C4426" s="54" t="s">
        <v>13257</v>
      </c>
      <c r="D4426" s="54" t="s">
        <v>24</v>
      </c>
      <c r="E4426" s="54" t="s">
        <v>18</v>
      </c>
      <c r="F4426" s="54" t="s">
        <v>24</v>
      </c>
      <c r="G4426" s="54" t="s">
        <v>19</v>
      </c>
      <c r="H4426" s="54"/>
      <c r="I4426" s="54" t="s">
        <v>99</v>
      </c>
      <c r="J4426" s="68">
        <v>0.41</v>
      </c>
      <c r="K4426" s="68">
        <v>0.616</v>
      </c>
      <c r="L4426" s="68">
        <v>1</v>
      </c>
      <c r="M4426" s="68">
        <v>1</v>
      </c>
      <c r="N4426" s="68">
        <v>0</v>
      </c>
    </row>
    <row r="4427" customFormat="1" spans="1:14">
      <c r="A4427" s="54" t="s">
        <v>13258</v>
      </c>
      <c r="B4427" s="54" t="s">
        <v>13259</v>
      </c>
      <c r="C4427" s="54" t="s">
        <v>13260</v>
      </c>
      <c r="D4427" s="54" t="s">
        <v>24</v>
      </c>
      <c r="E4427" s="54" t="s">
        <v>18</v>
      </c>
      <c r="F4427" s="54" t="s">
        <v>24</v>
      </c>
      <c r="G4427" s="54" t="s">
        <v>19</v>
      </c>
      <c r="H4427" s="54"/>
      <c r="I4427" s="54" t="s">
        <v>306</v>
      </c>
      <c r="J4427" s="68">
        <v>9.92</v>
      </c>
      <c r="K4427" s="68">
        <v>5.719</v>
      </c>
      <c r="L4427" s="68">
        <v>10</v>
      </c>
      <c r="M4427" s="68">
        <v>10</v>
      </c>
      <c r="N4427" s="68">
        <v>0</v>
      </c>
    </row>
    <row r="4428" customFormat="1" spans="1:14">
      <c r="A4428" s="54" t="s">
        <v>13261</v>
      </c>
      <c r="B4428" s="54" t="s">
        <v>13262</v>
      </c>
      <c r="C4428" s="54" t="s">
        <v>13263</v>
      </c>
      <c r="D4428" s="54" t="s">
        <v>453</v>
      </c>
      <c r="E4428" s="54" t="s">
        <v>18</v>
      </c>
      <c r="F4428" s="54" t="s">
        <v>453</v>
      </c>
      <c r="G4428" s="66" t="s">
        <v>29</v>
      </c>
      <c r="H4428" s="54"/>
      <c r="I4428" s="54" t="s">
        <v>442</v>
      </c>
      <c r="J4428" s="68">
        <v>13.86</v>
      </c>
      <c r="K4428" s="68">
        <v>15.279</v>
      </c>
      <c r="L4428" s="68">
        <v>22</v>
      </c>
      <c r="M4428" s="68">
        <v>22</v>
      </c>
      <c r="N4428" s="68">
        <v>0</v>
      </c>
    </row>
    <row r="4429" customFormat="1" spans="1:14">
      <c r="A4429" s="54" t="s">
        <v>13264</v>
      </c>
      <c r="B4429" s="54" t="s">
        <v>13265</v>
      </c>
      <c r="C4429" s="54" t="s">
        <v>13266</v>
      </c>
      <c r="D4429" s="54" t="s">
        <v>17</v>
      </c>
      <c r="E4429" s="54" t="s">
        <v>18</v>
      </c>
      <c r="F4429" s="54" t="s">
        <v>17</v>
      </c>
      <c r="G4429" s="54" t="s">
        <v>19</v>
      </c>
      <c r="H4429" s="54"/>
      <c r="I4429" s="54" t="s">
        <v>471</v>
      </c>
      <c r="J4429" s="68">
        <v>6.33</v>
      </c>
      <c r="K4429" s="68">
        <v>5.821</v>
      </c>
      <c r="L4429" s="68">
        <v>6.5</v>
      </c>
      <c r="M4429" s="68">
        <v>6.5</v>
      </c>
      <c r="N4429" s="68">
        <v>0</v>
      </c>
    </row>
    <row r="4430" customFormat="1" spans="1:14">
      <c r="A4430" s="54" t="s">
        <v>13267</v>
      </c>
      <c r="B4430" s="54" t="s">
        <v>13268</v>
      </c>
      <c r="C4430" s="54" t="s">
        <v>13269</v>
      </c>
      <c r="D4430" s="54" t="s">
        <v>590</v>
      </c>
      <c r="E4430" s="54" t="s">
        <v>18</v>
      </c>
      <c r="F4430" s="54" t="s">
        <v>590</v>
      </c>
      <c r="G4430" s="54" t="s">
        <v>129</v>
      </c>
      <c r="H4430" s="54"/>
      <c r="I4430" s="54" t="s">
        <v>223</v>
      </c>
      <c r="J4430" s="68">
        <v>114.05</v>
      </c>
      <c r="K4430" s="68">
        <v>51.032</v>
      </c>
      <c r="L4430" s="68">
        <v>116</v>
      </c>
      <c r="M4430" s="68">
        <v>116</v>
      </c>
      <c r="N4430" s="68">
        <v>0</v>
      </c>
    </row>
    <row r="4431" customFormat="1" spans="1:14">
      <c r="A4431" s="54" t="s">
        <v>13270</v>
      </c>
      <c r="B4431" s="54" t="s">
        <v>13271</v>
      </c>
      <c r="C4431" s="54" t="s">
        <v>13272</v>
      </c>
      <c r="D4431" s="54" t="s">
        <v>17</v>
      </c>
      <c r="E4431" s="54" t="s">
        <v>18</v>
      </c>
      <c r="F4431" s="54" t="s">
        <v>17</v>
      </c>
      <c r="G4431" s="66" t="s">
        <v>19</v>
      </c>
      <c r="H4431" s="54"/>
      <c r="I4431" s="54" t="s">
        <v>558</v>
      </c>
      <c r="J4431" s="68">
        <v>69.2</v>
      </c>
      <c r="K4431" s="68">
        <v>13.752</v>
      </c>
      <c r="L4431" s="68">
        <v>70</v>
      </c>
      <c r="M4431" s="68">
        <v>70</v>
      </c>
      <c r="N4431" s="68">
        <v>0</v>
      </c>
    </row>
    <row r="4432" customFormat="1" spans="1:14">
      <c r="A4432" s="54" t="s">
        <v>13273</v>
      </c>
      <c r="B4432" s="54" t="s">
        <v>13274</v>
      </c>
      <c r="C4432" s="54" t="s">
        <v>13275</v>
      </c>
      <c r="D4432" s="54" t="s">
        <v>17</v>
      </c>
      <c r="E4432" s="54" t="s">
        <v>18</v>
      </c>
      <c r="F4432" s="54" t="s">
        <v>17</v>
      </c>
      <c r="G4432" s="54" t="s">
        <v>19</v>
      </c>
      <c r="H4432" s="54"/>
      <c r="I4432" s="54" t="s">
        <v>390</v>
      </c>
      <c r="J4432" s="68">
        <v>25.97</v>
      </c>
      <c r="K4432" s="68">
        <v>20.261</v>
      </c>
      <c r="L4432" s="68">
        <v>27</v>
      </c>
      <c r="M4432" s="68">
        <v>26</v>
      </c>
      <c r="N4432" s="68">
        <v>-1</v>
      </c>
    </row>
    <row r="4433" customFormat="1" spans="1:14">
      <c r="A4433" s="54" t="s">
        <v>13276</v>
      </c>
      <c r="B4433" s="54" t="s">
        <v>13277</v>
      </c>
      <c r="C4433" s="54" t="s">
        <v>13278</v>
      </c>
      <c r="D4433" s="54" t="s">
        <v>17</v>
      </c>
      <c r="E4433" s="54" t="s">
        <v>18</v>
      </c>
      <c r="F4433" s="54" t="s">
        <v>17</v>
      </c>
      <c r="G4433" s="54" t="s">
        <v>19</v>
      </c>
      <c r="H4433" s="54"/>
      <c r="I4433" s="54" t="s">
        <v>353</v>
      </c>
      <c r="J4433" s="68">
        <v>0.15</v>
      </c>
      <c r="K4433" s="68">
        <v>0.238</v>
      </c>
      <c r="L4433" s="68">
        <v>0.5</v>
      </c>
      <c r="M4433" s="68">
        <v>0.5</v>
      </c>
      <c r="N4433" s="68">
        <v>0</v>
      </c>
    </row>
    <row r="4434" customFormat="1" spans="1:14">
      <c r="A4434" s="54" t="s">
        <v>13279</v>
      </c>
      <c r="B4434" s="54" t="s">
        <v>13280</v>
      </c>
      <c r="C4434" s="54" t="s">
        <v>13281</v>
      </c>
      <c r="D4434" s="54" t="s">
        <v>2292</v>
      </c>
      <c r="E4434" s="54" t="s">
        <v>18</v>
      </c>
      <c r="F4434" s="54" t="s">
        <v>2292</v>
      </c>
      <c r="G4434" s="54" t="s">
        <v>129</v>
      </c>
      <c r="H4434" s="54"/>
      <c r="I4434" s="54" t="s">
        <v>203</v>
      </c>
      <c r="J4434" s="68">
        <v>6.05</v>
      </c>
      <c r="K4434" s="68">
        <v>5.963</v>
      </c>
      <c r="L4434" s="68">
        <v>6.5</v>
      </c>
      <c r="M4434" s="68">
        <v>6.5</v>
      </c>
      <c r="N4434" s="68">
        <v>0</v>
      </c>
    </row>
    <row r="4435" customFormat="1" spans="1:14">
      <c r="A4435" s="54" t="s">
        <v>13282</v>
      </c>
      <c r="B4435" s="54" t="s">
        <v>13283</v>
      </c>
      <c r="C4435" s="54" t="s">
        <v>13284</v>
      </c>
      <c r="D4435" s="54" t="s">
        <v>590</v>
      </c>
      <c r="E4435" s="54" t="s">
        <v>18</v>
      </c>
      <c r="F4435" s="54" t="s">
        <v>590</v>
      </c>
      <c r="G4435" s="66" t="s">
        <v>129</v>
      </c>
      <c r="H4435" s="54"/>
      <c r="I4435" s="54" t="s">
        <v>2305</v>
      </c>
      <c r="J4435" s="68">
        <v>9.25</v>
      </c>
      <c r="K4435" s="68">
        <v>8.8</v>
      </c>
      <c r="L4435" s="68">
        <v>9.22</v>
      </c>
      <c r="M4435" s="68">
        <v>9.5</v>
      </c>
      <c r="N4435" s="68">
        <v>0.28</v>
      </c>
    </row>
    <row r="4436" customFormat="1" spans="1:14">
      <c r="A4436" s="54" t="s">
        <v>13285</v>
      </c>
      <c r="B4436" s="54" t="s">
        <v>13286</v>
      </c>
      <c r="C4436" s="54" t="s">
        <v>13287</v>
      </c>
      <c r="D4436" s="54" t="s">
        <v>453</v>
      </c>
      <c r="E4436" s="54" t="s">
        <v>18</v>
      </c>
      <c r="F4436" s="54" t="s">
        <v>453</v>
      </c>
      <c r="G4436" s="66" t="s">
        <v>29</v>
      </c>
      <c r="H4436" s="54"/>
      <c r="I4436" s="54" t="s">
        <v>90</v>
      </c>
      <c r="J4436" s="68">
        <v>21.1</v>
      </c>
      <c r="K4436" s="68">
        <v>6.44</v>
      </c>
      <c r="L4436" s="68">
        <v>22</v>
      </c>
      <c r="M4436" s="68">
        <v>22</v>
      </c>
      <c r="N4436" s="68">
        <v>0</v>
      </c>
    </row>
    <row r="4437" customFormat="1" spans="1:14">
      <c r="A4437" s="54" t="s">
        <v>13288</v>
      </c>
      <c r="B4437" s="54" t="s">
        <v>13289</v>
      </c>
      <c r="C4437" s="54" t="s">
        <v>13290</v>
      </c>
      <c r="D4437" s="54" t="s">
        <v>1080</v>
      </c>
      <c r="E4437" s="54" t="s">
        <v>18</v>
      </c>
      <c r="F4437" s="54" t="s">
        <v>1080</v>
      </c>
      <c r="G4437" s="54" t="s">
        <v>19</v>
      </c>
      <c r="H4437" s="54"/>
      <c r="I4437" s="54" t="s">
        <v>2376</v>
      </c>
      <c r="J4437" s="68">
        <v>78.53</v>
      </c>
      <c r="K4437" s="68">
        <v>103.61</v>
      </c>
      <c r="L4437" s="68">
        <v>92</v>
      </c>
      <c r="M4437" s="68">
        <v>104</v>
      </c>
      <c r="N4437" s="68">
        <v>12</v>
      </c>
    </row>
    <row r="4438" customFormat="1" spans="1:14">
      <c r="A4438" s="54" t="s">
        <v>13291</v>
      </c>
      <c r="B4438" s="54" t="s">
        <v>13292</v>
      </c>
      <c r="C4438" s="54" t="s">
        <v>13293</v>
      </c>
      <c r="D4438" s="54" t="s">
        <v>1025</v>
      </c>
      <c r="E4438" s="54" t="s">
        <v>18</v>
      </c>
      <c r="F4438" s="54" t="s">
        <v>1025</v>
      </c>
      <c r="G4438" s="66" t="s">
        <v>129</v>
      </c>
      <c r="H4438" s="54"/>
      <c r="I4438" s="54" t="s">
        <v>145</v>
      </c>
      <c r="J4438" s="68">
        <v>18.39</v>
      </c>
      <c r="K4438" s="68">
        <v>47.843</v>
      </c>
      <c r="L4438" s="68">
        <v>50</v>
      </c>
      <c r="M4438" s="68">
        <v>54</v>
      </c>
      <c r="N4438" s="68">
        <v>4</v>
      </c>
    </row>
    <row r="4439" customFormat="1" spans="1:14">
      <c r="A4439" s="54" t="s">
        <v>13294</v>
      </c>
      <c r="B4439" s="54" t="s">
        <v>13295</v>
      </c>
      <c r="C4439" s="54" t="s">
        <v>13296</v>
      </c>
      <c r="D4439" s="54" t="s">
        <v>17</v>
      </c>
      <c r="E4439" s="54" t="s">
        <v>18</v>
      </c>
      <c r="F4439" s="54" t="s">
        <v>17</v>
      </c>
      <c r="G4439" s="54" t="s">
        <v>19</v>
      </c>
      <c r="H4439" s="54"/>
      <c r="I4439" s="54" t="s">
        <v>79</v>
      </c>
      <c r="J4439" s="68">
        <v>0.62</v>
      </c>
      <c r="K4439" s="68">
        <v>0.773</v>
      </c>
      <c r="L4439" s="68">
        <v>1</v>
      </c>
      <c r="M4439" s="68">
        <v>1</v>
      </c>
      <c r="N4439" s="68">
        <v>0</v>
      </c>
    </row>
    <row r="4440" customFormat="1" spans="1:14">
      <c r="A4440" s="54" t="s">
        <v>13297</v>
      </c>
      <c r="B4440" s="54" t="s">
        <v>13298</v>
      </c>
      <c r="C4440" s="54" t="s">
        <v>13299</v>
      </c>
      <c r="D4440" s="54" t="s">
        <v>453</v>
      </c>
      <c r="E4440" s="54" t="s">
        <v>18</v>
      </c>
      <c r="F4440" s="54" t="s">
        <v>453</v>
      </c>
      <c r="G4440" s="54" t="s">
        <v>29</v>
      </c>
      <c r="H4440" s="54"/>
      <c r="I4440" s="54" t="s">
        <v>3182</v>
      </c>
      <c r="J4440" s="68">
        <v>273.5</v>
      </c>
      <c r="K4440" s="68">
        <v>240.113</v>
      </c>
      <c r="L4440" s="68">
        <v>315</v>
      </c>
      <c r="M4440" s="68">
        <v>274</v>
      </c>
      <c r="N4440" s="68">
        <v>-41</v>
      </c>
    </row>
    <row r="4441" customFormat="1" spans="1:14">
      <c r="A4441" s="54" t="s">
        <v>13300</v>
      </c>
      <c r="B4441" s="54" t="s">
        <v>13301</v>
      </c>
      <c r="C4441" s="54" t="s">
        <v>13302</v>
      </c>
      <c r="D4441" s="54" t="s">
        <v>2686</v>
      </c>
      <c r="E4441" s="54" t="s">
        <v>18</v>
      </c>
      <c r="F4441" s="54" t="s">
        <v>2686</v>
      </c>
      <c r="G4441" s="54" t="s">
        <v>52</v>
      </c>
      <c r="H4441" s="54"/>
      <c r="I4441" s="54" t="s">
        <v>227</v>
      </c>
      <c r="J4441" s="68">
        <v>632</v>
      </c>
      <c r="K4441" s="68">
        <v>1173.251</v>
      </c>
      <c r="L4441" s="68">
        <v>772</v>
      </c>
      <c r="M4441" s="68">
        <v>2080</v>
      </c>
      <c r="N4441" s="68">
        <v>1308</v>
      </c>
    </row>
    <row r="4442" customFormat="1" spans="1:14">
      <c r="A4442" s="54" t="s">
        <v>13303</v>
      </c>
      <c r="B4442" s="54" t="s">
        <v>13304</v>
      </c>
      <c r="C4442" s="54" t="s">
        <v>13305</v>
      </c>
      <c r="D4442" s="54" t="s">
        <v>17</v>
      </c>
      <c r="E4442" s="54" t="s">
        <v>18</v>
      </c>
      <c r="F4442" s="54" t="s">
        <v>17</v>
      </c>
      <c r="G4442" s="66" t="s">
        <v>19</v>
      </c>
      <c r="H4442" s="54"/>
      <c r="I4442" s="54" t="s">
        <v>90</v>
      </c>
      <c r="J4442" s="68">
        <v>66.43</v>
      </c>
      <c r="K4442" s="68">
        <v>68.11</v>
      </c>
      <c r="L4442" s="68">
        <v>68</v>
      </c>
      <c r="M4442" s="68">
        <v>83</v>
      </c>
      <c r="N4442" s="68">
        <v>15</v>
      </c>
    </row>
    <row r="4443" customFormat="1" spans="1:14">
      <c r="A4443" s="54" t="s">
        <v>13306</v>
      </c>
      <c r="B4443" s="54" t="s">
        <v>13307</v>
      </c>
      <c r="C4443" s="54" t="s">
        <v>13308</v>
      </c>
      <c r="D4443" s="54" t="s">
        <v>17</v>
      </c>
      <c r="E4443" s="54" t="s">
        <v>18</v>
      </c>
      <c r="F4443" s="54" t="s">
        <v>17</v>
      </c>
      <c r="G4443" s="54" t="s">
        <v>19</v>
      </c>
      <c r="H4443" s="54"/>
      <c r="I4443" s="54" t="s">
        <v>90</v>
      </c>
      <c r="J4443" s="68">
        <v>65.63</v>
      </c>
      <c r="K4443" s="68">
        <v>68.11</v>
      </c>
      <c r="L4443" s="68">
        <v>69</v>
      </c>
      <c r="M4443" s="68">
        <v>81</v>
      </c>
      <c r="N4443" s="68">
        <v>12</v>
      </c>
    </row>
    <row r="4444" customFormat="1" spans="1:14">
      <c r="A4444" s="54" t="s">
        <v>13309</v>
      </c>
      <c r="B4444" s="54" t="s">
        <v>13310</v>
      </c>
      <c r="C4444" s="54" t="s">
        <v>13311</v>
      </c>
      <c r="D4444" s="54" t="s">
        <v>17</v>
      </c>
      <c r="E4444" s="54" t="s">
        <v>18</v>
      </c>
      <c r="F4444" s="54" t="s">
        <v>17</v>
      </c>
      <c r="G4444" s="54" t="s">
        <v>19</v>
      </c>
      <c r="H4444" s="54"/>
      <c r="I4444" s="54" t="s">
        <v>90</v>
      </c>
      <c r="J4444" s="68">
        <v>67.51</v>
      </c>
      <c r="K4444" s="68">
        <v>67.764</v>
      </c>
      <c r="L4444" s="68">
        <v>69</v>
      </c>
      <c r="M4444" s="68">
        <v>82</v>
      </c>
      <c r="N4444" s="68">
        <v>13</v>
      </c>
    </row>
    <row r="4445" customFormat="1" spans="1:14">
      <c r="A4445" s="54" t="s">
        <v>13312</v>
      </c>
      <c r="B4445" s="54" t="s">
        <v>13313</v>
      </c>
      <c r="C4445" s="54" t="s">
        <v>13314</v>
      </c>
      <c r="D4445" s="54" t="s">
        <v>17</v>
      </c>
      <c r="E4445" s="54" t="s">
        <v>18</v>
      </c>
      <c r="F4445" s="54" t="s">
        <v>17</v>
      </c>
      <c r="G4445" s="54" t="s">
        <v>19</v>
      </c>
      <c r="H4445" s="54"/>
      <c r="I4445" s="54" t="s">
        <v>90</v>
      </c>
      <c r="J4445" s="68">
        <v>67.11</v>
      </c>
      <c r="K4445" s="68">
        <v>68.948</v>
      </c>
      <c r="L4445" s="68">
        <v>70</v>
      </c>
      <c r="M4445" s="68">
        <v>82</v>
      </c>
      <c r="N4445" s="68">
        <v>12</v>
      </c>
    </row>
    <row r="4446" customFormat="1" spans="1:14">
      <c r="A4446" s="54" t="s">
        <v>13315</v>
      </c>
      <c r="B4446" s="54" t="s">
        <v>13316</v>
      </c>
      <c r="C4446" s="54" t="s">
        <v>13317</v>
      </c>
      <c r="D4446" s="54" t="s">
        <v>17</v>
      </c>
      <c r="E4446" s="54" t="s">
        <v>18</v>
      </c>
      <c r="F4446" s="54" t="s">
        <v>17</v>
      </c>
      <c r="G4446" s="66" t="s">
        <v>19</v>
      </c>
      <c r="H4446" s="54"/>
      <c r="I4446" s="54" t="s">
        <v>90</v>
      </c>
      <c r="J4446" s="68">
        <v>22.16</v>
      </c>
      <c r="K4446" s="68">
        <v>23.256</v>
      </c>
      <c r="L4446" s="68">
        <v>23</v>
      </c>
      <c r="M4446" s="68">
        <v>28</v>
      </c>
      <c r="N4446" s="68">
        <v>5</v>
      </c>
    </row>
    <row r="4447" customFormat="1" spans="1:14">
      <c r="A4447" s="54" t="s">
        <v>13318</v>
      </c>
      <c r="B4447" s="54" t="s">
        <v>13319</v>
      </c>
      <c r="C4447" s="54" t="s">
        <v>13320</v>
      </c>
      <c r="D4447" s="54" t="s">
        <v>17</v>
      </c>
      <c r="E4447" s="54" t="s">
        <v>18</v>
      </c>
      <c r="F4447" s="54" t="s">
        <v>17</v>
      </c>
      <c r="G4447" s="54" t="s">
        <v>19</v>
      </c>
      <c r="H4447" s="54"/>
      <c r="I4447" s="54" t="s">
        <v>90</v>
      </c>
      <c r="J4447" s="68">
        <v>66.57</v>
      </c>
      <c r="K4447" s="68">
        <v>66.751</v>
      </c>
      <c r="L4447" s="68">
        <v>68</v>
      </c>
      <c r="M4447" s="68">
        <v>83</v>
      </c>
      <c r="N4447" s="68">
        <v>15</v>
      </c>
    </row>
    <row r="4448" customFormat="1" spans="1:14">
      <c r="A4448" s="54" t="s">
        <v>13321</v>
      </c>
      <c r="B4448" s="54" t="s">
        <v>13322</v>
      </c>
      <c r="C4448" s="54" t="s">
        <v>13323</v>
      </c>
      <c r="D4448" s="54" t="s">
        <v>17</v>
      </c>
      <c r="E4448" s="54" t="s">
        <v>18</v>
      </c>
      <c r="F4448" s="54" t="s">
        <v>17</v>
      </c>
      <c r="G4448" s="66" t="s">
        <v>19</v>
      </c>
      <c r="H4448" s="54"/>
      <c r="I4448" s="54" t="s">
        <v>79</v>
      </c>
      <c r="J4448" s="68">
        <v>0.48</v>
      </c>
      <c r="K4448" s="68">
        <v>1.976</v>
      </c>
      <c r="L4448" s="68">
        <v>2</v>
      </c>
      <c r="M4448" s="68">
        <v>2</v>
      </c>
      <c r="N4448" s="68">
        <v>0</v>
      </c>
    </row>
    <row r="4449" customFormat="1" spans="1:14">
      <c r="A4449" s="54" t="s">
        <v>13324</v>
      </c>
      <c r="B4449" s="54" t="s">
        <v>13325</v>
      </c>
      <c r="C4449" s="54" t="s">
        <v>13326</v>
      </c>
      <c r="D4449" s="54" t="s">
        <v>7960</v>
      </c>
      <c r="E4449" s="54" t="s">
        <v>18</v>
      </c>
      <c r="F4449" s="54" t="s">
        <v>7960</v>
      </c>
      <c r="G4449" s="54" t="s">
        <v>52</v>
      </c>
      <c r="H4449" s="54"/>
      <c r="I4449" s="54" t="s">
        <v>1006</v>
      </c>
      <c r="J4449" s="68">
        <v>221.16</v>
      </c>
      <c r="K4449" s="68">
        <v>282.847</v>
      </c>
      <c r="L4449" s="68">
        <v>259</v>
      </c>
      <c r="M4449" s="68">
        <v>283</v>
      </c>
      <c r="N4449" s="68">
        <v>24</v>
      </c>
    </row>
    <row r="4450" customFormat="1" spans="1:14">
      <c r="A4450" s="54" t="s">
        <v>13327</v>
      </c>
      <c r="B4450" s="54" t="s">
        <v>13328</v>
      </c>
      <c r="C4450" s="54" t="s">
        <v>13329</v>
      </c>
      <c r="D4450" s="54" t="s">
        <v>160</v>
      </c>
      <c r="E4450" s="54" t="s">
        <v>18</v>
      </c>
      <c r="F4450" s="54" t="s">
        <v>160</v>
      </c>
      <c r="G4450" s="54" t="s">
        <v>129</v>
      </c>
      <c r="H4450" s="54"/>
      <c r="I4450" s="54" t="s">
        <v>161</v>
      </c>
      <c r="J4450" s="68">
        <v>0.07</v>
      </c>
      <c r="K4450" s="68">
        <v>0</v>
      </c>
      <c r="L4450" s="68">
        <v>0.5</v>
      </c>
      <c r="M4450" s="68">
        <v>0.5</v>
      </c>
      <c r="N4450" s="68">
        <v>0</v>
      </c>
    </row>
    <row r="4451" customFormat="1" spans="1:14">
      <c r="A4451" s="54" t="s">
        <v>13330</v>
      </c>
      <c r="B4451" s="54" t="s">
        <v>13331</v>
      </c>
      <c r="C4451" s="54" t="s">
        <v>13332</v>
      </c>
      <c r="D4451" s="54" t="s">
        <v>7168</v>
      </c>
      <c r="E4451" s="54" t="s">
        <v>18</v>
      </c>
      <c r="F4451" s="54" t="s">
        <v>7168</v>
      </c>
      <c r="G4451" s="54" t="s">
        <v>170</v>
      </c>
      <c r="H4451" s="54"/>
      <c r="I4451" s="54" t="s">
        <v>215</v>
      </c>
      <c r="J4451" s="68">
        <v>201.88</v>
      </c>
      <c r="K4451" s="68">
        <v>248.451</v>
      </c>
      <c r="L4451" s="68">
        <v>232</v>
      </c>
      <c r="M4451" s="68">
        <v>249</v>
      </c>
      <c r="N4451" s="68">
        <v>17</v>
      </c>
    </row>
    <row r="4452" customFormat="1" spans="1:14">
      <c r="A4452" s="54" t="s">
        <v>13333</v>
      </c>
      <c r="B4452" s="54" t="s">
        <v>13334</v>
      </c>
      <c r="C4452" s="54" t="s">
        <v>13335</v>
      </c>
      <c r="D4452" s="54" t="s">
        <v>168</v>
      </c>
      <c r="E4452" s="54" t="s">
        <v>18</v>
      </c>
      <c r="F4452" s="54" t="s">
        <v>169</v>
      </c>
      <c r="G4452" s="54" t="s">
        <v>170</v>
      </c>
      <c r="H4452" s="54"/>
      <c r="I4452" s="54" t="s">
        <v>215</v>
      </c>
      <c r="J4452" s="68">
        <v>220.65</v>
      </c>
      <c r="K4452" s="68">
        <v>279.329</v>
      </c>
      <c r="L4452" s="68">
        <v>267</v>
      </c>
      <c r="M4452" s="68">
        <v>280</v>
      </c>
      <c r="N4452" s="68">
        <v>13</v>
      </c>
    </row>
    <row r="4453" customFormat="1" spans="1:14">
      <c r="A4453" s="54" t="s">
        <v>13336</v>
      </c>
      <c r="B4453" s="54" t="s">
        <v>13337</v>
      </c>
      <c r="C4453" s="54" t="s">
        <v>13338</v>
      </c>
      <c r="D4453" s="54" t="s">
        <v>6122</v>
      </c>
      <c r="E4453" s="54" t="s">
        <v>18</v>
      </c>
      <c r="F4453" s="54" t="s">
        <v>6122</v>
      </c>
      <c r="G4453" s="54" t="s">
        <v>170</v>
      </c>
      <c r="H4453" s="54"/>
      <c r="I4453" s="54" t="s">
        <v>215</v>
      </c>
      <c r="J4453" s="68">
        <v>53.09</v>
      </c>
      <c r="K4453" s="68">
        <v>64.896</v>
      </c>
      <c r="L4453" s="68">
        <v>63</v>
      </c>
      <c r="M4453" s="68">
        <v>65</v>
      </c>
      <c r="N4453" s="68">
        <v>2</v>
      </c>
    </row>
    <row r="4454" customFormat="1" spans="1:14">
      <c r="A4454" s="54" t="s">
        <v>13339</v>
      </c>
      <c r="B4454" s="54" t="s">
        <v>13340</v>
      </c>
      <c r="C4454" s="54" t="s">
        <v>13341</v>
      </c>
      <c r="D4454" s="54" t="s">
        <v>7168</v>
      </c>
      <c r="E4454" s="54" t="s">
        <v>18</v>
      </c>
      <c r="F4454" s="54" t="s">
        <v>7168</v>
      </c>
      <c r="G4454" s="54" t="s">
        <v>170</v>
      </c>
      <c r="H4454" s="54"/>
      <c r="I4454" s="54" t="s">
        <v>215</v>
      </c>
      <c r="J4454" s="68">
        <v>67.23</v>
      </c>
      <c r="K4454" s="68">
        <v>87.403</v>
      </c>
      <c r="L4454" s="68">
        <v>85</v>
      </c>
      <c r="M4454" s="68">
        <v>88</v>
      </c>
      <c r="N4454" s="68">
        <v>3</v>
      </c>
    </row>
    <row r="4455" customFormat="1" spans="1:14">
      <c r="A4455" s="54" t="s">
        <v>13342</v>
      </c>
      <c r="B4455" s="54" t="s">
        <v>13343</v>
      </c>
      <c r="C4455" s="54" t="s">
        <v>13344</v>
      </c>
      <c r="D4455" s="54" t="s">
        <v>168</v>
      </c>
      <c r="E4455" s="54" t="s">
        <v>18</v>
      </c>
      <c r="F4455" s="54" t="s">
        <v>169</v>
      </c>
      <c r="G4455" s="54" t="s">
        <v>170</v>
      </c>
      <c r="H4455" s="54"/>
      <c r="I4455" s="54" t="s">
        <v>215</v>
      </c>
      <c r="J4455" s="68">
        <v>31.34</v>
      </c>
      <c r="K4455" s="68">
        <v>43.264</v>
      </c>
      <c r="L4455" s="68">
        <v>41</v>
      </c>
      <c r="M4455" s="68">
        <v>44</v>
      </c>
      <c r="N4455" s="68">
        <v>3</v>
      </c>
    </row>
    <row r="4456" customFormat="1" spans="1:14">
      <c r="A4456" s="54" t="s">
        <v>13345</v>
      </c>
      <c r="B4456" s="54" t="s">
        <v>13346</v>
      </c>
      <c r="C4456" s="54" t="s">
        <v>13347</v>
      </c>
      <c r="D4456" s="54" t="s">
        <v>7168</v>
      </c>
      <c r="E4456" s="54" t="s">
        <v>18</v>
      </c>
      <c r="F4456" s="54" t="s">
        <v>7168</v>
      </c>
      <c r="G4456" s="54" t="s">
        <v>170</v>
      </c>
      <c r="H4456" s="54"/>
      <c r="I4456" s="54" t="s">
        <v>215</v>
      </c>
      <c r="J4456" s="68">
        <v>86.56</v>
      </c>
      <c r="K4456" s="68">
        <v>107.736</v>
      </c>
      <c r="L4456" s="68">
        <v>104</v>
      </c>
      <c r="M4456" s="68">
        <v>108</v>
      </c>
      <c r="N4456" s="68">
        <v>4</v>
      </c>
    </row>
    <row r="4457" customFormat="1" spans="1:14">
      <c r="A4457" s="54" t="s">
        <v>13348</v>
      </c>
      <c r="B4457" s="54" t="s">
        <v>13349</v>
      </c>
      <c r="C4457" s="54" t="s">
        <v>13350</v>
      </c>
      <c r="D4457" s="54" t="s">
        <v>453</v>
      </c>
      <c r="E4457" s="54" t="s">
        <v>18</v>
      </c>
      <c r="F4457" s="54" t="s">
        <v>453</v>
      </c>
      <c r="G4457" s="66" t="s">
        <v>29</v>
      </c>
      <c r="H4457" s="54"/>
      <c r="I4457" s="54" t="s">
        <v>156</v>
      </c>
      <c r="J4457" s="68">
        <v>105.1</v>
      </c>
      <c r="K4457" s="68">
        <v>99.731</v>
      </c>
      <c r="L4457" s="68">
        <v>105</v>
      </c>
      <c r="M4457" s="68">
        <v>106</v>
      </c>
      <c r="N4457" s="68">
        <v>1</v>
      </c>
    </row>
    <row r="4458" customFormat="1" spans="1:14">
      <c r="A4458" s="54" t="s">
        <v>13351</v>
      </c>
      <c r="B4458" s="54" t="s">
        <v>13352</v>
      </c>
      <c r="C4458" s="54" t="s">
        <v>13353</v>
      </c>
      <c r="D4458" s="54" t="s">
        <v>880</v>
      </c>
      <c r="E4458" s="54" t="s">
        <v>18</v>
      </c>
      <c r="F4458" s="54" t="s">
        <v>880</v>
      </c>
      <c r="G4458" s="54" t="s">
        <v>52</v>
      </c>
      <c r="H4458" s="54"/>
      <c r="I4458" s="54" t="s">
        <v>687</v>
      </c>
      <c r="J4458" s="68">
        <v>149.62</v>
      </c>
      <c r="K4458" s="68">
        <v>109.447</v>
      </c>
      <c r="L4458" s="68">
        <v>150</v>
      </c>
      <c r="M4458" s="68">
        <v>150</v>
      </c>
      <c r="N4458" s="68">
        <v>0</v>
      </c>
    </row>
    <row r="4459" customFormat="1" spans="1:14">
      <c r="A4459" s="54" t="s">
        <v>13354</v>
      </c>
      <c r="B4459" s="54" t="s">
        <v>13355</v>
      </c>
      <c r="C4459" s="54" t="s">
        <v>13356</v>
      </c>
      <c r="D4459" s="54" t="s">
        <v>465</v>
      </c>
      <c r="E4459" s="54" t="s">
        <v>18</v>
      </c>
      <c r="F4459" s="54" t="s">
        <v>465</v>
      </c>
      <c r="G4459" s="54" t="s">
        <v>129</v>
      </c>
      <c r="H4459" s="54"/>
      <c r="I4459" s="54" t="s">
        <v>337</v>
      </c>
      <c r="J4459" s="68">
        <v>0.43</v>
      </c>
      <c r="K4459" s="68">
        <v>0.462</v>
      </c>
      <c r="L4459" s="68">
        <v>0.5</v>
      </c>
      <c r="M4459" s="68">
        <v>1</v>
      </c>
      <c r="N4459" s="68">
        <v>0.5</v>
      </c>
    </row>
    <row r="4460" customFormat="1" spans="1:14">
      <c r="A4460" s="54" t="s">
        <v>13357</v>
      </c>
      <c r="B4460" s="54" t="s">
        <v>13358</v>
      </c>
      <c r="C4460" s="54" t="s">
        <v>13359</v>
      </c>
      <c r="D4460" s="54" t="s">
        <v>17</v>
      </c>
      <c r="E4460" s="54" t="s">
        <v>18</v>
      </c>
      <c r="F4460" s="54" t="s">
        <v>17</v>
      </c>
      <c r="G4460" s="66" t="s">
        <v>19</v>
      </c>
      <c r="H4460" s="54"/>
      <c r="I4460" s="54" t="s">
        <v>90</v>
      </c>
      <c r="J4460" s="68">
        <v>2.05</v>
      </c>
      <c r="K4460" s="68">
        <v>1.971</v>
      </c>
      <c r="L4460" s="68">
        <v>2.5</v>
      </c>
      <c r="M4460" s="68">
        <v>2.5</v>
      </c>
      <c r="N4460" s="68">
        <v>0</v>
      </c>
    </row>
    <row r="4461" customFormat="1" spans="1:14">
      <c r="A4461" s="54" t="s">
        <v>13360</v>
      </c>
      <c r="B4461" s="54" t="s">
        <v>13361</v>
      </c>
      <c r="C4461" s="54" t="s">
        <v>13362</v>
      </c>
      <c r="D4461" s="54" t="s">
        <v>17</v>
      </c>
      <c r="E4461" s="54" t="s">
        <v>18</v>
      </c>
      <c r="F4461" s="54" t="s">
        <v>17</v>
      </c>
      <c r="G4461" s="54" t="s">
        <v>19</v>
      </c>
      <c r="H4461" s="54"/>
      <c r="I4461" s="54" t="s">
        <v>90</v>
      </c>
      <c r="J4461" s="68">
        <v>0.38</v>
      </c>
      <c r="K4461" s="68">
        <v>0</v>
      </c>
      <c r="L4461" s="68">
        <v>0.5</v>
      </c>
      <c r="M4461" s="68">
        <v>0.5</v>
      </c>
      <c r="N4461" s="68">
        <v>0</v>
      </c>
    </row>
    <row r="4462" customFormat="1" spans="1:14">
      <c r="A4462" s="54" t="s">
        <v>13363</v>
      </c>
      <c r="B4462" s="54" t="s">
        <v>13364</v>
      </c>
      <c r="C4462" s="54" t="s">
        <v>13365</v>
      </c>
      <c r="D4462" s="54" t="s">
        <v>266</v>
      </c>
      <c r="E4462" s="54" t="s">
        <v>18</v>
      </c>
      <c r="F4462" s="54" t="s">
        <v>267</v>
      </c>
      <c r="G4462" s="54" t="s">
        <v>170</v>
      </c>
      <c r="H4462" s="54"/>
      <c r="I4462" s="54" t="s">
        <v>90</v>
      </c>
      <c r="J4462" s="68">
        <v>31.75</v>
      </c>
      <c r="K4462" s="68">
        <v>11.952</v>
      </c>
      <c r="L4462" s="68">
        <v>32</v>
      </c>
      <c r="M4462" s="68">
        <v>32</v>
      </c>
      <c r="N4462" s="68">
        <v>0</v>
      </c>
    </row>
    <row r="4463" customFormat="1" spans="1:14">
      <c r="A4463" s="54" t="s">
        <v>13366</v>
      </c>
      <c r="B4463" s="54" t="s">
        <v>13367</v>
      </c>
      <c r="C4463" s="54" t="s">
        <v>13368</v>
      </c>
      <c r="D4463" s="54" t="s">
        <v>17</v>
      </c>
      <c r="E4463" s="54" t="s">
        <v>18</v>
      </c>
      <c r="F4463" s="54" t="s">
        <v>17</v>
      </c>
      <c r="G4463" s="54" t="s">
        <v>19</v>
      </c>
      <c r="H4463" s="54"/>
      <c r="I4463" s="54" t="s">
        <v>232</v>
      </c>
      <c r="J4463" s="68">
        <v>1.12</v>
      </c>
      <c r="K4463" s="68">
        <v>2.376</v>
      </c>
      <c r="L4463" s="68">
        <v>2.5</v>
      </c>
      <c r="M4463" s="68">
        <v>3.5</v>
      </c>
      <c r="N4463" s="68">
        <v>1</v>
      </c>
    </row>
    <row r="4464" customFormat="1" spans="1:14">
      <c r="A4464" s="54" t="s">
        <v>13369</v>
      </c>
      <c r="B4464" s="54" t="s">
        <v>13370</v>
      </c>
      <c r="C4464" s="54" t="s">
        <v>13371</v>
      </c>
      <c r="D4464" s="54" t="s">
        <v>738</v>
      </c>
      <c r="E4464" s="54" t="s">
        <v>18</v>
      </c>
      <c r="F4464" s="54" t="s">
        <v>738</v>
      </c>
      <c r="G4464" s="54" t="s">
        <v>98</v>
      </c>
      <c r="H4464" s="54"/>
      <c r="I4464" s="54" t="s">
        <v>2305</v>
      </c>
      <c r="J4464" s="68">
        <v>6.92</v>
      </c>
      <c r="K4464" s="68">
        <v>18.129</v>
      </c>
      <c r="L4464" s="68">
        <v>15.5</v>
      </c>
      <c r="M4464" s="68">
        <v>19</v>
      </c>
      <c r="N4464" s="68">
        <v>3.5</v>
      </c>
    </row>
    <row r="4465" customFormat="1" spans="1:14">
      <c r="A4465" s="54" t="s">
        <v>13372</v>
      </c>
      <c r="B4465" s="54" t="s">
        <v>13373</v>
      </c>
      <c r="C4465" s="54" t="s">
        <v>13374</v>
      </c>
      <c r="D4465" s="54" t="s">
        <v>2864</v>
      </c>
      <c r="E4465" s="54" t="s">
        <v>18</v>
      </c>
      <c r="F4465" s="54" t="s">
        <v>2864</v>
      </c>
      <c r="G4465" s="54" t="s">
        <v>129</v>
      </c>
      <c r="H4465" s="54"/>
      <c r="I4465" s="54" t="s">
        <v>2305</v>
      </c>
      <c r="J4465" s="68">
        <v>8.13</v>
      </c>
      <c r="K4465" s="68">
        <v>12.434</v>
      </c>
      <c r="L4465" s="68">
        <v>13</v>
      </c>
      <c r="M4465" s="68">
        <v>12.5</v>
      </c>
      <c r="N4465" s="68">
        <v>-0.5</v>
      </c>
    </row>
    <row r="4466" customFormat="1" spans="1:14">
      <c r="A4466" s="54" t="s">
        <v>13375</v>
      </c>
      <c r="B4466" s="54" t="s">
        <v>13376</v>
      </c>
      <c r="C4466" s="54" t="s">
        <v>13377</v>
      </c>
      <c r="D4466" s="54" t="s">
        <v>17</v>
      </c>
      <c r="E4466" s="54" t="s">
        <v>18</v>
      </c>
      <c r="F4466" s="54" t="s">
        <v>17</v>
      </c>
      <c r="G4466" s="54" t="s">
        <v>19</v>
      </c>
      <c r="H4466" s="54"/>
      <c r="I4466" s="54" t="s">
        <v>152</v>
      </c>
      <c r="J4466" s="68">
        <v>8.12</v>
      </c>
      <c r="K4466" s="68">
        <v>11.464</v>
      </c>
      <c r="L4466" s="68">
        <v>12</v>
      </c>
      <c r="M4466" s="68">
        <v>16</v>
      </c>
      <c r="N4466" s="68">
        <v>4</v>
      </c>
    </row>
    <row r="4467" customFormat="1" spans="1:14">
      <c r="A4467" s="54" t="s">
        <v>13378</v>
      </c>
      <c r="B4467" s="54" t="s">
        <v>13379</v>
      </c>
      <c r="C4467" s="54" t="s">
        <v>13380</v>
      </c>
      <c r="D4467" s="54" t="s">
        <v>256</v>
      </c>
      <c r="E4467" s="54" t="s">
        <v>18</v>
      </c>
      <c r="F4467" s="54" t="s">
        <v>256</v>
      </c>
      <c r="G4467" s="54" t="s">
        <v>19</v>
      </c>
      <c r="H4467" s="54"/>
      <c r="I4467" s="54" t="s">
        <v>604</v>
      </c>
      <c r="J4467" s="68">
        <v>1.94</v>
      </c>
      <c r="K4467" s="68">
        <v>2.222</v>
      </c>
      <c r="L4467" s="68">
        <v>2</v>
      </c>
      <c r="M4467" s="68">
        <v>3</v>
      </c>
      <c r="N4467" s="68">
        <v>1</v>
      </c>
    </row>
    <row r="4468" customFormat="1" spans="1:14">
      <c r="A4468" s="54" t="s">
        <v>13381</v>
      </c>
      <c r="B4468" s="54" t="s">
        <v>13382</v>
      </c>
      <c r="C4468" s="54" t="s">
        <v>13383</v>
      </c>
      <c r="D4468" s="54" t="s">
        <v>78</v>
      </c>
      <c r="E4468" s="54" t="s">
        <v>18</v>
      </c>
      <c r="F4468" s="54" t="s">
        <v>78</v>
      </c>
      <c r="G4468" s="54" t="s">
        <v>29</v>
      </c>
      <c r="H4468" s="54"/>
      <c r="I4468" s="54" t="s">
        <v>5181</v>
      </c>
      <c r="J4468" s="68">
        <v>1013</v>
      </c>
      <c r="K4468" s="68">
        <v>1216.512</v>
      </c>
      <c r="L4468" s="68">
        <v>1152</v>
      </c>
      <c r="M4468" s="68">
        <v>1217</v>
      </c>
      <c r="N4468" s="68">
        <v>65</v>
      </c>
    </row>
    <row r="4469" customFormat="1" spans="1:14">
      <c r="A4469" s="54" t="s">
        <v>13384</v>
      </c>
      <c r="B4469" s="54" t="s">
        <v>13385</v>
      </c>
      <c r="C4469" s="54" t="s">
        <v>13386</v>
      </c>
      <c r="D4469" s="54" t="s">
        <v>24</v>
      </c>
      <c r="E4469" s="54" t="s">
        <v>18</v>
      </c>
      <c r="F4469" s="54" t="s">
        <v>24</v>
      </c>
      <c r="G4469" s="54" t="s">
        <v>19</v>
      </c>
      <c r="H4469" s="54"/>
      <c r="I4469" s="54" t="s">
        <v>211</v>
      </c>
      <c r="J4469" s="68">
        <v>90.56</v>
      </c>
      <c r="K4469" s="68">
        <v>110.08</v>
      </c>
      <c r="L4469" s="68">
        <v>92</v>
      </c>
      <c r="M4469" s="68">
        <v>120</v>
      </c>
      <c r="N4469" s="68">
        <v>28</v>
      </c>
    </row>
    <row r="4470" customFormat="1" spans="1:14">
      <c r="A4470" s="54" t="s">
        <v>13387</v>
      </c>
      <c r="B4470" s="54" t="s">
        <v>13388</v>
      </c>
      <c r="C4470" s="54" t="s">
        <v>13389</v>
      </c>
      <c r="D4470" s="54" t="s">
        <v>24</v>
      </c>
      <c r="E4470" s="54" t="s">
        <v>18</v>
      </c>
      <c r="F4470" s="54" t="s">
        <v>24</v>
      </c>
      <c r="G4470" s="54" t="s">
        <v>19</v>
      </c>
      <c r="H4470" s="54"/>
      <c r="I4470" s="54" t="s">
        <v>211</v>
      </c>
      <c r="J4470" s="68">
        <v>90.56</v>
      </c>
      <c r="K4470" s="68">
        <v>110.08</v>
      </c>
      <c r="L4470" s="68">
        <v>92</v>
      </c>
      <c r="M4470" s="68">
        <v>120</v>
      </c>
      <c r="N4470" s="68">
        <v>28</v>
      </c>
    </row>
    <row r="4471" customFormat="1" spans="1:14">
      <c r="A4471" s="54" t="s">
        <v>13390</v>
      </c>
      <c r="B4471" s="54" t="s">
        <v>13391</v>
      </c>
      <c r="C4471" s="54" t="s">
        <v>13392</v>
      </c>
      <c r="D4471" s="54" t="s">
        <v>24</v>
      </c>
      <c r="E4471" s="54" t="s">
        <v>18</v>
      </c>
      <c r="F4471" s="54" t="s">
        <v>24</v>
      </c>
      <c r="G4471" s="54" t="s">
        <v>19</v>
      </c>
      <c r="H4471" s="54"/>
      <c r="I4471" s="54" t="s">
        <v>211</v>
      </c>
      <c r="J4471" s="68">
        <v>90.56</v>
      </c>
      <c r="K4471" s="68">
        <v>110.08</v>
      </c>
      <c r="L4471" s="68">
        <v>92</v>
      </c>
      <c r="M4471" s="68">
        <v>120</v>
      </c>
      <c r="N4471" s="68">
        <v>28</v>
      </c>
    </row>
    <row r="4472" customFormat="1" spans="1:14">
      <c r="A4472" s="54" t="s">
        <v>13393</v>
      </c>
      <c r="B4472" s="54" t="s">
        <v>13394</v>
      </c>
      <c r="C4472" s="54" t="s">
        <v>13395</v>
      </c>
      <c r="D4472" s="54" t="s">
        <v>24</v>
      </c>
      <c r="E4472" s="54" t="s">
        <v>18</v>
      </c>
      <c r="F4472" s="54" t="s">
        <v>24</v>
      </c>
      <c r="G4472" s="54" t="s">
        <v>19</v>
      </c>
      <c r="H4472" s="54"/>
      <c r="I4472" s="54" t="s">
        <v>211</v>
      </c>
      <c r="J4472" s="68">
        <v>90.56</v>
      </c>
      <c r="K4472" s="68">
        <v>110.08</v>
      </c>
      <c r="L4472" s="68">
        <v>92</v>
      </c>
      <c r="M4472" s="68">
        <v>120</v>
      </c>
      <c r="N4472" s="68">
        <v>28</v>
      </c>
    </row>
    <row r="4473" customFormat="1" spans="1:14">
      <c r="A4473" s="54" t="s">
        <v>13396</v>
      </c>
      <c r="B4473" s="54" t="s">
        <v>13397</v>
      </c>
      <c r="C4473" s="54" t="s">
        <v>13398</v>
      </c>
      <c r="D4473" s="54" t="s">
        <v>24</v>
      </c>
      <c r="E4473" s="54" t="s">
        <v>18</v>
      </c>
      <c r="F4473" s="54" t="s">
        <v>24</v>
      </c>
      <c r="G4473" s="54" t="s">
        <v>19</v>
      </c>
      <c r="H4473" s="54"/>
      <c r="I4473" s="54" t="s">
        <v>211</v>
      </c>
      <c r="J4473" s="68">
        <v>90.56</v>
      </c>
      <c r="K4473" s="68">
        <v>110.08</v>
      </c>
      <c r="L4473" s="68">
        <v>92</v>
      </c>
      <c r="M4473" s="68">
        <v>120</v>
      </c>
      <c r="N4473" s="68">
        <v>28</v>
      </c>
    </row>
    <row r="4474" customFormat="1" spans="1:14">
      <c r="A4474" s="54" t="s">
        <v>13399</v>
      </c>
      <c r="B4474" s="54" t="s">
        <v>13400</v>
      </c>
      <c r="C4474" s="54" t="s">
        <v>13401</v>
      </c>
      <c r="D4474" s="54" t="s">
        <v>24</v>
      </c>
      <c r="E4474" s="54" t="s">
        <v>18</v>
      </c>
      <c r="F4474" s="54" t="s">
        <v>24</v>
      </c>
      <c r="G4474" s="54" t="s">
        <v>19</v>
      </c>
      <c r="H4474" s="54"/>
      <c r="I4474" s="54" t="s">
        <v>211</v>
      </c>
      <c r="J4474" s="68">
        <v>90.56</v>
      </c>
      <c r="K4474" s="68">
        <v>110.08</v>
      </c>
      <c r="L4474" s="68">
        <v>92</v>
      </c>
      <c r="M4474" s="68">
        <v>120</v>
      </c>
      <c r="N4474" s="68">
        <v>28</v>
      </c>
    </row>
    <row r="4475" customFormat="1" spans="1:14">
      <c r="A4475" s="54" t="s">
        <v>13402</v>
      </c>
      <c r="B4475" s="54" t="s">
        <v>13403</v>
      </c>
      <c r="C4475" s="54" t="s">
        <v>13404</v>
      </c>
      <c r="D4475" s="54" t="s">
        <v>24</v>
      </c>
      <c r="E4475" s="54" t="s">
        <v>18</v>
      </c>
      <c r="F4475" s="54" t="s">
        <v>24</v>
      </c>
      <c r="G4475" s="66" t="s">
        <v>19</v>
      </c>
      <c r="H4475" s="54"/>
      <c r="I4475" s="54" t="s">
        <v>211</v>
      </c>
      <c r="J4475" s="68">
        <v>90.56</v>
      </c>
      <c r="K4475" s="68">
        <v>110.08</v>
      </c>
      <c r="L4475" s="68">
        <v>92</v>
      </c>
      <c r="M4475" s="68">
        <v>120</v>
      </c>
      <c r="N4475" s="68">
        <v>28</v>
      </c>
    </row>
    <row r="4476" customFormat="1" spans="1:14">
      <c r="A4476" s="54" t="s">
        <v>13405</v>
      </c>
      <c r="B4476" s="54" t="s">
        <v>13406</v>
      </c>
      <c r="C4476" s="54" t="s">
        <v>13407</v>
      </c>
      <c r="D4476" s="54" t="s">
        <v>24</v>
      </c>
      <c r="E4476" s="54" t="s">
        <v>18</v>
      </c>
      <c r="F4476" s="54" t="s">
        <v>24</v>
      </c>
      <c r="G4476" s="66" t="s">
        <v>19</v>
      </c>
      <c r="H4476" s="54"/>
      <c r="I4476" s="54" t="s">
        <v>211</v>
      </c>
      <c r="J4476" s="68">
        <v>90.56</v>
      </c>
      <c r="K4476" s="68">
        <v>110.08</v>
      </c>
      <c r="L4476" s="68">
        <v>92</v>
      </c>
      <c r="M4476" s="68">
        <v>120</v>
      </c>
      <c r="N4476" s="68">
        <v>28</v>
      </c>
    </row>
    <row r="4477" customFormat="1" spans="1:14">
      <c r="A4477" s="54" t="s">
        <v>13408</v>
      </c>
      <c r="B4477" s="54" t="s">
        <v>13409</v>
      </c>
      <c r="C4477" s="54" t="s">
        <v>13410</v>
      </c>
      <c r="D4477" s="54" t="s">
        <v>24</v>
      </c>
      <c r="E4477" s="54" t="s">
        <v>18</v>
      </c>
      <c r="F4477" s="54" t="s">
        <v>24</v>
      </c>
      <c r="G4477" s="54" t="s">
        <v>19</v>
      </c>
      <c r="H4477" s="54"/>
      <c r="I4477" s="54" t="s">
        <v>211</v>
      </c>
      <c r="J4477" s="68">
        <v>90.56</v>
      </c>
      <c r="K4477" s="68">
        <v>110.08</v>
      </c>
      <c r="L4477" s="68">
        <v>100</v>
      </c>
      <c r="M4477" s="68">
        <v>120</v>
      </c>
      <c r="N4477" s="68">
        <v>20</v>
      </c>
    </row>
    <row r="4478" customFormat="1" spans="1:14">
      <c r="A4478" s="54" t="s">
        <v>13411</v>
      </c>
      <c r="B4478" s="54" t="s">
        <v>13412</v>
      </c>
      <c r="C4478" s="54" t="s">
        <v>13413</v>
      </c>
      <c r="D4478" s="54" t="s">
        <v>24</v>
      </c>
      <c r="E4478" s="54" t="s">
        <v>18</v>
      </c>
      <c r="F4478" s="54" t="s">
        <v>24</v>
      </c>
      <c r="G4478" s="54" t="s">
        <v>19</v>
      </c>
      <c r="H4478" s="54"/>
      <c r="I4478" s="54" t="s">
        <v>211</v>
      </c>
      <c r="J4478" s="68">
        <v>90.56</v>
      </c>
      <c r="K4478" s="68">
        <v>110.08</v>
      </c>
      <c r="L4478" s="68">
        <v>100</v>
      </c>
      <c r="M4478" s="68">
        <v>120</v>
      </c>
      <c r="N4478" s="68">
        <v>20</v>
      </c>
    </row>
    <row r="4479" customFormat="1" spans="1:14">
      <c r="A4479" s="54" t="s">
        <v>13414</v>
      </c>
      <c r="B4479" s="54" t="s">
        <v>13415</v>
      </c>
      <c r="C4479" s="54" t="s">
        <v>13416</v>
      </c>
      <c r="D4479" s="54" t="s">
        <v>24</v>
      </c>
      <c r="E4479" s="54" t="s">
        <v>18</v>
      </c>
      <c r="F4479" s="54" t="s">
        <v>24</v>
      </c>
      <c r="G4479" s="66" t="s">
        <v>19</v>
      </c>
      <c r="H4479" s="54"/>
      <c r="I4479" s="54" t="s">
        <v>211</v>
      </c>
      <c r="J4479" s="68">
        <v>90.56</v>
      </c>
      <c r="K4479" s="68">
        <v>110.08</v>
      </c>
      <c r="L4479" s="68">
        <v>100</v>
      </c>
      <c r="M4479" s="68">
        <v>120</v>
      </c>
      <c r="N4479" s="68">
        <v>20</v>
      </c>
    </row>
    <row r="4480" customFormat="1" spans="1:14">
      <c r="A4480" s="54" t="s">
        <v>13417</v>
      </c>
      <c r="B4480" s="54" t="s">
        <v>13418</v>
      </c>
      <c r="C4480" s="54" t="s">
        <v>13419</v>
      </c>
      <c r="D4480" s="54" t="s">
        <v>24</v>
      </c>
      <c r="E4480" s="54" t="s">
        <v>18</v>
      </c>
      <c r="F4480" s="54" t="s">
        <v>24</v>
      </c>
      <c r="G4480" s="54" t="s">
        <v>19</v>
      </c>
      <c r="H4480" s="54"/>
      <c r="I4480" s="54" t="s">
        <v>211</v>
      </c>
      <c r="J4480" s="68">
        <v>90.56</v>
      </c>
      <c r="K4480" s="68">
        <v>110.08</v>
      </c>
      <c r="L4480" s="68">
        <v>100</v>
      </c>
      <c r="M4480" s="68">
        <v>120</v>
      </c>
      <c r="N4480" s="68">
        <v>20</v>
      </c>
    </row>
    <row r="4481" customFormat="1" spans="1:14">
      <c r="A4481" s="54" t="s">
        <v>13420</v>
      </c>
      <c r="B4481" s="54" t="s">
        <v>13421</v>
      </c>
      <c r="C4481" s="54" t="s">
        <v>13422</v>
      </c>
      <c r="D4481" s="54" t="s">
        <v>24</v>
      </c>
      <c r="E4481" s="54" t="s">
        <v>18</v>
      </c>
      <c r="F4481" s="54" t="s">
        <v>24</v>
      </c>
      <c r="G4481" s="54" t="s">
        <v>19</v>
      </c>
      <c r="H4481" s="54"/>
      <c r="I4481" s="54" t="s">
        <v>211</v>
      </c>
      <c r="J4481" s="68">
        <v>90.56</v>
      </c>
      <c r="K4481" s="68">
        <v>110.08</v>
      </c>
      <c r="L4481" s="68">
        <v>100</v>
      </c>
      <c r="M4481" s="68">
        <v>120</v>
      </c>
      <c r="N4481" s="68">
        <v>20</v>
      </c>
    </row>
    <row r="4482" customFormat="1" spans="1:14">
      <c r="A4482" s="54" t="s">
        <v>13423</v>
      </c>
      <c r="B4482" s="54" t="s">
        <v>13424</v>
      </c>
      <c r="C4482" s="54" t="s">
        <v>13425</v>
      </c>
      <c r="D4482" s="54" t="s">
        <v>24</v>
      </c>
      <c r="E4482" s="54" t="s">
        <v>18</v>
      </c>
      <c r="F4482" s="54" t="s">
        <v>24</v>
      </c>
      <c r="G4482" s="54" t="s">
        <v>19</v>
      </c>
      <c r="H4482" s="54"/>
      <c r="I4482" s="54" t="s">
        <v>211</v>
      </c>
      <c r="J4482" s="68">
        <v>90.56</v>
      </c>
      <c r="K4482" s="68">
        <v>110.08</v>
      </c>
      <c r="L4482" s="68">
        <v>100</v>
      </c>
      <c r="M4482" s="68">
        <v>120</v>
      </c>
      <c r="N4482" s="68">
        <v>20</v>
      </c>
    </row>
    <row r="4483" customFormat="1" spans="1:14">
      <c r="A4483" s="54" t="s">
        <v>13426</v>
      </c>
      <c r="B4483" s="54" t="s">
        <v>13427</v>
      </c>
      <c r="C4483" s="54" t="s">
        <v>13428</v>
      </c>
      <c r="D4483" s="54" t="s">
        <v>24</v>
      </c>
      <c r="E4483" s="54" t="s">
        <v>18</v>
      </c>
      <c r="F4483" s="54" t="s">
        <v>24</v>
      </c>
      <c r="G4483" s="54" t="s">
        <v>19</v>
      </c>
      <c r="H4483" s="54"/>
      <c r="I4483" s="54" t="s">
        <v>211</v>
      </c>
      <c r="J4483" s="68">
        <v>90.56</v>
      </c>
      <c r="K4483" s="68">
        <v>110.08</v>
      </c>
      <c r="L4483" s="68">
        <v>100</v>
      </c>
      <c r="M4483" s="68">
        <v>120</v>
      </c>
      <c r="N4483" s="68">
        <v>20</v>
      </c>
    </row>
    <row r="4484" customFormat="1" spans="1:14">
      <c r="A4484" s="54" t="s">
        <v>13429</v>
      </c>
      <c r="B4484" s="54" t="s">
        <v>13430</v>
      </c>
      <c r="C4484" s="54" t="s">
        <v>13431</v>
      </c>
      <c r="D4484" s="54" t="s">
        <v>24</v>
      </c>
      <c r="E4484" s="54" t="s">
        <v>18</v>
      </c>
      <c r="F4484" s="54" t="s">
        <v>24</v>
      </c>
      <c r="G4484" s="66" t="s">
        <v>19</v>
      </c>
      <c r="H4484" s="54"/>
      <c r="I4484" s="54" t="s">
        <v>211</v>
      </c>
      <c r="J4484" s="68">
        <v>90.56</v>
      </c>
      <c r="K4484" s="68">
        <v>110.08</v>
      </c>
      <c r="L4484" s="68">
        <v>100</v>
      </c>
      <c r="M4484" s="68">
        <v>120</v>
      </c>
      <c r="N4484" s="68">
        <v>20</v>
      </c>
    </row>
    <row r="4485" customFormat="1" spans="1:14">
      <c r="A4485" s="54" t="s">
        <v>13432</v>
      </c>
      <c r="B4485" s="54" t="s">
        <v>13433</v>
      </c>
      <c r="C4485" s="54" t="s">
        <v>13434</v>
      </c>
      <c r="D4485" s="54" t="s">
        <v>24</v>
      </c>
      <c r="E4485" s="54" t="s">
        <v>18</v>
      </c>
      <c r="F4485" s="54" t="s">
        <v>24</v>
      </c>
      <c r="G4485" s="54" t="s">
        <v>19</v>
      </c>
      <c r="H4485" s="54"/>
      <c r="I4485" s="54" t="s">
        <v>211</v>
      </c>
      <c r="J4485" s="68">
        <v>90.56</v>
      </c>
      <c r="K4485" s="68">
        <v>110.08</v>
      </c>
      <c r="L4485" s="68">
        <v>100</v>
      </c>
      <c r="M4485" s="68">
        <v>120</v>
      </c>
      <c r="N4485" s="68">
        <v>20</v>
      </c>
    </row>
    <row r="4486" customFormat="1" spans="1:14">
      <c r="A4486" s="54" t="s">
        <v>13435</v>
      </c>
      <c r="B4486" s="54" t="s">
        <v>13436</v>
      </c>
      <c r="C4486" s="54" t="s">
        <v>13437</v>
      </c>
      <c r="D4486" s="54" t="s">
        <v>24</v>
      </c>
      <c r="E4486" s="54" t="s">
        <v>18</v>
      </c>
      <c r="F4486" s="54" t="s">
        <v>24</v>
      </c>
      <c r="G4486" s="54" t="s">
        <v>19</v>
      </c>
      <c r="H4486" s="54"/>
      <c r="I4486" s="54" t="s">
        <v>211</v>
      </c>
      <c r="J4486" s="68">
        <v>90.56</v>
      </c>
      <c r="K4486" s="68">
        <v>110.08</v>
      </c>
      <c r="L4486" s="68">
        <v>100</v>
      </c>
      <c r="M4486" s="68">
        <v>120</v>
      </c>
      <c r="N4486" s="68">
        <v>20</v>
      </c>
    </row>
    <row r="4487" customFormat="1" spans="1:14">
      <c r="A4487" s="54" t="s">
        <v>13438</v>
      </c>
      <c r="B4487" s="54" t="s">
        <v>13439</v>
      </c>
      <c r="C4487" s="54" t="s">
        <v>13440</v>
      </c>
      <c r="D4487" s="54" t="s">
        <v>24</v>
      </c>
      <c r="E4487" s="54" t="s">
        <v>18</v>
      </c>
      <c r="F4487" s="54" t="s">
        <v>24</v>
      </c>
      <c r="G4487" s="54" t="s">
        <v>19</v>
      </c>
      <c r="H4487" s="54"/>
      <c r="I4487" s="54" t="s">
        <v>211</v>
      </c>
      <c r="J4487" s="68">
        <v>90.56</v>
      </c>
      <c r="K4487" s="68">
        <v>110.08</v>
      </c>
      <c r="L4487" s="68">
        <v>100</v>
      </c>
      <c r="M4487" s="68">
        <v>120</v>
      </c>
      <c r="N4487" s="68">
        <v>20</v>
      </c>
    </row>
    <row r="4488" customFormat="1" spans="1:14">
      <c r="A4488" s="54" t="s">
        <v>13441</v>
      </c>
      <c r="B4488" s="54" t="s">
        <v>13442</v>
      </c>
      <c r="C4488" s="54" t="s">
        <v>13443</v>
      </c>
      <c r="D4488" s="54" t="s">
        <v>24</v>
      </c>
      <c r="E4488" s="54" t="s">
        <v>18</v>
      </c>
      <c r="F4488" s="54" t="s">
        <v>24</v>
      </c>
      <c r="G4488" s="54" t="s">
        <v>19</v>
      </c>
      <c r="H4488" s="54"/>
      <c r="I4488" s="54" t="s">
        <v>211</v>
      </c>
      <c r="J4488" s="68">
        <v>90.56</v>
      </c>
      <c r="K4488" s="68">
        <v>110.08</v>
      </c>
      <c r="L4488" s="68">
        <v>100</v>
      </c>
      <c r="M4488" s="68">
        <v>120</v>
      </c>
      <c r="N4488" s="68">
        <v>20</v>
      </c>
    </row>
    <row r="4489" customFormat="1" spans="1:14">
      <c r="A4489" s="54" t="s">
        <v>13444</v>
      </c>
      <c r="B4489" s="54" t="s">
        <v>13445</v>
      </c>
      <c r="C4489" s="54" t="s">
        <v>13446</v>
      </c>
      <c r="D4489" s="54" t="s">
        <v>24</v>
      </c>
      <c r="E4489" s="54" t="s">
        <v>18</v>
      </c>
      <c r="F4489" s="54" t="s">
        <v>24</v>
      </c>
      <c r="G4489" s="54" t="s">
        <v>19</v>
      </c>
      <c r="H4489" s="54"/>
      <c r="I4489" s="54" t="s">
        <v>211</v>
      </c>
      <c r="J4489" s="68">
        <v>90.56</v>
      </c>
      <c r="K4489" s="68">
        <v>110.08</v>
      </c>
      <c r="L4489" s="68">
        <v>100</v>
      </c>
      <c r="M4489" s="68">
        <v>120</v>
      </c>
      <c r="N4489" s="68">
        <v>20</v>
      </c>
    </row>
    <row r="4490" customFormat="1" spans="1:14">
      <c r="A4490" s="54" t="s">
        <v>13447</v>
      </c>
      <c r="B4490" s="54" t="s">
        <v>13448</v>
      </c>
      <c r="C4490" s="54" t="s">
        <v>13449</v>
      </c>
      <c r="D4490" s="54" t="s">
        <v>24</v>
      </c>
      <c r="E4490" s="54" t="s">
        <v>18</v>
      </c>
      <c r="F4490" s="54" t="s">
        <v>24</v>
      </c>
      <c r="G4490" s="66" t="s">
        <v>19</v>
      </c>
      <c r="H4490" s="54"/>
      <c r="I4490" s="54" t="s">
        <v>211</v>
      </c>
      <c r="J4490" s="68">
        <v>90.56</v>
      </c>
      <c r="K4490" s="68">
        <v>110.08</v>
      </c>
      <c r="L4490" s="68">
        <v>100</v>
      </c>
      <c r="M4490" s="68">
        <v>120</v>
      </c>
      <c r="N4490" s="68">
        <v>20</v>
      </c>
    </row>
    <row r="4491" customFormat="1" spans="1:14">
      <c r="A4491" s="54" t="s">
        <v>13450</v>
      </c>
      <c r="B4491" s="54" t="s">
        <v>13451</v>
      </c>
      <c r="C4491" s="54" t="s">
        <v>13452</v>
      </c>
      <c r="D4491" s="54" t="s">
        <v>24</v>
      </c>
      <c r="E4491" s="54" t="s">
        <v>18</v>
      </c>
      <c r="F4491" s="54" t="s">
        <v>24</v>
      </c>
      <c r="G4491" s="54" t="s">
        <v>19</v>
      </c>
      <c r="H4491" s="54"/>
      <c r="I4491" s="54" t="s">
        <v>211</v>
      </c>
      <c r="J4491" s="68">
        <v>90.56</v>
      </c>
      <c r="K4491" s="68">
        <v>110.08</v>
      </c>
      <c r="L4491" s="68">
        <v>100</v>
      </c>
      <c r="M4491" s="68">
        <v>120</v>
      </c>
      <c r="N4491" s="68">
        <v>20</v>
      </c>
    </row>
    <row r="4492" customFormat="1" spans="1:14">
      <c r="A4492" s="54" t="s">
        <v>13453</v>
      </c>
      <c r="B4492" s="54" t="s">
        <v>13454</v>
      </c>
      <c r="C4492" s="54" t="s">
        <v>13455</v>
      </c>
      <c r="D4492" s="54" t="s">
        <v>24</v>
      </c>
      <c r="E4492" s="54" t="s">
        <v>18</v>
      </c>
      <c r="F4492" s="54" t="s">
        <v>24</v>
      </c>
      <c r="G4492" s="54" t="s">
        <v>19</v>
      </c>
      <c r="H4492" s="54"/>
      <c r="I4492" s="54" t="s">
        <v>211</v>
      </c>
      <c r="J4492" s="68">
        <v>90.56</v>
      </c>
      <c r="K4492" s="68">
        <v>110.08</v>
      </c>
      <c r="L4492" s="68">
        <v>100</v>
      </c>
      <c r="M4492" s="68">
        <v>120</v>
      </c>
      <c r="N4492" s="68">
        <v>20</v>
      </c>
    </row>
    <row r="4493" customFormat="1" spans="1:14">
      <c r="A4493" s="54" t="s">
        <v>13456</v>
      </c>
      <c r="B4493" s="54" t="s">
        <v>13457</v>
      </c>
      <c r="C4493" s="54" t="s">
        <v>13458</v>
      </c>
      <c r="D4493" s="54" t="s">
        <v>24</v>
      </c>
      <c r="E4493" s="54" t="s">
        <v>18</v>
      </c>
      <c r="F4493" s="54" t="s">
        <v>24</v>
      </c>
      <c r="G4493" s="66" t="s">
        <v>19</v>
      </c>
      <c r="H4493" s="54"/>
      <c r="I4493" s="54" t="s">
        <v>211</v>
      </c>
      <c r="J4493" s="68">
        <v>90.56</v>
      </c>
      <c r="K4493" s="68">
        <v>106.64</v>
      </c>
      <c r="L4493" s="68">
        <v>100</v>
      </c>
      <c r="M4493" s="68">
        <v>120</v>
      </c>
      <c r="N4493" s="68">
        <v>20</v>
      </c>
    </row>
    <row r="4494" customFormat="1" spans="1:14">
      <c r="A4494" s="54" t="s">
        <v>13459</v>
      </c>
      <c r="B4494" s="54" t="s">
        <v>13460</v>
      </c>
      <c r="C4494" s="54" t="s">
        <v>13461</v>
      </c>
      <c r="D4494" s="54" t="s">
        <v>17</v>
      </c>
      <c r="E4494" s="54" t="s">
        <v>18</v>
      </c>
      <c r="F4494" s="54" t="s">
        <v>17</v>
      </c>
      <c r="G4494" s="54" t="s">
        <v>19</v>
      </c>
      <c r="H4494" s="54"/>
      <c r="I4494" s="54" t="s">
        <v>191</v>
      </c>
      <c r="J4494" s="68">
        <v>7.16</v>
      </c>
      <c r="K4494" s="68">
        <v>1.836</v>
      </c>
      <c r="L4494" s="68">
        <v>7.5</v>
      </c>
      <c r="M4494" s="68">
        <v>7.5</v>
      </c>
      <c r="N4494" s="68">
        <v>0</v>
      </c>
    </row>
    <row r="4495" customFormat="1" spans="1:14">
      <c r="A4495" s="54" t="s">
        <v>13462</v>
      </c>
      <c r="B4495" s="54" t="s">
        <v>13463</v>
      </c>
      <c r="C4495" s="54" t="s">
        <v>13464</v>
      </c>
      <c r="D4495" s="54" t="s">
        <v>24</v>
      </c>
      <c r="E4495" s="54" t="s">
        <v>18</v>
      </c>
      <c r="F4495" s="54" t="s">
        <v>24</v>
      </c>
      <c r="G4495" s="54" t="s">
        <v>19</v>
      </c>
      <c r="H4495" s="54"/>
      <c r="I4495" s="54" t="s">
        <v>246</v>
      </c>
      <c r="J4495" s="68">
        <v>24</v>
      </c>
      <c r="K4495" s="68">
        <v>29.441</v>
      </c>
      <c r="L4495" s="68">
        <v>25</v>
      </c>
      <c r="M4495" s="68">
        <v>30</v>
      </c>
      <c r="N4495" s="68">
        <v>5</v>
      </c>
    </row>
    <row r="4496" customFormat="1" spans="1:14">
      <c r="A4496" s="54" t="s">
        <v>13465</v>
      </c>
      <c r="B4496" s="54" t="s">
        <v>13466</v>
      </c>
      <c r="C4496" s="54" t="s">
        <v>13467</v>
      </c>
      <c r="D4496" s="54" t="s">
        <v>24</v>
      </c>
      <c r="E4496" s="54" t="s">
        <v>18</v>
      </c>
      <c r="F4496" s="54" t="s">
        <v>24</v>
      </c>
      <c r="G4496" s="54" t="s">
        <v>19</v>
      </c>
      <c r="H4496" s="54"/>
      <c r="I4496" s="54" t="s">
        <v>246</v>
      </c>
      <c r="J4496" s="68">
        <v>24</v>
      </c>
      <c r="K4496" s="68">
        <v>29.441</v>
      </c>
      <c r="L4496" s="68">
        <v>25</v>
      </c>
      <c r="M4496" s="68">
        <v>30</v>
      </c>
      <c r="N4496" s="68">
        <v>5</v>
      </c>
    </row>
    <row r="4497" customFormat="1" spans="1:14">
      <c r="A4497" s="54" t="s">
        <v>13468</v>
      </c>
      <c r="B4497" s="54" t="s">
        <v>13469</v>
      </c>
      <c r="C4497" s="54" t="s">
        <v>13470</v>
      </c>
      <c r="D4497" s="54" t="s">
        <v>24</v>
      </c>
      <c r="E4497" s="54" t="s">
        <v>18</v>
      </c>
      <c r="F4497" s="54" t="s">
        <v>24</v>
      </c>
      <c r="G4497" s="54" t="s">
        <v>19</v>
      </c>
      <c r="H4497" s="54"/>
      <c r="I4497" s="54" t="s">
        <v>246</v>
      </c>
      <c r="J4497" s="68">
        <v>24</v>
      </c>
      <c r="K4497" s="68">
        <v>29.441</v>
      </c>
      <c r="L4497" s="68">
        <v>25</v>
      </c>
      <c r="M4497" s="68">
        <v>30</v>
      </c>
      <c r="N4497" s="68">
        <v>5</v>
      </c>
    </row>
    <row r="4498" customFormat="1" spans="1:14">
      <c r="A4498" s="54" t="s">
        <v>13471</v>
      </c>
      <c r="B4498" s="54" t="s">
        <v>13472</v>
      </c>
      <c r="C4498" s="54" t="s">
        <v>13473</v>
      </c>
      <c r="D4498" s="54" t="s">
        <v>24</v>
      </c>
      <c r="E4498" s="54" t="s">
        <v>18</v>
      </c>
      <c r="F4498" s="54" t="s">
        <v>24</v>
      </c>
      <c r="G4498" s="54" t="s">
        <v>19</v>
      </c>
      <c r="H4498" s="54"/>
      <c r="I4498" s="54" t="s">
        <v>246</v>
      </c>
      <c r="J4498" s="68">
        <v>24</v>
      </c>
      <c r="K4498" s="68">
        <v>29.441</v>
      </c>
      <c r="L4498" s="68">
        <v>25</v>
      </c>
      <c r="M4498" s="68">
        <v>30</v>
      </c>
      <c r="N4498" s="68">
        <v>5</v>
      </c>
    </row>
    <row r="4499" customFormat="1" spans="1:14">
      <c r="A4499" s="54" t="s">
        <v>13474</v>
      </c>
      <c r="B4499" s="54" t="s">
        <v>13475</v>
      </c>
      <c r="C4499" s="54" t="s">
        <v>13476</v>
      </c>
      <c r="D4499" s="54" t="s">
        <v>24</v>
      </c>
      <c r="E4499" s="54" t="s">
        <v>18</v>
      </c>
      <c r="F4499" s="54" t="s">
        <v>24</v>
      </c>
      <c r="G4499" s="54" t="s">
        <v>19</v>
      </c>
      <c r="H4499" s="54"/>
      <c r="I4499" s="54" t="s">
        <v>246</v>
      </c>
      <c r="J4499" s="68">
        <v>24</v>
      </c>
      <c r="K4499" s="68">
        <v>29.441</v>
      </c>
      <c r="L4499" s="68">
        <v>25</v>
      </c>
      <c r="M4499" s="68">
        <v>30</v>
      </c>
      <c r="N4499" s="68">
        <v>5</v>
      </c>
    </row>
    <row r="4500" customFormat="1" spans="1:14">
      <c r="A4500" s="54" t="s">
        <v>13477</v>
      </c>
      <c r="B4500" s="54" t="s">
        <v>13478</v>
      </c>
      <c r="C4500" s="54" t="s">
        <v>13479</v>
      </c>
      <c r="D4500" s="54" t="s">
        <v>24</v>
      </c>
      <c r="E4500" s="54" t="s">
        <v>18</v>
      </c>
      <c r="F4500" s="54" t="s">
        <v>24</v>
      </c>
      <c r="G4500" s="66" t="s">
        <v>19</v>
      </c>
      <c r="H4500" s="54"/>
      <c r="I4500" s="54" t="s">
        <v>246</v>
      </c>
      <c r="J4500" s="68">
        <v>24</v>
      </c>
      <c r="K4500" s="68">
        <v>29.441</v>
      </c>
      <c r="L4500" s="68">
        <v>25</v>
      </c>
      <c r="M4500" s="68">
        <v>30</v>
      </c>
      <c r="N4500" s="68">
        <v>5</v>
      </c>
    </row>
    <row r="4501" customFormat="1" spans="1:14">
      <c r="A4501" s="54" t="s">
        <v>13480</v>
      </c>
      <c r="B4501" s="54" t="s">
        <v>13481</v>
      </c>
      <c r="C4501" s="54" t="s">
        <v>13482</v>
      </c>
      <c r="D4501" s="54" t="s">
        <v>24</v>
      </c>
      <c r="E4501" s="54" t="s">
        <v>18</v>
      </c>
      <c r="F4501" s="54" t="s">
        <v>24</v>
      </c>
      <c r="G4501" s="54" t="s">
        <v>19</v>
      </c>
      <c r="H4501" s="54"/>
      <c r="I4501" s="54" t="s">
        <v>246</v>
      </c>
      <c r="J4501" s="68">
        <v>24</v>
      </c>
      <c r="K4501" s="68">
        <v>29.441</v>
      </c>
      <c r="L4501" s="68">
        <v>24</v>
      </c>
      <c r="M4501" s="68">
        <v>30</v>
      </c>
      <c r="N4501" s="68">
        <v>6</v>
      </c>
    </row>
    <row r="4502" customFormat="1" spans="1:14">
      <c r="A4502" s="54" t="s">
        <v>13483</v>
      </c>
      <c r="B4502" s="54" t="s">
        <v>13484</v>
      </c>
      <c r="C4502" s="54" t="s">
        <v>13485</v>
      </c>
      <c r="D4502" s="54" t="s">
        <v>24</v>
      </c>
      <c r="E4502" s="54" t="s">
        <v>18</v>
      </c>
      <c r="F4502" s="54" t="s">
        <v>24</v>
      </c>
      <c r="G4502" s="54" t="s">
        <v>19</v>
      </c>
      <c r="H4502" s="54"/>
      <c r="I4502" s="54" t="s">
        <v>246</v>
      </c>
      <c r="J4502" s="68">
        <v>24</v>
      </c>
      <c r="K4502" s="68">
        <v>29.441</v>
      </c>
      <c r="L4502" s="68">
        <v>25</v>
      </c>
      <c r="M4502" s="68">
        <v>30</v>
      </c>
      <c r="N4502" s="68">
        <v>5</v>
      </c>
    </row>
    <row r="4503" customFormat="1" spans="1:14">
      <c r="A4503" s="54" t="s">
        <v>13486</v>
      </c>
      <c r="B4503" s="54" t="s">
        <v>13487</v>
      </c>
      <c r="C4503" s="54" t="s">
        <v>13488</v>
      </c>
      <c r="D4503" s="54" t="s">
        <v>24</v>
      </c>
      <c r="E4503" s="54" t="s">
        <v>18</v>
      </c>
      <c r="F4503" s="54" t="s">
        <v>24</v>
      </c>
      <c r="G4503" s="54" t="s">
        <v>19</v>
      </c>
      <c r="H4503" s="54"/>
      <c r="I4503" s="54" t="s">
        <v>246</v>
      </c>
      <c r="J4503" s="68">
        <v>24</v>
      </c>
      <c r="K4503" s="68">
        <v>29.441</v>
      </c>
      <c r="L4503" s="68">
        <v>24</v>
      </c>
      <c r="M4503" s="68">
        <v>30</v>
      </c>
      <c r="N4503" s="68">
        <v>6</v>
      </c>
    </row>
    <row r="4504" customFormat="1" spans="1:14">
      <c r="A4504" s="54" t="s">
        <v>13489</v>
      </c>
      <c r="B4504" s="54" t="s">
        <v>13490</v>
      </c>
      <c r="C4504" s="54" t="s">
        <v>13491</v>
      </c>
      <c r="D4504" s="54" t="s">
        <v>24</v>
      </c>
      <c r="E4504" s="54" t="s">
        <v>18</v>
      </c>
      <c r="F4504" s="54" t="s">
        <v>24</v>
      </c>
      <c r="G4504" s="54" t="s">
        <v>19</v>
      </c>
      <c r="H4504" s="54"/>
      <c r="I4504" s="54" t="s">
        <v>246</v>
      </c>
      <c r="J4504" s="68">
        <v>24</v>
      </c>
      <c r="K4504" s="68">
        <v>29.441</v>
      </c>
      <c r="L4504" s="68">
        <v>24</v>
      </c>
      <c r="M4504" s="68">
        <v>30</v>
      </c>
      <c r="N4504" s="68">
        <v>6</v>
      </c>
    </row>
    <row r="4505" customFormat="1" spans="1:14">
      <c r="A4505" s="54" t="s">
        <v>13492</v>
      </c>
      <c r="B4505" s="54" t="s">
        <v>13493</v>
      </c>
      <c r="C4505" s="54" t="s">
        <v>13494</v>
      </c>
      <c r="D4505" s="54" t="s">
        <v>28</v>
      </c>
      <c r="E4505" s="54" t="s">
        <v>18</v>
      </c>
      <c r="F4505" s="54" t="s">
        <v>28</v>
      </c>
      <c r="G4505" s="54" t="s">
        <v>29</v>
      </c>
      <c r="H4505" s="54"/>
      <c r="I4505" s="54" t="s">
        <v>7799</v>
      </c>
      <c r="J4505" s="68">
        <v>175.05</v>
      </c>
      <c r="K4505" s="68">
        <v>1.258</v>
      </c>
      <c r="L4505" s="68">
        <v>1.3</v>
      </c>
      <c r="M4505" s="68">
        <v>1.4</v>
      </c>
      <c r="N4505" s="68">
        <v>0.1</v>
      </c>
    </row>
    <row r="4506" customFormat="1" spans="1:14">
      <c r="A4506" s="54" t="s">
        <v>13495</v>
      </c>
      <c r="B4506" s="54" t="s">
        <v>13496</v>
      </c>
      <c r="C4506" s="54" t="s">
        <v>13497</v>
      </c>
      <c r="D4506" s="54" t="s">
        <v>97</v>
      </c>
      <c r="E4506" s="54" t="s">
        <v>18</v>
      </c>
      <c r="F4506" s="54" t="s">
        <v>97</v>
      </c>
      <c r="G4506" s="54" t="s">
        <v>98</v>
      </c>
      <c r="H4506" s="54"/>
      <c r="I4506" s="54" t="s">
        <v>1113</v>
      </c>
      <c r="J4506" s="68">
        <v>30.31</v>
      </c>
      <c r="K4506" s="68">
        <v>21.158</v>
      </c>
      <c r="L4506" s="68">
        <v>31</v>
      </c>
      <c r="M4506" s="68">
        <v>31</v>
      </c>
      <c r="N4506" s="68">
        <v>0</v>
      </c>
    </row>
    <row r="4507" customFormat="1" spans="1:14">
      <c r="A4507" s="54" t="s">
        <v>13498</v>
      </c>
      <c r="B4507" s="54" t="s">
        <v>13499</v>
      </c>
      <c r="C4507" s="54" t="s">
        <v>13500</v>
      </c>
      <c r="D4507" s="54" t="s">
        <v>17</v>
      </c>
      <c r="E4507" s="54" t="s">
        <v>18</v>
      </c>
      <c r="F4507" s="54" t="s">
        <v>17</v>
      </c>
      <c r="G4507" s="54" t="s">
        <v>19</v>
      </c>
      <c r="H4507" s="54"/>
      <c r="I4507" s="54" t="s">
        <v>227</v>
      </c>
      <c r="J4507" s="68">
        <v>33.32</v>
      </c>
      <c r="K4507" s="68">
        <v>14.08</v>
      </c>
      <c r="L4507" s="68">
        <v>34</v>
      </c>
      <c r="M4507" s="68">
        <v>34</v>
      </c>
      <c r="N4507" s="68">
        <v>0</v>
      </c>
    </row>
    <row r="4508" customFormat="1" spans="1:14">
      <c r="A4508" s="54" t="s">
        <v>13501</v>
      </c>
      <c r="B4508" s="54" t="s">
        <v>13502</v>
      </c>
      <c r="C4508" s="54" t="s">
        <v>13503</v>
      </c>
      <c r="D4508" s="54" t="s">
        <v>144</v>
      </c>
      <c r="E4508" s="54" t="s">
        <v>18</v>
      </c>
      <c r="F4508" s="54" t="s">
        <v>144</v>
      </c>
      <c r="G4508" s="54" t="s">
        <v>52</v>
      </c>
      <c r="H4508" s="54"/>
      <c r="I4508" s="54" t="s">
        <v>227</v>
      </c>
      <c r="J4508" s="68">
        <v>19.55</v>
      </c>
      <c r="K4508" s="68">
        <v>10.434</v>
      </c>
      <c r="L4508" s="68">
        <v>20</v>
      </c>
      <c r="M4508" s="68">
        <v>20</v>
      </c>
      <c r="N4508" s="68">
        <v>0</v>
      </c>
    </row>
    <row r="4509" customFormat="1" spans="1:14">
      <c r="A4509" s="54" t="s">
        <v>13504</v>
      </c>
      <c r="B4509" s="54" t="s">
        <v>13505</v>
      </c>
      <c r="C4509" s="54" t="s">
        <v>13506</v>
      </c>
      <c r="D4509" s="54" t="s">
        <v>590</v>
      </c>
      <c r="E4509" s="54" t="s">
        <v>18</v>
      </c>
      <c r="F4509" s="54" t="s">
        <v>590</v>
      </c>
      <c r="G4509" s="54" t="s">
        <v>129</v>
      </c>
      <c r="H4509" s="54"/>
      <c r="I4509" s="54" t="s">
        <v>99</v>
      </c>
      <c r="J4509" s="68">
        <v>1.16</v>
      </c>
      <c r="K4509" s="68">
        <v>1.368</v>
      </c>
      <c r="L4509" s="68">
        <v>2</v>
      </c>
      <c r="M4509" s="68">
        <v>1.5</v>
      </c>
      <c r="N4509" s="68">
        <v>-0.5</v>
      </c>
    </row>
    <row r="4510" customFormat="1" spans="1:14">
      <c r="A4510" s="54" t="s">
        <v>13507</v>
      </c>
      <c r="B4510" s="54" t="s">
        <v>13508</v>
      </c>
      <c r="C4510" s="54" t="s">
        <v>13509</v>
      </c>
      <c r="D4510" s="54" t="s">
        <v>28</v>
      </c>
      <c r="E4510" s="54" t="s">
        <v>18</v>
      </c>
      <c r="F4510" s="54" t="s">
        <v>28</v>
      </c>
      <c r="G4510" s="54" t="s">
        <v>29</v>
      </c>
      <c r="H4510" s="54"/>
      <c r="I4510" s="54" t="s">
        <v>337</v>
      </c>
      <c r="J4510" s="68">
        <v>173.19</v>
      </c>
      <c r="K4510" s="68">
        <v>1.219</v>
      </c>
      <c r="L4510" s="68">
        <v>1.21</v>
      </c>
      <c r="M4510" s="68">
        <v>174</v>
      </c>
      <c r="N4510" s="68">
        <v>172.79</v>
      </c>
    </row>
    <row r="4511" customFormat="1" spans="1:14">
      <c r="A4511" s="54" t="s">
        <v>13510</v>
      </c>
      <c r="B4511" s="54" t="s">
        <v>13511</v>
      </c>
      <c r="C4511" s="54" t="s">
        <v>13512</v>
      </c>
      <c r="D4511" s="54" t="s">
        <v>17</v>
      </c>
      <c r="E4511" s="54" t="s">
        <v>18</v>
      </c>
      <c r="F4511" s="54" t="s">
        <v>17</v>
      </c>
      <c r="G4511" s="66" t="s">
        <v>19</v>
      </c>
      <c r="H4511" s="54"/>
      <c r="I4511" s="54" t="s">
        <v>152</v>
      </c>
      <c r="J4511" s="68">
        <v>0.07</v>
      </c>
      <c r="K4511" s="68">
        <v>0.227</v>
      </c>
      <c r="L4511" s="68">
        <v>0.5</v>
      </c>
      <c r="M4511" s="68">
        <v>0.5</v>
      </c>
      <c r="N4511" s="68">
        <v>0</v>
      </c>
    </row>
    <row r="4512" customFormat="1" spans="1:14">
      <c r="A4512" s="54" t="s">
        <v>13513</v>
      </c>
      <c r="B4512" s="54" t="s">
        <v>13514</v>
      </c>
      <c r="C4512" s="54" t="s">
        <v>13515</v>
      </c>
      <c r="D4512" s="54" t="s">
        <v>17</v>
      </c>
      <c r="E4512" s="54" t="s">
        <v>18</v>
      </c>
      <c r="F4512" s="54" t="s">
        <v>17</v>
      </c>
      <c r="G4512" s="66" t="s">
        <v>19</v>
      </c>
      <c r="H4512" s="54"/>
      <c r="I4512" s="54" t="s">
        <v>152</v>
      </c>
      <c r="J4512" s="68">
        <v>1.6</v>
      </c>
      <c r="K4512" s="68">
        <v>0.576</v>
      </c>
      <c r="L4512" s="68">
        <v>2</v>
      </c>
      <c r="M4512" s="68">
        <v>2</v>
      </c>
      <c r="N4512" s="68">
        <v>0</v>
      </c>
    </row>
    <row r="4513" customFormat="1" spans="1:14">
      <c r="A4513" s="54" t="s">
        <v>13516</v>
      </c>
      <c r="B4513" s="54" t="s">
        <v>13517</v>
      </c>
      <c r="C4513" s="54" t="s">
        <v>13518</v>
      </c>
      <c r="D4513" s="54" t="s">
        <v>1592</v>
      </c>
      <c r="E4513" s="54" t="s">
        <v>18</v>
      </c>
      <c r="F4513" s="54" t="s">
        <v>1592</v>
      </c>
      <c r="G4513" s="54" t="s">
        <v>52</v>
      </c>
      <c r="H4513" s="54"/>
      <c r="I4513" s="54" t="s">
        <v>86</v>
      </c>
      <c r="J4513" s="68">
        <v>18.03</v>
      </c>
      <c r="K4513" s="68">
        <v>11.318</v>
      </c>
      <c r="L4513" s="68">
        <v>18</v>
      </c>
      <c r="M4513" s="68">
        <v>19</v>
      </c>
      <c r="N4513" s="68">
        <v>1</v>
      </c>
    </row>
    <row r="4514" customFormat="1" spans="1:14">
      <c r="A4514" s="54" t="s">
        <v>13519</v>
      </c>
      <c r="B4514" s="54" t="s">
        <v>13520</v>
      </c>
      <c r="C4514" s="54" t="s">
        <v>13521</v>
      </c>
      <c r="D4514" s="54" t="s">
        <v>24</v>
      </c>
      <c r="E4514" s="54" t="s">
        <v>18</v>
      </c>
      <c r="F4514" s="54" t="s">
        <v>24</v>
      </c>
      <c r="G4514" s="54" t="s">
        <v>19</v>
      </c>
      <c r="H4514" s="54"/>
      <c r="I4514" s="54" t="s">
        <v>211</v>
      </c>
      <c r="J4514" s="68">
        <v>115.96</v>
      </c>
      <c r="K4514" s="68">
        <v>242.672</v>
      </c>
      <c r="L4514" s="68">
        <v>157</v>
      </c>
      <c r="M4514" s="68">
        <v>247</v>
      </c>
      <c r="N4514" s="68">
        <v>90</v>
      </c>
    </row>
    <row r="4515" customFormat="1" spans="1:14">
      <c r="A4515" s="54" t="s">
        <v>13522</v>
      </c>
      <c r="B4515" s="54" t="s">
        <v>13523</v>
      </c>
      <c r="C4515" s="54" t="s">
        <v>13524</v>
      </c>
      <c r="D4515" s="54" t="s">
        <v>256</v>
      </c>
      <c r="E4515" s="54" t="s">
        <v>18</v>
      </c>
      <c r="F4515" s="54" t="s">
        <v>256</v>
      </c>
      <c r="G4515" s="54" t="s">
        <v>19</v>
      </c>
      <c r="H4515" s="54"/>
      <c r="I4515" s="54" t="s">
        <v>116</v>
      </c>
      <c r="J4515" s="68">
        <v>0.48</v>
      </c>
      <c r="K4515" s="68">
        <v>0.598</v>
      </c>
      <c r="L4515" s="68">
        <v>1</v>
      </c>
      <c r="M4515" s="68">
        <v>3</v>
      </c>
      <c r="N4515" s="68">
        <v>2</v>
      </c>
    </row>
    <row r="4516" customFormat="1" spans="1:14">
      <c r="A4516" s="54" t="s">
        <v>13525</v>
      </c>
      <c r="B4516" s="54" t="s">
        <v>13526</v>
      </c>
      <c r="C4516" s="54" t="s">
        <v>13527</v>
      </c>
      <c r="D4516" s="54" t="s">
        <v>17</v>
      </c>
      <c r="E4516" s="54" t="s">
        <v>18</v>
      </c>
      <c r="F4516" s="54" t="s">
        <v>17</v>
      </c>
      <c r="G4516" s="66" t="s">
        <v>19</v>
      </c>
      <c r="H4516" s="54"/>
      <c r="I4516" s="54" t="s">
        <v>215</v>
      </c>
      <c r="J4516" s="68">
        <v>0.09</v>
      </c>
      <c r="K4516" s="68">
        <v>0</v>
      </c>
      <c r="L4516" s="68">
        <v>0.5</v>
      </c>
      <c r="M4516" s="68">
        <v>0.5</v>
      </c>
      <c r="N4516" s="68">
        <v>0</v>
      </c>
    </row>
    <row r="4517" customFormat="1" spans="1:14">
      <c r="A4517" s="54" t="s">
        <v>13528</v>
      </c>
      <c r="B4517" s="54" t="s">
        <v>13529</v>
      </c>
      <c r="C4517" s="54" t="s">
        <v>13530</v>
      </c>
      <c r="D4517" s="54" t="s">
        <v>160</v>
      </c>
      <c r="E4517" s="54" t="s">
        <v>18</v>
      </c>
      <c r="F4517" s="54" t="s">
        <v>160</v>
      </c>
      <c r="G4517" s="66" t="s">
        <v>129</v>
      </c>
      <c r="H4517" s="54"/>
      <c r="I4517" s="54" t="s">
        <v>145</v>
      </c>
      <c r="J4517" s="68">
        <v>1.33</v>
      </c>
      <c r="K4517" s="68">
        <v>0</v>
      </c>
      <c r="L4517" s="68">
        <v>1.5</v>
      </c>
      <c r="M4517" s="68">
        <v>1.5</v>
      </c>
      <c r="N4517" s="68">
        <v>0</v>
      </c>
    </row>
    <row r="4518" customFormat="1" spans="1:14">
      <c r="A4518" s="54" t="s">
        <v>13531</v>
      </c>
      <c r="B4518" s="54" t="s">
        <v>13532</v>
      </c>
      <c r="C4518" s="54" t="s">
        <v>13533</v>
      </c>
      <c r="D4518" s="54" t="s">
        <v>17</v>
      </c>
      <c r="E4518" s="54" t="s">
        <v>18</v>
      </c>
      <c r="F4518" s="54" t="s">
        <v>17</v>
      </c>
      <c r="G4518" s="54" t="s">
        <v>19</v>
      </c>
      <c r="H4518" s="54"/>
      <c r="I4518" s="54" t="s">
        <v>570</v>
      </c>
      <c r="J4518" s="68">
        <v>26.99</v>
      </c>
      <c r="K4518" s="68">
        <v>42.636</v>
      </c>
      <c r="L4518" s="68">
        <v>42</v>
      </c>
      <c r="M4518" s="68">
        <v>43</v>
      </c>
      <c r="N4518" s="68">
        <v>1</v>
      </c>
    </row>
    <row r="4519" customFormat="1" spans="1:14">
      <c r="A4519" s="54" t="s">
        <v>13534</v>
      </c>
      <c r="B4519" s="54" t="s">
        <v>13535</v>
      </c>
      <c r="C4519" s="54" t="s">
        <v>13536</v>
      </c>
      <c r="D4519" s="54" t="s">
        <v>17</v>
      </c>
      <c r="E4519" s="54" t="s">
        <v>18</v>
      </c>
      <c r="F4519" s="54" t="s">
        <v>17</v>
      </c>
      <c r="G4519" s="54" t="s">
        <v>19</v>
      </c>
      <c r="H4519" s="54"/>
      <c r="I4519" s="54" t="s">
        <v>570</v>
      </c>
      <c r="J4519" s="68">
        <v>28.15</v>
      </c>
      <c r="K4519" s="68">
        <v>43.911</v>
      </c>
      <c r="L4519" s="68">
        <v>43</v>
      </c>
      <c r="M4519" s="68">
        <v>44</v>
      </c>
      <c r="N4519" s="68">
        <v>1</v>
      </c>
    </row>
    <row r="4520" customFormat="1" spans="1:14">
      <c r="A4520" s="54" t="s">
        <v>13537</v>
      </c>
      <c r="B4520" s="54" t="s">
        <v>13538</v>
      </c>
      <c r="C4520" s="54" t="s">
        <v>13539</v>
      </c>
      <c r="D4520" s="54" t="s">
        <v>24</v>
      </c>
      <c r="E4520" s="54" t="s">
        <v>18</v>
      </c>
      <c r="F4520" s="54" t="s">
        <v>24</v>
      </c>
      <c r="G4520" s="54" t="s">
        <v>19</v>
      </c>
      <c r="H4520" s="54"/>
      <c r="I4520" s="54" t="s">
        <v>1373</v>
      </c>
      <c r="J4520" s="68">
        <v>5.71</v>
      </c>
      <c r="K4520" s="68">
        <v>8.554</v>
      </c>
      <c r="L4520" s="68">
        <v>7</v>
      </c>
      <c r="M4520" s="68">
        <v>9</v>
      </c>
      <c r="N4520" s="68">
        <v>2</v>
      </c>
    </row>
    <row r="4521" customFormat="1" spans="1:14">
      <c r="A4521" s="54" t="s">
        <v>13540</v>
      </c>
      <c r="B4521" s="54" t="s">
        <v>13541</v>
      </c>
      <c r="C4521" s="54" t="s">
        <v>13542</v>
      </c>
      <c r="D4521" s="54" t="s">
        <v>168</v>
      </c>
      <c r="E4521" s="54" t="s">
        <v>18</v>
      </c>
      <c r="F4521" s="54" t="s">
        <v>169</v>
      </c>
      <c r="G4521" s="54" t="s">
        <v>170</v>
      </c>
      <c r="H4521" s="54"/>
      <c r="I4521" s="54" t="s">
        <v>3662</v>
      </c>
      <c r="J4521" s="68">
        <v>20.01</v>
      </c>
      <c r="K4521" s="68">
        <v>14.333</v>
      </c>
      <c r="L4521" s="68">
        <v>20</v>
      </c>
      <c r="M4521" s="68">
        <v>21</v>
      </c>
      <c r="N4521" s="68">
        <v>1</v>
      </c>
    </row>
    <row r="4522" customFormat="1" spans="1:14">
      <c r="A4522" s="54" t="s">
        <v>13543</v>
      </c>
      <c r="B4522" s="54" t="s">
        <v>13544</v>
      </c>
      <c r="C4522" s="54" t="s">
        <v>13545</v>
      </c>
      <c r="D4522" s="54" t="s">
        <v>2309</v>
      </c>
      <c r="E4522" s="54" t="s">
        <v>18</v>
      </c>
      <c r="F4522" s="54" t="s">
        <v>2309</v>
      </c>
      <c r="G4522" s="54" t="s">
        <v>129</v>
      </c>
      <c r="H4522" s="54"/>
      <c r="I4522" s="54" t="s">
        <v>145</v>
      </c>
      <c r="J4522" s="68">
        <v>7.34</v>
      </c>
      <c r="K4522" s="68">
        <v>5.148</v>
      </c>
      <c r="L4522" s="68">
        <v>7.5</v>
      </c>
      <c r="M4522" s="68">
        <v>7.5</v>
      </c>
      <c r="N4522" s="68">
        <v>0</v>
      </c>
    </row>
    <row r="4523" customFormat="1" spans="1:14">
      <c r="A4523" s="54" t="s">
        <v>13546</v>
      </c>
      <c r="B4523" s="54" t="s">
        <v>13547</v>
      </c>
      <c r="C4523" s="54" t="s">
        <v>13548</v>
      </c>
      <c r="D4523" s="54" t="s">
        <v>168</v>
      </c>
      <c r="E4523" s="54" t="s">
        <v>18</v>
      </c>
      <c r="F4523" s="54" t="s">
        <v>169</v>
      </c>
      <c r="G4523" s="66" t="s">
        <v>170</v>
      </c>
      <c r="H4523" s="54"/>
      <c r="I4523" s="54" t="s">
        <v>215</v>
      </c>
      <c r="J4523" s="68">
        <v>37.86</v>
      </c>
      <c r="K4523" s="68">
        <v>39.69</v>
      </c>
      <c r="L4523" s="68">
        <v>39</v>
      </c>
      <c r="M4523" s="68">
        <v>40</v>
      </c>
      <c r="N4523" s="68">
        <v>1</v>
      </c>
    </row>
    <row r="4524" customFormat="1" spans="1:14">
      <c r="A4524" s="54" t="s">
        <v>13549</v>
      </c>
      <c r="B4524" s="54" t="s">
        <v>13550</v>
      </c>
      <c r="C4524" s="54" t="s">
        <v>13551</v>
      </c>
      <c r="D4524" s="54" t="s">
        <v>1283</v>
      </c>
      <c r="E4524" s="54" t="s">
        <v>18</v>
      </c>
      <c r="F4524" s="54" t="s">
        <v>1283</v>
      </c>
      <c r="G4524" s="54" t="s">
        <v>19</v>
      </c>
      <c r="H4524" s="54"/>
      <c r="I4524" s="54" t="s">
        <v>7799</v>
      </c>
      <c r="J4524" s="68">
        <v>14.88</v>
      </c>
      <c r="K4524" s="68">
        <v>12.784</v>
      </c>
      <c r="L4524" s="68">
        <v>16</v>
      </c>
      <c r="M4524" s="68">
        <v>15.5</v>
      </c>
      <c r="N4524" s="68">
        <v>-0.5</v>
      </c>
    </row>
    <row r="4525" customFormat="1" spans="1:14">
      <c r="A4525" s="54" t="s">
        <v>13552</v>
      </c>
      <c r="B4525" s="54" t="s">
        <v>13553</v>
      </c>
      <c r="C4525" s="54" t="s">
        <v>13554</v>
      </c>
      <c r="D4525" s="54" t="s">
        <v>24</v>
      </c>
      <c r="E4525" s="54" t="s">
        <v>18</v>
      </c>
      <c r="F4525" s="54" t="s">
        <v>24</v>
      </c>
      <c r="G4525" s="66" t="s">
        <v>19</v>
      </c>
      <c r="H4525" s="54"/>
      <c r="I4525" s="54" t="s">
        <v>211</v>
      </c>
      <c r="J4525" s="68">
        <v>16.16</v>
      </c>
      <c r="K4525" s="68">
        <v>40.293</v>
      </c>
      <c r="L4525" s="68">
        <v>34</v>
      </c>
      <c r="M4525" s="68">
        <v>41</v>
      </c>
      <c r="N4525" s="68">
        <v>7</v>
      </c>
    </row>
    <row r="4526" customFormat="1" spans="1:14">
      <c r="A4526" s="54" t="s">
        <v>13555</v>
      </c>
      <c r="B4526" s="54" t="s">
        <v>13556</v>
      </c>
      <c r="C4526" s="54" t="s">
        <v>13557</v>
      </c>
      <c r="D4526" s="54" t="s">
        <v>1283</v>
      </c>
      <c r="E4526" s="54" t="s">
        <v>18</v>
      </c>
      <c r="F4526" s="54" t="s">
        <v>1283</v>
      </c>
      <c r="G4526" s="54" t="s">
        <v>19</v>
      </c>
      <c r="H4526" s="54"/>
      <c r="I4526" s="54" t="s">
        <v>7799</v>
      </c>
      <c r="J4526" s="68">
        <v>21.92</v>
      </c>
      <c r="K4526" s="68">
        <v>26.395</v>
      </c>
      <c r="L4526" s="68">
        <v>22</v>
      </c>
      <c r="M4526" s="68">
        <v>27</v>
      </c>
      <c r="N4526" s="68">
        <v>5</v>
      </c>
    </row>
    <row r="4527" customFormat="1" spans="1:14">
      <c r="A4527" s="54" t="s">
        <v>13558</v>
      </c>
      <c r="B4527" s="54" t="s">
        <v>13559</v>
      </c>
      <c r="C4527" s="54" t="s">
        <v>13560</v>
      </c>
      <c r="D4527" s="54" t="s">
        <v>17</v>
      </c>
      <c r="E4527" s="54" t="s">
        <v>18</v>
      </c>
      <c r="F4527" s="54" t="s">
        <v>17</v>
      </c>
      <c r="G4527" s="66" t="s">
        <v>19</v>
      </c>
      <c r="H4527" s="54"/>
      <c r="I4527" s="54" t="s">
        <v>540</v>
      </c>
      <c r="J4527" s="68">
        <v>0.23</v>
      </c>
      <c r="K4527" s="68">
        <v>0.363</v>
      </c>
      <c r="L4527" s="68">
        <v>0.5</v>
      </c>
      <c r="M4527" s="68">
        <v>1</v>
      </c>
      <c r="N4527" s="68">
        <v>0.5</v>
      </c>
    </row>
    <row r="4528" customFormat="1" spans="1:14">
      <c r="A4528" s="54" t="s">
        <v>13561</v>
      </c>
      <c r="B4528" s="54" t="s">
        <v>13562</v>
      </c>
      <c r="C4528" s="54" t="s">
        <v>13563</v>
      </c>
      <c r="D4528" s="54" t="s">
        <v>28</v>
      </c>
      <c r="E4528" s="54" t="s">
        <v>18</v>
      </c>
      <c r="F4528" s="54" t="s">
        <v>28</v>
      </c>
      <c r="G4528" s="66" t="s">
        <v>29</v>
      </c>
      <c r="H4528" s="54"/>
      <c r="I4528" s="54" t="s">
        <v>30</v>
      </c>
      <c r="J4528" s="68">
        <v>107.22</v>
      </c>
      <c r="K4528" s="68">
        <v>0.897</v>
      </c>
      <c r="L4528" s="68">
        <v>0.9</v>
      </c>
      <c r="M4528" s="68">
        <v>1</v>
      </c>
      <c r="N4528" s="68">
        <v>0.1</v>
      </c>
    </row>
    <row r="4529" customFormat="1" spans="1:14">
      <c r="A4529" s="54" t="s">
        <v>13564</v>
      </c>
      <c r="B4529" s="54" t="s">
        <v>13565</v>
      </c>
      <c r="C4529" s="54" t="s">
        <v>13566</v>
      </c>
      <c r="D4529" s="54" t="s">
        <v>17</v>
      </c>
      <c r="E4529" s="54" t="s">
        <v>18</v>
      </c>
      <c r="F4529" s="54" t="s">
        <v>17</v>
      </c>
      <c r="G4529" s="66" t="s">
        <v>19</v>
      </c>
      <c r="H4529" s="54"/>
      <c r="I4529" s="54" t="s">
        <v>120</v>
      </c>
      <c r="J4529" s="68">
        <v>7.38</v>
      </c>
      <c r="K4529" s="68">
        <v>7.258</v>
      </c>
      <c r="L4529" s="68">
        <v>8</v>
      </c>
      <c r="M4529" s="68">
        <v>9.5</v>
      </c>
      <c r="N4529" s="68">
        <v>1.5</v>
      </c>
    </row>
    <row r="4530" customFormat="1" spans="1:14">
      <c r="A4530" s="54" t="s">
        <v>13567</v>
      </c>
      <c r="B4530" s="54" t="s">
        <v>13568</v>
      </c>
      <c r="C4530" s="54" t="s">
        <v>13569</v>
      </c>
      <c r="D4530" s="54" t="s">
        <v>17</v>
      </c>
      <c r="E4530" s="54" t="s">
        <v>18</v>
      </c>
      <c r="F4530" s="54" t="s">
        <v>17</v>
      </c>
      <c r="G4530" s="54" t="s">
        <v>19</v>
      </c>
      <c r="H4530" s="54"/>
      <c r="I4530" s="54" t="s">
        <v>120</v>
      </c>
      <c r="J4530" s="68">
        <v>0.04</v>
      </c>
      <c r="K4530" s="68">
        <v>0</v>
      </c>
      <c r="L4530" s="68">
        <v>0.5</v>
      </c>
      <c r="M4530" s="68">
        <v>0.5</v>
      </c>
      <c r="N4530" s="68">
        <v>0</v>
      </c>
    </row>
    <row r="4531" customFormat="1" spans="1:14">
      <c r="A4531" s="54" t="s">
        <v>13570</v>
      </c>
      <c r="B4531" s="54" t="s">
        <v>13571</v>
      </c>
      <c r="C4531" s="54" t="s">
        <v>13572</v>
      </c>
      <c r="D4531" s="54" t="s">
        <v>2309</v>
      </c>
      <c r="E4531" s="54" t="s">
        <v>18</v>
      </c>
      <c r="F4531" s="54" t="s">
        <v>2309</v>
      </c>
      <c r="G4531" s="54" t="s">
        <v>129</v>
      </c>
      <c r="H4531" s="54"/>
      <c r="I4531" s="54" t="s">
        <v>145</v>
      </c>
      <c r="J4531" s="68">
        <v>10.68</v>
      </c>
      <c r="K4531" s="68">
        <v>10.332</v>
      </c>
      <c r="L4531" s="68">
        <v>11</v>
      </c>
      <c r="M4531" s="68">
        <v>11</v>
      </c>
      <c r="N4531" s="68">
        <v>0</v>
      </c>
    </row>
    <row r="4532" customFormat="1" spans="1:14">
      <c r="A4532" s="54" t="s">
        <v>13573</v>
      </c>
      <c r="B4532" s="54" t="s">
        <v>13574</v>
      </c>
      <c r="C4532" s="54" t="s">
        <v>13575</v>
      </c>
      <c r="D4532" s="54" t="s">
        <v>586</v>
      </c>
      <c r="E4532" s="54" t="s">
        <v>18</v>
      </c>
      <c r="F4532" s="54" t="s">
        <v>586</v>
      </c>
      <c r="G4532" s="54" t="s">
        <v>98</v>
      </c>
      <c r="H4532" s="54"/>
      <c r="I4532" s="54" t="s">
        <v>199</v>
      </c>
      <c r="J4532" s="68">
        <v>43.49</v>
      </c>
      <c r="K4532" s="68">
        <v>37.203</v>
      </c>
      <c r="L4532" s="68">
        <v>44</v>
      </c>
      <c r="M4532" s="68">
        <v>44</v>
      </c>
      <c r="N4532" s="68">
        <v>0</v>
      </c>
    </row>
    <row r="4533" customFormat="1" spans="1:14">
      <c r="A4533" s="54" t="s">
        <v>13576</v>
      </c>
      <c r="B4533" s="54" t="s">
        <v>13577</v>
      </c>
      <c r="C4533" s="54" t="s">
        <v>13578</v>
      </c>
      <c r="D4533" s="54" t="s">
        <v>586</v>
      </c>
      <c r="E4533" s="54" t="s">
        <v>18</v>
      </c>
      <c r="F4533" s="54" t="s">
        <v>586</v>
      </c>
      <c r="G4533" s="54" t="s">
        <v>98</v>
      </c>
      <c r="H4533" s="54"/>
      <c r="I4533" s="54" t="s">
        <v>199</v>
      </c>
      <c r="J4533" s="68">
        <v>21.36</v>
      </c>
      <c r="K4533" s="68">
        <v>18.782</v>
      </c>
      <c r="L4533" s="68">
        <v>22</v>
      </c>
      <c r="M4533" s="68">
        <v>22</v>
      </c>
      <c r="N4533" s="68">
        <v>0</v>
      </c>
    </row>
    <row r="4534" customFormat="1" spans="1:14">
      <c r="A4534" s="54" t="s">
        <v>13579</v>
      </c>
      <c r="B4534" s="54" t="s">
        <v>13580</v>
      </c>
      <c r="C4534" s="54" t="s">
        <v>13581</v>
      </c>
      <c r="D4534" s="54" t="s">
        <v>586</v>
      </c>
      <c r="E4534" s="54" t="s">
        <v>18</v>
      </c>
      <c r="F4534" s="54" t="s">
        <v>586</v>
      </c>
      <c r="G4534" s="66" t="s">
        <v>98</v>
      </c>
      <c r="H4534" s="54"/>
      <c r="I4534" s="54" t="s">
        <v>199</v>
      </c>
      <c r="J4534" s="68">
        <v>43.06</v>
      </c>
      <c r="K4534" s="68">
        <v>38.821</v>
      </c>
      <c r="L4534" s="68">
        <v>44</v>
      </c>
      <c r="M4534" s="68">
        <v>44</v>
      </c>
      <c r="N4534" s="68">
        <v>0</v>
      </c>
    </row>
    <row r="4535" customFormat="1" spans="1:14">
      <c r="A4535" s="54" t="s">
        <v>13582</v>
      </c>
      <c r="B4535" s="54" t="s">
        <v>13583</v>
      </c>
      <c r="C4535" s="54" t="s">
        <v>13584</v>
      </c>
      <c r="D4535" s="54" t="s">
        <v>17</v>
      </c>
      <c r="E4535" s="54" t="s">
        <v>18</v>
      </c>
      <c r="F4535" s="54" t="s">
        <v>17</v>
      </c>
      <c r="G4535" s="66" t="s">
        <v>19</v>
      </c>
      <c r="H4535" s="54"/>
      <c r="I4535" s="54" t="s">
        <v>191</v>
      </c>
      <c r="J4535" s="68">
        <v>17.16</v>
      </c>
      <c r="K4535" s="68">
        <v>24.912</v>
      </c>
      <c r="L4535" s="68">
        <v>25</v>
      </c>
      <c r="M4535" s="68">
        <v>26</v>
      </c>
      <c r="N4535" s="68">
        <v>1</v>
      </c>
    </row>
    <row r="4536" customFormat="1" spans="1:14">
      <c r="A4536" s="54" t="s">
        <v>13585</v>
      </c>
      <c r="B4536" s="54" t="s">
        <v>13586</v>
      </c>
      <c r="C4536" s="54" t="s">
        <v>13587</v>
      </c>
      <c r="D4536" s="54" t="s">
        <v>17</v>
      </c>
      <c r="E4536" s="54" t="s">
        <v>18</v>
      </c>
      <c r="F4536" s="54" t="s">
        <v>17</v>
      </c>
      <c r="G4536" s="54" t="s">
        <v>19</v>
      </c>
      <c r="H4536" s="54"/>
      <c r="I4536" s="54" t="s">
        <v>191</v>
      </c>
      <c r="J4536" s="68">
        <v>7.28</v>
      </c>
      <c r="K4536" s="68">
        <v>9.594</v>
      </c>
      <c r="L4536" s="68">
        <v>9</v>
      </c>
      <c r="M4536" s="68">
        <v>10</v>
      </c>
      <c r="N4536" s="68">
        <v>1</v>
      </c>
    </row>
    <row r="4537" customFormat="1" spans="1:14">
      <c r="A4537" s="54" t="s">
        <v>13588</v>
      </c>
      <c r="B4537" s="54" t="s">
        <v>13589</v>
      </c>
      <c r="C4537" s="54" t="s">
        <v>13590</v>
      </c>
      <c r="D4537" s="54" t="s">
        <v>128</v>
      </c>
      <c r="E4537" s="54" t="s">
        <v>18</v>
      </c>
      <c r="F4537" s="54" t="s">
        <v>128</v>
      </c>
      <c r="G4537" s="54" t="s">
        <v>129</v>
      </c>
      <c r="H4537" s="54"/>
      <c r="I4537" s="54" t="s">
        <v>191</v>
      </c>
      <c r="J4537" s="68">
        <v>4.52</v>
      </c>
      <c r="K4537" s="68">
        <v>5.74</v>
      </c>
      <c r="L4537" s="68">
        <v>4.56</v>
      </c>
      <c r="M4537" s="68">
        <v>6</v>
      </c>
      <c r="N4537" s="68">
        <v>1.44</v>
      </c>
    </row>
    <row r="4538" customFormat="1" spans="1:14">
      <c r="A4538" s="54" t="s">
        <v>13591</v>
      </c>
      <c r="B4538" s="54" t="s">
        <v>13592</v>
      </c>
      <c r="C4538" s="54" t="s">
        <v>13593</v>
      </c>
      <c r="D4538" s="54" t="s">
        <v>17</v>
      </c>
      <c r="E4538" s="54" t="s">
        <v>18</v>
      </c>
      <c r="F4538" s="54" t="s">
        <v>17</v>
      </c>
      <c r="G4538" s="66" t="s">
        <v>19</v>
      </c>
      <c r="H4538" s="54"/>
      <c r="I4538" s="54" t="s">
        <v>191</v>
      </c>
      <c r="J4538" s="68">
        <v>0.48</v>
      </c>
      <c r="K4538" s="68">
        <v>0.897</v>
      </c>
      <c r="L4538" s="68">
        <v>1</v>
      </c>
      <c r="M4538" s="68">
        <v>1</v>
      </c>
      <c r="N4538" s="68">
        <v>0</v>
      </c>
    </row>
    <row r="4539" customFormat="1" spans="1:14">
      <c r="A4539" s="54" t="s">
        <v>13594</v>
      </c>
      <c r="B4539" s="54" t="s">
        <v>13595</v>
      </c>
      <c r="C4539" s="54" t="s">
        <v>13596</v>
      </c>
      <c r="D4539" s="54" t="s">
        <v>17</v>
      </c>
      <c r="E4539" s="54" t="s">
        <v>18</v>
      </c>
      <c r="F4539" s="54" t="s">
        <v>17</v>
      </c>
      <c r="G4539" s="54" t="s">
        <v>19</v>
      </c>
      <c r="H4539" s="54"/>
      <c r="I4539" s="54" t="s">
        <v>191</v>
      </c>
      <c r="J4539" s="68">
        <v>1.24</v>
      </c>
      <c r="K4539" s="68">
        <v>2.304</v>
      </c>
      <c r="L4539" s="68">
        <v>2</v>
      </c>
      <c r="M4539" s="68">
        <v>2.5</v>
      </c>
      <c r="N4539" s="68">
        <v>0.5</v>
      </c>
    </row>
    <row r="4540" customFormat="1" spans="1:14">
      <c r="A4540" s="54" t="s">
        <v>13597</v>
      </c>
      <c r="B4540" s="54" t="s">
        <v>13598</v>
      </c>
      <c r="C4540" s="54" t="s">
        <v>13599</v>
      </c>
      <c r="D4540" s="54" t="s">
        <v>364</v>
      </c>
      <c r="E4540" s="54" t="s">
        <v>18</v>
      </c>
      <c r="F4540" s="54" t="s">
        <v>364</v>
      </c>
      <c r="G4540" s="54" t="s">
        <v>29</v>
      </c>
      <c r="H4540" s="54"/>
      <c r="I4540" s="54" t="s">
        <v>328</v>
      </c>
      <c r="J4540" s="68">
        <v>697.21</v>
      </c>
      <c r="K4540" s="68">
        <v>729.829</v>
      </c>
      <c r="L4540" s="68">
        <v>718.5</v>
      </c>
      <c r="M4540" s="68">
        <v>730</v>
      </c>
      <c r="N4540" s="68">
        <v>11.5</v>
      </c>
    </row>
    <row r="4541" customFormat="1" spans="1:14">
      <c r="A4541" s="54" t="s">
        <v>13600</v>
      </c>
      <c r="B4541" s="54" t="s">
        <v>13601</v>
      </c>
      <c r="C4541" s="54" t="s">
        <v>13602</v>
      </c>
      <c r="D4541" s="54" t="s">
        <v>287</v>
      </c>
      <c r="E4541" s="54" t="s">
        <v>18</v>
      </c>
      <c r="F4541" s="54" t="s">
        <v>287</v>
      </c>
      <c r="G4541" s="54" t="s">
        <v>98</v>
      </c>
      <c r="H4541" s="54"/>
      <c r="I4541" s="54" t="s">
        <v>442</v>
      </c>
      <c r="J4541" s="68">
        <v>15.18</v>
      </c>
      <c r="K4541" s="68">
        <v>30.713</v>
      </c>
      <c r="L4541" s="68">
        <v>29</v>
      </c>
      <c r="M4541" s="68">
        <v>35</v>
      </c>
      <c r="N4541" s="68">
        <v>6</v>
      </c>
    </row>
    <row r="4542" customFormat="1" spans="1:14">
      <c r="A4542" s="54" t="s">
        <v>13603</v>
      </c>
      <c r="B4542" s="54" t="s">
        <v>13604</v>
      </c>
      <c r="C4542" s="54" t="s">
        <v>13605</v>
      </c>
      <c r="D4542" s="54" t="s">
        <v>78</v>
      </c>
      <c r="E4542" s="54" t="s">
        <v>18</v>
      </c>
      <c r="F4542" s="54" t="s">
        <v>78</v>
      </c>
      <c r="G4542" s="66" t="s">
        <v>29</v>
      </c>
      <c r="H4542" s="54"/>
      <c r="I4542" s="54" t="s">
        <v>442</v>
      </c>
      <c r="J4542" s="68">
        <v>18.24</v>
      </c>
      <c r="K4542" s="68">
        <v>14.784</v>
      </c>
      <c r="L4542" s="68">
        <v>22</v>
      </c>
      <c r="M4542" s="68">
        <v>22</v>
      </c>
      <c r="N4542" s="68">
        <v>0</v>
      </c>
    </row>
    <row r="4543" customFormat="1" spans="1:14">
      <c r="A4543" s="54" t="s">
        <v>13606</v>
      </c>
      <c r="B4543" s="54" t="s">
        <v>13607</v>
      </c>
      <c r="C4543" s="54" t="s">
        <v>13608</v>
      </c>
      <c r="D4543" s="54" t="s">
        <v>128</v>
      </c>
      <c r="E4543" s="54" t="s">
        <v>18</v>
      </c>
      <c r="F4543" s="54" t="s">
        <v>128</v>
      </c>
      <c r="G4543" s="66" t="s">
        <v>129</v>
      </c>
      <c r="H4543" s="54"/>
      <c r="I4543" s="54" t="s">
        <v>442</v>
      </c>
      <c r="J4543" s="68">
        <v>13.63</v>
      </c>
      <c r="K4543" s="68">
        <v>12.907</v>
      </c>
      <c r="L4543" s="68">
        <v>14</v>
      </c>
      <c r="M4543" s="68">
        <v>14</v>
      </c>
      <c r="N4543" s="68">
        <v>0</v>
      </c>
    </row>
    <row r="4544" customFormat="1" spans="1:14">
      <c r="A4544" s="54" t="s">
        <v>13609</v>
      </c>
      <c r="B4544" s="54" t="s">
        <v>13610</v>
      </c>
      <c r="C4544" s="54" t="s">
        <v>13611</v>
      </c>
      <c r="D4544" s="54" t="s">
        <v>128</v>
      </c>
      <c r="E4544" s="54" t="s">
        <v>18</v>
      </c>
      <c r="F4544" s="54" t="s">
        <v>128</v>
      </c>
      <c r="G4544" s="66" t="s">
        <v>129</v>
      </c>
      <c r="H4544" s="54"/>
      <c r="I4544" s="54" t="s">
        <v>442</v>
      </c>
      <c r="J4544" s="68">
        <v>10.96</v>
      </c>
      <c r="K4544" s="68">
        <v>7.854</v>
      </c>
      <c r="L4544" s="68">
        <v>10.9</v>
      </c>
      <c r="M4544" s="68">
        <v>11.5</v>
      </c>
      <c r="N4544" s="68">
        <v>0.6</v>
      </c>
    </row>
    <row r="4545" customFormat="1" spans="1:14">
      <c r="A4545" s="54" t="s">
        <v>13612</v>
      </c>
      <c r="B4545" s="54" t="s">
        <v>13613</v>
      </c>
      <c r="C4545" s="54" t="s">
        <v>13599</v>
      </c>
      <c r="D4545" s="54" t="s">
        <v>364</v>
      </c>
      <c r="E4545" s="54" t="s">
        <v>18</v>
      </c>
      <c r="F4545" s="54" t="s">
        <v>364</v>
      </c>
      <c r="G4545" s="54" t="s">
        <v>29</v>
      </c>
      <c r="H4545" s="54"/>
      <c r="I4545" s="54" t="s">
        <v>328</v>
      </c>
      <c r="J4545" s="68">
        <v>67.77</v>
      </c>
      <c r="K4545" s="68">
        <v>49.311</v>
      </c>
      <c r="L4545" s="68">
        <v>68</v>
      </c>
      <c r="M4545" s="68">
        <v>68</v>
      </c>
      <c r="N4545" s="68">
        <v>0</v>
      </c>
    </row>
    <row r="4546" customFormat="1" spans="1:14">
      <c r="A4546" s="54" t="s">
        <v>13614</v>
      </c>
      <c r="B4546" s="54" t="s">
        <v>13615</v>
      </c>
      <c r="C4546" s="54" t="s">
        <v>13616</v>
      </c>
      <c r="D4546" s="54" t="s">
        <v>17</v>
      </c>
      <c r="E4546" s="54" t="s">
        <v>18</v>
      </c>
      <c r="F4546" s="54" t="s">
        <v>17</v>
      </c>
      <c r="G4546" s="54" t="s">
        <v>19</v>
      </c>
      <c r="H4546" s="54"/>
      <c r="I4546" s="54" t="s">
        <v>1006</v>
      </c>
      <c r="J4546" s="68">
        <v>73.66</v>
      </c>
      <c r="K4546" s="68">
        <v>54.702</v>
      </c>
      <c r="L4546" s="68">
        <v>75</v>
      </c>
      <c r="M4546" s="68">
        <v>74</v>
      </c>
      <c r="N4546" s="68">
        <v>-1</v>
      </c>
    </row>
    <row r="4547" customFormat="1" spans="1:14">
      <c r="A4547" s="54" t="s">
        <v>13617</v>
      </c>
      <c r="B4547" s="54" t="s">
        <v>13618</v>
      </c>
      <c r="C4547" s="54" t="s">
        <v>13619</v>
      </c>
      <c r="D4547" s="54" t="s">
        <v>17</v>
      </c>
      <c r="E4547" s="54" t="s">
        <v>18</v>
      </c>
      <c r="F4547" s="54" t="s">
        <v>17</v>
      </c>
      <c r="G4547" s="54" t="s">
        <v>19</v>
      </c>
      <c r="H4547" s="54"/>
      <c r="I4547" s="54" t="s">
        <v>191</v>
      </c>
      <c r="J4547" s="68">
        <v>3.06</v>
      </c>
      <c r="K4547" s="68">
        <v>2.402</v>
      </c>
      <c r="L4547" s="68">
        <v>3.5</v>
      </c>
      <c r="M4547" s="68">
        <v>3.5</v>
      </c>
      <c r="N4547" s="68">
        <v>0</v>
      </c>
    </row>
    <row r="4548" customFormat="1" spans="1:14">
      <c r="A4548" s="54" t="s">
        <v>13620</v>
      </c>
      <c r="B4548" s="54" t="s">
        <v>13621</v>
      </c>
      <c r="C4548" s="54" t="s">
        <v>13622</v>
      </c>
      <c r="D4548" s="54" t="s">
        <v>17</v>
      </c>
      <c r="E4548" s="54" t="s">
        <v>18</v>
      </c>
      <c r="F4548" s="54" t="s">
        <v>17</v>
      </c>
      <c r="G4548" s="66" t="s">
        <v>19</v>
      </c>
      <c r="H4548" s="54"/>
      <c r="I4548" s="54" t="s">
        <v>191</v>
      </c>
      <c r="J4548" s="68">
        <v>21.52</v>
      </c>
      <c r="K4548" s="68">
        <v>24.472</v>
      </c>
      <c r="L4548" s="68">
        <v>25</v>
      </c>
      <c r="M4548" s="68">
        <v>25</v>
      </c>
      <c r="N4548" s="68">
        <v>0</v>
      </c>
    </row>
    <row r="4549" customFormat="1" spans="1:14">
      <c r="A4549" s="54" t="s">
        <v>13623</v>
      </c>
      <c r="B4549" s="54" t="s">
        <v>13624</v>
      </c>
      <c r="C4549" s="54" t="s">
        <v>13625</v>
      </c>
      <c r="D4549" s="54" t="s">
        <v>17</v>
      </c>
      <c r="E4549" s="54" t="s">
        <v>18</v>
      </c>
      <c r="F4549" s="54" t="s">
        <v>17</v>
      </c>
      <c r="G4549" s="66" t="s">
        <v>19</v>
      </c>
      <c r="H4549" s="54"/>
      <c r="I4549" s="54" t="s">
        <v>191</v>
      </c>
      <c r="J4549" s="68">
        <v>1.69</v>
      </c>
      <c r="K4549" s="68">
        <v>1.931</v>
      </c>
      <c r="L4549" s="68">
        <v>2</v>
      </c>
      <c r="M4549" s="68">
        <v>2</v>
      </c>
      <c r="N4549" s="68">
        <v>0</v>
      </c>
    </row>
    <row r="4550" customFormat="1" spans="1:14">
      <c r="A4550" s="54" t="s">
        <v>13626</v>
      </c>
      <c r="B4550" s="54" t="s">
        <v>13627</v>
      </c>
      <c r="C4550" s="54" t="s">
        <v>13628</v>
      </c>
      <c r="D4550" s="54" t="s">
        <v>24</v>
      </c>
      <c r="E4550" s="54" t="s">
        <v>18</v>
      </c>
      <c r="F4550" s="54" t="s">
        <v>24</v>
      </c>
      <c r="G4550" s="54" t="s">
        <v>19</v>
      </c>
      <c r="H4550" s="54"/>
      <c r="I4550" s="54" t="s">
        <v>191</v>
      </c>
      <c r="J4550" s="68">
        <v>6.85</v>
      </c>
      <c r="K4550" s="68">
        <v>6.696</v>
      </c>
      <c r="L4550" s="68">
        <v>7</v>
      </c>
      <c r="M4550" s="68">
        <v>7</v>
      </c>
      <c r="N4550" s="68">
        <v>0</v>
      </c>
    </row>
    <row r="4551" customFormat="1" spans="1:14">
      <c r="A4551" s="54" t="s">
        <v>13629</v>
      </c>
      <c r="B4551" s="54" t="s">
        <v>13630</v>
      </c>
      <c r="C4551" s="54" t="s">
        <v>13631</v>
      </c>
      <c r="D4551" s="54" t="s">
        <v>428</v>
      </c>
      <c r="E4551" s="54" t="s">
        <v>18</v>
      </c>
      <c r="F4551" s="54" t="s">
        <v>428</v>
      </c>
      <c r="G4551" s="66" t="s">
        <v>29</v>
      </c>
      <c r="H4551" s="54"/>
      <c r="I4551" s="54" t="s">
        <v>199</v>
      </c>
      <c r="J4551" s="68">
        <v>10.34</v>
      </c>
      <c r="K4551" s="68">
        <v>19.435</v>
      </c>
      <c r="L4551" s="68">
        <v>22</v>
      </c>
      <c r="M4551" s="68">
        <v>25</v>
      </c>
      <c r="N4551" s="68">
        <v>3</v>
      </c>
    </row>
    <row r="4552" customFormat="1" spans="1:14">
      <c r="A4552" s="54" t="s">
        <v>13632</v>
      </c>
      <c r="B4552" s="54" t="s">
        <v>13633</v>
      </c>
      <c r="C4552" s="54" t="s">
        <v>13634</v>
      </c>
      <c r="D4552" s="54" t="s">
        <v>1184</v>
      </c>
      <c r="E4552" s="54" t="s">
        <v>18</v>
      </c>
      <c r="F4552" s="54" t="s">
        <v>1184</v>
      </c>
      <c r="G4552" s="66" t="s">
        <v>98</v>
      </c>
      <c r="H4552" s="54"/>
      <c r="I4552" s="54" t="s">
        <v>442</v>
      </c>
      <c r="J4552" s="68">
        <v>41.78</v>
      </c>
      <c r="K4552" s="68">
        <v>43.08</v>
      </c>
      <c r="L4552" s="68">
        <v>44</v>
      </c>
      <c r="M4552" s="68">
        <v>44</v>
      </c>
      <c r="N4552" s="68">
        <v>0</v>
      </c>
    </row>
    <row r="4553" customFormat="1" spans="1:14">
      <c r="A4553" s="54" t="s">
        <v>13635</v>
      </c>
      <c r="B4553" s="54" t="s">
        <v>13636</v>
      </c>
      <c r="C4553" s="54" t="s">
        <v>13637</v>
      </c>
      <c r="D4553" s="54" t="s">
        <v>1184</v>
      </c>
      <c r="E4553" s="54" t="s">
        <v>18</v>
      </c>
      <c r="F4553" s="54" t="s">
        <v>1184</v>
      </c>
      <c r="G4553" s="54" t="s">
        <v>98</v>
      </c>
      <c r="H4553" s="54"/>
      <c r="I4553" s="54" t="s">
        <v>442</v>
      </c>
      <c r="J4553" s="68">
        <v>13.69</v>
      </c>
      <c r="K4553" s="68">
        <v>17.472</v>
      </c>
      <c r="L4553" s="68">
        <v>16</v>
      </c>
      <c r="M4553" s="68">
        <v>21</v>
      </c>
      <c r="N4553" s="68">
        <v>5</v>
      </c>
    </row>
    <row r="4554" customFormat="1" spans="1:14">
      <c r="A4554" s="54" t="s">
        <v>13638</v>
      </c>
      <c r="B4554" s="54" t="s">
        <v>13639</v>
      </c>
      <c r="C4554" s="54" t="s">
        <v>13640</v>
      </c>
      <c r="D4554" s="54" t="s">
        <v>17</v>
      </c>
      <c r="E4554" s="54" t="s">
        <v>18</v>
      </c>
      <c r="F4554" s="54" t="s">
        <v>17</v>
      </c>
      <c r="G4554" s="54" t="s">
        <v>19</v>
      </c>
      <c r="H4554" s="54"/>
      <c r="I4554" s="54" t="s">
        <v>3347</v>
      </c>
      <c r="J4554" s="68">
        <v>4.79</v>
      </c>
      <c r="K4554" s="68">
        <v>5.468</v>
      </c>
      <c r="L4554" s="68">
        <v>5</v>
      </c>
      <c r="M4554" s="68">
        <v>5.5</v>
      </c>
      <c r="N4554" s="68">
        <v>0.5</v>
      </c>
    </row>
    <row r="4555" customFormat="1" spans="1:14">
      <c r="A4555" s="54" t="s">
        <v>13641</v>
      </c>
      <c r="B4555" s="54" t="s">
        <v>13642</v>
      </c>
      <c r="C4555" s="54" t="s">
        <v>13643</v>
      </c>
      <c r="D4555" s="54" t="s">
        <v>274</v>
      </c>
      <c r="E4555" s="54" t="s">
        <v>18</v>
      </c>
      <c r="F4555" s="54" t="s">
        <v>274</v>
      </c>
      <c r="G4555" s="54" t="s">
        <v>29</v>
      </c>
      <c r="H4555" s="54"/>
      <c r="I4555" s="54" t="s">
        <v>203</v>
      </c>
      <c r="J4555" s="68">
        <v>1506.5</v>
      </c>
      <c r="K4555" s="68">
        <v>1980.33</v>
      </c>
      <c r="L4555" s="68">
        <v>1518</v>
      </c>
      <c r="M4555" s="68">
        <v>1981</v>
      </c>
      <c r="N4555" s="68">
        <v>463</v>
      </c>
    </row>
    <row r="4556" customFormat="1" spans="1:14">
      <c r="A4556" s="54" t="s">
        <v>13644</v>
      </c>
      <c r="B4556" s="54" t="s">
        <v>13645</v>
      </c>
      <c r="C4556" s="54" t="s">
        <v>13646</v>
      </c>
      <c r="D4556" s="54" t="s">
        <v>17</v>
      </c>
      <c r="E4556" s="54" t="s">
        <v>18</v>
      </c>
      <c r="F4556" s="54" t="s">
        <v>17</v>
      </c>
      <c r="G4556" s="66" t="s">
        <v>19</v>
      </c>
      <c r="H4556" s="54"/>
      <c r="I4556" s="54" t="s">
        <v>191</v>
      </c>
      <c r="J4556" s="68">
        <v>27.54</v>
      </c>
      <c r="K4556" s="68">
        <v>17.417</v>
      </c>
      <c r="L4556" s="68">
        <v>28</v>
      </c>
      <c r="M4556" s="68">
        <v>28</v>
      </c>
      <c r="N4556" s="68">
        <v>0</v>
      </c>
    </row>
    <row r="4557" customFormat="1" spans="1:14">
      <c r="A4557" s="54" t="s">
        <v>13647</v>
      </c>
      <c r="B4557" s="54" t="s">
        <v>13648</v>
      </c>
      <c r="C4557" s="54" t="s">
        <v>13649</v>
      </c>
      <c r="D4557" s="54" t="s">
        <v>2292</v>
      </c>
      <c r="E4557" s="54" t="s">
        <v>18</v>
      </c>
      <c r="F4557" s="54" t="s">
        <v>2292</v>
      </c>
      <c r="G4557" s="66" t="s">
        <v>129</v>
      </c>
      <c r="H4557" s="54"/>
      <c r="I4557" s="54" t="s">
        <v>337</v>
      </c>
      <c r="J4557" s="68">
        <v>2.06</v>
      </c>
      <c r="K4557" s="68">
        <v>2.165</v>
      </c>
      <c r="L4557" s="68">
        <v>2.5</v>
      </c>
      <c r="M4557" s="68">
        <v>2.5</v>
      </c>
      <c r="N4557" s="68">
        <v>0</v>
      </c>
    </row>
    <row r="4558" customFormat="1" spans="1:14">
      <c r="A4558" s="54" t="s">
        <v>13650</v>
      </c>
      <c r="B4558" s="54" t="s">
        <v>13651</v>
      </c>
      <c r="C4558" s="54" t="s">
        <v>13650</v>
      </c>
      <c r="D4558" s="54" t="s">
        <v>17</v>
      </c>
      <c r="E4558" s="54" t="s">
        <v>18</v>
      </c>
      <c r="F4558" s="54" t="s">
        <v>17</v>
      </c>
      <c r="G4558" s="54" t="s">
        <v>19</v>
      </c>
      <c r="H4558" s="54"/>
      <c r="I4558" s="54" t="s">
        <v>86</v>
      </c>
      <c r="J4558" s="68">
        <v>13.68</v>
      </c>
      <c r="K4558" s="68">
        <v>12.95</v>
      </c>
      <c r="L4558" s="68">
        <v>14</v>
      </c>
      <c r="M4558" s="68">
        <v>14.5</v>
      </c>
      <c r="N4558" s="68">
        <v>0.5</v>
      </c>
    </row>
    <row r="4559" customFormat="1" spans="1:14">
      <c r="A4559" s="54" t="s">
        <v>13652</v>
      </c>
      <c r="B4559" s="54" t="s">
        <v>13653</v>
      </c>
      <c r="C4559" s="54" t="s">
        <v>13654</v>
      </c>
      <c r="D4559" s="54" t="s">
        <v>17</v>
      </c>
      <c r="E4559" s="54" t="s">
        <v>18</v>
      </c>
      <c r="F4559" s="54" t="s">
        <v>17</v>
      </c>
      <c r="G4559" s="54" t="s">
        <v>19</v>
      </c>
      <c r="H4559" s="54"/>
      <c r="I4559" s="54" t="s">
        <v>79</v>
      </c>
      <c r="J4559" s="68">
        <v>4.42</v>
      </c>
      <c r="K4559" s="68">
        <v>6.804</v>
      </c>
      <c r="L4559" s="68">
        <v>6</v>
      </c>
      <c r="M4559" s="68">
        <v>7</v>
      </c>
      <c r="N4559" s="68">
        <v>1</v>
      </c>
    </row>
    <row r="4560" customFormat="1" spans="1:14">
      <c r="A4560" s="54" t="s">
        <v>13655</v>
      </c>
      <c r="B4560" s="54" t="s">
        <v>13656</v>
      </c>
      <c r="C4560" s="54" t="s">
        <v>13657</v>
      </c>
      <c r="D4560" s="54" t="s">
        <v>3253</v>
      </c>
      <c r="E4560" s="54" t="s">
        <v>18</v>
      </c>
      <c r="F4560" s="54" t="s">
        <v>3253</v>
      </c>
      <c r="G4560" s="66" t="s">
        <v>129</v>
      </c>
      <c r="H4560" s="54"/>
      <c r="I4560" s="54" t="s">
        <v>86</v>
      </c>
      <c r="J4560" s="68">
        <v>7.84</v>
      </c>
      <c r="K4560" s="68">
        <v>7.696</v>
      </c>
      <c r="L4560" s="68">
        <v>8</v>
      </c>
      <c r="M4560" s="68">
        <v>9</v>
      </c>
      <c r="N4560" s="68">
        <v>1</v>
      </c>
    </row>
    <row r="4561" customFormat="1" spans="1:14">
      <c r="A4561" s="54" t="s">
        <v>13658</v>
      </c>
      <c r="B4561" s="54" t="s">
        <v>13659</v>
      </c>
      <c r="C4561" s="54" t="s">
        <v>13660</v>
      </c>
      <c r="D4561" s="54" t="s">
        <v>24</v>
      </c>
      <c r="E4561" s="54" t="s">
        <v>18</v>
      </c>
      <c r="F4561" s="54" t="s">
        <v>24</v>
      </c>
      <c r="G4561" s="66" t="s">
        <v>19</v>
      </c>
      <c r="H4561" s="54"/>
      <c r="I4561" s="54" t="s">
        <v>199</v>
      </c>
      <c r="J4561" s="68">
        <v>5.65</v>
      </c>
      <c r="K4561" s="68">
        <v>6.48</v>
      </c>
      <c r="L4561" s="68">
        <v>6</v>
      </c>
      <c r="M4561" s="68">
        <v>6.5</v>
      </c>
      <c r="N4561" s="68">
        <v>0.5</v>
      </c>
    </row>
    <row r="4562" customFormat="1" spans="1:14">
      <c r="A4562" s="54" t="s">
        <v>13661</v>
      </c>
      <c r="B4562" s="54" t="s">
        <v>13662</v>
      </c>
      <c r="C4562" s="54" t="s">
        <v>13663</v>
      </c>
      <c r="D4562" s="54" t="s">
        <v>539</v>
      </c>
      <c r="E4562" s="54" t="s">
        <v>18</v>
      </c>
      <c r="F4562" s="54" t="s">
        <v>539</v>
      </c>
      <c r="G4562" s="54" t="s">
        <v>129</v>
      </c>
      <c r="H4562" s="54"/>
      <c r="I4562" s="54" t="s">
        <v>191</v>
      </c>
      <c r="J4562" s="68">
        <v>0.36</v>
      </c>
      <c r="K4562" s="68">
        <v>0.502</v>
      </c>
      <c r="L4562" s="68">
        <v>0.5</v>
      </c>
      <c r="M4562" s="68">
        <v>1</v>
      </c>
      <c r="N4562" s="68">
        <v>0.5</v>
      </c>
    </row>
    <row r="4563" customFormat="1" spans="1:14">
      <c r="A4563" s="54" t="s">
        <v>13664</v>
      </c>
      <c r="B4563" s="54" t="s">
        <v>13665</v>
      </c>
      <c r="C4563" s="54" t="s">
        <v>13666</v>
      </c>
      <c r="D4563" s="54" t="s">
        <v>1080</v>
      </c>
      <c r="E4563" s="54" t="s">
        <v>18</v>
      </c>
      <c r="F4563" s="54" t="s">
        <v>1080</v>
      </c>
      <c r="G4563" s="54" t="s">
        <v>19</v>
      </c>
      <c r="H4563" s="54"/>
      <c r="I4563" s="54" t="s">
        <v>199</v>
      </c>
      <c r="J4563" s="68">
        <v>30</v>
      </c>
      <c r="K4563" s="68">
        <v>0.6</v>
      </c>
      <c r="L4563" s="68">
        <v>60</v>
      </c>
      <c r="M4563" s="68">
        <v>65</v>
      </c>
      <c r="N4563" s="68">
        <v>5</v>
      </c>
    </row>
    <row r="4564" customFormat="1" spans="1:14">
      <c r="A4564" s="54" t="s">
        <v>13667</v>
      </c>
      <c r="B4564" s="54" t="s">
        <v>13668</v>
      </c>
      <c r="C4564" s="54" t="s">
        <v>13669</v>
      </c>
      <c r="D4564" s="54" t="s">
        <v>1080</v>
      </c>
      <c r="E4564" s="54" t="s">
        <v>18</v>
      </c>
      <c r="F4564" s="54" t="s">
        <v>1080</v>
      </c>
      <c r="G4564" s="54" t="s">
        <v>19</v>
      </c>
      <c r="H4564" s="54"/>
      <c r="I4564" s="54" t="s">
        <v>199</v>
      </c>
      <c r="J4564" s="68">
        <v>30</v>
      </c>
      <c r="K4564" s="68">
        <v>0.6</v>
      </c>
      <c r="L4564" s="68">
        <v>59.5</v>
      </c>
      <c r="M4564" s="68">
        <v>65</v>
      </c>
      <c r="N4564" s="68">
        <v>5.5</v>
      </c>
    </row>
    <row r="4565" customFormat="1" spans="1:14">
      <c r="A4565" s="54" t="s">
        <v>13670</v>
      </c>
      <c r="B4565" s="54" t="s">
        <v>13671</v>
      </c>
      <c r="C4565" s="54" t="s">
        <v>13672</v>
      </c>
      <c r="D4565" s="54" t="s">
        <v>1080</v>
      </c>
      <c r="E4565" s="54" t="s">
        <v>18</v>
      </c>
      <c r="F4565" s="54" t="s">
        <v>1080</v>
      </c>
      <c r="G4565" s="54" t="s">
        <v>19</v>
      </c>
      <c r="H4565" s="54"/>
      <c r="I4565" s="54" t="s">
        <v>199</v>
      </c>
      <c r="J4565" s="68">
        <v>30</v>
      </c>
      <c r="K4565" s="68">
        <v>0.6</v>
      </c>
      <c r="L4565" s="68">
        <v>60.5</v>
      </c>
      <c r="M4565" s="68">
        <v>63</v>
      </c>
      <c r="N4565" s="68">
        <v>2.5</v>
      </c>
    </row>
    <row r="4566" customFormat="1" spans="1:14">
      <c r="A4566" s="54" t="s">
        <v>13673</v>
      </c>
      <c r="B4566" s="54" t="s">
        <v>13674</v>
      </c>
      <c r="C4566" s="54" t="s">
        <v>13675</v>
      </c>
      <c r="D4566" s="54" t="s">
        <v>1080</v>
      </c>
      <c r="E4566" s="54" t="s">
        <v>18</v>
      </c>
      <c r="F4566" s="54" t="s">
        <v>1080</v>
      </c>
      <c r="G4566" s="54" t="s">
        <v>19</v>
      </c>
      <c r="H4566" s="54"/>
      <c r="I4566" s="54" t="s">
        <v>199</v>
      </c>
      <c r="J4566" s="68">
        <v>30</v>
      </c>
      <c r="K4566" s="68">
        <v>0.6</v>
      </c>
      <c r="L4566" s="68">
        <v>61</v>
      </c>
      <c r="M4566" s="68">
        <v>61</v>
      </c>
      <c r="N4566" s="68">
        <v>0</v>
      </c>
    </row>
    <row r="4567" customFormat="1" spans="1:14">
      <c r="A4567" s="54" t="s">
        <v>13676</v>
      </c>
      <c r="B4567" s="54" t="s">
        <v>13677</v>
      </c>
      <c r="C4567" s="54" t="s">
        <v>13678</v>
      </c>
      <c r="D4567" s="54" t="s">
        <v>1080</v>
      </c>
      <c r="E4567" s="54" t="s">
        <v>18</v>
      </c>
      <c r="F4567" s="54" t="s">
        <v>1080</v>
      </c>
      <c r="G4567" s="54" t="s">
        <v>19</v>
      </c>
      <c r="H4567" s="54"/>
      <c r="I4567" s="54" t="s">
        <v>199</v>
      </c>
      <c r="J4567" s="68">
        <v>30</v>
      </c>
      <c r="K4567" s="68">
        <v>0.6</v>
      </c>
      <c r="L4567" s="68">
        <v>64</v>
      </c>
      <c r="M4567" s="68">
        <v>61</v>
      </c>
      <c r="N4567" s="68">
        <v>-3</v>
      </c>
    </row>
    <row r="4568" customFormat="1" spans="1:14">
      <c r="A4568" s="54" t="s">
        <v>13679</v>
      </c>
      <c r="B4568" s="54" t="s">
        <v>13680</v>
      </c>
      <c r="C4568" s="54" t="s">
        <v>13681</v>
      </c>
      <c r="D4568" s="54" t="s">
        <v>1080</v>
      </c>
      <c r="E4568" s="54" t="s">
        <v>18</v>
      </c>
      <c r="F4568" s="54" t="s">
        <v>1080</v>
      </c>
      <c r="G4568" s="54" t="s">
        <v>19</v>
      </c>
      <c r="H4568" s="54"/>
      <c r="I4568" s="54" t="s">
        <v>199</v>
      </c>
      <c r="J4568" s="68">
        <v>30</v>
      </c>
      <c r="K4568" s="68">
        <v>0.6</v>
      </c>
      <c r="L4568" s="68">
        <v>56.5</v>
      </c>
      <c r="M4568" s="68">
        <v>68</v>
      </c>
      <c r="N4568" s="68">
        <v>11.5</v>
      </c>
    </row>
    <row r="4569" customFormat="1" spans="1:14">
      <c r="A4569" s="54" t="s">
        <v>13682</v>
      </c>
      <c r="B4569" s="54" t="s">
        <v>13683</v>
      </c>
      <c r="C4569" s="54" t="s">
        <v>13684</v>
      </c>
      <c r="D4569" s="54" t="s">
        <v>1080</v>
      </c>
      <c r="E4569" s="54" t="s">
        <v>18</v>
      </c>
      <c r="F4569" s="54" t="s">
        <v>1080</v>
      </c>
      <c r="G4569" s="54" t="s">
        <v>19</v>
      </c>
      <c r="H4569" s="54"/>
      <c r="I4569" s="54" t="s">
        <v>199</v>
      </c>
      <c r="J4569" s="68">
        <v>30</v>
      </c>
      <c r="K4569" s="68">
        <v>0.6</v>
      </c>
      <c r="L4569" s="68">
        <v>57</v>
      </c>
      <c r="M4569" s="68">
        <v>68</v>
      </c>
      <c r="N4569" s="68">
        <v>11</v>
      </c>
    </row>
    <row r="4570" customFormat="1" spans="1:14">
      <c r="A4570" s="54" t="s">
        <v>13685</v>
      </c>
      <c r="B4570" s="54" t="s">
        <v>13686</v>
      </c>
      <c r="C4570" s="54" t="s">
        <v>13687</v>
      </c>
      <c r="D4570" s="54" t="s">
        <v>1080</v>
      </c>
      <c r="E4570" s="54" t="s">
        <v>18</v>
      </c>
      <c r="F4570" s="54" t="s">
        <v>1080</v>
      </c>
      <c r="G4570" s="66" t="s">
        <v>19</v>
      </c>
      <c r="H4570" s="54"/>
      <c r="I4570" s="54" t="s">
        <v>199</v>
      </c>
      <c r="J4570" s="68">
        <v>20</v>
      </c>
      <c r="K4570" s="68">
        <v>0.4</v>
      </c>
      <c r="L4570" s="68">
        <v>38.5</v>
      </c>
      <c r="M4570" s="68">
        <v>46</v>
      </c>
      <c r="N4570" s="68">
        <v>7.5</v>
      </c>
    </row>
    <row r="4571" customFormat="1" spans="1:14">
      <c r="A4571" s="54" t="s">
        <v>13688</v>
      </c>
      <c r="B4571" s="54" t="s">
        <v>13689</v>
      </c>
      <c r="C4571" s="54" t="s">
        <v>13690</v>
      </c>
      <c r="D4571" s="54" t="s">
        <v>1080</v>
      </c>
      <c r="E4571" s="54" t="s">
        <v>18</v>
      </c>
      <c r="F4571" s="54" t="s">
        <v>1080</v>
      </c>
      <c r="G4571" s="54" t="s">
        <v>19</v>
      </c>
      <c r="H4571" s="54"/>
      <c r="I4571" s="54" t="s">
        <v>199</v>
      </c>
      <c r="J4571" s="68">
        <v>20</v>
      </c>
      <c r="K4571" s="68">
        <v>0.4</v>
      </c>
      <c r="L4571" s="68">
        <v>35</v>
      </c>
      <c r="M4571" s="68">
        <v>42</v>
      </c>
      <c r="N4571" s="68">
        <v>7</v>
      </c>
    </row>
    <row r="4572" customFormat="1" spans="1:14">
      <c r="A4572" s="54" t="s">
        <v>13691</v>
      </c>
      <c r="B4572" s="54" t="s">
        <v>13692</v>
      </c>
      <c r="C4572" s="54" t="s">
        <v>13693</v>
      </c>
      <c r="D4572" s="54" t="s">
        <v>140</v>
      </c>
      <c r="E4572" s="54" t="s">
        <v>18</v>
      </c>
      <c r="F4572" s="54" t="s">
        <v>140</v>
      </c>
      <c r="G4572" s="54" t="s">
        <v>98</v>
      </c>
      <c r="H4572" s="54"/>
      <c r="I4572" s="54" t="s">
        <v>288</v>
      </c>
      <c r="J4572" s="68">
        <v>17.34</v>
      </c>
      <c r="K4572" s="68">
        <v>14.784</v>
      </c>
      <c r="L4572" s="68">
        <v>18</v>
      </c>
      <c r="M4572" s="68">
        <v>18</v>
      </c>
      <c r="N4572" s="68">
        <v>0</v>
      </c>
    </row>
    <row r="4573" customFormat="1" spans="1:14">
      <c r="A4573" s="54" t="s">
        <v>13694</v>
      </c>
      <c r="B4573" s="54" t="s">
        <v>13695</v>
      </c>
      <c r="C4573" s="54" t="s">
        <v>13696</v>
      </c>
      <c r="D4573" s="54" t="s">
        <v>287</v>
      </c>
      <c r="E4573" s="54" t="s">
        <v>18</v>
      </c>
      <c r="F4573" s="54" t="s">
        <v>287</v>
      </c>
      <c r="G4573" s="54" t="s">
        <v>98</v>
      </c>
      <c r="H4573" s="54"/>
      <c r="I4573" s="54" t="s">
        <v>292</v>
      </c>
      <c r="J4573" s="68">
        <v>16.11</v>
      </c>
      <c r="K4573" s="68">
        <v>22.26</v>
      </c>
      <c r="L4573" s="68">
        <v>19</v>
      </c>
      <c r="M4573" s="68">
        <v>30</v>
      </c>
      <c r="N4573" s="68">
        <v>11</v>
      </c>
    </row>
    <row r="4574" customFormat="1" spans="1:14">
      <c r="A4574" s="54" t="s">
        <v>13697</v>
      </c>
      <c r="B4574" s="54" t="s">
        <v>13698</v>
      </c>
      <c r="C4574" s="54" t="s">
        <v>13699</v>
      </c>
      <c r="D4574" s="54" t="s">
        <v>17</v>
      </c>
      <c r="E4574" s="54" t="s">
        <v>18</v>
      </c>
      <c r="F4574" s="54" t="s">
        <v>17</v>
      </c>
      <c r="G4574" s="54" t="s">
        <v>19</v>
      </c>
      <c r="H4574" s="54"/>
      <c r="I4574" s="54" t="s">
        <v>99</v>
      </c>
      <c r="J4574" s="68">
        <v>3.66</v>
      </c>
      <c r="K4574" s="68">
        <v>3.472</v>
      </c>
      <c r="L4574" s="68">
        <v>4</v>
      </c>
      <c r="M4574" s="68">
        <v>4</v>
      </c>
      <c r="N4574" s="68">
        <v>0</v>
      </c>
    </row>
    <row r="4575" customFormat="1" spans="1:14">
      <c r="A4575" s="54" t="s">
        <v>13700</v>
      </c>
      <c r="B4575" s="54" t="s">
        <v>13701</v>
      </c>
      <c r="C4575" s="54" t="s">
        <v>13702</v>
      </c>
      <c r="D4575" s="54" t="s">
        <v>17</v>
      </c>
      <c r="E4575" s="54" t="s">
        <v>18</v>
      </c>
      <c r="F4575" s="54" t="s">
        <v>17</v>
      </c>
      <c r="G4575" s="54" t="s">
        <v>19</v>
      </c>
      <c r="H4575" s="54"/>
      <c r="I4575" s="54" t="s">
        <v>820</v>
      </c>
      <c r="J4575" s="68">
        <v>0.1</v>
      </c>
      <c r="K4575" s="68">
        <v>0</v>
      </c>
      <c r="L4575" s="68">
        <v>0.5</v>
      </c>
      <c r="M4575" s="68">
        <v>0.5</v>
      </c>
      <c r="N4575" s="68">
        <v>0</v>
      </c>
    </row>
    <row r="4576" customFormat="1" spans="1:14">
      <c r="A4576" s="54" t="s">
        <v>13703</v>
      </c>
      <c r="B4576" s="54" t="s">
        <v>13704</v>
      </c>
      <c r="C4576" s="54" t="s">
        <v>13705</v>
      </c>
      <c r="D4576" s="54" t="s">
        <v>160</v>
      </c>
      <c r="E4576" s="54" t="s">
        <v>18</v>
      </c>
      <c r="F4576" s="54" t="s">
        <v>160</v>
      </c>
      <c r="G4576" s="54" t="s">
        <v>129</v>
      </c>
      <c r="H4576" s="54"/>
      <c r="I4576" s="54" t="s">
        <v>215</v>
      </c>
      <c r="J4576" s="68">
        <v>3.57</v>
      </c>
      <c r="K4576" s="68">
        <v>3.078</v>
      </c>
      <c r="L4576" s="68">
        <v>4</v>
      </c>
      <c r="M4576" s="68">
        <v>4</v>
      </c>
      <c r="N4576" s="68">
        <v>0</v>
      </c>
    </row>
    <row r="4577" customFormat="1" spans="1:14">
      <c r="A4577" s="54" t="s">
        <v>13706</v>
      </c>
      <c r="B4577" s="54" t="s">
        <v>13707</v>
      </c>
      <c r="C4577" s="54" t="s">
        <v>13708</v>
      </c>
      <c r="D4577" s="54" t="s">
        <v>128</v>
      </c>
      <c r="E4577" s="54" t="s">
        <v>18</v>
      </c>
      <c r="F4577" s="54" t="s">
        <v>128</v>
      </c>
      <c r="G4577" s="66" t="s">
        <v>129</v>
      </c>
      <c r="H4577" s="54"/>
      <c r="I4577" s="54" t="s">
        <v>227</v>
      </c>
      <c r="J4577" s="68">
        <v>5.69</v>
      </c>
      <c r="K4577" s="68">
        <v>6.728</v>
      </c>
      <c r="L4577" s="68">
        <v>7</v>
      </c>
      <c r="M4577" s="68">
        <v>7</v>
      </c>
      <c r="N4577" s="68">
        <v>0</v>
      </c>
    </row>
    <row r="4578" customFormat="1" spans="1:14">
      <c r="A4578" s="54" t="s">
        <v>13709</v>
      </c>
      <c r="B4578" s="54" t="s">
        <v>13710</v>
      </c>
      <c r="C4578" s="54" t="s">
        <v>13711</v>
      </c>
      <c r="D4578" s="54" t="s">
        <v>453</v>
      </c>
      <c r="E4578" s="54" t="s">
        <v>18</v>
      </c>
      <c r="F4578" s="54" t="s">
        <v>453</v>
      </c>
      <c r="G4578" s="54" t="s">
        <v>29</v>
      </c>
      <c r="H4578" s="54"/>
      <c r="I4578" s="54" t="s">
        <v>1038</v>
      </c>
      <c r="J4578" s="68">
        <v>6.21</v>
      </c>
      <c r="K4578" s="68">
        <v>69.258</v>
      </c>
      <c r="L4578" s="68">
        <v>69</v>
      </c>
      <c r="M4578" s="68">
        <v>73</v>
      </c>
      <c r="N4578" s="68">
        <v>4</v>
      </c>
    </row>
    <row r="4579" customFormat="1" spans="1:14">
      <c r="A4579" s="54" t="s">
        <v>13712</v>
      </c>
      <c r="B4579" s="54" t="s">
        <v>13713</v>
      </c>
      <c r="C4579" s="54" t="s">
        <v>13714</v>
      </c>
      <c r="D4579" s="54" t="s">
        <v>938</v>
      </c>
      <c r="E4579" s="54" t="s">
        <v>18</v>
      </c>
      <c r="F4579" s="54" t="s">
        <v>938</v>
      </c>
      <c r="G4579" s="54" t="s">
        <v>98</v>
      </c>
      <c r="H4579" s="54"/>
      <c r="I4579" s="54" t="s">
        <v>306</v>
      </c>
      <c r="J4579" s="68">
        <v>46.21</v>
      </c>
      <c r="K4579" s="68">
        <v>54.201</v>
      </c>
      <c r="L4579" s="68">
        <v>55</v>
      </c>
      <c r="M4579" s="68">
        <v>63</v>
      </c>
      <c r="N4579" s="68">
        <v>8</v>
      </c>
    </row>
    <row r="4580" customFormat="1" spans="1:14">
      <c r="A4580" s="54" t="s">
        <v>13715</v>
      </c>
      <c r="B4580" s="54" t="s">
        <v>13716</v>
      </c>
      <c r="C4580" s="54" t="s">
        <v>13717</v>
      </c>
      <c r="D4580" s="54" t="s">
        <v>938</v>
      </c>
      <c r="E4580" s="54" t="s">
        <v>18</v>
      </c>
      <c r="F4580" s="54" t="s">
        <v>938</v>
      </c>
      <c r="G4580" s="66" t="s">
        <v>98</v>
      </c>
      <c r="H4580" s="54"/>
      <c r="I4580" s="54" t="s">
        <v>199</v>
      </c>
      <c r="J4580" s="68">
        <v>19.34</v>
      </c>
      <c r="K4580" s="68">
        <v>23.491</v>
      </c>
      <c r="L4580" s="68">
        <v>24</v>
      </c>
      <c r="M4580" s="68">
        <v>24</v>
      </c>
      <c r="N4580" s="68">
        <v>0</v>
      </c>
    </row>
    <row r="4581" customFormat="1" spans="1:14">
      <c r="A4581" s="54" t="s">
        <v>13718</v>
      </c>
      <c r="B4581" s="54" t="s">
        <v>13719</v>
      </c>
      <c r="C4581" s="54" t="s">
        <v>13720</v>
      </c>
      <c r="D4581" s="54" t="s">
        <v>256</v>
      </c>
      <c r="E4581" s="54" t="s">
        <v>18</v>
      </c>
      <c r="F4581" s="54" t="s">
        <v>256</v>
      </c>
      <c r="G4581" s="66" t="s">
        <v>19</v>
      </c>
      <c r="H4581" s="54"/>
      <c r="I4581" s="54" t="s">
        <v>820</v>
      </c>
      <c r="J4581" s="68">
        <v>33.68</v>
      </c>
      <c r="K4581" s="68">
        <v>33.468</v>
      </c>
      <c r="L4581" s="68">
        <v>37</v>
      </c>
      <c r="M4581" s="68">
        <v>38</v>
      </c>
      <c r="N4581" s="68">
        <v>1</v>
      </c>
    </row>
    <row r="4582" customFormat="1" spans="1:14">
      <c r="A4582" s="54" t="s">
        <v>13721</v>
      </c>
      <c r="B4582" s="54" t="s">
        <v>13722</v>
      </c>
      <c r="C4582" s="54" t="s">
        <v>13723</v>
      </c>
      <c r="D4582" s="54" t="s">
        <v>845</v>
      </c>
      <c r="E4582" s="54" t="s">
        <v>18</v>
      </c>
      <c r="F4582" s="54" t="s">
        <v>845</v>
      </c>
      <c r="G4582" s="66" t="s">
        <v>129</v>
      </c>
      <c r="H4582" s="54"/>
      <c r="I4582" s="54" t="s">
        <v>1269</v>
      </c>
      <c r="J4582" s="68">
        <v>10.81</v>
      </c>
      <c r="K4582" s="68">
        <v>15.158</v>
      </c>
      <c r="L4582" s="68">
        <v>15.5</v>
      </c>
      <c r="M4582" s="68">
        <v>15.5</v>
      </c>
      <c r="N4582" s="68">
        <v>0</v>
      </c>
    </row>
    <row r="4583" customFormat="1" spans="1:14">
      <c r="A4583" s="54" t="s">
        <v>13724</v>
      </c>
      <c r="B4583" s="54" t="s">
        <v>13725</v>
      </c>
      <c r="C4583" s="54" t="s">
        <v>13726</v>
      </c>
      <c r="D4583" s="54" t="s">
        <v>256</v>
      </c>
      <c r="E4583" s="54" t="s">
        <v>18</v>
      </c>
      <c r="F4583" s="54" t="s">
        <v>256</v>
      </c>
      <c r="G4583" s="54" t="s">
        <v>19</v>
      </c>
      <c r="H4583" s="54"/>
      <c r="I4583" s="54" t="s">
        <v>540</v>
      </c>
      <c r="J4583" s="68">
        <v>10.94</v>
      </c>
      <c r="K4583" s="68">
        <v>26.649</v>
      </c>
      <c r="L4583" s="68">
        <v>28</v>
      </c>
      <c r="M4583" s="68">
        <v>27</v>
      </c>
      <c r="N4583" s="68">
        <v>-1</v>
      </c>
    </row>
    <row r="4584" customFormat="1" spans="1:14">
      <c r="A4584" s="54" t="s">
        <v>13727</v>
      </c>
      <c r="B4584" s="54" t="s">
        <v>13728</v>
      </c>
      <c r="C4584" s="54" t="s">
        <v>13729</v>
      </c>
      <c r="D4584" s="54" t="s">
        <v>24</v>
      </c>
      <c r="E4584" s="54" t="s">
        <v>18</v>
      </c>
      <c r="F4584" s="54" t="s">
        <v>24</v>
      </c>
      <c r="G4584" s="54" t="s">
        <v>19</v>
      </c>
      <c r="H4584" s="54"/>
      <c r="I4584" s="54" t="s">
        <v>223</v>
      </c>
      <c r="J4584" s="68">
        <v>3.24</v>
      </c>
      <c r="K4584" s="68">
        <v>2.904</v>
      </c>
      <c r="L4584" s="68">
        <v>3.5</v>
      </c>
      <c r="M4584" s="68">
        <v>3.5</v>
      </c>
      <c r="N4584" s="68">
        <v>0</v>
      </c>
    </row>
    <row r="4585" customFormat="1" spans="1:14">
      <c r="A4585" s="54" t="s">
        <v>13730</v>
      </c>
      <c r="B4585" s="54" t="s">
        <v>13731</v>
      </c>
      <c r="C4585" s="54" t="s">
        <v>13732</v>
      </c>
      <c r="D4585" s="54" t="s">
        <v>17</v>
      </c>
      <c r="E4585" s="54" t="s">
        <v>18</v>
      </c>
      <c r="F4585" s="54" t="s">
        <v>17</v>
      </c>
      <c r="G4585" s="54" t="s">
        <v>19</v>
      </c>
      <c r="H4585" s="54"/>
      <c r="I4585" s="54" t="s">
        <v>820</v>
      </c>
      <c r="J4585" s="68">
        <v>37.72</v>
      </c>
      <c r="K4585" s="68">
        <v>90.157</v>
      </c>
      <c r="L4585" s="68">
        <v>69</v>
      </c>
      <c r="M4585" s="68">
        <v>103</v>
      </c>
      <c r="N4585" s="68">
        <v>34</v>
      </c>
    </row>
    <row r="4586" customFormat="1" spans="1:14">
      <c r="A4586" s="54" t="s">
        <v>13733</v>
      </c>
      <c r="B4586" s="54" t="s">
        <v>13734</v>
      </c>
      <c r="C4586" s="54" t="s">
        <v>50</v>
      </c>
      <c r="D4586" s="54" t="s">
        <v>231</v>
      </c>
      <c r="E4586" s="54" t="s">
        <v>18</v>
      </c>
      <c r="F4586" s="54" t="s">
        <v>231</v>
      </c>
      <c r="G4586" s="66" t="s">
        <v>52</v>
      </c>
      <c r="H4586" s="54"/>
      <c r="I4586" s="54" t="s">
        <v>223</v>
      </c>
      <c r="J4586" s="68">
        <v>1803</v>
      </c>
      <c r="K4586" s="68">
        <v>2174.188</v>
      </c>
      <c r="L4586" s="68">
        <v>2139</v>
      </c>
      <c r="M4586" s="68">
        <v>2180</v>
      </c>
      <c r="N4586" s="68">
        <v>41</v>
      </c>
    </row>
    <row r="4587" customFormat="1" spans="1:14">
      <c r="A4587" s="54" t="s">
        <v>13735</v>
      </c>
      <c r="B4587" s="54" t="s">
        <v>13736</v>
      </c>
      <c r="C4587" s="54" t="s">
        <v>50</v>
      </c>
      <c r="D4587" s="54" t="s">
        <v>231</v>
      </c>
      <c r="E4587" s="54" t="s">
        <v>18</v>
      </c>
      <c r="F4587" s="54" t="s">
        <v>231</v>
      </c>
      <c r="G4587" s="54" t="s">
        <v>52</v>
      </c>
      <c r="H4587" s="54"/>
      <c r="I4587" s="54" t="s">
        <v>223</v>
      </c>
      <c r="J4587" s="68">
        <v>432.13</v>
      </c>
      <c r="K4587" s="68">
        <v>560.083</v>
      </c>
      <c r="L4587" s="68">
        <v>558</v>
      </c>
      <c r="M4587" s="68">
        <v>576</v>
      </c>
      <c r="N4587" s="68">
        <v>18</v>
      </c>
    </row>
    <row r="4588" customFormat="1" spans="1:14">
      <c r="A4588" s="54" t="s">
        <v>13737</v>
      </c>
      <c r="B4588" s="54" t="s">
        <v>13738</v>
      </c>
      <c r="C4588" s="54" t="s">
        <v>13739</v>
      </c>
      <c r="D4588" s="54" t="s">
        <v>926</v>
      </c>
      <c r="E4588" s="54" t="s">
        <v>18</v>
      </c>
      <c r="F4588" s="54" t="s">
        <v>926</v>
      </c>
      <c r="G4588" s="54" t="s">
        <v>129</v>
      </c>
      <c r="H4588" s="54"/>
      <c r="I4588" s="54" t="s">
        <v>86</v>
      </c>
      <c r="J4588" s="68">
        <v>22.34</v>
      </c>
      <c r="K4588" s="68">
        <v>22.866</v>
      </c>
      <c r="L4588" s="68">
        <v>23</v>
      </c>
      <c r="M4588" s="68">
        <v>24</v>
      </c>
      <c r="N4588" s="68">
        <v>1</v>
      </c>
    </row>
    <row r="4589" customFormat="1" spans="1:14">
      <c r="A4589" s="54" t="s">
        <v>13740</v>
      </c>
      <c r="B4589" s="54" t="s">
        <v>13741</v>
      </c>
      <c r="C4589" s="54" t="s">
        <v>13742</v>
      </c>
      <c r="D4589" s="54" t="s">
        <v>926</v>
      </c>
      <c r="E4589" s="54" t="s">
        <v>18</v>
      </c>
      <c r="F4589" s="54" t="s">
        <v>926</v>
      </c>
      <c r="G4589" s="66" t="s">
        <v>129</v>
      </c>
      <c r="H4589" s="54"/>
      <c r="I4589" s="54" t="s">
        <v>86</v>
      </c>
      <c r="J4589" s="68">
        <v>22.34</v>
      </c>
      <c r="K4589" s="68">
        <v>22.05</v>
      </c>
      <c r="L4589" s="68">
        <v>23</v>
      </c>
      <c r="M4589" s="68">
        <v>24</v>
      </c>
      <c r="N4589" s="68">
        <v>1</v>
      </c>
    </row>
    <row r="4590" customFormat="1" spans="1:14">
      <c r="A4590" s="54" t="s">
        <v>13743</v>
      </c>
      <c r="B4590" s="54" t="s">
        <v>13744</v>
      </c>
      <c r="C4590" s="54" t="s">
        <v>13745</v>
      </c>
      <c r="D4590" s="54" t="s">
        <v>926</v>
      </c>
      <c r="E4590" s="54" t="s">
        <v>18</v>
      </c>
      <c r="F4590" s="54" t="s">
        <v>926</v>
      </c>
      <c r="G4590" s="54" t="s">
        <v>129</v>
      </c>
      <c r="H4590" s="54"/>
      <c r="I4590" s="54" t="s">
        <v>86</v>
      </c>
      <c r="J4590" s="68">
        <v>22.27</v>
      </c>
      <c r="K4590" s="68">
        <v>23.038</v>
      </c>
      <c r="L4590" s="68">
        <v>23</v>
      </c>
      <c r="M4590" s="68">
        <v>24</v>
      </c>
      <c r="N4590" s="68">
        <v>1</v>
      </c>
    </row>
    <row r="4591" customFormat="1" spans="1:14">
      <c r="A4591" s="54" t="s">
        <v>13746</v>
      </c>
      <c r="B4591" s="54" t="s">
        <v>13747</v>
      </c>
      <c r="C4591" s="54" t="s">
        <v>13748</v>
      </c>
      <c r="D4591" s="54" t="s">
        <v>926</v>
      </c>
      <c r="E4591" s="54" t="s">
        <v>18</v>
      </c>
      <c r="F4591" s="54" t="s">
        <v>926</v>
      </c>
      <c r="G4591" s="54" t="s">
        <v>129</v>
      </c>
      <c r="H4591" s="54"/>
      <c r="I4591" s="54" t="s">
        <v>86</v>
      </c>
      <c r="J4591" s="68">
        <v>22.39</v>
      </c>
      <c r="K4591" s="68">
        <v>22.866</v>
      </c>
      <c r="L4591" s="68">
        <v>23</v>
      </c>
      <c r="M4591" s="68">
        <v>24</v>
      </c>
      <c r="N4591" s="68">
        <v>1</v>
      </c>
    </row>
    <row r="4592" customFormat="1" spans="1:14">
      <c r="A4592" s="54" t="s">
        <v>13749</v>
      </c>
      <c r="B4592" s="54" t="s">
        <v>13750</v>
      </c>
      <c r="C4592" s="54" t="s">
        <v>13751</v>
      </c>
      <c r="D4592" s="54" t="s">
        <v>926</v>
      </c>
      <c r="E4592" s="54" t="s">
        <v>18</v>
      </c>
      <c r="F4592" s="54" t="s">
        <v>926</v>
      </c>
      <c r="G4592" s="54" t="s">
        <v>129</v>
      </c>
      <c r="H4592" s="54"/>
      <c r="I4592" s="54" t="s">
        <v>86</v>
      </c>
      <c r="J4592" s="68">
        <v>22.34</v>
      </c>
      <c r="K4592" s="68">
        <v>22.238</v>
      </c>
      <c r="L4592" s="68">
        <v>23</v>
      </c>
      <c r="M4592" s="68">
        <v>24</v>
      </c>
      <c r="N4592" s="68">
        <v>1</v>
      </c>
    </row>
    <row r="4593" customFormat="1" spans="1:14">
      <c r="A4593" s="54" t="s">
        <v>13752</v>
      </c>
      <c r="B4593" s="54" t="s">
        <v>13753</v>
      </c>
      <c r="C4593" s="54" t="s">
        <v>13754</v>
      </c>
      <c r="D4593" s="54" t="s">
        <v>17</v>
      </c>
      <c r="E4593" s="54" t="s">
        <v>18</v>
      </c>
      <c r="F4593" s="54" t="s">
        <v>17</v>
      </c>
      <c r="G4593" s="54" t="s">
        <v>19</v>
      </c>
      <c r="H4593" s="54"/>
      <c r="I4593" s="54" t="s">
        <v>454</v>
      </c>
      <c r="J4593" s="68">
        <v>1.91</v>
      </c>
      <c r="K4593" s="68">
        <v>8.746</v>
      </c>
      <c r="L4593" s="68">
        <v>7</v>
      </c>
      <c r="M4593" s="68">
        <v>9</v>
      </c>
      <c r="N4593" s="68">
        <v>2</v>
      </c>
    </row>
    <row r="4594" customFormat="1" spans="1:14">
      <c r="A4594" s="54" t="s">
        <v>13755</v>
      </c>
      <c r="B4594" s="54" t="s">
        <v>13756</v>
      </c>
      <c r="C4594" s="54" t="s">
        <v>13757</v>
      </c>
      <c r="D4594" s="54" t="s">
        <v>17</v>
      </c>
      <c r="E4594" s="54" t="s">
        <v>18</v>
      </c>
      <c r="F4594" s="54" t="s">
        <v>17</v>
      </c>
      <c r="G4594" s="54" t="s">
        <v>19</v>
      </c>
      <c r="H4594" s="54"/>
      <c r="I4594" s="54" t="s">
        <v>454</v>
      </c>
      <c r="J4594" s="68">
        <v>11.9</v>
      </c>
      <c r="K4594" s="68">
        <v>2.234</v>
      </c>
      <c r="L4594" s="68">
        <v>12</v>
      </c>
      <c r="M4594" s="68">
        <v>12</v>
      </c>
      <c r="N4594" s="68">
        <v>0</v>
      </c>
    </row>
    <row r="4595" customFormat="1" spans="1:14">
      <c r="A4595" s="54" t="s">
        <v>13758</v>
      </c>
      <c r="B4595" s="54" t="s">
        <v>13759</v>
      </c>
      <c r="C4595" s="54" t="s">
        <v>36</v>
      </c>
      <c r="D4595" s="54" t="s">
        <v>17</v>
      </c>
      <c r="E4595" s="54" t="s">
        <v>18</v>
      </c>
      <c r="F4595" s="54" t="s">
        <v>17</v>
      </c>
      <c r="G4595" s="54" t="s">
        <v>19</v>
      </c>
      <c r="H4595" s="54"/>
      <c r="I4595" s="54" t="s">
        <v>612</v>
      </c>
      <c r="J4595" s="68">
        <v>2.25</v>
      </c>
      <c r="K4595" s="68">
        <v>2.424</v>
      </c>
      <c r="L4595" s="68">
        <v>2.5</v>
      </c>
      <c r="M4595" s="68">
        <v>2.5</v>
      </c>
      <c r="N4595" s="68">
        <v>0</v>
      </c>
    </row>
    <row r="4596" customFormat="1" spans="1:14">
      <c r="A4596" s="54" t="s">
        <v>13760</v>
      </c>
      <c r="B4596" s="54" t="s">
        <v>13761</v>
      </c>
      <c r="C4596" s="54" t="s">
        <v>13762</v>
      </c>
      <c r="D4596" s="54" t="s">
        <v>17</v>
      </c>
      <c r="E4596" s="54" t="s">
        <v>18</v>
      </c>
      <c r="F4596" s="54" t="s">
        <v>17</v>
      </c>
      <c r="G4596" s="66" t="s">
        <v>19</v>
      </c>
      <c r="H4596" s="54"/>
      <c r="I4596" s="54" t="s">
        <v>7799</v>
      </c>
      <c r="J4596" s="68">
        <v>1.11</v>
      </c>
      <c r="K4596" s="68">
        <v>1.206</v>
      </c>
      <c r="L4596" s="68">
        <v>1.5</v>
      </c>
      <c r="M4596" s="68">
        <v>1.5</v>
      </c>
      <c r="N4596" s="68">
        <v>0</v>
      </c>
    </row>
    <row r="4597" customFormat="1" spans="1:14">
      <c r="A4597" s="54" t="s">
        <v>13763</v>
      </c>
      <c r="B4597" s="54" t="s">
        <v>13764</v>
      </c>
      <c r="C4597" s="54" t="s">
        <v>13765</v>
      </c>
      <c r="D4597" s="54" t="s">
        <v>17</v>
      </c>
      <c r="E4597" s="54" t="s">
        <v>18</v>
      </c>
      <c r="F4597" s="54" t="s">
        <v>17</v>
      </c>
      <c r="G4597" s="54" t="s">
        <v>19</v>
      </c>
      <c r="H4597" s="54"/>
      <c r="I4597" s="54" t="s">
        <v>1269</v>
      </c>
      <c r="J4597" s="68">
        <v>0.5</v>
      </c>
      <c r="K4597" s="68">
        <v>0</v>
      </c>
      <c r="L4597" s="68">
        <v>1</v>
      </c>
      <c r="M4597" s="68">
        <v>0.5</v>
      </c>
      <c r="N4597" s="68">
        <v>-0.5</v>
      </c>
    </row>
    <row r="4598" customFormat="1" spans="1:14">
      <c r="A4598" s="54" t="s">
        <v>13766</v>
      </c>
      <c r="B4598" s="54" t="s">
        <v>13767</v>
      </c>
      <c r="C4598" s="54" t="s">
        <v>50</v>
      </c>
      <c r="D4598" s="54" t="s">
        <v>1516</v>
      </c>
      <c r="E4598" s="54" t="s">
        <v>18</v>
      </c>
      <c r="F4598" s="54" t="s">
        <v>1516</v>
      </c>
      <c r="G4598" s="54" t="s">
        <v>52</v>
      </c>
      <c r="H4598" s="54"/>
      <c r="I4598" s="54" t="s">
        <v>323</v>
      </c>
      <c r="J4598" s="68">
        <v>182.49</v>
      </c>
      <c r="K4598" s="68">
        <v>126.17</v>
      </c>
      <c r="L4598" s="68">
        <v>183</v>
      </c>
      <c r="M4598" s="68">
        <v>183</v>
      </c>
      <c r="N4598" s="68">
        <v>0</v>
      </c>
    </row>
    <row r="4599" customFormat="1" spans="1:14">
      <c r="A4599" s="54" t="s">
        <v>13768</v>
      </c>
      <c r="B4599" s="54" t="s">
        <v>13769</v>
      </c>
      <c r="C4599" s="54" t="s">
        <v>50</v>
      </c>
      <c r="D4599" s="54" t="s">
        <v>1516</v>
      </c>
      <c r="E4599" s="54" t="s">
        <v>18</v>
      </c>
      <c r="F4599" s="54" t="s">
        <v>1516</v>
      </c>
      <c r="G4599" s="54" t="s">
        <v>52</v>
      </c>
      <c r="H4599" s="54"/>
      <c r="I4599" s="54" t="s">
        <v>323</v>
      </c>
      <c r="J4599" s="68">
        <v>182.89</v>
      </c>
      <c r="K4599" s="68">
        <v>126.8</v>
      </c>
      <c r="L4599" s="68">
        <v>183</v>
      </c>
      <c r="M4599" s="68">
        <v>183</v>
      </c>
      <c r="N4599" s="68">
        <v>0</v>
      </c>
    </row>
    <row r="4600" customFormat="1" spans="1:14">
      <c r="A4600" s="54" t="s">
        <v>13770</v>
      </c>
      <c r="B4600" s="54" t="s">
        <v>13771</v>
      </c>
      <c r="C4600" s="54" t="s">
        <v>50</v>
      </c>
      <c r="D4600" s="54" t="s">
        <v>633</v>
      </c>
      <c r="E4600" s="54" t="s">
        <v>18</v>
      </c>
      <c r="F4600" s="54" t="s">
        <v>633</v>
      </c>
      <c r="G4600" s="54" t="s">
        <v>52</v>
      </c>
      <c r="H4600" s="54"/>
      <c r="I4600" s="54" t="s">
        <v>6557</v>
      </c>
      <c r="J4600" s="68">
        <v>29.11</v>
      </c>
      <c r="K4600" s="68">
        <v>66.908</v>
      </c>
      <c r="L4600" s="68">
        <v>66</v>
      </c>
      <c r="M4600" s="68">
        <v>67</v>
      </c>
      <c r="N4600" s="68">
        <v>1</v>
      </c>
    </row>
    <row r="4601" customFormat="1" spans="1:14">
      <c r="A4601" s="54" t="s">
        <v>13772</v>
      </c>
      <c r="B4601" s="54" t="s">
        <v>13773</v>
      </c>
      <c r="C4601" s="54" t="s">
        <v>13774</v>
      </c>
      <c r="D4601" s="54" t="s">
        <v>1184</v>
      </c>
      <c r="E4601" s="54" t="s">
        <v>18</v>
      </c>
      <c r="F4601" s="54" t="s">
        <v>1184</v>
      </c>
      <c r="G4601" s="54" t="s">
        <v>98</v>
      </c>
      <c r="H4601" s="54"/>
      <c r="I4601" s="54" t="s">
        <v>558</v>
      </c>
      <c r="J4601" s="68">
        <v>7.73</v>
      </c>
      <c r="K4601" s="68">
        <v>8.389</v>
      </c>
      <c r="L4601" s="68">
        <v>12</v>
      </c>
      <c r="M4601" s="68">
        <v>21</v>
      </c>
      <c r="N4601" s="68">
        <v>9</v>
      </c>
    </row>
    <row r="4602" customFormat="1" spans="1:14">
      <c r="A4602" s="54" t="s">
        <v>13775</v>
      </c>
      <c r="B4602" s="54" t="s">
        <v>13776</v>
      </c>
      <c r="C4602" s="54" t="s">
        <v>13777</v>
      </c>
      <c r="D4602" s="54" t="s">
        <v>24</v>
      </c>
      <c r="E4602" s="54" t="s">
        <v>18</v>
      </c>
      <c r="F4602" s="54" t="s">
        <v>24</v>
      </c>
      <c r="G4602" s="54" t="s">
        <v>19</v>
      </c>
      <c r="H4602" s="54"/>
      <c r="I4602" s="54" t="s">
        <v>664</v>
      </c>
      <c r="J4602" s="68">
        <v>24.03</v>
      </c>
      <c r="K4602" s="68">
        <v>11.035</v>
      </c>
      <c r="L4602" s="68">
        <v>25</v>
      </c>
      <c r="M4602" s="68">
        <v>25</v>
      </c>
      <c r="N4602" s="68">
        <v>0</v>
      </c>
    </row>
    <row r="4603" customFormat="1" spans="1:14">
      <c r="A4603" s="54" t="s">
        <v>13778</v>
      </c>
      <c r="B4603" s="54" t="s">
        <v>13779</v>
      </c>
      <c r="C4603" s="54" t="s">
        <v>13780</v>
      </c>
      <c r="D4603" s="54" t="s">
        <v>24</v>
      </c>
      <c r="E4603" s="54" t="s">
        <v>18</v>
      </c>
      <c r="F4603" s="54" t="s">
        <v>24</v>
      </c>
      <c r="G4603" s="54" t="s">
        <v>19</v>
      </c>
      <c r="H4603" s="54"/>
      <c r="I4603" s="54" t="s">
        <v>246</v>
      </c>
      <c r="J4603" s="68">
        <v>23.5</v>
      </c>
      <c r="K4603" s="68">
        <v>29.441</v>
      </c>
      <c r="L4603" s="68">
        <v>24</v>
      </c>
      <c r="M4603" s="68">
        <v>30</v>
      </c>
      <c r="N4603" s="68">
        <v>6</v>
      </c>
    </row>
    <row r="4604" customFormat="1" spans="1:14">
      <c r="A4604" s="54" t="s">
        <v>13781</v>
      </c>
      <c r="B4604" s="54" t="s">
        <v>13782</v>
      </c>
      <c r="C4604" s="54" t="s">
        <v>13783</v>
      </c>
      <c r="D4604" s="54" t="s">
        <v>24</v>
      </c>
      <c r="E4604" s="54" t="s">
        <v>18</v>
      </c>
      <c r="F4604" s="54" t="s">
        <v>24</v>
      </c>
      <c r="G4604" s="54" t="s">
        <v>19</v>
      </c>
      <c r="H4604" s="54"/>
      <c r="I4604" s="54" t="s">
        <v>246</v>
      </c>
      <c r="J4604" s="68">
        <v>23.5</v>
      </c>
      <c r="K4604" s="68">
        <v>29.441</v>
      </c>
      <c r="L4604" s="68">
        <v>24</v>
      </c>
      <c r="M4604" s="68">
        <v>30</v>
      </c>
      <c r="N4604" s="68">
        <v>6</v>
      </c>
    </row>
    <row r="4605" customFormat="1" spans="1:14">
      <c r="A4605" s="54" t="s">
        <v>13784</v>
      </c>
      <c r="B4605" s="54" t="s">
        <v>13785</v>
      </c>
      <c r="C4605" s="54" t="s">
        <v>13786</v>
      </c>
      <c r="D4605" s="54" t="s">
        <v>24</v>
      </c>
      <c r="E4605" s="54" t="s">
        <v>18</v>
      </c>
      <c r="F4605" s="54" t="s">
        <v>24</v>
      </c>
      <c r="G4605" s="54" t="s">
        <v>19</v>
      </c>
      <c r="H4605" s="54"/>
      <c r="I4605" s="54" t="s">
        <v>246</v>
      </c>
      <c r="J4605" s="68">
        <v>23.5</v>
      </c>
      <c r="K4605" s="68">
        <v>29.441</v>
      </c>
      <c r="L4605" s="68">
        <v>24</v>
      </c>
      <c r="M4605" s="68">
        <v>30</v>
      </c>
      <c r="N4605" s="68">
        <v>6</v>
      </c>
    </row>
    <row r="4606" customFormat="1" spans="1:14">
      <c r="A4606" s="54" t="s">
        <v>13787</v>
      </c>
      <c r="B4606" s="54" t="s">
        <v>13788</v>
      </c>
      <c r="C4606" s="54" t="s">
        <v>13789</v>
      </c>
      <c r="D4606" s="54" t="s">
        <v>24</v>
      </c>
      <c r="E4606" s="54" t="s">
        <v>18</v>
      </c>
      <c r="F4606" s="54" t="s">
        <v>24</v>
      </c>
      <c r="G4606" s="54" t="s">
        <v>19</v>
      </c>
      <c r="H4606" s="54"/>
      <c r="I4606" s="54" t="s">
        <v>246</v>
      </c>
      <c r="J4606" s="68">
        <v>23.5</v>
      </c>
      <c r="K4606" s="68">
        <v>29.441</v>
      </c>
      <c r="L4606" s="68">
        <v>24</v>
      </c>
      <c r="M4606" s="68">
        <v>30</v>
      </c>
      <c r="N4606" s="68">
        <v>6</v>
      </c>
    </row>
    <row r="4607" customFormat="1" spans="1:14">
      <c r="A4607" s="54" t="s">
        <v>13790</v>
      </c>
      <c r="B4607" s="54" t="s">
        <v>13791</v>
      </c>
      <c r="C4607" s="54" t="s">
        <v>13792</v>
      </c>
      <c r="D4607" s="54" t="s">
        <v>24</v>
      </c>
      <c r="E4607" s="54" t="s">
        <v>18</v>
      </c>
      <c r="F4607" s="54" t="s">
        <v>24</v>
      </c>
      <c r="G4607" s="54" t="s">
        <v>19</v>
      </c>
      <c r="H4607" s="54"/>
      <c r="I4607" s="54" t="s">
        <v>246</v>
      </c>
      <c r="J4607" s="68">
        <v>23.5</v>
      </c>
      <c r="K4607" s="68">
        <v>29.441</v>
      </c>
      <c r="L4607" s="68">
        <v>24</v>
      </c>
      <c r="M4607" s="68">
        <v>30</v>
      </c>
      <c r="N4607" s="68">
        <v>6</v>
      </c>
    </row>
    <row r="4608" customFormat="1" spans="1:14">
      <c r="A4608" s="54" t="s">
        <v>13793</v>
      </c>
      <c r="B4608" s="54" t="s">
        <v>13794</v>
      </c>
      <c r="C4608" s="54" t="s">
        <v>13795</v>
      </c>
      <c r="D4608" s="54" t="s">
        <v>24</v>
      </c>
      <c r="E4608" s="54" t="s">
        <v>18</v>
      </c>
      <c r="F4608" s="54" t="s">
        <v>24</v>
      </c>
      <c r="G4608" s="54" t="s">
        <v>19</v>
      </c>
      <c r="H4608" s="54"/>
      <c r="I4608" s="54" t="s">
        <v>246</v>
      </c>
      <c r="J4608" s="68">
        <v>23.5</v>
      </c>
      <c r="K4608" s="68">
        <v>29.441</v>
      </c>
      <c r="L4608" s="68">
        <v>25</v>
      </c>
      <c r="M4608" s="68">
        <v>30</v>
      </c>
      <c r="N4608" s="68">
        <v>5</v>
      </c>
    </row>
    <row r="4609" customFormat="1" spans="1:14">
      <c r="A4609" s="54" t="s">
        <v>13796</v>
      </c>
      <c r="B4609" s="54" t="s">
        <v>13797</v>
      </c>
      <c r="C4609" s="54" t="s">
        <v>13798</v>
      </c>
      <c r="D4609" s="54" t="s">
        <v>24</v>
      </c>
      <c r="E4609" s="54" t="s">
        <v>18</v>
      </c>
      <c r="F4609" s="54" t="s">
        <v>24</v>
      </c>
      <c r="G4609" s="54" t="s">
        <v>19</v>
      </c>
      <c r="H4609" s="54"/>
      <c r="I4609" s="54" t="s">
        <v>246</v>
      </c>
      <c r="J4609" s="68">
        <v>23.5</v>
      </c>
      <c r="K4609" s="68">
        <v>29.441</v>
      </c>
      <c r="L4609" s="68">
        <v>24</v>
      </c>
      <c r="M4609" s="68">
        <v>30</v>
      </c>
      <c r="N4609" s="68">
        <v>6</v>
      </c>
    </row>
    <row r="4610" customFormat="1" spans="1:14">
      <c r="A4610" s="54" t="s">
        <v>13799</v>
      </c>
      <c r="B4610" s="54" t="s">
        <v>13800</v>
      </c>
      <c r="C4610" s="54" t="s">
        <v>13801</v>
      </c>
      <c r="D4610" s="54" t="s">
        <v>24</v>
      </c>
      <c r="E4610" s="54" t="s">
        <v>18</v>
      </c>
      <c r="F4610" s="54" t="s">
        <v>24</v>
      </c>
      <c r="G4610" s="66" t="s">
        <v>19</v>
      </c>
      <c r="H4610" s="54"/>
      <c r="I4610" s="54" t="s">
        <v>246</v>
      </c>
      <c r="J4610" s="68">
        <v>23.5</v>
      </c>
      <c r="K4610" s="68">
        <v>29.441</v>
      </c>
      <c r="L4610" s="68">
        <v>24</v>
      </c>
      <c r="M4610" s="68">
        <v>30</v>
      </c>
      <c r="N4610" s="68">
        <v>6</v>
      </c>
    </row>
    <row r="4611" customFormat="1" spans="1:14">
      <c r="A4611" s="54" t="s">
        <v>13802</v>
      </c>
      <c r="B4611" s="54" t="s">
        <v>13803</v>
      </c>
      <c r="C4611" s="54" t="s">
        <v>13804</v>
      </c>
      <c r="D4611" s="54" t="s">
        <v>24</v>
      </c>
      <c r="E4611" s="54" t="s">
        <v>18</v>
      </c>
      <c r="F4611" s="54" t="s">
        <v>24</v>
      </c>
      <c r="G4611" s="54" t="s">
        <v>19</v>
      </c>
      <c r="H4611" s="54"/>
      <c r="I4611" s="54" t="s">
        <v>246</v>
      </c>
      <c r="J4611" s="68">
        <v>23.5</v>
      </c>
      <c r="K4611" s="68">
        <v>29.441</v>
      </c>
      <c r="L4611" s="68">
        <v>24</v>
      </c>
      <c r="M4611" s="68">
        <v>30</v>
      </c>
      <c r="N4611" s="68">
        <v>6</v>
      </c>
    </row>
    <row r="4612" customFormat="1" spans="1:14">
      <c r="A4612" s="54" t="s">
        <v>13805</v>
      </c>
      <c r="B4612" s="54" t="s">
        <v>13806</v>
      </c>
      <c r="C4612" s="54" t="s">
        <v>13807</v>
      </c>
      <c r="D4612" s="54" t="s">
        <v>24</v>
      </c>
      <c r="E4612" s="54" t="s">
        <v>18</v>
      </c>
      <c r="F4612" s="54" t="s">
        <v>24</v>
      </c>
      <c r="G4612" s="54" t="s">
        <v>19</v>
      </c>
      <c r="H4612" s="54"/>
      <c r="I4612" s="54" t="s">
        <v>246</v>
      </c>
      <c r="J4612" s="68">
        <v>23.5</v>
      </c>
      <c r="K4612" s="68">
        <v>29.441</v>
      </c>
      <c r="L4612" s="68">
        <v>25</v>
      </c>
      <c r="M4612" s="68">
        <v>30</v>
      </c>
      <c r="N4612" s="68">
        <v>5</v>
      </c>
    </row>
    <row r="4613" customFormat="1" spans="1:14">
      <c r="A4613" s="54" t="s">
        <v>13808</v>
      </c>
      <c r="B4613" s="54" t="s">
        <v>13809</v>
      </c>
      <c r="C4613" s="54" t="s">
        <v>13810</v>
      </c>
      <c r="D4613" s="54" t="s">
        <v>256</v>
      </c>
      <c r="E4613" s="54" t="s">
        <v>18</v>
      </c>
      <c r="F4613" s="54" t="s">
        <v>256</v>
      </c>
      <c r="G4613" s="54" t="s">
        <v>19</v>
      </c>
      <c r="H4613" s="54"/>
      <c r="I4613" s="54" t="s">
        <v>191</v>
      </c>
      <c r="J4613" s="68">
        <v>16.36</v>
      </c>
      <c r="K4613" s="68">
        <v>27.183</v>
      </c>
      <c r="L4613" s="68">
        <v>26</v>
      </c>
      <c r="M4613" s="68">
        <v>29</v>
      </c>
      <c r="N4613" s="68">
        <v>3</v>
      </c>
    </row>
    <row r="4614" customFormat="1" spans="1:14">
      <c r="A4614" s="54" t="s">
        <v>13811</v>
      </c>
      <c r="B4614" s="54" t="s">
        <v>13812</v>
      </c>
      <c r="C4614" s="54" t="s">
        <v>13813</v>
      </c>
      <c r="D4614" s="54" t="s">
        <v>17</v>
      </c>
      <c r="E4614" s="54" t="s">
        <v>18</v>
      </c>
      <c r="F4614" s="54" t="s">
        <v>17</v>
      </c>
      <c r="G4614" s="54" t="s">
        <v>19</v>
      </c>
      <c r="H4614" s="54"/>
      <c r="I4614" s="54" t="s">
        <v>1262</v>
      </c>
      <c r="J4614" s="68">
        <v>11.99</v>
      </c>
      <c r="K4614" s="68">
        <v>5.386</v>
      </c>
      <c r="L4614" s="68">
        <v>12</v>
      </c>
      <c r="M4614" s="68">
        <v>12</v>
      </c>
      <c r="N4614" s="68">
        <v>0</v>
      </c>
    </row>
    <row r="4615" customFormat="1" spans="1:14">
      <c r="A4615" s="54" t="s">
        <v>13814</v>
      </c>
      <c r="B4615" s="54" t="s">
        <v>13815</v>
      </c>
      <c r="C4615" s="54" t="s">
        <v>13816</v>
      </c>
      <c r="D4615" s="54" t="s">
        <v>140</v>
      </c>
      <c r="E4615" s="54" t="s">
        <v>18</v>
      </c>
      <c r="F4615" s="54" t="s">
        <v>140</v>
      </c>
      <c r="G4615" s="54" t="s">
        <v>98</v>
      </c>
      <c r="H4615" s="54"/>
      <c r="I4615" s="54" t="s">
        <v>191</v>
      </c>
      <c r="J4615" s="68">
        <v>27.91</v>
      </c>
      <c r="K4615" s="68">
        <v>62.468</v>
      </c>
      <c r="L4615" s="68">
        <v>56</v>
      </c>
      <c r="M4615" s="68">
        <v>66</v>
      </c>
      <c r="N4615" s="68">
        <v>10</v>
      </c>
    </row>
    <row r="4616" customFormat="1" spans="1:14">
      <c r="A4616" s="54" t="s">
        <v>13817</v>
      </c>
      <c r="B4616" s="54" t="s">
        <v>13818</v>
      </c>
      <c r="C4616" s="54" t="s">
        <v>13819</v>
      </c>
      <c r="D4616" s="54" t="s">
        <v>186</v>
      </c>
      <c r="E4616" s="54" t="s">
        <v>18</v>
      </c>
      <c r="F4616" s="54" t="s">
        <v>186</v>
      </c>
      <c r="G4616" s="54" t="s">
        <v>98</v>
      </c>
      <c r="H4616" s="54"/>
      <c r="I4616" s="54" t="s">
        <v>540</v>
      </c>
      <c r="J4616" s="68">
        <v>312.89</v>
      </c>
      <c r="K4616" s="68">
        <v>265.501</v>
      </c>
      <c r="L4616" s="68">
        <v>313</v>
      </c>
      <c r="M4616" s="68">
        <v>313</v>
      </c>
      <c r="N4616" s="68">
        <v>0</v>
      </c>
    </row>
    <row r="4617" customFormat="1" spans="1:14">
      <c r="A4617" s="54" t="s">
        <v>13820</v>
      </c>
      <c r="B4617" s="54" t="s">
        <v>13821</v>
      </c>
      <c r="C4617" s="54" t="s">
        <v>50</v>
      </c>
      <c r="D4617" s="54" t="s">
        <v>51</v>
      </c>
      <c r="E4617" s="54" t="s">
        <v>18</v>
      </c>
      <c r="F4617" s="54" t="s">
        <v>51</v>
      </c>
      <c r="G4617" s="54" t="s">
        <v>52</v>
      </c>
      <c r="H4617" s="54"/>
      <c r="I4617" s="54" t="s">
        <v>39</v>
      </c>
      <c r="J4617" s="68">
        <v>135.69</v>
      </c>
      <c r="K4617" s="68">
        <v>109.504</v>
      </c>
      <c r="L4617" s="68">
        <v>136</v>
      </c>
      <c r="M4617" s="68">
        <v>136</v>
      </c>
      <c r="N4617" s="68">
        <v>0</v>
      </c>
    </row>
    <row r="4618" customFormat="1" spans="1:14">
      <c r="A4618" s="54" t="s">
        <v>13822</v>
      </c>
      <c r="B4618" s="54" t="s">
        <v>13823</v>
      </c>
      <c r="C4618" s="54" t="s">
        <v>13824</v>
      </c>
      <c r="D4618" s="54" t="s">
        <v>186</v>
      </c>
      <c r="E4618" s="54" t="s">
        <v>18</v>
      </c>
      <c r="F4618" s="54" t="s">
        <v>186</v>
      </c>
      <c r="G4618" s="54" t="s">
        <v>98</v>
      </c>
      <c r="H4618" s="54"/>
      <c r="I4618" s="54" t="s">
        <v>191</v>
      </c>
      <c r="J4618" s="68">
        <v>165.28</v>
      </c>
      <c r="K4618" s="68">
        <v>144.898</v>
      </c>
      <c r="L4618" s="68">
        <v>160</v>
      </c>
      <c r="M4618" s="68">
        <v>166</v>
      </c>
      <c r="N4618" s="68">
        <v>6</v>
      </c>
    </row>
    <row r="4619" customFormat="1" spans="1:14">
      <c r="A4619" s="54" t="s">
        <v>13825</v>
      </c>
      <c r="B4619" s="54" t="s">
        <v>13826</v>
      </c>
      <c r="C4619" s="54" t="s">
        <v>50</v>
      </c>
      <c r="D4619" s="54" t="s">
        <v>51</v>
      </c>
      <c r="E4619" s="54" t="s">
        <v>18</v>
      </c>
      <c r="F4619" s="54" t="s">
        <v>51</v>
      </c>
      <c r="G4619" s="54" t="s">
        <v>52</v>
      </c>
      <c r="H4619" s="54"/>
      <c r="I4619" s="54" t="s">
        <v>39</v>
      </c>
      <c r="J4619" s="68">
        <v>559.9</v>
      </c>
      <c r="K4619" s="68">
        <v>443.159</v>
      </c>
      <c r="L4619" s="68">
        <v>560</v>
      </c>
      <c r="M4619" s="68">
        <v>560</v>
      </c>
      <c r="N4619" s="68">
        <v>0</v>
      </c>
    </row>
    <row r="4620" customFormat="1" spans="1:14">
      <c r="A4620" s="54" t="s">
        <v>13827</v>
      </c>
      <c r="B4620" s="54" t="s">
        <v>13828</v>
      </c>
      <c r="C4620" s="54" t="s">
        <v>13829</v>
      </c>
      <c r="D4620" s="54" t="s">
        <v>458</v>
      </c>
      <c r="E4620" s="54" t="s">
        <v>18</v>
      </c>
      <c r="F4620" s="54" t="s">
        <v>458</v>
      </c>
      <c r="G4620" s="54" t="s">
        <v>98</v>
      </c>
      <c r="H4620" s="54"/>
      <c r="I4620" s="54" t="s">
        <v>223</v>
      </c>
      <c r="J4620" s="68">
        <v>2.03</v>
      </c>
      <c r="K4620" s="68">
        <v>2.484</v>
      </c>
      <c r="L4620" s="68">
        <v>2.5</v>
      </c>
      <c r="M4620" s="68">
        <v>2.5</v>
      </c>
      <c r="N4620" s="68">
        <v>0</v>
      </c>
    </row>
    <row r="4621" customFormat="1" spans="1:14">
      <c r="A4621" s="54" t="s">
        <v>13830</v>
      </c>
      <c r="B4621" s="54" t="s">
        <v>13831</v>
      </c>
      <c r="C4621" s="54" t="s">
        <v>13832</v>
      </c>
      <c r="D4621" s="54" t="s">
        <v>458</v>
      </c>
      <c r="E4621" s="54" t="s">
        <v>18</v>
      </c>
      <c r="F4621" s="54" t="s">
        <v>458</v>
      </c>
      <c r="G4621" s="54" t="s">
        <v>98</v>
      </c>
      <c r="H4621" s="54"/>
      <c r="I4621" s="54" t="s">
        <v>223</v>
      </c>
      <c r="J4621" s="68">
        <v>1.92</v>
      </c>
      <c r="K4621" s="68">
        <v>2.567</v>
      </c>
      <c r="L4621" s="68">
        <v>2.5</v>
      </c>
      <c r="M4621" s="68">
        <v>3</v>
      </c>
      <c r="N4621" s="68">
        <v>0.5</v>
      </c>
    </row>
    <row r="4622" customFormat="1" spans="1:14">
      <c r="A4622" s="54" t="s">
        <v>13833</v>
      </c>
      <c r="B4622" s="54" t="s">
        <v>13834</v>
      </c>
      <c r="C4622" s="54" t="s">
        <v>13835</v>
      </c>
      <c r="D4622" s="54" t="s">
        <v>458</v>
      </c>
      <c r="E4622" s="54" t="s">
        <v>18</v>
      </c>
      <c r="F4622" s="54" t="s">
        <v>458</v>
      </c>
      <c r="G4622" s="54" t="s">
        <v>98</v>
      </c>
      <c r="H4622" s="54"/>
      <c r="I4622" s="54" t="s">
        <v>223</v>
      </c>
      <c r="J4622" s="68">
        <v>1.97</v>
      </c>
      <c r="K4622" s="68">
        <v>2.484</v>
      </c>
      <c r="L4622" s="68">
        <v>2.5</v>
      </c>
      <c r="M4622" s="68">
        <v>2.5</v>
      </c>
      <c r="N4622" s="68">
        <v>0</v>
      </c>
    </row>
    <row r="4623" customFormat="1" spans="1:14">
      <c r="A4623" s="54" t="s">
        <v>13836</v>
      </c>
      <c r="B4623" s="54" t="s">
        <v>13837</v>
      </c>
      <c r="C4623" s="54" t="s">
        <v>13838</v>
      </c>
      <c r="D4623" s="54" t="s">
        <v>458</v>
      </c>
      <c r="E4623" s="54" t="s">
        <v>18</v>
      </c>
      <c r="F4623" s="54" t="s">
        <v>458</v>
      </c>
      <c r="G4623" s="54" t="s">
        <v>98</v>
      </c>
      <c r="H4623" s="54"/>
      <c r="I4623" s="54" t="s">
        <v>223</v>
      </c>
      <c r="J4623" s="68">
        <v>1.85</v>
      </c>
      <c r="K4623" s="68">
        <v>2.567</v>
      </c>
      <c r="L4623" s="68">
        <v>2.5</v>
      </c>
      <c r="M4623" s="68">
        <v>3</v>
      </c>
      <c r="N4623" s="68">
        <v>0.5</v>
      </c>
    </row>
    <row r="4624" customFormat="1" spans="1:14">
      <c r="A4624" s="54" t="s">
        <v>13839</v>
      </c>
      <c r="B4624" s="54" t="s">
        <v>13840</v>
      </c>
      <c r="C4624" s="54" t="s">
        <v>13841</v>
      </c>
      <c r="D4624" s="54" t="s">
        <v>458</v>
      </c>
      <c r="E4624" s="54" t="s">
        <v>18</v>
      </c>
      <c r="F4624" s="54" t="s">
        <v>458</v>
      </c>
      <c r="G4624" s="54" t="s">
        <v>98</v>
      </c>
      <c r="H4624" s="54"/>
      <c r="I4624" s="54" t="s">
        <v>223</v>
      </c>
      <c r="J4624" s="68">
        <v>1.96</v>
      </c>
      <c r="K4624" s="68">
        <v>2.484</v>
      </c>
      <c r="L4624" s="68">
        <v>2.5</v>
      </c>
      <c r="M4624" s="68">
        <v>2.5</v>
      </c>
      <c r="N4624" s="68">
        <v>0</v>
      </c>
    </row>
    <row r="4625" customFormat="1" spans="1:14">
      <c r="A4625" s="54" t="s">
        <v>13842</v>
      </c>
      <c r="B4625" s="54" t="s">
        <v>13843</v>
      </c>
      <c r="C4625" s="54" t="s">
        <v>13844</v>
      </c>
      <c r="D4625" s="54" t="s">
        <v>458</v>
      </c>
      <c r="E4625" s="54" t="s">
        <v>18</v>
      </c>
      <c r="F4625" s="54" t="s">
        <v>458</v>
      </c>
      <c r="G4625" s="54" t="s">
        <v>98</v>
      </c>
      <c r="H4625" s="54"/>
      <c r="I4625" s="54" t="s">
        <v>223</v>
      </c>
      <c r="J4625" s="68">
        <v>1.9</v>
      </c>
      <c r="K4625" s="68">
        <v>2.678</v>
      </c>
      <c r="L4625" s="68">
        <v>2.5</v>
      </c>
      <c r="M4625" s="68">
        <v>3</v>
      </c>
      <c r="N4625" s="68">
        <v>0.5</v>
      </c>
    </row>
    <row r="4626" customFormat="1" spans="1:14">
      <c r="A4626" s="54" t="s">
        <v>13845</v>
      </c>
      <c r="B4626" s="54" t="s">
        <v>13846</v>
      </c>
      <c r="C4626" s="54" t="s">
        <v>13847</v>
      </c>
      <c r="D4626" s="54" t="s">
        <v>458</v>
      </c>
      <c r="E4626" s="54" t="s">
        <v>18</v>
      </c>
      <c r="F4626" s="54" t="s">
        <v>458</v>
      </c>
      <c r="G4626" s="54" t="s">
        <v>98</v>
      </c>
      <c r="H4626" s="54"/>
      <c r="I4626" s="54" t="s">
        <v>223</v>
      </c>
      <c r="J4626" s="68">
        <v>1.91</v>
      </c>
      <c r="K4626" s="68">
        <v>2.484</v>
      </c>
      <c r="L4626" s="68">
        <v>2.5</v>
      </c>
      <c r="M4626" s="68">
        <v>2.5</v>
      </c>
      <c r="N4626" s="68">
        <v>0</v>
      </c>
    </row>
    <row r="4627" customFormat="1" spans="1:14">
      <c r="A4627" s="54" t="s">
        <v>13848</v>
      </c>
      <c r="B4627" s="54" t="s">
        <v>13849</v>
      </c>
      <c r="C4627" s="54" t="s">
        <v>13850</v>
      </c>
      <c r="D4627" s="54" t="s">
        <v>458</v>
      </c>
      <c r="E4627" s="54" t="s">
        <v>18</v>
      </c>
      <c r="F4627" s="54" t="s">
        <v>458</v>
      </c>
      <c r="G4627" s="66" t="s">
        <v>98</v>
      </c>
      <c r="H4627" s="54"/>
      <c r="I4627" s="54" t="s">
        <v>223</v>
      </c>
      <c r="J4627" s="68">
        <v>1.94</v>
      </c>
      <c r="K4627" s="68">
        <v>2.567</v>
      </c>
      <c r="L4627" s="68">
        <v>2.5</v>
      </c>
      <c r="M4627" s="68">
        <v>3</v>
      </c>
      <c r="N4627" s="68">
        <v>0.5</v>
      </c>
    </row>
    <row r="4628" customFormat="1" spans="1:14">
      <c r="A4628" s="54" t="s">
        <v>13851</v>
      </c>
      <c r="B4628" s="54" t="s">
        <v>13852</v>
      </c>
      <c r="C4628" s="54" t="s">
        <v>13853</v>
      </c>
      <c r="D4628" s="54" t="s">
        <v>458</v>
      </c>
      <c r="E4628" s="54" t="s">
        <v>18</v>
      </c>
      <c r="F4628" s="54" t="s">
        <v>458</v>
      </c>
      <c r="G4628" s="66" t="s">
        <v>98</v>
      </c>
      <c r="H4628" s="54"/>
      <c r="I4628" s="54" t="s">
        <v>223</v>
      </c>
      <c r="J4628" s="68">
        <v>1.98</v>
      </c>
      <c r="K4628" s="68">
        <v>2.567</v>
      </c>
      <c r="L4628" s="68">
        <v>2.5</v>
      </c>
      <c r="M4628" s="68">
        <v>3</v>
      </c>
      <c r="N4628" s="68">
        <v>0.5</v>
      </c>
    </row>
    <row r="4629" customFormat="1" spans="1:14">
      <c r="A4629" s="54" t="s">
        <v>13854</v>
      </c>
      <c r="B4629" s="54" t="s">
        <v>13855</v>
      </c>
      <c r="C4629" s="54" t="s">
        <v>13856</v>
      </c>
      <c r="D4629" s="54" t="s">
        <v>17</v>
      </c>
      <c r="E4629" s="54" t="s">
        <v>18</v>
      </c>
      <c r="F4629" s="54" t="s">
        <v>17</v>
      </c>
      <c r="G4629" s="54" t="s">
        <v>19</v>
      </c>
      <c r="H4629" s="54"/>
      <c r="I4629" s="54" t="s">
        <v>408</v>
      </c>
      <c r="J4629" s="68">
        <v>17.43</v>
      </c>
      <c r="K4629" s="68">
        <v>26.928</v>
      </c>
      <c r="L4629" s="68">
        <v>27</v>
      </c>
      <c r="M4629" s="68">
        <v>27</v>
      </c>
      <c r="N4629" s="68">
        <v>0</v>
      </c>
    </row>
    <row r="4630" customFormat="1" spans="1:14">
      <c r="A4630" s="54" t="s">
        <v>13857</v>
      </c>
      <c r="B4630" s="54" t="s">
        <v>13858</v>
      </c>
      <c r="C4630" s="54" t="s">
        <v>13859</v>
      </c>
      <c r="D4630" s="54" t="s">
        <v>17</v>
      </c>
      <c r="E4630" s="54" t="s">
        <v>18</v>
      </c>
      <c r="F4630" s="54" t="s">
        <v>17</v>
      </c>
      <c r="G4630" s="54" t="s">
        <v>19</v>
      </c>
      <c r="H4630" s="54"/>
      <c r="I4630" s="54" t="s">
        <v>199</v>
      </c>
      <c r="J4630" s="68">
        <v>21.61</v>
      </c>
      <c r="K4630" s="68">
        <v>13.198</v>
      </c>
      <c r="L4630" s="68">
        <v>22</v>
      </c>
      <c r="M4630" s="68">
        <v>22</v>
      </c>
      <c r="N4630" s="68">
        <v>0</v>
      </c>
    </row>
    <row r="4631" customFormat="1" spans="1:14">
      <c r="A4631" s="54" t="s">
        <v>13860</v>
      </c>
      <c r="B4631" s="54" t="s">
        <v>13861</v>
      </c>
      <c r="C4631" s="54" t="s">
        <v>13862</v>
      </c>
      <c r="D4631" s="54" t="s">
        <v>17</v>
      </c>
      <c r="E4631" s="54" t="s">
        <v>18</v>
      </c>
      <c r="F4631" s="54" t="s">
        <v>17</v>
      </c>
      <c r="G4631" s="54" t="s">
        <v>19</v>
      </c>
      <c r="H4631" s="54"/>
      <c r="I4631" s="54" t="s">
        <v>215</v>
      </c>
      <c r="J4631" s="68">
        <v>18.47</v>
      </c>
      <c r="K4631" s="68">
        <v>14.664</v>
      </c>
      <c r="L4631" s="68">
        <v>18.5</v>
      </c>
      <c r="M4631" s="68">
        <v>18.5</v>
      </c>
      <c r="N4631" s="68">
        <v>0</v>
      </c>
    </row>
    <row r="4632" customFormat="1" spans="1:14">
      <c r="A4632" s="54" t="s">
        <v>13863</v>
      </c>
      <c r="B4632" s="54" t="s">
        <v>13864</v>
      </c>
      <c r="C4632" s="54" t="s">
        <v>13865</v>
      </c>
      <c r="D4632" s="54" t="s">
        <v>256</v>
      </c>
      <c r="E4632" s="54" t="s">
        <v>18</v>
      </c>
      <c r="F4632" s="54" t="s">
        <v>256</v>
      </c>
      <c r="G4632" s="54" t="s">
        <v>19</v>
      </c>
      <c r="H4632" s="54"/>
      <c r="I4632" s="54" t="s">
        <v>540</v>
      </c>
      <c r="J4632" s="68">
        <v>0.51</v>
      </c>
      <c r="K4632" s="68">
        <v>0.616</v>
      </c>
      <c r="L4632" s="68">
        <v>1</v>
      </c>
      <c r="M4632" s="68">
        <v>1</v>
      </c>
      <c r="N4632" s="68">
        <v>0</v>
      </c>
    </row>
    <row r="4633" customFormat="1" spans="1:14">
      <c r="A4633" s="54" t="s">
        <v>13866</v>
      </c>
      <c r="B4633" s="54" t="s">
        <v>13867</v>
      </c>
      <c r="C4633" s="54" t="s">
        <v>13868</v>
      </c>
      <c r="D4633" s="54" t="s">
        <v>231</v>
      </c>
      <c r="E4633" s="54" t="s">
        <v>18</v>
      </c>
      <c r="F4633" s="54" t="s">
        <v>231</v>
      </c>
      <c r="G4633" s="54" t="s">
        <v>52</v>
      </c>
      <c r="H4633" s="54"/>
      <c r="I4633" s="54" t="s">
        <v>203</v>
      </c>
      <c r="J4633" s="68">
        <v>24.32</v>
      </c>
      <c r="K4633" s="68">
        <v>16.032</v>
      </c>
      <c r="L4633" s="68">
        <v>26</v>
      </c>
      <c r="M4633" s="68">
        <v>26</v>
      </c>
      <c r="N4633" s="68">
        <v>0</v>
      </c>
    </row>
    <row r="4634" customFormat="1" spans="1:14">
      <c r="A4634" s="54" t="s">
        <v>13869</v>
      </c>
      <c r="B4634" s="54" t="s">
        <v>13870</v>
      </c>
      <c r="C4634" s="54" t="s">
        <v>13871</v>
      </c>
      <c r="D4634" s="54" t="s">
        <v>160</v>
      </c>
      <c r="E4634" s="54" t="s">
        <v>18</v>
      </c>
      <c r="F4634" s="54" t="s">
        <v>160</v>
      </c>
      <c r="G4634" s="54" t="s">
        <v>129</v>
      </c>
      <c r="H4634" s="54"/>
      <c r="I4634" s="54" t="s">
        <v>337</v>
      </c>
      <c r="J4634" s="68">
        <v>3.34</v>
      </c>
      <c r="K4634" s="68">
        <v>2.366</v>
      </c>
      <c r="L4634" s="68">
        <v>3.5</v>
      </c>
      <c r="M4634" s="68">
        <v>3.5</v>
      </c>
      <c r="N4634" s="68">
        <v>0</v>
      </c>
    </row>
    <row r="4635" customFormat="1" spans="1:14">
      <c r="A4635" s="54" t="s">
        <v>13872</v>
      </c>
      <c r="B4635" s="54" t="s">
        <v>13873</v>
      </c>
      <c r="C4635" s="54" t="s">
        <v>13874</v>
      </c>
      <c r="D4635" s="54" t="s">
        <v>160</v>
      </c>
      <c r="E4635" s="54" t="s">
        <v>18</v>
      </c>
      <c r="F4635" s="54" t="s">
        <v>160</v>
      </c>
      <c r="G4635" s="54" t="s">
        <v>129</v>
      </c>
      <c r="H4635" s="54"/>
      <c r="I4635" s="54" t="s">
        <v>337</v>
      </c>
      <c r="J4635" s="68">
        <v>2.71</v>
      </c>
      <c r="K4635" s="68">
        <v>1.803</v>
      </c>
      <c r="L4635" s="68">
        <v>3</v>
      </c>
      <c r="M4635" s="68">
        <v>3</v>
      </c>
      <c r="N4635" s="68">
        <v>0</v>
      </c>
    </row>
    <row r="4636" customFormat="1" spans="1:14">
      <c r="A4636" s="54" t="s">
        <v>13875</v>
      </c>
      <c r="B4636" s="54" t="s">
        <v>13876</v>
      </c>
      <c r="C4636" s="54" t="s">
        <v>13877</v>
      </c>
      <c r="D4636" s="54" t="s">
        <v>160</v>
      </c>
      <c r="E4636" s="54" t="s">
        <v>18</v>
      </c>
      <c r="F4636" s="54" t="s">
        <v>160</v>
      </c>
      <c r="G4636" s="66" t="s">
        <v>129</v>
      </c>
      <c r="H4636" s="54"/>
      <c r="I4636" s="54" t="s">
        <v>337</v>
      </c>
      <c r="J4636" s="68">
        <v>3.29</v>
      </c>
      <c r="K4636" s="68">
        <v>2.253</v>
      </c>
      <c r="L4636" s="68">
        <v>3.5</v>
      </c>
      <c r="M4636" s="68">
        <v>3.5</v>
      </c>
      <c r="N4636" s="68">
        <v>0</v>
      </c>
    </row>
    <row r="4637" customFormat="1" spans="1:14">
      <c r="A4637" s="54" t="s">
        <v>13878</v>
      </c>
      <c r="B4637" s="54" t="s">
        <v>13879</v>
      </c>
      <c r="C4637" s="54" t="s">
        <v>13880</v>
      </c>
      <c r="D4637" s="54" t="s">
        <v>160</v>
      </c>
      <c r="E4637" s="54" t="s">
        <v>18</v>
      </c>
      <c r="F4637" s="54" t="s">
        <v>160</v>
      </c>
      <c r="G4637" s="54" t="s">
        <v>129</v>
      </c>
      <c r="H4637" s="54"/>
      <c r="I4637" s="54" t="s">
        <v>337</v>
      </c>
      <c r="J4637" s="68">
        <v>3.3</v>
      </c>
      <c r="K4637" s="68">
        <v>2.366</v>
      </c>
      <c r="L4637" s="68">
        <v>3.5</v>
      </c>
      <c r="M4637" s="68">
        <v>3.5</v>
      </c>
      <c r="N4637" s="68">
        <v>0</v>
      </c>
    </row>
    <row r="4638" customFormat="1" spans="1:14">
      <c r="A4638" s="54" t="s">
        <v>13881</v>
      </c>
      <c r="B4638" s="54" t="s">
        <v>13882</v>
      </c>
      <c r="C4638" s="54" t="s">
        <v>13883</v>
      </c>
      <c r="D4638" s="54" t="s">
        <v>160</v>
      </c>
      <c r="E4638" s="54" t="s">
        <v>18</v>
      </c>
      <c r="F4638" s="54" t="s">
        <v>160</v>
      </c>
      <c r="G4638" s="66" t="s">
        <v>129</v>
      </c>
      <c r="H4638" s="54"/>
      <c r="I4638" s="54" t="s">
        <v>337</v>
      </c>
      <c r="J4638" s="68">
        <v>2.61</v>
      </c>
      <c r="K4638" s="68">
        <v>1.803</v>
      </c>
      <c r="L4638" s="68">
        <v>3</v>
      </c>
      <c r="M4638" s="68">
        <v>3</v>
      </c>
      <c r="N4638" s="68">
        <v>0</v>
      </c>
    </row>
    <row r="4639" customFormat="1" spans="1:14">
      <c r="A4639" s="54" t="s">
        <v>13884</v>
      </c>
      <c r="B4639" s="54" t="s">
        <v>13885</v>
      </c>
      <c r="C4639" s="54" t="s">
        <v>13886</v>
      </c>
      <c r="D4639" s="54" t="s">
        <v>17</v>
      </c>
      <c r="E4639" s="54" t="s">
        <v>18</v>
      </c>
      <c r="F4639" s="54" t="s">
        <v>17</v>
      </c>
      <c r="G4639" s="54" t="s">
        <v>19</v>
      </c>
      <c r="H4639" s="54"/>
      <c r="I4639" s="54" t="s">
        <v>246</v>
      </c>
      <c r="J4639" s="68">
        <v>1.08</v>
      </c>
      <c r="K4639" s="68">
        <v>1.768</v>
      </c>
      <c r="L4639" s="68">
        <v>2</v>
      </c>
      <c r="M4639" s="68">
        <v>2</v>
      </c>
      <c r="N4639" s="68">
        <v>0</v>
      </c>
    </row>
    <row r="4640" customFormat="1" spans="1:14">
      <c r="A4640" s="54" t="s">
        <v>13887</v>
      </c>
      <c r="B4640" s="54" t="s">
        <v>13888</v>
      </c>
      <c r="C4640" s="54" t="s">
        <v>13889</v>
      </c>
      <c r="D4640" s="54" t="s">
        <v>17</v>
      </c>
      <c r="E4640" s="54" t="s">
        <v>18</v>
      </c>
      <c r="F4640" s="54" t="s">
        <v>17</v>
      </c>
      <c r="G4640" s="66" t="s">
        <v>19</v>
      </c>
      <c r="H4640" s="54"/>
      <c r="I4640" s="54" t="s">
        <v>246</v>
      </c>
      <c r="J4640" s="68">
        <v>3.41</v>
      </c>
      <c r="K4640" s="68">
        <v>4.14</v>
      </c>
      <c r="L4640" s="68">
        <v>3.5</v>
      </c>
      <c r="M4640" s="68">
        <v>4.5</v>
      </c>
      <c r="N4640" s="68">
        <v>1</v>
      </c>
    </row>
    <row r="4641" customFormat="1" spans="1:14">
      <c r="A4641" s="54" t="s">
        <v>13890</v>
      </c>
      <c r="B4641" s="54" t="s">
        <v>13891</v>
      </c>
      <c r="C4641" s="54" t="s">
        <v>13892</v>
      </c>
      <c r="D4641" s="54" t="s">
        <v>160</v>
      </c>
      <c r="E4641" s="54" t="s">
        <v>18</v>
      </c>
      <c r="F4641" s="54" t="s">
        <v>160</v>
      </c>
      <c r="G4641" s="66" t="s">
        <v>129</v>
      </c>
      <c r="H4641" s="54"/>
      <c r="I4641" s="54" t="s">
        <v>337</v>
      </c>
      <c r="J4641" s="68">
        <v>2.68</v>
      </c>
      <c r="K4641" s="68">
        <v>1.803</v>
      </c>
      <c r="L4641" s="68">
        <v>3</v>
      </c>
      <c r="M4641" s="68">
        <v>3</v>
      </c>
      <c r="N4641" s="68">
        <v>0</v>
      </c>
    </row>
    <row r="4642" customFormat="1" spans="1:14">
      <c r="A4642" s="54" t="s">
        <v>13893</v>
      </c>
      <c r="B4642" s="54" t="s">
        <v>13894</v>
      </c>
      <c r="C4642" s="54" t="s">
        <v>13895</v>
      </c>
      <c r="D4642" s="54" t="s">
        <v>160</v>
      </c>
      <c r="E4642" s="54" t="s">
        <v>18</v>
      </c>
      <c r="F4642" s="54" t="s">
        <v>160</v>
      </c>
      <c r="G4642" s="54" t="s">
        <v>129</v>
      </c>
      <c r="H4642" s="54"/>
      <c r="I4642" s="54" t="s">
        <v>337</v>
      </c>
      <c r="J4642" s="68">
        <v>2.7</v>
      </c>
      <c r="K4642" s="68">
        <v>1.803</v>
      </c>
      <c r="L4642" s="68">
        <v>3</v>
      </c>
      <c r="M4642" s="68">
        <v>3</v>
      </c>
      <c r="N4642" s="68">
        <v>0</v>
      </c>
    </row>
    <row r="4643" customFormat="1" spans="1:14">
      <c r="A4643" s="54" t="s">
        <v>13896</v>
      </c>
      <c r="B4643" s="54" t="s">
        <v>13897</v>
      </c>
      <c r="C4643" s="54" t="s">
        <v>13898</v>
      </c>
      <c r="D4643" s="54" t="s">
        <v>160</v>
      </c>
      <c r="E4643" s="54" t="s">
        <v>18</v>
      </c>
      <c r="F4643" s="54" t="s">
        <v>160</v>
      </c>
      <c r="G4643" s="54" t="s">
        <v>129</v>
      </c>
      <c r="H4643" s="54"/>
      <c r="I4643" s="54" t="s">
        <v>337</v>
      </c>
      <c r="J4643" s="68">
        <v>3.32</v>
      </c>
      <c r="K4643" s="68">
        <v>2.366</v>
      </c>
      <c r="L4643" s="68">
        <v>3.5</v>
      </c>
      <c r="M4643" s="68">
        <v>3.5</v>
      </c>
      <c r="N4643" s="68">
        <v>0</v>
      </c>
    </row>
    <row r="4644" customFormat="1" spans="1:14">
      <c r="A4644" s="54" t="s">
        <v>13899</v>
      </c>
      <c r="B4644" s="54" t="s">
        <v>13900</v>
      </c>
      <c r="C4644" s="54" t="s">
        <v>13901</v>
      </c>
      <c r="D4644" s="54" t="s">
        <v>160</v>
      </c>
      <c r="E4644" s="54" t="s">
        <v>18</v>
      </c>
      <c r="F4644" s="54" t="s">
        <v>160</v>
      </c>
      <c r="G4644" s="54" t="s">
        <v>129</v>
      </c>
      <c r="H4644" s="54"/>
      <c r="I4644" s="54" t="s">
        <v>337</v>
      </c>
      <c r="J4644" s="68">
        <v>2.6</v>
      </c>
      <c r="K4644" s="68">
        <v>1.842</v>
      </c>
      <c r="L4644" s="68">
        <v>3</v>
      </c>
      <c r="M4644" s="68">
        <v>3</v>
      </c>
      <c r="N4644" s="68">
        <v>0</v>
      </c>
    </row>
    <row r="4645" customFormat="1" spans="1:14">
      <c r="A4645" s="54" t="s">
        <v>13902</v>
      </c>
      <c r="B4645" s="54" t="s">
        <v>13903</v>
      </c>
      <c r="C4645" s="54" t="s">
        <v>13904</v>
      </c>
      <c r="D4645" s="54" t="s">
        <v>160</v>
      </c>
      <c r="E4645" s="54" t="s">
        <v>18</v>
      </c>
      <c r="F4645" s="54" t="s">
        <v>160</v>
      </c>
      <c r="G4645" s="54" t="s">
        <v>129</v>
      </c>
      <c r="H4645" s="54"/>
      <c r="I4645" s="54" t="s">
        <v>337</v>
      </c>
      <c r="J4645" s="68">
        <v>3.26</v>
      </c>
      <c r="K4645" s="68">
        <v>2.366</v>
      </c>
      <c r="L4645" s="68">
        <v>3.5</v>
      </c>
      <c r="M4645" s="68">
        <v>3.5</v>
      </c>
      <c r="N4645" s="68">
        <v>0</v>
      </c>
    </row>
    <row r="4646" customFormat="1" spans="1:14">
      <c r="A4646" s="54" t="s">
        <v>13905</v>
      </c>
      <c r="B4646" s="54" t="s">
        <v>13906</v>
      </c>
      <c r="C4646" s="54" t="s">
        <v>13907</v>
      </c>
      <c r="D4646" s="54" t="s">
        <v>160</v>
      </c>
      <c r="E4646" s="54" t="s">
        <v>18</v>
      </c>
      <c r="F4646" s="54" t="s">
        <v>160</v>
      </c>
      <c r="G4646" s="54" t="s">
        <v>129</v>
      </c>
      <c r="H4646" s="54"/>
      <c r="I4646" s="54" t="s">
        <v>7799</v>
      </c>
      <c r="J4646" s="68">
        <v>1.79</v>
      </c>
      <c r="K4646" s="68">
        <v>0.63</v>
      </c>
      <c r="L4646" s="68">
        <v>2</v>
      </c>
      <c r="M4646" s="68">
        <v>2</v>
      </c>
      <c r="N4646" s="68">
        <v>0</v>
      </c>
    </row>
    <row r="4647" customFormat="1" spans="1:14">
      <c r="A4647" s="54" t="s">
        <v>13908</v>
      </c>
      <c r="B4647" s="54" t="s">
        <v>13909</v>
      </c>
      <c r="C4647" s="54" t="s">
        <v>13910</v>
      </c>
      <c r="D4647" s="54" t="s">
        <v>160</v>
      </c>
      <c r="E4647" s="54" t="s">
        <v>18</v>
      </c>
      <c r="F4647" s="54" t="s">
        <v>160</v>
      </c>
      <c r="G4647" s="66" t="s">
        <v>129</v>
      </c>
      <c r="H4647" s="54"/>
      <c r="I4647" s="54" t="s">
        <v>215</v>
      </c>
      <c r="J4647" s="68">
        <v>1.75</v>
      </c>
      <c r="K4647" s="68">
        <v>1.117</v>
      </c>
      <c r="L4647" s="68">
        <v>2</v>
      </c>
      <c r="M4647" s="68">
        <v>2</v>
      </c>
      <c r="N4647" s="68">
        <v>0</v>
      </c>
    </row>
    <row r="4648" customFormat="1" spans="1:14">
      <c r="A4648" s="54" t="s">
        <v>13911</v>
      </c>
      <c r="B4648" s="54" t="s">
        <v>13912</v>
      </c>
      <c r="C4648" s="54" t="s">
        <v>13913</v>
      </c>
      <c r="D4648" s="54" t="s">
        <v>17</v>
      </c>
      <c r="E4648" s="54" t="s">
        <v>18</v>
      </c>
      <c r="F4648" s="54" t="s">
        <v>17</v>
      </c>
      <c r="G4648" s="54" t="s">
        <v>19</v>
      </c>
      <c r="H4648" s="54"/>
      <c r="I4648" s="54" t="s">
        <v>215</v>
      </c>
      <c r="J4648" s="68">
        <v>14.95</v>
      </c>
      <c r="K4648" s="68">
        <v>9.077</v>
      </c>
      <c r="L4648" s="68">
        <v>15</v>
      </c>
      <c r="M4648" s="68">
        <v>15</v>
      </c>
      <c r="N4648" s="68">
        <v>0</v>
      </c>
    </row>
    <row r="4649" customFormat="1" spans="1:14">
      <c r="A4649" s="54" t="s">
        <v>13914</v>
      </c>
      <c r="B4649" s="54" t="s">
        <v>13915</v>
      </c>
      <c r="C4649" s="54" t="s">
        <v>13916</v>
      </c>
      <c r="D4649" s="54" t="s">
        <v>17</v>
      </c>
      <c r="E4649" s="54" t="s">
        <v>18</v>
      </c>
      <c r="F4649" s="54" t="s">
        <v>17</v>
      </c>
      <c r="G4649" s="54" t="s">
        <v>19</v>
      </c>
      <c r="H4649" s="54"/>
      <c r="I4649" s="54" t="s">
        <v>120</v>
      </c>
      <c r="J4649" s="68">
        <v>5.66</v>
      </c>
      <c r="K4649" s="68">
        <v>7.326</v>
      </c>
      <c r="L4649" s="68">
        <v>7</v>
      </c>
      <c r="M4649" s="68">
        <v>7.5</v>
      </c>
      <c r="N4649" s="68">
        <v>0.5</v>
      </c>
    </row>
    <row r="4650" customFormat="1" spans="1:14">
      <c r="A4650" s="54" t="s">
        <v>13917</v>
      </c>
      <c r="B4650" s="54" t="s">
        <v>13918</v>
      </c>
      <c r="C4650" s="54" t="s">
        <v>13919</v>
      </c>
      <c r="D4650" s="54" t="s">
        <v>3253</v>
      </c>
      <c r="E4650" s="54" t="s">
        <v>18</v>
      </c>
      <c r="F4650" s="54" t="s">
        <v>3253</v>
      </c>
      <c r="G4650" s="54" t="s">
        <v>129</v>
      </c>
      <c r="H4650" s="54"/>
      <c r="I4650" s="54" t="s">
        <v>215</v>
      </c>
      <c r="J4650" s="68">
        <v>4.6</v>
      </c>
      <c r="K4650" s="68">
        <v>2.479</v>
      </c>
      <c r="L4650" s="68">
        <v>5</v>
      </c>
      <c r="M4650" s="68">
        <v>5</v>
      </c>
      <c r="N4650" s="68">
        <v>0</v>
      </c>
    </row>
    <row r="4651" customFormat="1" spans="1:14">
      <c r="A4651" s="54" t="s">
        <v>13920</v>
      </c>
      <c r="B4651" s="54" t="s">
        <v>13921</v>
      </c>
      <c r="C4651" s="54" t="s">
        <v>13922</v>
      </c>
      <c r="D4651" s="54" t="s">
        <v>24</v>
      </c>
      <c r="E4651" s="54" t="s">
        <v>18</v>
      </c>
      <c r="F4651" s="54" t="s">
        <v>24</v>
      </c>
      <c r="G4651" s="54" t="s">
        <v>19</v>
      </c>
      <c r="H4651" s="54"/>
      <c r="I4651" s="54" t="s">
        <v>152</v>
      </c>
      <c r="J4651" s="68">
        <v>0.45</v>
      </c>
      <c r="K4651" s="68">
        <v>1.116</v>
      </c>
      <c r="L4651" s="68">
        <v>1</v>
      </c>
      <c r="M4651" s="68">
        <v>1.5</v>
      </c>
      <c r="N4651" s="68">
        <v>0.5</v>
      </c>
    </row>
    <row r="4652" customFormat="1" spans="1:14">
      <c r="A4652" s="54" t="s">
        <v>13923</v>
      </c>
      <c r="B4652" s="54" t="s">
        <v>13924</v>
      </c>
      <c r="C4652" s="54" t="s">
        <v>13925</v>
      </c>
      <c r="D4652" s="54" t="s">
        <v>880</v>
      </c>
      <c r="E4652" s="54" t="s">
        <v>18</v>
      </c>
      <c r="F4652" s="54" t="s">
        <v>880</v>
      </c>
      <c r="G4652" s="66" t="s">
        <v>52</v>
      </c>
      <c r="H4652" s="54"/>
      <c r="I4652" s="54" t="s">
        <v>1567</v>
      </c>
      <c r="J4652" s="68">
        <v>39.49</v>
      </c>
      <c r="K4652" s="68">
        <v>38.297</v>
      </c>
      <c r="L4652" s="68">
        <v>40</v>
      </c>
      <c r="M4652" s="68">
        <v>40</v>
      </c>
      <c r="N4652" s="68">
        <v>0</v>
      </c>
    </row>
    <row r="4653" customFormat="1" spans="1:14">
      <c r="A4653" s="54" t="s">
        <v>13926</v>
      </c>
      <c r="B4653" s="54" t="s">
        <v>13927</v>
      </c>
      <c r="C4653" s="54" t="s">
        <v>13928</v>
      </c>
      <c r="D4653" s="54" t="s">
        <v>17</v>
      </c>
      <c r="E4653" s="54" t="s">
        <v>18</v>
      </c>
      <c r="F4653" s="54" t="s">
        <v>17</v>
      </c>
      <c r="G4653" s="54" t="s">
        <v>19</v>
      </c>
      <c r="H4653" s="54"/>
      <c r="I4653" s="54" t="s">
        <v>767</v>
      </c>
      <c r="J4653" s="68">
        <v>9.01</v>
      </c>
      <c r="K4653" s="68">
        <v>11.544</v>
      </c>
      <c r="L4653" s="68">
        <v>12</v>
      </c>
      <c r="M4653" s="68">
        <v>12</v>
      </c>
      <c r="N4653" s="68">
        <v>0</v>
      </c>
    </row>
    <row r="4654" customFormat="1" spans="1:14">
      <c r="A4654" s="54" t="s">
        <v>13929</v>
      </c>
      <c r="B4654" s="54" t="s">
        <v>13930</v>
      </c>
      <c r="C4654" s="54" t="s">
        <v>13931</v>
      </c>
      <c r="D4654" s="54" t="s">
        <v>586</v>
      </c>
      <c r="E4654" s="54" t="s">
        <v>18</v>
      </c>
      <c r="F4654" s="54" t="s">
        <v>586</v>
      </c>
      <c r="G4654" s="54" t="s">
        <v>98</v>
      </c>
      <c r="H4654" s="54"/>
      <c r="I4654" s="54" t="s">
        <v>191</v>
      </c>
      <c r="J4654" s="68">
        <v>23.77</v>
      </c>
      <c r="K4654" s="68">
        <v>17.16</v>
      </c>
      <c r="L4654" s="68">
        <v>24</v>
      </c>
      <c r="M4654" s="68">
        <v>24</v>
      </c>
      <c r="N4654" s="68">
        <v>0</v>
      </c>
    </row>
    <row r="4655" customFormat="1" spans="1:14">
      <c r="A4655" s="54" t="s">
        <v>13932</v>
      </c>
      <c r="B4655" s="54" t="s">
        <v>13933</v>
      </c>
      <c r="C4655" s="54" t="s">
        <v>13934</v>
      </c>
      <c r="D4655" s="54" t="s">
        <v>256</v>
      </c>
      <c r="E4655" s="54" t="s">
        <v>18</v>
      </c>
      <c r="F4655" s="54" t="s">
        <v>256</v>
      </c>
      <c r="G4655" s="66" t="s">
        <v>19</v>
      </c>
      <c r="H4655" s="54"/>
      <c r="I4655" s="54" t="s">
        <v>767</v>
      </c>
      <c r="J4655" s="68">
        <v>19.17</v>
      </c>
      <c r="K4655" s="68">
        <v>24.108</v>
      </c>
      <c r="L4655" s="68">
        <v>30</v>
      </c>
      <c r="M4655" s="68">
        <v>25</v>
      </c>
      <c r="N4655" s="68">
        <v>-5</v>
      </c>
    </row>
    <row r="4656" customFormat="1" spans="1:14">
      <c r="A4656" s="54" t="s">
        <v>13935</v>
      </c>
      <c r="B4656" s="54" t="s">
        <v>13936</v>
      </c>
      <c r="C4656" s="54" t="s">
        <v>13937</v>
      </c>
      <c r="D4656" s="54" t="s">
        <v>845</v>
      </c>
      <c r="E4656" s="54" t="s">
        <v>18</v>
      </c>
      <c r="F4656" s="54" t="s">
        <v>845</v>
      </c>
      <c r="G4656" s="54" t="s">
        <v>129</v>
      </c>
      <c r="H4656" s="54"/>
      <c r="I4656" s="54" t="s">
        <v>7799</v>
      </c>
      <c r="J4656" s="68">
        <v>4.93</v>
      </c>
      <c r="K4656" s="68">
        <v>5.44</v>
      </c>
      <c r="L4656" s="68">
        <v>5.5</v>
      </c>
      <c r="M4656" s="68">
        <v>5.5</v>
      </c>
      <c r="N4656" s="68">
        <v>0</v>
      </c>
    </row>
    <row r="4657" customFormat="1" spans="1:14">
      <c r="A4657" s="54" t="s">
        <v>13938</v>
      </c>
      <c r="B4657" s="54" t="s">
        <v>13939</v>
      </c>
      <c r="C4657" s="54" t="s">
        <v>13940</v>
      </c>
      <c r="D4657" s="54" t="s">
        <v>17</v>
      </c>
      <c r="E4657" s="54" t="s">
        <v>18</v>
      </c>
      <c r="F4657" s="54" t="s">
        <v>17</v>
      </c>
      <c r="G4657" s="54" t="s">
        <v>19</v>
      </c>
      <c r="H4657" s="54"/>
      <c r="I4657" s="54" t="s">
        <v>191</v>
      </c>
      <c r="J4657" s="68">
        <v>6.86</v>
      </c>
      <c r="K4657" s="68">
        <v>1.016</v>
      </c>
      <c r="L4657" s="68">
        <v>7</v>
      </c>
      <c r="M4657" s="68">
        <v>7</v>
      </c>
      <c r="N4657" s="68">
        <v>0</v>
      </c>
    </row>
    <row r="4658" customFormat="1" spans="1:14">
      <c r="A4658" s="54" t="s">
        <v>13941</v>
      </c>
      <c r="B4658" s="54" t="s">
        <v>13942</v>
      </c>
      <c r="C4658" s="54" t="s">
        <v>13943</v>
      </c>
      <c r="D4658" s="54" t="s">
        <v>1080</v>
      </c>
      <c r="E4658" s="54" t="s">
        <v>18</v>
      </c>
      <c r="F4658" s="54" t="s">
        <v>1080</v>
      </c>
      <c r="G4658" s="54" t="s">
        <v>19</v>
      </c>
      <c r="H4658" s="54"/>
      <c r="I4658" s="54" t="s">
        <v>10131</v>
      </c>
      <c r="J4658" s="68">
        <v>22</v>
      </c>
      <c r="K4658" s="68">
        <v>12.8</v>
      </c>
      <c r="L4658" s="68">
        <v>22</v>
      </c>
      <c r="M4658" s="68">
        <v>22</v>
      </c>
      <c r="N4658" s="68">
        <v>0</v>
      </c>
    </row>
    <row r="4659" customFormat="1" spans="1:14">
      <c r="A4659" s="54" t="s">
        <v>13944</v>
      </c>
      <c r="B4659" s="54" t="s">
        <v>13945</v>
      </c>
      <c r="C4659" s="54" t="s">
        <v>13946</v>
      </c>
      <c r="D4659" s="54" t="s">
        <v>1080</v>
      </c>
      <c r="E4659" s="54" t="s">
        <v>18</v>
      </c>
      <c r="F4659" s="54" t="s">
        <v>1080</v>
      </c>
      <c r="G4659" s="66" t="s">
        <v>19</v>
      </c>
      <c r="H4659" s="54"/>
      <c r="I4659" s="54" t="s">
        <v>10131</v>
      </c>
      <c r="J4659" s="68">
        <v>22</v>
      </c>
      <c r="K4659" s="68">
        <v>12.8</v>
      </c>
      <c r="L4659" s="68">
        <v>22</v>
      </c>
      <c r="M4659" s="68">
        <v>22</v>
      </c>
      <c r="N4659" s="68">
        <v>0</v>
      </c>
    </row>
    <row r="4660" customFormat="1" spans="1:14">
      <c r="A4660" s="54" t="s">
        <v>13947</v>
      </c>
      <c r="B4660" s="54" t="s">
        <v>13948</v>
      </c>
      <c r="C4660" s="54" t="s">
        <v>13949</v>
      </c>
      <c r="D4660" s="54" t="s">
        <v>17</v>
      </c>
      <c r="E4660" s="54" t="s">
        <v>18</v>
      </c>
      <c r="F4660" s="54" t="s">
        <v>17</v>
      </c>
      <c r="G4660" s="54" t="s">
        <v>19</v>
      </c>
      <c r="H4660" s="54"/>
      <c r="I4660" s="54" t="s">
        <v>152</v>
      </c>
      <c r="J4660" s="68">
        <v>55.34</v>
      </c>
      <c r="K4660" s="68">
        <v>61.766</v>
      </c>
      <c r="L4660" s="68">
        <v>73</v>
      </c>
      <c r="M4660" s="68">
        <v>73</v>
      </c>
      <c r="N4660" s="68">
        <v>0</v>
      </c>
    </row>
    <row r="4661" customFormat="1" spans="1:14">
      <c r="A4661" s="54" t="s">
        <v>13950</v>
      </c>
      <c r="B4661" s="54" t="s">
        <v>13951</v>
      </c>
      <c r="C4661" s="54" t="s">
        <v>13952</v>
      </c>
      <c r="D4661" s="54" t="s">
        <v>97</v>
      </c>
      <c r="E4661" s="54" t="s">
        <v>18</v>
      </c>
      <c r="F4661" s="54" t="s">
        <v>97</v>
      </c>
      <c r="G4661" s="54" t="s">
        <v>98</v>
      </c>
      <c r="H4661" s="54"/>
      <c r="I4661" s="54" t="s">
        <v>199</v>
      </c>
      <c r="J4661" s="68">
        <v>295.62</v>
      </c>
      <c r="K4661" s="68">
        <v>332.024</v>
      </c>
      <c r="L4661" s="68">
        <v>335</v>
      </c>
      <c r="M4661" s="68">
        <v>335</v>
      </c>
      <c r="N4661" s="68">
        <v>0</v>
      </c>
    </row>
    <row r="4662" customFormat="1" spans="1:14">
      <c r="A4662" s="54" t="s">
        <v>13953</v>
      </c>
      <c r="B4662" s="54" t="s">
        <v>13954</v>
      </c>
      <c r="C4662" s="54" t="s">
        <v>13955</v>
      </c>
      <c r="D4662" s="54" t="s">
        <v>17</v>
      </c>
      <c r="E4662" s="54" t="s">
        <v>18</v>
      </c>
      <c r="F4662" s="54" t="s">
        <v>17</v>
      </c>
      <c r="G4662" s="54" t="s">
        <v>19</v>
      </c>
      <c r="H4662" s="54"/>
      <c r="I4662" s="54" t="s">
        <v>471</v>
      </c>
      <c r="J4662" s="68">
        <v>1.47</v>
      </c>
      <c r="K4662" s="68">
        <v>3.386</v>
      </c>
      <c r="L4662" s="68">
        <v>3</v>
      </c>
      <c r="M4662" s="68">
        <v>3.5</v>
      </c>
      <c r="N4662" s="68">
        <v>0.5</v>
      </c>
    </row>
    <row r="4663" customFormat="1" spans="1:14">
      <c r="A4663" s="54" t="s">
        <v>13956</v>
      </c>
      <c r="B4663" s="54" t="s">
        <v>13957</v>
      </c>
      <c r="C4663" s="54" t="s">
        <v>13958</v>
      </c>
      <c r="D4663" s="54" t="s">
        <v>287</v>
      </c>
      <c r="E4663" s="54" t="s">
        <v>18</v>
      </c>
      <c r="F4663" s="54" t="s">
        <v>287</v>
      </c>
      <c r="G4663" s="54" t="s">
        <v>98</v>
      </c>
      <c r="H4663" s="54"/>
      <c r="I4663" s="54" t="s">
        <v>306</v>
      </c>
      <c r="J4663" s="68">
        <v>46.5</v>
      </c>
      <c r="K4663" s="68">
        <v>27.341</v>
      </c>
      <c r="L4663" s="68">
        <v>47</v>
      </c>
      <c r="M4663" s="68">
        <v>47</v>
      </c>
      <c r="N4663" s="68">
        <v>0</v>
      </c>
    </row>
    <row r="4664" customFormat="1" spans="1:14">
      <c r="A4664" s="54" t="s">
        <v>13959</v>
      </c>
      <c r="B4664" s="54" t="s">
        <v>13960</v>
      </c>
      <c r="C4664" s="54" t="s">
        <v>36</v>
      </c>
      <c r="D4664" s="54" t="s">
        <v>51</v>
      </c>
      <c r="E4664" s="54" t="s">
        <v>18</v>
      </c>
      <c r="F4664" s="54" t="s">
        <v>51</v>
      </c>
      <c r="G4664" s="54" t="s">
        <v>52</v>
      </c>
      <c r="H4664" s="54"/>
      <c r="I4664" s="54" t="s">
        <v>39</v>
      </c>
      <c r="J4664" s="68">
        <v>341.11</v>
      </c>
      <c r="K4664" s="68">
        <v>220.919</v>
      </c>
      <c r="L4664" s="68">
        <v>342</v>
      </c>
      <c r="M4664" s="68">
        <v>342</v>
      </c>
      <c r="N4664" s="68">
        <v>0</v>
      </c>
    </row>
    <row r="4665" customFormat="1" spans="1:14">
      <c r="A4665" s="54" t="s">
        <v>13961</v>
      </c>
      <c r="B4665" s="54" t="s">
        <v>13962</v>
      </c>
      <c r="C4665" s="54" t="s">
        <v>36</v>
      </c>
      <c r="D4665" s="54" t="s">
        <v>51</v>
      </c>
      <c r="E4665" s="54" t="s">
        <v>18</v>
      </c>
      <c r="F4665" s="54" t="s">
        <v>51</v>
      </c>
      <c r="G4665" s="54" t="s">
        <v>52</v>
      </c>
      <c r="H4665" s="54"/>
      <c r="I4665" s="54" t="s">
        <v>39</v>
      </c>
      <c r="J4665" s="68">
        <v>214.51</v>
      </c>
      <c r="K4665" s="68">
        <v>122.103</v>
      </c>
      <c r="L4665" s="68">
        <v>215</v>
      </c>
      <c r="M4665" s="68">
        <v>215</v>
      </c>
      <c r="N4665" s="68">
        <v>0</v>
      </c>
    </row>
    <row r="4666" customFormat="1" spans="1:14">
      <c r="A4666" s="54" t="s">
        <v>13963</v>
      </c>
      <c r="B4666" s="54" t="s">
        <v>13964</v>
      </c>
      <c r="C4666" s="54" t="s">
        <v>36</v>
      </c>
      <c r="D4666" s="54" t="s">
        <v>51</v>
      </c>
      <c r="E4666" s="54" t="s">
        <v>18</v>
      </c>
      <c r="F4666" s="54" t="s">
        <v>51</v>
      </c>
      <c r="G4666" s="54" t="s">
        <v>52</v>
      </c>
      <c r="H4666" s="54"/>
      <c r="I4666" s="54" t="s">
        <v>39</v>
      </c>
      <c r="J4666" s="68">
        <v>260</v>
      </c>
      <c r="K4666" s="68">
        <v>138.671</v>
      </c>
      <c r="L4666" s="68">
        <v>260</v>
      </c>
      <c r="M4666" s="68">
        <v>260</v>
      </c>
      <c r="N4666" s="68">
        <v>0</v>
      </c>
    </row>
    <row r="4667" customFormat="1" spans="1:14">
      <c r="A4667" s="54" t="s">
        <v>13965</v>
      </c>
      <c r="B4667" s="54" t="s">
        <v>13966</v>
      </c>
      <c r="C4667" s="54" t="s">
        <v>13967</v>
      </c>
      <c r="D4667" s="54" t="s">
        <v>17</v>
      </c>
      <c r="E4667" s="54" t="s">
        <v>18</v>
      </c>
      <c r="F4667" s="54" t="s">
        <v>17</v>
      </c>
      <c r="G4667" s="54" t="s">
        <v>19</v>
      </c>
      <c r="H4667" s="54"/>
      <c r="I4667" s="54" t="s">
        <v>471</v>
      </c>
      <c r="J4667" s="68">
        <v>0.08</v>
      </c>
      <c r="K4667" s="68">
        <v>0.324</v>
      </c>
      <c r="L4667" s="68">
        <v>0.5</v>
      </c>
      <c r="M4667" s="68">
        <v>0.5</v>
      </c>
      <c r="N4667" s="68">
        <v>0</v>
      </c>
    </row>
    <row r="4668" customFormat="1" spans="1:14">
      <c r="A4668" s="54" t="s">
        <v>13968</v>
      </c>
      <c r="B4668" s="54" t="s">
        <v>13969</v>
      </c>
      <c r="C4668" s="54" t="s">
        <v>13970</v>
      </c>
      <c r="D4668" s="54" t="s">
        <v>17</v>
      </c>
      <c r="E4668" s="54" t="s">
        <v>18</v>
      </c>
      <c r="F4668" s="54" t="s">
        <v>17</v>
      </c>
      <c r="G4668" s="54" t="s">
        <v>19</v>
      </c>
      <c r="H4668" s="54"/>
      <c r="I4668" s="54" t="s">
        <v>454</v>
      </c>
      <c r="J4668" s="68">
        <v>13.2</v>
      </c>
      <c r="K4668" s="68">
        <v>23.858</v>
      </c>
      <c r="L4668" s="68">
        <v>20</v>
      </c>
      <c r="M4668" s="68">
        <v>26</v>
      </c>
      <c r="N4668" s="68">
        <v>6</v>
      </c>
    </row>
    <row r="4669" customFormat="1" spans="1:14">
      <c r="A4669" s="54" t="s">
        <v>13971</v>
      </c>
      <c r="B4669" s="54" t="s">
        <v>13972</v>
      </c>
      <c r="C4669" s="54" t="s">
        <v>13973</v>
      </c>
      <c r="D4669" s="54" t="s">
        <v>17</v>
      </c>
      <c r="E4669" s="54" t="s">
        <v>18</v>
      </c>
      <c r="F4669" s="54" t="s">
        <v>17</v>
      </c>
      <c r="G4669" s="54" t="s">
        <v>19</v>
      </c>
      <c r="H4669" s="54"/>
      <c r="I4669" s="54" t="s">
        <v>454</v>
      </c>
      <c r="J4669" s="68">
        <v>14.29</v>
      </c>
      <c r="K4669" s="68">
        <v>6.919</v>
      </c>
      <c r="L4669" s="68">
        <v>14.5</v>
      </c>
      <c r="M4669" s="68">
        <v>14.5</v>
      </c>
      <c r="N4669" s="68">
        <v>0</v>
      </c>
    </row>
    <row r="4670" customFormat="1" spans="1:14">
      <c r="A4670" s="54" t="s">
        <v>13974</v>
      </c>
      <c r="B4670" s="54" t="s">
        <v>13975</v>
      </c>
      <c r="C4670" s="54" t="s">
        <v>13976</v>
      </c>
      <c r="D4670" s="54" t="s">
        <v>603</v>
      </c>
      <c r="E4670" s="54" t="s">
        <v>18</v>
      </c>
      <c r="F4670" s="54" t="s">
        <v>603</v>
      </c>
      <c r="G4670" s="54" t="s">
        <v>129</v>
      </c>
      <c r="H4670" s="54"/>
      <c r="I4670" s="54" t="s">
        <v>454</v>
      </c>
      <c r="J4670" s="68">
        <v>5.65</v>
      </c>
      <c r="K4670" s="68">
        <v>7.373</v>
      </c>
      <c r="L4670" s="68">
        <v>7.5</v>
      </c>
      <c r="M4670" s="68">
        <v>7.5</v>
      </c>
      <c r="N4670" s="68">
        <v>0</v>
      </c>
    </row>
    <row r="4671" customFormat="1" spans="1:14">
      <c r="A4671" s="54" t="s">
        <v>13977</v>
      </c>
      <c r="B4671" s="54" t="s">
        <v>13978</v>
      </c>
      <c r="C4671" s="54" t="s">
        <v>13979</v>
      </c>
      <c r="D4671" s="54" t="s">
        <v>17</v>
      </c>
      <c r="E4671" s="54" t="s">
        <v>18</v>
      </c>
      <c r="F4671" s="54" t="s">
        <v>17</v>
      </c>
      <c r="G4671" s="54" t="s">
        <v>19</v>
      </c>
      <c r="H4671" s="54"/>
      <c r="I4671" s="54" t="s">
        <v>454</v>
      </c>
      <c r="J4671" s="68">
        <v>11.63</v>
      </c>
      <c r="K4671" s="68">
        <v>8.258</v>
      </c>
      <c r="L4671" s="68">
        <v>12</v>
      </c>
      <c r="M4671" s="68">
        <v>12</v>
      </c>
      <c r="N4671" s="68">
        <v>0</v>
      </c>
    </row>
    <row r="4672" customFormat="1" spans="1:14">
      <c r="A4672" s="54" t="s">
        <v>13980</v>
      </c>
      <c r="B4672" s="54" t="s">
        <v>13981</v>
      </c>
      <c r="C4672" s="54" t="s">
        <v>13982</v>
      </c>
      <c r="D4672" s="54" t="s">
        <v>17</v>
      </c>
      <c r="E4672" s="54" t="s">
        <v>18</v>
      </c>
      <c r="F4672" s="54" t="s">
        <v>17</v>
      </c>
      <c r="G4672" s="54" t="s">
        <v>19</v>
      </c>
      <c r="H4672" s="54"/>
      <c r="I4672" s="54" t="s">
        <v>454</v>
      </c>
      <c r="J4672" s="68">
        <v>16.47</v>
      </c>
      <c r="K4672" s="68">
        <v>26.645</v>
      </c>
      <c r="L4672" s="68">
        <v>28</v>
      </c>
      <c r="M4672" s="68">
        <v>27</v>
      </c>
      <c r="N4672" s="68">
        <v>-1</v>
      </c>
    </row>
    <row r="4673" customFormat="1" spans="1:14">
      <c r="A4673" s="54" t="s">
        <v>13983</v>
      </c>
      <c r="B4673" s="54" t="s">
        <v>13984</v>
      </c>
      <c r="C4673" s="54" t="s">
        <v>13985</v>
      </c>
      <c r="D4673" s="54" t="s">
        <v>17</v>
      </c>
      <c r="E4673" s="54" t="s">
        <v>18</v>
      </c>
      <c r="F4673" s="54" t="s">
        <v>17</v>
      </c>
      <c r="G4673" s="54" t="s">
        <v>19</v>
      </c>
      <c r="H4673" s="54"/>
      <c r="I4673" s="54" t="s">
        <v>454</v>
      </c>
      <c r="J4673" s="68">
        <v>8.56</v>
      </c>
      <c r="K4673" s="68">
        <v>11.13</v>
      </c>
      <c r="L4673" s="68">
        <v>9</v>
      </c>
      <c r="M4673" s="68">
        <v>11.5</v>
      </c>
      <c r="N4673" s="68">
        <v>2.5</v>
      </c>
    </row>
    <row r="4674" customFormat="1" spans="1:14">
      <c r="A4674" s="54" t="s">
        <v>13986</v>
      </c>
      <c r="B4674" s="54" t="s">
        <v>13987</v>
      </c>
      <c r="C4674" s="54" t="s">
        <v>13988</v>
      </c>
      <c r="D4674" s="54" t="s">
        <v>17</v>
      </c>
      <c r="E4674" s="54" t="s">
        <v>18</v>
      </c>
      <c r="F4674" s="54" t="s">
        <v>17</v>
      </c>
      <c r="G4674" s="54" t="s">
        <v>19</v>
      </c>
      <c r="H4674" s="54"/>
      <c r="I4674" s="54" t="s">
        <v>454</v>
      </c>
      <c r="J4674" s="68">
        <v>13.56</v>
      </c>
      <c r="K4674" s="68">
        <v>10.267</v>
      </c>
      <c r="L4674" s="68">
        <v>14</v>
      </c>
      <c r="M4674" s="68">
        <v>14</v>
      </c>
      <c r="N4674" s="68">
        <v>0</v>
      </c>
    </row>
    <row r="4675" customFormat="1" spans="1:14">
      <c r="A4675" s="54" t="s">
        <v>13989</v>
      </c>
      <c r="B4675" s="54" t="s">
        <v>13990</v>
      </c>
      <c r="C4675" s="54" t="s">
        <v>13991</v>
      </c>
      <c r="D4675" s="54" t="s">
        <v>17</v>
      </c>
      <c r="E4675" s="54" t="s">
        <v>18</v>
      </c>
      <c r="F4675" s="54" t="s">
        <v>17</v>
      </c>
      <c r="G4675" s="54" t="s">
        <v>19</v>
      </c>
      <c r="H4675" s="54"/>
      <c r="I4675" s="54" t="s">
        <v>454</v>
      </c>
      <c r="J4675" s="68">
        <v>4.9</v>
      </c>
      <c r="K4675" s="68">
        <v>6.221</v>
      </c>
      <c r="L4675" s="68">
        <v>5.5</v>
      </c>
      <c r="M4675" s="68">
        <v>6.5</v>
      </c>
      <c r="N4675" s="68">
        <v>1</v>
      </c>
    </row>
    <row r="4676" customFormat="1" spans="1:14">
      <c r="A4676" s="54" t="s">
        <v>13992</v>
      </c>
      <c r="B4676" s="54" t="s">
        <v>13993</v>
      </c>
      <c r="C4676" s="54" t="s">
        <v>13994</v>
      </c>
      <c r="D4676" s="54" t="s">
        <v>17</v>
      </c>
      <c r="E4676" s="54" t="s">
        <v>18</v>
      </c>
      <c r="F4676" s="54" t="s">
        <v>17</v>
      </c>
      <c r="G4676" s="54" t="s">
        <v>19</v>
      </c>
      <c r="H4676" s="54"/>
      <c r="I4676" s="54" t="s">
        <v>454</v>
      </c>
      <c r="J4676" s="68">
        <v>7.69</v>
      </c>
      <c r="K4676" s="68">
        <v>10.886</v>
      </c>
      <c r="L4676" s="68">
        <v>9.5</v>
      </c>
      <c r="M4676" s="68">
        <v>11</v>
      </c>
      <c r="N4676" s="68">
        <v>1.5</v>
      </c>
    </row>
    <row r="4677" customFormat="1" spans="1:14">
      <c r="A4677" s="54" t="s">
        <v>13995</v>
      </c>
      <c r="B4677" s="54" t="s">
        <v>13996</v>
      </c>
      <c r="C4677" s="54" t="s">
        <v>13997</v>
      </c>
      <c r="D4677" s="54" t="s">
        <v>17</v>
      </c>
      <c r="E4677" s="54" t="s">
        <v>18</v>
      </c>
      <c r="F4677" s="54" t="s">
        <v>17</v>
      </c>
      <c r="G4677" s="54" t="s">
        <v>19</v>
      </c>
      <c r="H4677" s="54"/>
      <c r="I4677" s="54" t="s">
        <v>454</v>
      </c>
      <c r="J4677" s="68">
        <v>2.89</v>
      </c>
      <c r="K4677" s="68">
        <v>2.16</v>
      </c>
      <c r="L4677" s="68">
        <v>3</v>
      </c>
      <c r="M4677" s="68">
        <v>3</v>
      </c>
      <c r="N4677" s="68">
        <v>0</v>
      </c>
    </row>
    <row r="4678" customFormat="1" spans="1:14">
      <c r="A4678" s="54" t="s">
        <v>13998</v>
      </c>
      <c r="B4678" s="54" t="s">
        <v>13999</v>
      </c>
      <c r="C4678" s="54" t="s">
        <v>14000</v>
      </c>
      <c r="D4678" s="54" t="s">
        <v>17</v>
      </c>
      <c r="E4678" s="54" t="s">
        <v>18</v>
      </c>
      <c r="F4678" s="54" t="s">
        <v>17</v>
      </c>
      <c r="G4678" s="54" t="s">
        <v>19</v>
      </c>
      <c r="H4678" s="54"/>
      <c r="I4678" s="54" t="s">
        <v>454</v>
      </c>
      <c r="J4678" s="68">
        <v>5.54</v>
      </c>
      <c r="K4678" s="68">
        <v>3.456</v>
      </c>
      <c r="L4678" s="68">
        <v>6</v>
      </c>
      <c r="M4678" s="68">
        <v>6</v>
      </c>
      <c r="N4678" s="68">
        <v>0</v>
      </c>
    </row>
    <row r="4679" customFormat="1" spans="1:14">
      <c r="A4679" s="54" t="s">
        <v>14001</v>
      </c>
      <c r="B4679" s="54" t="s">
        <v>14002</v>
      </c>
      <c r="C4679" s="54" t="s">
        <v>14003</v>
      </c>
      <c r="D4679" s="54" t="s">
        <v>17</v>
      </c>
      <c r="E4679" s="54" t="s">
        <v>18</v>
      </c>
      <c r="F4679" s="54" t="s">
        <v>17</v>
      </c>
      <c r="G4679" s="54" t="s">
        <v>19</v>
      </c>
      <c r="H4679" s="54"/>
      <c r="I4679" s="54" t="s">
        <v>454</v>
      </c>
      <c r="J4679" s="68">
        <v>6.04</v>
      </c>
      <c r="K4679" s="68">
        <v>5.421</v>
      </c>
      <c r="L4679" s="68">
        <v>6.5</v>
      </c>
      <c r="M4679" s="68">
        <v>6.5</v>
      </c>
      <c r="N4679" s="68">
        <v>0</v>
      </c>
    </row>
    <row r="4680" customFormat="1" spans="1:14">
      <c r="A4680" s="54" t="s">
        <v>14004</v>
      </c>
      <c r="B4680" s="54" t="s">
        <v>14005</v>
      </c>
      <c r="C4680" s="54" t="s">
        <v>14006</v>
      </c>
      <c r="D4680" s="54" t="s">
        <v>603</v>
      </c>
      <c r="E4680" s="54" t="s">
        <v>18</v>
      </c>
      <c r="F4680" s="54" t="s">
        <v>603</v>
      </c>
      <c r="G4680" s="54" t="s">
        <v>129</v>
      </c>
      <c r="H4680" s="54"/>
      <c r="I4680" s="54" t="s">
        <v>454</v>
      </c>
      <c r="J4680" s="68">
        <v>3.23</v>
      </c>
      <c r="K4680" s="68">
        <v>4.871</v>
      </c>
      <c r="L4680" s="68">
        <v>5.5</v>
      </c>
      <c r="M4680" s="68">
        <v>5</v>
      </c>
      <c r="N4680" s="68">
        <v>-0.5</v>
      </c>
    </row>
    <row r="4681" customFormat="1" spans="1:14">
      <c r="A4681" s="54" t="s">
        <v>14007</v>
      </c>
      <c r="B4681" s="54" t="s">
        <v>14008</v>
      </c>
      <c r="C4681" s="54" t="s">
        <v>14009</v>
      </c>
      <c r="D4681" s="54" t="s">
        <v>17</v>
      </c>
      <c r="E4681" s="54" t="s">
        <v>18</v>
      </c>
      <c r="F4681" s="54" t="s">
        <v>17</v>
      </c>
      <c r="G4681" s="54" t="s">
        <v>19</v>
      </c>
      <c r="H4681" s="54"/>
      <c r="I4681" s="54" t="s">
        <v>454</v>
      </c>
      <c r="J4681" s="68">
        <v>5.07</v>
      </c>
      <c r="K4681" s="68">
        <v>3.456</v>
      </c>
      <c r="L4681" s="68">
        <v>5</v>
      </c>
      <c r="M4681" s="68">
        <v>5.5</v>
      </c>
      <c r="N4681" s="68">
        <v>0.5</v>
      </c>
    </row>
    <row r="4682" customFormat="1" spans="1:14">
      <c r="A4682" s="54" t="s">
        <v>14010</v>
      </c>
      <c r="B4682" s="54" t="s">
        <v>14011</v>
      </c>
      <c r="C4682" s="54" t="s">
        <v>14012</v>
      </c>
      <c r="D4682" s="54" t="s">
        <v>17</v>
      </c>
      <c r="E4682" s="54" t="s">
        <v>18</v>
      </c>
      <c r="F4682" s="54" t="s">
        <v>17</v>
      </c>
      <c r="G4682" s="54" t="s">
        <v>19</v>
      </c>
      <c r="H4682" s="54"/>
      <c r="I4682" s="54" t="s">
        <v>454</v>
      </c>
      <c r="J4682" s="68">
        <v>5.14</v>
      </c>
      <c r="K4682" s="68">
        <v>5.421</v>
      </c>
      <c r="L4682" s="68">
        <v>5.5</v>
      </c>
      <c r="M4682" s="68">
        <v>5.5</v>
      </c>
      <c r="N4682" s="68">
        <v>0</v>
      </c>
    </row>
    <row r="4683" customFormat="1" spans="1:14">
      <c r="A4683" s="54" t="s">
        <v>14013</v>
      </c>
      <c r="B4683" s="54" t="s">
        <v>14014</v>
      </c>
      <c r="C4683" s="54" t="s">
        <v>14015</v>
      </c>
      <c r="D4683" s="54" t="s">
        <v>17</v>
      </c>
      <c r="E4683" s="54" t="s">
        <v>18</v>
      </c>
      <c r="F4683" s="54" t="s">
        <v>17</v>
      </c>
      <c r="G4683" s="54" t="s">
        <v>19</v>
      </c>
      <c r="H4683" s="54"/>
      <c r="I4683" s="54" t="s">
        <v>454</v>
      </c>
      <c r="J4683" s="68">
        <v>5.14</v>
      </c>
      <c r="K4683" s="68">
        <v>3.456</v>
      </c>
      <c r="L4683" s="68">
        <v>6</v>
      </c>
      <c r="M4683" s="68">
        <v>5.5</v>
      </c>
      <c r="N4683" s="68">
        <v>-0.5</v>
      </c>
    </row>
    <row r="4684" customFormat="1" spans="1:14">
      <c r="A4684" s="54" t="s">
        <v>14016</v>
      </c>
      <c r="B4684" s="54" t="s">
        <v>14017</v>
      </c>
      <c r="C4684" s="54" t="s">
        <v>14018</v>
      </c>
      <c r="D4684" s="54" t="s">
        <v>17</v>
      </c>
      <c r="E4684" s="54" t="s">
        <v>18</v>
      </c>
      <c r="F4684" s="54" t="s">
        <v>17</v>
      </c>
      <c r="G4684" s="54" t="s">
        <v>19</v>
      </c>
      <c r="H4684" s="54"/>
      <c r="I4684" s="54" t="s">
        <v>454</v>
      </c>
      <c r="J4684" s="68">
        <v>6.2</v>
      </c>
      <c r="K4684" s="68">
        <v>3.456</v>
      </c>
      <c r="L4684" s="68">
        <v>6.5</v>
      </c>
      <c r="M4684" s="68">
        <v>6.5</v>
      </c>
      <c r="N4684" s="68">
        <v>0</v>
      </c>
    </row>
    <row r="4685" customFormat="1" spans="1:14">
      <c r="A4685" s="54" t="s">
        <v>14019</v>
      </c>
      <c r="B4685" s="54" t="s">
        <v>14020</v>
      </c>
      <c r="C4685" s="54" t="s">
        <v>14021</v>
      </c>
      <c r="D4685" s="54" t="s">
        <v>17</v>
      </c>
      <c r="E4685" s="54" t="s">
        <v>18</v>
      </c>
      <c r="F4685" s="54" t="s">
        <v>17</v>
      </c>
      <c r="G4685" s="54" t="s">
        <v>19</v>
      </c>
      <c r="H4685" s="54"/>
      <c r="I4685" s="54" t="s">
        <v>454</v>
      </c>
      <c r="J4685" s="68">
        <v>5.29</v>
      </c>
      <c r="K4685" s="68">
        <v>3.629</v>
      </c>
      <c r="L4685" s="68">
        <v>5.5</v>
      </c>
      <c r="M4685" s="68">
        <v>5.5</v>
      </c>
      <c r="N4685" s="68">
        <v>0</v>
      </c>
    </row>
    <row r="4686" customFormat="1" spans="1:14">
      <c r="A4686" s="54" t="s">
        <v>14022</v>
      </c>
      <c r="B4686" s="54" t="s">
        <v>14023</v>
      </c>
      <c r="C4686" s="54" t="s">
        <v>14024</v>
      </c>
      <c r="D4686" s="54" t="s">
        <v>17</v>
      </c>
      <c r="E4686" s="54" t="s">
        <v>18</v>
      </c>
      <c r="F4686" s="54" t="s">
        <v>17</v>
      </c>
      <c r="G4686" s="54" t="s">
        <v>19</v>
      </c>
      <c r="H4686" s="54"/>
      <c r="I4686" s="54" t="s">
        <v>454</v>
      </c>
      <c r="J4686" s="68">
        <v>5.47</v>
      </c>
      <c r="K4686" s="68">
        <v>5.421</v>
      </c>
      <c r="L4686" s="68">
        <v>5.5</v>
      </c>
      <c r="M4686" s="68">
        <v>5.5</v>
      </c>
      <c r="N4686" s="68">
        <v>0</v>
      </c>
    </row>
    <row r="4687" customFormat="1" spans="1:14">
      <c r="A4687" s="54" t="s">
        <v>14025</v>
      </c>
      <c r="B4687" s="54" t="s">
        <v>14026</v>
      </c>
      <c r="C4687" s="54" t="s">
        <v>14027</v>
      </c>
      <c r="D4687" s="54" t="s">
        <v>586</v>
      </c>
      <c r="E4687" s="54" t="s">
        <v>18</v>
      </c>
      <c r="F4687" s="54" t="s">
        <v>586</v>
      </c>
      <c r="G4687" s="54" t="s">
        <v>98</v>
      </c>
      <c r="H4687" s="54"/>
      <c r="I4687" s="54" t="s">
        <v>562</v>
      </c>
      <c r="J4687" s="68">
        <v>0.93</v>
      </c>
      <c r="K4687" s="68">
        <v>1.505</v>
      </c>
      <c r="L4687" s="68">
        <v>1</v>
      </c>
      <c r="M4687" s="68">
        <v>2</v>
      </c>
      <c r="N4687" s="68">
        <v>1</v>
      </c>
    </row>
    <row r="4688" customFormat="1" spans="1:14">
      <c r="A4688" s="54" t="s">
        <v>14028</v>
      </c>
      <c r="B4688" s="54" t="s">
        <v>14029</v>
      </c>
      <c r="C4688" s="54" t="s">
        <v>14030</v>
      </c>
      <c r="D4688" s="54" t="s">
        <v>274</v>
      </c>
      <c r="E4688" s="54" t="s">
        <v>18</v>
      </c>
      <c r="F4688" s="54" t="s">
        <v>274</v>
      </c>
      <c r="G4688" s="54" t="s">
        <v>29</v>
      </c>
      <c r="H4688" s="54"/>
      <c r="I4688" s="54" t="s">
        <v>152</v>
      </c>
      <c r="J4688" s="68">
        <v>95.23</v>
      </c>
      <c r="K4688" s="68">
        <v>127.615</v>
      </c>
      <c r="L4688" s="68">
        <v>124</v>
      </c>
      <c r="M4688" s="68">
        <v>138</v>
      </c>
      <c r="N4688" s="68">
        <v>14</v>
      </c>
    </row>
    <row r="4689" customFormat="1" spans="1:14">
      <c r="A4689" s="54" t="s">
        <v>14031</v>
      </c>
      <c r="B4689" s="54" t="s">
        <v>14032</v>
      </c>
      <c r="C4689" s="54" t="s">
        <v>14033</v>
      </c>
      <c r="D4689" s="54" t="s">
        <v>97</v>
      </c>
      <c r="E4689" s="54" t="s">
        <v>18</v>
      </c>
      <c r="F4689" s="54" t="s">
        <v>97</v>
      </c>
      <c r="G4689" s="54" t="s">
        <v>98</v>
      </c>
      <c r="H4689" s="54"/>
      <c r="I4689" s="54" t="s">
        <v>99</v>
      </c>
      <c r="J4689" s="68">
        <v>165.47</v>
      </c>
      <c r="K4689" s="68">
        <v>119.054</v>
      </c>
      <c r="L4689" s="68">
        <v>167</v>
      </c>
      <c r="M4689" s="68">
        <v>166</v>
      </c>
      <c r="N4689" s="68">
        <v>-1</v>
      </c>
    </row>
    <row r="4690" customFormat="1" spans="1:14">
      <c r="A4690" s="54" t="s">
        <v>14034</v>
      </c>
      <c r="B4690" s="54" t="s">
        <v>14035</v>
      </c>
      <c r="C4690" s="54" t="s">
        <v>14036</v>
      </c>
      <c r="D4690" s="54" t="s">
        <v>453</v>
      </c>
      <c r="E4690" s="54" t="s">
        <v>18</v>
      </c>
      <c r="F4690" s="54" t="s">
        <v>453</v>
      </c>
      <c r="G4690" s="54" t="s">
        <v>29</v>
      </c>
      <c r="H4690" s="54"/>
      <c r="I4690" s="54" t="s">
        <v>99</v>
      </c>
      <c r="J4690" s="68">
        <v>55.19</v>
      </c>
      <c r="K4690" s="68">
        <v>64.38</v>
      </c>
      <c r="L4690" s="68">
        <v>65</v>
      </c>
      <c r="M4690" s="68">
        <v>65</v>
      </c>
      <c r="N4690" s="68">
        <v>0</v>
      </c>
    </row>
    <row r="4691" customFormat="1" spans="1:14">
      <c r="A4691" s="54" t="s">
        <v>14037</v>
      </c>
      <c r="B4691" s="54" t="s">
        <v>14038</v>
      </c>
      <c r="C4691" s="54" t="s">
        <v>14039</v>
      </c>
      <c r="D4691" s="54" t="s">
        <v>51</v>
      </c>
      <c r="E4691" s="54" t="s">
        <v>18</v>
      </c>
      <c r="F4691" s="54" t="s">
        <v>51</v>
      </c>
      <c r="G4691" s="66" t="s">
        <v>52</v>
      </c>
      <c r="H4691" s="54"/>
      <c r="I4691" s="54" t="s">
        <v>39</v>
      </c>
      <c r="J4691" s="68">
        <v>113.61</v>
      </c>
      <c r="K4691" s="68">
        <v>99.249</v>
      </c>
      <c r="L4691" s="68">
        <v>114</v>
      </c>
      <c r="M4691" s="68">
        <v>114</v>
      </c>
      <c r="N4691" s="68">
        <v>0</v>
      </c>
    </row>
    <row r="4692" customFormat="1" spans="1:14">
      <c r="A4692" s="54" t="s">
        <v>14040</v>
      </c>
      <c r="B4692" s="54" t="s">
        <v>14041</v>
      </c>
      <c r="C4692" s="54" t="s">
        <v>14042</v>
      </c>
      <c r="D4692" s="54" t="s">
        <v>1377</v>
      </c>
      <c r="E4692" s="54" t="s">
        <v>18</v>
      </c>
      <c r="F4692" s="54" t="s">
        <v>1377</v>
      </c>
      <c r="G4692" s="54" t="s">
        <v>29</v>
      </c>
      <c r="H4692" s="54"/>
      <c r="I4692" s="54" t="s">
        <v>558</v>
      </c>
      <c r="J4692" s="68">
        <v>16.88</v>
      </c>
      <c r="K4692" s="68">
        <v>18.352</v>
      </c>
      <c r="L4692" s="68">
        <v>21</v>
      </c>
      <c r="M4692" s="68">
        <v>21</v>
      </c>
      <c r="N4692" s="68">
        <v>0</v>
      </c>
    </row>
    <row r="4693" customFormat="1" spans="1:14">
      <c r="A4693" s="54" t="s">
        <v>14043</v>
      </c>
      <c r="B4693" s="54" t="s">
        <v>14044</v>
      </c>
      <c r="C4693" s="54" t="s">
        <v>14045</v>
      </c>
      <c r="D4693" s="54" t="s">
        <v>586</v>
      </c>
      <c r="E4693" s="54" t="s">
        <v>18</v>
      </c>
      <c r="F4693" s="54" t="s">
        <v>586</v>
      </c>
      <c r="G4693" s="54" t="s">
        <v>98</v>
      </c>
      <c r="H4693" s="54"/>
      <c r="I4693" s="54" t="s">
        <v>227</v>
      </c>
      <c r="J4693" s="68">
        <v>12.86</v>
      </c>
      <c r="K4693" s="68">
        <v>16.474</v>
      </c>
      <c r="L4693" s="68">
        <v>16</v>
      </c>
      <c r="M4693" s="68">
        <v>18.5</v>
      </c>
      <c r="N4693" s="68">
        <v>2.5</v>
      </c>
    </row>
    <row r="4694" customFormat="1" spans="1:14">
      <c r="A4694" s="54" t="s">
        <v>14046</v>
      </c>
      <c r="B4694" s="54" t="s">
        <v>14047</v>
      </c>
      <c r="C4694" s="54" t="s">
        <v>14048</v>
      </c>
      <c r="D4694" s="54" t="s">
        <v>17</v>
      </c>
      <c r="E4694" s="54" t="s">
        <v>18</v>
      </c>
      <c r="F4694" s="54" t="s">
        <v>17</v>
      </c>
      <c r="G4694" s="54" t="s">
        <v>19</v>
      </c>
      <c r="H4694" s="54"/>
      <c r="I4694" s="54" t="s">
        <v>103</v>
      </c>
      <c r="J4694" s="68">
        <v>7.86</v>
      </c>
      <c r="K4694" s="68">
        <v>5.958</v>
      </c>
      <c r="L4694" s="68">
        <v>8</v>
      </c>
      <c r="M4694" s="68">
        <v>8</v>
      </c>
      <c r="N4694" s="68">
        <v>0</v>
      </c>
    </row>
    <row r="4695" customFormat="1" spans="1:14">
      <c r="A4695" s="54" t="s">
        <v>14049</v>
      </c>
      <c r="B4695" s="54" t="s">
        <v>14050</v>
      </c>
      <c r="C4695" s="54" t="s">
        <v>14051</v>
      </c>
      <c r="D4695" s="54" t="s">
        <v>168</v>
      </c>
      <c r="E4695" s="54" t="s">
        <v>18</v>
      </c>
      <c r="F4695" s="54" t="s">
        <v>169</v>
      </c>
      <c r="G4695" s="54" t="s">
        <v>170</v>
      </c>
      <c r="H4695" s="54"/>
      <c r="I4695" s="54" t="s">
        <v>145</v>
      </c>
      <c r="J4695" s="68">
        <v>19.74</v>
      </c>
      <c r="K4695" s="68">
        <v>30.017</v>
      </c>
      <c r="L4695" s="68">
        <v>29</v>
      </c>
      <c r="M4695" s="68">
        <v>36</v>
      </c>
      <c r="N4695" s="68">
        <v>7</v>
      </c>
    </row>
    <row r="4696" customFormat="1" spans="1:14">
      <c r="A4696" s="54" t="s">
        <v>14052</v>
      </c>
      <c r="B4696" s="54" t="s">
        <v>14053</v>
      </c>
      <c r="C4696" s="54" t="s">
        <v>14054</v>
      </c>
      <c r="D4696" s="54" t="s">
        <v>140</v>
      </c>
      <c r="E4696" s="54" t="s">
        <v>18</v>
      </c>
      <c r="F4696" s="54" t="s">
        <v>140</v>
      </c>
      <c r="G4696" s="54" t="s">
        <v>98</v>
      </c>
      <c r="H4696" s="54"/>
      <c r="I4696" s="54" t="s">
        <v>191</v>
      </c>
      <c r="J4696" s="68">
        <v>5.2</v>
      </c>
      <c r="K4696" s="68">
        <v>8.029</v>
      </c>
      <c r="L4696" s="68">
        <v>7</v>
      </c>
      <c r="M4696" s="68">
        <v>10</v>
      </c>
      <c r="N4696" s="68">
        <v>3</v>
      </c>
    </row>
    <row r="4697" customFormat="1" spans="1:14">
      <c r="A4697" s="54" t="s">
        <v>14055</v>
      </c>
      <c r="B4697" s="54" t="s">
        <v>14056</v>
      </c>
      <c r="C4697" s="54" t="s">
        <v>50</v>
      </c>
      <c r="D4697" s="54" t="s">
        <v>1071</v>
      </c>
      <c r="E4697" s="54" t="s">
        <v>18</v>
      </c>
      <c r="F4697" s="54" t="s">
        <v>1071</v>
      </c>
      <c r="G4697" s="54" t="s">
        <v>52</v>
      </c>
      <c r="H4697" s="54"/>
      <c r="I4697" s="54" t="s">
        <v>323</v>
      </c>
      <c r="J4697" s="68">
        <v>130.21</v>
      </c>
      <c r="K4697" s="68">
        <v>38.605</v>
      </c>
      <c r="L4697" s="68">
        <v>130</v>
      </c>
      <c r="M4697" s="68">
        <v>131</v>
      </c>
      <c r="N4697" s="68">
        <v>1</v>
      </c>
    </row>
    <row r="4698" customFormat="1" spans="1:14">
      <c r="A4698" s="54" t="s">
        <v>14057</v>
      </c>
      <c r="B4698" s="54" t="s">
        <v>14058</v>
      </c>
      <c r="C4698" s="54" t="s">
        <v>14059</v>
      </c>
      <c r="D4698" s="54" t="s">
        <v>17</v>
      </c>
      <c r="E4698" s="54" t="s">
        <v>18</v>
      </c>
      <c r="F4698" s="54" t="s">
        <v>17</v>
      </c>
      <c r="G4698" s="54" t="s">
        <v>19</v>
      </c>
      <c r="H4698" s="54"/>
      <c r="I4698" s="54" t="s">
        <v>558</v>
      </c>
      <c r="J4698" s="68">
        <v>26.74</v>
      </c>
      <c r="K4698" s="68">
        <v>29.28</v>
      </c>
      <c r="L4698" s="68">
        <v>32</v>
      </c>
      <c r="M4698" s="68">
        <v>35</v>
      </c>
      <c r="N4698" s="68">
        <v>3</v>
      </c>
    </row>
    <row r="4699" customFormat="1" spans="1:14">
      <c r="A4699" s="54" t="s">
        <v>14060</v>
      </c>
      <c r="B4699" s="54" t="s">
        <v>14061</v>
      </c>
      <c r="C4699" s="54" t="s">
        <v>14062</v>
      </c>
      <c r="D4699" s="54" t="s">
        <v>17</v>
      </c>
      <c r="E4699" s="54" t="s">
        <v>18</v>
      </c>
      <c r="F4699" s="54" t="s">
        <v>17</v>
      </c>
      <c r="G4699" s="54" t="s">
        <v>19</v>
      </c>
      <c r="H4699" s="54"/>
      <c r="I4699" s="54" t="s">
        <v>103</v>
      </c>
      <c r="J4699" s="68">
        <v>6.4</v>
      </c>
      <c r="K4699" s="68">
        <v>5.958</v>
      </c>
      <c r="L4699" s="68">
        <v>6.5</v>
      </c>
      <c r="M4699" s="68">
        <v>6.5</v>
      </c>
      <c r="N4699" s="68">
        <v>0</v>
      </c>
    </row>
    <row r="4700" customFormat="1" spans="1:14">
      <c r="A4700" s="54" t="s">
        <v>14063</v>
      </c>
      <c r="B4700" s="54" t="s">
        <v>14064</v>
      </c>
      <c r="C4700" s="54" t="s">
        <v>14065</v>
      </c>
      <c r="D4700" s="54" t="s">
        <v>17</v>
      </c>
      <c r="E4700" s="54" t="s">
        <v>18</v>
      </c>
      <c r="F4700" s="54" t="s">
        <v>17</v>
      </c>
      <c r="G4700" s="54" t="s">
        <v>19</v>
      </c>
      <c r="H4700" s="54"/>
      <c r="I4700" s="54" t="s">
        <v>203</v>
      </c>
      <c r="J4700" s="68">
        <v>0.11</v>
      </c>
      <c r="K4700" s="68">
        <v>0</v>
      </c>
      <c r="L4700" s="68">
        <v>0.5</v>
      </c>
      <c r="M4700" s="68">
        <v>0.5</v>
      </c>
      <c r="N4700" s="68">
        <v>0</v>
      </c>
    </row>
    <row r="4701" customFormat="1" spans="1:14">
      <c r="A4701" s="54" t="s">
        <v>14066</v>
      </c>
      <c r="B4701" s="54" t="s">
        <v>14067</v>
      </c>
      <c r="C4701" s="54" t="s">
        <v>14068</v>
      </c>
      <c r="D4701" s="54" t="s">
        <v>17</v>
      </c>
      <c r="E4701" s="54" t="s">
        <v>18</v>
      </c>
      <c r="F4701" s="54" t="s">
        <v>17</v>
      </c>
      <c r="G4701" s="66" t="s">
        <v>19</v>
      </c>
      <c r="H4701" s="54"/>
      <c r="I4701" s="54" t="s">
        <v>203</v>
      </c>
      <c r="J4701" s="68">
        <v>0.11</v>
      </c>
      <c r="K4701" s="68">
        <v>0</v>
      </c>
      <c r="L4701" s="68">
        <v>0.5</v>
      </c>
      <c r="M4701" s="68">
        <v>0.5</v>
      </c>
      <c r="N4701" s="68">
        <v>0</v>
      </c>
    </row>
    <row r="4702" customFormat="1" spans="1:14">
      <c r="A4702" s="54" t="s">
        <v>14069</v>
      </c>
      <c r="B4702" s="54" t="s">
        <v>14070</v>
      </c>
      <c r="C4702" s="54" t="s">
        <v>14071</v>
      </c>
      <c r="D4702" s="54" t="s">
        <v>17</v>
      </c>
      <c r="E4702" s="54" t="s">
        <v>18</v>
      </c>
      <c r="F4702" s="54" t="s">
        <v>17</v>
      </c>
      <c r="G4702" s="54" t="s">
        <v>19</v>
      </c>
      <c r="H4702" s="54"/>
      <c r="I4702" s="54" t="s">
        <v>203</v>
      </c>
      <c r="J4702" s="68">
        <v>0.11</v>
      </c>
      <c r="K4702" s="68">
        <v>0</v>
      </c>
      <c r="L4702" s="68">
        <v>0.5</v>
      </c>
      <c r="M4702" s="68">
        <v>0.5</v>
      </c>
      <c r="N4702" s="68">
        <v>0</v>
      </c>
    </row>
    <row r="4703" customFormat="1" spans="1:14">
      <c r="A4703" s="54" t="s">
        <v>14072</v>
      </c>
      <c r="B4703" s="54" t="s">
        <v>14073</v>
      </c>
      <c r="C4703" s="54" t="s">
        <v>14074</v>
      </c>
      <c r="D4703" s="54" t="s">
        <v>2309</v>
      </c>
      <c r="E4703" s="54" t="s">
        <v>18</v>
      </c>
      <c r="F4703" s="54" t="s">
        <v>2309</v>
      </c>
      <c r="G4703" s="54" t="s">
        <v>129</v>
      </c>
      <c r="H4703" s="54"/>
      <c r="I4703" s="54" t="s">
        <v>292</v>
      </c>
      <c r="J4703" s="68">
        <v>1.22</v>
      </c>
      <c r="K4703" s="68">
        <v>1.469</v>
      </c>
      <c r="L4703" s="68">
        <v>1.5</v>
      </c>
      <c r="M4703" s="68">
        <v>1.5</v>
      </c>
      <c r="N4703" s="68">
        <v>0</v>
      </c>
    </row>
    <row r="4704" customFormat="1" spans="1:14">
      <c r="A4704" s="54" t="s">
        <v>14075</v>
      </c>
      <c r="B4704" s="54" t="s">
        <v>14076</v>
      </c>
      <c r="C4704" s="54" t="s">
        <v>14077</v>
      </c>
      <c r="D4704" s="54" t="s">
        <v>336</v>
      </c>
      <c r="E4704" s="54" t="s">
        <v>18</v>
      </c>
      <c r="F4704" s="54" t="s">
        <v>336</v>
      </c>
      <c r="G4704" s="54" t="s">
        <v>129</v>
      </c>
      <c r="H4704" s="54"/>
      <c r="I4704" s="54" t="s">
        <v>203</v>
      </c>
      <c r="J4704" s="68">
        <v>1.43</v>
      </c>
      <c r="K4704" s="68">
        <v>1.692</v>
      </c>
      <c r="L4704" s="68">
        <v>2</v>
      </c>
      <c r="M4704" s="68">
        <v>4</v>
      </c>
      <c r="N4704" s="68">
        <v>2</v>
      </c>
    </row>
    <row r="4705" customFormat="1" spans="1:14">
      <c r="A4705" s="54" t="s">
        <v>14078</v>
      </c>
      <c r="B4705" s="54" t="s">
        <v>14079</v>
      </c>
      <c r="C4705" s="54" t="s">
        <v>14080</v>
      </c>
      <c r="D4705" s="54" t="s">
        <v>336</v>
      </c>
      <c r="E4705" s="54" t="s">
        <v>18</v>
      </c>
      <c r="F4705" s="54" t="s">
        <v>336</v>
      </c>
      <c r="G4705" s="54" t="s">
        <v>129</v>
      </c>
      <c r="H4705" s="54"/>
      <c r="I4705" s="54" t="s">
        <v>203</v>
      </c>
      <c r="J4705" s="68">
        <v>1.77</v>
      </c>
      <c r="K4705" s="68">
        <v>3.25</v>
      </c>
      <c r="L4705" s="68">
        <v>3</v>
      </c>
      <c r="M4705" s="68">
        <v>4.5</v>
      </c>
      <c r="N4705" s="68">
        <v>1.5</v>
      </c>
    </row>
    <row r="4706" customFormat="1" spans="1:14">
      <c r="A4706" s="54" t="s">
        <v>14081</v>
      </c>
      <c r="B4706" s="54" t="s">
        <v>14082</v>
      </c>
      <c r="C4706" s="54" t="s">
        <v>14083</v>
      </c>
      <c r="D4706" s="54" t="s">
        <v>441</v>
      </c>
      <c r="E4706" s="54" t="s">
        <v>18</v>
      </c>
      <c r="F4706" s="54" t="s">
        <v>441</v>
      </c>
      <c r="G4706" s="54" t="s">
        <v>29</v>
      </c>
      <c r="H4706" s="54"/>
      <c r="I4706" s="54" t="s">
        <v>1793</v>
      </c>
      <c r="J4706" s="68">
        <v>166.39</v>
      </c>
      <c r="K4706" s="68">
        <v>154.672</v>
      </c>
      <c r="L4706" s="68">
        <v>167</v>
      </c>
      <c r="M4706" s="68">
        <v>167</v>
      </c>
      <c r="N4706" s="68">
        <v>0</v>
      </c>
    </row>
    <row r="4707" customFormat="1" spans="1:14">
      <c r="A4707" s="54" t="s">
        <v>14084</v>
      </c>
      <c r="B4707" s="54" t="s">
        <v>14085</v>
      </c>
      <c r="C4707" s="54" t="s">
        <v>14086</v>
      </c>
      <c r="D4707" s="54" t="s">
        <v>128</v>
      </c>
      <c r="E4707" s="54" t="s">
        <v>18</v>
      </c>
      <c r="F4707" s="54" t="s">
        <v>128</v>
      </c>
      <c r="G4707" s="66" t="s">
        <v>129</v>
      </c>
      <c r="H4707" s="54"/>
      <c r="I4707" s="54" t="s">
        <v>408</v>
      </c>
      <c r="J4707" s="68">
        <v>13.3</v>
      </c>
      <c r="K4707" s="68">
        <v>15.624</v>
      </c>
      <c r="L4707" s="68">
        <v>18</v>
      </c>
      <c r="M4707" s="68">
        <v>27</v>
      </c>
      <c r="N4707" s="68">
        <v>9</v>
      </c>
    </row>
    <row r="4708" customFormat="1" spans="1:14">
      <c r="A4708" s="54" t="s">
        <v>14087</v>
      </c>
      <c r="B4708" s="54" t="s">
        <v>14088</v>
      </c>
      <c r="C4708" s="54" t="s">
        <v>14089</v>
      </c>
      <c r="D4708" s="54" t="s">
        <v>1025</v>
      </c>
      <c r="E4708" s="54" t="s">
        <v>18</v>
      </c>
      <c r="F4708" s="54" t="s">
        <v>1025</v>
      </c>
      <c r="G4708" s="66" t="s">
        <v>129</v>
      </c>
      <c r="H4708" s="54"/>
      <c r="I4708" s="54" t="s">
        <v>408</v>
      </c>
      <c r="J4708" s="68">
        <v>19.25</v>
      </c>
      <c r="K4708" s="68">
        <v>15.981</v>
      </c>
      <c r="L4708" s="68">
        <v>25</v>
      </c>
      <c r="M4708" s="68">
        <v>27</v>
      </c>
      <c r="N4708" s="68">
        <v>2</v>
      </c>
    </row>
    <row r="4709" customFormat="1" spans="1:14">
      <c r="A4709" s="54" t="s">
        <v>14090</v>
      </c>
      <c r="B4709" s="54" t="s">
        <v>14091</v>
      </c>
      <c r="C4709" s="54" t="s">
        <v>14092</v>
      </c>
      <c r="D4709" s="54" t="s">
        <v>128</v>
      </c>
      <c r="E4709" s="54" t="s">
        <v>18</v>
      </c>
      <c r="F4709" s="54" t="s">
        <v>128</v>
      </c>
      <c r="G4709" s="54" t="s">
        <v>129</v>
      </c>
      <c r="H4709" s="54"/>
      <c r="I4709" s="54" t="s">
        <v>408</v>
      </c>
      <c r="J4709" s="68">
        <v>13.34</v>
      </c>
      <c r="K4709" s="68">
        <v>12.411</v>
      </c>
      <c r="L4709" s="68">
        <v>17</v>
      </c>
      <c r="M4709" s="68">
        <v>18</v>
      </c>
      <c r="N4709" s="68">
        <v>1</v>
      </c>
    </row>
    <row r="4710" customFormat="1" spans="1:14">
      <c r="A4710" s="54" t="s">
        <v>14093</v>
      </c>
      <c r="B4710" s="54" t="s">
        <v>14094</v>
      </c>
      <c r="C4710" s="54" t="s">
        <v>14095</v>
      </c>
      <c r="D4710" s="54" t="s">
        <v>128</v>
      </c>
      <c r="E4710" s="54" t="s">
        <v>18</v>
      </c>
      <c r="F4710" s="54" t="s">
        <v>128</v>
      </c>
      <c r="G4710" s="66" t="s">
        <v>129</v>
      </c>
      <c r="H4710" s="54"/>
      <c r="I4710" s="54" t="s">
        <v>408</v>
      </c>
      <c r="J4710" s="68">
        <v>6.23</v>
      </c>
      <c r="K4710" s="68">
        <v>7.854</v>
      </c>
      <c r="L4710" s="68">
        <v>8</v>
      </c>
      <c r="M4710" s="68">
        <v>9.5</v>
      </c>
      <c r="N4710" s="68">
        <v>1.5</v>
      </c>
    </row>
    <row r="4711" customFormat="1" spans="1:14">
      <c r="A4711" s="54" t="s">
        <v>14096</v>
      </c>
      <c r="B4711" s="54" t="s">
        <v>14097</v>
      </c>
      <c r="C4711" s="54" t="s">
        <v>14098</v>
      </c>
      <c r="D4711" s="54" t="s">
        <v>128</v>
      </c>
      <c r="E4711" s="54" t="s">
        <v>18</v>
      </c>
      <c r="F4711" s="54" t="s">
        <v>128</v>
      </c>
      <c r="G4711" s="54" t="s">
        <v>129</v>
      </c>
      <c r="H4711" s="54"/>
      <c r="I4711" s="54" t="s">
        <v>408</v>
      </c>
      <c r="J4711" s="68">
        <v>11.82</v>
      </c>
      <c r="K4711" s="68">
        <v>12.404</v>
      </c>
      <c r="L4711" s="68">
        <v>16</v>
      </c>
      <c r="M4711" s="68">
        <v>18</v>
      </c>
      <c r="N4711" s="68">
        <v>2</v>
      </c>
    </row>
    <row r="4712" customFormat="1" spans="1:14">
      <c r="A4712" s="54" t="s">
        <v>14099</v>
      </c>
      <c r="B4712" s="54" t="s">
        <v>14100</v>
      </c>
      <c r="C4712" s="54" t="s">
        <v>14101</v>
      </c>
      <c r="D4712" s="54" t="s">
        <v>160</v>
      </c>
      <c r="E4712" s="54" t="s">
        <v>18</v>
      </c>
      <c r="F4712" s="54" t="s">
        <v>160</v>
      </c>
      <c r="G4712" s="54" t="s">
        <v>129</v>
      </c>
      <c r="H4712" s="54"/>
      <c r="I4712" s="54" t="s">
        <v>408</v>
      </c>
      <c r="J4712" s="68">
        <v>0.97</v>
      </c>
      <c r="K4712" s="68">
        <v>0</v>
      </c>
      <c r="L4712" s="68">
        <v>1</v>
      </c>
      <c r="M4712" s="68">
        <v>1</v>
      </c>
      <c r="N4712" s="68">
        <v>0</v>
      </c>
    </row>
    <row r="4713" customFormat="1" spans="1:14">
      <c r="A4713" s="54" t="s">
        <v>14102</v>
      </c>
      <c r="B4713" s="54" t="s">
        <v>14103</v>
      </c>
      <c r="C4713" s="54" t="s">
        <v>14104</v>
      </c>
      <c r="D4713" s="54" t="s">
        <v>140</v>
      </c>
      <c r="E4713" s="54" t="s">
        <v>18</v>
      </c>
      <c r="F4713" s="54" t="s">
        <v>140</v>
      </c>
      <c r="G4713" s="54" t="s">
        <v>98</v>
      </c>
      <c r="H4713" s="54"/>
      <c r="I4713" s="54" t="s">
        <v>191</v>
      </c>
      <c r="J4713" s="68">
        <v>1.97</v>
      </c>
      <c r="K4713" s="68">
        <v>3.121</v>
      </c>
      <c r="L4713" s="68">
        <v>3</v>
      </c>
      <c r="M4713" s="68">
        <v>4.5</v>
      </c>
      <c r="N4713" s="68">
        <v>1.5</v>
      </c>
    </row>
    <row r="4714" customFormat="1" spans="1:14">
      <c r="A4714" s="54" t="s">
        <v>14105</v>
      </c>
      <c r="B4714" s="54" t="s">
        <v>14106</v>
      </c>
      <c r="C4714" s="54" t="s">
        <v>14107</v>
      </c>
      <c r="D4714" s="54" t="s">
        <v>1080</v>
      </c>
      <c r="E4714" s="54" t="s">
        <v>18</v>
      </c>
      <c r="F4714" s="54" t="s">
        <v>1080</v>
      </c>
      <c r="G4714" s="54" t="s">
        <v>19</v>
      </c>
      <c r="H4714" s="54"/>
      <c r="I4714" s="54" t="s">
        <v>10131</v>
      </c>
      <c r="J4714" s="68">
        <v>22</v>
      </c>
      <c r="K4714" s="68">
        <v>12.8</v>
      </c>
      <c r="L4714" s="68">
        <v>22</v>
      </c>
      <c r="M4714" s="68">
        <v>22</v>
      </c>
      <c r="N4714" s="68">
        <v>0</v>
      </c>
    </row>
    <row r="4715" customFormat="1" spans="1:14">
      <c r="A4715" s="54" t="s">
        <v>14108</v>
      </c>
      <c r="B4715" s="54" t="s">
        <v>14109</v>
      </c>
      <c r="C4715" s="54" t="s">
        <v>14110</v>
      </c>
      <c r="D4715" s="54" t="s">
        <v>1080</v>
      </c>
      <c r="E4715" s="54" t="s">
        <v>18</v>
      </c>
      <c r="F4715" s="54" t="s">
        <v>1080</v>
      </c>
      <c r="G4715" s="54" t="s">
        <v>19</v>
      </c>
      <c r="H4715" s="54"/>
      <c r="I4715" s="54" t="s">
        <v>10131</v>
      </c>
      <c r="J4715" s="68">
        <v>22</v>
      </c>
      <c r="K4715" s="68">
        <v>12.8</v>
      </c>
      <c r="L4715" s="68">
        <v>22</v>
      </c>
      <c r="M4715" s="68">
        <v>22</v>
      </c>
      <c r="N4715" s="68">
        <v>0</v>
      </c>
    </row>
    <row r="4716" customFormat="1" spans="1:14">
      <c r="A4716" s="54" t="s">
        <v>14111</v>
      </c>
      <c r="B4716" s="54" t="s">
        <v>14112</v>
      </c>
      <c r="C4716" s="54" t="s">
        <v>14113</v>
      </c>
      <c r="D4716" s="54" t="s">
        <v>807</v>
      </c>
      <c r="E4716" s="54" t="s">
        <v>18</v>
      </c>
      <c r="F4716" s="54" t="s">
        <v>807</v>
      </c>
      <c r="G4716" s="54" t="s">
        <v>129</v>
      </c>
      <c r="H4716" s="54"/>
      <c r="I4716" s="54" t="s">
        <v>7799</v>
      </c>
      <c r="J4716" s="68">
        <v>10.83</v>
      </c>
      <c r="K4716" s="68">
        <v>16.464</v>
      </c>
      <c r="L4716" s="68">
        <v>16.5</v>
      </c>
      <c r="M4716" s="68">
        <v>16.5</v>
      </c>
      <c r="N4716" s="68">
        <v>0</v>
      </c>
    </row>
    <row r="4717" customFormat="1" spans="1:14">
      <c r="A4717" s="54" t="s">
        <v>14114</v>
      </c>
      <c r="B4717" s="54" t="s">
        <v>14115</v>
      </c>
      <c r="C4717" s="54" t="s">
        <v>14116</v>
      </c>
      <c r="D4717" s="54" t="s">
        <v>17</v>
      </c>
      <c r="E4717" s="54" t="s">
        <v>18</v>
      </c>
      <c r="F4717" s="54" t="s">
        <v>17</v>
      </c>
      <c r="G4717" s="54" t="s">
        <v>19</v>
      </c>
      <c r="H4717" s="54"/>
      <c r="I4717" s="54" t="s">
        <v>540</v>
      </c>
      <c r="J4717" s="68">
        <v>87.86</v>
      </c>
      <c r="K4717" s="68">
        <v>117.784</v>
      </c>
      <c r="L4717" s="68">
        <v>121</v>
      </c>
      <c r="M4717" s="68">
        <v>122</v>
      </c>
      <c r="N4717" s="68">
        <v>1</v>
      </c>
    </row>
    <row r="4718" customFormat="1" spans="1:14">
      <c r="A4718" s="54" t="s">
        <v>14117</v>
      </c>
      <c r="B4718" s="54" t="s">
        <v>14118</v>
      </c>
      <c r="C4718" s="54" t="s">
        <v>14119</v>
      </c>
      <c r="D4718" s="54" t="s">
        <v>24</v>
      </c>
      <c r="E4718" s="54" t="s">
        <v>18</v>
      </c>
      <c r="F4718" s="54" t="s">
        <v>24</v>
      </c>
      <c r="G4718" s="54" t="s">
        <v>19</v>
      </c>
      <c r="H4718" s="54"/>
      <c r="I4718" s="54" t="s">
        <v>1373</v>
      </c>
      <c r="J4718" s="68">
        <v>188.44</v>
      </c>
      <c r="K4718" s="68">
        <v>218.93</v>
      </c>
      <c r="L4718" s="68">
        <v>188</v>
      </c>
      <c r="M4718" s="68">
        <v>225</v>
      </c>
      <c r="N4718" s="68">
        <v>37</v>
      </c>
    </row>
    <row r="4719" customFormat="1" spans="1:14">
      <c r="A4719" s="54" t="s">
        <v>14120</v>
      </c>
      <c r="B4719" s="54" t="s">
        <v>14121</v>
      </c>
      <c r="C4719" s="54" t="s">
        <v>14122</v>
      </c>
      <c r="D4719" s="54" t="s">
        <v>24</v>
      </c>
      <c r="E4719" s="54" t="s">
        <v>18</v>
      </c>
      <c r="F4719" s="54" t="s">
        <v>24</v>
      </c>
      <c r="G4719" s="54" t="s">
        <v>19</v>
      </c>
      <c r="H4719" s="54"/>
      <c r="I4719" s="54" t="s">
        <v>1373</v>
      </c>
      <c r="J4719" s="68">
        <v>134.94</v>
      </c>
      <c r="K4719" s="68">
        <v>154.543</v>
      </c>
      <c r="L4719" s="68">
        <v>135</v>
      </c>
      <c r="M4719" s="68">
        <v>160</v>
      </c>
      <c r="N4719" s="68">
        <v>25</v>
      </c>
    </row>
    <row r="4720" customFormat="1" spans="1:14">
      <c r="A4720" s="54" t="s">
        <v>14123</v>
      </c>
      <c r="B4720" s="54" t="s">
        <v>14124</v>
      </c>
      <c r="C4720" s="54" t="s">
        <v>14125</v>
      </c>
      <c r="D4720" s="54" t="s">
        <v>14126</v>
      </c>
      <c r="E4720" s="54" t="s">
        <v>18</v>
      </c>
      <c r="F4720" s="54" t="s">
        <v>14126</v>
      </c>
      <c r="G4720" s="54" t="s">
        <v>98</v>
      </c>
      <c r="H4720" s="54"/>
      <c r="I4720" s="54" t="s">
        <v>191</v>
      </c>
      <c r="J4720" s="68">
        <v>2533.1</v>
      </c>
      <c r="K4720" s="68">
        <v>3094.146</v>
      </c>
      <c r="L4720" s="68">
        <v>3095</v>
      </c>
      <c r="M4720" s="68">
        <v>3284</v>
      </c>
      <c r="N4720" s="68">
        <v>189</v>
      </c>
    </row>
    <row r="4721" customFormat="1" spans="1:14">
      <c r="A4721" s="54" t="s">
        <v>14127</v>
      </c>
      <c r="B4721" s="54" t="s">
        <v>14128</v>
      </c>
      <c r="C4721" s="54" t="s">
        <v>14129</v>
      </c>
      <c r="D4721" s="54" t="s">
        <v>24</v>
      </c>
      <c r="E4721" s="54" t="s">
        <v>18</v>
      </c>
      <c r="F4721" s="54" t="s">
        <v>24</v>
      </c>
      <c r="G4721" s="54" t="s">
        <v>19</v>
      </c>
      <c r="H4721" s="54"/>
      <c r="I4721" s="54" t="s">
        <v>1373</v>
      </c>
      <c r="J4721" s="68">
        <v>230.98</v>
      </c>
      <c r="K4721" s="68">
        <v>264.231</v>
      </c>
      <c r="L4721" s="68">
        <v>231</v>
      </c>
      <c r="M4721" s="68">
        <v>271</v>
      </c>
      <c r="N4721" s="68">
        <v>40</v>
      </c>
    </row>
    <row r="4722" customFormat="1" spans="1:14">
      <c r="A4722" s="54" t="s">
        <v>14130</v>
      </c>
      <c r="B4722" s="54" t="s">
        <v>14131</v>
      </c>
      <c r="C4722" s="54" t="s">
        <v>14132</v>
      </c>
      <c r="D4722" s="54" t="s">
        <v>1725</v>
      </c>
      <c r="E4722" s="54" t="s">
        <v>18</v>
      </c>
      <c r="F4722" s="54" t="s">
        <v>1725</v>
      </c>
      <c r="G4722" s="66" t="s">
        <v>52</v>
      </c>
      <c r="H4722" s="54"/>
      <c r="I4722" s="54" t="s">
        <v>199</v>
      </c>
      <c r="J4722" s="68">
        <v>60.15</v>
      </c>
      <c r="K4722" s="68">
        <v>151.371</v>
      </c>
      <c r="L4722" s="68">
        <v>152</v>
      </c>
      <c r="M4722" s="68">
        <v>152</v>
      </c>
      <c r="N4722" s="68">
        <v>0</v>
      </c>
    </row>
    <row r="4723" customFormat="1" spans="1:14">
      <c r="A4723" s="54" t="s">
        <v>14133</v>
      </c>
      <c r="B4723" s="54" t="s">
        <v>14134</v>
      </c>
      <c r="C4723" s="54" t="s">
        <v>14135</v>
      </c>
      <c r="D4723" s="54" t="s">
        <v>24</v>
      </c>
      <c r="E4723" s="54" t="s">
        <v>18</v>
      </c>
      <c r="F4723" s="54" t="s">
        <v>24</v>
      </c>
      <c r="G4723" s="54" t="s">
        <v>19</v>
      </c>
      <c r="H4723" s="54"/>
      <c r="I4723" s="54" t="s">
        <v>1373</v>
      </c>
      <c r="J4723" s="68">
        <v>76.45</v>
      </c>
      <c r="K4723" s="68">
        <v>87.394</v>
      </c>
      <c r="L4723" s="68">
        <v>76.5</v>
      </c>
      <c r="M4723" s="68">
        <v>90</v>
      </c>
      <c r="N4723" s="68">
        <v>13.5</v>
      </c>
    </row>
    <row r="4724" customFormat="1" spans="1:14">
      <c r="A4724" s="54" t="s">
        <v>14136</v>
      </c>
      <c r="B4724" s="54" t="s">
        <v>14137</v>
      </c>
      <c r="C4724" s="54" t="s">
        <v>14138</v>
      </c>
      <c r="D4724" s="54" t="s">
        <v>24</v>
      </c>
      <c r="E4724" s="54" t="s">
        <v>18</v>
      </c>
      <c r="F4724" s="54" t="s">
        <v>24</v>
      </c>
      <c r="G4724" s="54" t="s">
        <v>19</v>
      </c>
      <c r="H4724" s="54"/>
      <c r="I4724" s="54" t="s">
        <v>1373</v>
      </c>
      <c r="J4724" s="68">
        <v>57.6</v>
      </c>
      <c r="K4724" s="68">
        <v>66.912</v>
      </c>
      <c r="L4724" s="68">
        <v>58</v>
      </c>
      <c r="M4724" s="68">
        <v>69</v>
      </c>
      <c r="N4724" s="68">
        <v>11</v>
      </c>
    </row>
    <row r="4725" customFormat="1" spans="1:14">
      <c r="A4725" s="54" t="s">
        <v>14139</v>
      </c>
      <c r="B4725" s="54" t="s">
        <v>14140</v>
      </c>
      <c r="C4725" s="54" t="s">
        <v>14141</v>
      </c>
      <c r="D4725" s="54" t="s">
        <v>24</v>
      </c>
      <c r="E4725" s="54" t="s">
        <v>18</v>
      </c>
      <c r="F4725" s="54" t="s">
        <v>24</v>
      </c>
      <c r="G4725" s="54" t="s">
        <v>19</v>
      </c>
      <c r="H4725" s="54"/>
      <c r="I4725" s="54" t="s">
        <v>1373</v>
      </c>
      <c r="J4725" s="68">
        <v>96.28</v>
      </c>
      <c r="K4725" s="68">
        <v>109.47</v>
      </c>
      <c r="L4725" s="68">
        <v>96</v>
      </c>
      <c r="M4725" s="68">
        <v>112</v>
      </c>
      <c r="N4725" s="68">
        <v>16</v>
      </c>
    </row>
    <row r="4726" customFormat="1" spans="1:14">
      <c r="A4726" s="54" t="s">
        <v>14142</v>
      </c>
      <c r="B4726" s="54" t="s">
        <v>14143</v>
      </c>
      <c r="C4726" s="54" t="s">
        <v>14144</v>
      </c>
      <c r="D4726" s="54" t="s">
        <v>539</v>
      </c>
      <c r="E4726" s="54" t="s">
        <v>18</v>
      </c>
      <c r="F4726" s="54" t="s">
        <v>539</v>
      </c>
      <c r="G4726" s="54" t="s">
        <v>129</v>
      </c>
      <c r="H4726" s="54"/>
      <c r="I4726" s="54" t="s">
        <v>145</v>
      </c>
      <c r="J4726" s="68">
        <v>45.88</v>
      </c>
      <c r="K4726" s="68">
        <v>39.043</v>
      </c>
      <c r="L4726" s="68">
        <v>47</v>
      </c>
      <c r="M4726" s="68">
        <v>48</v>
      </c>
      <c r="N4726" s="68">
        <v>1</v>
      </c>
    </row>
    <row r="4727" customFormat="1" spans="1:14">
      <c r="A4727" s="54" t="s">
        <v>14145</v>
      </c>
      <c r="B4727" s="54" t="s">
        <v>14146</v>
      </c>
      <c r="C4727" s="54" t="s">
        <v>14147</v>
      </c>
      <c r="D4727" s="54" t="s">
        <v>266</v>
      </c>
      <c r="E4727" s="54" t="s">
        <v>18</v>
      </c>
      <c r="F4727" s="54" t="s">
        <v>267</v>
      </c>
      <c r="G4727" s="54" t="s">
        <v>170</v>
      </c>
      <c r="H4727" s="54"/>
      <c r="I4727" s="54" t="s">
        <v>145</v>
      </c>
      <c r="J4727" s="68">
        <v>23.54</v>
      </c>
      <c r="K4727" s="68">
        <v>14.268</v>
      </c>
      <c r="L4727" s="68">
        <v>25</v>
      </c>
      <c r="M4727" s="68">
        <v>25</v>
      </c>
      <c r="N4727" s="68">
        <v>0</v>
      </c>
    </row>
    <row r="4728" customFormat="1" spans="1:14">
      <c r="A4728" s="54" t="s">
        <v>14148</v>
      </c>
      <c r="B4728" s="54" t="s">
        <v>14149</v>
      </c>
      <c r="C4728" s="54" t="s">
        <v>14150</v>
      </c>
      <c r="D4728" s="54" t="s">
        <v>17</v>
      </c>
      <c r="E4728" s="54" t="s">
        <v>18</v>
      </c>
      <c r="F4728" s="54" t="s">
        <v>17</v>
      </c>
      <c r="G4728" s="54" t="s">
        <v>19</v>
      </c>
      <c r="H4728" s="54"/>
      <c r="I4728" s="54" t="s">
        <v>2305</v>
      </c>
      <c r="J4728" s="68">
        <v>53.58</v>
      </c>
      <c r="K4728" s="68">
        <v>58.07</v>
      </c>
      <c r="L4728" s="68">
        <v>54</v>
      </c>
      <c r="M4728" s="68">
        <v>59</v>
      </c>
      <c r="N4728" s="68">
        <v>5</v>
      </c>
    </row>
    <row r="4729" customFormat="1" spans="1:14">
      <c r="A4729" s="54" t="s">
        <v>14151</v>
      </c>
      <c r="B4729" s="54" t="s">
        <v>14152</v>
      </c>
      <c r="C4729" s="54" t="s">
        <v>14153</v>
      </c>
      <c r="D4729" s="54" t="s">
        <v>17</v>
      </c>
      <c r="E4729" s="54" t="s">
        <v>18</v>
      </c>
      <c r="F4729" s="54" t="s">
        <v>17</v>
      </c>
      <c r="G4729" s="54" t="s">
        <v>19</v>
      </c>
      <c r="H4729" s="54"/>
      <c r="I4729" s="54" t="s">
        <v>2305</v>
      </c>
      <c r="J4729" s="68">
        <v>54.68</v>
      </c>
      <c r="K4729" s="68">
        <v>55.11</v>
      </c>
      <c r="L4729" s="68">
        <v>56</v>
      </c>
      <c r="M4729" s="68">
        <v>56</v>
      </c>
      <c r="N4729" s="68">
        <v>0</v>
      </c>
    </row>
    <row r="4730" customFormat="1" spans="1:14">
      <c r="A4730" s="54" t="s">
        <v>14154</v>
      </c>
      <c r="B4730" s="54" t="s">
        <v>14155</v>
      </c>
      <c r="C4730" s="54" t="s">
        <v>14156</v>
      </c>
      <c r="D4730" s="54" t="s">
        <v>17</v>
      </c>
      <c r="E4730" s="54" t="s">
        <v>18</v>
      </c>
      <c r="F4730" s="54" t="s">
        <v>17</v>
      </c>
      <c r="G4730" s="54" t="s">
        <v>19</v>
      </c>
      <c r="H4730" s="54"/>
      <c r="I4730" s="54" t="s">
        <v>2305</v>
      </c>
      <c r="J4730" s="68">
        <v>29.38</v>
      </c>
      <c r="K4730" s="68">
        <v>31.363</v>
      </c>
      <c r="L4730" s="68">
        <v>30</v>
      </c>
      <c r="M4730" s="68">
        <v>32</v>
      </c>
      <c r="N4730" s="68">
        <v>2</v>
      </c>
    </row>
    <row r="4731" customFormat="1" spans="1:14">
      <c r="A4731" s="54" t="s">
        <v>14157</v>
      </c>
      <c r="B4731" s="54" t="s">
        <v>14158</v>
      </c>
      <c r="C4731" s="54" t="s">
        <v>14159</v>
      </c>
      <c r="D4731" s="54" t="s">
        <v>287</v>
      </c>
      <c r="E4731" s="54" t="s">
        <v>18</v>
      </c>
      <c r="F4731" s="54" t="s">
        <v>287</v>
      </c>
      <c r="G4731" s="66" t="s">
        <v>98</v>
      </c>
      <c r="H4731" s="54"/>
      <c r="I4731" s="54" t="s">
        <v>562</v>
      </c>
      <c r="J4731" s="68">
        <v>3.84</v>
      </c>
      <c r="K4731" s="68">
        <v>18.891</v>
      </c>
      <c r="L4731" s="68">
        <v>19</v>
      </c>
      <c r="M4731" s="68">
        <v>19</v>
      </c>
      <c r="N4731" s="68">
        <v>0</v>
      </c>
    </row>
    <row r="4732" customFormat="1" spans="1:14">
      <c r="A4732" s="54" t="s">
        <v>14160</v>
      </c>
      <c r="B4732" s="54" t="s">
        <v>14161</v>
      </c>
      <c r="C4732" s="54" t="s">
        <v>14162</v>
      </c>
      <c r="D4732" s="54" t="s">
        <v>728</v>
      </c>
      <c r="E4732" s="54" t="s">
        <v>18</v>
      </c>
      <c r="F4732" s="54" t="s">
        <v>728</v>
      </c>
      <c r="G4732" s="54" t="s">
        <v>129</v>
      </c>
      <c r="H4732" s="54"/>
      <c r="I4732" s="54" t="s">
        <v>20</v>
      </c>
      <c r="J4732" s="68">
        <v>20</v>
      </c>
      <c r="K4732" s="68">
        <v>12</v>
      </c>
      <c r="L4732" s="68">
        <v>11.5</v>
      </c>
      <c r="M4732" s="68">
        <v>20</v>
      </c>
      <c r="N4732" s="68">
        <v>8.5</v>
      </c>
    </row>
    <row r="4733" customFormat="1" spans="1:14">
      <c r="A4733" s="54" t="s">
        <v>14163</v>
      </c>
      <c r="B4733" s="54" t="s">
        <v>14164</v>
      </c>
      <c r="C4733" s="54" t="s">
        <v>14165</v>
      </c>
      <c r="D4733" s="54" t="s">
        <v>738</v>
      </c>
      <c r="E4733" s="54" t="s">
        <v>18</v>
      </c>
      <c r="F4733" s="54" t="s">
        <v>738</v>
      </c>
      <c r="G4733" s="54" t="s">
        <v>98</v>
      </c>
      <c r="H4733" s="54"/>
      <c r="I4733" s="54" t="s">
        <v>2305</v>
      </c>
      <c r="J4733" s="68">
        <v>2.44</v>
      </c>
      <c r="K4733" s="68">
        <v>4.91</v>
      </c>
      <c r="L4733" s="68">
        <v>5</v>
      </c>
      <c r="M4733" s="68">
        <v>6</v>
      </c>
      <c r="N4733" s="68">
        <v>1</v>
      </c>
    </row>
    <row r="4734" customFormat="1" spans="1:14">
      <c r="A4734" s="54" t="s">
        <v>14166</v>
      </c>
      <c r="B4734" s="54" t="s">
        <v>14167</v>
      </c>
      <c r="C4734" s="54" t="s">
        <v>50</v>
      </c>
      <c r="D4734" s="54" t="s">
        <v>51</v>
      </c>
      <c r="E4734" s="54" t="s">
        <v>18</v>
      </c>
      <c r="F4734" s="54" t="s">
        <v>51</v>
      </c>
      <c r="G4734" s="54" t="s">
        <v>52</v>
      </c>
      <c r="H4734" s="54"/>
      <c r="I4734" s="54" t="s">
        <v>30</v>
      </c>
      <c r="J4734" s="68">
        <v>162.91</v>
      </c>
      <c r="K4734" s="68">
        <v>192.482</v>
      </c>
      <c r="L4734" s="68">
        <v>193</v>
      </c>
      <c r="M4734" s="68">
        <v>193</v>
      </c>
      <c r="N4734" s="68">
        <v>0</v>
      </c>
    </row>
    <row r="4735" customFormat="1" spans="1:14">
      <c r="A4735" s="54" t="s">
        <v>14168</v>
      </c>
      <c r="B4735" s="54" t="s">
        <v>14169</v>
      </c>
      <c r="C4735" s="54" t="s">
        <v>14170</v>
      </c>
      <c r="D4735" s="54" t="s">
        <v>590</v>
      </c>
      <c r="E4735" s="54" t="s">
        <v>18</v>
      </c>
      <c r="F4735" s="54" t="s">
        <v>590</v>
      </c>
      <c r="G4735" s="66" t="s">
        <v>129</v>
      </c>
      <c r="H4735" s="54"/>
      <c r="I4735" s="54" t="s">
        <v>191</v>
      </c>
      <c r="J4735" s="68">
        <v>3.86</v>
      </c>
      <c r="K4735" s="68">
        <v>3.864</v>
      </c>
      <c r="L4735" s="68">
        <v>4</v>
      </c>
      <c r="M4735" s="68">
        <v>4</v>
      </c>
      <c r="N4735" s="68">
        <v>0</v>
      </c>
    </row>
    <row r="4736" customFormat="1" spans="1:14">
      <c r="A4736" s="54" t="s">
        <v>14171</v>
      </c>
      <c r="B4736" s="54" t="s">
        <v>14172</v>
      </c>
      <c r="C4736" s="54" t="s">
        <v>14173</v>
      </c>
      <c r="D4736" s="54" t="s">
        <v>140</v>
      </c>
      <c r="E4736" s="54" t="s">
        <v>18</v>
      </c>
      <c r="F4736" s="54" t="s">
        <v>140</v>
      </c>
      <c r="G4736" s="54" t="s">
        <v>98</v>
      </c>
      <c r="H4736" s="54"/>
      <c r="I4736" s="54" t="s">
        <v>199</v>
      </c>
      <c r="J4736" s="68">
        <v>3.21</v>
      </c>
      <c r="K4736" s="68">
        <v>5.148</v>
      </c>
      <c r="L4736" s="68">
        <v>4.5</v>
      </c>
      <c r="M4736" s="68">
        <v>8</v>
      </c>
      <c r="N4736" s="68">
        <v>3.5</v>
      </c>
    </row>
    <row r="4737" customFormat="1" spans="1:14">
      <c r="A4737" s="54" t="s">
        <v>14174</v>
      </c>
      <c r="B4737" s="54" t="s">
        <v>14175</v>
      </c>
      <c r="C4737" s="54" t="s">
        <v>36</v>
      </c>
      <c r="D4737" s="54" t="s">
        <v>186</v>
      </c>
      <c r="E4737" s="54" t="s">
        <v>18</v>
      </c>
      <c r="F4737" s="54" t="s">
        <v>186</v>
      </c>
      <c r="G4737" s="54" t="s">
        <v>98</v>
      </c>
      <c r="H4737" s="54"/>
      <c r="I4737" s="54" t="s">
        <v>199</v>
      </c>
      <c r="J4737" s="68">
        <v>176.79</v>
      </c>
      <c r="K4737" s="68">
        <v>403.805</v>
      </c>
      <c r="L4737" s="68">
        <v>541</v>
      </c>
      <c r="M4737" s="68">
        <v>404</v>
      </c>
      <c r="N4737" s="68">
        <v>-137</v>
      </c>
    </row>
    <row r="4738" customFormat="1" spans="1:14">
      <c r="A4738" s="54" t="s">
        <v>14176</v>
      </c>
      <c r="B4738" s="54" t="s">
        <v>14177</v>
      </c>
      <c r="C4738" s="54" t="s">
        <v>14178</v>
      </c>
      <c r="D4738" s="54" t="s">
        <v>97</v>
      </c>
      <c r="E4738" s="54" t="s">
        <v>18</v>
      </c>
      <c r="F4738" s="54" t="s">
        <v>97</v>
      </c>
      <c r="G4738" s="54" t="s">
        <v>98</v>
      </c>
      <c r="H4738" s="54"/>
      <c r="I4738" s="54" t="s">
        <v>535</v>
      </c>
      <c r="J4738" s="68">
        <v>67.74</v>
      </c>
      <c r="K4738" s="68">
        <v>125.086</v>
      </c>
      <c r="L4738" s="68">
        <v>120</v>
      </c>
      <c r="M4738" s="68">
        <v>126</v>
      </c>
      <c r="N4738" s="68">
        <v>6</v>
      </c>
    </row>
    <row r="4739" customFormat="1" spans="1:14">
      <c r="A4739" s="54" t="s">
        <v>14179</v>
      </c>
      <c r="B4739" s="54" t="s">
        <v>14180</v>
      </c>
      <c r="C4739" s="54" t="s">
        <v>14181</v>
      </c>
      <c r="D4739" s="54" t="s">
        <v>985</v>
      </c>
      <c r="E4739" s="54" t="s">
        <v>18</v>
      </c>
      <c r="F4739" s="54" t="s">
        <v>985</v>
      </c>
      <c r="G4739" s="54" t="s">
        <v>129</v>
      </c>
      <c r="H4739" s="54"/>
      <c r="I4739" s="54" t="s">
        <v>145</v>
      </c>
      <c r="J4739" s="68">
        <v>21.63</v>
      </c>
      <c r="K4739" s="68">
        <v>21.672</v>
      </c>
      <c r="L4739" s="68">
        <v>22</v>
      </c>
      <c r="M4739" s="68">
        <v>22</v>
      </c>
      <c r="N4739" s="68">
        <v>0</v>
      </c>
    </row>
    <row r="4740" customFormat="1" spans="1:14">
      <c r="A4740" s="54" t="s">
        <v>14182</v>
      </c>
      <c r="B4740" s="54" t="s">
        <v>14183</v>
      </c>
      <c r="C4740" s="54" t="s">
        <v>14184</v>
      </c>
      <c r="D4740" s="54" t="s">
        <v>24</v>
      </c>
      <c r="E4740" s="54" t="s">
        <v>18</v>
      </c>
      <c r="F4740" s="54" t="s">
        <v>24</v>
      </c>
      <c r="G4740" s="54" t="s">
        <v>19</v>
      </c>
      <c r="H4740" s="54"/>
      <c r="I4740" s="54" t="s">
        <v>120</v>
      </c>
      <c r="J4740" s="68">
        <v>1.95</v>
      </c>
      <c r="K4740" s="68">
        <v>1.656</v>
      </c>
      <c r="L4740" s="68">
        <v>2</v>
      </c>
      <c r="M4740" s="68">
        <v>2</v>
      </c>
      <c r="N4740" s="68">
        <v>0</v>
      </c>
    </row>
    <row r="4741" customFormat="1" spans="1:14">
      <c r="A4741" s="54" t="s">
        <v>14185</v>
      </c>
      <c r="B4741" s="54" t="s">
        <v>14186</v>
      </c>
      <c r="C4741" s="54" t="s">
        <v>14187</v>
      </c>
      <c r="D4741" s="54" t="s">
        <v>17</v>
      </c>
      <c r="E4741" s="54" t="s">
        <v>18</v>
      </c>
      <c r="F4741" s="54" t="s">
        <v>17</v>
      </c>
      <c r="G4741" s="54" t="s">
        <v>19</v>
      </c>
      <c r="H4741" s="54"/>
      <c r="I4741" s="54" t="s">
        <v>767</v>
      </c>
      <c r="J4741" s="68">
        <v>11.4</v>
      </c>
      <c r="K4741" s="68">
        <v>10.53</v>
      </c>
      <c r="L4741" s="68">
        <v>11.5</v>
      </c>
      <c r="M4741" s="68">
        <v>11.5</v>
      </c>
      <c r="N4741" s="68">
        <v>0</v>
      </c>
    </row>
    <row r="4742" customFormat="1" spans="1:14">
      <c r="A4742" s="54" t="s">
        <v>14188</v>
      </c>
      <c r="B4742" s="54" t="s">
        <v>14189</v>
      </c>
      <c r="C4742" s="54" t="s">
        <v>14190</v>
      </c>
      <c r="D4742" s="54" t="s">
        <v>17</v>
      </c>
      <c r="E4742" s="54" t="s">
        <v>18</v>
      </c>
      <c r="F4742" s="54" t="s">
        <v>17</v>
      </c>
      <c r="G4742" s="54" t="s">
        <v>19</v>
      </c>
      <c r="H4742" s="54"/>
      <c r="I4742" s="54" t="s">
        <v>3662</v>
      </c>
      <c r="J4742" s="68">
        <v>7.59</v>
      </c>
      <c r="K4742" s="68">
        <v>10.67</v>
      </c>
      <c r="L4742" s="68">
        <v>10.5</v>
      </c>
      <c r="M4742" s="68">
        <v>12</v>
      </c>
      <c r="N4742" s="68">
        <v>1.5</v>
      </c>
    </row>
    <row r="4743" customFormat="1" spans="1:14">
      <c r="A4743" s="54" t="s">
        <v>14191</v>
      </c>
      <c r="B4743" s="54" t="s">
        <v>14192</v>
      </c>
      <c r="C4743" s="54" t="s">
        <v>14193</v>
      </c>
      <c r="D4743" s="54" t="s">
        <v>17</v>
      </c>
      <c r="E4743" s="54" t="s">
        <v>18</v>
      </c>
      <c r="F4743" s="54" t="s">
        <v>17</v>
      </c>
      <c r="G4743" s="66" t="s">
        <v>19</v>
      </c>
      <c r="H4743" s="54"/>
      <c r="I4743" s="54" t="s">
        <v>9559</v>
      </c>
      <c r="J4743" s="68">
        <v>0.08</v>
      </c>
      <c r="K4743" s="68">
        <v>0.252</v>
      </c>
      <c r="L4743" s="68">
        <v>0.5</v>
      </c>
      <c r="M4743" s="68">
        <v>0.5</v>
      </c>
      <c r="N4743" s="68">
        <v>0</v>
      </c>
    </row>
    <row r="4744" customFormat="1" spans="1:14">
      <c r="A4744" s="54" t="s">
        <v>14194</v>
      </c>
      <c r="B4744" s="54" t="s">
        <v>14195</v>
      </c>
      <c r="C4744" s="54" t="s">
        <v>14196</v>
      </c>
      <c r="D4744" s="54" t="s">
        <v>17</v>
      </c>
      <c r="E4744" s="54" t="s">
        <v>18</v>
      </c>
      <c r="F4744" s="54" t="s">
        <v>17</v>
      </c>
      <c r="G4744" s="54" t="s">
        <v>19</v>
      </c>
      <c r="H4744" s="54"/>
      <c r="I4744" s="54" t="s">
        <v>1218</v>
      </c>
      <c r="J4744" s="68">
        <v>10.93</v>
      </c>
      <c r="K4744" s="68">
        <v>9.6</v>
      </c>
      <c r="L4744" s="68">
        <v>11</v>
      </c>
      <c r="M4744" s="68">
        <v>11</v>
      </c>
      <c r="N4744" s="68">
        <v>0</v>
      </c>
    </row>
    <row r="4745" customFormat="1" spans="1:14">
      <c r="A4745" s="54" t="s">
        <v>14197</v>
      </c>
      <c r="B4745" s="54" t="s">
        <v>14198</v>
      </c>
      <c r="C4745" s="54" t="s">
        <v>14199</v>
      </c>
      <c r="D4745" s="54" t="s">
        <v>144</v>
      </c>
      <c r="E4745" s="54" t="s">
        <v>18</v>
      </c>
      <c r="F4745" s="54" t="s">
        <v>144</v>
      </c>
      <c r="G4745" s="54" t="s">
        <v>52</v>
      </c>
      <c r="H4745" s="54"/>
      <c r="I4745" s="54" t="s">
        <v>442</v>
      </c>
      <c r="J4745" s="68">
        <v>505.25</v>
      </c>
      <c r="K4745" s="68">
        <v>343.982</v>
      </c>
      <c r="L4745" s="68">
        <v>506</v>
      </c>
      <c r="M4745" s="68">
        <v>506</v>
      </c>
      <c r="N4745" s="68">
        <v>0</v>
      </c>
    </row>
    <row r="4746" customFormat="1" spans="1:14">
      <c r="A4746" s="54" t="s">
        <v>14200</v>
      </c>
      <c r="B4746" s="54" t="s">
        <v>14201</v>
      </c>
      <c r="C4746" s="54" t="s">
        <v>14202</v>
      </c>
      <c r="D4746" s="54" t="s">
        <v>287</v>
      </c>
      <c r="E4746" s="54" t="s">
        <v>18</v>
      </c>
      <c r="F4746" s="54" t="s">
        <v>287</v>
      </c>
      <c r="G4746" s="54" t="s">
        <v>98</v>
      </c>
      <c r="H4746" s="54"/>
      <c r="I4746" s="54" t="s">
        <v>187</v>
      </c>
      <c r="J4746" s="68">
        <v>73.66</v>
      </c>
      <c r="K4746" s="68">
        <v>105.835</v>
      </c>
      <c r="L4746" s="68">
        <v>106</v>
      </c>
      <c r="M4746" s="68">
        <v>106</v>
      </c>
      <c r="N4746" s="68">
        <v>0</v>
      </c>
    </row>
    <row r="4747" customFormat="1" spans="1:14">
      <c r="A4747" s="54" t="s">
        <v>14203</v>
      </c>
      <c r="B4747" s="54" t="s">
        <v>14204</v>
      </c>
      <c r="C4747" s="54" t="s">
        <v>14205</v>
      </c>
      <c r="D4747" s="54" t="s">
        <v>17</v>
      </c>
      <c r="E4747" s="54" t="s">
        <v>18</v>
      </c>
      <c r="F4747" s="54" t="s">
        <v>17</v>
      </c>
      <c r="G4747" s="54" t="s">
        <v>19</v>
      </c>
      <c r="H4747" s="54"/>
      <c r="I4747" s="54" t="s">
        <v>767</v>
      </c>
      <c r="J4747" s="68">
        <v>0.61</v>
      </c>
      <c r="K4747" s="68">
        <v>1.344</v>
      </c>
      <c r="L4747" s="68">
        <v>1.5</v>
      </c>
      <c r="M4747" s="68">
        <v>1.5</v>
      </c>
      <c r="N4747" s="68">
        <v>0</v>
      </c>
    </row>
    <row r="4748" customFormat="1" spans="1:14">
      <c r="A4748" s="54" t="s">
        <v>14206</v>
      </c>
      <c r="B4748" s="54" t="s">
        <v>14207</v>
      </c>
      <c r="C4748" s="54" t="s">
        <v>14208</v>
      </c>
      <c r="D4748" s="54" t="s">
        <v>17</v>
      </c>
      <c r="E4748" s="54" t="s">
        <v>18</v>
      </c>
      <c r="F4748" s="54" t="s">
        <v>17</v>
      </c>
      <c r="G4748" s="54" t="s">
        <v>19</v>
      </c>
      <c r="H4748" s="54"/>
      <c r="I4748" s="54" t="s">
        <v>767</v>
      </c>
      <c r="J4748" s="68">
        <v>0.2</v>
      </c>
      <c r="K4748" s="68">
        <v>0.935</v>
      </c>
      <c r="L4748" s="68">
        <v>1</v>
      </c>
      <c r="M4748" s="68">
        <v>1</v>
      </c>
      <c r="N4748" s="68">
        <v>0</v>
      </c>
    </row>
    <row r="4749" customFormat="1" spans="1:14">
      <c r="A4749" s="54" t="s">
        <v>14209</v>
      </c>
      <c r="B4749" s="54" t="s">
        <v>14210</v>
      </c>
      <c r="C4749" s="54" t="s">
        <v>14211</v>
      </c>
      <c r="D4749" s="54" t="s">
        <v>24</v>
      </c>
      <c r="E4749" s="54" t="s">
        <v>18</v>
      </c>
      <c r="F4749" s="54" t="s">
        <v>24</v>
      </c>
      <c r="G4749" s="54" t="s">
        <v>19</v>
      </c>
      <c r="H4749" s="54"/>
      <c r="I4749" s="54" t="s">
        <v>540</v>
      </c>
      <c r="J4749" s="68">
        <v>58.4</v>
      </c>
      <c r="K4749" s="68">
        <v>89.671</v>
      </c>
      <c r="L4749" s="68">
        <v>85.5</v>
      </c>
      <c r="M4749" s="68">
        <v>100</v>
      </c>
      <c r="N4749" s="68">
        <v>14.5</v>
      </c>
    </row>
    <row r="4750" customFormat="1" spans="1:14">
      <c r="A4750" s="54" t="s">
        <v>14212</v>
      </c>
      <c r="B4750" s="54" t="s">
        <v>14213</v>
      </c>
      <c r="C4750" s="54" t="s">
        <v>14214</v>
      </c>
      <c r="D4750" s="54" t="s">
        <v>144</v>
      </c>
      <c r="E4750" s="54" t="s">
        <v>18</v>
      </c>
      <c r="F4750" s="54" t="s">
        <v>144</v>
      </c>
      <c r="G4750" s="54" t="s">
        <v>52</v>
      </c>
      <c r="H4750" s="54"/>
      <c r="I4750" s="54" t="s">
        <v>90</v>
      </c>
      <c r="J4750" s="68">
        <v>708.79</v>
      </c>
      <c r="K4750" s="68">
        <v>371.3</v>
      </c>
      <c r="L4750" s="68">
        <v>713</v>
      </c>
      <c r="M4750" s="68">
        <v>709</v>
      </c>
      <c r="N4750" s="68">
        <v>-4</v>
      </c>
    </row>
    <row r="4751" customFormat="1" spans="1:14">
      <c r="A4751" s="54" t="s">
        <v>14215</v>
      </c>
      <c r="B4751" s="54" t="s">
        <v>14216</v>
      </c>
      <c r="C4751" s="54" t="s">
        <v>14217</v>
      </c>
      <c r="D4751" s="54" t="s">
        <v>17</v>
      </c>
      <c r="E4751" s="54" t="s">
        <v>18</v>
      </c>
      <c r="F4751" s="54" t="s">
        <v>17</v>
      </c>
      <c r="G4751" s="54" t="s">
        <v>19</v>
      </c>
      <c r="H4751" s="54"/>
      <c r="I4751" s="54" t="s">
        <v>337</v>
      </c>
      <c r="J4751" s="68">
        <v>0.11</v>
      </c>
      <c r="K4751" s="68">
        <v>0</v>
      </c>
      <c r="L4751" s="68">
        <v>0.5</v>
      </c>
      <c r="M4751" s="68">
        <v>0.5</v>
      </c>
      <c r="N4751" s="68">
        <v>0</v>
      </c>
    </row>
    <row r="4752" customFormat="1" spans="1:14">
      <c r="A4752" s="54" t="s">
        <v>14218</v>
      </c>
      <c r="B4752" s="54" t="s">
        <v>14219</v>
      </c>
      <c r="C4752" s="54" t="s">
        <v>14220</v>
      </c>
      <c r="D4752" s="54" t="s">
        <v>256</v>
      </c>
      <c r="E4752" s="54" t="s">
        <v>18</v>
      </c>
      <c r="F4752" s="54" t="s">
        <v>256</v>
      </c>
      <c r="G4752" s="54" t="s">
        <v>19</v>
      </c>
      <c r="H4752" s="54"/>
      <c r="I4752" s="54" t="s">
        <v>30</v>
      </c>
      <c r="J4752" s="68">
        <v>1.94</v>
      </c>
      <c r="K4752" s="68">
        <v>3.132</v>
      </c>
      <c r="L4752" s="68">
        <v>3</v>
      </c>
      <c r="M4752" s="68">
        <v>4</v>
      </c>
      <c r="N4752" s="68">
        <v>1</v>
      </c>
    </row>
    <row r="4753" customFormat="1" spans="1:14">
      <c r="A4753" s="54" t="s">
        <v>14221</v>
      </c>
      <c r="B4753" s="54" t="s">
        <v>14222</v>
      </c>
      <c r="C4753" s="54" t="s">
        <v>14223</v>
      </c>
      <c r="D4753" s="54" t="s">
        <v>128</v>
      </c>
      <c r="E4753" s="54" t="s">
        <v>18</v>
      </c>
      <c r="F4753" s="54" t="s">
        <v>128</v>
      </c>
      <c r="G4753" s="54" t="s">
        <v>129</v>
      </c>
      <c r="H4753" s="54"/>
      <c r="I4753" s="54" t="s">
        <v>199</v>
      </c>
      <c r="J4753" s="68">
        <v>3.41</v>
      </c>
      <c r="K4753" s="68">
        <v>5.513</v>
      </c>
      <c r="L4753" s="68">
        <v>3.8</v>
      </c>
      <c r="M4753" s="68">
        <v>7</v>
      </c>
      <c r="N4753" s="68">
        <v>3.2</v>
      </c>
    </row>
    <row r="4754" customFormat="1" spans="1:14">
      <c r="A4754" s="54" t="s">
        <v>14224</v>
      </c>
      <c r="B4754" s="54" t="s">
        <v>14225</v>
      </c>
      <c r="C4754" s="54" t="s">
        <v>14226</v>
      </c>
      <c r="D4754" s="54" t="s">
        <v>287</v>
      </c>
      <c r="E4754" s="54" t="s">
        <v>18</v>
      </c>
      <c r="F4754" s="54" t="s">
        <v>287</v>
      </c>
      <c r="G4754" s="54" t="s">
        <v>98</v>
      </c>
      <c r="H4754" s="54"/>
      <c r="I4754" s="54" t="s">
        <v>191</v>
      </c>
      <c r="J4754" s="68">
        <v>13.82</v>
      </c>
      <c r="K4754" s="68">
        <v>8.168</v>
      </c>
      <c r="L4754" s="68">
        <v>14</v>
      </c>
      <c r="M4754" s="68">
        <v>15</v>
      </c>
      <c r="N4754" s="68">
        <v>1</v>
      </c>
    </row>
    <row r="4755" customFormat="1" spans="1:14">
      <c r="A4755" s="54" t="s">
        <v>14227</v>
      </c>
      <c r="B4755" s="54" t="s">
        <v>14228</v>
      </c>
      <c r="C4755" s="54" t="s">
        <v>14229</v>
      </c>
      <c r="D4755" s="54" t="s">
        <v>17</v>
      </c>
      <c r="E4755" s="54" t="s">
        <v>18</v>
      </c>
      <c r="F4755" s="54" t="s">
        <v>17</v>
      </c>
      <c r="G4755" s="54" t="s">
        <v>19</v>
      </c>
      <c r="H4755" s="54"/>
      <c r="I4755" s="54" t="s">
        <v>199</v>
      </c>
      <c r="J4755" s="68">
        <v>26.09</v>
      </c>
      <c r="K4755" s="68">
        <v>16.12</v>
      </c>
      <c r="L4755" s="68">
        <v>27</v>
      </c>
      <c r="M4755" s="68">
        <v>27</v>
      </c>
      <c r="N4755" s="68">
        <v>0</v>
      </c>
    </row>
    <row r="4756" customFormat="1" spans="1:14">
      <c r="A4756" s="54" t="s">
        <v>14230</v>
      </c>
      <c r="B4756" s="54" t="s">
        <v>14231</v>
      </c>
      <c r="C4756" s="54" t="s">
        <v>14232</v>
      </c>
      <c r="D4756" s="54" t="s">
        <v>17</v>
      </c>
      <c r="E4756" s="54" t="s">
        <v>18</v>
      </c>
      <c r="F4756" s="54" t="s">
        <v>17</v>
      </c>
      <c r="G4756" s="54" t="s">
        <v>19</v>
      </c>
      <c r="H4756" s="54"/>
      <c r="I4756" s="54" t="s">
        <v>152</v>
      </c>
      <c r="J4756" s="68">
        <v>1.52</v>
      </c>
      <c r="K4756" s="68">
        <v>2.34</v>
      </c>
      <c r="L4756" s="68">
        <v>2.5</v>
      </c>
      <c r="M4756" s="68">
        <v>2.5</v>
      </c>
      <c r="N4756" s="68">
        <v>0</v>
      </c>
    </row>
    <row r="4757" customFormat="1" spans="1:14">
      <c r="A4757" s="54" t="s">
        <v>14233</v>
      </c>
      <c r="B4757" s="54" t="s">
        <v>14234</v>
      </c>
      <c r="C4757" s="54" t="s">
        <v>14235</v>
      </c>
      <c r="D4757" s="54" t="s">
        <v>17</v>
      </c>
      <c r="E4757" s="54" t="s">
        <v>18</v>
      </c>
      <c r="F4757" s="54" t="s">
        <v>17</v>
      </c>
      <c r="G4757" s="54" t="s">
        <v>19</v>
      </c>
      <c r="H4757" s="54"/>
      <c r="I4757" s="54" t="s">
        <v>145</v>
      </c>
      <c r="J4757" s="68">
        <v>4.34</v>
      </c>
      <c r="K4757" s="68">
        <v>1.581</v>
      </c>
      <c r="L4757" s="68">
        <v>4.5</v>
      </c>
      <c r="M4757" s="68">
        <v>4.5</v>
      </c>
      <c r="N4757" s="68">
        <v>0</v>
      </c>
    </row>
    <row r="4758" customFormat="1" spans="1:14">
      <c r="A4758" s="54" t="s">
        <v>14236</v>
      </c>
      <c r="B4758" s="54" t="s">
        <v>14237</v>
      </c>
      <c r="C4758" s="54" t="s">
        <v>14238</v>
      </c>
      <c r="D4758" s="54" t="s">
        <v>2086</v>
      </c>
      <c r="E4758" s="54" t="s">
        <v>18</v>
      </c>
      <c r="F4758" s="54" t="s">
        <v>2086</v>
      </c>
      <c r="G4758" s="54" t="s">
        <v>52</v>
      </c>
      <c r="H4758" s="54"/>
      <c r="I4758" s="54" t="s">
        <v>337</v>
      </c>
      <c r="J4758" s="68">
        <v>76.59</v>
      </c>
      <c r="K4758" s="68">
        <v>29.631</v>
      </c>
      <c r="L4758" s="68">
        <v>76</v>
      </c>
      <c r="M4758" s="68">
        <v>77</v>
      </c>
      <c r="N4758" s="68">
        <v>1</v>
      </c>
    </row>
    <row r="4759" customFormat="1" spans="1:14">
      <c r="A4759" s="54" t="s">
        <v>14239</v>
      </c>
      <c r="B4759" s="54" t="s">
        <v>14240</v>
      </c>
      <c r="C4759" s="54" t="s">
        <v>14241</v>
      </c>
      <c r="D4759" s="54" t="s">
        <v>453</v>
      </c>
      <c r="E4759" s="54" t="s">
        <v>18</v>
      </c>
      <c r="F4759" s="54" t="s">
        <v>453</v>
      </c>
      <c r="G4759" s="54" t="s">
        <v>29</v>
      </c>
      <c r="H4759" s="54"/>
      <c r="I4759" s="54" t="s">
        <v>442</v>
      </c>
      <c r="J4759" s="68">
        <v>35.99</v>
      </c>
      <c r="K4759" s="68">
        <v>31.421</v>
      </c>
      <c r="L4759" s="68">
        <v>36</v>
      </c>
      <c r="M4759" s="68">
        <v>36</v>
      </c>
      <c r="N4759" s="68">
        <v>0</v>
      </c>
    </row>
    <row r="4760" customFormat="1" spans="1:14">
      <c r="A4760" s="54" t="s">
        <v>14242</v>
      </c>
      <c r="B4760" s="54" t="s">
        <v>14243</v>
      </c>
      <c r="C4760" s="54" t="s">
        <v>14244</v>
      </c>
      <c r="D4760" s="54" t="s">
        <v>938</v>
      </c>
      <c r="E4760" s="54" t="s">
        <v>18</v>
      </c>
      <c r="F4760" s="54" t="s">
        <v>938</v>
      </c>
      <c r="G4760" s="54" t="s">
        <v>98</v>
      </c>
      <c r="H4760" s="54"/>
      <c r="I4760" s="54" t="s">
        <v>442</v>
      </c>
      <c r="J4760" s="68">
        <v>19.04</v>
      </c>
      <c r="K4760" s="68">
        <v>14.663</v>
      </c>
      <c r="L4760" s="68">
        <v>20</v>
      </c>
      <c r="M4760" s="68">
        <v>21</v>
      </c>
      <c r="N4760" s="68">
        <v>1</v>
      </c>
    </row>
    <row r="4761" customFormat="1" spans="1:14">
      <c r="A4761" s="54" t="s">
        <v>14245</v>
      </c>
      <c r="B4761" s="54" t="s">
        <v>14246</v>
      </c>
      <c r="C4761" s="54" t="s">
        <v>14247</v>
      </c>
      <c r="D4761" s="54" t="s">
        <v>728</v>
      </c>
      <c r="E4761" s="54" t="s">
        <v>18</v>
      </c>
      <c r="F4761" s="54" t="s">
        <v>728</v>
      </c>
      <c r="G4761" s="54" t="s">
        <v>129</v>
      </c>
      <c r="H4761" s="54"/>
      <c r="I4761" s="54" t="s">
        <v>612</v>
      </c>
      <c r="J4761" s="68">
        <v>61.61</v>
      </c>
      <c r="K4761" s="68">
        <v>57.758</v>
      </c>
      <c r="L4761" s="68">
        <v>63</v>
      </c>
      <c r="M4761" s="68">
        <v>75</v>
      </c>
      <c r="N4761" s="68">
        <v>12</v>
      </c>
    </row>
    <row r="4762" customFormat="1" spans="1:14">
      <c r="A4762" s="54" t="s">
        <v>14248</v>
      </c>
      <c r="B4762" s="54" t="s">
        <v>14249</v>
      </c>
      <c r="C4762" s="54" t="s">
        <v>14250</v>
      </c>
      <c r="D4762" s="54" t="s">
        <v>78</v>
      </c>
      <c r="E4762" s="54" t="s">
        <v>18</v>
      </c>
      <c r="F4762" s="54" t="s">
        <v>78</v>
      </c>
      <c r="G4762" s="54" t="s">
        <v>29</v>
      </c>
      <c r="H4762" s="54"/>
      <c r="I4762" s="54" t="s">
        <v>152</v>
      </c>
      <c r="J4762" s="68">
        <v>63.02</v>
      </c>
      <c r="K4762" s="68">
        <v>77.256</v>
      </c>
      <c r="L4762" s="68">
        <v>77</v>
      </c>
      <c r="M4762" s="68">
        <v>78</v>
      </c>
      <c r="N4762" s="68">
        <v>1</v>
      </c>
    </row>
    <row r="4763" customFormat="1" spans="1:14">
      <c r="A4763" s="54" t="s">
        <v>14251</v>
      </c>
      <c r="B4763" s="54" t="s">
        <v>14252</v>
      </c>
      <c r="C4763" s="54" t="s">
        <v>14253</v>
      </c>
      <c r="D4763" s="54" t="s">
        <v>97</v>
      </c>
      <c r="E4763" s="54" t="s">
        <v>18</v>
      </c>
      <c r="F4763" s="54" t="s">
        <v>97</v>
      </c>
      <c r="G4763" s="54" t="s">
        <v>98</v>
      </c>
      <c r="H4763" s="54"/>
      <c r="I4763" s="54" t="s">
        <v>227</v>
      </c>
      <c r="J4763" s="68">
        <v>178.47</v>
      </c>
      <c r="K4763" s="68">
        <v>281.907</v>
      </c>
      <c r="L4763" s="68">
        <v>281</v>
      </c>
      <c r="M4763" s="68">
        <v>282</v>
      </c>
      <c r="N4763" s="68">
        <v>1</v>
      </c>
    </row>
    <row r="4764" customFormat="1" spans="1:14">
      <c r="A4764" s="54" t="s">
        <v>14254</v>
      </c>
      <c r="B4764" s="54" t="s">
        <v>14255</v>
      </c>
      <c r="C4764" s="54" t="s">
        <v>14256</v>
      </c>
      <c r="D4764" s="54" t="s">
        <v>51</v>
      </c>
      <c r="E4764" s="54" t="s">
        <v>18</v>
      </c>
      <c r="F4764" s="54" t="s">
        <v>51</v>
      </c>
      <c r="G4764" s="54" t="s">
        <v>52</v>
      </c>
      <c r="H4764" s="54"/>
      <c r="I4764" s="54" t="s">
        <v>219</v>
      </c>
      <c r="J4764" s="68">
        <v>89.01</v>
      </c>
      <c r="K4764" s="68">
        <v>124.786</v>
      </c>
      <c r="L4764" s="68">
        <v>125</v>
      </c>
      <c r="M4764" s="68">
        <v>125</v>
      </c>
      <c r="N4764" s="68">
        <v>0</v>
      </c>
    </row>
    <row r="4765" customFormat="1" spans="1:14">
      <c r="A4765" s="54" t="s">
        <v>14257</v>
      </c>
      <c r="B4765" s="54" t="s">
        <v>14258</v>
      </c>
      <c r="C4765" s="54" t="s">
        <v>14259</v>
      </c>
      <c r="D4765" s="54" t="s">
        <v>140</v>
      </c>
      <c r="E4765" s="54" t="s">
        <v>18</v>
      </c>
      <c r="F4765" s="54" t="s">
        <v>140</v>
      </c>
      <c r="G4765" s="54" t="s">
        <v>98</v>
      </c>
      <c r="H4765" s="54"/>
      <c r="I4765" s="54" t="s">
        <v>191</v>
      </c>
      <c r="J4765" s="68">
        <v>4.47</v>
      </c>
      <c r="K4765" s="68">
        <v>1.84</v>
      </c>
      <c r="L4765" s="68">
        <v>4.5</v>
      </c>
      <c r="M4765" s="68">
        <v>5</v>
      </c>
      <c r="N4765" s="68">
        <v>0.5</v>
      </c>
    </row>
    <row r="4766" customFormat="1" spans="1:14">
      <c r="A4766" s="54" t="s">
        <v>14260</v>
      </c>
      <c r="B4766" s="54" t="s">
        <v>14261</v>
      </c>
      <c r="C4766" s="54" t="s">
        <v>36</v>
      </c>
      <c r="D4766" s="54" t="s">
        <v>302</v>
      </c>
      <c r="E4766" s="54" t="s">
        <v>18</v>
      </c>
      <c r="F4766" s="54" t="s">
        <v>302</v>
      </c>
      <c r="G4766" s="54" t="s">
        <v>36</v>
      </c>
      <c r="H4766" s="54"/>
      <c r="I4766" s="54" t="s">
        <v>86</v>
      </c>
      <c r="J4766" s="68">
        <v>242</v>
      </c>
      <c r="K4766" s="68">
        <v>311.686</v>
      </c>
      <c r="L4766" s="68">
        <v>312</v>
      </c>
      <c r="M4766" s="68">
        <v>312</v>
      </c>
      <c r="N4766" s="68">
        <v>0</v>
      </c>
    </row>
    <row r="4767" customFormat="1" spans="1:14">
      <c r="A4767" s="54" t="s">
        <v>14262</v>
      </c>
      <c r="B4767" s="54" t="s">
        <v>14263</v>
      </c>
      <c r="C4767" s="54" t="s">
        <v>14264</v>
      </c>
      <c r="D4767" s="54" t="s">
        <v>17</v>
      </c>
      <c r="E4767" s="54" t="s">
        <v>18</v>
      </c>
      <c r="F4767" s="54" t="s">
        <v>17</v>
      </c>
      <c r="G4767" s="54" t="s">
        <v>19</v>
      </c>
      <c r="H4767" s="54"/>
      <c r="I4767" s="54" t="s">
        <v>7799</v>
      </c>
      <c r="J4767" s="68">
        <v>2.99</v>
      </c>
      <c r="K4767" s="68">
        <v>9.853</v>
      </c>
      <c r="L4767" s="68">
        <v>8</v>
      </c>
      <c r="M4767" s="68">
        <v>13.5</v>
      </c>
      <c r="N4767" s="68">
        <v>5.5</v>
      </c>
    </row>
    <row r="4768" customFormat="1" spans="1:14">
      <c r="A4768" s="54" t="s">
        <v>14265</v>
      </c>
      <c r="B4768" s="54" t="s">
        <v>14266</v>
      </c>
      <c r="C4768" s="54" t="s">
        <v>14267</v>
      </c>
      <c r="D4768" s="54" t="s">
        <v>880</v>
      </c>
      <c r="E4768" s="54" t="s">
        <v>18</v>
      </c>
      <c r="F4768" s="54" t="s">
        <v>880</v>
      </c>
      <c r="G4768" s="54" t="s">
        <v>52</v>
      </c>
      <c r="H4768" s="54"/>
      <c r="I4768" s="54" t="s">
        <v>7799</v>
      </c>
      <c r="J4768" s="68">
        <v>28.02</v>
      </c>
      <c r="K4768" s="68">
        <v>24.276</v>
      </c>
      <c r="L4768" s="68">
        <v>29</v>
      </c>
      <c r="M4768" s="68">
        <v>30</v>
      </c>
      <c r="N4768" s="68">
        <v>1</v>
      </c>
    </row>
    <row r="4769" customFormat="1" spans="1:14">
      <c r="A4769" s="54" t="s">
        <v>14268</v>
      </c>
      <c r="B4769" s="54" t="s">
        <v>14269</v>
      </c>
      <c r="C4769" s="54" t="s">
        <v>14270</v>
      </c>
      <c r="D4769" s="54" t="s">
        <v>51</v>
      </c>
      <c r="E4769" s="54" t="s">
        <v>18</v>
      </c>
      <c r="F4769" s="54" t="s">
        <v>51</v>
      </c>
      <c r="G4769" s="54" t="s">
        <v>52</v>
      </c>
      <c r="H4769" s="54"/>
      <c r="I4769" s="54" t="s">
        <v>3565</v>
      </c>
      <c r="J4769" s="68">
        <v>13.44</v>
      </c>
      <c r="K4769" s="68">
        <v>7.84</v>
      </c>
      <c r="L4769" s="68">
        <v>21</v>
      </c>
      <c r="M4769" s="68">
        <v>14</v>
      </c>
      <c r="N4769" s="68">
        <v>-7</v>
      </c>
    </row>
    <row r="4770" customFormat="1" spans="1:14">
      <c r="A4770" s="54" t="s">
        <v>14271</v>
      </c>
      <c r="B4770" s="54" t="s">
        <v>14272</v>
      </c>
      <c r="C4770" s="54" t="s">
        <v>14273</v>
      </c>
      <c r="D4770" s="54" t="s">
        <v>186</v>
      </c>
      <c r="E4770" s="54" t="s">
        <v>18</v>
      </c>
      <c r="F4770" s="54" t="s">
        <v>186</v>
      </c>
      <c r="G4770" s="66" t="s">
        <v>98</v>
      </c>
      <c r="H4770" s="54"/>
      <c r="I4770" s="54" t="s">
        <v>191</v>
      </c>
      <c r="J4770" s="68">
        <v>119.6</v>
      </c>
      <c r="K4770" s="68">
        <v>104.495</v>
      </c>
      <c r="L4770" s="68">
        <v>120</v>
      </c>
      <c r="M4770" s="68">
        <v>120</v>
      </c>
      <c r="N4770" s="68">
        <v>0</v>
      </c>
    </row>
    <row r="4771" customFormat="1" spans="1:14">
      <c r="A4771" s="54" t="s">
        <v>14274</v>
      </c>
      <c r="B4771" s="54" t="s">
        <v>14275</v>
      </c>
      <c r="C4771" s="54" t="s">
        <v>14276</v>
      </c>
      <c r="D4771" s="54" t="s">
        <v>336</v>
      </c>
      <c r="E4771" s="54" t="s">
        <v>18</v>
      </c>
      <c r="F4771" s="54" t="s">
        <v>336</v>
      </c>
      <c r="G4771" s="54" t="s">
        <v>129</v>
      </c>
      <c r="H4771" s="54"/>
      <c r="I4771" s="54" t="s">
        <v>203</v>
      </c>
      <c r="J4771" s="68">
        <v>1.44</v>
      </c>
      <c r="K4771" s="68">
        <v>3.032</v>
      </c>
      <c r="L4771" s="68">
        <v>3</v>
      </c>
      <c r="M4771" s="68">
        <v>3.5</v>
      </c>
      <c r="N4771" s="68">
        <v>0.5</v>
      </c>
    </row>
    <row r="4772" customFormat="1" spans="1:14">
      <c r="A4772" s="54" t="s">
        <v>14277</v>
      </c>
      <c r="B4772" s="54" t="s">
        <v>14278</v>
      </c>
      <c r="C4772" s="54" t="s">
        <v>14279</v>
      </c>
      <c r="D4772" s="54" t="s">
        <v>458</v>
      </c>
      <c r="E4772" s="54" t="s">
        <v>18</v>
      </c>
      <c r="F4772" s="54" t="s">
        <v>458</v>
      </c>
      <c r="G4772" s="54" t="s">
        <v>98</v>
      </c>
      <c r="H4772" s="54"/>
      <c r="I4772" s="54" t="s">
        <v>191</v>
      </c>
      <c r="J4772" s="68">
        <v>1.68</v>
      </c>
      <c r="K4772" s="68">
        <v>2.205</v>
      </c>
      <c r="L4772" s="68">
        <v>2</v>
      </c>
      <c r="M4772" s="68">
        <v>2.5</v>
      </c>
      <c r="N4772" s="68">
        <v>0.5</v>
      </c>
    </row>
    <row r="4773" customFormat="1" spans="1:14">
      <c r="A4773" s="54" t="s">
        <v>14280</v>
      </c>
      <c r="B4773" s="54" t="s">
        <v>14281</v>
      </c>
      <c r="C4773" s="54" t="s">
        <v>14282</v>
      </c>
      <c r="D4773" s="54" t="s">
        <v>17</v>
      </c>
      <c r="E4773" s="54" t="s">
        <v>18</v>
      </c>
      <c r="F4773" s="54" t="s">
        <v>17</v>
      </c>
      <c r="G4773" s="54" t="s">
        <v>19</v>
      </c>
      <c r="H4773" s="54"/>
      <c r="I4773" s="54" t="s">
        <v>99</v>
      </c>
      <c r="J4773" s="68">
        <v>5.97</v>
      </c>
      <c r="K4773" s="68">
        <v>2.293</v>
      </c>
      <c r="L4773" s="68">
        <v>6</v>
      </c>
      <c r="M4773" s="68">
        <v>6</v>
      </c>
      <c r="N4773" s="68">
        <v>0</v>
      </c>
    </row>
    <row r="4774" customFormat="1" spans="1:14">
      <c r="A4774" s="54" t="s">
        <v>14283</v>
      </c>
      <c r="B4774" s="54" t="s">
        <v>14284</v>
      </c>
      <c r="C4774" s="54" t="s">
        <v>14285</v>
      </c>
      <c r="D4774" s="54" t="s">
        <v>938</v>
      </c>
      <c r="E4774" s="54" t="s">
        <v>18</v>
      </c>
      <c r="F4774" s="54" t="s">
        <v>938</v>
      </c>
      <c r="G4774" s="54" t="s">
        <v>98</v>
      </c>
      <c r="H4774" s="54"/>
      <c r="I4774" s="54" t="s">
        <v>292</v>
      </c>
      <c r="J4774" s="68">
        <v>32.75</v>
      </c>
      <c r="K4774" s="68">
        <v>9.366</v>
      </c>
      <c r="L4774" s="68">
        <v>33</v>
      </c>
      <c r="M4774" s="68">
        <v>33</v>
      </c>
      <c r="N4774" s="68">
        <v>0</v>
      </c>
    </row>
    <row r="4775" customFormat="1" spans="1:14">
      <c r="A4775" s="54" t="s">
        <v>14286</v>
      </c>
      <c r="B4775" s="54" t="s">
        <v>14287</v>
      </c>
      <c r="C4775" s="54" t="s">
        <v>50</v>
      </c>
      <c r="D4775" s="54" t="s">
        <v>51</v>
      </c>
      <c r="E4775" s="54" t="s">
        <v>18</v>
      </c>
      <c r="F4775" s="54" t="s">
        <v>51</v>
      </c>
      <c r="G4775" s="66" t="s">
        <v>52</v>
      </c>
      <c r="H4775" s="54"/>
      <c r="I4775" s="54" t="s">
        <v>14288</v>
      </c>
      <c r="J4775" s="68">
        <v>425.65</v>
      </c>
      <c r="K4775" s="68">
        <v>177.942</v>
      </c>
      <c r="L4775" s="68">
        <v>425</v>
      </c>
      <c r="M4775" s="68">
        <v>425</v>
      </c>
      <c r="N4775" s="68">
        <v>0</v>
      </c>
    </row>
    <row r="4776" customFormat="1" spans="1:14">
      <c r="A4776" s="54" t="s">
        <v>14289</v>
      </c>
      <c r="B4776" s="54" t="s">
        <v>14290</v>
      </c>
      <c r="C4776" s="54" t="s">
        <v>14291</v>
      </c>
      <c r="D4776" s="54" t="s">
        <v>51</v>
      </c>
      <c r="E4776" s="54" t="s">
        <v>18</v>
      </c>
      <c r="F4776" s="54" t="s">
        <v>51</v>
      </c>
      <c r="G4776" s="54" t="s">
        <v>52</v>
      </c>
      <c r="H4776" s="54"/>
      <c r="I4776" s="54" t="s">
        <v>390</v>
      </c>
      <c r="J4776" s="68">
        <v>80</v>
      </c>
      <c r="K4776" s="68">
        <v>101.185</v>
      </c>
      <c r="L4776" s="68">
        <v>102</v>
      </c>
      <c r="M4776" s="68">
        <v>102</v>
      </c>
      <c r="N4776" s="68">
        <v>0</v>
      </c>
    </row>
    <row r="4777" customFormat="1" spans="1:14">
      <c r="A4777" s="54" t="s">
        <v>14292</v>
      </c>
      <c r="B4777" s="54" t="s">
        <v>14293</v>
      </c>
      <c r="C4777" s="54" t="s">
        <v>50</v>
      </c>
      <c r="D4777" s="54" t="s">
        <v>51</v>
      </c>
      <c r="E4777" s="54" t="s">
        <v>18</v>
      </c>
      <c r="F4777" s="54" t="s">
        <v>51</v>
      </c>
      <c r="G4777" s="66" t="s">
        <v>52</v>
      </c>
      <c r="H4777" s="54"/>
      <c r="I4777" s="54" t="s">
        <v>14288</v>
      </c>
      <c r="J4777" s="68">
        <v>236.5</v>
      </c>
      <c r="K4777" s="68">
        <v>451.08</v>
      </c>
      <c r="L4777" s="68">
        <v>463</v>
      </c>
      <c r="M4777" s="68">
        <v>463</v>
      </c>
      <c r="N4777" s="68">
        <v>0</v>
      </c>
    </row>
    <row r="4778" customFormat="1" spans="1:14">
      <c r="A4778" s="54" t="s">
        <v>14294</v>
      </c>
      <c r="B4778" s="54" t="s">
        <v>14295</v>
      </c>
      <c r="C4778" s="54" t="s">
        <v>50</v>
      </c>
      <c r="D4778" s="54" t="s">
        <v>51</v>
      </c>
      <c r="E4778" s="54" t="s">
        <v>18</v>
      </c>
      <c r="F4778" s="54" t="s">
        <v>51</v>
      </c>
      <c r="G4778" s="66" t="s">
        <v>52</v>
      </c>
      <c r="H4778" s="54"/>
      <c r="I4778" s="54" t="s">
        <v>14288</v>
      </c>
      <c r="J4778" s="68">
        <v>169.55</v>
      </c>
      <c r="K4778" s="68">
        <v>322.164</v>
      </c>
      <c r="L4778" s="68">
        <v>326</v>
      </c>
      <c r="M4778" s="68">
        <v>326</v>
      </c>
      <c r="N4778" s="68">
        <v>0</v>
      </c>
    </row>
    <row r="4779" customFormat="1" spans="1:14">
      <c r="A4779" s="54" t="s">
        <v>14296</v>
      </c>
      <c r="B4779" s="54" t="s">
        <v>14297</v>
      </c>
      <c r="C4779" s="54" t="s">
        <v>50</v>
      </c>
      <c r="D4779" s="54" t="s">
        <v>51</v>
      </c>
      <c r="E4779" s="54" t="s">
        <v>18</v>
      </c>
      <c r="F4779" s="54" t="s">
        <v>51</v>
      </c>
      <c r="G4779" s="66" t="s">
        <v>52</v>
      </c>
      <c r="H4779" s="54"/>
      <c r="I4779" s="54" t="s">
        <v>14288</v>
      </c>
      <c r="J4779" s="68">
        <v>115.95</v>
      </c>
      <c r="K4779" s="68">
        <v>112.552</v>
      </c>
      <c r="L4779" s="68">
        <v>116</v>
      </c>
      <c r="M4779" s="68">
        <v>116</v>
      </c>
      <c r="N4779" s="68">
        <v>0</v>
      </c>
    </row>
    <row r="4780" customFormat="1" spans="1:14">
      <c r="A4780" s="54" t="s">
        <v>14298</v>
      </c>
      <c r="B4780" s="54" t="s">
        <v>14299</v>
      </c>
      <c r="C4780" s="54" t="s">
        <v>14300</v>
      </c>
      <c r="D4780" s="54" t="s">
        <v>168</v>
      </c>
      <c r="E4780" s="54" t="s">
        <v>18</v>
      </c>
      <c r="F4780" s="54" t="s">
        <v>169</v>
      </c>
      <c r="G4780" s="54" t="s">
        <v>170</v>
      </c>
      <c r="H4780" s="54"/>
      <c r="I4780" s="54" t="s">
        <v>145</v>
      </c>
      <c r="J4780" s="68">
        <v>64.26</v>
      </c>
      <c r="K4780" s="68">
        <v>66.523</v>
      </c>
      <c r="L4780" s="68">
        <v>65</v>
      </c>
      <c r="M4780" s="68">
        <v>67</v>
      </c>
      <c r="N4780" s="68">
        <v>2</v>
      </c>
    </row>
    <row r="4781" customFormat="1" spans="1:14">
      <c r="A4781" s="54" t="s">
        <v>14301</v>
      </c>
      <c r="B4781" s="54" t="s">
        <v>14302</v>
      </c>
      <c r="C4781" s="54" t="s">
        <v>14303</v>
      </c>
      <c r="D4781" s="54" t="s">
        <v>144</v>
      </c>
      <c r="E4781" s="54" t="s">
        <v>18</v>
      </c>
      <c r="F4781" s="54" t="s">
        <v>144</v>
      </c>
      <c r="G4781" s="54" t="s">
        <v>52</v>
      </c>
      <c r="H4781" s="54"/>
      <c r="I4781" s="54" t="s">
        <v>145</v>
      </c>
      <c r="J4781" s="68">
        <v>23.11</v>
      </c>
      <c r="K4781" s="68">
        <v>16.279</v>
      </c>
      <c r="L4781" s="68">
        <v>24</v>
      </c>
      <c r="M4781" s="68">
        <v>24</v>
      </c>
      <c r="N4781" s="68">
        <v>0</v>
      </c>
    </row>
    <row r="4782" customFormat="1" spans="1:14">
      <c r="A4782" s="54" t="s">
        <v>14304</v>
      </c>
      <c r="B4782" s="54" t="s">
        <v>14305</v>
      </c>
      <c r="C4782" s="54" t="s">
        <v>14306</v>
      </c>
      <c r="D4782" s="54" t="s">
        <v>17</v>
      </c>
      <c r="E4782" s="54" t="s">
        <v>18</v>
      </c>
      <c r="F4782" s="54" t="s">
        <v>17</v>
      </c>
      <c r="G4782" s="54" t="s">
        <v>19</v>
      </c>
      <c r="H4782" s="54"/>
      <c r="I4782" s="54" t="s">
        <v>694</v>
      </c>
      <c r="J4782" s="68">
        <v>0.06</v>
      </c>
      <c r="K4782" s="68">
        <v>0</v>
      </c>
      <c r="L4782" s="68">
        <v>0.5</v>
      </c>
      <c r="M4782" s="68">
        <v>0.5</v>
      </c>
      <c r="N4782" s="68">
        <v>0</v>
      </c>
    </row>
    <row r="4783" customFormat="1" spans="1:14">
      <c r="A4783" s="54" t="s">
        <v>14307</v>
      </c>
      <c r="B4783" s="54" t="s">
        <v>14308</v>
      </c>
      <c r="C4783" s="54" t="s">
        <v>14309</v>
      </c>
      <c r="D4783" s="54" t="s">
        <v>17</v>
      </c>
      <c r="E4783" s="54" t="s">
        <v>18</v>
      </c>
      <c r="F4783" s="54" t="s">
        <v>17</v>
      </c>
      <c r="G4783" s="54" t="s">
        <v>19</v>
      </c>
      <c r="H4783" s="54"/>
      <c r="I4783" s="54" t="s">
        <v>1269</v>
      </c>
      <c r="J4783" s="68">
        <v>4.16</v>
      </c>
      <c r="K4783" s="68">
        <v>10.92</v>
      </c>
      <c r="L4783" s="68">
        <v>9.5</v>
      </c>
      <c r="M4783" s="68">
        <v>11</v>
      </c>
      <c r="N4783" s="68">
        <v>1.5</v>
      </c>
    </row>
    <row r="4784" customFormat="1" spans="1:14">
      <c r="A4784" s="54" t="s">
        <v>14310</v>
      </c>
      <c r="B4784" s="54" t="s">
        <v>14311</v>
      </c>
      <c r="C4784" s="54" t="s">
        <v>14312</v>
      </c>
      <c r="D4784" s="54" t="s">
        <v>24</v>
      </c>
      <c r="E4784" s="54" t="s">
        <v>18</v>
      </c>
      <c r="F4784" s="54" t="s">
        <v>24</v>
      </c>
      <c r="G4784" s="54" t="s">
        <v>19</v>
      </c>
      <c r="H4784" s="54"/>
      <c r="I4784" s="54" t="s">
        <v>664</v>
      </c>
      <c r="J4784" s="68">
        <v>10.38</v>
      </c>
      <c r="K4784" s="68">
        <v>12.23</v>
      </c>
      <c r="L4784" s="68">
        <v>10.5</v>
      </c>
      <c r="M4784" s="68">
        <v>15</v>
      </c>
      <c r="N4784" s="68">
        <v>4.5</v>
      </c>
    </row>
    <row r="4785" customFormat="1" spans="1:14">
      <c r="A4785" s="54" t="s">
        <v>14313</v>
      </c>
      <c r="B4785" s="54" t="s">
        <v>14314</v>
      </c>
      <c r="C4785" s="54" t="s">
        <v>14315</v>
      </c>
      <c r="D4785" s="54" t="s">
        <v>78</v>
      </c>
      <c r="E4785" s="54" t="s">
        <v>18</v>
      </c>
      <c r="F4785" s="54" t="s">
        <v>78</v>
      </c>
      <c r="G4785" s="54" t="s">
        <v>29</v>
      </c>
      <c r="H4785" s="54"/>
      <c r="I4785" s="54" t="s">
        <v>421</v>
      </c>
      <c r="J4785" s="68">
        <v>111.12</v>
      </c>
      <c r="K4785" s="68">
        <v>54.95</v>
      </c>
      <c r="L4785" s="68">
        <v>112</v>
      </c>
      <c r="M4785" s="68">
        <v>112</v>
      </c>
      <c r="N4785" s="68">
        <v>0</v>
      </c>
    </row>
    <row r="4786" customFormat="1" spans="1:14">
      <c r="A4786" s="54" t="s">
        <v>14316</v>
      </c>
      <c r="B4786" s="54" t="s">
        <v>14317</v>
      </c>
      <c r="C4786" s="54" t="s">
        <v>14318</v>
      </c>
      <c r="D4786" s="54" t="s">
        <v>51</v>
      </c>
      <c r="E4786" s="54" t="s">
        <v>18</v>
      </c>
      <c r="F4786" s="54" t="s">
        <v>51</v>
      </c>
      <c r="G4786" s="54" t="s">
        <v>52</v>
      </c>
      <c r="H4786" s="54"/>
      <c r="I4786" s="54" t="s">
        <v>421</v>
      </c>
      <c r="J4786" s="68">
        <v>36.16</v>
      </c>
      <c r="K4786" s="68">
        <v>41.536</v>
      </c>
      <c r="L4786" s="68">
        <v>43</v>
      </c>
      <c r="M4786" s="68">
        <v>42</v>
      </c>
      <c r="N4786" s="68">
        <v>-1</v>
      </c>
    </row>
    <row r="4787" customFormat="1" spans="1:14">
      <c r="A4787" s="54" t="s">
        <v>14319</v>
      </c>
      <c r="B4787" s="54" t="s">
        <v>14320</v>
      </c>
      <c r="C4787" s="54" t="s">
        <v>14321</v>
      </c>
      <c r="D4787" s="54" t="s">
        <v>310</v>
      </c>
      <c r="E4787" s="54" t="s">
        <v>18</v>
      </c>
      <c r="F4787" s="54" t="s">
        <v>310</v>
      </c>
      <c r="G4787" s="54" t="s">
        <v>29</v>
      </c>
      <c r="H4787" s="54"/>
      <c r="I4787" s="54" t="s">
        <v>408</v>
      </c>
      <c r="J4787" s="68">
        <v>7.51</v>
      </c>
      <c r="K4787" s="68">
        <v>6.171</v>
      </c>
      <c r="L4787" s="68">
        <v>8</v>
      </c>
      <c r="M4787" s="68">
        <v>22</v>
      </c>
      <c r="N4787" s="68">
        <v>14</v>
      </c>
    </row>
    <row r="4788" customFormat="1" spans="1:14">
      <c r="A4788" s="54" t="s">
        <v>14322</v>
      </c>
      <c r="B4788" s="54" t="s">
        <v>14323</v>
      </c>
      <c r="C4788" s="54" t="s">
        <v>50</v>
      </c>
      <c r="D4788" s="54" t="s">
        <v>1516</v>
      </c>
      <c r="E4788" s="54" t="s">
        <v>18</v>
      </c>
      <c r="F4788" s="54" t="s">
        <v>1516</v>
      </c>
      <c r="G4788" s="54" t="s">
        <v>52</v>
      </c>
      <c r="H4788" s="54"/>
      <c r="I4788" s="54" t="s">
        <v>323</v>
      </c>
      <c r="J4788" s="68">
        <v>130.8</v>
      </c>
      <c r="K4788" s="68">
        <v>125.07</v>
      </c>
      <c r="L4788" s="68">
        <v>131</v>
      </c>
      <c r="M4788" s="68">
        <v>131</v>
      </c>
      <c r="N4788" s="68">
        <v>0</v>
      </c>
    </row>
    <row r="4789" customFormat="1" spans="1:14">
      <c r="A4789" s="54" t="s">
        <v>14324</v>
      </c>
      <c r="B4789" s="54" t="s">
        <v>14325</v>
      </c>
      <c r="C4789" s="54" t="s">
        <v>14326</v>
      </c>
      <c r="D4789" s="54" t="s">
        <v>441</v>
      </c>
      <c r="E4789" s="54" t="s">
        <v>18</v>
      </c>
      <c r="F4789" s="54" t="s">
        <v>441</v>
      </c>
      <c r="G4789" s="54" t="s">
        <v>29</v>
      </c>
      <c r="H4789" s="54"/>
      <c r="I4789" s="54" t="s">
        <v>191</v>
      </c>
      <c r="J4789" s="68">
        <v>22.04</v>
      </c>
      <c r="K4789" s="68">
        <v>30.6</v>
      </c>
      <c r="L4789" s="68">
        <v>31</v>
      </c>
      <c r="M4789" s="68">
        <v>41</v>
      </c>
      <c r="N4789" s="68">
        <v>10</v>
      </c>
    </row>
    <row r="4790" customFormat="1" spans="1:14">
      <c r="A4790" s="54" t="s">
        <v>14327</v>
      </c>
      <c r="B4790" s="54" t="s">
        <v>14328</v>
      </c>
      <c r="C4790" s="54" t="s">
        <v>14329</v>
      </c>
      <c r="D4790" s="54" t="s">
        <v>845</v>
      </c>
      <c r="E4790" s="54" t="s">
        <v>18</v>
      </c>
      <c r="F4790" s="54" t="s">
        <v>845</v>
      </c>
      <c r="G4790" s="66" t="s">
        <v>129</v>
      </c>
      <c r="H4790" s="54"/>
      <c r="I4790" s="54" t="s">
        <v>2365</v>
      </c>
      <c r="J4790" s="68">
        <v>12.32</v>
      </c>
      <c r="K4790" s="68">
        <v>12.272</v>
      </c>
      <c r="L4790" s="68">
        <v>12.5</v>
      </c>
      <c r="M4790" s="68">
        <v>12.5</v>
      </c>
      <c r="N4790" s="68">
        <v>0</v>
      </c>
    </row>
  </sheetData>
  <autoFilter xmlns:etc="http://www.wps.cn/officeDocument/2017/etCustomData" ref="A1:N4790" etc:filterBottomFollowUsedRange="0">
    <extLst/>
  </autoFilter>
  <conditionalFormatting sqref="A$1:A$1048576">
    <cfRule type="duplicateValues" dxfId="0" priority="1"/>
  </conditionalFormatting>
  <conditionalFormatting sqref="A2:A4790">
    <cfRule type="duplicateValues" dxfId="0" priority="3"/>
    <cfRule type="duplicateValues" dxfId="0" priority="2"/>
  </conditionalFormatting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>
    <tabColor rgb="FFFFFF00"/>
  </sheetPr>
  <dimension ref="A1:BF4790"/>
  <sheetViews>
    <sheetView workbookViewId="0">
      <pane ySplit="1" topLeftCell="A2" activePane="bottomLeft" state="frozen"/>
      <selection/>
      <selection pane="bottomLeft" activeCell="C19" sqref="C19"/>
    </sheetView>
  </sheetViews>
  <sheetFormatPr defaultColWidth="9" defaultRowHeight="12.75"/>
  <cols>
    <col min="1" max="1" width="12.625" style="9" customWidth="1"/>
    <col min="2" max="2" width="19.625" style="9" customWidth="1"/>
    <col min="3" max="6" width="12.625" style="9" customWidth="1"/>
    <col min="7" max="7" width="14.125" style="9" customWidth="1"/>
    <col min="8" max="8" width="9.5" style="9" customWidth="1"/>
    <col min="9" max="9" width="9.25" style="54" customWidth="1"/>
    <col min="10" max="10" width="10.5" style="54" customWidth="1"/>
    <col min="11" max="11" width="12.375" style="54" customWidth="1"/>
    <col min="12" max="12" width="16.625" style="54" customWidth="1"/>
    <col min="13" max="13" width="4.125" style="54" customWidth="1"/>
    <col min="14" max="14" width="9.25" style="54" customWidth="1"/>
    <col min="15" max="15" width="4.75" style="54" customWidth="1"/>
    <col min="16" max="17" width="5" style="54" customWidth="1"/>
    <col min="18" max="18" width="5.375" style="54" customWidth="1"/>
    <col min="19" max="23" width="8" style="54" customWidth="1"/>
    <col min="24" max="24" width="11.125" style="54" customWidth="1"/>
    <col min="25" max="28" width="8" style="54" customWidth="1"/>
    <col min="29" max="29" width="4.875" style="54" customWidth="1"/>
    <col min="30" max="30" width="11.125" style="54" customWidth="1"/>
    <col min="31" max="32" width="10.125" style="54" customWidth="1"/>
    <col min="33" max="33" width="11.25" style="54" customWidth="1"/>
    <col min="34" max="35" width="9.25" style="54" customWidth="1"/>
    <col min="36" max="36" width="8.375" style="54"/>
    <col min="37" max="37" width="11.125" style="54"/>
    <col min="38" max="38" width="10.125" style="54"/>
    <col min="39" max="39" width="11.125" style="54"/>
    <col min="40" max="40" width="9.5" style="54" customWidth="1"/>
    <col min="41" max="41" width="8.375" style="54"/>
    <col min="42" max="42" width="10.125" style="54"/>
    <col min="43" max="43" width="9.25" style="54"/>
    <col min="44" max="52" width="8" style="54"/>
    <col min="53" max="53" width="9" style="54" customWidth="1"/>
    <col min="54" max="58" width="8" style="54"/>
    <col min="59" max="16384" width="9" style="9"/>
  </cols>
  <sheetData>
    <row r="1" spans="1:58">
      <c r="A1" s="18" t="s">
        <v>14330</v>
      </c>
      <c r="B1" s="18" t="s">
        <v>14331</v>
      </c>
      <c r="C1" s="18" t="s">
        <v>14332</v>
      </c>
      <c r="D1" s="18" t="s">
        <v>14333</v>
      </c>
      <c r="E1" s="18" t="s">
        <v>14334</v>
      </c>
      <c r="F1" s="18" t="s">
        <v>14335</v>
      </c>
      <c r="G1" s="18" t="s">
        <v>11</v>
      </c>
      <c r="H1" s="18" t="s">
        <v>14336</v>
      </c>
      <c r="I1" s="62" t="s">
        <v>14337</v>
      </c>
      <c r="J1" s="62" t="s">
        <v>1</v>
      </c>
      <c r="K1" s="62" t="s">
        <v>2</v>
      </c>
      <c r="L1" s="62" t="s">
        <v>3</v>
      </c>
      <c r="M1" s="62" t="s">
        <v>14338</v>
      </c>
      <c r="N1" s="62" t="s">
        <v>4</v>
      </c>
      <c r="O1" s="62" t="s">
        <v>14339</v>
      </c>
      <c r="P1" s="62" t="s">
        <v>14340</v>
      </c>
      <c r="Q1" s="62" t="s">
        <v>14341</v>
      </c>
      <c r="R1" s="63" t="s">
        <v>14342</v>
      </c>
      <c r="S1" s="62" t="s">
        <v>14343</v>
      </c>
      <c r="T1" s="62" t="s">
        <v>14344</v>
      </c>
      <c r="U1" s="62" t="s">
        <v>14345</v>
      </c>
      <c r="V1" s="62" t="s">
        <v>14346</v>
      </c>
      <c r="W1" s="62" t="s">
        <v>14347</v>
      </c>
      <c r="X1" s="62" t="s">
        <v>14348</v>
      </c>
      <c r="Y1" s="62" t="s">
        <v>14349</v>
      </c>
      <c r="Z1" s="62" t="s">
        <v>14350</v>
      </c>
      <c r="AA1" s="62" t="s">
        <v>14351</v>
      </c>
      <c r="AB1" s="62" t="s">
        <v>14352</v>
      </c>
      <c r="AC1" s="62" t="s">
        <v>14353</v>
      </c>
      <c r="AD1" s="62" t="s">
        <v>14354</v>
      </c>
      <c r="AE1" s="62" t="s">
        <v>14355</v>
      </c>
      <c r="AF1" s="62" t="s">
        <v>14356</v>
      </c>
      <c r="AG1" s="62" t="s">
        <v>12</v>
      </c>
      <c r="AH1" s="62" t="s">
        <v>14357</v>
      </c>
      <c r="AI1" s="62" t="s">
        <v>14358</v>
      </c>
      <c r="AJ1" s="62" t="s">
        <v>14359</v>
      </c>
      <c r="AK1" s="62" t="s">
        <v>14360</v>
      </c>
      <c r="AL1" s="62" t="s">
        <v>14361</v>
      </c>
      <c r="AM1" s="62" t="s">
        <v>14362</v>
      </c>
      <c r="AN1" s="62" t="s">
        <v>14363</v>
      </c>
      <c r="AO1" s="62" t="s">
        <v>14364</v>
      </c>
      <c r="AP1" s="62" t="s">
        <v>14365</v>
      </c>
      <c r="AQ1" s="62" t="s">
        <v>14366</v>
      </c>
      <c r="AR1" s="62" t="s">
        <v>14367</v>
      </c>
      <c r="AS1" s="62" t="s">
        <v>14368</v>
      </c>
      <c r="AT1" s="62" t="s">
        <v>14369</v>
      </c>
      <c r="AU1" s="62" t="s">
        <v>14370</v>
      </c>
      <c r="AV1" s="62" t="s">
        <v>14371</v>
      </c>
      <c r="AW1" s="62" t="s">
        <v>5</v>
      </c>
      <c r="AX1" s="62" t="s">
        <v>14372</v>
      </c>
      <c r="AY1" s="62" t="s">
        <v>14373</v>
      </c>
      <c r="AZ1" s="62" t="s">
        <v>14374</v>
      </c>
      <c r="BA1" s="62" t="s">
        <v>14375</v>
      </c>
      <c r="BB1" s="62" t="s">
        <v>14376</v>
      </c>
      <c r="BC1" s="62" t="s">
        <v>14377</v>
      </c>
      <c r="BD1" s="62" t="s">
        <v>14378</v>
      </c>
      <c r="BE1" s="62" t="s">
        <v>14379</v>
      </c>
      <c r="BF1" s="62" t="s">
        <v>14380</v>
      </c>
    </row>
    <row r="2" spans="1:58">
      <c r="A2" s="9" t="str">
        <f>MID(AY2,1,7)</f>
        <v>2026-01</v>
      </c>
      <c r="B2" s="9" t="str">
        <f>_xlfn.XLOOKUP(I2,过机服务商重量差!A:A,过机服务商重量差!G:G)</f>
        <v>玉麒麟</v>
      </c>
      <c r="C2" s="9" t="str" cm="1">
        <f t="array" ref="C2">IF(N2="FBA","主营产品",IF(N2="专线","专线",LOOKUP(1,0/((G2&gt;=提成标准!D:D)*(G2&lt;提成标准!E:E)),提成标准!C:C)))</f>
        <v>快递小货</v>
      </c>
      <c r="D2" s="9">
        <f>IF(C2="快递小货",1,IF(C2="主营产品",0,G2))</f>
        <v>1</v>
      </c>
      <c r="E2" s="9">
        <f>_xlfn.XLOOKUP(C2,提成标准!C:C,提成标准!H:H,"")</f>
        <v>2</v>
      </c>
      <c r="F2" s="9">
        <f>D2*E2</f>
        <v>2</v>
      </c>
      <c r="G2" s="9">
        <f>_xlfn.XLOOKUP(I2,过机服务商重量差!A:A,过机服务商重量差!L:L)</f>
        <v>3.5</v>
      </c>
      <c r="H2" s="9" t="str">
        <f ca="1">IFERROR(LOOKUP(1,0/((B2=名单!B:B)*(VALUE(AY2)&gt;=名单!E:E)*(VALUE(AY2)&lt;=名单!G:G)*(AA2="正常走货")),名单!H:H),"否")</f>
        <v>否</v>
      </c>
      <c r="I2" s="64" t="s">
        <v>14</v>
      </c>
      <c r="J2" s="64" t="s">
        <v>16</v>
      </c>
      <c r="L2" s="65" t="s">
        <v>17</v>
      </c>
      <c r="N2" s="64" t="s">
        <v>18</v>
      </c>
      <c r="O2" s="66"/>
      <c r="P2" s="66"/>
      <c r="T2" s="66"/>
      <c r="U2" s="65" t="s">
        <v>20</v>
      </c>
      <c r="V2" s="65" t="s">
        <v>14381</v>
      </c>
      <c r="W2" s="66"/>
      <c r="Y2" s="66"/>
      <c r="Z2" s="66"/>
      <c r="AA2" s="65" t="s">
        <v>14382</v>
      </c>
      <c r="AQ2" s="64">
        <v>118.16</v>
      </c>
      <c r="AV2" s="66"/>
      <c r="AX2" s="66"/>
      <c r="AY2" s="67" t="s">
        <v>14383</v>
      </c>
      <c r="BC2" s="66"/>
      <c r="BE2" s="66"/>
    </row>
    <row r="3" spans="1:58">
      <c r="A3" s="9" t="str">
        <f t="shared" ref="A2:A66" si="0">MID(AY3,1,7)</f>
        <v>2026-01</v>
      </c>
      <c r="B3" s="9" t="str">
        <f>_xlfn.XLOOKUP(I3,过机服务商重量差!A:A,过机服务商重量差!G:G)</f>
        <v>玉麒麟</v>
      </c>
      <c r="C3" s="9" t="str">
        <f>IF(N3="FBA","主营产品",IF(N3="专线","专线",LOOKUP(1,0/((G3&gt;=提成标准!D:D)*(G3&lt;提成标准!E:E)),提成标准!C:C)))</f>
        <v>快递小货</v>
      </c>
      <c r="D3" s="9">
        <f t="shared" ref="D3:D66" si="1">IF(C3="快递小货",1,IF(C3="主营产品",0,G3))</f>
        <v>1</v>
      </c>
      <c r="E3" s="9">
        <f>_xlfn.XLOOKUP(C3,提成标准!C:C,提成标准!H:H,"")</f>
        <v>2</v>
      </c>
      <c r="F3" s="9">
        <f t="shared" ref="F3:F66" si="2">D3*E3</f>
        <v>2</v>
      </c>
      <c r="G3" s="9">
        <f>_xlfn.XLOOKUP(I3,过机服务商重量差!A:A,过机服务商重量差!L:L)</f>
        <v>9.5</v>
      </c>
      <c r="H3" s="9" t="str">
        <f ca="1">IFERROR(LOOKUP(1,0/((B3=名单!B:B)*(VALUE(AY3)&gt;=名单!E:E)*(VALUE(AY3)&lt;=名单!G:G)*(AA3="正常走货")),名单!H:H),"否")</f>
        <v>否</v>
      </c>
      <c r="I3" s="64" t="s">
        <v>21</v>
      </c>
      <c r="J3" s="64" t="s">
        <v>23</v>
      </c>
      <c r="L3" s="64" t="s">
        <v>24</v>
      </c>
      <c r="N3" s="64" t="s">
        <v>18</v>
      </c>
      <c r="O3" s="66"/>
      <c r="P3" s="66"/>
      <c r="T3" s="66"/>
      <c r="U3" s="65" t="s">
        <v>20</v>
      </c>
      <c r="V3" s="65" t="s">
        <v>14381</v>
      </c>
      <c r="W3" s="66"/>
      <c r="Y3" s="66"/>
      <c r="Z3" s="66"/>
      <c r="AA3" s="65" t="s">
        <v>14382</v>
      </c>
      <c r="AQ3" s="64">
        <v>132.4</v>
      </c>
      <c r="AV3" s="66"/>
      <c r="AX3" s="66"/>
      <c r="AY3" s="67" t="s">
        <v>14384</v>
      </c>
      <c r="BE3" s="66"/>
    </row>
    <row r="4" spans="1:58">
      <c r="A4" s="9" t="str">
        <f t="shared" si="0"/>
        <v>2026-01</v>
      </c>
      <c r="B4" s="9" t="str">
        <f>_xlfn.XLOOKUP(I4,过机服务商重量差!A:A,过机服务商重量差!G:G)</f>
        <v>小旋风</v>
      </c>
      <c r="C4" s="9" t="str">
        <f>IF(N4="FBA","主营产品",IF(N4="专线","专线",LOOKUP(1,0/((G4&gt;=提成标准!D:D)*(G4&lt;提成标准!E:E)),提成标准!C:C)))</f>
        <v>快递小货</v>
      </c>
      <c r="D4" s="9">
        <f t="shared" si="1"/>
        <v>1</v>
      </c>
      <c r="E4" s="9">
        <f>_xlfn.XLOOKUP(C4,提成标准!C:C,提成标准!H:H,"")</f>
        <v>2</v>
      </c>
      <c r="F4" s="9">
        <f t="shared" si="2"/>
        <v>2</v>
      </c>
      <c r="G4" s="9">
        <f>_xlfn.XLOOKUP(I4,过机服务商重量差!A:A,过机服务商重量差!L:L)</f>
        <v>0.7</v>
      </c>
      <c r="H4" s="9" t="str">
        <f ca="1">IFERROR(LOOKUP(1,0/((B4=名单!B:B)*(VALUE(AY4)&gt;=名单!E:E)*(VALUE(AY4)&lt;=名单!G:G)*(AA4="正常走货")),名单!H:H),"否")</f>
        <v>否</v>
      </c>
      <c r="I4" s="64" t="s">
        <v>25</v>
      </c>
      <c r="J4" s="64" t="s">
        <v>27</v>
      </c>
      <c r="L4" s="65" t="s">
        <v>28</v>
      </c>
      <c r="N4" s="64" t="s">
        <v>18</v>
      </c>
      <c r="O4" s="66"/>
      <c r="P4" s="66"/>
      <c r="T4" s="66"/>
      <c r="U4" s="65" t="s">
        <v>30</v>
      </c>
      <c r="V4" s="65" t="s">
        <v>14385</v>
      </c>
      <c r="W4" s="66"/>
      <c r="Y4" s="66"/>
      <c r="Z4" s="66"/>
      <c r="AA4" s="65" t="s">
        <v>14382</v>
      </c>
      <c r="AQ4" s="64">
        <v>420</v>
      </c>
      <c r="AV4" s="66"/>
      <c r="AX4" s="66"/>
      <c r="AY4" s="67" t="s">
        <v>14386</v>
      </c>
      <c r="BE4" s="66"/>
    </row>
    <row r="5" spans="1:58">
      <c r="A5" s="9" t="str">
        <f t="shared" si="0"/>
        <v>2026-01</v>
      </c>
      <c r="B5" s="9" t="str">
        <f>_xlfn.XLOOKUP(I5,过机服务商重量差!A:A,过机服务商重量差!G:G)</f>
        <v>小旋风</v>
      </c>
      <c r="C5" s="9" t="str">
        <f>IF(N5="FBA","主营产品",IF(N5="专线","专线",LOOKUP(1,0/((G5&gt;=提成标准!D:D)*(G5&lt;提成标准!E:E)),提成标准!C:C)))</f>
        <v>快递小货</v>
      </c>
      <c r="D5" s="9">
        <f t="shared" si="1"/>
        <v>1</v>
      </c>
      <c r="E5" s="9">
        <f>_xlfn.XLOOKUP(C5,提成标准!C:C,提成标准!H:H,"")</f>
        <v>2</v>
      </c>
      <c r="F5" s="9">
        <f t="shared" si="2"/>
        <v>2</v>
      </c>
      <c r="G5" s="9">
        <f>_xlfn.XLOOKUP(I5,过机服务商重量差!A:A,过机服务商重量差!L:L)</f>
        <v>0.8</v>
      </c>
      <c r="H5" s="9" t="str">
        <f ca="1">IFERROR(LOOKUP(1,0/((B5=名单!B:B)*(VALUE(AY5)&gt;=名单!E:E)*(VALUE(AY5)&lt;=名单!G:G)*(AA5="正常走货")),名单!H:H),"否")</f>
        <v>否</v>
      </c>
      <c r="I5" s="64" t="s">
        <v>31</v>
      </c>
      <c r="J5" s="64" t="s">
        <v>33</v>
      </c>
      <c r="L5" s="65" t="s">
        <v>28</v>
      </c>
      <c r="N5" s="64" t="s">
        <v>18</v>
      </c>
      <c r="O5" s="66"/>
      <c r="P5" s="66"/>
      <c r="T5" s="66"/>
      <c r="U5" s="65" t="s">
        <v>30</v>
      </c>
      <c r="V5" s="65" t="s">
        <v>14385</v>
      </c>
      <c r="W5" s="66"/>
      <c r="Y5" s="66"/>
      <c r="Z5" s="66"/>
      <c r="AA5" s="65" t="s">
        <v>14382</v>
      </c>
      <c r="AQ5" s="64">
        <v>800</v>
      </c>
      <c r="AU5" s="66"/>
      <c r="AV5" s="66"/>
      <c r="AW5" s="66"/>
      <c r="AX5" s="66"/>
      <c r="AY5" s="67" t="s">
        <v>14387</v>
      </c>
      <c r="BE5" s="66"/>
    </row>
    <row r="6" spans="1:58">
      <c r="A6" s="9" t="str">
        <f t="shared" si="0"/>
        <v>2026-01</v>
      </c>
      <c r="B6" s="9" t="str">
        <f>_xlfn.XLOOKUP(I6,过机服务商重量差!A:A,过机服务商重量差!G:G)</f>
        <v>张诚</v>
      </c>
      <c r="C6" s="9" t="str">
        <f>IF(N6="FBA","主营产品",IF(N6="专线","专线",LOOKUP(1,0/((G6&gt;=提成标准!D:D)*(G6&lt;提成标准!E:E)),提成标准!C:C)))</f>
        <v>快递大货</v>
      </c>
      <c r="D6" s="9">
        <f t="shared" si="1"/>
        <v>44</v>
      </c>
      <c r="E6" s="9">
        <f>_xlfn.XLOOKUP(C6,提成标准!C:C,提成标准!H:H,"")</f>
        <v>0.1</v>
      </c>
      <c r="F6" s="9">
        <f t="shared" si="2"/>
        <v>4.4</v>
      </c>
      <c r="G6" s="9">
        <f>_xlfn.XLOOKUP(I6,过机服务商重量差!A:A,过机服务商重量差!L:L)</f>
        <v>44</v>
      </c>
      <c r="H6" s="9" t="str">
        <f ca="1">IFERROR(LOOKUP(1,0/((B6=名单!B:B)*(VALUE(AY6)&gt;=名单!E:E)*(VALUE(AY6)&lt;=名单!G:G)*(AA6="正常走货")),名单!H:H),"否")</f>
        <v>否</v>
      </c>
      <c r="I6" s="64" t="s">
        <v>34</v>
      </c>
      <c r="J6" s="64" t="s">
        <v>36</v>
      </c>
      <c r="L6" s="65" t="s">
        <v>14388</v>
      </c>
      <c r="N6" s="64" t="s">
        <v>18</v>
      </c>
      <c r="O6" s="66"/>
      <c r="P6" s="66"/>
      <c r="T6" s="66"/>
      <c r="U6" s="65" t="s">
        <v>39</v>
      </c>
      <c r="V6" s="65" t="s">
        <v>14389</v>
      </c>
      <c r="W6" s="66"/>
      <c r="Y6" s="66"/>
      <c r="Z6" s="66"/>
      <c r="AA6" s="65" t="s">
        <v>14382</v>
      </c>
      <c r="AQ6" s="64">
        <v>400</v>
      </c>
      <c r="AU6" s="66"/>
      <c r="AV6" s="66"/>
      <c r="AX6" s="66"/>
      <c r="AY6" s="67" t="s">
        <v>14390</v>
      </c>
      <c r="BE6" s="66"/>
    </row>
    <row r="7" spans="1:58">
      <c r="A7" s="9" t="str">
        <f t="shared" si="0"/>
        <v>2026-01</v>
      </c>
      <c r="B7" s="9" t="str">
        <f>_xlfn.XLOOKUP(I7,过机服务商重量差!A:A,过机服务商重量差!G:G)</f>
        <v>张诚</v>
      </c>
      <c r="C7" s="9" t="str">
        <f>IF(N7="FBA","主营产品",IF(N7="专线","专线",LOOKUP(1,0/((G7&gt;=提成标准!D:D)*(G7&lt;提成标准!E:E)),提成标准!C:C)))</f>
        <v>快递大货</v>
      </c>
      <c r="D7" s="9">
        <f t="shared" si="1"/>
        <v>236</v>
      </c>
      <c r="E7" s="9">
        <f>_xlfn.XLOOKUP(C7,提成标准!C:C,提成标准!H:H,"")</f>
        <v>0.1</v>
      </c>
      <c r="F7" s="9">
        <f t="shared" si="2"/>
        <v>23.6</v>
      </c>
      <c r="G7" s="9">
        <f>_xlfn.XLOOKUP(I7,过机服务商重量差!A:A,过机服务商重量差!L:L)</f>
        <v>236</v>
      </c>
      <c r="H7" s="9" t="str">
        <f ca="1">IFERROR(LOOKUP(1,0/((B7=名单!B:B)*(VALUE(AY7)&gt;=名单!E:E)*(VALUE(AY7)&lt;=名单!G:G)*(AA7="正常走货")),名单!H:H),"否")</f>
        <v>否</v>
      </c>
      <c r="I7" s="64" t="s">
        <v>40</v>
      </c>
      <c r="J7" s="64" t="s">
        <v>36</v>
      </c>
      <c r="L7" s="65" t="s">
        <v>14388</v>
      </c>
      <c r="N7" s="64" t="s">
        <v>18</v>
      </c>
      <c r="O7" s="66"/>
      <c r="P7" s="66"/>
      <c r="T7" s="66"/>
      <c r="U7" s="65" t="s">
        <v>39</v>
      </c>
      <c r="V7" s="65" t="s">
        <v>14389</v>
      </c>
      <c r="W7" s="66"/>
      <c r="Y7" s="66"/>
      <c r="Z7" s="66"/>
      <c r="AA7" s="65" t="s">
        <v>14382</v>
      </c>
      <c r="AQ7" s="64">
        <v>2832</v>
      </c>
      <c r="AU7" s="66"/>
      <c r="AV7" s="66"/>
      <c r="AX7" s="66"/>
      <c r="AY7" s="67" t="s">
        <v>14391</v>
      </c>
      <c r="BE7" s="66"/>
    </row>
    <row r="8" spans="1:58">
      <c r="A8" s="9" t="str">
        <f t="shared" si="0"/>
        <v>2026-01</v>
      </c>
      <c r="B8" s="9" t="str">
        <f>_xlfn.XLOOKUP(I8,过机服务商重量差!A:A,过机服务商重量差!G:G)</f>
        <v>张诚</v>
      </c>
      <c r="C8" s="9" t="str">
        <f>IF(N8="FBA","主营产品",IF(N8="专线","专线",LOOKUP(1,0/((G8&gt;=提成标准!D:D)*(G8&lt;提成标准!E:E)),提成标准!C:C)))</f>
        <v>快递大货</v>
      </c>
      <c r="D8" s="9">
        <f t="shared" si="1"/>
        <v>77</v>
      </c>
      <c r="E8" s="9">
        <f>_xlfn.XLOOKUP(C8,提成标准!C:C,提成标准!H:H,"")</f>
        <v>0.1</v>
      </c>
      <c r="F8" s="9">
        <f t="shared" si="2"/>
        <v>7.7</v>
      </c>
      <c r="G8" s="9">
        <f>_xlfn.XLOOKUP(I8,过机服务商重量差!A:A,过机服务商重量差!L:L)</f>
        <v>77</v>
      </c>
      <c r="H8" s="9" t="str">
        <f ca="1">IFERROR(LOOKUP(1,0/((B8=名单!B:B)*(VALUE(AY8)&gt;=名单!E:E)*(VALUE(AY8)&lt;=名单!G:G)*(AA8="正常走货")),名单!H:H),"否")</f>
        <v>否</v>
      </c>
      <c r="I8" s="64" t="s">
        <v>42</v>
      </c>
      <c r="J8" s="64" t="s">
        <v>36</v>
      </c>
      <c r="L8" s="65" t="s">
        <v>14388</v>
      </c>
      <c r="N8" s="64" t="s">
        <v>18</v>
      </c>
      <c r="O8" s="66"/>
      <c r="P8" s="66"/>
      <c r="T8" s="66"/>
      <c r="U8" s="65" t="s">
        <v>39</v>
      </c>
      <c r="V8" s="65" t="s">
        <v>14389</v>
      </c>
      <c r="W8" s="66"/>
      <c r="Y8" s="66"/>
      <c r="Z8" s="66"/>
      <c r="AA8" s="65" t="s">
        <v>14382</v>
      </c>
      <c r="AQ8" s="64">
        <v>924</v>
      </c>
      <c r="AV8" s="66"/>
      <c r="AX8" s="66"/>
      <c r="AY8" s="67" t="s">
        <v>14392</v>
      </c>
      <c r="BE8" s="66"/>
    </row>
    <row r="9" spans="1:58">
      <c r="A9" s="9" t="str">
        <f t="shared" si="0"/>
        <v>2026-01</v>
      </c>
      <c r="B9" s="9" t="str">
        <f>_xlfn.XLOOKUP(I9,过机服务商重量差!A:A,过机服务商重量差!G:G)</f>
        <v>张诚</v>
      </c>
      <c r="C9" s="9" t="str">
        <f>IF(N9="FBA","主营产品",IF(N9="专线","专线",LOOKUP(1,0/((G9&gt;=提成标准!D:D)*(G9&lt;提成标准!E:E)),提成标准!C:C)))</f>
        <v>快递大货</v>
      </c>
      <c r="D9" s="9">
        <f t="shared" si="1"/>
        <v>183</v>
      </c>
      <c r="E9" s="9">
        <f>_xlfn.XLOOKUP(C9,提成标准!C:C,提成标准!H:H,"")</f>
        <v>0.1</v>
      </c>
      <c r="F9" s="9">
        <f t="shared" si="2"/>
        <v>18.3</v>
      </c>
      <c r="G9" s="9">
        <f>_xlfn.XLOOKUP(I9,过机服务商重量差!A:A,过机服务商重量差!L:L)</f>
        <v>183</v>
      </c>
      <c r="H9" s="9" t="str">
        <f ca="1">IFERROR(LOOKUP(1,0/((B9=名单!B:B)*(VALUE(AY9)&gt;=名单!E:E)*(VALUE(AY9)&lt;=名单!G:G)*(AA9="正常走货")),名单!H:H),"否")</f>
        <v>否</v>
      </c>
      <c r="I9" s="64" t="s">
        <v>44</v>
      </c>
      <c r="J9" s="64" t="s">
        <v>36</v>
      </c>
      <c r="L9" s="65" t="s">
        <v>14388</v>
      </c>
      <c r="N9" s="64" t="s">
        <v>18</v>
      </c>
      <c r="O9" s="66"/>
      <c r="P9" s="66"/>
      <c r="T9" s="66"/>
      <c r="U9" s="65" t="s">
        <v>39</v>
      </c>
      <c r="V9" s="65" t="s">
        <v>14389</v>
      </c>
      <c r="W9" s="66"/>
      <c r="Y9" s="66"/>
      <c r="Z9" s="66"/>
      <c r="AA9" s="65" t="s">
        <v>14382</v>
      </c>
      <c r="AQ9" s="64">
        <v>2196</v>
      </c>
      <c r="AV9" s="66"/>
      <c r="AW9" s="66"/>
      <c r="AX9" s="66"/>
      <c r="AY9" s="67" t="s">
        <v>14393</v>
      </c>
      <c r="BE9" s="66"/>
    </row>
    <row r="10" spans="1:58">
      <c r="A10" s="9" t="str">
        <f t="shared" si="0"/>
        <v>2026-01</v>
      </c>
      <c r="B10" s="9" t="str">
        <f>_xlfn.XLOOKUP(I10,过机服务商重量差!A:A,过机服务商重量差!G:G)</f>
        <v>张诚</v>
      </c>
      <c r="C10" s="9" t="str">
        <f>IF(N10="FBA","主营产品",IF(N10="专线","专线",LOOKUP(1,0/((G10&gt;=提成标准!D:D)*(G10&lt;提成标准!E:E)),提成标准!C:C)))</f>
        <v>快递大货</v>
      </c>
      <c r="D10" s="9">
        <f t="shared" si="1"/>
        <v>132</v>
      </c>
      <c r="E10" s="9">
        <f>_xlfn.XLOOKUP(C10,提成标准!C:C,提成标准!H:H,"")</f>
        <v>0.1</v>
      </c>
      <c r="F10" s="9">
        <f t="shared" si="2"/>
        <v>13.2</v>
      </c>
      <c r="G10" s="9">
        <f>_xlfn.XLOOKUP(I10,过机服务商重量差!A:A,过机服务商重量差!L:L)</f>
        <v>132</v>
      </c>
      <c r="H10" s="9" t="str">
        <f ca="1">IFERROR(LOOKUP(1,0/((B10=名单!B:B)*(VALUE(AY10)&gt;=名单!E:E)*(VALUE(AY10)&lt;=名单!G:G)*(AA10="正常走货")),名单!H:H),"否")</f>
        <v>否</v>
      </c>
      <c r="I10" s="64" t="s">
        <v>46</v>
      </c>
      <c r="J10" s="64" t="s">
        <v>36</v>
      </c>
      <c r="L10" s="65" t="s">
        <v>14388</v>
      </c>
      <c r="N10" s="64" t="s">
        <v>18</v>
      </c>
      <c r="O10" s="66"/>
      <c r="P10" s="66"/>
      <c r="T10" s="66"/>
      <c r="U10" s="65" t="s">
        <v>39</v>
      </c>
      <c r="V10" s="65" t="s">
        <v>14389</v>
      </c>
      <c r="W10" s="66"/>
      <c r="Y10" s="66"/>
      <c r="Z10" s="66"/>
      <c r="AA10" s="65" t="s">
        <v>14382</v>
      </c>
      <c r="AQ10" s="64">
        <v>1584</v>
      </c>
      <c r="AV10" s="66"/>
      <c r="AW10" s="66"/>
      <c r="AX10" s="66"/>
      <c r="AY10" s="67" t="s">
        <v>14394</v>
      </c>
      <c r="BE10" s="66"/>
    </row>
    <row r="11" spans="1:58">
      <c r="A11" s="9" t="str">
        <f t="shared" si="0"/>
        <v>2026-01</v>
      </c>
      <c r="B11" s="9" t="str">
        <f>_xlfn.XLOOKUP(I11,过机服务商重量差!A:A,过机服务商重量差!G:G)</f>
        <v>风清扬</v>
      </c>
      <c r="C11" s="9" t="str">
        <f>IF(N11="FBA","主营产品",IF(N11="专线","专线",LOOKUP(1,0/((G11&gt;=提成标准!D:D)*(G11&lt;提成标准!E:E)),提成标准!C:C)))</f>
        <v>快递大货</v>
      </c>
      <c r="D11" s="9">
        <f t="shared" si="1"/>
        <v>67</v>
      </c>
      <c r="E11" s="9">
        <f>_xlfn.XLOOKUP(C11,提成标准!C:C,提成标准!H:H,"")</f>
        <v>0.1</v>
      </c>
      <c r="F11" s="9">
        <f t="shared" si="2"/>
        <v>6.7</v>
      </c>
      <c r="G11" s="9">
        <f>_xlfn.XLOOKUP(I11,过机服务商重量差!A:A,过机服务商重量差!L:L)</f>
        <v>67</v>
      </c>
      <c r="H11" s="9" t="str">
        <f ca="1">IFERROR(LOOKUP(1,0/((B11=名单!B:B)*(VALUE(AY11)&gt;=名单!E:E)*(VALUE(AY11)&lt;=名单!G:G)*(AA11="正常走货")),名单!H:H),"否")</f>
        <v>否</v>
      </c>
      <c r="I11" s="64" t="s">
        <v>48</v>
      </c>
      <c r="J11" s="64" t="s">
        <v>50</v>
      </c>
      <c r="L11" s="65" t="s">
        <v>51</v>
      </c>
      <c r="N11" s="64" t="s">
        <v>18</v>
      </c>
      <c r="O11" s="66"/>
      <c r="P11" s="66"/>
      <c r="T11" s="66"/>
      <c r="U11" s="65" t="s">
        <v>39</v>
      </c>
      <c r="V11" s="64" t="s">
        <v>14389</v>
      </c>
      <c r="W11" s="66"/>
      <c r="Y11" s="66"/>
      <c r="Z11" s="66"/>
      <c r="AA11" s="65" t="s">
        <v>14382</v>
      </c>
      <c r="AQ11" s="64">
        <v>-99.5</v>
      </c>
      <c r="AU11" s="66"/>
      <c r="AV11" s="66"/>
      <c r="AW11" s="66"/>
      <c r="AX11" s="66"/>
      <c r="AY11" s="67" t="s">
        <v>14395</v>
      </c>
      <c r="BE11" s="66"/>
    </row>
    <row r="12" spans="1:58">
      <c r="A12" s="9" t="str">
        <f t="shared" si="0"/>
        <v>2026-01</v>
      </c>
      <c r="B12" s="9" t="str">
        <f>_xlfn.XLOOKUP(I12,过机服务商重量差!A:A,过机服务商重量差!G:G)</f>
        <v>风清扬</v>
      </c>
      <c r="C12" s="9" t="str">
        <f>IF(N12="FBA","主营产品",IF(N12="专线","专线",LOOKUP(1,0/((G12&gt;=提成标准!D:D)*(G12&lt;提成标准!E:E)),提成标准!C:C)))</f>
        <v>快递大货</v>
      </c>
      <c r="D12" s="9">
        <f t="shared" si="1"/>
        <v>272</v>
      </c>
      <c r="E12" s="9">
        <f>_xlfn.XLOOKUP(C12,提成标准!C:C,提成标准!H:H,"")</f>
        <v>0.1</v>
      </c>
      <c r="F12" s="9">
        <f t="shared" si="2"/>
        <v>27.2</v>
      </c>
      <c r="G12" s="9">
        <f>_xlfn.XLOOKUP(I12,过机服务商重量差!A:A,过机服务商重量差!L:L)</f>
        <v>272</v>
      </c>
      <c r="H12" s="9" t="str">
        <f ca="1">IFERROR(LOOKUP(1,0/((B12=名单!B:B)*(VALUE(AY12)&gt;=名单!E:E)*(VALUE(AY12)&lt;=名单!G:G)*(AA12="正常走货")),名单!H:H),"否")</f>
        <v>否</v>
      </c>
      <c r="I12" s="64" t="s">
        <v>53</v>
      </c>
      <c r="J12" s="64" t="s">
        <v>50</v>
      </c>
      <c r="L12" s="65" t="s">
        <v>51</v>
      </c>
      <c r="N12" s="64" t="s">
        <v>18</v>
      </c>
      <c r="O12" s="66"/>
      <c r="P12" s="66"/>
      <c r="T12" s="66"/>
      <c r="U12" s="65" t="s">
        <v>39</v>
      </c>
      <c r="V12" s="65" t="s">
        <v>14389</v>
      </c>
      <c r="W12" s="66"/>
      <c r="Y12" s="66"/>
      <c r="Z12" s="66"/>
      <c r="AA12" s="65" t="s">
        <v>14382</v>
      </c>
      <c r="AQ12" s="64">
        <v>126.4</v>
      </c>
      <c r="AU12" s="66"/>
      <c r="AV12" s="66"/>
      <c r="AX12" s="66"/>
      <c r="AY12" s="67" t="s">
        <v>14396</v>
      </c>
      <c r="BC12" s="66"/>
      <c r="BE12" s="66"/>
      <c r="BF12" s="66"/>
    </row>
    <row r="13" spans="1:58">
      <c r="A13" s="9" t="str">
        <f t="shared" si="0"/>
        <v>2026-01</v>
      </c>
      <c r="B13" s="9" t="str">
        <f>_xlfn.XLOOKUP(I13,过机服务商重量差!A:A,过机服务商重量差!G:G)</f>
        <v>风清扬</v>
      </c>
      <c r="C13" s="9" t="str">
        <f>IF(N13="FBA","主营产品",IF(N13="专线","专线",LOOKUP(1,0/((G13&gt;=提成标准!D:D)*(G13&lt;提成标准!E:E)),提成标准!C:C)))</f>
        <v>快递大货</v>
      </c>
      <c r="D13" s="9">
        <f t="shared" si="1"/>
        <v>138</v>
      </c>
      <c r="E13" s="9">
        <f>_xlfn.XLOOKUP(C13,提成标准!C:C,提成标准!H:H,"")</f>
        <v>0.1</v>
      </c>
      <c r="F13" s="9">
        <f t="shared" si="2"/>
        <v>13.8</v>
      </c>
      <c r="G13" s="9">
        <f>_xlfn.XLOOKUP(I13,过机服务商重量差!A:A,过机服务商重量差!L:L)</f>
        <v>138</v>
      </c>
      <c r="H13" s="9" t="str">
        <f ca="1">IFERROR(LOOKUP(1,0/((B13=名单!B:B)*(VALUE(AY13)&gt;=名单!E:E)*(VALUE(AY13)&lt;=名单!G:G)*(AA13="正常走货")),名单!H:H),"否")</f>
        <v>否</v>
      </c>
      <c r="I13" s="64" t="s">
        <v>55</v>
      </c>
      <c r="J13" s="64" t="s">
        <v>50</v>
      </c>
      <c r="L13" s="65" t="s">
        <v>51</v>
      </c>
      <c r="N13" s="64" t="s">
        <v>18</v>
      </c>
      <c r="O13" s="66"/>
      <c r="P13" s="66"/>
      <c r="T13" s="66"/>
      <c r="U13" s="65" t="s">
        <v>39</v>
      </c>
      <c r="V13" s="65" t="s">
        <v>14389</v>
      </c>
      <c r="W13" s="66"/>
      <c r="Y13" s="66"/>
      <c r="Z13" s="66"/>
      <c r="AA13" s="65" t="s">
        <v>14382</v>
      </c>
      <c r="AQ13" s="64">
        <v>139.3</v>
      </c>
      <c r="AV13" s="66"/>
      <c r="AW13" s="66"/>
      <c r="AX13" s="66"/>
      <c r="AY13" s="67" t="s">
        <v>14397</v>
      </c>
      <c r="BC13" s="66"/>
      <c r="BE13" s="66"/>
    </row>
    <row r="14" spans="1:58">
      <c r="A14" s="9" t="str">
        <f t="shared" si="0"/>
        <v>2026-01</v>
      </c>
      <c r="B14" s="9" t="str">
        <f>_xlfn.XLOOKUP(I14,过机服务商重量差!A:A,过机服务商重量差!G:G)</f>
        <v>张诚</v>
      </c>
      <c r="C14" s="9" t="str">
        <f>IF(N14="FBA","主营产品",IF(N14="专线","专线",LOOKUP(1,0/((G14&gt;=提成标准!D:D)*(G14&lt;提成标准!E:E)),提成标准!C:C)))</f>
        <v>快递大货</v>
      </c>
      <c r="D14" s="9">
        <f t="shared" si="1"/>
        <v>125</v>
      </c>
      <c r="E14" s="9">
        <f>_xlfn.XLOOKUP(C14,提成标准!C:C,提成标准!H:H,"")</f>
        <v>0.1</v>
      </c>
      <c r="F14" s="9">
        <f t="shared" si="2"/>
        <v>12.5</v>
      </c>
      <c r="G14" s="9">
        <f>_xlfn.XLOOKUP(I14,过机服务商重量差!A:A,过机服务商重量差!L:L)</f>
        <v>125</v>
      </c>
      <c r="H14" s="9" t="str">
        <f ca="1">IFERROR(LOOKUP(1,0/((B14=名单!B:B)*(VALUE(AY14)&gt;=名单!E:E)*(VALUE(AY14)&lt;=名单!G:G)*(AA14="正常走货")),名单!H:H),"否")</f>
        <v>否</v>
      </c>
      <c r="I14" s="64" t="s">
        <v>57</v>
      </c>
      <c r="J14" s="64" t="s">
        <v>36</v>
      </c>
      <c r="L14" s="65" t="s">
        <v>14388</v>
      </c>
      <c r="N14" s="64" t="s">
        <v>18</v>
      </c>
      <c r="O14" s="66"/>
      <c r="P14" s="66"/>
      <c r="T14" s="66"/>
      <c r="U14" s="65" t="s">
        <v>39</v>
      </c>
      <c r="V14" s="65" t="s">
        <v>14389</v>
      </c>
      <c r="W14" s="66"/>
      <c r="Y14" s="66"/>
      <c r="Z14" s="66"/>
      <c r="AA14" s="65" t="s">
        <v>14382</v>
      </c>
      <c r="AQ14" s="64">
        <v>1562.5</v>
      </c>
      <c r="AU14" s="66"/>
      <c r="AV14" s="66"/>
      <c r="AX14" s="66"/>
      <c r="AY14" s="67" t="s">
        <v>14398</v>
      </c>
      <c r="BE14" s="66"/>
    </row>
    <row r="15" spans="1:58">
      <c r="A15" s="9" t="str">
        <f t="shared" si="0"/>
        <v>2026-01</v>
      </c>
      <c r="B15" s="9" t="str">
        <f>_xlfn.XLOOKUP(I15,过机服务商重量差!A:A,过机服务商重量差!G:G)</f>
        <v>张诚</v>
      </c>
      <c r="C15" s="9" t="str">
        <f>IF(N15="FBA","主营产品",IF(N15="专线","专线",LOOKUP(1,0/((G15&gt;=提成标准!D:D)*(G15&lt;提成标准!E:E)),提成标准!C:C)))</f>
        <v>快递大货</v>
      </c>
      <c r="D15" s="9">
        <f t="shared" si="1"/>
        <v>234</v>
      </c>
      <c r="E15" s="9">
        <f>_xlfn.XLOOKUP(C15,提成标准!C:C,提成标准!H:H,"")</f>
        <v>0.1</v>
      </c>
      <c r="F15" s="9">
        <f t="shared" si="2"/>
        <v>23.4</v>
      </c>
      <c r="G15" s="9">
        <f>_xlfn.XLOOKUP(I15,过机服务商重量差!A:A,过机服务商重量差!L:L)</f>
        <v>234</v>
      </c>
      <c r="H15" s="9" t="str">
        <f ca="1">IFERROR(LOOKUP(1,0/((B15=名单!B:B)*(VALUE(AY15)&gt;=名单!E:E)*(VALUE(AY15)&lt;=名单!G:G)*(AA15="正常走货")),名单!H:H),"否")</f>
        <v>否</v>
      </c>
      <c r="I15" s="64" t="s">
        <v>59</v>
      </c>
      <c r="J15" s="64" t="s">
        <v>36</v>
      </c>
      <c r="L15" s="65" t="s">
        <v>14388</v>
      </c>
      <c r="N15" s="64" t="s">
        <v>18</v>
      </c>
      <c r="O15" s="66"/>
      <c r="P15" s="66"/>
      <c r="T15" s="66"/>
      <c r="U15" s="65" t="s">
        <v>39</v>
      </c>
      <c r="V15" s="64" t="s">
        <v>14389</v>
      </c>
      <c r="W15" s="66"/>
      <c r="Y15" s="66"/>
      <c r="Z15" s="66"/>
      <c r="AA15" s="65" t="s">
        <v>14382</v>
      </c>
      <c r="AQ15" s="64">
        <v>2925</v>
      </c>
      <c r="AU15" s="66"/>
      <c r="AV15" s="66"/>
      <c r="AW15" s="66"/>
      <c r="AX15" s="66"/>
      <c r="AY15" s="67" t="s">
        <v>14399</v>
      </c>
      <c r="BE15" s="66"/>
    </row>
    <row r="16" spans="1:58">
      <c r="A16" s="9" t="str">
        <f t="shared" si="0"/>
        <v>2026-01</v>
      </c>
      <c r="B16" s="9" t="str">
        <f>_xlfn.XLOOKUP(I16,过机服务商重量差!A:A,过机服务商重量差!G:G)</f>
        <v>风清扬</v>
      </c>
      <c r="C16" s="9" t="str">
        <f>IF(N16="FBA","主营产品",IF(N16="专线","专线",LOOKUP(1,0/((G16&gt;=提成标准!D:D)*(G16&lt;提成标准!E:E)),提成标准!C:C)))</f>
        <v>快递大货</v>
      </c>
      <c r="D16" s="9">
        <f t="shared" si="1"/>
        <v>37</v>
      </c>
      <c r="E16" s="9">
        <f>_xlfn.XLOOKUP(C16,提成标准!C:C,提成标准!H:H,"")</f>
        <v>0.1</v>
      </c>
      <c r="F16" s="9">
        <f t="shared" si="2"/>
        <v>3.7</v>
      </c>
      <c r="G16" s="9">
        <f>_xlfn.XLOOKUP(I16,过机服务商重量差!A:A,过机服务商重量差!L:L)</f>
        <v>37</v>
      </c>
      <c r="H16" s="9" t="str">
        <f ca="1">IFERROR(LOOKUP(1,0/((B16=名单!B:B)*(VALUE(AY16)&gt;=名单!E:E)*(VALUE(AY16)&lt;=名单!G:G)*(AA16="正常走货")),名单!H:H),"否")</f>
        <v>否</v>
      </c>
      <c r="I16" s="64" t="s">
        <v>61</v>
      </c>
      <c r="J16" s="64" t="s">
        <v>50</v>
      </c>
      <c r="L16" s="65" t="s">
        <v>51</v>
      </c>
      <c r="N16" s="64" t="s">
        <v>18</v>
      </c>
      <c r="O16" s="66"/>
      <c r="P16" s="66"/>
      <c r="T16" s="66"/>
      <c r="U16" s="65" t="s">
        <v>39</v>
      </c>
      <c r="V16" s="64" t="s">
        <v>14389</v>
      </c>
      <c r="W16" s="66"/>
      <c r="Y16" s="66"/>
      <c r="Z16" s="66"/>
      <c r="AA16" s="65" t="s">
        <v>14382</v>
      </c>
      <c r="AQ16" s="64">
        <v>29.9</v>
      </c>
      <c r="AU16" s="66"/>
      <c r="AV16" s="66"/>
      <c r="AW16" s="66"/>
      <c r="AX16" s="66"/>
      <c r="AY16" s="67" t="s">
        <v>14400</v>
      </c>
      <c r="BE16" s="66"/>
    </row>
    <row r="17" spans="1:58">
      <c r="A17" s="9" t="str">
        <f t="shared" si="0"/>
        <v>2026-01</v>
      </c>
      <c r="B17" s="9" t="str">
        <f>_xlfn.XLOOKUP(I17,过机服务商重量差!A:A,过机服务商重量差!G:G)</f>
        <v>风清扬</v>
      </c>
      <c r="C17" s="9" t="str">
        <f>IF(N17="FBA","主营产品",IF(N17="专线","专线",LOOKUP(1,0/((G17&gt;=提成标准!D:D)*(G17&lt;提成标准!E:E)),提成标准!C:C)))</f>
        <v>快递大货</v>
      </c>
      <c r="D17" s="9">
        <f t="shared" si="1"/>
        <v>26</v>
      </c>
      <c r="E17" s="9">
        <f>_xlfn.XLOOKUP(C17,提成标准!C:C,提成标准!H:H,"")</f>
        <v>0.1</v>
      </c>
      <c r="F17" s="9">
        <f t="shared" si="2"/>
        <v>2.6</v>
      </c>
      <c r="G17" s="9">
        <f>_xlfn.XLOOKUP(I17,过机服务商重量差!A:A,过机服务商重量差!L:L)</f>
        <v>26</v>
      </c>
      <c r="H17" s="9" t="str">
        <f ca="1">IFERROR(LOOKUP(1,0/((B17=名单!B:B)*(VALUE(AY17)&gt;=名单!E:E)*(VALUE(AY17)&lt;=名单!G:G)*(AA17="正常走货")),名单!H:H),"否")</f>
        <v>否</v>
      </c>
      <c r="I17" s="64" t="s">
        <v>63</v>
      </c>
      <c r="J17" s="64" t="s">
        <v>50</v>
      </c>
      <c r="L17" s="65" t="s">
        <v>51</v>
      </c>
      <c r="N17" s="64" t="s">
        <v>18</v>
      </c>
      <c r="O17" s="66"/>
      <c r="P17" s="66"/>
      <c r="T17" s="66"/>
      <c r="U17" s="65" t="s">
        <v>39</v>
      </c>
      <c r="V17" s="64" t="s">
        <v>14389</v>
      </c>
      <c r="W17" s="66"/>
      <c r="Y17" s="66"/>
      <c r="Z17" s="66"/>
      <c r="AA17" s="65" t="s">
        <v>14382</v>
      </c>
      <c r="AQ17" s="64">
        <v>173.4</v>
      </c>
      <c r="AU17" s="66"/>
      <c r="AV17" s="66"/>
      <c r="AW17" s="66"/>
      <c r="AX17" s="66"/>
      <c r="AY17" s="67" t="s">
        <v>14401</v>
      </c>
      <c r="BE17" s="66"/>
    </row>
    <row r="18" spans="1:58">
      <c r="A18" s="9" t="str">
        <f t="shared" si="0"/>
        <v>2026-01</v>
      </c>
      <c r="B18" s="9" t="str">
        <f>_xlfn.XLOOKUP(I18,过机服务商重量差!A:A,过机服务商重量差!G:G)</f>
        <v>张诚</v>
      </c>
      <c r="C18" s="9" t="str">
        <f>IF(N18="FBA","主营产品",IF(N18="专线","专线",LOOKUP(1,0/((G18&gt;=提成标准!D:D)*(G18&lt;提成标准!E:E)),提成标准!C:C)))</f>
        <v>快递大货</v>
      </c>
      <c r="D18" s="9">
        <f t="shared" si="1"/>
        <v>41</v>
      </c>
      <c r="E18" s="9">
        <f>_xlfn.XLOOKUP(C18,提成标准!C:C,提成标准!H:H,"")</f>
        <v>0.1</v>
      </c>
      <c r="F18" s="9">
        <f t="shared" si="2"/>
        <v>4.1</v>
      </c>
      <c r="G18" s="9">
        <f>_xlfn.XLOOKUP(I18,过机服务商重量差!A:A,过机服务商重量差!L:L)</f>
        <v>41</v>
      </c>
      <c r="H18" s="9" t="str">
        <f ca="1">IFERROR(LOOKUP(1,0/((B18=名单!B:B)*(VALUE(AY18)&gt;=名单!E:E)*(VALUE(AY18)&lt;=名单!G:G)*(AA18="正常走货")),名单!H:H),"否")</f>
        <v>否</v>
      </c>
      <c r="I18" s="64" t="s">
        <v>65</v>
      </c>
      <c r="J18" s="64" t="s">
        <v>36</v>
      </c>
      <c r="L18" s="65" t="s">
        <v>14388</v>
      </c>
      <c r="N18" s="64" t="s">
        <v>18</v>
      </c>
      <c r="O18" s="66"/>
      <c r="P18" s="66"/>
      <c r="T18" s="66"/>
      <c r="U18" s="65" t="s">
        <v>39</v>
      </c>
      <c r="V18" s="64" t="s">
        <v>14389</v>
      </c>
      <c r="W18" s="66"/>
      <c r="Y18" s="66"/>
      <c r="Z18" s="66"/>
      <c r="AA18" s="65" t="s">
        <v>14382</v>
      </c>
      <c r="AQ18" s="64">
        <v>594</v>
      </c>
      <c r="AU18" s="66"/>
      <c r="AV18" s="66"/>
      <c r="AW18" s="66"/>
      <c r="AX18" s="66"/>
      <c r="AY18" s="67" t="s">
        <v>14402</v>
      </c>
      <c r="BE18" s="66"/>
    </row>
    <row r="19" spans="1:58">
      <c r="A19" s="9" t="str">
        <f t="shared" si="0"/>
        <v>2026-01</v>
      </c>
      <c r="B19" s="9" t="str">
        <f>_xlfn.XLOOKUP(I19,过机服务商重量差!A:A,过机服务商重量差!G:G)</f>
        <v>张诚</v>
      </c>
      <c r="C19" s="9" t="str">
        <f>IF(N19="FBA","主营产品",IF(N19="专线","专线",LOOKUP(1,0/((G19&gt;=提成标准!D:D)*(G19&lt;提成标准!E:E)),提成标准!C:C)))</f>
        <v>快递大货</v>
      </c>
      <c r="D19" s="9">
        <f t="shared" si="1"/>
        <v>313</v>
      </c>
      <c r="E19" s="9">
        <f>_xlfn.XLOOKUP(C19,提成标准!C:C,提成标准!H:H,"")</f>
        <v>0.1</v>
      </c>
      <c r="F19" s="9">
        <f t="shared" si="2"/>
        <v>31.3</v>
      </c>
      <c r="G19" s="9">
        <f>_xlfn.XLOOKUP(I19,过机服务商重量差!A:A,过机服务商重量差!L:L)</f>
        <v>313</v>
      </c>
      <c r="H19" s="9" t="str">
        <f ca="1">IFERROR(LOOKUP(1,0/((B19=名单!B:B)*(VALUE(AY19)&gt;=名单!E:E)*(VALUE(AY19)&lt;=名单!G:G)*(AA19="正常走货")),名单!H:H),"否")</f>
        <v>否</v>
      </c>
      <c r="I19" s="64" t="s">
        <v>67</v>
      </c>
      <c r="J19" s="64" t="s">
        <v>36</v>
      </c>
      <c r="L19" s="65" t="s">
        <v>14388</v>
      </c>
      <c r="N19" s="64" t="s">
        <v>18</v>
      </c>
      <c r="O19" s="66"/>
      <c r="P19" s="66"/>
      <c r="T19" s="66"/>
      <c r="U19" s="65" t="s">
        <v>39</v>
      </c>
      <c r="V19" s="65" t="s">
        <v>14389</v>
      </c>
      <c r="W19" s="66"/>
      <c r="Y19" s="66"/>
      <c r="Z19" s="66"/>
      <c r="AA19" s="65" t="s">
        <v>14382</v>
      </c>
      <c r="AQ19" s="64">
        <v>4225.5</v>
      </c>
      <c r="AV19" s="66"/>
      <c r="AX19" s="66"/>
      <c r="AY19" s="67" t="s">
        <v>14403</v>
      </c>
      <c r="BE19" s="66"/>
    </row>
    <row r="20" spans="1:58">
      <c r="A20" s="9" t="str">
        <f t="shared" si="0"/>
        <v>2026-01</v>
      </c>
      <c r="B20" s="9" t="str">
        <f>_xlfn.XLOOKUP(I20,过机服务商重量差!A:A,过机服务商重量差!G:G)</f>
        <v>风清扬</v>
      </c>
      <c r="C20" s="9" t="str">
        <f>IF(N20="FBA","主营产品",IF(N20="专线","专线",LOOKUP(1,0/((G20&gt;=提成标准!D:D)*(G20&lt;提成标准!E:E)),提成标准!C:C)))</f>
        <v>快递大货</v>
      </c>
      <c r="D20" s="9">
        <f t="shared" si="1"/>
        <v>270</v>
      </c>
      <c r="E20" s="9">
        <f>_xlfn.XLOOKUP(C20,提成标准!C:C,提成标准!H:H,"")</f>
        <v>0.1</v>
      </c>
      <c r="F20" s="9">
        <f t="shared" si="2"/>
        <v>27</v>
      </c>
      <c r="G20" s="9">
        <f>_xlfn.XLOOKUP(I20,过机服务商重量差!A:A,过机服务商重量差!L:L)</f>
        <v>270</v>
      </c>
      <c r="H20" s="9" t="str">
        <f ca="1">IFERROR(LOOKUP(1,0/((B20=名单!B:B)*(VALUE(AY20)&gt;=名单!E:E)*(VALUE(AY20)&lt;=名单!G:G)*(AA20="正常走货")),名单!H:H),"否")</f>
        <v>否</v>
      </c>
      <c r="I20" s="64" t="s">
        <v>69</v>
      </c>
      <c r="J20" s="64" t="s">
        <v>50</v>
      </c>
      <c r="L20" s="64" t="s">
        <v>51</v>
      </c>
      <c r="N20" s="64" t="s">
        <v>18</v>
      </c>
      <c r="O20" s="66"/>
      <c r="P20" s="66"/>
      <c r="T20" s="66"/>
      <c r="U20" s="65" t="s">
        <v>39</v>
      </c>
      <c r="V20" s="65" t="s">
        <v>14389</v>
      </c>
      <c r="W20" s="66"/>
      <c r="Y20" s="66"/>
      <c r="Z20" s="66"/>
      <c r="AA20" s="65" t="s">
        <v>14382</v>
      </c>
      <c r="AQ20" s="64">
        <v>-1287.4</v>
      </c>
      <c r="AU20" s="66"/>
      <c r="AV20" s="66"/>
      <c r="AX20" s="66"/>
      <c r="AY20" s="67" t="s">
        <v>14404</v>
      </c>
      <c r="BE20" s="66"/>
    </row>
    <row r="21" spans="1:58">
      <c r="A21" s="9" t="str">
        <f t="shared" si="0"/>
        <v>2026-01</v>
      </c>
      <c r="B21" s="9" t="str">
        <f>_xlfn.XLOOKUP(I21,过机服务商重量差!A:A,过机服务商重量差!G:G)</f>
        <v>风清扬</v>
      </c>
      <c r="C21" s="9" t="str">
        <f>IF(N21="FBA","主营产品",IF(N21="专线","专线",LOOKUP(1,0/((G21&gt;=提成标准!D:D)*(G21&lt;提成标准!E:E)),提成标准!C:C)))</f>
        <v>快递大货</v>
      </c>
      <c r="D21" s="9">
        <f t="shared" si="1"/>
        <v>732</v>
      </c>
      <c r="E21" s="9">
        <f>_xlfn.XLOOKUP(C21,提成标准!C:C,提成标准!H:H,"")</f>
        <v>0.1</v>
      </c>
      <c r="F21" s="9">
        <f t="shared" si="2"/>
        <v>73.2</v>
      </c>
      <c r="G21" s="9">
        <f>_xlfn.XLOOKUP(I21,过机服务商重量差!A:A,过机服务商重量差!L:L)</f>
        <v>732</v>
      </c>
      <c r="H21" s="9" t="str">
        <f ca="1">IFERROR(LOOKUP(1,0/((B21=名单!B:B)*(VALUE(AY21)&gt;=名单!E:E)*(VALUE(AY21)&lt;=名单!G:G)*(AA21="正常走货")),名单!H:H),"否")</f>
        <v>否</v>
      </c>
      <c r="I21" s="64" t="s">
        <v>71</v>
      </c>
      <c r="J21" s="64" t="s">
        <v>50</v>
      </c>
      <c r="L21" s="65" t="s">
        <v>51</v>
      </c>
      <c r="N21" s="65" t="s">
        <v>18</v>
      </c>
      <c r="O21" s="66"/>
      <c r="P21" s="66"/>
      <c r="T21" s="66"/>
      <c r="U21" s="65" t="s">
        <v>39</v>
      </c>
      <c r="V21" s="65" t="s">
        <v>14389</v>
      </c>
      <c r="W21" s="66"/>
      <c r="Y21" s="66"/>
      <c r="Z21" s="66"/>
      <c r="AA21" s="65" t="s">
        <v>14382</v>
      </c>
      <c r="AQ21" s="64">
        <v>-2935.6</v>
      </c>
      <c r="AU21" s="66"/>
      <c r="AV21" s="66"/>
      <c r="AW21" s="66"/>
      <c r="AX21" s="66"/>
      <c r="AY21" s="67" t="s">
        <v>14405</v>
      </c>
      <c r="BE21" s="66"/>
      <c r="BF21" s="66"/>
    </row>
    <row r="22" spans="1:58">
      <c r="A22" s="9" t="str">
        <f t="shared" si="0"/>
        <v>2026-01</v>
      </c>
      <c r="B22" s="9" t="str">
        <f>_xlfn.XLOOKUP(I22,过机服务商重量差!A:A,过机服务商重量差!G:G)</f>
        <v>张诚</v>
      </c>
      <c r="C22" s="9" t="str">
        <f>IF(N22="FBA","主营产品",IF(N22="专线","专线",LOOKUP(1,0/((G22&gt;=提成标准!D:D)*(G22&lt;提成标准!E:E)),提成标准!C:C)))</f>
        <v>快递大货</v>
      </c>
      <c r="D22" s="9">
        <f t="shared" si="1"/>
        <v>634</v>
      </c>
      <c r="E22" s="9">
        <f>_xlfn.XLOOKUP(C22,提成标准!C:C,提成标准!H:H,"")</f>
        <v>0.1</v>
      </c>
      <c r="F22" s="9">
        <f t="shared" si="2"/>
        <v>63.4</v>
      </c>
      <c r="G22" s="9">
        <f>_xlfn.XLOOKUP(I22,过机服务商重量差!A:A,过机服务商重量差!L:L)</f>
        <v>634</v>
      </c>
      <c r="H22" s="9" t="str">
        <f ca="1">IFERROR(LOOKUP(1,0/((B22=名单!B:B)*(VALUE(AY22)&gt;=名单!E:E)*(VALUE(AY22)&lt;=名单!G:G)*(AA22="正常走货")),名单!H:H),"否")</f>
        <v>否</v>
      </c>
      <c r="I22" s="64" t="s">
        <v>73</v>
      </c>
      <c r="J22" s="64" t="s">
        <v>36</v>
      </c>
      <c r="L22" s="64" t="s">
        <v>14388</v>
      </c>
      <c r="N22" s="64" t="s">
        <v>18</v>
      </c>
      <c r="O22" s="66"/>
      <c r="P22" s="66"/>
      <c r="T22" s="66"/>
      <c r="U22" s="65" t="s">
        <v>39</v>
      </c>
      <c r="V22" s="64" t="s">
        <v>14389</v>
      </c>
      <c r="W22" s="66"/>
      <c r="Y22" s="66"/>
      <c r="Z22" s="66"/>
      <c r="AA22" s="65" t="s">
        <v>14382</v>
      </c>
      <c r="AQ22" s="64">
        <v>7975.8</v>
      </c>
      <c r="AU22" s="66"/>
      <c r="AV22" s="66"/>
      <c r="AX22" s="66"/>
      <c r="AY22" s="67" t="s">
        <v>14406</v>
      </c>
      <c r="BE22" s="66"/>
    </row>
    <row r="23" spans="1:58">
      <c r="A23" s="9" t="str">
        <f t="shared" si="0"/>
        <v>2026-01</v>
      </c>
      <c r="B23" s="9" t="str">
        <f>_xlfn.XLOOKUP(I23,过机服务商重量差!A:A,过机服务商重量差!G:G)</f>
        <v>小旋风</v>
      </c>
      <c r="C23" s="9" t="str">
        <f>IF(N23="FBA","主营产品",IF(N23="专线","专线",LOOKUP(1,0/((G23&gt;=提成标准!D:D)*(G23&lt;提成标准!E:E)),提成标准!C:C)))</f>
        <v>快递大货</v>
      </c>
      <c r="D23" s="9">
        <f t="shared" si="1"/>
        <v>37</v>
      </c>
      <c r="E23" s="9">
        <f>_xlfn.XLOOKUP(C23,提成标准!C:C,提成标准!H:H,"")</f>
        <v>0.1</v>
      </c>
      <c r="F23" s="9">
        <f t="shared" si="2"/>
        <v>3.7</v>
      </c>
      <c r="G23" s="9">
        <f>_xlfn.XLOOKUP(I23,过机服务商重量差!A:A,过机服务商重量差!L:L)</f>
        <v>37</v>
      </c>
      <c r="H23" s="9" t="str">
        <f ca="1">IFERROR(LOOKUP(1,0/((B23=名单!B:B)*(VALUE(AY23)&gt;=名单!E:E)*(VALUE(AY23)&lt;=名单!G:G)*(AA23="正常走货")),名单!H:H),"否")</f>
        <v>否</v>
      </c>
      <c r="I23" s="64" t="s">
        <v>75</v>
      </c>
      <c r="J23" s="64" t="s">
        <v>77</v>
      </c>
      <c r="L23" s="65" t="s">
        <v>78</v>
      </c>
      <c r="N23" s="64" t="s">
        <v>18</v>
      </c>
      <c r="O23" s="66"/>
      <c r="P23" s="66"/>
      <c r="T23" s="66"/>
      <c r="U23" s="65" t="s">
        <v>79</v>
      </c>
      <c r="V23" s="65" t="s">
        <v>14381</v>
      </c>
      <c r="W23" s="66"/>
      <c r="Y23" s="66"/>
      <c r="Z23" s="66"/>
      <c r="AA23" s="65" t="s">
        <v>14382</v>
      </c>
      <c r="AQ23" s="64">
        <v>195.9</v>
      </c>
      <c r="AU23" s="66"/>
      <c r="AV23" s="66"/>
      <c r="AW23" s="66"/>
      <c r="AX23" s="66"/>
      <c r="AY23" s="67" t="s">
        <v>14407</v>
      </c>
      <c r="BE23" s="66"/>
    </row>
    <row r="24" spans="1:58">
      <c r="A24" s="9" t="str">
        <f t="shared" si="0"/>
        <v>2026-01</v>
      </c>
      <c r="B24" s="9" t="str">
        <f>_xlfn.XLOOKUP(I24,过机服务商重量差!A:A,过机服务商重量差!G:G)</f>
        <v>张诚</v>
      </c>
      <c r="C24" s="9" t="str">
        <f>IF(N24="FBA","主营产品",IF(N24="专线","专线",LOOKUP(1,0/((G24&gt;=提成标准!D:D)*(G24&lt;提成标准!E:E)),提成标准!C:C)))</f>
        <v>快递大货</v>
      </c>
      <c r="D24" s="9">
        <f t="shared" si="1"/>
        <v>503</v>
      </c>
      <c r="E24" s="9">
        <f>_xlfn.XLOOKUP(C24,提成标准!C:C,提成标准!H:H,"")</f>
        <v>0.1</v>
      </c>
      <c r="F24" s="9">
        <f t="shared" si="2"/>
        <v>50.3</v>
      </c>
      <c r="G24" s="9">
        <f>_xlfn.XLOOKUP(I24,过机服务商重量差!A:A,过机服务商重量差!L:L)</f>
        <v>503</v>
      </c>
      <c r="H24" s="9" t="str">
        <f ca="1">IFERROR(LOOKUP(1,0/((B24=名单!B:B)*(VALUE(AY24)&gt;=名单!E:E)*(VALUE(AY24)&lt;=名单!G:G)*(AA24="正常走货")),名单!H:H),"否")</f>
        <v>否</v>
      </c>
      <c r="I24" s="64" t="s">
        <v>80</v>
      </c>
      <c r="J24" s="64" t="s">
        <v>36</v>
      </c>
      <c r="L24" s="65" t="s">
        <v>14388</v>
      </c>
      <c r="N24" s="64" t="s">
        <v>18</v>
      </c>
      <c r="O24" s="66"/>
      <c r="P24" s="66"/>
      <c r="T24" s="66"/>
      <c r="U24" s="65" t="s">
        <v>39</v>
      </c>
      <c r="V24" s="65" t="s">
        <v>14389</v>
      </c>
      <c r="W24" s="66"/>
      <c r="Y24" s="66"/>
      <c r="Z24" s="66"/>
      <c r="AA24" s="65" t="s">
        <v>14382</v>
      </c>
      <c r="AQ24" s="64">
        <v>6287.5</v>
      </c>
      <c r="AV24" s="66"/>
      <c r="AW24" s="66"/>
      <c r="AX24" s="66"/>
      <c r="AY24" s="67" t="s">
        <v>14408</v>
      </c>
      <c r="BE24" s="66"/>
    </row>
    <row r="25" spans="1:58">
      <c r="A25" s="9" t="str">
        <f t="shared" si="0"/>
        <v>2026-01</v>
      </c>
      <c r="B25" s="9" t="str">
        <f>_xlfn.XLOOKUP(I25,过机服务商重量差!A:A,过机服务商重量差!G:G)</f>
        <v>小旋风</v>
      </c>
      <c r="C25" s="9" t="str">
        <f>IF(N25="FBA","主营产品",IF(N25="专线","专线",LOOKUP(1,0/((G25&gt;=提成标准!D:D)*(G25&lt;提成标准!E:E)),提成标准!C:C)))</f>
        <v>快递大货</v>
      </c>
      <c r="D25" s="9">
        <f t="shared" si="1"/>
        <v>52</v>
      </c>
      <c r="E25" s="9">
        <f>_xlfn.XLOOKUP(C25,提成标准!C:C,提成标准!H:H,"")</f>
        <v>0.1</v>
      </c>
      <c r="F25" s="9">
        <f t="shared" si="2"/>
        <v>5.2</v>
      </c>
      <c r="G25" s="9">
        <f>_xlfn.XLOOKUP(I25,过机服务商重量差!A:A,过机服务商重量差!L:L)</f>
        <v>52</v>
      </c>
      <c r="H25" s="9" t="str">
        <f ca="1">IFERROR(LOOKUP(1,0/((B25=名单!B:B)*(VALUE(AY25)&gt;=名单!E:E)*(VALUE(AY25)&lt;=名单!G:G)*(AA25="正常走货")),名单!H:H),"否")</f>
        <v>否</v>
      </c>
      <c r="I25" s="64" t="s">
        <v>82</v>
      </c>
      <c r="J25" s="64" t="s">
        <v>84</v>
      </c>
      <c r="L25" s="65" t="s">
        <v>85</v>
      </c>
      <c r="N25" s="64" t="s">
        <v>18</v>
      </c>
      <c r="O25" s="66"/>
      <c r="P25" s="66"/>
      <c r="T25" s="66"/>
      <c r="U25" s="65" t="s">
        <v>86</v>
      </c>
      <c r="V25" s="65" t="s">
        <v>14381</v>
      </c>
      <c r="W25" s="66"/>
      <c r="Y25" s="66"/>
      <c r="Z25" s="66"/>
      <c r="AA25" s="65" t="s">
        <v>14382</v>
      </c>
      <c r="AQ25" s="64">
        <v>2794</v>
      </c>
      <c r="AU25" s="66"/>
      <c r="AV25" s="66"/>
      <c r="AX25" s="66"/>
      <c r="AY25" s="67" t="s">
        <v>14409</v>
      </c>
      <c r="BE25" s="66"/>
    </row>
    <row r="26" spans="1:58">
      <c r="A26" s="9" t="str">
        <f t="shared" si="0"/>
        <v>2026-01</v>
      </c>
      <c r="B26" s="9" t="str">
        <f>_xlfn.XLOOKUP(I26,过机服务商重量差!A:A,过机服务商重量差!G:G)</f>
        <v>玉麒麟</v>
      </c>
      <c r="C26" s="9" t="str">
        <f>IF(N26="FBA","主营产品",IF(N26="专线","专线",LOOKUP(1,0/((G26&gt;=提成标准!D:D)*(G26&lt;提成标准!E:E)),提成标准!C:C)))</f>
        <v>快递小货</v>
      </c>
      <c r="D26" s="9">
        <f t="shared" si="1"/>
        <v>1</v>
      </c>
      <c r="E26" s="9">
        <f>_xlfn.XLOOKUP(C26,提成标准!C:C,提成标准!H:H,"")</f>
        <v>2</v>
      </c>
      <c r="F26" s="9">
        <f t="shared" si="2"/>
        <v>2</v>
      </c>
      <c r="G26" s="9">
        <f>_xlfn.XLOOKUP(I26,过机服务商重量差!A:A,过机服务商重量差!L:L)</f>
        <v>1</v>
      </c>
      <c r="H26" s="9" t="str">
        <f ca="1">IFERROR(LOOKUP(1,0/((B26=名单!B:B)*(VALUE(AY26)&gt;=名单!E:E)*(VALUE(AY26)&lt;=名单!G:G)*(AA26="正常走货")),名单!H:H),"否")</f>
        <v>否</v>
      </c>
      <c r="I26" s="64" t="s">
        <v>87</v>
      </c>
      <c r="J26" s="64" t="s">
        <v>89</v>
      </c>
      <c r="L26" s="65" t="s">
        <v>17</v>
      </c>
      <c r="N26" s="64" t="s">
        <v>18</v>
      </c>
      <c r="O26" s="66"/>
      <c r="P26" s="66"/>
      <c r="T26" s="66"/>
      <c r="U26" s="65" t="s">
        <v>90</v>
      </c>
      <c r="V26" s="64" t="s">
        <v>14410</v>
      </c>
      <c r="W26" s="66"/>
      <c r="Y26" s="66"/>
      <c r="Z26" s="66"/>
      <c r="AA26" s="65" t="s">
        <v>14382</v>
      </c>
      <c r="AQ26" s="64">
        <v>17.92</v>
      </c>
      <c r="AU26" s="66"/>
      <c r="AV26" s="66"/>
      <c r="AW26" s="66"/>
      <c r="AX26" s="66"/>
      <c r="AY26" s="67" t="s">
        <v>14411</v>
      </c>
      <c r="BE26" s="66"/>
    </row>
    <row r="27" spans="1:58">
      <c r="A27" s="9" t="str">
        <f t="shared" si="0"/>
        <v>2026-01</v>
      </c>
      <c r="B27" s="9" t="str">
        <f>_xlfn.XLOOKUP(I27,过机服务商重量差!A:A,过机服务商重量差!G:G)</f>
        <v>小旋风</v>
      </c>
      <c r="C27" s="9" t="str">
        <f>IF(N27="FBA","主营产品",IF(N27="专线","专线",LOOKUP(1,0/((G27&gt;=提成标准!D:D)*(G27&lt;提成标准!E:E)),提成标准!C:C)))</f>
        <v>快递大货</v>
      </c>
      <c r="D27" s="9">
        <f t="shared" si="1"/>
        <v>30</v>
      </c>
      <c r="E27" s="9">
        <f>_xlfn.XLOOKUP(C27,提成标准!C:C,提成标准!H:H,"")</f>
        <v>0.1</v>
      </c>
      <c r="F27" s="9">
        <f t="shared" si="2"/>
        <v>3</v>
      </c>
      <c r="G27" s="9">
        <f>_xlfn.XLOOKUP(I27,过机服务商重量差!A:A,过机服务商重量差!L:L)</f>
        <v>30</v>
      </c>
      <c r="H27" s="9" t="str">
        <f ca="1">IFERROR(LOOKUP(1,0/((B27=名单!B:B)*(VALUE(AY27)&gt;=名单!E:E)*(VALUE(AY27)&lt;=名单!G:G)*(AA27="正常走货")),名单!H:H),"否")</f>
        <v>否</v>
      </c>
      <c r="I27" s="64" t="s">
        <v>91</v>
      </c>
      <c r="J27" s="64" t="s">
        <v>93</v>
      </c>
      <c r="L27" s="64" t="s">
        <v>85</v>
      </c>
      <c r="N27" s="64" t="s">
        <v>18</v>
      </c>
      <c r="O27" s="66"/>
      <c r="P27" s="66"/>
      <c r="T27" s="66"/>
      <c r="U27" s="65" t="s">
        <v>90</v>
      </c>
      <c r="V27" s="65" t="s">
        <v>14410</v>
      </c>
      <c r="W27" s="66"/>
      <c r="Y27" s="66"/>
      <c r="Z27" s="66"/>
      <c r="AA27" s="65" t="s">
        <v>14382</v>
      </c>
      <c r="AQ27" s="64">
        <v>1500</v>
      </c>
      <c r="AU27" s="66"/>
      <c r="AV27" s="66"/>
      <c r="AX27" s="66"/>
      <c r="AY27" s="67" t="s">
        <v>14412</v>
      </c>
      <c r="BE27" s="66"/>
      <c r="BF27" s="66"/>
    </row>
    <row r="28" spans="1:58">
      <c r="A28" s="9" t="str">
        <f t="shared" si="0"/>
        <v>2026-01</v>
      </c>
      <c r="B28" s="9" t="str">
        <f>_xlfn.XLOOKUP(I28,过机服务商重量差!A:A,过机服务商重量差!G:G)</f>
        <v>帅时莹</v>
      </c>
      <c r="C28" s="9" t="str">
        <f>IF(N28="FBA","主营产品",IF(N28="专线","专线",LOOKUP(1,0/((G28&gt;=提成标准!D:D)*(G28&lt;提成标准!E:E)),提成标准!C:C)))</f>
        <v>快递大货</v>
      </c>
      <c r="D28" s="9">
        <f t="shared" si="1"/>
        <v>208</v>
      </c>
      <c r="E28" s="9">
        <f>_xlfn.XLOOKUP(C28,提成标准!C:C,提成标准!H:H,"")</f>
        <v>0.1</v>
      </c>
      <c r="F28" s="9">
        <f t="shared" si="2"/>
        <v>20.8</v>
      </c>
      <c r="G28" s="9">
        <f>_xlfn.XLOOKUP(I28,过机服务商重量差!A:A,过机服务商重量差!L:L)</f>
        <v>208</v>
      </c>
      <c r="H28" s="9" t="str">
        <f ca="1">IFERROR(LOOKUP(1,0/((B28=名单!B:B)*(VALUE(AY28)&gt;=名单!E:E)*(VALUE(AY28)&lt;=名单!G:G)*(AA28="正常走货")),名单!H:H),"否")</f>
        <v>否</v>
      </c>
      <c r="I28" s="64" t="s">
        <v>94</v>
      </c>
      <c r="J28" s="64" t="s">
        <v>96</v>
      </c>
      <c r="L28" s="65" t="s">
        <v>97</v>
      </c>
      <c r="N28" s="64" t="s">
        <v>18</v>
      </c>
      <c r="O28" s="66"/>
      <c r="P28" s="66"/>
      <c r="T28" s="66"/>
      <c r="U28" s="65" t="s">
        <v>99</v>
      </c>
      <c r="V28" s="65" t="s">
        <v>14413</v>
      </c>
      <c r="W28" s="66"/>
      <c r="Y28" s="66"/>
      <c r="Z28" s="66"/>
      <c r="AA28" s="65" t="s">
        <v>14382</v>
      </c>
      <c r="AQ28" s="64">
        <v>2700</v>
      </c>
      <c r="AU28" s="66"/>
      <c r="AV28" s="66"/>
      <c r="AX28" s="66"/>
      <c r="AY28" s="67" t="s">
        <v>14414</v>
      </c>
      <c r="BE28" s="66"/>
    </row>
    <row r="29" spans="1:58">
      <c r="A29" s="9" t="str">
        <f t="shared" si="0"/>
        <v>2026-01</v>
      </c>
      <c r="B29" s="9" t="str">
        <f>_xlfn.XLOOKUP(I29,过机服务商重量差!A:A,过机服务商重量差!G:G)</f>
        <v>玉麒麟</v>
      </c>
      <c r="C29" s="9" t="str">
        <f>IF(N29="FBA","主营产品",IF(N29="专线","专线",LOOKUP(1,0/((G29&gt;=提成标准!D:D)*(G29&lt;提成标准!E:E)),提成标准!C:C)))</f>
        <v>快递小货</v>
      </c>
      <c r="D29" s="9">
        <f t="shared" si="1"/>
        <v>1</v>
      </c>
      <c r="E29" s="9">
        <f>_xlfn.XLOOKUP(C29,提成标准!C:C,提成标准!H:H,"")</f>
        <v>2</v>
      </c>
      <c r="F29" s="9">
        <f t="shared" si="2"/>
        <v>2</v>
      </c>
      <c r="G29" s="9">
        <f>_xlfn.XLOOKUP(I29,过机服务商重量差!A:A,过机服务商重量差!L:L)</f>
        <v>10</v>
      </c>
      <c r="H29" s="9" t="str">
        <f ca="1">IFERROR(LOOKUP(1,0/((B29=名单!B:B)*(VALUE(AY29)&gt;=名单!E:E)*(VALUE(AY29)&lt;=名单!G:G)*(AA29="正常走货")),名单!H:H),"否")</f>
        <v>否</v>
      </c>
      <c r="I29" s="64" t="s">
        <v>100</v>
      </c>
      <c r="J29" s="64" t="s">
        <v>102</v>
      </c>
      <c r="L29" s="65" t="s">
        <v>17</v>
      </c>
      <c r="N29" s="64" t="s">
        <v>18</v>
      </c>
      <c r="O29" s="66"/>
      <c r="P29" s="66"/>
      <c r="T29" s="66"/>
      <c r="U29" s="65" t="s">
        <v>103</v>
      </c>
      <c r="V29" s="65" t="s">
        <v>14385</v>
      </c>
      <c r="W29" s="66"/>
      <c r="Y29" s="66"/>
      <c r="Z29" s="66"/>
      <c r="AA29" s="65" t="s">
        <v>14382</v>
      </c>
      <c r="AQ29" s="64">
        <v>101.6</v>
      </c>
      <c r="AU29" s="66"/>
      <c r="AV29" s="66"/>
      <c r="AW29" s="66"/>
      <c r="AX29" s="66"/>
      <c r="AY29" s="67" t="s">
        <v>14415</v>
      </c>
      <c r="BE29" s="66"/>
    </row>
    <row r="30" spans="1:58">
      <c r="A30" s="9" t="str">
        <f t="shared" si="0"/>
        <v>2026-01</v>
      </c>
      <c r="B30" s="9" t="str">
        <f>_xlfn.XLOOKUP(I30,过机服务商重量差!A:A,过机服务商重量差!G:G)</f>
        <v>玉麒麟</v>
      </c>
      <c r="C30" s="9" t="str">
        <f>IF(N30="FBA","主营产品",IF(N30="专线","专线",LOOKUP(1,0/((G30&gt;=提成标准!D:D)*(G30&lt;提成标准!E:E)),提成标准!C:C)))</f>
        <v>快递小货</v>
      </c>
      <c r="D30" s="9">
        <f t="shared" si="1"/>
        <v>1</v>
      </c>
      <c r="E30" s="9">
        <f>_xlfn.XLOOKUP(C30,提成标准!C:C,提成标准!H:H,"")</f>
        <v>2</v>
      </c>
      <c r="F30" s="9">
        <f t="shared" si="2"/>
        <v>2</v>
      </c>
      <c r="G30" s="9">
        <f>_xlfn.XLOOKUP(I30,过机服务商重量差!A:A,过机服务商重量差!L:L)</f>
        <v>10</v>
      </c>
      <c r="H30" s="9" t="str">
        <f ca="1">IFERROR(LOOKUP(1,0/((B30=名单!B:B)*(VALUE(AY30)&gt;=名单!E:E)*(VALUE(AY30)&lt;=名单!G:G)*(AA30="正常走货")),名单!H:H),"否")</f>
        <v>否</v>
      </c>
      <c r="I30" s="64" t="s">
        <v>104</v>
      </c>
      <c r="J30" s="64" t="s">
        <v>106</v>
      </c>
      <c r="L30" s="64" t="s">
        <v>17</v>
      </c>
      <c r="N30" s="65" t="s">
        <v>18</v>
      </c>
      <c r="O30" s="66"/>
      <c r="P30" s="66"/>
      <c r="T30" s="66"/>
      <c r="U30" s="65" t="s">
        <v>103</v>
      </c>
      <c r="V30" s="65" t="s">
        <v>14385</v>
      </c>
      <c r="W30" s="66"/>
      <c r="Y30" s="66"/>
      <c r="Z30" s="66"/>
      <c r="AA30" s="65" t="s">
        <v>14382</v>
      </c>
      <c r="AQ30" s="64">
        <v>101.6</v>
      </c>
      <c r="AU30" s="66"/>
      <c r="AV30" s="66"/>
      <c r="AX30" s="66"/>
      <c r="AY30" s="67" t="s">
        <v>14416</v>
      </c>
      <c r="BE30" s="66"/>
    </row>
    <row r="31" spans="1:58">
      <c r="A31" s="9" t="str">
        <f t="shared" si="0"/>
        <v>2026-01</v>
      </c>
      <c r="B31" s="9" t="str">
        <f>_xlfn.XLOOKUP(I31,过机服务商重量差!A:A,过机服务商重量差!G:G)</f>
        <v>玉麒麟</v>
      </c>
      <c r="C31" s="9" t="str">
        <f>IF(N31="FBA","主营产品",IF(N31="专线","专线",LOOKUP(1,0/((G31&gt;=提成标准!D:D)*(G31&lt;提成标准!E:E)),提成标准!C:C)))</f>
        <v>快递小货</v>
      </c>
      <c r="D31" s="9">
        <f t="shared" si="1"/>
        <v>1</v>
      </c>
      <c r="E31" s="9">
        <f>_xlfn.XLOOKUP(C31,提成标准!C:C,提成标准!H:H,"")</f>
        <v>2</v>
      </c>
      <c r="F31" s="9">
        <f t="shared" si="2"/>
        <v>2</v>
      </c>
      <c r="G31" s="9">
        <f>_xlfn.XLOOKUP(I31,过机服务商重量差!A:A,过机服务商重量差!L:L)</f>
        <v>5.5</v>
      </c>
      <c r="H31" s="9" t="str">
        <f ca="1">IFERROR(LOOKUP(1,0/((B31=名单!B:B)*(VALUE(AY31)&gt;=名单!E:E)*(VALUE(AY31)&lt;=名单!G:G)*(AA31="正常走货")),名单!H:H),"否")</f>
        <v>否</v>
      </c>
      <c r="I31" s="64" t="s">
        <v>107</v>
      </c>
      <c r="J31" s="64" t="s">
        <v>109</v>
      </c>
      <c r="L31" s="65" t="s">
        <v>17</v>
      </c>
      <c r="N31" s="64" t="s">
        <v>18</v>
      </c>
      <c r="O31" s="66"/>
      <c r="P31" s="66"/>
      <c r="T31" s="66"/>
      <c r="U31" s="65" t="s">
        <v>103</v>
      </c>
      <c r="V31" s="65" t="s">
        <v>14385</v>
      </c>
      <c r="W31" s="66"/>
      <c r="Y31" s="66"/>
      <c r="Z31" s="66"/>
      <c r="AA31" s="65" t="s">
        <v>14382</v>
      </c>
      <c r="AQ31" s="64">
        <v>101.6</v>
      </c>
      <c r="AV31" s="66"/>
      <c r="AW31" s="66"/>
      <c r="AX31" s="66"/>
      <c r="AY31" s="67" t="s">
        <v>14417</v>
      </c>
      <c r="BE31" s="66"/>
    </row>
    <row r="32" spans="1:58">
      <c r="A32" s="9" t="str">
        <f t="shared" si="0"/>
        <v>2026-01</v>
      </c>
      <c r="B32" s="9" t="str">
        <f>_xlfn.XLOOKUP(I32,过机服务商重量差!A:A,过机服务商重量差!G:G)</f>
        <v>玉麒麟</v>
      </c>
      <c r="C32" s="9" t="str">
        <f>IF(N32="FBA","主营产品",IF(N32="专线","专线",LOOKUP(1,0/((G32&gt;=提成标准!D:D)*(G32&lt;提成标准!E:E)),提成标准!C:C)))</f>
        <v>快递小货</v>
      </c>
      <c r="D32" s="9">
        <f t="shared" si="1"/>
        <v>1</v>
      </c>
      <c r="E32" s="9">
        <f>_xlfn.XLOOKUP(C32,提成标准!C:C,提成标准!H:H,"")</f>
        <v>2</v>
      </c>
      <c r="F32" s="9">
        <f t="shared" si="2"/>
        <v>2</v>
      </c>
      <c r="G32" s="9">
        <f>_xlfn.XLOOKUP(I32,过机服务商重量差!A:A,过机服务商重量差!L:L)</f>
        <v>6.5</v>
      </c>
      <c r="H32" s="9" t="str">
        <f ca="1">IFERROR(LOOKUP(1,0/((B32=名单!B:B)*(VALUE(AY32)&gt;=名单!E:E)*(VALUE(AY32)&lt;=名单!G:G)*(AA32="正常走货")),名单!H:H),"否")</f>
        <v>否</v>
      </c>
      <c r="I32" s="64" t="s">
        <v>110</v>
      </c>
      <c r="J32" s="64" t="s">
        <v>112</v>
      </c>
      <c r="L32" s="65" t="s">
        <v>17</v>
      </c>
      <c r="N32" s="64" t="s">
        <v>18</v>
      </c>
      <c r="O32" s="66"/>
      <c r="P32" s="66"/>
      <c r="T32" s="66"/>
      <c r="U32" s="65" t="s">
        <v>103</v>
      </c>
      <c r="V32" s="64" t="s">
        <v>14385</v>
      </c>
      <c r="W32" s="66"/>
      <c r="Y32" s="66"/>
      <c r="Z32" s="66"/>
      <c r="AA32" s="65" t="s">
        <v>14382</v>
      </c>
      <c r="AQ32" s="64">
        <v>101.6</v>
      </c>
      <c r="AU32" s="66"/>
      <c r="AV32" s="66"/>
      <c r="AW32" s="66"/>
      <c r="AX32" s="66"/>
      <c r="AY32" s="67" t="s">
        <v>14418</v>
      </c>
      <c r="BE32" s="66"/>
    </row>
    <row r="33" spans="1:58">
      <c r="A33" s="9" t="str">
        <f t="shared" si="0"/>
        <v>2026-01</v>
      </c>
      <c r="B33" s="9" t="str">
        <f>_xlfn.XLOOKUP(I33,过机服务商重量差!A:A,过机服务商重量差!G:G)</f>
        <v>玉麒麟</v>
      </c>
      <c r="C33" s="9" t="str">
        <f>IF(N33="FBA","主营产品",IF(N33="专线","专线",LOOKUP(1,0/((G33&gt;=提成标准!D:D)*(G33&lt;提成标准!E:E)),提成标准!C:C)))</f>
        <v>快递大货</v>
      </c>
      <c r="D33" s="9">
        <f t="shared" si="1"/>
        <v>52</v>
      </c>
      <c r="E33" s="9">
        <f>_xlfn.XLOOKUP(C33,提成标准!C:C,提成标准!H:H,"")</f>
        <v>0.1</v>
      </c>
      <c r="F33" s="9">
        <f t="shared" si="2"/>
        <v>5.2</v>
      </c>
      <c r="G33" s="9">
        <f>_xlfn.XLOOKUP(I33,过机服务商重量差!A:A,过机服务商重量差!L:L)</f>
        <v>52</v>
      </c>
      <c r="H33" s="9" t="str">
        <f ca="1">IFERROR(LOOKUP(1,0/((B33=名单!B:B)*(VALUE(AY33)&gt;=名单!E:E)*(VALUE(AY33)&lt;=名单!G:G)*(AA33="正常走货")),名单!H:H),"否")</f>
        <v>否</v>
      </c>
      <c r="I33" s="64" t="s">
        <v>113</v>
      </c>
      <c r="J33" s="64" t="s">
        <v>115</v>
      </c>
      <c r="L33" s="65" t="s">
        <v>24</v>
      </c>
      <c r="N33" s="64" t="s">
        <v>18</v>
      </c>
      <c r="O33" s="66"/>
      <c r="P33" s="66"/>
      <c r="T33" s="66"/>
      <c r="U33" s="65" t="s">
        <v>116</v>
      </c>
      <c r="V33" s="65" t="s">
        <v>14385</v>
      </c>
      <c r="W33" s="66"/>
      <c r="Y33" s="66"/>
      <c r="Z33" s="66"/>
      <c r="AA33" s="65" t="s">
        <v>14382</v>
      </c>
      <c r="AQ33" s="64">
        <v>421.1</v>
      </c>
      <c r="AV33" s="66"/>
      <c r="AW33" s="66"/>
      <c r="AX33" s="66"/>
      <c r="AY33" s="67" t="s">
        <v>14419</v>
      </c>
      <c r="BE33" s="66"/>
    </row>
    <row r="34" spans="1:58">
      <c r="A34" s="9" t="str">
        <f t="shared" si="0"/>
        <v>2026-01</v>
      </c>
      <c r="B34" s="9" t="str">
        <f>_xlfn.XLOOKUP(I34,过机服务商重量差!A:A,过机服务商重量差!G:G)</f>
        <v>玉麒麟</v>
      </c>
      <c r="C34" s="9" t="str">
        <f>IF(N34="FBA","主营产品",IF(N34="专线","专线",LOOKUP(1,0/((G34&gt;=提成标准!D:D)*(G34&lt;提成标准!E:E)),提成标准!C:C)))</f>
        <v>快递大货</v>
      </c>
      <c r="D34" s="9">
        <f t="shared" si="1"/>
        <v>29</v>
      </c>
      <c r="E34" s="9">
        <f>_xlfn.XLOOKUP(C34,提成标准!C:C,提成标准!H:H,"")</f>
        <v>0.1</v>
      </c>
      <c r="F34" s="9">
        <f t="shared" si="2"/>
        <v>2.9</v>
      </c>
      <c r="G34" s="9">
        <f>_xlfn.XLOOKUP(I34,过机服务商重量差!A:A,过机服务商重量差!L:L)</f>
        <v>29</v>
      </c>
      <c r="H34" s="9" t="str">
        <f ca="1">IFERROR(LOOKUP(1,0/((B34=名单!B:B)*(VALUE(AY34)&gt;=名单!E:E)*(VALUE(AY34)&lt;=名单!G:G)*(AA34="正常走货")),名单!H:H),"否")</f>
        <v>否</v>
      </c>
      <c r="I34" s="64" t="s">
        <v>117</v>
      </c>
      <c r="J34" s="64" t="s">
        <v>119</v>
      </c>
      <c r="L34" s="65" t="s">
        <v>17</v>
      </c>
      <c r="N34" s="64" t="s">
        <v>18</v>
      </c>
      <c r="O34" s="66"/>
      <c r="P34" s="66"/>
      <c r="T34" s="66"/>
      <c r="U34" s="65" t="s">
        <v>120</v>
      </c>
      <c r="V34" s="65" t="s">
        <v>14385</v>
      </c>
      <c r="W34" s="66"/>
      <c r="Y34" s="66"/>
      <c r="Z34" s="66"/>
      <c r="AA34" s="65" t="s">
        <v>14382</v>
      </c>
      <c r="AQ34" s="64">
        <v>101.64</v>
      </c>
      <c r="AU34" s="66"/>
      <c r="AV34" s="66"/>
      <c r="AW34" s="66"/>
      <c r="AX34" s="66"/>
      <c r="AY34" s="67" t="s">
        <v>14420</v>
      </c>
      <c r="BC34" s="66"/>
      <c r="BF34" s="66"/>
    </row>
    <row r="35" spans="1:58">
      <c r="A35" s="9" t="str">
        <f t="shared" si="0"/>
        <v>2026-01</v>
      </c>
      <c r="B35" s="9" t="str">
        <f>_xlfn.XLOOKUP(I35,过机服务商重量差!A:A,过机服务商重量差!G:G)</f>
        <v>风清扬</v>
      </c>
      <c r="C35" s="9" t="str">
        <f>IF(N35="FBA","主营产品",IF(N35="专线","专线",LOOKUP(1,0/((G35&gt;=提成标准!D:D)*(G35&lt;提成标准!E:E)),提成标准!C:C)))</f>
        <v>快递大货</v>
      </c>
      <c r="D35" s="9">
        <f t="shared" si="1"/>
        <v>27</v>
      </c>
      <c r="E35" s="9">
        <f>_xlfn.XLOOKUP(C35,提成标准!C:C,提成标准!H:H,"")</f>
        <v>0.1</v>
      </c>
      <c r="F35" s="9">
        <f t="shared" si="2"/>
        <v>2.7</v>
      </c>
      <c r="G35" s="9">
        <f>_xlfn.XLOOKUP(I35,过机服务商重量差!A:A,过机服务商重量差!L:L)</f>
        <v>27</v>
      </c>
      <c r="H35" s="9" t="str">
        <f ca="1">IFERROR(LOOKUP(1,0/((B35=名单!B:B)*(VALUE(AY35)&gt;=名单!E:E)*(VALUE(AY35)&lt;=名单!G:G)*(AA35="正常走货")),名单!H:H),"否")</f>
        <v>否</v>
      </c>
      <c r="I35" s="64" t="s">
        <v>121</v>
      </c>
      <c r="J35" s="64" t="s">
        <v>123</v>
      </c>
      <c r="L35" s="65" t="s">
        <v>124</v>
      </c>
      <c r="N35" s="64" t="s">
        <v>18</v>
      </c>
      <c r="O35" s="66"/>
      <c r="P35" s="66"/>
      <c r="T35" s="66"/>
      <c r="U35" s="65" t="s">
        <v>20</v>
      </c>
      <c r="V35" s="65" t="s">
        <v>14381</v>
      </c>
      <c r="W35" s="66"/>
      <c r="Y35" s="66"/>
      <c r="Z35" s="66"/>
      <c r="AA35" s="65" t="s">
        <v>14382</v>
      </c>
      <c r="AQ35" s="64">
        <v>377</v>
      </c>
      <c r="AV35" s="66"/>
      <c r="AX35" s="66"/>
      <c r="AY35" s="67" t="s">
        <v>14421</v>
      </c>
      <c r="BE35" s="66"/>
    </row>
    <row r="36" spans="1:58">
      <c r="A36" s="9" t="str">
        <f t="shared" si="0"/>
        <v>2026-01</v>
      </c>
      <c r="B36" s="9" t="str">
        <f>_xlfn.XLOOKUP(I36,过机服务商重量差!A:A,过机服务商重量差!G:G)</f>
        <v>无崖子</v>
      </c>
      <c r="C36" s="9" t="str" cm="1">
        <f t="array" ref="C36">IF(N36="FBA","主营产品",IF(N36="专线","专线",LOOKUP(1,0/((G36&gt;=提成标准!D:D)*(G36&lt;提成标准!E:E)),提成标准!C:C)))</f>
        <v>快递小货</v>
      </c>
      <c r="D36" s="9">
        <f t="shared" si="1"/>
        <v>1</v>
      </c>
      <c r="E36" s="9">
        <f>_xlfn.XLOOKUP(C36,提成标准!C:C,提成标准!H:H,"")</f>
        <v>2</v>
      </c>
      <c r="F36" s="9">
        <f t="shared" si="2"/>
        <v>2</v>
      </c>
      <c r="G36" s="9">
        <f>_xlfn.XLOOKUP(I36,过机服务商重量差!A:A,过机服务商重量差!L:L)</f>
        <v>7.5</v>
      </c>
      <c r="H36" s="9" t="str">
        <f ca="1">IFERROR(LOOKUP(1,0/((B36=名单!B:B)*(VALUE(AY36)&gt;=名单!E:E)*(VALUE(AY36)&lt;=名单!G:G)*(AA36="正常走货")),名单!H:H),"否")</f>
        <v>是</v>
      </c>
      <c r="I36" s="64" t="s">
        <v>125</v>
      </c>
      <c r="J36" s="64" t="s">
        <v>127</v>
      </c>
      <c r="L36" s="65" t="s">
        <v>128</v>
      </c>
      <c r="N36" s="64" t="s">
        <v>18</v>
      </c>
      <c r="O36" s="66"/>
      <c r="P36" s="66"/>
      <c r="T36" s="66"/>
      <c r="U36" s="65" t="s">
        <v>130</v>
      </c>
      <c r="V36" s="65" t="s">
        <v>14422</v>
      </c>
      <c r="W36" s="66"/>
      <c r="Y36" s="66"/>
      <c r="Z36" s="66"/>
      <c r="AA36" s="65" t="s">
        <v>14382</v>
      </c>
      <c r="AQ36" s="64">
        <v>225</v>
      </c>
      <c r="AV36" s="66"/>
      <c r="AW36" s="66"/>
      <c r="AX36" s="66"/>
      <c r="AY36" s="67" t="s">
        <v>14423</v>
      </c>
      <c r="BE36" s="66"/>
    </row>
    <row r="37" spans="1:58">
      <c r="A37" s="9" t="str">
        <f t="shared" si="0"/>
        <v>2026-01</v>
      </c>
      <c r="B37" s="9" t="str">
        <f>_xlfn.XLOOKUP(I37,过机服务商重量差!A:A,过机服务商重量差!G:G)</f>
        <v>无崖子</v>
      </c>
      <c r="C37" s="9" t="str">
        <f>IF(N37="FBA","主营产品",IF(N37="专线","专线",LOOKUP(1,0/((G37&gt;=提成标准!D:D)*(G37&lt;提成标准!E:E)),提成标准!C:C)))</f>
        <v>快递小货</v>
      </c>
      <c r="D37" s="9">
        <f t="shared" si="1"/>
        <v>1</v>
      </c>
      <c r="E37" s="9">
        <f>_xlfn.XLOOKUP(C37,提成标准!C:C,提成标准!H:H,"")</f>
        <v>2</v>
      </c>
      <c r="F37" s="9">
        <f t="shared" si="2"/>
        <v>2</v>
      </c>
      <c r="G37" s="9">
        <f>_xlfn.XLOOKUP(I37,过机服务商重量差!A:A,过机服务商重量差!L:L)</f>
        <v>6</v>
      </c>
      <c r="H37" s="9" t="str">
        <f ca="1">IFERROR(LOOKUP(1,0/((B37=名单!B:B)*(VALUE(AY37)&gt;=名单!E:E)*(VALUE(AY37)&lt;=名单!G:G)*(AA37="正常走货")),名单!H:H),"否")</f>
        <v>是</v>
      </c>
      <c r="I37" s="64" t="s">
        <v>131</v>
      </c>
      <c r="J37" s="64" t="s">
        <v>133</v>
      </c>
      <c r="L37" s="65" t="s">
        <v>128</v>
      </c>
      <c r="N37" s="64" t="s">
        <v>18</v>
      </c>
      <c r="O37" s="66"/>
      <c r="P37" s="66"/>
      <c r="T37" s="66"/>
      <c r="U37" s="65" t="s">
        <v>130</v>
      </c>
      <c r="V37" s="65" t="s">
        <v>14422</v>
      </c>
      <c r="W37" s="66"/>
      <c r="Y37" s="66"/>
      <c r="Z37" s="66"/>
      <c r="AA37" s="65" t="s">
        <v>14382</v>
      </c>
      <c r="AQ37" s="64">
        <v>229.36</v>
      </c>
      <c r="AV37" s="66"/>
      <c r="AW37" s="66"/>
      <c r="AX37" s="66"/>
      <c r="AY37" s="67" t="s">
        <v>14424</v>
      </c>
      <c r="BE37" s="66"/>
      <c r="BF37" s="66"/>
    </row>
    <row r="38" spans="1:58">
      <c r="A38" s="9" t="str">
        <f t="shared" si="0"/>
        <v>2026-01</v>
      </c>
      <c r="B38" s="9" t="str">
        <f>_xlfn.XLOOKUP(I38,过机服务商重量差!A:A,过机服务商重量差!G:G)</f>
        <v>玉麒麟</v>
      </c>
      <c r="C38" s="9" t="str">
        <f>IF(N38="FBA","主营产品",IF(N38="专线","专线",LOOKUP(1,0/((G38&gt;=提成标准!D:D)*(G38&lt;提成标准!E:E)),提成标准!C:C)))</f>
        <v>快递大货</v>
      </c>
      <c r="D38" s="9">
        <f t="shared" si="1"/>
        <v>25</v>
      </c>
      <c r="E38" s="9">
        <f>_xlfn.XLOOKUP(C38,提成标准!C:C,提成标准!H:H,"")</f>
        <v>0.1</v>
      </c>
      <c r="F38" s="9">
        <f t="shared" si="2"/>
        <v>2.5</v>
      </c>
      <c r="G38" s="9">
        <f>_xlfn.XLOOKUP(I38,过机服务商重量差!A:A,过机服务商重量差!L:L)</f>
        <v>25</v>
      </c>
      <c r="H38" s="9" t="str">
        <f ca="1">IFERROR(LOOKUP(1,0/((B38=名单!B:B)*(VALUE(AY38)&gt;=名单!E:E)*(VALUE(AY38)&lt;=名单!G:G)*(AA38="正常走货")),名单!H:H),"否")</f>
        <v>否</v>
      </c>
      <c r="I38" s="64" t="s">
        <v>134</v>
      </c>
      <c r="J38" s="64" t="s">
        <v>136</v>
      </c>
      <c r="L38" s="65" t="s">
        <v>17</v>
      </c>
      <c r="N38" s="64" t="s">
        <v>18</v>
      </c>
      <c r="O38" s="66"/>
      <c r="P38" s="66"/>
      <c r="T38" s="66"/>
      <c r="U38" s="65" t="s">
        <v>99</v>
      </c>
      <c r="V38" s="65" t="s">
        <v>14413</v>
      </c>
      <c r="W38" s="66"/>
      <c r="Y38" s="66"/>
      <c r="Z38" s="66"/>
      <c r="AA38" s="65" t="s">
        <v>14382</v>
      </c>
      <c r="AQ38" s="64">
        <v>329.1</v>
      </c>
      <c r="AV38" s="66"/>
      <c r="AX38" s="66"/>
      <c r="AY38" s="67" t="s">
        <v>14425</v>
      </c>
      <c r="BE38" s="66"/>
      <c r="BF38" s="66"/>
    </row>
    <row r="39" spans="1:58">
      <c r="A39" s="9" t="str">
        <f t="shared" si="0"/>
        <v>2026-01</v>
      </c>
      <c r="B39" s="9" t="str">
        <f>_xlfn.XLOOKUP(I39,过机服务商重量差!A:A,过机服务商重量差!G:G)</f>
        <v>帅时莹</v>
      </c>
      <c r="C39" s="9" t="str">
        <f>IF(N39="FBA","主营产品",IF(N39="专线","专线",LOOKUP(1,0/((G39&gt;=提成标准!D:D)*(G39&lt;提成标准!E:E)),提成标准!C:C)))</f>
        <v>快递小货</v>
      </c>
      <c r="D39" s="9">
        <f t="shared" si="1"/>
        <v>1</v>
      </c>
      <c r="E39" s="9">
        <f>_xlfn.XLOOKUP(C39,提成标准!C:C,提成标准!H:H,"")</f>
        <v>2</v>
      </c>
      <c r="F39" s="9">
        <f t="shared" si="2"/>
        <v>2</v>
      </c>
      <c r="G39" s="9">
        <f>_xlfn.XLOOKUP(I39,过机服务商重量差!A:A,过机服务商重量差!L:L)</f>
        <v>3.5</v>
      </c>
      <c r="H39" s="9" t="str">
        <f ca="1">IFERROR(LOOKUP(1,0/((B39=名单!B:B)*(VALUE(AY39)&gt;=名单!E:E)*(VALUE(AY39)&lt;=名单!G:G)*(AA39="正常走货")),名单!H:H),"否")</f>
        <v>否</v>
      </c>
      <c r="I39" s="64" t="s">
        <v>137</v>
      </c>
      <c r="J39" s="64" t="s">
        <v>139</v>
      </c>
      <c r="L39" s="65" t="s">
        <v>140</v>
      </c>
      <c r="N39" s="64" t="s">
        <v>18</v>
      </c>
      <c r="O39" s="66"/>
      <c r="P39" s="66"/>
      <c r="T39" s="66"/>
      <c r="U39" s="65" t="s">
        <v>99</v>
      </c>
      <c r="V39" s="65" t="s">
        <v>14413</v>
      </c>
      <c r="W39" s="66"/>
      <c r="Y39" s="66"/>
      <c r="Z39" s="66"/>
      <c r="AA39" s="65" t="s">
        <v>14382</v>
      </c>
      <c r="AQ39" s="64">
        <v>139.1</v>
      </c>
      <c r="AU39" s="66"/>
      <c r="AV39" s="66"/>
      <c r="AX39" s="66"/>
      <c r="AY39" s="67" t="s">
        <v>14426</v>
      </c>
      <c r="BC39" s="66"/>
      <c r="BE39" s="66"/>
    </row>
    <row r="40" spans="1:58">
      <c r="A40" s="9" t="str">
        <f t="shared" si="0"/>
        <v>2026-01</v>
      </c>
      <c r="B40" s="9" t="str">
        <f>_xlfn.XLOOKUP(I40,过机服务商重量差!A:A,过机服务商重量差!G:G)</f>
        <v>风清扬</v>
      </c>
      <c r="C40" s="9" t="str">
        <f>IF(N40="FBA","主营产品",IF(N40="专线","专线",LOOKUP(1,0/((G40&gt;=提成标准!D:D)*(G40&lt;提成标准!E:E)),提成标准!C:C)))</f>
        <v>快递大货</v>
      </c>
      <c r="D40" s="9">
        <f t="shared" si="1"/>
        <v>142</v>
      </c>
      <c r="E40" s="9">
        <f>_xlfn.XLOOKUP(C40,提成标准!C:C,提成标准!H:H,"")</f>
        <v>0.1</v>
      </c>
      <c r="F40" s="9">
        <f t="shared" si="2"/>
        <v>14.2</v>
      </c>
      <c r="G40" s="9">
        <f>_xlfn.XLOOKUP(I40,过机服务商重量差!A:A,过机服务商重量差!L:L)</f>
        <v>142</v>
      </c>
      <c r="H40" s="9" t="str">
        <f ca="1">IFERROR(LOOKUP(1,0/((B40=名单!B:B)*(VALUE(AY40)&gt;=名单!E:E)*(VALUE(AY40)&lt;=名单!G:G)*(AA40="正常走货")),名单!H:H),"否")</f>
        <v>否</v>
      </c>
      <c r="I40" s="64" t="s">
        <v>141</v>
      </c>
      <c r="J40" s="64" t="s">
        <v>143</v>
      </c>
      <c r="L40" s="65" t="s">
        <v>144</v>
      </c>
      <c r="N40" s="64" t="s">
        <v>18</v>
      </c>
      <c r="O40" s="66"/>
      <c r="P40" s="66"/>
      <c r="T40" s="66"/>
      <c r="U40" s="65" t="s">
        <v>145</v>
      </c>
      <c r="V40" s="65" t="s">
        <v>14410</v>
      </c>
      <c r="W40" s="66"/>
      <c r="Y40" s="66"/>
      <c r="Z40" s="66"/>
      <c r="AA40" s="65" t="s">
        <v>14382</v>
      </c>
      <c r="AQ40" s="64">
        <v>1361</v>
      </c>
      <c r="AV40" s="66"/>
      <c r="AX40" s="66"/>
      <c r="AY40" s="67" t="s">
        <v>14427</v>
      </c>
      <c r="BE40" s="66"/>
    </row>
    <row r="41" spans="1:58">
      <c r="A41" s="9" t="str">
        <f t="shared" si="0"/>
        <v>2026-01</v>
      </c>
      <c r="B41" s="9" t="str">
        <f>_xlfn.XLOOKUP(I41,过机服务商重量差!A:A,过机服务商重量差!G:G)</f>
        <v>玉麒麟</v>
      </c>
      <c r="C41" s="9" t="str">
        <f>IF(N41="FBA","主营产品",IF(N41="专线","专线",LOOKUP(1,0/((G41&gt;=提成标准!D:D)*(G41&lt;提成标准!E:E)),提成标准!C:C)))</f>
        <v>快递小货</v>
      </c>
      <c r="D41" s="9">
        <f t="shared" si="1"/>
        <v>1</v>
      </c>
      <c r="E41" s="9">
        <f>_xlfn.XLOOKUP(C41,提成标准!C:C,提成标准!H:H,"")</f>
        <v>2</v>
      </c>
      <c r="F41" s="9">
        <f t="shared" si="2"/>
        <v>2</v>
      </c>
      <c r="G41" s="9">
        <f>_xlfn.XLOOKUP(I41,过机服务商重量差!A:A,过机服务商重量差!L:L)</f>
        <v>5</v>
      </c>
      <c r="H41" s="9" t="str">
        <f ca="1">IFERROR(LOOKUP(1,0/((B41=名单!B:B)*(VALUE(AY41)&gt;=名单!E:E)*(VALUE(AY41)&lt;=名单!G:G)*(AA41="正常走货")),名单!H:H),"否")</f>
        <v>否</v>
      </c>
      <c r="I41" s="64" t="s">
        <v>146</v>
      </c>
      <c r="J41" s="64" t="s">
        <v>148</v>
      </c>
      <c r="L41" s="65" t="s">
        <v>17</v>
      </c>
      <c r="N41" s="64" t="s">
        <v>18</v>
      </c>
      <c r="O41" s="66"/>
      <c r="P41" s="66"/>
      <c r="T41" s="66"/>
      <c r="U41" s="65" t="s">
        <v>90</v>
      </c>
      <c r="V41" s="65" t="s">
        <v>14410</v>
      </c>
      <c r="W41" s="66"/>
      <c r="Y41" s="66"/>
      <c r="Z41" s="66"/>
      <c r="AA41" s="65" t="s">
        <v>14382</v>
      </c>
      <c r="AQ41" s="64">
        <v>91.2</v>
      </c>
      <c r="AU41" s="66"/>
      <c r="AV41" s="66"/>
      <c r="AX41" s="66"/>
      <c r="AY41" s="67" t="s">
        <v>14428</v>
      </c>
      <c r="BE41" s="66"/>
      <c r="BF41" s="66"/>
    </row>
    <row r="42" spans="1:58">
      <c r="A42" s="9" t="str">
        <f t="shared" si="0"/>
        <v>2026-01</v>
      </c>
      <c r="B42" s="9" t="str">
        <f>_xlfn.XLOOKUP(I42,过机服务商重量差!A:A,过机服务商重量差!G:G)</f>
        <v>玉麒麟</v>
      </c>
      <c r="C42" s="9" t="str">
        <f>IF(N42="FBA","主营产品",IF(N42="专线","专线",LOOKUP(1,0/((G42&gt;=提成标准!D:D)*(G42&lt;提成标准!E:E)),提成标准!C:C)))</f>
        <v>快递大货</v>
      </c>
      <c r="D42" s="9">
        <f t="shared" si="1"/>
        <v>25</v>
      </c>
      <c r="E42" s="9">
        <f>_xlfn.XLOOKUP(C42,提成标准!C:C,提成标准!H:H,"")</f>
        <v>0.1</v>
      </c>
      <c r="F42" s="9">
        <f t="shared" si="2"/>
        <v>2.5</v>
      </c>
      <c r="G42" s="9">
        <f>_xlfn.XLOOKUP(I42,过机服务商重量差!A:A,过机服务商重量差!L:L)</f>
        <v>25</v>
      </c>
      <c r="H42" s="9" t="str">
        <f ca="1">IFERROR(LOOKUP(1,0/((B42=名单!B:B)*(VALUE(AY42)&gt;=名单!E:E)*(VALUE(AY42)&lt;=名单!G:G)*(AA42="正常走货")),名单!H:H),"否")</f>
        <v>否</v>
      </c>
      <c r="I42" s="64" t="s">
        <v>149</v>
      </c>
      <c r="J42" s="64" t="s">
        <v>151</v>
      </c>
      <c r="L42" s="65" t="s">
        <v>17</v>
      </c>
      <c r="N42" s="64" t="s">
        <v>18</v>
      </c>
      <c r="O42" s="66"/>
      <c r="P42" s="66"/>
      <c r="T42" s="66"/>
      <c r="U42" s="65" t="s">
        <v>152</v>
      </c>
      <c r="V42" s="65" t="s">
        <v>14385</v>
      </c>
      <c r="W42" s="66"/>
      <c r="Y42" s="66"/>
      <c r="Z42" s="66"/>
      <c r="AA42" s="65" t="s">
        <v>14382</v>
      </c>
      <c r="AQ42" s="64">
        <v>267.5</v>
      </c>
      <c r="AU42" s="66"/>
      <c r="AV42" s="66"/>
      <c r="AW42" s="66"/>
      <c r="AX42" s="66"/>
      <c r="AY42" s="67" t="s">
        <v>14429</v>
      </c>
      <c r="BE42" s="66"/>
    </row>
    <row r="43" spans="1:58">
      <c r="A43" s="9" t="str">
        <f t="shared" si="0"/>
        <v>2026-01</v>
      </c>
      <c r="B43" s="9" t="str">
        <f>_xlfn.XLOOKUP(I43,过机服务商重量差!A:A,过机服务商重量差!G:G)</f>
        <v>玉麒麟</v>
      </c>
      <c r="C43" s="9" t="str">
        <f>IF(N43="FBA","主营产品",IF(N43="专线","专线",LOOKUP(1,0/((G43&gt;=提成标准!D:D)*(G43&lt;提成标准!E:E)),提成标准!C:C)))</f>
        <v>快递小货</v>
      </c>
      <c r="D43" s="9">
        <f t="shared" si="1"/>
        <v>1</v>
      </c>
      <c r="E43" s="9">
        <f>_xlfn.XLOOKUP(C43,提成标准!C:C,提成标准!H:H,"")</f>
        <v>2</v>
      </c>
      <c r="F43" s="9">
        <f t="shared" si="2"/>
        <v>2</v>
      </c>
      <c r="G43" s="9">
        <f>_xlfn.XLOOKUP(I43,过机服务商重量差!A:A,过机服务商重量差!L:L)</f>
        <v>4</v>
      </c>
      <c r="H43" s="9" t="str">
        <f ca="1">IFERROR(LOOKUP(1,0/((B43=名单!B:B)*(VALUE(AY43)&gt;=名单!E:E)*(VALUE(AY43)&lt;=名单!G:G)*(AA43="正常走货")),名单!H:H),"否")</f>
        <v>否</v>
      </c>
      <c r="I43" s="64" t="s">
        <v>153</v>
      </c>
      <c r="J43" s="64" t="s">
        <v>155</v>
      </c>
      <c r="L43" s="65" t="s">
        <v>17</v>
      </c>
      <c r="N43" s="64" t="s">
        <v>18</v>
      </c>
      <c r="O43" s="66"/>
      <c r="P43" s="66"/>
      <c r="T43" s="66"/>
      <c r="U43" s="65" t="s">
        <v>156</v>
      </c>
      <c r="V43" s="65" t="s">
        <v>14389</v>
      </c>
      <c r="W43" s="66"/>
      <c r="Y43" s="66"/>
      <c r="Z43" s="66"/>
      <c r="AA43" s="65" t="s">
        <v>14382</v>
      </c>
      <c r="AQ43" s="64">
        <v>102.2</v>
      </c>
      <c r="AU43" s="66"/>
      <c r="AV43" s="66"/>
      <c r="AW43" s="66"/>
      <c r="AX43" s="66"/>
      <c r="AY43" s="67" t="s">
        <v>14430</v>
      </c>
      <c r="BE43" s="66"/>
    </row>
    <row r="44" spans="1:58">
      <c r="A44" s="9" t="str">
        <f t="shared" si="0"/>
        <v>2026-01</v>
      </c>
      <c r="B44" s="9" t="str">
        <f>_xlfn.XLOOKUP(I44,过机服务商重量差!A:A,过机服务商重量差!G:G)</f>
        <v>无崖子</v>
      </c>
      <c r="C44" s="9" t="str">
        <f>IF(N44="FBA","主营产品",IF(N44="专线","专线",LOOKUP(1,0/((G44&gt;=提成标准!D:D)*(G44&lt;提成标准!E:E)),提成标准!C:C)))</f>
        <v>快递小货</v>
      </c>
      <c r="D44" s="9">
        <f t="shared" si="1"/>
        <v>1</v>
      </c>
      <c r="E44" s="9">
        <f>_xlfn.XLOOKUP(C44,提成标准!C:C,提成标准!H:H,"")</f>
        <v>2</v>
      </c>
      <c r="F44" s="9">
        <f t="shared" si="2"/>
        <v>2</v>
      </c>
      <c r="G44" s="9">
        <f>_xlfn.XLOOKUP(I44,过机服务商重量差!A:A,过机服务商重量差!L:L)</f>
        <v>2</v>
      </c>
      <c r="H44" s="9" t="str">
        <f ca="1">IFERROR(LOOKUP(1,0/((B44=名单!B:B)*(VALUE(AY44)&gt;=名单!E:E)*(VALUE(AY44)&lt;=名单!G:G)*(AA44="正常走货")),名单!H:H),"否")</f>
        <v>是</v>
      </c>
      <c r="I44" s="64" t="s">
        <v>157</v>
      </c>
      <c r="J44" s="64" t="s">
        <v>159</v>
      </c>
      <c r="L44" s="65" t="s">
        <v>160</v>
      </c>
      <c r="N44" s="64" t="s">
        <v>18</v>
      </c>
      <c r="O44" s="66"/>
      <c r="P44" s="66"/>
      <c r="T44" s="66"/>
      <c r="U44" s="65" t="s">
        <v>161</v>
      </c>
      <c r="V44" s="65" t="s">
        <v>14381</v>
      </c>
      <c r="W44" s="66"/>
      <c r="Y44" s="66"/>
      <c r="Z44" s="66"/>
      <c r="AA44" s="65" t="s">
        <v>14382</v>
      </c>
      <c r="AQ44" s="64">
        <v>0</v>
      </c>
      <c r="AV44" s="66"/>
      <c r="AX44" s="66"/>
      <c r="AY44" s="67" t="s">
        <v>14431</v>
      </c>
      <c r="BC44" s="66"/>
      <c r="BE44" s="66"/>
    </row>
    <row r="45" spans="1:58">
      <c r="A45" s="9" t="str">
        <f t="shared" si="0"/>
        <v>2026-01</v>
      </c>
      <c r="B45" s="9" t="str">
        <f>_xlfn.XLOOKUP(I45,过机服务商重量差!A:A,过机服务商重量差!G:G)</f>
        <v>无崖子</v>
      </c>
      <c r="C45" s="9" t="str">
        <f>IF(N45="FBA","主营产品",IF(N45="专线","专线",LOOKUP(1,0/((G45&gt;=提成标准!D:D)*(G45&lt;提成标准!E:E)),提成标准!C:C)))</f>
        <v>快递小货</v>
      </c>
      <c r="D45" s="9">
        <f t="shared" si="1"/>
        <v>1</v>
      </c>
      <c r="E45" s="9">
        <f>_xlfn.XLOOKUP(C45,提成标准!C:C,提成标准!H:H,"")</f>
        <v>2</v>
      </c>
      <c r="F45" s="9">
        <f t="shared" si="2"/>
        <v>2</v>
      </c>
      <c r="G45" s="9">
        <f>_xlfn.XLOOKUP(I45,过机服务商重量差!A:A,过机服务商重量差!L:L)</f>
        <v>2.5</v>
      </c>
      <c r="H45" s="9" t="str">
        <f ca="1">IFERROR(LOOKUP(1,0/((B45=名单!B:B)*(VALUE(AY45)&gt;=名单!E:E)*(VALUE(AY45)&lt;=名单!G:G)*(AA45="正常走货")),名单!H:H),"否")</f>
        <v>是</v>
      </c>
      <c r="I45" s="64" t="s">
        <v>162</v>
      </c>
      <c r="J45" s="64" t="s">
        <v>164</v>
      </c>
      <c r="L45" s="65" t="s">
        <v>160</v>
      </c>
      <c r="N45" s="64" t="s">
        <v>18</v>
      </c>
      <c r="O45" s="66"/>
      <c r="P45" s="66"/>
      <c r="T45" s="66"/>
      <c r="U45" s="65" t="s">
        <v>161</v>
      </c>
      <c r="V45" s="65" t="s">
        <v>14381</v>
      </c>
      <c r="W45" s="66"/>
      <c r="Y45" s="66"/>
      <c r="Z45" s="66"/>
      <c r="AA45" s="65" t="s">
        <v>14382</v>
      </c>
      <c r="AQ45" s="64">
        <v>0</v>
      </c>
      <c r="AV45" s="66"/>
      <c r="AW45" s="66"/>
      <c r="AX45" s="66"/>
      <c r="AY45" s="67" t="s">
        <v>14432</v>
      </c>
      <c r="BE45" s="66"/>
    </row>
    <row r="46" spans="1:58">
      <c r="A46" s="9" t="str">
        <f t="shared" si="0"/>
        <v>2026-01</v>
      </c>
      <c r="B46" s="9" t="str">
        <f>_xlfn.XLOOKUP(I46,过机服务商重量差!A:A,过机服务商重量差!G:G)</f>
        <v>007</v>
      </c>
      <c r="C46" s="9" t="str">
        <f>IF(N46="FBA","主营产品",IF(N46="专线","专线",LOOKUP(1,0/((G46&gt;=提成标准!D:D)*(G46&lt;提成标准!E:E)),提成标准!C:C)))</f>
        <v>快递小货</v>
      </c>
      <c r="D46" s="9">
        <f t="shared" si="1"/>
        <v>1</v>
      </c>
      <c r="E46" s="9">
        <f>_xlfn.XLOOKUP(C46,提成标准!C:C,提成标准!H:H,"")</f>
        <v>2</v>
      </c>
      <c r="F46" s="9">
        <f t="shared" si="2"/>
        <v>2</v>
      </c>
      <c r="G46" s="9">
        <f>_xlfn.XLOOKUP(I46,过机服务商重量差!A:A,过机服务商重量差!L:L)</f>
        <v>12</v>
      </c>
      <c r="H46" s="9" t="str">
        <f ca="1">IFERROR(LOOKUP(1,0/((B46=名单!B:B)*(VALUE(AY46)&gt;=名单!E:E)*(VALUE(AY46)&lt;=名单!G:G)*(AA46="正常走货")),名单!H:H),"否")</f>
        <v>否</v>
      </c>
      <c r="I46" s="64" t="s">
        <v>165</v>
      </c>
      <c r="J46" s="64" t="s">
        <v>167</v>
      </c>
      <c r="L46" s="65" t="s">
        <v>168</v>
      </c>
      <c r="N46" s="64" t="s">
        <v>18</v>
      </c>
      <c r="O46" s="66"/>
      <c r="P46" s="66"/>
      <c r="T46" s="66"/>
      <c r="U46" s="65" t="s">
        <v>161</v>
      </c>
      <c r="V46" s="65" t="s">
        <v>14381</v>
      </c>
      <c r="W46" s="66"/>
      <c r="Y46" s="66"/>
      <c r="Z46" s="66"/>
      <c r="AA46" s="65" t="s">
        <v>14382</v>
      </c>
      <c r="AQ46" s="64">
        <v>290</v>
      </c>
      <c r="AV46" s="66"/>
      <c r="AX46" s="66"/>
      <c r="AY46" s="67" t="s">
        <v>14433</v>
      </c>
      <c r="BE46" s="66"/>
    </row>
    <row r="47" spans="1:58">
      <c r="A47" s="9" t="str">
        <f t="shared" si="0"/>
        <v>2026-01</v>
      </c>
      <c r="B47" s="9" t="str">
        <f>_xlfn.XLOOKUP(I47,过机服务商重量差!A:A,过机服务商重量差!G:G)</f>
        <v>小旋风</v>
      </c>
      <c r="C47" s="9" t="str">
        <f>IF(N47="FBA","主营产品",IF(N47="专线","专线",LOOKUP(1,0/((G47&gt;=提成标准!D:D)*(G47&lt;提成标准!E:E)),提成标准!C:C)))</f>
        <v>快递大货</v>
      </c>
      <c r="D47" s="9">
        <f t="shared" si="1"/>
        <v>30</v>
      </c>
      <c r="E47" s="9">
        <f>_xlfn.XLOOKUP(C47,提成标准!C:C,提成标准!H:H,"")</f>
        <v>0.1</v>
      </c>
      <c r="F47" s="9">
        <f t="shared" si="2"/>
        <v>3</v>
      </c>
      <c r="G47" s="9">
        <f>_xlfn.XLOOKUP(I47,过机服务商重量差!A:A,过机服务商重量差!L:L)</f>
        <v>30</v>
      </c>
      <c r="H47" s="9" t="str">
        <f ca="1">IFERROR(LOOKUP(1,0/((B47=名单!B:B)*(VALUE(AY47)&gt;=名单!E:E)*(VALUE(AY47)&lt;=名单!G:G)*(AA47="正常走货")),名单!H:H),"否")</f>
        <v>否</v>
      </c>
      <c r="I47" s="64" t="s">
        <v>171</v>
      </c>
      <c r="J47" s="64" t="s">
        <v>173</v>
      </c>
      <c r="L47" s="65" t="s">
        <v>85</v>
      </c>
      <c r="N47" s="64" t="s">
        <v>18</v>
      </c>
      <c r="O47" s="66"/>
      <c r="P47" s="66"/>
      <c r="T47" s="66"/>
      <c r="U47" s="65" t="s">
        <v>103</v>
      </c>
      <c r="V47" s="65" t="s">
        <v>14385</v>
      </c>
      <c r="W47" s="66"/>
      <c r="Y47" s="66"/>
      <c r="Z47" s="66"/>
      <c r="AA47" s="65" t="s">
        <v>14382</v>
      </c>
      <c r="AQ47" s="64">
        <v>1441.5</v>
      </c>
      <c r="AV47" s="66"/>
      <c r="AX47" s="66"/>
      <c r="AY47" s="67" t="s">
        <v>14434</v>
      </c>
      <c r="BC47" s="66"/>
      <c r="BE47" s="66"/>
      <c r="BF47" s="66"/>
    </row>
    <row r="48" spans="1:58">
      <c r="A48" s="9" t="str">
        <f t="shared" si="0"/>
        <v>2026-01</v>
      </c>
      <c r="B48" s="9" t="str">
        <f>_xlfn.XLOOKUP(I48,过机服务商重量差!A:A,过机服务商重量差!G:G)</f>
        <v>玉麒麟</v>
      </c>
      <c r="C48" s="9" t="str">
        <f>IF(N48="FBA","主营产品",IF(N48="专线","专线",LOOKUP(1,0/((G48&gt;=提成标准!D:D)*(G48&lt;提成标准!E:E)),提成标准!C:C)))</f>
        <v>快递小货</v>
      </c>
      <c r="D48" s="9">
        <f t="shared" si="1"/>
        <v>1</v>
      </c>
      <c r="E48" s="9">
        <f>_xlfn.XLOOKUP(C48,提成标准!C:C,提成标准!H:H,"")</f>
        <v>2</v>
      </c>
      <c r="F48" s="9">
        <f t="shared" si="2"/>
        <v>2</v>
      </c>
      <c r="G48" s="9">
        <f>_xlfn.XLOOKUP(I48,过机服务商重量差!A:A,过机服务商重量差!L:L)</f>
        <v>8.5</v>
      </c>
      <c r="H48" s="9" t="str">
        <f ca="1">IFERROR(LOOKUP(1,0/((B48=名单!B:B)*(VALUE(AY48)&gt;=名单!E:E)*(VALUE(AY48)&lt;=名单!G:G)*(AA48="正常走货")),名单!H:H),"否")</f>
        <v>否</v>
      </c>
      <c r="I48" s="64" t="s">
        <v>174</v>
      </c>
      <c r="J48" s="64" t="s">
        <v>176</v>
      </c>
      <c r="L48" s="65" t="s">
        <v>17</v>
      </c>
      <c r="N48" s="64" t="s">
        <v>18</v>
      </c>
      <c r="O48" s="66"/>
      <c r="P48" s="66"/>
      <c r="T48" s="66"/>
      <c r="U48" s="65" t="s">
        <v>161</v>
      </c>
      <c r="V48" s="65" t="s">
        <v>14381</v>
      </c>
      <c r="W48" s="66"/>
      <c r="Y48" s="66"/>
      <c r="Z48" s="66"/>
      <c r="AA48" s="65" t="s">
        <v>14382</v>
      </c>
      <c r="AQ48" s="64">
        <v>49.8</v>
      </c>
      <c r="AU48" s="66"/>
      <c r="AV48" s="66"/>
      <c r="AW48" s="66"/>
      <c r="AX48" s="66"/>
      <c r="AY48" s="67" t="s">
        <v>14435</v>
      </c>
      <c r="BE48" s="66"/>
    </row>
    <row r="49" spans="1:58">
      <c r="A49" s="9" t="str">
        <f t="shared" si="0"/>
        <v>2026-01</v>
      </c>
      <c r="B49" s="9" t="str">
        <f>_xlfn.XLOOKUP(I49,过机服务商重量差!A:A,过机服务商重量差!G:G)</f>
        <v>007</v>
      </c>
      <c r="C49" s="9" t="str">
        <f>IF(N49="FBA","主营产品",IF(N49="专线","专线",LOOKUP(1,0/((G49&gt;=提成标准!D:D)*(G49&lt;提成标准!E:E)),提成标准!C:C)))</f>
        <v>快递大货</v>
      </c>
      <c r="D49" s="9">
        <f t="shared" si="1"/>
        <v>55</v>
      </c>
      <c r="E49" s="9">
        <f>_xlfn.XLOOKUP(C49,提成标准!C:C,提成标准!H:H,"")</f>
        <v>0.1</v>
      </c>
      <c r="F49" s="9">
        <f t="shared" si="2"/>
        <v>5.5</v>
      </c>
      <c r="G49" s="9">
        <f>_xlfn.XLOOKUP(I49,过机服务商重量差!A:A,过机服务商重量差!L:L)</f>
        <v>55</v>
      </c>
      <c r="H49" s="9" t="str">
        <f ca="1">IFERROR(LOOKUP(1,0/((B49=名单!B:B)*(VALUE(AY49)&gt;=名单!E:E)*(VALUE(AY49)&lt;=名单!G:G)*(AA49="正常走货")),名单!H:H),"否")</f>
        <v>否</v>
      </c>
      <c r="I49" s="64" t="s">
        <v>177</v>
      </c>
      <c r="J49" s="64" t="s">
        <v>179</v>
      </c>
      <c r="L49" s="65" t="s">
        <v>168</v>
      </c>
      <c r="N49" s="64" t="s">
        <v>18</v>
      </c>
      <c r="O49" s="66"/>
      <c r="P49" s="66"/>
      <c r="T49" s="66"/>
      <c r="U49" s="65" t="s">
        <v>86</v>
      </c>
      <c r="V49" s="64" t="s">
        <v>14381</v>
      </c>
      <c r="W49" s="66"/>
      <c r="Y49" s="66"/>
      <c r="Z49" s="66"/>
      <c r="AA49" s="65" t="s">
        <v>14382</v>
      </c>
      <c r="AQ49" s="64">
        <v>770</v>
      </c>
      <c r="AU49" s="66"/>
      <c r="AV49" s="66"/>
      <c r="AW49" s="66"/>
      <c r="AX49" s="66"/>
      <c r="AY49" s="67" t="s">
        <v>14436</v>
      </c>
      <c r="BE49" s="66"/>
    </row>
    <row r="50" spans="1:58">
      <c r="A50" s="9" t="str">
        <f t="shared" si="0"/>
        <v>2026-01</v>
      </c>
      <c r="B50" s="9" t="str">
        <f>_xlfn.XLOOKUP(I50,过机服务商重量差!A:A,过机服务商重量差!G:G)</f>
        <v>无崖子</v>
      </c>
      <c r="C50" s="9" t="str">
        <f>IF(N50="FBA","主营产品",IF(N50="专线","专线",LOOKUP(1,0/((G50&gt;=提成标准!D:D)*(G50&lt;提成标准!E:E)),提成标准!C:C)))</f>
        <v>快递大货</v>
      </c>
      <c r="D50" s="9">
        <f t="shared" si="1"/>
        <v>118</v>
      </c>
      <c r="E50" s="9">
        <f>_xlfn.XLOOKUP(C50,提成标准!C:C,提成标准!H:H,"")</f>
        <v>0.1</v>
      </c>
      <c r="F50" s="9">
        <f t="shared" si="2"/>
        <v>11.8</v>
      </c>
      <c r="G50" s="9">
        <f>_xlfn.XLOOKUP(I50,过机服务商重量差!A:A,过机服务商重量差!L:L)</f>
        <v>118</v>
      </c>
      <c r="H50" s="9" t="str">
        <f ca="1">IFERROR(LOOKUP(1,0/((B50=名单!B:B)*(VALUE(AY50)&gt;=名单!E:E)*(VALUE(AY50)&lt;=名单!G:G)*(AA50="正常走货")),名单!H:H),"否")</f>
        <v>否</v>
      </c>
      <c r="I50" s="64" t="s">
        <v>180</v>
      </c>
      <c r="J50" s="64" t="s">
        <v>36</v>
      </c>
      <c r="L50" s="64" t="s">
        <v>182</v>
      </c>
      <c r="N50" s="64" t="s">
        <v>18</v>
      </c>
      <c r="O50" s="66"/>
      <c r="P50" s="66"/>
      <c r="T50" s="66"/>
      <c r="U50" s="65" t="s">
        <v>86</v>
      </c>
      <c r="V50" s="65" t="s">
        <v>14381</v>
      </c>
      <c r="W50" s="66"/>
      <c r="Y50" s="66"/>
      <c r="Z50" s="66"/>
      <c r="AA50" s="65" t="s">
        <v>14437</v>
      </c>
      <c r="AQ50" s="64">
        <v>0</v>
      </c>
      <c r="AU50" s="66"/>
      <c r="AV50" s="66"/>
      <c r="AX50" s="66"/>
      <c r="AY50" s="67" t="s">
        <v>14438</v>
      </c>
      <c r="BE50" s="66"/>
    </row>
    <row r="51" spans="1:58">
      <c r="A51" s="9" t="str">
        <f t="shared" si="0"/>
        <v>2026-01</v>
      </c>
      <c r="B51" s="9" t="str">
        <f>_xlfn.XLOOKUP(I51,过机服务商重量差!A:A,过机服务商重量差!G:G)</f>
        <v>帅时莹</v>
      </c>
      <c r="C51" s="9" t="str">
        <f>IF(N51="FBA","主营产品",IF(N51="专线","专线",LOOKUP(1,0/((G51&gt;=提成标准!D:D)*(G51&lt;提成标准!E:E)),提成标准!C:C)))</f>
        <v>快递大货</v>
      </c>
      <c r="D51" s="9">
        <f t="shared" si="1"/>
        <v>82</v>
      </c>
      <c r="E51" s="9">
        <f>_xlfn.XLOOKUP(C51,提成标准!C:C,提成标准!H:H,"")</f>
        <v>0.1</v>
      </c>
      <c r="F51" s="9">
        <f t="shared" si="2"/>
        <v>8.2</v>
      </c>
      <c r="G51" s="9">
        <f>_xlfn.XLOOKUP(I51,过机服务商重量差!A:A,过机服务商重量差!L:L)</f>
        <v>82</v>
      </c>
      <c r="H51" s="9" t="str">
        <f ca="1">IFERROR(LOOKUP(1,0/((B51=名单!B:B)*(VALUE(AY51)&gt;=名单!E:E)*(VALUE(AY51)&lt;=名单!G:G)*(AA51="正常走货")),名单!H:H),"否")</f>
        <v>否</v>
      </c>
      <c r="I51" s="64" t="s">
        <v>183</v>
      </c>
      <c r="J51" s="64" t="s">
        <v>185</v>
      </c>
      <c r="L51" s="65" t="s">
        <v>186</v>
      </c>
      <c r="N51" s="64" t="s">
        <v>18</v>
      </c>
      <c r="O51" s="66"/>
      <c r="P51" s="66"/>
      <c r="T51" s="66"/>
      <c r="U51" s="65" t="s">
        <v>187</v>
      </c>
      <c r="V51" s="64" t="s">
        <v>14413</v>
      </c>
      <c r="W51" s="66"/>
      <c r="Y51" s="66"/>
      <c r="Z51" s="66"/>
      <c r="AA51" s="65" t="s">
        <v>14382</v>
      </c>
      <c r="AQ51" s="64">
        <v>284</v>
      </c>
      <c r="AU51" s="66"/>
      <c r="AV51" s="66"/>
      <c r="AW51" s="66"/>
      <c r="AX51" s="66"/>
      <c r="AY51" s="67" t="s">
        <v>14439</v>
      </c>
      <c r="BE51" s="66"/>
    </row>
    <row r="52" spans="1:58">
      <c r="A52" s="9" t="str">
        <f t="shared" si="0"/>
        <v>2026-01</v>
      </c>
      <c r="B52" s="9" t="str">
        <f>_xlfn.XLOOKUP(I52,过机服务商重量差!A:A,过机服务商重量差!G:G)</f>
        <v>无崖子</v>
      </c>
      <c r="C52" s="9" t="str">
        <f>IF(N52="FBA","主营产品",IF(N52="专线","专线",LOOKUP(1,0/((G52&gt;=提成标准!D:D)*(G52&lt;提成标准!E:E)),提成标准!C:C)))</f>
        <v>快递小货</v>
      </c>
      <c r="D52" s="9">
        <f t="shared" si="1"/>
        <v>1</v>
      </c>
      <c r="E52" s="9">
        <f>_xlfn.XLOOKUP(C52,提成标准!C:C,提成标准!H:H,"")</f>
        <v>2</v>
      </c>
      <c r="F52" s="9">
        <f t="shared" si="2"/>
        <v>2</v>
      </c>
      <c r="G52" s="9">
        <f>_xlfn.XLOOKUP(I52,过机服务商重量差!A:A,过机服务商重量差!L:L)</f>
        <v>12.5</v>
      </c>
      <c r="H52" s="9" t="str">
        <f ca="1">IFERROR(LOOKUP(1,0/((B52=名单!B:B)*(VALUE(AY52)&gt;=名单!E:E)*(VALUE(AY52)&lt;=名单!G:G)*(AA52="正常走货")),名单!H:H),"否")</f>
        <v>是</v>
      </c>
      <c r="I52" s="64" t="s">
        <v>188</v>
      </c>
      <c r="J52" s="64" t="s">
        <v>190</v>
      </c>
      <c r="L52" s="65" t="s">
        <v>128</v>
      </c>
      <c r="N52" s="64" t="s">
        <v>18</v>
      </c>
      <c r="O52" s="66"/>
      <c r="P52" s="66"/>
      <c r="T52" s="66"/>
      <c r="U52" s="65" t="s">
        <v>191</v>
      </c>
      <c r="V52" s="65" t="s">
        <v>14413</v>
      </c>
      <c r="W52" s="66"/>
      <c r="Y52" s="66"/>
      <c r="Z52" s="66"/>
      <c r="AA52" s="65" t="s">
        <v>14382</v>
      </c>
      <c r="AQ52" s="64">
        <v>176.56</v>
      </c>
      <c r="AU52" s="66"/>
      <c r="AV52" s="66"/>
      <c r="AW52" s="66"/>
      <c r="AX52" s="66"/>
      <c r="AY52" s="67" t="s">
        <v>14440</v>
      </c>
      <c r="BE52" s="66"/>
      <c r="BF52" s="66"/>
    </row>
    <row r="53" spans="1:58">
      <c r="A53" s="9" t="str">
        <f t="shared" si="0"/>
        <v>2026-01</v>
      </c>
      <c r="B53" s="9" t="str">
        <f>_xlfn.XLOOKUP(I53,过机服务商重量差!A:A,过机服务商重量差!G:G)</f>
        <v>风清扬</v>
      </c>
      <c r="C53" s="9" t="str">
        <f>IF(N53="FBA","主营产品",IF(N53="专线","专线",LOOKUP(1,0/((G53&gt;=提成标准!D:D)*(G53&lt;提成标准!E:E)),提成标准!C:C)))</f>
        <v>快递大货</v>
      </c>
      <c r="D53" s="9">
        <f t="shared" si="1"/>
        <v>1571</v>
      </c>
      <c r="E53" s="9">
        <f>_xlfn.XLOOKUP(C53,提成标准!C:C,提成标准!H:H,"")</f>
        <v>0.1</v>
      </c>
      <c r="F53" s="9">
        <f t="shared" si="2"/>
        <v>157.1</v>
      </c>
      <c r="G53" s="9">
        <f>_xlfn.XLOOKUP(I53,过机服务商重量差!A:A,过机服务商重量差!L:L)</f>
        <v>1571</v>
      </c>
      <c r="H53" s="9" t="str">
        <f ca="1">IFERROR(LOOKUP(1,0/((B53=名单!B:B)*(VALUE(AY53)&gt;=名单!E:E)*(VALUE(AY53)&lt;=名单!G:G)*(AA53="正常走货")),名单!H:H),"否")</f>
        <v>否</v>
      </c>
      <c r="I53" s="64" t="s">
        <v>192</v>
      </c>
      <c r="J53" s="64" t="s">
        <v>50</v>
      </c>
      <c r="L53" s="65" t="s">
        <v>194</v>
      </c>
      <c r="N53" s="64" t="s">
        <v>18</v>
      </c>
      <c r="O53" s="66"/>
      <c r="P53" s="66"/>
      <c r="T53" s="66"/>
      <c r="U53" s="65" t="s">
        <v>86</v>
      </c>
      <c r="V53" s="65" t="s">
        <v>14381</v>
      </c>
      <c r="W53" s="66"/>
      <c r="Y53" s="66"/>
      <c r="Z53" s="66"/>
      <c r="AA53" s="65" t="s">
        <v>14382</v>
      </c>
      <c r="AQ53" s="64">
        <v>25028</v>
      </c>
      <c r="AU53" s="66"/>
      <c r="AV53" s="66"/>
      <c r="AW53" s="66"/>
      <c r="AX53" s="66"/>
      <c r="AY53" s="67" t="s">
        <v>14441</v>
      </c>
      <c r="BE53" s="66"/>
    </row>
    <row r="54" spans="1:58">
      <c r="A54" s="9" t="str">
        <f t="shared" si="0"/>
        <v>2026-01</v>
      </c>
      <c r="B54" s="9" t="str">
        <f>_xlfn.XLOOKUP(I54,过机服务商重量差!A:A,过机服务商重量差!G:G)</f>
        <v>无崖子</v>
      </c>
      <c r="C54" s="9" t="str">
        <f>IF(N54="FBA","主营产品",IF(N54="专线","专线",LOOKUP(1,0/((G54&gt;=提成标准!D:D)*(G54&lt;提成标准!E:E)),提成标准!C:C)))</f>
        <v>快递小货</v>
      </c>
      <c r="D54" s="9">
        <f t="shared" si="1"/>
        <v>1</v>
      </c>
      <c r="E54" s="9">
        <f>_xlfn.XLOOKUP(C54,提成标准!C:C,提成标准!H:H,"")</f>
        <v>2</v>
      </c>
      <c r="F54" s="9">
        <f t="shared" si="2"/>
        <v>2</v>
      </c>
      <c r="G54" s="9">
        <f>_xlfn.XLOOKUP(I54,过机服务商重量差!A:A,过机服务商重量差!L:L)</f>
        <v>0.5</v>
      </c>
      <c r="H54" s="9" t="str">
        <f ca="1">IFERROR(LOOKUP(1,0/((B54=名单!B:B)*(VALUE(AY54)&gt;=名单!E:E)*(VALUE(AY54)&lt;=名单!G:G)*(AA54="正常走货")),名单!H:H),"否")</f>
        <v>是</v>
      </c>
      <c r="I54" s="64" t="s">
        <v>195</v>
      </c>
      <c r="J54" s="64" t="s">
        <v>197</v>
      </c>
      <c r="L54" s="65" t="s">
        <v>198</v>
      </c>
      <c r="N54" s="64" t="s">
        <v>18</v>
      </c>
      <c r="O54" s="66"/>
      <c r="P54" s="66"/>
      <c r="T54" s="66"/>
      <c r="U54" s="65" t="s">
        <v>199</v>
      </c>
      <c r="V54" s="65" t="s">
        <v>14442</v>
      </c>
      <c r="W54" s="66"/>
      <c r="Y54" s="66"/>
      <c r="Z54" s="66"/>
      <c r="AA54" s="65" t="s">
        <v>14382</v>
      </c>
      <c r="AQ54" s="64">
        <v>0</v>
      </c>
      <c r="AU54" s="66"/>
      <c r="AV54" s="66"/>
      <c r="AW54" s="66"/>
      <c r="AX54" s="66"/>
      <c r="AY54" s="67" t="s">
        <v>14443</v>
      </c>
      <c r="BE54" s="66"/>
    </row>
    <row r="55" spans="1:58">
      <c r="A55" s="9" t="str">
        <f t="shared" si="0"/>
        <v>2026-01</v>
      </c>
      <c r="B55" s="9" t="str">
        <f>_xlfn.XLOOKUP(I55,过机服务商重量差!A:A,过机服务商重量差!G:G)</f>
        <v>玉麒麟</v>
      </c>
      <c r="C55" s="9" t="str">
        <f>IF(N55="FBA","主营产品",IF(N55="专线","专线",LOOKUP(1,0/((G55&gt;=提成标准!D:D)*(G55&lt;提成标准!E:E)),提成标准!C:C)))</f>
        <v>快递小货</v>
      </c>
      <c r="D55" s="9">
        <f t="shared" si="1"/>
        <v>1</v>
      </c>
      <c r="E55" s="9">
        <f>_xlfn.XLOOKUP(C55,提成标准!C:C,提成标准!H:H,"")</f>
        <v>2</v>
      </c>
      <c r="F55" s="9">
        <f t="shared" si="2"/>
        <v>2</v>
      </c>
      <c r="G55" s="9">
        <f>_xlfn.XLOOKUP(I55,过机服务商重量差!A:A,过机服务商重量差!L:L)</f>
        <v>0.5</v>
      </c>
      <c r="H55" s="9" t="str">
        <f ca="1">IFERROR(LOOKUP(1,0/((B55=名单!B:B)*(VALUE(AY55)&gt;=名单!E:E)*(VALUE(AY55)&lt;=名单!G:G)*(AA55="正常走货")),名单!H:H),"否")</f>
        <v>否</v>
      </c>
      <c r="I55" s="64" t="s">
        <v>200</v>
      </c>
      <c r="J55" s="64" t="s">
        <v>202</v>
      </c>
      <c r="L55" s="65" t="s">
        <v>17</v>
      </c>
      <c r="N55" s="64" t="s">
        <v>18</v>
      </c>
      <c r="O55" s="66"/>
      <c r="P55" s="66"/>
      <c r="T55" s="66"/>
      <c r="U55" s="65" t="s">
        <v>203</v>
      </c>
      <c r="V55" s="64" t="s">
        <v>14381</v>
      </c>
      <c r="W55" s="66"/>
      <c r="Y55" s="66"/>
      <c r="Z55" s="66"/>
      <c r="AA55" s="65" t="s">
        <v>14382</v>
      </c>
      <c r="AQ55" s="64">
        <v>69.81</v>
      </c>
      <c r="AU55" s="66"/>
      <c r="AV55" s="66"/>
      <c r="AW55" s="66"/>
      <c r="AX55" s="66"/>
      <c r="AY55" s="67" t="s">
        <v>14444</v>
      </c>
      <c r="BE55" s="66"/>
    </row>
    <row r="56" spans="1:58">
      <c r="A56" s="9" t="str">
        <f t="shared" si="0"/>
        <v>2026-01</v>
      </c>
      <c r="B56" s="9" t="str">
        <f>_xlfn.XLOOKUP(I56,过机服务商重量差!A:A,过机服务商重量差!G:G)</f>
        <v>无崖子</v>
      </c>
      <c r="C56" s="9" t="str">
        <f>IF(N56="FBA","主营产品",IF(N56="专线","专线",LOOKUP(1,0/((G56&gt;=提成标准!D:D)*(G56&lt;提成标准!E:E)),提成标准!C:C)))</f>
        <v>快递小货</v>
      </c>
      <c r="D56" s="9">
        <f t="shared" si="1"/>
        <v>1</v>
      </c>
      <c r="E56" s="9">
        <f>_xlfn.XLOOKUP(C56,提成标准!C:C,提成标准!H:H,"")</f>
        <v>2</v>
      </c>
      <c r="F56" s="9">
        <f t="shared" si="2"/>
        <v>2</v>
      </c>
      <c r="G56" s="9">
        <f>_xlfn.XLOOKUP(I56,过机服务商重量差!A:A,过机服务商重量差!L:L)</f>
        <v>0.5</v>
      </c>
      <c r="H56" s="9" t="str">
        <f ca="1">IFERROR(LOOKUP(1,0/((B56=名单!B:B)*(VALUE(AY56)&gt;=名单!E:E)*(VALUE(AY56)&lt;=名单!G:G)*(AA56="正常走货")),名单!H:H),"否")</f>
        <v>是</v>
      </c>
      <c r="I56" s="64" t="s">
        <v>204</v>
      </c>
      <c r="J56" s="64" t="s">
        <v>206</v>
      </c>
      <c r="L56" s="64" t="s">
        <v>160</v>
      </c>
      <c r="N56" s="64" t="s">
        <v>18</v>
      </c>
      <c r="O56" s="66"/>
      <c r="P56" s="66"/>
      <c r="T56" s="66"/>
      <c r="U56" s="65" t="s">
        <v>207</v>
      </c>
      <c r="V56" s="64" t="s">
        <v>14410</v>
      </c>
      <c r="W56" s="66"/>
      <c r="Y56" s="66"/>
      <c r="Z56" s="66"/>
      <c r="AA56" s="65" t="s">
        <v>14382</v>
      </c>
      <c r="AQ56" s="64">
        <v>0</v>
      </c>
      <c r="AU56" s="66"/>
      <c r="AV56" s="66"/>
      <c r="AX56" s="66"/>
      <c r="AY56" s="67" t="s">
        <v>14445</v>
      </c>
      <c r="BE56" s="66"/>
    </row>
    <row r="57" spans="1:58">
      <c r="A57" s="9" t="str">
        <f t="shared" si="0"/>
        <v>2026-01</v>
      </c>
      <c r="B57" s="9" t="str">
        <f>_xlfn.XLOOKUP(I57,过机服务商重量差!A:A,过机服务商重量差!G:G)</f>
        <v>玉麒麟</v>
      </c>
      <c r="C57" s="9" t="str">
        <f>IF(N57="FBA","主营产品",IF(N57="专线","专线",LOOKUP(1,0/((G57&gt;=提成标准!D:D)*(G57&lt;提成标准!E:E)),提成标准!C:C)))</f>
        <v>快递小货</v>
      </c>
      <c r="D57" s="9">
        <f t="shared" si="1"/>
        <v>1</v>
      </c>
      <c r="E57" s="9">
        <f>_xlfn.XLOOKUP(C57,提成标准!C:C,提成标准!H:H,"")</f>
        <v>2</v>
      </c>
      <c r="F57" s="9">
        <f t="shared" si="2"/>
        <v>2</v>
      </c>
      <c r="G57" s="9">
        <f>_xlfn.XLOOKUP(I57,过机服务商重量差!A:A,过机服务商重量差!L:L)</f>
        <v>7</v>
      </c>
      <c r="H57" s="9" t="str">
        <f ca="1">IFERROR(LOOKUP(1,0/((B57=名单!B:B)*(VALUE(AY57)&gt;=名单!E:E)*(VALUE(AY57)&lt;=名单!G:G)*(AA57="正常走货")),名单!H:H),"否")</f>
        <v>否</v>
      </c>
      <c r="I57" s="64" t="s">
        <v>208</v>
      </c>
      <c r="J57" s="64" t="s">
        <v>210</v>
      </c>
      <c r="L57" s="64" t="s">
        <v>24</v>
      </c>
      <c r="N57" s="64" t="s">
        <v>18</v>
      </c>
      <c r="O57" s="66"/>
      <c r="P57" s="66"/>
      <c r="T57" s="66"/>
      <c r="U57" s="65" t="s">
        <v>211</v>
      </c>
      <c r="V57" s="65" t="s">
        <v>14410</v>
      </c>
      <c r="W57" s="66"/>
      <c r="Y57" s="66"/>
      <c r="Z57" s="66"/>
      <c r="AA57" s="65" t="s">
        <v>14382</v>
      </c>
      <c r="AQ57" s="64">
        <v>43.3</v>
      </c>
      <c r="AU57" s="66"/>
      <c r="AV57" s="66"/>
      <c r="AX57" s="66"/>
      <c r="AY57" s="67" t="s">
        <v>14446</v>
      </c>
      <c r="BE57" s="66"/>
    </row>
    <row r="58" spans="1:58">
      <c r="A58" s="9" t="str">
        <f t="shared" si="0"/>
        <v>2026-01</v>
      </c>
      <c r="B58" s="9" t="str">
        <f>_xlfn.XLOOKUP(I58,过机服务商重量差!A:A,过机服务商重量差!G:G)</f>
        <v>007</v>
      </c>
      <c r="C58" s="9" t="str">
        <f>IF(N58="FBA","主营产品",IF(N58="专线","专线",LOOKUP(1,0/((G58&gt;=提成标准!D:D)*(G58&lt;提成标准!E:E)),提成标准!C:C)))</f>
        <v>快递大货</v>
      </c>
      <c r="D58" s="9">
        <f t="shared" si="1"/>
        <v>35</v>
      </c>
      <c r="E58" s="9">
        <f>_xlfn.XLOOKUP(C58,提成标准!C:C,提成标准!H:H,"")</f>
        <v>0.1</v>
      </c>
      <c r="F58" s="9">
        <f t="shared" si="2"/>
        <v>3.5</v>
      </c>
      <c r="G58" s="9">
        <f>_xlfn.XLOOKUP(I58,过机服务商重量差!A:A,过机服务商重量差!L:L)</f>
        <v>35</v>
      </c>
      <c r="H58" s="9" t="str">
        <f ca="1">IFERROR(LOOKUP(1,0/((B58=名单!B:B)*(VALUE(AY58)&gt;=名单!E:E)*(VALUE(AY58)&lt;=名单!G:G)*(AA58="正常走货")),名单!H:H),"否")</f>
        <v>否</v>
      </c>
      <c r="I58" s="64" t="s">
        <v>212</v>
      </c>
      <c r="J58" s="64" t="s">
        <v>214</v>
      </c>
      <c r="L58" s="65" t="s">
        <v>168</v>
      </c>
      <c r="N58" s="64" t="s">
        <v>18</v>
      </c>
      <c r="O58" s="66"/>
      <c r="P58" s="66"/>
      <c r="T58" s="66"/>
      <c r="U58" s="65" t="s">
        <v>215</v>
      </c>
      <c r="V58" s="65" t="s">
        <v>14381</v>
      </c>
      <c r="W58" s="66"/>
      <c r="Y58" s="66"/>
      <c r="Z58" s="66"/>
      <c r="AA58" s="65" t="s">
        <v>14382</v>
      </c>
      <c r="AQ58" s="64">
        <v>490</v>
      </c>
      <c r="AU58" s="66"/>
      <c r="AV58" s="66"/>
      <c r="AW58" s="66"/>
      <c r="AX58" s="66"/>
      <c r="AY58" s="67" t="s">
        <v>14447</v>
      </c>
      <c r="BE58" s="66"/>
    </row>
    <row r="59" spans="1:58">
      <c r="A59" s="9" t="str">
        <f t="shared" si="0"/>
        <v>2026-01</v>
      </c>
      <c r="B59" s="9" t="str">
        <f>_xlfn.XLOOKUP(I59,过机服务商重量差!A:A,过机服务商重量差!G:G)</f>
        <v>玉麒麟</v>
      </c>
      <c r="C59" s="9" t="str">
        <f>IF(N59="FBA","主营产品",IF(N59="专线","专线",LOOKUP(1,0/((G59&gt;=提成标准!D:D)*(G59&lt;提成标准!E:E)),提成标准!C:C)))</f>
        <v>快递小货</v>
      </c>
      <c r="D59" s="9">
        <f t="shared" si="1"/>
        <v>1</v>
      </c>
      <c r="E59" s="9">
        <f>_xlfn.XLOOKUP(C59,提成标准!C:C,提成标准!H:H,"")</f>
        <v>2</v>
      </c>
      <c r="F59" s="9">
        <f t="shared" si="2"/>
        <v>2</v>
      </c>
      <c r="G59" s="9">
        <f>_xlfn.XLOOKUP(I59,过机服务商重量差!A:A,过机服务商重量差!L:L)</f>
        <v>3.5</v>
      </c>
      <c r="H59" s="9" t="str">
        <f ca="1">IFERROR(LOOKUP(1,0/((B59=名单!B:B)*(VALUE(AY59)&gt;=名单!E:E)*(VALUE(AY59)&lt;=名单!G:G)*(AA59="正常走货")),名单!H:H),"否")</f>
        <v>否</v>
      </c>
      <c r="I59" s="64" t="s">
        <v>216</v>
      </c>
      <c r="J59" s="64" t="s">
        <v>218</v>
      </c>
      <c r="L59" s="65" t="s">
        <v>17</v>
      </c>
      <c r="N59" s="64" t="s">
        <v>18</v>
      </c>
      <c r="O59" s="66"/>
      <c r="P59" s="66"/>
      <c r="T59" s="66"/>
      <c r="U59" s="65" t="s">
        <v>219</v>
      </c>
      <c r="V59" s="65" t="s">
        <v>14389</v>
      </c>
      <c r="W59" s="66"/>
      <c r="Y59" s="66"/>
      <c r="Z59" s="66"/>
      <c r="AA59" s="65" t="s">
        <v>14382</v>
      </c>
      <c r="AQ59" s="64">
        <v>62.5</v>
      </c>
      <c r="AU59" s="66"/>
      <c r="AV59" s="66"/>
      <c r="AW59" s="66"/>
      <c r="AX59" s="66"/>
      <c r="AY59" s="67" t="s">
        <v>14448</v>
      </c>
      <c r="BE59" s="66"/>
    </row>
    <row r="60" spans="1:58">
      <c r="A60" s="9" t="str">
        <f t="shared" si="0"/>
        <v>2026-01</v>
      </c>
      <c r="B60" s="9" t="str">
        <f>_xlfn.XLOOKUP(I60,过机服务商重量差!A:A,过机服务商重量差!G:G)</f>
        <v>帅时莹</v>
      </c>
      <c r="C60" s="9" t="str">
        <f>IF(N60="FBA","主营产品",IF(N60="专线","专线",LOOKUP(1,0/((G60&gt;=提成标准!D:D)*(G60&lt;提成标准!E:E)),提成标准!C:C)))</f>
        <v>快递大货</v>
      </c>
      <c r="D60" s="9">
        <f t="shared" si="1"/>
        <v>131</v>
      </c>
      <c r="E60" s="9">
        <f>_xlfn.XLOOKUP(C60,提成标准!C:C,提成标准!H:H,"")</f>
        <v>0.1</v>
      </c>
      <c r="F60" s="9">
        <f t="shared" si="2"/>
        <v>13.1</v>
      </c>
      <c r="G60" s="9">
        <f>_xlfn.XLOOKUP(I60,过机服务商重量差!A:A,过机服务商重量差!L:L)</f>
        <v>131</v>
      </c>
      <c r="H60" s="9" t="str">
        <f ca="1">IFERROR(LOOKUP(1,0/((B60=名单!B:B)*(VALUE(AY60)&gt;=名单!E:E)*(VALUE(AY60)&lt;=名单!G:G)*(AA60="正常走货")),名单!H:H),"否")</f>
        <v>否</v>
      </c>
      <c r="I60" s="64" t="s">
        <v>220</v>
      </c>
      <c r="J60" s="64" t="s">
        <v>222</v>
      </c>
      <c r="L60" s="65" t="s">
        <v>97</v>
      </c>
      <c r="N60" s="64" t="s">
        <v>18</v>
      </c>
      <c r="O60" s="66"/>
      <c r="P60" s="66"/>
      <c r="T60" s="66"/>
      <c r="U60" s="65" t="s">
        <v>223</v>
      </c>
      <c r="V60" s="65" t="s">
        <v>14413</v>
      </c>
      <c r="W60" s="66"/>
      <c r="Y60" s="66"/>
      <c r="Z60" s="66"/>
      <c r="AA60" s="65" t="s">
        <v>14382</v>
      </c>
      <c r="AQ60" s="64">
        <v>1650</v>
      </c>
      <c r="AV60" s="66"/>
      <c r="AX60" s="66"/>
      <c r="AY60" s="67" t="s">
        <v>14449</v>
      </c>
      <c r="BE60" s="66"/>
    </row>
    <row r="61" spans="1:58">
      <c r="A61" s="9" t="str">
        <f t="shared" si="0"/>
        <v>2026-01</v>
      </c>
      <c r="B61" s="9" t="str">
        <f>_xlfn.XLOOKUP(I61,过机服务商重量差!A:A,过机服务商重量差!G:G)</f>
        <v>玉麒麟</v>
      </c>
      <c r="C61" s="9" t="str">
        <f>IF(N61="FBA","主营产品",IF(N61="专线","专线",LOOKUP(1,0/((G61&gt;=提成标准!D:D)*(G61&lt;提成标准!E:E)),提成标准!C:C)))</f>
        <v>快递小货</v>
      </c>
      <c r="D61" s="9">
        <f t="shared" si="1"/>
        <v>1</v>
      </c>
      <c r="E61" s="9">
        <f>_xlfn.XLOOKUP(C61,提成标准!C:C,提成标准!H:H,"")</f>
        <v>2</v>
      </c>
      <c r="F61" s="9">
        <f t="shared" si="2"/>
        <v>2</v>
      </c>
      <c r="G61" s="9">
        <f>_xlfn.XLOOKUP(I61,过机服务商重量差!A:A,过机服务商重量差!L:L)</f>
        <v>7</v>
      </c>
      <c r="H61" s="9" t="str">
        <f ca="1">IFERROR(LOOKUP(1,0/((B61=名单!B:B)*(VALUE(AY61)&gt;=名单!E:E)*(VALUE(AY61)&lt;=名单!G:G)*(AA61="正常走货")),名单!H:H),"否")</f>
        <v>否</v>
      </c>
      <c r="I61" s="64" t="s">
        <v>224</v>
      </c>
      <c r="J61" s="64" t="s">
        <v>226</v>
      </c>
      <c r="L61" s="65" t="s">
        <v>17</v>
      </c>
      <c r="N61" s="64" t="s">
        <v>18</v>
      </c>
      <c r="O61" s="66"/>
      <c r="P61" s="66"/>
      <c r="T61" s="66"/>
      <c r="U61" s="65" t="s">
        <v>227</v>
      </c>
      <c r="V61" s="65" t="s">
        <v>14413</v>
      </c>
      <c r="W61" s="66"/>
      <c r="Y61" s="66"/>
      <c r="Z61" s="66"/>
      <c r="AA61" s="65" t="s">
        <v>14382</v>
      </c>
      <c r="AQ61" s="64">
        <v>61.63</v>
      </c>
      <c r="AU61" s="66"/>
      <c r="AV61" s="66"/>
      <c r="AW61" s="66"/>
      <c r="AX61" s="66"/>
      <c r="AY61" s="67" t="s">
        <v>14450</v>
      </c>
      <c r="BC61" s="66"/>
      <c r="BE61" s="66"/>
    </row>
    <row r="62" spans="1:58">
      <c r="A62" s="9" t="str">
        <f t="shared" si="0"/>
        <v>2026-01</v>
      </c>
      <c r="B62" s="9" t="str">
        <f>_xlfn.XLOOKUP(I62,过机服务商重量差!A:A,过机服务商重量差!G:G)</f>
        <v>风清扬</v>
      </c>
      <c r="C62" s="9" t="str">
        <f>IF(N62="FBA","主营产品",IF(N62="专线","专线",LOOKUP(1,0/((G62&gt;=提成标准!D:D)*(G62&lt;提成标准!E:E)),提成标准!C:C)))</f>
        <v>快递大货</v>
      </c>
      <c r="D62" s="9">
        <f t="shared" si="1"/>
        <v>39</v>
      </c>
      <c r="E62" s="9">
        <f>_xlfn.XLOOKUP(C62,提成标准!C:C,提成标准!H:H,"")</f>
        <v>0.1</v>
      </c>
      <c r="F62" s="9">
        <f t="shared" si="2"/>
        <v>3.9</v>
      </c>
      <c r="G62" s="9">
        <f>_xlfn.XLOOKUP(I62,过机服务商重量差!A:A,过机服务商重量差!L:L)</f>
        <v>39</v>
      </c>
      <c r="H62" s="9" t="str">
        <f ca="1">IFERROR(LOOKUP(1,0/((B62=名单!B:B)*(VALUE(AY62)&gt;=名单!E:E)*(VALUE(AY62)&lt;=名单!G:G)*(AA62="正常走货")),名单!H:H),"否")</f>
        <v>否</v>
      </c>
      <c r="I62" s="64" t="s">
        <v>228</v>
      </c>
      <c r="J62" s="64" t="s">
        <v>230</v>
      </c>
      <c r="L62" s="65" t="s">
        <v>231</v>
      </c>
      <c r="N62" s="64" t="s">
        <v>18</v>
      </c>
      <c r="O62" s="66"/>
      <c r="P62" s="66"/>
      <c r="T62" s="66"/>
      <c r="U62" s="65" t="s">
        <v>232</v>
      </c>
      <c r="V62" s="65" t="s">
        <v>14389</v>
      </c>
      <c r="W62" s="66"/>
      <c r="Y62" s="66"/>
      <c r="Z62" s="66"/>
      <c r="AA62" s="65" t="s">
        <v>14382</v>
      </c>
      <c r="AQ62" s="64">
        <v>273.9</v>
      </c>
      <c r="AU62" s="66"/>
      <c r="AV62" s="66"/>
      <c r="AW62" s="66"/>
      <c r="AX62" s="66"/>
      <c r="AY62" s="67" t="s">
        <v>14451</v>
      </c>
      <c r="BE62" s="66"/>
    </row>
    <row r="63" spans="1:58">
      <c r="A63" s="9" t="str">
        <f t="shared" si="0"/>
        <v>2026-01</v>
      </c>
      <c r="B63" s="9" t="str">
        <f>_xlfn.XLOOKUP(I63,过机服务商重量差!A:A,过机服务商重量差!G:G)</f>
        <v>风清扬</v>
      </c>
      <c r="C63" s="9" t="str">
        <f>IF(N63="FBA","主营产品",IF(N63="专线","专线",LOOKUP(1,0/((G63&gt;=提成标准!D:D)*(G63&lt;提成标准!E:E)),提成标准!C:C)))</f>
        <v>快递大货</v>
      </c>
      <c r="D63" s="9">
        <f t="shared" si="1"/>
        <v>52</v>
      </c>
      <c r="E63" s="9">
        <f>_xlfn.XLOOKUP(C63,提成标准!C:C,提成标准!H:H,"")</f>
        <v>0.1</v>
      </c>
      <c r="F63" s="9">
        <f t="shared" si="2"/>
        <v>5.2</v>
      </c>
      <c r="G63" s="9">
        <f>_xlfn.XLOOKUP(I63,过机服务商重量差!A:A,过机服务商重量差!L:L)</f>
        <v>52</v>
      </c>
      <c r="H63" s="9" t="str">
        <f ca="1">IFERROR(LOOKUP(1,0/((B63=名单!B:B)*(VALUE(AY63)&gt;=名单!E:E)*(VALUE(AY63)&lt;=名单!G:G)*(AA63="正常走货")),名单!H:H),"否")</f>
        <v>否</v>
      </c>
      <c r="I63" s="64" t="s">
        <v>233</v>
      </c>
      <c r="J63" s="64" t="s">
        <v>235</v>
      </c>
      <c r="L63" s="65" t="s">
        <v>231</v>
      </c>
      <c r="N63" s="64" t="s">
        <v>18</v>
      </c>
      <c r="O63" s="66"/>
      <c r="P63" s="66"/>
      <c r="T63" s="66"/>
      <c r="U63" s="65" t="s">
        <v>232</v>
      </c>
      <c r="V63" s="64" t="s">
        <v>14389</v>
      </c>
      <c r="W63" s="66"/>
      <c r="Y63" s="66"/>
      <c r="Z63" s="66"/>
      <c r="AA63" s="65" t="s">
        <v>14382</v>
      </c>
      <c r="AQ63" s="64">
        <v>750</v>
      </c>
      <c r="AU63" s="66"/>
      <c r="AV63" s="66"/>
      <c r="AW63" s="66"/>
      <c r="AX63" s="66"/>
      <c r="AY63" s="67" t="s">
        <v>14452</v>
      </c>
      <c r="BE63" s="66"/>
      <c r="BF63" s="66"/>
    </row>
    <row r="64" spans="1:58">
      <c r="A64" s="9" t="str">
        <f t="shared" si="0"/>
        <v>2026-01</v>
      </c>
      <c r="B64" s="9" t="str">
        <f>_xlfn.XLOOKUP(I64,过机服务商重量差!A:A,过机服务商重量差!G:G)</f>
        <v>玉麒麟</v>
      </c>
      <c r="C64" s="9" t="str">
        <f>IF(N64="FBA","主营产品",IF(N64="专线","专线",LOOKUP(1,0/((G64&gt;=提成标准!D:D)*(G64&lt;提成标准!E:E)),提成标准!C:C)))</f>
        <v>快递小货</v>
      </c>
      <c r="D64" s="9">
        <f t="shared" si="1"/>
        <v>1</v>
      </c>
      <c r="E64" s="9">
        <f>_xlfn.XLOOKUP(C64,提成标准!C:C,提成标准!H:H,"")</f>
        <v>2</v>
      </c>
      <c r="F64" s="9">
        <f t="shared" si="2"/>
        <v>2</v>
      </c>
      <c r="G64" s="9">
        <f>_xlfn.XLOOKUP(I64,过机服务商重量差!A:A,过机服务商重量差!L:L)</f>
        <v>1</v>
      </c>
      <c r="H64" s="9" t="str">
        <f ca="1">IFERROR(LOOKUP(1,0/((B64=名单!B:B)*(VALUE(AY64)&gt;=名单!E:E)*(VALUE(AY64)&lt;=名单!G:G)*(AA64="正常走货")),名单!H:H),"否")</f>
        <v>否</v>
      </c>
      <c r="I64" s="64" t="s">
        <v>236</v>
      </c>
      <c r="J64" s="64" t="s">
        <v>238</v>
      </c>
      <c r="L64" s="65" t="s">
        <v>17</v>
      </c>
      <c r="N64" s="64" t="s">
        <v>18</v>
      </c>
      <c r="O64" s="66"/>
      <c r="P64" s="66"/>
      <c r="T64" s="66"/>
      <c r="U64" s="65" t="s">
        <v>239</v>
      </c>
      <c r="V64" s="64" t="s">
        <v>14389</v>
      </c>
      <c r="W64" s="66"/>
      <c r="Y64" s="66"/>
      <c r="Z64" s="66"/>
      <c r="AA64" s="65" t="s">
        <v>14382</v>
      </c>
      <c r="AQ64" s="64">
        <v>105</v>
      </c>
      <c r="AU64" s="66"/>
      <c r="AV64" s="66"/>
      <c r="AW64" s="66"/>
      <c r="AX64" s="66"/>
      <c r="AY64" s="67" t="s">
        <v>14453</v>
      </c>
      <c r="BE64" s="66"/>
    </row>
    <row r="65" spans="1:58">
      <c r="A65" s="9" t="str">
        <f t="shared" si="0"/>
        <v>2026-01</v>
      </c>
      <c r="B65" s="9" t="str">
        <f>_xlfn.XLOOKUP(I65,过机服务商重量差!A:A,过机服务商重量差!G:G)</f>
        <v>玉麒麟</v>
      </c>
      <c r="C65" s="9" t="str">
        <f>IF(N65="FBA","主营产品",IF(N65="专线","专线",LOOKUP(1,0/((G65&gt;=提成标准!D:D)*(G65&lt;提成标准!E:E)),提成标准!C:C)))</f>
        <v>快递小货</v>
      </c>
      <c r="D65" s="9">
        <f t="shared" si="1"/>
        <v>1</v>
      </c>
      <c r="E65" s="9">
        <f>_xlfn.XLOOKUP(C65,提成标准!C:C,提成标准!H:H,"")</f>
        <v>2</v>
      </c>
      <c r="F65" s="9">
        <f t="shared" si="2"/>
        <v>2</v>
      </c>
      <c r="G65" s="9">
        <f>_xlfn.XLOOKUP(I65,过机服务商重量差!A:A,过机服务商重量差!L:L)</f>
        <v>5.5</v>
      </c>
      <c r="H65" s="9" t="str">
        <f ca="1">IFERROR(LOOKUP(1,0/((B65=名单!B:B)*(VALUE(AY65)&gt;=名单!E:E)*(VALUE(AY65)&lt;=名单!G:G)*(AA65="正常走货")),名单!H:H),"否")</f>
        <v>否</v>
      </c>
      <c r="I65" s="64" t="s">
        <v>240</v>
      </c>
      <c r="J65" s="64" t="s">
        <v>242</v>
      </c>
      <c r="L65" s="65" t="s">
        <v>17</v>
      </c>
      <c r="N65" s="64" t="s">
        <v>18</v>
      </c>
      <c r="O65" s="66"/>
      <c r="P65" s="66"/>
      <c r="T65" s="66"/>
      <c r="U65" s="65" t="s">
        <v>239</v>
      </c>
      <c r="V65" s="64" t="s">
        <v>14389</v>
      </c>
      <c r="W65" s="66"/>
      <c r="Y65" s="66"/>
      <c r="Z65" s="66"/>
      <c r="AA65" s="65" t="s">
        <v>14382</v>
      </c>
      <c r="AQ65" s="64">
        <v>94.1</v>
      </c>
      <c r="AU65" s="66"/>
      <c r="AV65" s="66"/>
      <c r="AW65" s="66"/>
      <c r="AX65" s="66"/>
      <c r="AY65" s="67" t="s">
        <v>14454</v>
      </c>
      <c r="BE65" s="66"/>
      <c r="BF65" s="66"/>
    </row>
    <row r="66" spans="1:58">
      <c r="A66" s="9" t="str">
        <f t="shared" si="0"/>
        <v>2026-01</v>
      </c>
      <c r="B66" s="9" t="str">
        <f>_xlfn.XLOOKUP(I66,过机服务商重量差!A:A,过机服务商重量差!G:G)</f>
        <v>玉麒麟</v>
      </c>
      <c r="C66" s="9" t="str">
        <f>IF(N66="FBA","主营产品",IF(N66="专线","专线",LOOKUP(1,0/((G66&gt;=提成标准!D:D)*(G66&lt;提成标准!E:E)),提成标准!C:C)))</f>
        <v>快递大货</v>
      </c>
      <c r="D66" s="9">
        <f t="shared" si="1"/>
        <v>33.5</v>
      </c>
      <c r="E66" s="9">
        <f>_xlfn.XLOOKUP(C66,提成标准!C:C,提成标准!H:H,"")</f>
        <v>0.1</v>
      </c>
      <c r="F66" s="9">
        <f t="shared" si="2"/>
        <v>3.35</v>
      </c>
      <c r="G66" s="9">
        <f>_xlfn.XLOOKUP(I66,过机服务商重量差!A:A,过机服务商重量差!L:L)</f>
        <v>33.5</v>
      </c>
      <c r="H66" s="9" t="str">
        <f ca="1">IFERROR(LOOKUP(1,0/((B66=名单!B:B)*(VALUE(AY66)&gt;=名单!E:E)*(VALUE(AY66)&lt;=名单!G:G)*(AA66="正常走货")),名单!H:H),"否")</f>
        <v>否</v>
      </c>
      <c r="I66" s="64" t="s">
        <v>243</v>
      </c>
      <c r="J66" s="64" t="s">
        <v>245</v>
      </c>
      <c r="L66" s="64" t="s">
        <v>17</v>
      </c>
      <c r="N66" s="64" t="s">
        <v>18</v>
      </c>
      <c r="O66" s="66"/>
      <c r="P66" s="66"/>
      <c r="T66" s="66"/>
      <c r="U66" s="65" t="s">
        <v>246</v>
      </c>
      <c r="V66" s="64" t="s">
        <v>14389</v>
      </c>
      <c r="W66" s="66"/>
      <c r="Y66" s="66"/>
      <c r="Z66" s="66"/>
      <c r="AA66" s="65" t="s">
        <v>14382</v>
      </c>
      <c r="AQ66" s="64">
        <v>136</v>
      </c>
      <c r="AU66" s="66"/>
      <c r="AV66" s="66"/>
      <c r="AX66" s="66"/>
      <c r="AY66" s="67" t="s">
        <v>14455</v>
      </c>
      <c r="BE66" s="66"/>
      <c r="BF66" s="66"/>
    </row>
    <row r="67" spans="1:58">
      <c r="A67" s="9" t="str">
        <f>MID(AY67,1,7)</f>
        <v>2026-01</v>
      </c>
      <c r="B67" s="9" t="str">
        <f>_xlfn.XLOOKUP(I67,过机服务商重量差!A:A,过机服务商重量差!G:G)</f>
        <v>帅时莹</v>
      </c>
      <c r="C67" s="9" t="str">
        <f>IF(N67="FBA","主营产品",IF(N67="专线","专线",LOOKUP(1,0/((G67&gt;=提成标准!D:D)*(G67&lt;提成标准!E:E)),提成标准!C:C)))</f>
        <v>快递大货</v>
      </c>
      <c r="D67" s="9">
        <f>IF(C67="快递小货",1,IF(C67="主营产品",0,G67))</f>
        <v>62</v>
      </c>
      <c r="E67" s="9">
        <f>_xlfn.XLOOKUP(C67,提成标准!C:C,提成标准!H:H,"")</f>
        <v>0.1</v>
      </c>
      <c r="F67" s="9">
        <f>D67*E67</f>
        <v>6.2</v>
      </c>
      <c r="G67" s="9">
        <f>_xlfn.XLOOKUP(I67,过机服务商重量差!A:A,过机服务商重量差!L:L)</f>
        <v>62</v>
      </c>
      <c r="H67" s="9" t="str">
        <f ca="1">IFERROR(LOOKUP(1,0/((B67=名单!B:B)*(VALUE(AY67)&gt;=名单!E:E)*(VALUE(AY67)&lt;=名单!G:G)*(AA67="正常走货")),名单!H:H),"否")</f>
        <v>否</v>
      </c>
      <c r="I67" s="64" t="s">
        <v>247</v>
      </c>
      <c r="J67" s="64" t="s">
        <v>249</v>
      </c>
      <c r="L67" s="65" t="s">
        <v>140</v>
      </c>
      <c r="N67" s="64" t="s">
        <v>18</v>
      </c>
      <c r="O67" s="66"/>
      <c r="P67" s="66"/>
      <c r="T67" s="66"/>
      <c r="U67" s="65" t="s">
        <v>199</v>
      </c>
      <c r="V67" s="65" t="s">
        <v>14442</v>
      </c>
      <c r="W67" s="66"/>
      <c r="Y67" s="66"/>
      <c r="Z67" s="66"/>
      <c r="AA67" s="65" t="s">
        <v>14382</v>
      </c>
      <c r="AQ67" s="64">
        <v>101.94</v>
      </c>
      <c r="AU67" s="66"/>
      <c r="AV67" s="66"/>
      <c r="AW67" s="66"/>
      <c r="AX67" s="66"/>
      <c r="AY67" s="67" t="s">
        <v>14456</v>
      </c>
      <c r="BC67" s="66"/>
      <c r="BE67" s="66"/>
    </row>
    <row r="68" spans="1:58">
      <c r="A68" s="9" t="str">
        <f t="shared" ref="A68:A126" si="3">MID(AY68,1,7)</f>
        <v>2026-01</v>
      </c>
      <c r="B68" s="9" t="str">
        <f>_xlfn.XLOOKUP(I68,过机服务商重量差!A:A,过机服务商重量差!G:G)</f>
        <v>帅时莹</v>
      </c>
      <c r="C68" s="9" t="str">
        <f>IF(N68="FBA","主营产品",IF(N68="专线","专线",LOOKUP(1,0/((G68&gt;=提成标准!D:D)*(G68&lt;提成标准!E:E)),提成标准!C:C)))</f>
        <v>快递大货</v>
      </c>
      <c r="D68" s="9">
        <f t="shared" ref="D68:D128" si="4">IF(C68="快递小货",1,IF(C68="主营产品",0,G68))</f>
        <v>66</v>
      </c>
      <c r="E68" s="9">
        <f>_xlfn.XLOOKUP(C68,提成标准!C:C,提成标准!H:H,"")</f>
        <v>0.1</v>
      </c>
      <c r="F68" s="9">
        <f t="shared" ref="F68:F128" si="5">D68*E68</f>
        <v>6.6</v>
      </c>
      <c r="G68" s="9">
        <f>_xlfn.XLOOKUP(I68,过机服务商重量差!A:A,过机服务商重量差!L:L)</f>
        <v>66</v>
      </c>
      <c r="H68" s="9" t="str">
        <f ca="1">IFERROR(LOOKUP(1,0/((B68=名单!B:B)*(VALUE(AY68)&gt;=名单!E:E)*(VALUE(AY68)&lt;=名单!G:G)*(AA68="正常走货")),名单!H:H),"否")</f>
        <v>否</v>
      </c>
      <c r="I68" s="64" t="s">
        <v>250</v>
      </c>
      <c r="J68" s="64" t="s">
        <v>252</v>
      </c>
      <c r="L68" s="65" t="s">
        <v>140</v>
      </c>
      <c r="N68" s="65" t="s">
        <v>18</v>
      </c>
      <c r="O68" s="66"/>
      <c r="P68" s="66"/>
      <c r="T68" s="66"/>
      <c r="U68" s="65" t="s">
        <v>199</v>
      </c>
      <c r="V68" s="64" t="s">
        <v>14442</v>
      </c>
      <c r="W68" s="66"/>
      <c r="Y68" s="66"/>
      <c r="Z68" s="66"/>
      <c r="AA68" s="65" t="s">
        <v>14382</v>
      </c>
      <c r="AB68" s="66"/>
      <c r="AQ68" s="64">
        <v>67.7399999999998</v>
      </c>
      <c r="AV68" s="66"/>
      <c r="AW68" s="66"/>
      <c r="AX68" s="66"/>
      <c r="AY68" s="67" t="s">
        <v>14457</v>
      </c>
      <c r="BE68" s="66"/>
      <c r="BF68" s="66"/>
    </row>
    <row r="69" spans="1:58">
      <c r="A69" s="9" t="str">
        <f t="shared" si="3"/>
        <v>2026-01</v>
      </c>
      <c r="B69" s="9" t="str">
        <f>_xlfn.XLOOKUP(I69,过机服务商重量差!A:A,过机服务商重量差!G:G)</f>
        <v>玉麒麟</v>
      </c>
      <c r="C69" s="9" t="str">
        <f>IF(N69="FBA","主营产品",IF(N69="专线","专线",LOOKUP(1,0/((G69&gt;=提成标准!D:D)*(G69&lt;提成标准!E:E)),提成标准!C:C)))</f>
        <v>快递小货</v>
      </c>
      <c r="D69" s="9">
        <f t="shared" si="4"/>
        <v>1</v>
      </c>
      <c r="E69" s="9">
        <f>_xlfn.XLOOKUP(C69,提成标准!C:C,提成标准!H:H,"")</f>
        <v>2</v>
      </c>
      <c r="F69" s="9">
        <f t="shared" si="5"/>
        <v>2</v>
      </c>
      <c r="G69" s="9">
        <f>_xlfn.XLOOKUP(I69,过机服务商重量差!A:A,过机服务商重量差!L:L)</f>
        <v>20</v>
      </c>
      <c r="H69" s="9" t="str">
        <f ca="1">IFERROR(LOOKUP(1,0/((B69=名单!B:B)*(VALUE(AY69)&gt;=名单!E:E)*(VALUE(AY69)&lt;=名单!G:G)*(AA69="正常走货")),名单!H:H),"否")</f>
        <v>否</v>
      </c>
      <c r="I69" s="64" t="s">
        <v>253</v>
      </c>
      <c r="J69" s="64" t="s">
        <v>255</v>
      </c>
      <c r="L69" s="65" t="s">
        <v>256</v>
      </c>
      <c r="N69" s="64" t="s">
        <v>18</v>
      </c>
      <c r="O69" s="66"/>
      <c r="P69" s="66"/>
      <c r="T69" s="66"/>
      <c r="U69" s="65" t="s">
        <v>203</v>
      </c>
      <c r="V69" s="65" t="s">
        <v>14381</v>
      </c>
      <c r="W69" s="66"/>
      <c r="Y69" s="66"/>
      <c r="Z69" s="66"/>
      <c r="AA69" s="65" t="s">
        <v>14382</v>
      </c>
      <c r="AQ69" s="64">
        <v>72.62</v>
      </c>
      <c r="AU69" s="66"/>
      <c r="AV69" s="66"/>
      <c r="AW69" s="66"/>
      <c r="AX69" s="66"/>
      <c r="AY69" s="67" t="s">
        <v>14458</v>
      </c>
      <c r="BC69" s="66"/>
      <c r="BE69" s="66"/>
    </row>
    <row r="70" spans="1:58">
      <c r="A70" s="9" t="str">
        <f t="shared" si="3"/>
        <v>2026-01</v>
      </c>
      <c r="B70" s="9" t="str">
        <f>_xlfn.XLOOKUP(I70,过机服务商重量差!A:A,过机服务商重量差!G:G)</f>
        <v>007</v>
      </c>
      <c r="C70" s="9" t="str">
        <f>IF(N70="FBA","主营产品",IF(N70="专线","专线",LOOKUP(1,0/((G70&gt;=提成标准!D:D)*(G70&lt;提成标准!E:E)),提成标准!C:C)))</f>
        <v>快递大货</v>
      </c>
      <c r="D70" s="9">
        <f t="shared" si="4"/>
        <v>126</v>
      </c>
      <c r="E70" s="9">
        <f>_xlfn.XLOOKUP(C70,提成标准!C:C,提成标准!H:H,"")</f>
        <v>0.1</v>
      </c>
      <c r="F70" s="9">
        <f t="shared" si="5"/>
        <v>12.6</v>
      </c>
      <c r="G70" s="9">
        <f>_xlfn.XLOOKUP(I70,过机服务商重量差!A:A,过机服务商重量差!L:L)</f>
        <v>126</v>
      </c>
      <c r="H70" s="9" t="str">
        <f ca="1">IFERROR(LOOKUP(1,0/((B70=名单!B:B)*(VALUE(AY70)&gt;=名单!E:E)*(VALUE(AY70)&lt;=名单!G:G)*(AA70="正常走货")),名单!H:H),"否")</f>
        <v>否</v>
      </c>
      <c r="I70" s="64" t="s">
        <v>257</v>
      </c>
      <c r="J70" s="64" t="s">
        <v>259</v>
      </c>
      <c r="L70" s="65" t="s">
        <v>168</v>
      </c>
      <c r="N70" s="64" t="s">
        <v>18</v>
      </c>
      <c r="O70" s="66"/>
      <c r="P70" s="66"/>
      <c r="T70" s="66"/>
      <c r="U70" s="65" t="s">
        <v>215</v>
      </c>
      <c r="V70" s="65" t="s">
        <v>14381</v>
      </c>
      <c r="W70" s="66"/>
      <c r="Y70" s="66"/>
      <c r="Z70" s="66"/>
      <c r="AA70" s="65" t="s">
        <v>14382</v>
      </c>
      <c r="AQ70" s="64">
        <v>1449</v>
      </c>
      <c r="AV70" s="66"/>
      <c r="AW70" s="66"/>
      <c r="AX70" s="66"/>
      <c r="AY70" s="67" t="s">
        <v>14459</v>
      </c>
      <c r="BE70" s="66"/>
    </row>
    <row r="71" spans="1:58">
      <c r="A71" s="9" t="str">
        <f t="shared" si="3"/>
        <v>2026-01</v>
      </c>
      <c r="B71" s="9" t="str">
        <f>_xlfn.XLOOKUP(I71,过机服务商重量差!A:A,过机服务商重量差!G:G)</f>
        <v>玉麒麟</v>
      </c>
      <c r="C71" s="9" t="str">
        <f>IF(N71="FBA","主营产品",IF(N71="专线","专线",LOOKUP(1,0/((G71&gt;=提成标准!D:D)*(G71&lt;提成标准!E:E)),提成标准!C:C)))</f>
        <v>快递大货</v>
      </c>
      <c r="D71" s="9">
        <f t="shared" si="4"/>
        <v>45</v>
      </c>
      <c r="E71" s="9">
        <f>_xlfn.XLOOKUP(C71,提成标准!C:C,提成标准!H:H,"")</f>
        <v>0.1</v>
      </c>
      <c r="F71" s="9">
        <f t="shared" si="5"/>
        <v>4.5</v>
      </c>
      <c r="G71" s="9">
        <f>_xlfn.XLOOKUP(I71,过机服务商重量差!A:A,过机服务商重量差!L:L)</f>
        <v>45</v>
      </c>
      <c r="H71" s="9" t="str">
        <f ca="1">IFERROR(LOOKUP(1,0/((B71=名单!B:B)*(VALUE(AY71)&gt;=名单!E:E)*(VALUE(AY71)&lt;=名单!G:G)*(AA71="正常走货")),名单!H:H),"否")</f>
        <v>否</v>
      </c>
      <c r="I71" s="64" t="s">
        <v>260</v>
      </c>
      <c r="J71" s="64" t="s">
        <v>262</v>
      </c>
      <c r="L71" s="65" t="s">
        <v>17</v>
      </c>
      <c r="N71" s="64" t="s">
        <v>18</v>
      </c>
      <c r="O71" s="66"/>
      <c r="P71" s="66"/>
      <c r="T71" s="66"/>
      <c r="U71" s="65" t="s">
        <v>79</v>
      </c>
      <c r="V71" s="65" t="s">
        <v>14381</v>
      </c>
      <c r="W71" s="66"/>
      <c r="Y71" s="66"/>
      <c r="Z71" s="66"/>
      <c r="AA71" s="65" t="s">
        <v>14382</v>
      </c>
      <c r="AQ71" s="64">
        <v>1162.89</v>
      </c>
      <c r="AU71" s="66"/>
      <c r="AV71" s="66"/>
      <c r="AW71" s="66"/>
      <c r="AX71" s="66"/>
      <c r="AY71" s="67" t="s">
        <v>14460</v>
      </c>
      <c r="BE71" s="66"/>
    </row>
    <row r="72" spans="1:58">
      <c r="A72" s="9" t="str">
        <f t="shared" si="3"/>
        <v>2026-01</v>
      </c>
      <c r="B72" s="9" t="str">
        <f>_xlfn.XLOOKUP(I72,过机服务商重量差!A:A,过机服务商重量差!G:G)</f>
        <v>007</v>
      </c>
      <c r="C72" s="9" t="str">
        <f>IF(N72="FBA","主营产品",IF(N72="专线","专线",LOOKUP(1,0/((G72&gt;=提成标准!D:D)*(G72&lt;提成标准!E:E)),提成标准!C:C)))</f>
        <v>快递大货</v>
      </c>
      <c r="D72" s="9">
        <f t="shared" si="4"/>
        <v>92</v>
      </c>
      <c r="E72" s="9">
        <f>_xlfn.XLOOKUP(C72,提成标准!C:C,提成标准!H:H,"")</f>
        <v>0.1</v>
      </c>
      <c r="F72" s="9">
        <f t="shared" si="5"/>
        <v>9.2</v>
      </c>
      <c r="G72" s="9">
        <f>_xlfn.XLOOKUP(I72,过机服务商重量差!A:A,过机服务商重量差!L:L)</f>
        <v>92</v>
      </c>
      <c r="H72" s="9" t="str">
        <f ca="1">IFERROR(LOOKUP(1,0/((B72=名单!B:B)*(VALUE(AY72)&gt;=名单!E:E)*(VALUE(AY72)&lt;=名单!G:G)*(AA72="正常走货")),名单!H:H),"否")</f>
        <v>否</v>
      </c>
      <c r="I72" s="64" t="s">
        <v>263</v>
      </c>
      <c r="J72" s="64" t="s">
        <v>265</v>
      </c>
      <c r="L72" s="65" t="s">
        <v>266</v>
      </c>
      <c r="N72" s="64" t="s">
        <v>18</v>
      </c>
      <c r="O72" s="66"/>
      <c r="P72" s="66"/>
      <c r="T72" s="66"/>
      <c r="U72" s="65" t="s">
        <v>79</v>
      </c>
      <c r="V72" s="65" t="s">
        <v>14381</v>
      </c>
      <c r="W72" s="66"/>
      <c r="Y72" s="66"/>
      <c r="Z72" s="66"/>
      <c r="AA72" s="65" t="s">
        <v>14382</v>
      </c>
      <c r="AQ72" s="64">
        <v>791.2</v>
      </c>
      <c r="AU72" s="66"/>
      <c r="AV72" s="66"/>
      <c r="AW72" s="66"/>
      <c r="AX72" s="66"/>
      <c r="AY72" s="67" t="s">
        <v>14461</v>
      </c>
      <c r="BE72" s="66"/>
    </row>
    <row r="73" spans="1:58">
      <c r="A73" s="9" t="str">
        <f t="shared" si="3"/>
        <v>2026-01</v>
      </c>
      <c r="B73" s="9" t="str">
        <f>_xlfn.XLOOKUP(I73,过机服务商重量差!A:A,过机服务商重量差!G:G)</f>
        <v>玉麒麟</v>
      </c>
      <c r="C73" s="9" t="str">
        <f>IF(N73="FBA","主营产品",IF(N73="专线","专线",LOOKUP(1,0/((G73&gt;=提成标准!D:D)*(G73&lt;提成标准!E:E)),提成标准!C:C)))</f>
        <v>快递小货</v>
      </c>
      <c r="D73" s="9">
        <f t="shared" si="4"/>
        <v>1</v>
      </c>
      <c r="E73" s="9">
        <f>_xlfn.XLOOKUP(C73,提成标准!C:C,提成标准!H:H,"")</f>
        <v>2</v>
      </c>
      <c r="F73" s="9">
        <f t="shared" si="5"/>
        <v>2</v>
      </c>
      <c r="G73" s="9">
        <f>_xlfn.XLOOKUP(I73,过机服务商重量差!A:A,过机服务商重量差!L:L)</f>
        <v>0.5</v>
      </c>
      <c r="H73" s="9" t="str">
        <f ca="1">IFERROR(LOOKUP(1,0/((B73=名单!B:B)*(VALUE(AY73)&gt;=名单!E:E)*(VALUE(AY73)&lt;=名单!G:G)*(AA73="正常走货")),名单!H:H),"否")</f>
        <v>否</v>
      </c>
      <c r="I73" s="64" t="s">
        <v>268</v>
      </c>
      <c r="J73" s="64" t="s">
        <v>270</v>
      </c>
      <c r="L73" s="65" t="s">
        <v>17</v>
      </c>
      <c r="N73" s="64" t="s">
        <v>18</v>
      </c>
      <c r="O73" s="66"/>
      <c r="P73" s="66"/>
      <c r="T73" s="66"/>
      <c r="U73" s="65" t="s">
        <v>79</v>
      </c>
      <c r="V73" s="65" t="s">
        <v>14381</v>
      </c>
      <c r="W73" s="66"/>
      <c r="Y73" s="66"/>
      <c r="Z73" s="66"/>
      <c r="AA73" s="65" t="s">
        <v>14382</v>
      </c>
      <c r="AQ73" s="64">
        <v>72.7</v>
      </c>
      <c r="AU73" s="66"/>
      <c r="AV73" s="66"/>
      <c r="AW73" s="66"/>
      <c r="AX73" s="66"/>
      <c r="AY73" s="67" t="s">
        <v>14462</v>
      </c>
      <c r="BE73" s="66"/>
    </row>
    <row r="74" spans="1:58">
      <c r="A74" s="9" t="str">
        <f t="shared" si="3"/>
        <v>2026-01</v>
      </c>
      <c r="B74" s="9" t="str">
        <f>_xlfn.XLOOKUP(I74,过机服务商重量差!A:A,过机服务商重量差!G:G)</f>
        <v>小旋风</v>
      </c>
      <c r="C74" s="9" t="str">
        <f>IF(N74="FBA","主营产品",IF(N74="专线","专线",LOOKUP(1,0/((G74&gt;=提成标准!D:D)*(G74&lt;提成标准!E:E)),提成标准!C:C)))</f>
        <v>快递大货</v>
      </c>
      <c r="D74" s="9">
        <f t="shared" si="4"/>
        <v>49</v>
      </c>
      <c r="E74" s="9">
        <f>_xlfn.XLOOKUP(C74,提成标准!C:C,提成标准!H:H,"")</f>
        <v>0.1</v>
      </c>
      <c r="F74" s="9">
        <f t="shared" si="5"/>
        <v>4.9</v>
      </c>
      <c r="G74" s="9">
        <f>_xlfn.XLOOKUP(I74,过机服务商重量差!A:A,过机服务商重量差!L:L)</f>
        <v>49</v>
      </c>
      <c r="H74" s="9" t="str">
        <f ca="1">IFERROR(LOOKUP(1,0/((B74=名单!B:B)*(VALUE(AY74)&gt;=名单!E:E)*(VALUE(AY74)&lt;=名单!G:G)*(AA74="正常走货")),名单!H:H),"否")</f>
        <v>否</v>
      </c>
      <c r="I74" s="64" t="s">
        <v>271</v>
      </c>
      <c r="J74" s="64" t="s">
        <v>273</v>
      </c>
      <c r="L74" s="65" t="s">
        <v>274</v>
      </c>
      <c r="N74" s="64" t="s">
        <v>18</v>
      </c>
      <c r="O74" s="66"/>
      <c r="P74" s="66"/>
      <c r="T74" s="66"/>
      <c r="U74" s="65" t="s">
        <v>275</v>
      </c>
      <c r="V74" s="65" t="s">
        <v>14410</v>
      </c>
      <c r="W74" s="66"/>
      <c r="Y74" s="66"/>
      <c r="Z74" s="66"/>
      <c r="AA74" s="65" t="s">
        <v>14382</v>
      </c>
      <c r="AQ74" s="64">
        <v>588</v>
      </c>
      <c r="AU74" s="66"/>
      <c r="AV74" s="66"/>
      <c r="AW74" s="66"/>
      <c r="AX74" s="66"/>
      <c r="AY74" s="67" t="s">
        <v>14463</v>
      </c>
      <c r="BE74" s="66"/>
    </row>
    <row r="75" spans="1:58">
      <c r="A75" s="9" t="str">
        <f t="shared" si="3"/>
        <v>2026-01</v>
      </c>
      <c r="B75" s="9" t="str">
        <f>_xlfn.XLOOKUP(I75,过机服务商重量差!A:A,过机服务商重量差!G:G)</f>
        <v>玉麒麟</v>
      </c>
      <c r="C75" s="9" t="str">
        <f>IF(N75="FBA","主营产品",IF(N75="专线","专线",LOOKUP(1,0/((G75&gt;=提成标准!D:D)*(G75&lt;提成标准!E:E)),提成标准!C:C)))</f>
        <v>快递小货</v>
      </c>
      <c r="D75" s="9">
        <f t="shared" si="4"/>
        <v>1</v>
      </c>
      <c r="E75" s="9">
        <f>_xlfn.XLOOKUP(C75,提成标准!C:C,提成标准!H:H,"")</f>
        <v>2</v>
      </c>
      <c r="F75" s="9">
        <f t="shared" si="5"/>
        <v>2</v>
      </c>
      <c r="G75" s="9">
        <f>_xlfn.XLOOKUP(I75,过机服务商重量差!A:A,过机服务商重量差!L:L)</f>
        <v>4</v>
      </c>
      <c r="H75" s="9" t="str">
        <f ca="1">IFERROR(LOOKUP(1,0/((B75=名单!B:B)*(VALUE(AY75)&gt;=名单!E:E)*(VALUE(AY75)&lt;=名单!G:G)*(AA75="正常走货")),名单!H:H),"否")</f>
        <v>否</v>
      </c>
      <c r="I75" s="64" t="s">
        <v>276</v>
      </c>
      <c r="J75" s="64" t="s">
        <v>278</v>
      </c>
      <c r="L75" s="65" t="s">
        <v>17</v>
      </c>
      <c r="N75" s="65" t="s">
        <v>18</v>
      </c>
      <c r="O75" s="66"/>
      <c r="P75" s="66"/>
      <c r="T75" s="66"/>
      <c r="U75" s="65" t="s">
        <v>279</v>
      </c>
      <c r="V75" s="65" t="s">
        <v>14410</v>
      </c>
      <c r="W75" s="66"/>
      <c r="Y75" s="66"/>
      <c r="Z75" s="66"/>
      <c r="AA75" s="65" t="s">
        <v>14382</v>
      </c>
      <c r="AQ75" s="64">
        <v>166.88</v>
      </c>
      <c r="AU75" s="66"/>
      <c r="AV75" s="66"/>
      <c r="AW75" s="66"/>
      <c r="AX75" s="66"/>
      <c r="AY75" s="67" t="s">
        <v>14464</v>
      </c>
      <c r="BE75" s="66"/>
      <c r="BF75" s="66"/>
    </row>
    <row r="76" spans="1:58">
      <c r="A76" s="9" t="str">
        <f t="shared" si="3"/>
        <v>2026-01</v>
      </c>
      <c r="B76" s="9" t="str">
        <f>_xlfn.XLOOKUP(I76,过机服务商重量差!A:A,过机服务商重量差!G:G)</f>
        <v>007</v>
      </c>
      <c r="C76" s="9" t="str">
        <f>IF(N76="FBA","主营产品",IF(N76="专线","专线",LOOKUP(1,0/((G76&gt;=提成标准!D:D)*(G76&lt;提成标准!E:E)),提成标准!C:C)))</f>
        <v>快递大货</v>
      </c>
      <c r="D76" s="9">
        <f t="shared" si="4"/>
        <v>184</v>
      </c>
      <c r="E76" s="9">
        <f>_xlfn.XLOOKUP(C76,提成标准!C:C,提成标准!H:H,"")</f>
        <v>0.1</v>
      </c>
      <c r="F76" s="9">
        <f t="shared" si="5"/>
        <v>18.4</v>
      </c>
      <c r="G76" s="9">
        <f>_xlfn.XLOOKUP(I76,过机服务商重量差!A:A,过机服务商重量差!L:L)</f>
        <v>184</v>
      </c>
      <c r="H76" s="9" t="str">
        <f ca="1">IFERROR(LOOKUP(1,0/((B76=名单!B:B)*(VALUE(AY76)&gt;=名单!E:E)*(VALUE(AY76)&lt;=名单!G:G)*(AA76="正常走货")),名单!H:H),"否")</f>
        <v>否</v>
      </c>
      <c r="I76" s="64" t="s">
        <v>280</v>
      </c>
      <c r="J76" s="64" t="s">
        <v>282</v>
      </c>
      <c r="L76" s="65" t="s">
        <v>283</v>
      </c>
      <c r="N76" s="64" t="s">
        <v>18</v>
      </c>
      <c r="O76" s="66"/>
      <c r="P76" s="66"/>
      <c r="T76" s="66"/>
      <c r="U76" s="65" t="s">
        <v>79</v>
      </c>
      <c r="V76" s="64" t="s">
        <v>14381</v>
      </c>
      <c r="W76" s="66"/>
      <c r="Y76" s="66"/>
      <c r="Z76" s="66"/>
      <c r="AA76" s="65" t="s">
        <v>14382</v>
      </c>
      <c r="AQ76" s="64">
        <v>1269.6</v>
      </c>
      <c r="AU76" s="66"/>
      <c r="AV76" s="66"/>
      <c r="AW76" s="66"/>
      <c r="AX76" s="66"/>
      <c r="AY76" s="67" t="s">
        <v>14465</v>
      </c>
      <c r="BE76" s="66"/>
    </row>
    <row r="77" spans="1:58">
      <c r="A77" s="9" t="str">
        <f t="shared" si="3"/>
        <v>2026-01</v>
      </c>
      <c r="B77" s="9" t="str">
        <f>_xlfn.XLOOKUP(I77,过机服务商重量差!A:A,过机服务商重量差!G:G)</f>
        <v>帅时莹</v>
      </c>
      <c r="C77" s="9" t="str">
        <f>IF(N77="FBA","主营产品",IF(N77="专线","专线",LOOKUP(1,0/((G77&gt;=提成标准!D:D)*(G77&lt;提成标准!E:E)),提成标准!C:C)))</f>
        <v>快递大货</v>
      </c>
      <c r="D77" s="9">
        <f t="shared" si="4"/>
        <v>66</v>
      </c>
      <c r="E77" s="9">
        <f>_xlfn.XLOOKUP(C77,提成标准!C:C,提成标准!H:H,"")</f>
        <v>0.1</v>
      </c>
      <c r="F77" s="9">
        <f t="shared" si="5"/>
        <v>6.6</v>
      </c>
      <c r="G77" s="9">
        <f>_xlfn.XLOOKUP(I77,过机服务商重量差!A:A,过机服务商重量差!L:L)</f>
        <v>66</v>
      </c>
      <c r="H77" s="9" t="str">
        <f ca="1">IFERROR(LOOKUP(1,0/((B77=名单!B:B)*(VALUE(AY77)&gt;=名单!E:E)*(VALUE(AY77)&lt;=名单!G:G)*(AA77="正常走货")),名单!H:H),"否")</f>
        <v>否</v>
      </c>
      <c r="I77" s="64" t="s">
        <v>284</v>
      </c>
      <c r="J77" s="64" t="s">
        <v>286</v>
      </c>
      <c r="L77" s="65" t="s">
        <v>287</v>
      </c>
      <c r="N77" s="64" t="s">
        <v>18</v>
      </c>
      <c r="O77" s="66"/>
      <c r="P77" s="66"/>
      <c r="T77" s="66"/>
      <c r="U77" s="65" t="s">
        <v>288</v>
      </c>
      <c r="V77" s="64" t="s">
        <v>14413</v>
      </c>
      <c r="W77" s="66"/>
      <c r="Y77" s="66"/>
      <c r="Z77" s="66"/>
      <c r="AA77" s="65" t="s">
        <v>14382</v>
      </c>
      <c r="AQ77" s="64">
        <v>83.4</v>
      </c>
      <c r="AU77" s="66"/>
      <c r="AV77" s="66"/>
      <c r="AW77" s="66"/>
      <c r="AX77" s="66"/>
      <c r="AY77" s="67" t="s">
        <v>14466</v>
      </c>
      <c r="BC77" s="66"/>
      <c r="BE77" s="66"/>
    </row>
    <row r="78" spans="1:58">
      <c r="A78" s="9" t="str">
        <f t="shared" si="3"/>
        <v>2026-01</v>
      </c>
      <c r="B78" s="9" t="str">
        <f>_xlfn.XLOOKUP(I78,过机服务商重量差!A:A,过机服务商重量差!G:G)</f>
        <v>帅时莹</v>
      </c>
      <c r="C78" s="9" t="str">
        <f>IF(N78="FBA","主营产品",IF(N78="专线","专线",LOOKUP(1,0/((G78&gt;=提成标准!D:D)*(G78&lt;提成标准!E:E)),提成标准!C:C)))</f>
        <v>快递大货</v>
      </c>
      <c r="D78" s="9">
        <f t="shared" si="4"/>
        <v>380</v>
      </c>
      <c r="E78" s="9">
        <f>_xlfn.XLOOKUP(C78,提成标准!C:C,提成标准!H:H,"")</f>
        <v>0.1</v>
      </c>
      <c r="F78" s="9">
        <f t="shared" si="5"/>
        <v>38</v>
      </c>
      <c r="G78" s="9">
        <f>_xlfn.XLOOKUP(I78,过机服务商重量差!A:A,过机服务商重量差!L:L)</f>
        <v>380</v>
      </c>
      <c r="H78" s="9" t="str">
        <f ca="1">IFERROR(LOOKUP(1,0/((B78=名单!B:B)*(VALUE(AY78)&gt;=名单!E:E)*(VALUE(AY78)&lt;=名单!G:G)*(AA78="正常走货")),名单!H:H),"否")</f>
        <v>否</v>
      </c>
      <c r="I78" s="64" t="s">
        <v>289</v>
      </c>
      <c r="J78" s="64" t="s">
        <v>291</v>
      </c>
      <c r="L78" s="65" t="s">
        <v>287</v>
      </c>
      <c r="N78" s="64" t="s">
        <v>18</v>
      </c>
      <c r="O78" s="66"/>
      <c r="P78" s="66"/>
      <c r="T78" s="66"/>
      <c r="U78" s="65" t="s">
        <v>292</v>
      </c>
      <c r="V78" s="65" t="s">
        <v>14413</v>
      </c>
      <c r="W78" s="66"/>
      <c r="Y78" s="66"/>
      <c r="Z78" s="66"/>
      <c r="AA78" s="65" t="s">
        <v>14382</v>
      </c>
      <c r="AQ78" s="64">
        <v>1146.2</v>
      </c>
      <c r="AV78" s="66"/>
      <c r="AX78" s="66"/>
      <c r="AY78" s="67" t="s">
        <v>14467</v>
      </c>
      <c r="BC78" s="66"/>
      <c r="BE78" s="66"/>
    </row>
    <row r="79" spans="1:58">
      <c r="A79" s="9" t="str">
        <f t="shared" si="3"/>
        <v>2026-01</v>
      </c>
      <c r="B79" s="9" t="str">
        <f>_xlfn.XLOOKUP(I79,过机服务商重量差!A:A,过机服务商重量差!G:G)</f>
        <v>帅时莹</v>
      </c>
      <c r="C79" s="9" t="str">
        <f>IF(N79="FBA","主营产品",IF(N79="专线","专线",LOOKUP(1,0/((G79&gt;=提成标准!D:D)*(G79&lt;提成标准!E:E)),提成标准!C:C)))</f>
        <v>快递小货</v>
      </c>
      <c r="D79" s="9">
        <f t="shared" si="4"/>
        <v>1</v>
      </c>
      <c r="E79" s="9">
        <f>_xlfn.XLOOKUP(C79,提成标准!C:C,提成标准!H:H,"")</f>
        <v>2</v>
      </c>
      <c r="F79" s="9">
        <f t="shared" si="5"/>
        <v>2</v>
      </c>
      <c r="G79" s="9">
        <f>_xlfn.XLOOKUP(I79,过机服务商重量差!A:A,过机服务商重量差!L:L)</f>
        <v>18</v>
      </c>
      <c r="H79" s="9" t="str">
        <f ca="1">IFERROR(LOOKUP(1,0/((B79=名单!B:B)*(VALUE(AY79)&gt;=名单!E:E)*(VALUE(AY79)&lt;=名单!G:G)*(AA79="正常走货")),名单!H:H),"否")</f>
        <v>否</v>
      </c>
      <c r="I79" s="64" t="s">
        <v>293</v>
      </c>
      <c r="J79" s="64" t="s">
        <v>295</v>
      </c>
      <c r="L79" s="65" t="s">
        <v>287</v>
      </c>
      <c r="N79" s="64" t="s">
        <v>18</v>
      </c>
      <c r="O79" s="66"/>
      <c r="P79" s="66"/>
      <c r="T79" s="66"/>
      <c r="U79" s="65" t="s">
        <v>288</v>
      </c>
      <c r="V79" s="65" t="s">
        <v>14413</v>
      </c>
      <c r="W79" s="66"/>
      <c r="Y79" s="66"/>
      <c r="Z79" s="66"/>
      <c r="AA79" s="65" t="s">
        <v>14382</v>
      </c>
      <c r="AQ79" s="64">
        <v>70.5</v>
      </c>
      <c r="AV79" s="66"/>
      <c r="AW79" s="66"/>
      <c r="AX79" s="66"/>
      <c r="AY79" s="67" t="s">
        <v>14468</v>
      </c>
      <c r="BE79" s="66"/>
    </row>
    <row r="80" spans="1:58">
      <c r="A80" s="9" t="str">
        <f t="shared" si="3"/>
        <v>2026-01</v>
      </c>
      <c r="B80" s="9" t="str">
        <f>_xlfn.XLOOKUP(I80,过机服务商重量差!A:A,过机服务商重量差!G:G)</f>
        <v>帅时莹</v>
      </c>
      <c r="C80" s="9" t="str">
        <f>IF(N80="FBA","主营产品",IF(N80="专线","专线",LOOKUP(1,0/((G80&gt;=提成标准!D:D)*(G80&lt;提成标准!E:E)),提成标准!C:C)))</f>
        <v>快递大货</v>
      </c>
      <c r="D80" s="9">
        <f t="shared" si="4"/>
        <v>131</v>
      </c>
      <c r="E80" s="9">
        <f>_xlfn.XLOOKUP(C80,提成标准!C:C,提成标准!H:H,"")</f>
        <v>0.1</v>
      </c>
      <c r="F80" s="9">
        <f t="shared" si="5"/>
        <v>13.1</v>
      </c>
      <c r="G80" s="9">
        <f>_xlfn.XLOOKUP(I80,过机服务商重量差!A:A,过机服务商重量差!L:L)</f>
        <v>131</v>
      </c>
      <c r="H80" s="9" t="str">
        <f ca="1">IFERROR(LOOKUP(1,0/((B80=名单!B:B)*(VALUE(AY80)&gt;=名单!E:E)*(VALUE(AY80)&lt;=名单!G:G)*(AA80="正常走货")),名单!H:H),"否")</f>
        <v>否</v>
      </c>
      <c r="I80" s="64" t="s">
        <v>296</v>
      </c>
      <c r="J80" s="64" t="s">
        <v>298</v>
      </c>
      <c r="L80" s="65" t="s">
        <v>97</v>
      </c>
      <c r="N80" s="64" t="s">
        <v>18</v>
      </c>
      <c r="O80" s="66"/>
      <c r="P80" s="66"/>
      <c r="T80" s="66"/>
      <c r="U80" s="65" t="s">
        <v>288</v>
      </c>
      <c r="V80" s="64" t="s">
        <v>14413</v>
      </c>
      <c r="W80" s="66"/>
      <c r="Y80" s="66"/>
      <c r="Z80" s="66"/>
      <c r="AA80" s="65" t="s">
        <v>14382</v>
      </c>
      <c r="AQ80" s="64">
        <v>1710</v>
      </c>
      <c r="AU80" s="66"/>
      <c r="AV80" s="66"/>
      <c r="AW80" s="66"/>
      <c r="AX80" s="66"/>
      <c r="AY80" s="67" t="s">
        <v>14469</v>
      </c>
      <c r="BE80" s="66"/>
    </row>
    <row r="81" spans="1:58">
      <c r="A81" s="9" t="str">
        <f t="shared" si="3"/>
        <v>2026-01</v>
      </c>
      <c r="B81" s="9" t="str">
        <f>_xlfn.XLOOKUP(I81,过机服务商重量差!A:A,过机服务商重量差!G:G)</f>
        <v/>
      </c>
      <c r="C81" s="9" t="str">
        <f>IF(N81="FBA","主营产品",IF(N81="专线","专线",LOOKUP(1,0/((G81&gt;=提成标准!D:D)*(G81&lt;提成标准!E:E)),提成标准!C:C)))</f>
        <v>快递大货</v>
      </c>
      <c r="D81" s="9">
        <f t="shared" si="4"/>
        <v>1500</v>
      </c>
      <c r="E81" s="9">
        <f>_xlfn.XLOOKUP(C81,提成标准!C:C,提成标准!H:H,"")</f>
        <v>0.1</v>
      </c>
      <c r="F81" s="9">
        <f t="shared" si="5"/>
        <v>150</v>
      </c>
      <c r="G81" s="9">
        <f>_xlfn.XLOOKUP(I81,过机服务商重量差!A:A,过机服务商重量差!L:L)</f>
        <v>1500</v>
      </c>
      <c r="H81" s="9" t="str">
        <f ca="1">IFERROR(LOOKUP(1,0/((B81=名单!B:B)*(VALUE(AY81)&gt;=名单!E:E)*(VALUE(AY81)&lt;=名单!G:G)*(AA81="正常走货")),名单!H:H),"否")</f>
        <v>否</v>
      </c>
      <c r="I81" s="64" t="s">
        <v>299</v>
      </c>
      <c r="J81" s="64" t="s">
        <v>301</v>
      </c>
      <c r="L81" s="65" t="s">
        <v>302</v>
      </c>
      <c r="N81" s="64" t="s">
        <v>18</v>
      </c>
      <c r="O81" s="66"/>
      <c r="P81" s="66"/>
      <c r="T81" s="66"/>
      <c r="U81" s="65" t="s">
        <v>86</v>
      </c>
      <c r="V81" s="65" t="s">
        <v>14381</v>
      </c>
      <c r="W81" s="66"/>
      <c r="Y81" s="66"/>
      <c r="Z81" s="66"/>
      <c r="AA81" s="65" t="s">
        <v>14382</v>
      </c>
      <c r="AQ81" s="64">
        <v>1942</v>
      </c>
      <c r="AU81" s="66"/>
      <c r="AV81" s="66"/>
      <c r="AW81" s="66"/>
      <c r="AX81" s="66"/>
      <c r="AY81" s="67" t="s">
        <v>14470</v>
      </c>
      <c r="BE81" s="66"/>
    </row>
    <row r="82" spans="1:58">
      <c r="A82" s="9" t="str">
        <f t="shared" si="3"/>
        <v>2026-01</v>
      </c>
      <c r="B82" s="9" t="str">
        <f>_xlfn.XLOOKUP(I82,过机服务商重量差!A:A,过机服务商重量差!G:G)</f>
        <v>玉麒麟</v>
      </c>
      <c r="C82" s="9" t="str">
        <f>IF(N82="FBA","主营产品",IF(N82="专线","专线",LOOKUP(1,0/((G82&gt;=提成标准!D:D)*(G82&lt;提成标准!E:E)),提成标准!C:C)))</f>
        <v>快递小货</v>
      </c>
      <c r="D82" s="9">
        <f t="shared" si="4"/>
        <v>1</v>
      </c>
      <c r="E82" s="9">
        <f>_xlfn.XLOOKUP(C82,提成标准!C:C,提成标准!H:H,"")</f>
        <v>2</v>
      </c>
      <c r="F82" s="9">
        <f t="shared" si="5"/>
        <v>2</v>
      </c>
      <c r="G82" s="9">
        <f>_xlfn.XLOOKUP(I82,过机服务商重量差!A:A,过机服务商重量差!L:L)</f>
        <v>15</v>
      </c>
      <c r="H82" s="9" t="str">
        <f ca="1">IFERROR(LOOKUP(1,0/((B82=名单!B:B)*(VALUE(AY82)&gt;=名单!E:E)*(VALUE(AY82)&lt;=名单!G:G)*(AA82="正常走货")),名单!H:H),"否")</f>
        <v>否</v>
      </c>
      <c r="I82" s="64" t="s">
        <v>303</v>
      </c>
      <c r="J82" s="64" t="s">
        <v>305</v>
      </c>
      <c r="L82" s="65" t="s">
        <v>24</v>
      </c>
      <c r="N82" s="64" t="s">
        <v>18</v>
      </c>
      <c r="O82" s="66"/>
      <c r="P82" s="66"/>
      <c r="T82" s="66"/>
      <c r="U82" s="65" t="s">
        <v>306</v>
      </c>
      <c r="V82" s="65" t="s">
        <v>14413</v>
      </c>
      <c r="W82" s="66"/>
      <c r="Y82" s="66"/>
      <c r="Z82" s="66"/>
      <c r="AA82" s="65" t="s">
        <v>14382</v>
      </c>
      <c r="AQ82" s="64">
        <v>-91.2</v>
      </c>
      <c r="AV82" s="66"/>
      <c r="AW82" s="66"/>
      <c r="AX82" s="66"/>
      <c r="AY82" s="67" t="s">
        <v>14471</v>
      </c>
      <c r="BE82" s="66"/>
    </row>
    <row r="83" spans="1:58">
      <c r="A83" s="9" t="str">
        <f t="shared" si="3"/>
        <v>2026-01</v>
      </c>
      <c r="B83" s="9" t="str">
        <f>_xlfn.XLOOKUP(I83,过机服务商重量差!A:A,过机服务商重量差!G:G)</f>
        <v>小旋风</v>
      </c>
      <c r="C83" s="9" t="str">
        <f>IF(N83="FBA","主营产品",IF(N83="专线","专线",LOOKUP(1,0/((G83&gt;=提成标准!D:D)*(G83&lt;提成标准!E:E)),提成标准!C:C)))</f>
        <v>快递小货</v>
      </c>
      <c r="D83" s="9">
        <f t="shared" si="4"/>
        <v>1</v>
      </c>
      <c r="E83" s="9">
        <f>_xlfn.XLOOKUP(C83,提成标准!C:C,提成标准!H:H,"")</f>
        <v>2</v>
      </c>
      <c r="F83" s="9">
        <f t="shared" si="5"/>
        <v>2</v>
      </c>
      <c r="G83" s="9">
        <f>_xlfn.XLOOKUP(I83,过机服务商重量差!A:A,过机服务商重量差!L:L)</f>
        <v>2</v>
      </c>
      <c r="H83" s="9" t="str">
        <f ca="1">IFERROR(LOOKUP(1,0/((B83=名单!B:B)*(VALUE(AY83)&gt;=名单!E:E)*(VALUE(AY83)&lt;=名单!G:G)*(AA83="正常走货")),名单!H:H),"否")</f>
        <v>否</v>
      </c>
      <c r="I83" s="64" t="s">
        <v>307</v>
      </c>
      <c r="J83" s="64" t="s">
        <v>309</v>
      </c>
      <c r="L83" s="64" t="s">
        <v>310</v>
      </c>
      <c r="N83" s="64" t="s">
        <v>18</v>
      </c>
      <c r="O83" s="66"/>
      <c r="P83" s="66"/>
      <c r="T83" s="66"/>
      <c r="U83" s="65" t="s">
        <v>288</v>
      </c>
      <c r="V83" s="65" t="s">
        <v>14413</v>
      </c>
      <c r="W83" s="66"/>
      <c r="Y83" s="66"/>
      <c r="Z83" s="66"/>
      <c r="AA83" s="65" t="s">
        <v>14382</v>
      </c>
      <c r="AQ83" s="64">
        <v>80</v>
      </c>
      <c r="AU83" s="66"/>
      <c r="AV83" s="66"/>
      <c r="AX83" s="66"/>
      <c r="AY83" s="67" t="s">
        <v>14472</v>
      </c>
      <c r="BE83" s="66"/>
    </row>
    <row r="84" spans="1:58">
      <c r="A84" s="9" t="str">
        <f t="shared" si="3"/>
        <v>2026-01</v>
      </c>
      <c r="B84" s="9" t="str">
        <f>_xlfn.XLOOKUP(I84,过机服务商重量差!A:A,过机服务商重量差!G:G)</f>
        <v>007</v>
      </c>
      <c r="C84" s="9" t="str">
        <f>IF(N84="FBA","主营产品",IF(N84="专线","专线",LOOKUP(1,0/((G84&gt;=提成标准!D:D)*(G84&lt;提成标准!E:E)),提成标准!C:C)))</f>
        <v>快递大货</v>
      </c>
      <c r="D84" s="9">
        <f t="shared" si="4"/>
        <v>291</v>
      </c>
      <c r="E84" s="9">
        <f>_xlfn.XLOOKUP(C84,提成标准!C:C,提成标准!H:H,"")</f>
        <v>0.1</v>
      </c>
      <c r="F84" s="9">
        <f t="shared" si="5"/>
        <v>29.1</v>
      </c>
      <c r="G84" s="9">
        <f>_xlfn.XLOOKUP(I84,过机服务商重量差!A:A,过机服务商重量差!L:L)</f>
        <v>291</v>
      </c>
      <c r="H84" s="9" t="str">
        <f ca="1">IFERROR(LOOKUP(1,0/((B84=名单!B:B)*(VALUE(AY84)&gt;=名单!E:E)*(VALUE(AY84)&lt;=名单!G:G)*(AA84="正常走货")),名单!H:H),"否")</f>
        <v>否</v>
      </c>
      <c r="I84" s="64" t="s">
        <v>311</v>
      </c>
      <c r="J84" s="64" t="s">
        <v>313</v>
      </c>
      <c r="L84" s="64" t="s">
        <v>283</v>
      </c>
      <c r="N84" s="64" t="s">
        <v>18</v>
      </c>
      <c r="O84" s="66"/>
      <c r="P84" s="66"/>
      <c r="T84" s="66"/>
      <c r="U84" s="65" t="s">
        <v>79</v>
      </c>
      <c r="V84" s="64" t="s">
        <v>14381</v>
      </c>
      <c r="W84" s="66"/>
      <c r="Y84" s="66"/>
      <c r="Z84" s="66"/>
      <c r="AA84" s="65" t="s">
        <v>14382</v>
      </c>
      <c r="AQ84" s="64">
        <v>2007.9</v>
      </c>
      <c r="AU84" s="66"/>
      <c r="AV84" s="66"/>
      <c r="AX84" s="66"/>
      <c r="AY84" s="67" t="s">
        <v>14473</v>
      </c>
      <c r="BE84" s="66"/>
      <c r="BF84" s="66"/>
    </row>
    <row r="85" spans="1:58">
      <c r="A85" s="9" t="str">
        <f t="shared" si="3"/>
        <v>2026-01</v>
      </c>
      <c r="B85" s="9" t="str">
        <f>_xlfn.XLOOKUP(I85,过机服务商重量差!A:A,过机服务商重量差!G:G)</f>
        <v>风清扬</v>
      </c>
      <c r="C85" s="9" t="str">
        <f>IF(N85="FBA","主营产品",IF(N85="专线","专线",LOOKUP(1,0/((G85&gt;=提成标准!D:D)*(G85&lt;提成标准!E:E)),提成标准!C:C)))</f>
        <v>快递大货</v>
      </c>
      <c r="D85" s="9">
        <f t="shared" si="4"/>
        <v>21</v>
      </c>
      <c r="E85" s="9">
        <f>_xlfn.XLOOKUP(C85,提成标准!C:C,提成标准!H:H,"")</f>
        <v>0.1</v>
      </c>
      <c r="F85" s="9">
        <f t="shared" si="5"/>
        <v>2.1</v>
      </c>
      <c r="G85" s="9">
        <f>_xlfn.XLOOKUP(I85,过机服务商重量差!A:A,过机服务商重量差!L:L)</f>
        <v>21</v>
      </c>
      <c r="H85" s="9" t="str">
        <f ca="1">IFERROR(LOOKUP(1,0/((B85=名单!B:B)*(VALUE(AY85)&gt;=名单!E:E)*(VALUE(AY85)&lt;=名单!G:G)*(AA85="正常走货")),名单!H:H),"否")</f>
        <v>否</v>
      </c>
      <c r="I85" s="64" t="s">
        <v>314</v>
      </c>
      <c r="J85" s="64" t="s">
        <v>316</v>
      </c>
      <c r="L85" s="65" t="s">
        <v>317</v>
      </c>
      <c r="N85" s="64" t="s">
        <v>18</v>
      </c>
      <c r="O85" s="66"/>
      <c r="P85" s="66"/>
      <c r="T85" s="66"/>
      <c r="U85" s="65" t="s">
        <v>79</v>
      </c>
      <c r="V85" s="64" t="s">
        <v>14381</v>
      </c>
      <c r="W85" s="66"/>
      <c r="Y85" s="66"/>
      <c r="Z85" s="66"/>
      <c r="AA85" s="65" t="s">
        <v>14382</v>
      </c>
      <c r="AQ85" s="64">
        <v>100</v>
      </c>
      <c r="AU85" s="66"/>
      <c r="AV85" s="66"/>
      <c r="AW85" s="66"/>
      <c r="AX85" s="66"/>
      <c r="AY85" s="67" t="s">
        <v>14474</v>
      </c>
      <c r="BE85" s="66"/>
    </row>
    <row r="86" spans="1:58">
      <c r="A86" s="9" t="str">
        <f t="shared" si="3"/>
        <v>2026-01</v>
      </c>
      <c r="B86" s="9" t="str">
        <f>_xlfn.XLOOKUP(I86,过机服务商重量差!A:A,过机服务商重量差!G:G)</f>
        <v>帅时莹</v>
      </c>
      <c r="C86" s="9" t="str">
        <f>IF(N86="FBA","主营产品",IF(N86="专线","专线",LOOKUP(1,0/((G86&gt;=提成标准!D:D)*(G86&lt;提成标准!E:E)),提成标准!C:C)))</f>
        <v>快递大货</v>
      </c>
      <c r="D86" s="9">
        <f t="shared" si="4"/>
        <v>231</v>
      </c>
      <c r="E86" s="9">
        <f>_xlfn.XLOOKUP(C86,提成标准!C:C,提成标准!H:H,"")</f>
        <v>0.1</v>
      </c>
      <c r="F86" s="9">
        <f t="shared" si="5"/>
        <v>23.1</v>
      </c>
      <c r="G86" s="9">
        <f>_xlfn.XLOOKUP(I86,过机服务商重量差!A:A,过机服务商重量差!L:L)</f>
        <v>231</v>
      </c>
      <c r="H86" s="9" t="str">
        <f ca="1">IFERROR(LOOKUP(1,0/((B86=名单!B:B)*(VALUE(AY86)&gt;=名单!E:E)*(VALUE(AY86)&lt;=名单!G:G)*(AA86="正常走货")),名单!H:H),"否")</f>
        <v>否</v>
      </c>
      <c r="I86" s="64" t="s">
        <v>318</v>
      </c>
      <c r="J86" s="64" t="s">
        <v>320</v>
      </c>
      <c r="L86" s="65" t="s">
        <v>186</v>
      </c>
      <c r="N86" s="64" t="s">
        <v>18</v>
      </c>
      <c r="O86" s="66"/>
      <c r="P86" s="66"/>
      <c r="T86" s="66"/>
      <c r="U86" s="65" t="s">
        <v>187</v>
      </c>
      <c r="V86" s="64" t="s">
        <v>14413</v>
      </c>
      <c r="W86" s="66"/>
      <c r="Y86" s="66"/>
      <c r="Z86" s="66"/>
      <c r="AA86" s="65" t="s">
        <v>14382</v>
      </c>
      <c r="AQ86" s="64">
        <v>731</v>
      </c>
      <c r="AU86" s="66"/>
      <c r="AV86" s="66"/>
      <c r="AW86" s="66"/>
      <c r="AX86" s="66"/>
      <c r="AY86" s="67" t="s">
        <v>14475</v>
      </c>
      <c r="BE86" s="66"/>
    </row>
    <row r="87" spans="1:58">
      <c r="A87" s="9" t="str">
        <f t="shared" si="3"/>
        <v>2026-01</v>
      </c>
      <c r="B87" s="9" t="str">
        <f>_xlfn.XLOOKUP(I87,过机服务商重量差!A:A,过机服务商重量差!G:G)</f>
        <v>风清扬</v>
      </c>
      <c r="C87" s="9" t="str">
        <f>IF(N87="FBA","主营产品",IF(N87="专线","专线",LOOKUP(1,0/((G87&gt;=提成标准!D:D)*(G87&lt;提成标准!E:E)),提成标准!C:C)))</f>
        <v>快递大货</v>
      </c>
      <c r="D87" s="9">
        <f t="shared" si="4"/>
        <v>369</v>
      </c>
      <c r="E87" s="9">
        <f>_xlfn.XLOOKUP(C87,提成标准!C:C,提成标准!H:H,"")</f>
        <v>0.1</v>
      </c>
      <c r="F87" s="9">
        <f t="shared" si="5"/>
        <v>36.9</v>
      </c>
      <c r="G87" s="9">
        <f>_xlfn.XLOOKUP(I87,过机服务商重量差!A:A,过机服务商重量差!L:L)</f>
        <v>369</v>
      </c>
      <c r="H87" s="9" t="str">
        <f ca="1">IFERROR(LOOKUP(1,0/((B87=名单!B:B)*(VALUE(AY87)&gt;=名单!E:E)*(VALUE(AY87)&lt;=名单!G:G)*(AA87="正常走货")),名单!H:H),"否")</f>
        <v>否</v>
      </c>
      <c r="I87" s="64" t="s">
        <v>321</v>
      </c>
      <c r="J87" s="64" t="s">
        <v>50</v>
      </c>
      <c r="L87" s="65" t="s">
        <v>231</v>
      </c>
      <c r="N87" s="64" t="s">
        <v>18</v>
      </c>
      <c r="O87" s="66"/>
      <c r="P87" s="66"/>
      <c r="T87" s="66"/>
      <c r="U87" s="65" t="s">
        <v>323</v>
      </c>
      <c r="V87" s="65" t="s">
        <v>14476</v>
      </c>
      <c r="W87" s="66"/>
      <c r="Y87" s="66"/>
      <c r="Z87" s="66"/>
      <c r="AA87" s="65" t="s">
        <v>14382</v>
      </c>
      <c r="AQ87" s="64">
        <v>3707.9</v>
      </c>
      <c r="AV87" s="66"/>
      <c r="AW87" s="66"/>
      <c r="AX87" s="66"/>
      <c r="AY87" s="67" t="s">
        <v>14477</v>
      </c>
      <c r="BE87" s="66"/>
    </row>
    <row r="88" spans="1:58">
      <c r="A88" s="9" t="str">
        <f t="shared" si="3"/>
        <v>2026-01</v>
      </c>
      <c r="B88" s="9" t="str">
        <f>_xlfn.XLOOKUP(I88,过机服务商重量差!A:A,过机服务商重量差!G:G)</f>
        <v>风清扬</v>
      </c>
      <c r="C88" s="9" t="str">
        <f>IF(N88="FBA","主营产品",IF(N88="专线","专线",LOOKUP(1,0/((G88&gt;=提成标准!D:D)*(G88&lt;提成标准!E:E)),提成标准!C:C)))</f>
        <v>快递大货</v>
      </c>
      <c r="D88" s="9">
        <f t="shared" si="4"/>
        <v>553</v>
      </c>
      <c r="E88" s="9">
        <f>_xlfn.XLOOKUP(C88,提成标准!C:C,提成标准!H:H,"")</f>
        <v>0.1</v>
      </c>
      <c r="F88" s="9">
        <f t="shared" si="5"/>
        <v>55.3</v>
      </c>
      <c r="G88" s="9">
        <f>_xlfn.XLOOKUP(I88,过机服务商重量差!A:A,过机服务商重量差!L:L)</f>
        <v>553</v>
      </c>
      <c r="H88" s="9" t="str">
        <f ca="1">IFERROR(LOOKUP(1,0/((B88=名单!B:B)*(VALUE(AY88)&gt;=名单!E:E)*(VALUE(AY88)&lt;=名单!G:G)*(AA88="正常走货")),名单!H:H),"否")</f>
        <v>否</v>
      </c>
      <c r="I88" s="64" t="s">
        <v>324</v>
      </c>
      <c r="J88" s="64" t="s">
        <v>50</v>
      </c>
      <c r="L88" s="65" t="s">
        <v>51</v>
      </c>
      <c r="N88" s="64" t="s">
        <v>18</v>
      </c>
      <c r="O88" s="66"/>
      <c r="P88" s="66"/>
      <c r="T88" s="66"/>
      <c r="U88" s="65" t="s">
        <v>39</v>
      </c>
      <c r="V88" s="65" t="s">
        <v>14389</v>
      </c>
      <c r="W88" s="66"/>
      <c r="Y88" s="66"/>
      <c r="Z88" s="66"/>
      <c r="AA88" s="65" t="s">
        <v>14382</v>
      </c>
      <c r="AQ88" s="64">
        <v>-1637.8</v>
      </c>
      <c r="AV88" s="66"/>
      <c r="AW88" s="66"/>
      <c r="AX88" s="66"/>
      <c r="AY88" s="67" t="s">
        <v>14478</v>
      </c>
      <c r="BC88" s="66"/>
      <c r="BE88" s="66"/>
    </row>
    <row r="89" spans="1:58">
      <c r="A89" s="9" t="str">
        <f t="shared" si="3"/>
        <v>2026-01</v>
      </c>
      <c r="B89" s="9" t="str">
        <f>_xlfn.XLOOKUP(I89,过机服务商重量差!A:A,过机服务商重量差!G:G)</f>
        <v/>
      </c>
      <c r="C89" s="9" t="str">
        <f>IF(N89="FBA","主营产品",IF(N89="专线","专线",LOOKUP(1,0/((G89&gt;=提成标准!D:D)*(G89&lt;提成标准!E:E)),提成标准!C:C)))</f>
        <v>快递大货</v>
      </c>
      <c r="D89" s="9">
        <f t="shared" si="4"/>
        <v>2885</v>
      </c>
      <c r="E89" s="9">
        <f>_xlfn.XLOOKUP(C89,提成标准!C:C,提成标准!H:H,"")</f>
        <v>0.1</v>
      </c>
      <c r="F89" s="9">
        <f t="shared" si="5"/>
        <v>288.5</v>
      </c>
      <c r="G89" s="9">
        <f>_xlfn.XLOOKUP(I89,过机服务商重量差!A:A,过机服务商重量差!L:L)</f>
        <v>2885</v>
      </c>
      <c r="H89" s="9" t="str">
        <f ca="1">IFERROR(LOOKUP(1,0/((B89=名单!B:B)*(VALUE(AY89)&gt;=名单!E:E)*(VALUE(AY89)&lt;=名单!G:G)*(AA89="正常走货")),名单!H:H),"否")</f>
        <v>否</v>
      </c>
      <c r="I89" s="64" t="s">
        <v>326</v>
      </c>
      <c r="J89" s="64" t="s">
        <v>36</v>
      </c>
      <c r="L89" s="65" t="s">
        <v>302</v>
      </c>
      <c r="N89" s="64" t="s">
        <v>18</v>
      </c>
      <c r="O89" s="66"/>
      <c r="P89" s="66"/>
      <c r="T89" s="66"/>
      <c r="U89" s="65" t="s">
        <v>328</v>
      </c>
      <c r="V89" s="64" t="s">
        <v>14385</v>
      </c>
      <c r="W89" s="66"/>
      <c r="Y89" s="66"/>
      <c r="Z89" s="66"/>
      <c r="AA89" s="65" t="s">
        <v>14382</v>
      </c>
      <c r="AQ89" s="64">
        <v>8631</v>
      </c>
      <c r="AU89" s="66"/>
      <c r="AV89" s="66"/>
      <c r="AW89" s="66"/>
      <c r="AX89" s="66"/>
      <c r="AY89" s="67" t="s">
        <v>14479</v>
      </c>
      <c r="BE89" s="66"/>
    </row>
    <row r="90" spans="1:58">
      <c r="A90" s="9" t="str">
        <f t="shared" si="3"/>
        <v>2026-01</v>
      </c>
      <c r="B90" s="9" t="str">
        <f>_xlfn.XLOOKUP(I90,过机服务商重量差!A:A,过机服务商重量差!G:G)</f>
        <v>风清扬</v>
      </c>
      <c r="C90" s="9" t="str">
        <f>IF(N90="FBA","主营产品",IF(N90="专线","专线",LOOKUP(1,0/((G90&gt;=提成标准!D:D)*(G90&lt;提成标准!E:E)),提成标准!C:C)))</f>
        <v>快递大货</v>
      </c>
      <c r="D90" s="9">
        <f t="shared" si="4"/>
        <v>21</v>
      </c>
      <c r="E90" s="9">
        <f>_xlfn.XLOOKUP(C90,提成标准!C:C,提成标准!H:H,"")</f>
        <v>0.1</v>
      </c>
      <c r="F90" s="9">
        <f t="shared" si="5"/>
        <v>2.1</v>
      </c>
      <c r="G90" s="9">
        <f>_xlfn.XLOOKUP(I90,过机服务商重量差!A:A,过机服务商重量差!L:L)</f>
        <v>21</v>
      </c>
      <c r="H90" s="9" t="str">
        <f ca="1">IFERROR(LOOKUP(1,0/((B90=名单!B:B)*(VALUE(AY90)&gt;=名单!E:E)*(VALUE(AY90)&lt;=名单!G:G)*(AA90="正常走货")),名单!H:H),"否")</f>
        <v>否</v>
      </c>
      <c r="I90" s="64" t="s">
        <v>329</v>
      </c>
      <c r="J90" s="64" t="s">
        <v>331</v>
      </c>
      <c r="L90" s="64" t="s">
        <v>332</v>
      </c>
      <c r="N90" s="64" t="s">
        <v>18</v>
      </c>
      <c r="O90" s="66"/>
      <c r="P90" s="66"/>
      <c r="T90" s="66"/>
      <c r="U90" s="65" t="s">
        <v>145</v>
      </c>
      <c r="V90" s="65" t="s">
        <v>14410</v>
      </c>
      <c r="W90" s="66"/>
      <c r="Y90" s="66"/>
      <c r="Z90" s="66"/>
      <c r="AA90" s="65" t="s">
        <v>14382</v>
      </c>
      <c r="AQ90" s="64">
        <v>0</v>
      </c>
      <c r="AU90" s="66"/>
      <c r="AV90" s="66"/>
      <c r="AX90" s="66"/>
      <c r="AY90" s="67" t="s">
        <v>14480</v>
      </c>
      <c r="BE90" s="66"/>
    </row>
    <row r="91" spans="1:58">
      <c r="A91" s="9" t="str">
        <f t="shared" si="3"/>
        <v>2026-01</v>
      </c>
      <c r="B91" s="9" t="str">
        <f>_xlfn.XLOOKUP(I91,过机服务商重量差!A:A,过机服务商重量差!G:G)</f>
        <v>无崖子</v>
      </c>
      <c r="C91" s="9" t="str">
        <f>IF(N91="FBA","主营产品",IF(N91="专线","专线",LOOKUP(1,0/((G91&gt;=提成标准!D:D)*(G91&lt;提成标准!E:E)),提成标准!C:C)))</f>
        <v>快递小货</v>
      </c>
      <c r="D91" s="9">
        <f t="shared" si="4"/>
        <v>1</v>
      </c>
      <c r="E91" s="9">
        <f>_xlfn.XLOOKUP(C91,提成标准!C:C,提成标准!H:H,"")</f>
        <v>2</v>
      </c>
      <c r="F91" s="9">
        <f t="shared" si="5"/>
        <v>2</v>
      </c>
      <c r="G91" s="9">
        <f>_xlfn.XLOOKUP(I91,过机服务商重量差!A:A,过机服务商重量差!L:L)</f>
        <v>1.5</v>
      </c>
      <c r="H91" s="9" t="str">
        <f ca="1">IFERROR(LOOKUP(1,0/((B91=名单!B:B)*(VALUE(AY91)&gt;=名单!E:E)*(VALUE(AY91)&lt;=名单!G:G)*(AA91="正常走货")),名单!H:H),"否")</f>
        <v>是</v>
      </c>
      <c r="I91" s="64" t="s">
        <v>333</v>
      </c>
      <c r="J91" s="64" t="s">
        <v>335</v>
      </c>
      <c r="L91" s="65" t="s">
        <v>336</v>
      </c>
      <c r="N91" s="64" t="s">
        <v>18</v>
      </c>
      <c r="O91" s="66"/>
      <c r="P91" s="66"/>
      <c r="T91" s="66"/>
      <c r="U91" s="65" t="s">
        <v>337</v>
      </c>
      <c r="V91" s="64" t="s">
        <v>14381</v>
      </c>
      <c r="W91" s="66"/>
      <c r="Y91" s="66"/>
      <c r="Z91" s="66"/>
      <c r="AA91" s="65" t="s">
        <v>14382</v>
      </c>
      <c r="AQ91" s="64">
        <v>-1.06</v>
      </c>
      <c r="AU91" s="66"/>
      <c r="AV91" s="66"/>
      <c r="AW91" s="66"/>
      <c r="AX91" s="66"/>
      <c r="AY91" s="67" t="s">
        <v>14481</v>
      </c>
      <c r="BE91" s="66"/>
    </row>
    <row r="92" spans="1:58">
      <c r="A92" s="9" t="str">
        <f t="shared" si="3"/>
        <v>2026-01</v>
      </c>
      <c r="B92" s="9" t="str">
        <f>_xlfn.XLOOKUP(I92,过机服务商重量差!A:A,过机服务商重量差!G:G)</f>
        <v>007</v>
      </c>
      <c r="C92" s="9" t="str">
        <f>IF(N92="FBA","主营产品",IF(N92="专线","专线",LOOKUP(1,0/((G92&gt;=提成标准!D:D)*(G92&lt;提成标准!E:E)),提成标准!C:C)))</f>
        <v>快递大货</v>
      </c>
      <c r="D92" s="9">
        <f t="shared" si="4"/>
        <v>57</v>
      </c>
      <c r="E92" s="9">
        <f>_xlfn.XLOOKUP(C92,提成标准!C:C,提成标准!H:H,"")</f>
        <v>0.1</v>
      </c>
      <c r="F92" s="9">
        <f t="shared" si="5"/>
        <v>5.7</v>
      </c>
      <c r="G92" s="9">
        <f>_xlfn.XLOOKUP(I92,过机服务商重量差!A:A,过机服务商重量差!L:L)</f>
        <v>57</v>
      </c>
      <c r="H92" s="9" t="str">
        <f ca="1">IFERROR(LOOKUP(1,0/((B92=名单!B:B)*(VALUE(AY92)&gt;=名单!E:E)*(VALUE(AY92)&lt;=名单!G:G)*(AA92="正常走货")),名单!H:H),"否")</f>
        <v>否</v>
      </c>
      <c r="I92" s="64" t="s">
        <v>338</v>
      </c>
      <c r="J92" s="64" t="s">
        <v>340</v>
      </c>
      <c r="L92" s="65" t="s">
        <v>168</v>
      </c>
      <c r="N92" s="64" t="s">
        <v>18</v>
      </c>
      <c r="O92" s="66"/>
      <c r="P92" s="66"/>
      <c r="T92" s="66"/>
      <c r="U92" s="65" t="s">
        <v>20</v>
      </c>
      <c r="V92" s="65" t="s">
        <v>14381</v>
      </c>
      <c r="W92" s="66"/>
      <c r="Y92" s="66"/>
      <c r="Z92" s="66"/>
      <c r="AA92" s="65" t="s">
        <v>14382</v>
      </c>
      <c r="AQ92" s="64">
        <v>655.5</v>
      </c>
      <c r="AU92" s="66"/>
      <c r="AV92" s="66"/>
      <c r="AW92" s="66"/>
      <c r="AX92" s="66"/>
      <c r="AY92" s="67" t="s">
        <v>14482</v>
      </c>
      <c r="BE92" s="66"/>
      <c r="BF92" s="66"/>
    </row>
    <row r="93" spans="1:58">
      <c r="A93" s="9" t="str">
        <f t="shared" si="3"/>
        <v>2026-01</v>
      </c>
      <c r="B93" s="9" t="str">
        <f>_xlfn.XLOOKUP(I93,过机服务商重量差!A:A,过机服务商重量差!G:G)</f>
        <v>无崖子</v>
      </c>
      <c r="C93" s="9" t="str">
        <f>IF(N93="FBA","主营产品",IF(N93="专线","专线",LOOKUP(1,0/((G93&gt;=提成标准!D:D)*(G93&lt;提成标准!E:E)),提成标准!C:C)))</f>
        <v>快递小货</v>
      </c>
      <c r="D93" s="9">
        <f t="shared" si="4"/>
        <v>1</v>
      </c>
      <c r="E93" s="9">
        <f>_xlfn.XLOOKUP(C93,提成标准!C:C,提成标准!H:H,"")</f>
        <v>2</v>
      </c>
      <c r="F93" s="9">
        <f t="shared" si="5"/>
        <v>2</v>
      </c>
      <c r="G93" s="9">
        <f>_xlfn.XLOOKUP(I93,过机服务商重量差!A:A,过机服务商重量差!L:L)</f>
        <v>3</v>
      </c>
      <c r="H93" s="9" t="str">
        <f ca="1">IFERROR(LOOKUP(1,0/((B93=名单!B:B)*(VALUE(AY93)&gt;=名单!E:E)*(VALUE(AY93)&lt;=名单!G:G)*(AA93="正常走货")),名单!H:H),"否")</f>
        <v>是</v>
      </c>
      <c r="I93" s="64" t="s">
        <v>341</v>
      </c>
      <c r="J93" s="64" t="s">
        <v>343</v>
      </c>
      <c r="L93" s="65" t="s">
        <v>160</v>
      </c>
      <c r="N93" s="64" t="s">
        <v>18</v>
      </c>
      <c r="O93" s="66"/>
      <c r="P93" s="66"/>
      <c r="T93" s="66"/>
      <c r="U93" s="65" t="s">
        <v>337</v>
      </c>
      <c r="V93" s="65" t="s">
        <v>14381</v>
      </c>
      <c r="W93" s="66"/>
      <c r="Y93" s="66"/>
      <c r="Z93" s="66"/>
      <c r="AA93" s="65" t="s">
        <v>14382</v>
      </c>
      <c r="AQ93" s="64">
        <v>0</v>
      </c>
      <c r="AV93" s="66"/>
      <c r="AW93" s="66"/>
      <c r="AX93" s="66"/>
      <c r="AY93" s="67" t="s">
        <v>14483</v>
      </c>
      <c r="BE93" s="66"/>
    </row>
    <row r="94" spans="1:58">
      <c r="A94" s="9" t="str">
        <f t="shared" si="3"/>
        <v>2026-01</v>
      </c>
      <c r="B94" s="9" t="str">
        <f>_xlfn.XLOOKUP(I94,过机服务商重量差!A:A,过机服务商重量差!G:G)</f>
        <v>玉麒麟</v>
      </c>
      <c r="C94" s="9" t="str">
        <f>IF(N94="FBA","主营产品",IF(N94="专线","专线",LOOKUP(1,0/((G94&gt;=提成标准!D:D)*(G94&lt;提成标准!E:E)),提成标准!C:C)))</f>
        <v>快递大货</v>
      </c>
      <c r="D94" s="9">
        <f t="shared" si="4"/>
        <v>70</v>
      </c>
      <c r="E94" s="9">
        <f>_xlfn.XLOOKUP(C94,提成标准!C:C,提成标准!H:H,"")</f>
        <v>0.1</v>
      </c>
      <c r="F94" s="9">
        <f t="shared" si="5"/>
        <v>7</v>
      </c>
      <c r="G94" s="9">
        <f>_xlfn.XLOOKUP(I94,过机服务商重量差!A:A,过机服务商重量差!L:L)</f>
        <v>70</v>
      </c>
      <c r="H94" s="9" t="str">
        <f ca="1">IFERROR(LOOKUP(1,0/((B94=名单!B:B)*(VALUE(AY94)&gt;=名单!E:E)*(VALUE(AY94)&lt;=名单!G:G)*(AA94="正常走货")),名单!H:H),"否")</f>
        <v>否</v>
      </c>
      <c r="I94" s="64" t="s">
        <v>344</v>
      </c>
      <c r="J94" s="64" t="s">
        <v>346</v>
      </c>
      <c r="L94" s="65" t="s">
        <v>17</v>
      </c>
      <c r="N94" s="65" t="s">
        <v>18</v>
      </c>
      <c r="O94" s="66"/>
      <c r="P94" s="66"/>
      <c r="T94" s="66"/>
      <c r="U94" s="65" t="s">
        <v>90</v>
      </c>
      <c r="V94" s="65" t="s">
        <v>14410</v>
      </c>
      <c r="W94" s="66"/>
      <c r="Y94" s="66"/>
      <c r="Z94" s="66"/>
      <c r="AA94" s="65" t="s">
        <v>14382</v>
      </c>
      <c r="AQ94" s="64">
        <v>710.58</v>
      </c>
      <c r="AU94" s="66"/>
      <c r="AV94" s="66"/>
      <c r="AW94" s="66"/>
      <c r="AX94" s="66"/>
      <c r="AY94" s="67" t="s">
        <v>14484</v>
      </c>
      <c r="BE94" s="66"/>
    </row>
    <row r="95" spans="1:58">
      <c r="A95" s="9" t="str">
        <f t="shared" si="3"/>
        <v>2026-01</v>
      </c>
      <c r="B95" s="9" t="str">
        <f>_xlfn.XLOOKUP(I95,过机服务商重量差!A:A,过机服务商重量差!G:G)</f>
        <v>玉麒麟</v>
      </c>
      <c r="C95" s="9" t="str">
        <f>IF(N95="FBA","主营产品",IF(N95="专线","专线",LOOKUP(1,0/((G95&gt;=提成标准!D:D)*(G95&lt;提成标准!E:E)),提成标准!C:C)))</f>
        <v>快递大货</v>
      </c>
      <c r="D95" s="9">
        <f t="shared" si="4"/>
        <v>69</v>
      </c>
      <c r="E95" s="9">
        <f>_xlfn.XLOOKUP(C95,提成标准!C:C,提成标准!H:H,"")</f>
        <v>0.1</v>
      </c>
      <c r="F95" s="9">
        <f t="shared" si="5"/>
        <v>6.9</v>
      </c>
      <c r="G95" s="9">
        <f>_xlfn.XLOOKUP(I95,过机服务商重量差!A:A,过机服务商重量差!L:L)</f>
        <v>69</v>
      </c>
      <c r="H95" s="9" t="str">
        <f ca="1">IFERROR(LOOKUP(1,0/((B95=名单!B:B)*(VALUE(AY95)&gt;=名单!E:E)*(VALUE(AY95)&lt;=名单!G:G)*(AA95="正常走货")),名单!H:H),"否")</f>
        <v>否</v>
      </c>
      <c r="I95" s="64" t="s">
        <v>347</v>
      </c>
      <c r="J95" s="64" t="s">
        <v>349</v>
      </c>
      <c r="L95" s="65" t="s">
        <v>17</v>
      </c>
      <c r="N95" s="64" t="s">
        <v>18</v>
      </c>
      <c r="O95" s="66"/>
      <c r="P95" s="66"/>
      <c r="T95" s="66"/>
      <c r="U95" s="65" t="s">
        <v>90</v>
      </c>
      <c r="V95" s="65" t="s">
        <v>14410</v>
      </c>
      <c r="W95" s="66"/>
      <c r="Y95" s="66"/>
      <c r="Z95" s="66"/>
      <c r="AA95" s="65" t="s">
        <v>14382</v>
      </c>
      <c r="AQ95" s="64">
        <v>805.17</v>
      </c>
      <c r="AU95" s="66"/>
      <c r="AV95" s="66"/>
      <c r="AX95" s="66"/>
      <c r="AY95" s="67" t="s">
        <v>14485</v>
      </c>
      <c r="BC95" s="66"/>
      <c r="BE95" s="66"/>
    </row>
    <row r="96" spans="1:58">
      <c r="A96" s="9" t="str">
        <f t="shared" si="3"/>
        <v>2026-01</v>
      </c>
      <c r="B96" s="9" t="str">
        <f>_xlfn.XLOOKUP(I96,过机服务商重量差!A:A,过机服务商重量差!G:G)</f>
        <v>风清扬</v>
      </c>
      <c r="C96" s="9" t="str">
        <f>IF(N96="FBA","主营产品",IF(N96="专线","专线",LOOKUP(1,0/((G96&gt;=提成标准!D:D)*(G96&lt;提成标准!E:E)),提成标准!C:C)))</f>
        <v>快递大货</v>
      </c>
      <c r="D96" s="9">
        <f t="shared" si="4"/>
        <v>423</v>
      </c>
      <c r="E96" s="9">
        <f>_xlfn.XLOOKUP(C96,提成标准!C:C,提成标准!H:H,"")</f>
        <v>0.1</v>
      </c>
      <c r="F96" s="9">
        <f t="shared" si="5"/>
        <v>42.3</v>
      </c>
      <c r="G96" s="9">
        <f>_xlfn.XLOOKUP(I96,过机服务商重量差!A:A,过机服务商重量差!L:L)</f>
        <v>423</v>
      </c>
      <c r="H96" s="9" t="str">
        <f ca="1">IFERROR(LOOKUP(1,0/((B96=名单!B:B)*(VALUE(AY96)&gt;=名单!E:E)*(VALUE(AY96)&lt;=名单!G:G)*(AA96="正常走货")),名单!H:H),"否")</f>
        <v>否</v>
      </c>
      <c r="I96" s="64" t="s">
        <v>350</v>
      </c>
      <c r="J96" s="64" t="s">
        <v>50</v>
      </c>
      <c r="L96" s="65" t="s">
        <v>352</v>
      </c>
      <c r="N96" s="64" t="s">
        <v>18</v>
      </c>
      <c r="O96" s="66"/>
      <c r="P96" s="66"/>
      <c r="T96" s="66"/>
      <c r="U96" s="65" t="s">
        <v>353</v>
      </c>
      <c r="V96" s="65" t="s">
        <v>14389</v>
      </c>
      <c r="W96" s="66"/>
      <c r="Y96" s="66"/>
      <c r="Z96" s="66"/>
      <c r="AA96" s="65" t="s">
        <v>14382</v>
      </c>
      <c r="AQ96" s="64">
        <v>100</v>
      </c>
      <c r="AU96" s="66"/>
      <c r="AV96" s="66"/>
      <c r="AX96" s="66"/>
      <c r="AY96" s="67" t="s">
        <v>14486</v>
      </c>
      <c r="BC96" s="66"/>
      <c r="BE96" s="66"/>
    </row>
    <row r="97" spans="1:57">
      <c r="A97" s="9" t="str">
        <f t="shared" si="3"/>
        <v>2026-01</v>
      </c>
      <c r="B97" s="9" t="str">
        <f>_xlfn.XLOOKUP(I97,过机服务商重量差!A:A,过机服务商重量差!G:G)</f>
        <v>无崖子</v>
      </c>
      <c r="C97" s="9" t="str">
        <f>IF(N97="FBA","主营产品",IF(N97="专线","专线",LOOKUP(1,0/((G97&gt;=提成标准!D:D)*(G97&lt;提成标准!E:E)),提成标准!C:C)))</f>
        <v>快递大货</v>
      </c>
      <c r="D97" s="9">
        <f t="shared" si="4"/>
        <v>62</v>
      </c>
      <c r="E97" s="9">
        <f>_xlfn.XLOOKUP(C97,提成标准!C:C,提成标准!H:H,"")</f>
        <v>0.1</v>
      </c>
      <c r="F97" s="9">
        <f t="shared" si="5"/>
        <v>6.2</v>
      </c>
      <c r="G97" s="9">
        <f>_xlfn.XLOOKUP(I97,过机服务商重量差!A:A,过机服务商重量差!L:L)</f>
        <v>62</v>
      </c>
      <c r="H97" s="9" t="str">
        <f ca="1">IFERROR(LOOKUP(1,0/((B97=名单!B:B)*(VALUE(AY97)&gt;=名单!E:E)*(VALUE(AY97)&lt;=名单!G:G)*(AA97="正常走货")),名单!H:H),"否")</f>
        <v>是</v>
      </c>
      <c r="I97" s="64" t="s">
        <v>354</v>
      </c>
      <c r="J97" s="64" t="s">
        <v>356</v>
      </c>
      <c r="L97" s="65" t="s">
        <v>357</v>
      </c>
      <c r="N97" s="64" t="s">
        <v>18</v>
      </c>
      <c r="O97" s="66"/>
      <c r="P97" s="66"/>
      <c r="T97" s="66"/>
      <c r="U97" s="65" t="s">
        <v>86</v>
      </c>
      <c r="V97" s="65" t="s">
        <v>14381</v>
      </c>
      <c r="W97" s="66"/>
      <c r="Y97" s="66"/>
      <c r="Z97" s="66"/>
      <c r="AA97" s="65" t="s">
        <v>14382</v>
      </c>
      <c r="AQ97" s="64">
        <v>31.4</v>
      </c>
      <c r="AU97" s="66"/>
      <c r="AV97" s="66"/>
      <c r="AW97" s="66"/>
      <c r="AX97" s="66"/>
      <c r="AY97" s="67" t="s">
        <v>14487</v>
      </c>
      <c r="BC97" s="66"/>
      <c r="BE97" s="66"/>
    </row>
    <row r="98" spans="1:57">
      <c r="A98" s="9" t="str">
        <f t="shared" si="3"/>
        <v>2026-01</v>
      </c>
      <c r="B98" s="9" t="str">
        <f>_xlfn.XLOOKUP(I98,过机服务商重量差!A:A,过机服务商重量差!G:G)</f>
        <v>无崖子</v>
      </c>
      <c r="C98" s="9" t="str">
        <f>IF(N98="FBA","主营产品",IF(N98="专线","专线",LOOKUP(1,0/((G98&gt;=提成标准!D:D)*(G98&lt;提成标准!E:E)),提成标准!C:C)))</f>
        <v>快递大货</v>
      </c>
      <c r="D98" s="9">
        <f t="shared" si="4"/>
        <v>55</v>
      </c>
      <c r="E98" s="9">
        <f>_xlfn.XLOOKUP(C98,提成标准!C:C,提成标准!H:H,"")</f>
        <v>0.1</v>
      </c>
      <c r="F98" s="9">
        <f t="shared" si="5"/>
        <v>5.5</v>
      </c>
      <c r="G98" s="9">
        <f>_xlfn.XLOOKUP(I98,过机服务商重量差!A:A,过机服务商重量差!L:L)</f>
        <v>55</v>
      </c>
      <c r="H98" s="9" t="str">
        <f ca="1">IFERROR(LOOKUP(1,0/((B98=名单!B:B)*(VALUE(AY98)&gt;=名单!E:E)*(VALUE(AY98)&lt;=名单!G:G)*(AA98="正常走货")),名单!H:H),"否")</f>
        <v>是</v>
      </c>
      <c r="I98" s="64" t="s">
        <v>358</v>
      </c>
      <c r="J98" s="64" t="s">
        <v>360</v>
      </c>
      <c r="L98" s="65" t="s">
        <v>357</v>
      </c>
      <c r="N98" s="64" t="s">
        <v>18</v>
      </c>
      <c r="O98" s="66"/>
      <c r="P98" s="66"/>
      <c r="T98" s="66"/>
      <c r="U98" s="65" t="s">
        <v>86</v>
      </c>
      <c r="V98" s="65" t="s">
        <v>14381</v>
      </c>
      <c r="W98" s="66"/>
      <c r="Y98" s="66"/>
      <c r="Z98" s="66"/>
      <c r="AA98" s="65" t="s">
        <v>14382</v>
      </c>
      <c r="AQ98" s="64">
        <v>27.9000000000001</v>
      </c>
      <c r="AU98" s="66"/>
      <c r="AV98" s="66"/>
      <c r="AX98" s="66"/>
      <c r="AY98" s="67" t="s">
        <v>14488</v>
      </c>
      <c r="BE98" s="66"/>
    </row>
    <row r="99" spans="1:57">
      <c r="A99" s="9" t="str">
        <f t="shared" si="3"/>
        <v>2026-01</v>
      </c>
      <c r="B99" s="9" t="str">
        <f>_xlfn.XLOOKUP(I99,过机服务商重量差!A:A,过机服务商重量差!G:G)</f>
        <v>小旋风</v>
      </c>
      <c r="C99" s="9" t="str">
        <f>IF(N99="FBA","主营产品",IF(N99="专线","专线",LOOKUP(1,0/((G99&gt;=提成标准!D:D)*(G99&lt;提成标准!E:E)),提成标准!C:C)))</f>
        <v>快递大货</v>
      </c>
      <c r="D99" s="9">
        <f t="shared" si="4"/>
        <v>429.5</v>
      </c>
      <c r="E99" s="9">
        <f>_xlfn.XLOOKUP(C99,提成标准!C:C,提成标准!H:H,"")</f>
        <v>0.1</v>
      </c>
      <c r="F99" s="9">
        <f t="shared" si="5"/>
        <v>42.95</v>
      </c>
      <c r="G99" s="9">
        <f>_xlfn.XLOOKUP(I99,过机服务商重量差!A:A,过机服务商重量差!L:L)</f>
        <v>429.5</v>
      </c>
      <c r="H99" s="9" t="str">
        <f ca="1">IFERROR(LOOKUP(1,0/((B99=名单!B:B)*(VALUE(AY99)&gt;=名单!E:E)*(VALUE(AY99)&lt;=名单!G:G)*(AA99="正常走货")),名单!H:H),"否")</f>
        <v>否</v>
      </c>
      <c r="I99" s="64" t="s">
        <v>361</v>
      </c>
      <c r="J99" s="64" t="s">
        <v>363</v>
      </c>
      <c r="L99" s="65" t="s">
        <v>364</v>
      </c>
      <c r="N99" s="64" t="s">
        <v>18</v>
      </c>
      <c r="O99" s="66"/>
      <c r="P99" s="66"/>
      <c r="T99" s="66"/>
      <c r="U99" s="65" t="s">
        <v>328</v>
      </c>
      <c r="V99" s="64" t="s">
        <v>14385</v>
      </c>
      <c r="W99" s="66"/>
      <c r="Y99" s="66"/>
      <c r="Z99" s="66"/>
      <c r="AA99" s="65" t="s">
        <v>14382</v>
      </c>
      <c r="AQ99" s="64">
        <v>2700.03</v>
      </c>
      <c r="AU99" s="66"/>
      <c r="AV99" s="66"/>
      <c r="AW99" s="66"/>
      <c r="AX99" s="66"/>
      <c r="AY99" s="67" t="s">
        <v>14489</v>
      </c>
      <c r="BE99" s="66"/>
    </row>
    <row r="100" spans="1:57">
      <c r="A100" s="9" t="str">
        <f t="shared" si="3"/>
        <v>2026-01</v>
      </c>
      <c r="B100" s="9" t="str">
        <f>_xlfn.XLOOKUP(I100,过机服务商重量差!A:A,过机服务商重量差!G:G)</f>
        <v>小旋风</v>
      </c>
      <c r="C100" s="9" t="str">
        <f>IF(N100="FBA","主营产品",IF(N100="专线","专线",LOOKUP(1,0/((G100&gt;=提成标准!D:D)*(G100&lt;提成标准!E:E)),提成标准!C:C)))</f>
        <v>快递大货</v>
      </c>
      <c r="D100" s="9">
        <f t="shared" si="4"/>
        <v>30</v>
      </c>
      <c r="E100" s="9">
        <f>_xlfn.XLOOKUP(C100,提成标准!C:C,提成标准!H:H,"")</f>
        <v>0.1</v>
      </c>
      <c r="F100" s="9">
        <f t="shared" si="5"/>
        <v>3</v>
      </c>
      <c r="G100" s="9">
        <f>_xlfn.XLOOKUP(I100,过机服务商重量差!A:A,过机服务商重量差!L:L)</f>
        <v>30</v>
      </c>
      <c r="H100" s="9" t="str">
        <f ca="1">IFERROR(LOOKUP(1,0/((B100=名单!B:B)*(VALUE(AY100)&gt;=名单!E:E)*(VALUE(AY100)&lt;=名单!G:G)*(AA100="正常走货")),名单!H:H),"否")</f>
        <v>否</v>
      </c>
      <c r="I100" s="64" t="s">
        <v>365</v>
      </c>
      <c r="J100" s="64" t="s">
        <v>367</v>
      </c>
      <c r="L100" s="65" t="s">
        <v>364</v>
      </c>
      <c r="N100" s="64" t="s">
        <v>18</v>
      </c>
      <c r="O100" s="66"/>
      <c r="P100" s="66"/>
      <c r="T100" s="66"/>
      <c r="U100" s="65" t="s">
        <v>328</v>
      </c>
      <c r="V100" s="65" t="s">
        <v>14385</v>
      </c>
      <c r="W100" s="66"/>
      <c r="Y100" s="66"/>
      <c r="Z100" s="66"/>
      <c r="AA100" s="65" t="s">
        <v>14382</v>
      </c>
      <c r="AQ100" s="64">
        <v>163</v>
      </c>
      <c r="AU100" s="66"/>
      <c r="AV100" s="66"/>
      <c r="AX100" s="66"/>
      <c r="AY100" s="67" t="s">
        <v>14490</v>
      </c>
      <c r="BE100" s="66"/>
    </row>
    <row r="101" spans="1:57">
      <c r="A101" s="9" t="str">
        <f t="shared" si="3"/>
        <v>2026-01</v>
      </c>
      <c r="B101" s="9" t="str">
        <f>_xlfn.XLOOKUP(I101,过机服务商重量差!A:A,过机服务商重量差!G:G)</f>
        <v>玉麒麟</v>
      </c>
      <c r="C101" s="9" t="str">
        <f>IF(N101="FBA","主营产品",IF(N101="专线","专线",LOOKUP(1,0/((G101&gt;=提成标准!D:D)*(G101&lt;提成标准!E:E)),提成标准!C:C)))</f>
        <v>快递小货</v>
      </c>
      <c r="D101" s="9">
        <f t="shared" si="4"/>
        <v>1</v>
      </c>
      <c r="E101" s="9">
        <f>_xlfn.XLOOKUP(C101,提成标准!C:C,提成标准!H:H,"")</f>
        <v>2</v>
      </c>
      <c r="F101" s="9">
        <f t="shared" si="5"/>
        <v>2</v>
      </c>
      <c r="G101" s="9">
        <f>_xlfn.XLOOKUP(I101,过机服务商重量差!A:A,过机服务商重量差!L:L)</f>
        <v>12</v>
      </c>
      <c r="H101" s="9" t="str">
        <f ca="1">IFERROR(LOOKUP(1,0/((B101=名单!B:B)*(VALUE(AY101)&gt;=名单!E:E)*(VALUE(AY101)&lt;=名单!G:G)*(AA101="正常走货")),名单!H:H),"否")</f>
        <v>否</v>
      </c>
      <c r="I101" s="64" t="s">
        <v>368</v>
      </c>
      <c r="J101" s="64" t="s">
        <v>370</v>
      </c>
      <c r="L101" s="65" t="s">
        <v>17</v>
      </c>
      <c r="N101" s="64" t="s">
        <v>18</v>
      </c>
      <c r="O101" s="66"/>
      <c r="P101" s="66"/>
      <c r="T101" s="66"/>
      <c r="U101" s="65" t="s">
        <v>328</v>
      </c>
      <c r="V101" s="64" t="s">
        <v>14385</v>
      </c>
      <c r="W101" s="66"/>
      <c r="Y101" s="66"/>
      <c r="Z101" s="66"/>
      <c r="AA101" s="65" t="s">
        <v>14382</v>
      </c>
      <c r="AQ101" s="64">
        <v>89</v>
      </c>
      <c r="AV101" s="66"/>
      <c r="AW101" s="66"/>
      <c r="AX101" s="66"/>
      <c r="AY101" s="67" t="s">
        <v>14491</v>
      </c>
      <c r="BE101" s="66"/>
    </row>
    <row r="102" spans="1:57">
      <c r="A102" s="9" t="str">
        <f t="shared" si="3"/>
        <v>2026-01</v>
      </c>
      <c r="B102" s="9" t="str">
        <f>_xlfn.XLOOKUP(I102,过机服务商重量差!A:A,过机服务商重量差!G:G)</f>
        <v>玉麒麟</v>
      </c>
      <c r="C102" s="9" t="str">
        <f>IF(N102="FBA","主营产品",IF(N102="专线","专线",LOOKUP(1,0/((G102&gt;=提成标准!D:D)*(G102&lt;提成标准!E:E)),提成标准!C:C)))</f>
        <v>快递小货</v>
      </c>
      <c r="D102" s="9">
        <f t="shared" si="4"/>
        <v>1</v>
      </c>
      <c r="E102" s="9">
        <f>_xlfn.XLOOKUP(C102,提成标准!C:C,提成标准!H:H,"")</f>
        <v>2</v>
      </c>
      <c r="F102" s="9">
        <f t="shared" si="5"/>
        <v>2</v>
      </c>
      <c r="G102" s="9">
        <f>_xlfn.XLOOKUP(I102,过机服务商重量差!A:A,过机服务商重量差!L:L)</f>
        <v>4.5</v>
      </c>
      <c r="H102" s="9" t="str">
        <f ca="1">IFERROR(LOOKUP(1,0/((B102=名单!B:B)*(VALUE(AY102)&gt;=名单!E:E)*(VALUE(AY102)&lt;=名单!G:G)*(AA102="正常走货")),名单!H:H),"否")</f>
        <v>否</v>
      </c>
      <c r="I102" s="64" t="s">
        <v>371</v>
      </c>
      <c r="J102" s="64" t="s">
        <v>373</v>
      </c>
      <c r="L102" s="65" t="s">
        <v>17</v>
      </c>
      <c r="N102" s="64" t="s">
        <v>18</v>
      </c>
      <c r="O102" s="66"/>
      <c r="P102" s="66"/>
      <c r="T102" s="66"/>
      <c r="U102" s="65" t="s">
        <v>227</v>
      </c>
      <c r="V102" s="65" t="s">
        <v>14413</v>
      </c>
      <c r="W102" s="66"/>
      <c r="Y102" s="66"/>
      <c r="Z102" s="66"/>
      <c r="AA102" s="65" t="s">
        <v>14382</v>
      </c>
      <c r="AQ102" s="64">
        <v>115.2</v>
      </c>
      <c r="AV102" s="66"/>
      <c r="AX102" s="66"/>
      <c r="AY102" s="67" t="s">
        <v>14492</v>
      </c>
      <c r="BC102" s="66"/>
      <c r="BE102" s="66"/>
    </row>
    <row r="103" spans="1:57">
      <c r="A103" s="9" t="str">
        <f t="shared" si="3"/>
        <v>2026-01</v>
      </c>
      <c r="B103" s="9" t="str">
        <f>_xlfn.XLOOKUP(I103,过机服务商重量差!A:A,过机服务商重量差!G:G)</f>
        <v>玉麒麟</v>
      </c>
      <c r="C103" s="9" t="str">
        <f>IF(N103="FBA","主营产品",IF(N103="专线","专线",LOOKUP(1,0/((G103&gt;=提成标准!D:D)*(G103&lt;提成标准!E:E)),提成标准!C:C)))</f>
        <v>快递大货</v>
      </c>
      <c r="D103" s="9">
        <f t="shared" si="4"/>
        <v>22</v>
      </c>
      <c r="E103" s="9">
        <f>_xlfn.XLOOKUP(C103,提成标准!C:C,提成标准!H:H,"")</f>
        <v>0.1</v>
      </c>
      <c r="F103" s="9">
        <f t="shared" si="5"/>
        <v>2.2</v>
      </c>
      <c r="G103" s="9">
        <f>_xlfn.XLOOKUP(I103,过机服务商重量差!A:A,过机服务商重量差!L:L)</f>
        <v>22</v>
      </c>
      <c r="H103" s="9" t="str">
        <f ca="1">IFERROR(LOOKUP(1,0/((B103=名单!B:B)*(VALUE(AY103)&gt;=名单!E:E)*(VALUE(AY103)&lt;=名单!G:G)*(AA103="正常走货")),名单!H:H),"否")</f>
        <v>否</v>
      </c>
      <c r="I103" s="64" t="s">
        <v>374</v>
      </c>
      <c r="J103" s="64" t="s">
        <v>376</v>
      </c>
      <c r="L103" s="65" t="s">
        <v>17</v>
      </c>
      <c r="N103" s="64" t="s">
        <v>18</v>
      </c>
      <c r="O103" s="66"/>
      <c r="P103" s="66"/>
      <c r="T103" s="66"/>
      <c r="U103" s="65" t="s">
        <v>227</v>
      </c>
      <c r="V103" s="65" t="s">
        <v>14413</v>
      </c>
      <c r="W103" s="66"/>
      <c r="Y103" s="66"/>
      <c r="Z103" s="66"/>
      <c r="AA103" s="65" t="s">
        <v>14382</v>
      </c>
      <c r="AQ103" s="64">
        <v>113.6</v>
      </c>
      <c r="AU103" s="66"/>
      <c r="AV103" s="66"/>
      <c r="AX103" s="66"/>
      <c r="AY103" s="67" t="s">
        <v>14493</v>
      </c>
      <c r="BC103" s="66"/>
      <c r="BE103" s="66"/>
    </row>
    <row r="104" spans="1:57">
      <c r="A104" s="9" t="str">
        <f t="shared" si="3"/>
        <v>2026-01</v>
      </c>
      <c r="B104" s="9" t="str">
        <f>_xlfn.XLOOKUP(I104,过机服务商重量差!A:A,过机服务商重量差!G:G)</f>
        <v>风清扬</v>
      </c>
      <c r="C104" s="9" t="str">
        <f>IF(N104="FBA","主营产品",IF(N104="专线","专线",LOOKUP(1,0/((G104&gt;=提成标准!D:D)*(G104&lt;提成标准!E:E)),提成标准!C:C)))</f>
        <v>快递大货</v>
      </c>
      <c r="D104" s="9">
        <f t="shared" si="4"/>
        <v>582</v>
      </c>
      <c r="E104" s="9">
        <f>_xlfn.XLOOKUP(C104,提成标准!C:C,提成标准!H:H,"")</f>
        <v>0.1</v>
      </c>
      <c r="F104" s="9">
        <f t="shared" si="5"/>
        <v>58.2</v>
      </c>
      <c r="G104" s="9">
        <f>_xlfn.XLOOKUP(I104,过机服务商重量差!A:A,过机服务商重量差!L:L)</f>
        <v>582</v>
      </c>
      <c r="H104" s="9" t="str">
        <f ca="1">IFERROR(LOOKUP(1,0/((B104=名单!B:B)*(VALUE(AY104)&gt;=名单!E:E)*(VALUE(AY104)&lt;=名单!G:G)*(AA104="正常走货")),名单!H:H),"否")</f>
        <v>否</v>
      </c>
      <c r="I104" s="64" t="s">
        <v>377</v>
      </c>
      <c r="J104" s="64" t="s">
        <v>379</v>
      </c>
      <c r="L104" s="65" t="s">
        <v>231</v>
      </c>
      <c r="N104" s="64" t="s">
        <v>18</v>
      </c>
      <c r="O104" s="66"/>
      <c r="P104" s="66"/>
      <c r="T104" s="66"/>
      <c r="U104" s="65" t="s">
        <v>380</v>
      </c>
      <c r="V104" s="65" t="s">
        <v>14385</v>
      </c>
      <c r="W104" s="66"/>
      <c r="Y104" s="66"/>
      <c r="Z104" s="66"/>
      <c r="AA104" s="65" t="s">
        <v>14382</v>
      </c>
      <c r="AQ104" s="64">
        <v>5841</v>
      </c>
      <c r="AU104" s="66"/>
      <c r="AV104" s="66"/>
      <c r="AX104" s="66"/>
      <c r="AY104" s="67" t="s">
        <v>14494</v>
      </c>
      <c r="BE104" s="66"/>
    </row>
    <row r="105" spans="1:57">
      <c r="A105" s="9" t="str">
        <f t="shared" si="3"/>
        <v>2026-01</v>
      </c>
      <c r="B105" s="9" t="str">
        <f>_xlfn.XLOOKUP(I105,过机服务商重量差!A:A,过机服务商重量差!G:G)</f>
        <v>玉麒麟</v>
      </c>
      <c r="C105" s="9" t="str">
        <f>IF(N105="FBA","主营产品",IF(N105="专线","专线",LOOKUP(1,0/((G105&gt;=提成标准!D:D)*(G105&lt;提成标准!E:E)),提成标准!C:C)))</f>
        <v>快递小货</v>
      </c>
      <c r="D105" s="9">
        <f t="shared" si="4"/>
        <v>1</v>
      </c>
      <c r="E105" s="9">
        <f>_xlfn.XLOOKUP(C105,提成标准!C:C,提成标准!H:H,"")</f>
        <v>2</v>
      </c>
      <c r="F105" s="9">
        <f t="shared" si="5"/>
        <v>2</v>
      </c>
      <c r="G105" s="9">
        <f>_xlfn.XLOOKUP(I105,过机服务商重量差!A:A,过机服务商重量差!L:L)</f>
        <v>5.5</v>
      </c>
      <c r="H105" s="9" t="str">
        <f ca="1">IFERROR(LOOKUP(1,0/((B105=名单!B:B)*(VALUE(AY105)&gt;=名单!E:E)*(VALUE(AY105)&lt;=名单!G:G)*(AA105="正常走货")),名单!H:H),"否")</f>
        <v>否</v>
      </c>
      <c r="I105" s="64" t="s">
        <v>381</v>
      </c>
      <c r="J105" s="64" t="s">
        <v>383</v>
      </c>
      <c r="L105" s="65" t="s">
        <v>17</v>
      </c>
      <c r="N105" s="64" t="s">
        <v>18</v>
      </c>
      <c r="O105" s="66"/>
      <c r="P105" s="66"/>
      <c r="T105" s="66"/>
      <c r="U105" s="65" t="s">
        <v>99</v>
      </c>
      <c r="V105" s="65" t="s">
        <v>14413</v>
      </c>
      <c r="W105" s="66"/>
      <c r="Y105" s="66"/>
      <c r="Z105" s="66"/>
      <c r="AA105" s="65" t="s">
        <v>14382</v>
      </c>
      <c r="AQ105" s="64">
        <v>129.33</v>
      </c>
      <c r="AU105" s="66"/>
      <c r="AV105" s="66"/>
      <c r="AX105" s="66"/>
      <c r="AY105" s="67" t="s">
        <v>14495</v>
      </c>
      <c r="BE105" s="66"/>
    </row>
    <row r="106" spans="1:57">
      <c r="A106" s="9" t="str">
        <f t="shared" si="3"/>
        <v>2026-01</v>
      </c>
      <c r="B106" s="9" t="str">
        <f>_xlfn.XLOOKUP(I106,过机服务商重量差!A:A,过机服务商重量差!G:G)</f>
        <v>玉麒麟</v>
      </c>
      <c r="C106" s="9" t="str">
        <f>IF(N106="FBA","主营产品",IF(N106="专线","专线",LOOKUP(1,0/((G106&gt;=提成标准!D:D)*(G106&lt;提成标准!E:E)),提成标准!C:C)))</f>
        <v>快递大货</v>
      </c>
      <c r="D106" s="9">
        <f t="shared" si="4"/>
        <v>54</v>
      </c>
      <c r="E106" s="9">
        <f>_xlfn.XLOOKUP(C106,提成标准!C:C,提成标准!H:H,"")</f>
        <v>0.1</v>
      </c>
      <c r="F106" s="9">
        <f t="shared" si="5"/>
        <v>5.4</v>
      </c>
      <c r="G106" s="9">
        <f>_xlfn.XLOOKUP(I106,过机服务商重量差!A:A,过机服务商重量差!L:L)</f>
        <v>54</v>
      </c>
      <c r="H106" s="9" t="str">
        <f ca="1">IFERROR(LOOKUP(1,0/((B106=名单!B:B)*(VALUE(AY106)&gt;=名单!E:E)*(VALUE(AY106)&lt;=名单!G:G)*(AA106="正常走货")),名单!H:H),"否")</f>
        <v>否</v>
      </c>
      <c r="I106" s="64" t="s">
        <v>384</v>
      </c>
      <c r="J106" s="64" t="s">
        <v>386</v>
      </c>
      <c r="L106" s="65" t="s">
        <v>17</v>
      </c>
      <c r="N106" s="64" t="s">
        <v>18</v>
      </c>
      <c r="O106" s="66"/>
      <c r="P106" s="66"/>
      <c r="T106" s="66"/>
      <c r="U106" s="65" t="s">
        <v>353</v>
      </c>
      <c r="V106" s="65" t="s">
        <v>14389</v>
      </c>
      <c r="W106" s="66"/>
      <c r="Y106" s="66"/>
      <c r="Z106" s="66"/>
      <c r="AA106" s="65" t="s">
        <v>14382</v>
      </c>
      <c r="AQ106" s="64">
        <v>72.5999999999999</v>
      </c>
      <c r="AU106" s="66"/>
      <c r="AV106" s="66"/>
      <c r="AW106" s="66"/>
      <c r="AX106" s="66"/>
      <c r="AY106" s="67" t="s">
        <v>14496</v>
      </c>
      <c r="BC106" s="66"/>
      <c r="BE106" s="66"/>
    </row>
    <row r="107" spans="1:57">
      <c r="A107" s="9" t="str">
        <f t="shared" si="3"/>
        <v>2026-01</v>
      </c>
      <c r="B107" s="9" t="str">
        <f>_xlfn.XLOOKUP(I107,过机服务商重量差!A:A,过机服务商重量差!G:G)</f>
        <v>小旋风</v>
      </c>
      <c r="C107" s="9" t="str">
        <f>IF(N107="FBA","主营产品",IF(N107="专线","专线",LOOKUP(1,0/((G107&gt;=提成标准!D:D)*(G107&lt;提成标准!E:E)),提成标准!C:C)))</f>
        <v>快递大货</v>
      </c>
      <c r="D107" s="9">
        <f t="shared" si="4"/>
        <v>50</v>
      </c>
      <c r="E107" s="9">
        <f>_xlfn.XLOOKUP(C107,提成标准!C:C,提成标准!H:H,"")</f>
        <v>0.1</v>
      </c>
      <c r="F107" s="9">
        <f t="shared" si="5"/>
        <v>5</v>
      </c>
      <c r="G107" s="9">
        <f>_xlfn.XLOOKUP(I107,过机服务商重量差!A:A,过机服务商重量差!L:L)</f>
        <v>50</v>
      </c>
      <c r="H107" s="9" t="str">
        <f ca="1">IFERROR(LOOKUP(1,0/((B107=名单!B:B)*(VALUE(AY107)&gt;=名单!E:E)*(VALUE(AY107)&lt;=名单!G:G)*(AA107="正常走货")),名单!H:H),"否")</f>
        <v>否</v>
      </c>
      <c r="I107" s="64" t="s">
        <v>387</v>
      </c>
      <c r="J107" s="64" t="s">
        <v>389</v>
      </c>
      <c r="L107" s="65" t="s">
        <v>78</v>
      </c>
      <c r="N107" s="64" t="s">
        <v>18</v>
      </c>
      <c r="O107" s="66"/>
      <c r="P107" s="66"/>
      <c r="T107" s="66"/>
      <c r="U107" s="65" t="s">
        <v>390</v>
      </c>
      <c r="V107" s="64" t="s">
        <v>14389</v>
      </c>
      <c r="W107" s="66"/>
      <c r="Y107" s="66"/>
      <c r="Z107" s="66"/>
      <c r="AA107" s="65" t="s">
        <v>14382</v>
      </c>
      <c r="AQ107" s="64">
        <v>139.9</v>
      </c>
      <c r="AV107" s="66"/>
      <c r="AW107" s="66"/>
      <c r="AX107" s="66"/>
      <c r="AY107" s="67" t="s">
        <v>14497</v>
      </c>
      <c r="BE107" s="66"/>
    </row>
    <row r="108" spans="1:57">
      <c r="A108" s="9" t="str">
        <f t="shared" si="3"/>
        <v>2026-01</v>
      </c>
      <c r="B108" s="9" t="str">
        <f>_xlfn.XLOOKUP(I108,过机服务商重量差!A:A,过机服务商重量差!G:G)</f>
        <v>帅时莹</v>
      </c>
      <c r="C108" s="9" t="str">
        <f>IF(N108="FBA","主营产品",IF(N108="专线","专线",LOOKUP(1,0/((G108&gt;=提成标准!D:D)*(G108&lt;提成标准!E:E)),提成标准!C:C)))</f>
        <v>快递大货</v>
      </c>
      <c r="D108" s="9">
        <f t="shared" si="4"/>
        <v>140</v>
      </c>
      <c r="E108" s="9">
        <f>_xlfn.XLOOKUP(C108,提成标准!C:C,提成标准!H:H,"")</f>
        <v>0.1</v>
      </c>
      <c r="F108" s="9">
        <f t="shared" si="5"/>
        <v>14</v>
      </c>
      <c r="G108" s="9">
        <f>_xlfn.XLOOKUP(I108,过机服务商重量差!A:A,过机服务商重量差!L:L)</f>
        <v>140</v>
      </c>
      <c r="H108" s="9" t="str">
        <f ca="1">IFERROR(LOOKUP(1,0/((B108=名单!B:B)*(VALUE(AY108)&gt;=名单!E:E)*(VALUE(AY108)&lt;=名单!G:G)*(AA108="正常走货")),名单!H:H),"否")</f>
        <v>否</v>
      </c>
      <c r="I108" s="64" t="s">
        <v>391</v>
      </c>
      <c r="J108" s="64" t="s">
        <v>393</v>
      </c>
      <c r="L108" s="65" t="s">
        <v>287</v>
      </c>
      <c r="N108" s="64" t="s">
        <v>18</v>
      </c>
      <c r="O108" s="66"/>
      <c r="P108" s="66"/>
      <c r="T108" s="66"/>
      <c r="U108" s="65" t="s">
        <v>292</v>
      </c>
      <c r="V108" s="65" t="s">
        <v>14413</v>
      </c>
      <c r="W108" s="66"/>
      <c r="Y108" s="66"/>
      <c r="Z108" s="66"/>
      <c r="AA108" s="65" t="s">
        <v>14382</v>
      </c>
      <c r="AQ108" s="64">
        <v>132.4</v>
      </c>
      <c r="AU108" s="66"/>
      <c r="AV108" s="66"/>
      <c r="AW108" s="66"/>
      <c r="AX108" s="66"/>
      <c r="AY108" s="67" t="s">
        <v>14498</v>
      </c>
      <c r="BE108" s="66"/>
    </row>
    <row r="109" spans="1:57">
      <c r="A109" s="9" t="str">
        <f t="shared" si="3"/>
        <v>2026-01</v>
      </c>
      <c r="B109" s="9" t="str">
        <f>_xlfn.XLOOKUP(I109,过机服务商重量差!A:A,过机服务商重量差!G:G)</f>
        <v>小旋风</v>
      </c>
      <c r="C109" s="9" t="str">
        <f>IF(N109="FBA","主营产品",IF(N109="专线","专线",LOOKUP(1,0/((G109&gt;=提成标准!D:D)*(G109&lt;提成标准!E:E)),提成标准!C:C)))</f>
        <v>快递大货</v>
      </c>
      <c r="D109" s="9">
        <f t="shared" si="4"/>
        <v>136</v>
      </c>
      <c r="E109" s="9">
        <f>_xlfn.XLOOKUP(C109,提成标准!C:C,提成标准!H:H,"")</f>
        <v>0.1</v>
      </c>
      <c r="F109" s="9">
        <f t="shared" si="5"/>
        <v>13.6</v>
      </c>
      <c r="G109" s="9">
        <f>_xlfn.XLOOKUP(I109,过机服务商重量差!A:A,过机服务商重量差!L:L)</f>
        <v>136</v>
      </c>
      <c r="H109" s="9" t="str">
        <f ca="1">IFERROR(LOOKUP(1,0/((B109=名单!B:B)*(VALUE(AY109)&gt;=名单!E:E)*(VALUE(AY109)&lt;=名单!G:G)*(AA109="正常走货")),名单!H:H),"否")</f>
        <v>否</v>
      </c>
      <c r="I109" s="64" t="s">
        <v>394</v>
      </c>
      <c r="J109" s="64" t="s">
        <v>396</v>
      </c>
      <c r="L109" s="65" t="s">
        <v>397</v>
      </c>
      <c r="N109" s="64" t="s">
        <v>18</v>
      </c>
      <c r="O109" s="66"/>
      <c r="P109" s="66"/>
      <c r="T109" s="66"/>
      <c r="U109" s="65" t="s">
        <v>398</v>
      </c>
      <c r="V109" s="64" t="s">
        <v>14385</v>
      </c>
      <c r="W109" s="66"/>
      <c r="Y109" s="66"/>
      <c r="Z109" s="66"/>
      <c r="AA109" s="65" t="s">
        <v>14382</v>
      </c>
      <c r="AQ109" s="64">
        <v>6624</v>
      </c>
      <c r="AU109" s="66"/>
      <c r="AV109" s="66"/>
      <c r="AX109" s="66"/>
      <c r="AY109" s="67" t="s">
        <v>14499</v>
      </c>
      <c r="BE109" s="66"/>
    </row>
    <row r="110" spans="1:57">
      <c r="A110" s="9" t="str">
        <f t="shared" si="3"/>
        <v>2026-01</v>
      </c>
      <c r="B110" s="9" t="str">
        <f>_xlfn.XLOOKUP(I110,过机服务商重量差!A:A,过机服务商重量差!G:G)</f>
        <v>玉麒麟</v>
      </c>
      <c r="C110" s="9" t="str">
        <f>IF(N110="FBA","主营产品",IF(N110="专线","专线",LOOKUP(1,0/((G110&gt;=提成标准!D:D)*(G110&lt;提成标准!E:E)),提成标准!C:C)))</f>
        <v>快递大货</v>
      </c>
      <c r="D110" s="9">
        <f t="shared" si="4"/>
        <v>69</v>
      </c>
      <c r="E110" s="9">
        <f>_xlfn.XLOOKUP(C110,提成标准!C:C,提成标准!H:H,"")</f>
        <v>0.1</v>
      </c>
      <c r="F110" s="9">
        <f t="shared" si="5"/>
        <v>6.9</v>
      </c>
      <c r="G110" s="9">
        <f>_xlfn.XLOOKUP(I110,过机服务商重量差!A:A,过机服务商重量差!L:L)</f>
        <v>69</v>
      </c>
      <c r="H110" s="9" t="str">
        <f ca="1">IFERROR(LOOKUP(1,0/((B110=名单!B:B)*(VALUE(AY110)&gt;=名单!E:E)*(VALUE(AY110)&lt;=名单!G:G)*(AA110="正常走货")),名单!H:H),"否")</f>
        <v>否</v>
      </c>
      <c r="I110" s="64" t="s">
        <v>399</v>
      </c>
      <c r="J110" s="64" t="s">
        <v>401</v>
      </c>
      <c r="L110" s="65" t="s">
        <v>17</v>
      </c>
      <c r="N110" s="64" t="s">
        <v>18</v>
      </c>
      <c r="O110" s="66"/>
      <c r="P110" s="66"/>
      <c r="T110" s="66"/>
      <c r="U110" s="65" t="s">
        <v>152</v>
      </c>
      <c r="V110" s="64" t="s">
        <v>14385</v>
      </c>
      <c r="W110" s="66"/>
      <c r="Y110" s="66"/>
      <c r="Z110" s="66"/>
      <c r="AA110" s="65" t="s">
        <v>14382</v>
      </c>
      <c r="AQ110" s="64">
        <v>314.62</v>
      </c>
      <c r="AU110" s="66"/>
      <c r="AV110" s="66"/>
      <c r="AW110" s="66"/>
      <c r="AX110" s="66"/>
      <c r="AY110" s="67" t="s">
        <v>14500</v>
      </c>
      <c r="BE110" s="66"/>
    </row>
    <row r="111" spans="1:57">
      <c r="A111" s="9" t="str">
        <f t="shared" si="3"/>
        <v>2026-01</v>
      </c>
      <c r="B111" s="9" t="str">
        <f>_xlfn.XLOOKUP(I111,过机服务商重量差!A:A,过机服务商重量差!G:G)</f>
        <v>玉麒麟</v>
      </c>
      <c r="C111" s="9" t="str">
        <f>IF(N111="FBA","主营产品",IF(N111="专线","专线",LOOKUP(1,0/((G111&gt;=提成标准!D:D)*(G111&lt;提成标准!E:E)),提成标准!C:C)))</f>
        <v>快递小货</v>
      </c>
      <c r="D111" s="9">
        <f t="shared" si="4"/>
        <v>1</v>
      </c>
      <c r="E111" s="9">
        <f>_xlfn.XLOOKUP(C111,提成标准!C:C,提成标准!H:H,"")</f>
        <v>2</v>
      </c>
      <c r="F111" s="9">
        <f t="shared" si="5"/>
        <v>2</v>
      </c>
      <c r="G111" s="9">
        <f>_xlfn.XLOOKUP(I111,过机服务商重量差!A:A,过机服务商重量差!L:L)</f>
        <v>0.5</v>
      </c>
      <c r="H111" s="9" t="str">
        <f ca="1">IFERROR(LOOKUP(1,0/((B111=名单!B:B)*(VALUE(AY111)&gt;=名单!E:E)*(VALUE(AY111)&lt;=名单!G:G)*(AA111="正常走货")),名单!H:H),"否")</f>
        <v>否</v>
      </c>
      <c r="I111" s="64" t="s">
        <v>402</v>
      </c>
      <c r="J111" s="64" t="s">
        <v>404</v>
      </c>
      <c r="L111" s="65" t="s">
        <v>17</v>
      </c>
      <c r="N111" s="65" t="s">
        <v>18</v>
      </c>
      <c r="O111" s="66"/>
      <c r="P111" s="66"/>
      <c r="T111" s="66"/>
      <c r="U111" s="65" t="s">
        <v>90</v>
      </c>
      <c r="V111" s="65" t="s">
        <v>14410</v>
      </c>
      <c r="W111" s="66"/>
      <c r="Y111" s="66"/>
      <c r="Z111" s="66"/>
      <c r="AA111" s="65" t="s">
        <v>14382</v>
      </c>
      <c r="AQ111" s="64">
        <v>75.4</v>
      </c>
      <c r="AU111" s="66"/>
      <c r="AV111" s="66"/>
      <c r="AW111" s="66"/>
      <c r="AX111" s="66"/>
      <c r="AY111" s="67" t="s">
        <v>14501</v>
      </c>
    </row>
    <row r="112" spans="1:57">
      <c r="A112" s="9" t="str">
        <f t="shared" si="3"/>
        <v>2026-01</v>
      </c>
      <c r="B112" s="9" t="str">
        <f>_xlfn.XLOOKUP(I112,过机服务商重量差!A:A,过机服务商重量差!G:G)</f>
        <v>玉麒麟</v>
      </c>
      <c r="C112" s="9" t="str">
        <f>IF(N112="FBA","主营产品",IF(N112="专线","专线",LOOKUP(1,0/((G112&gt;=提成标准!D:D)*(G112&lt;提成标准!E:E)),提成标准!C:C)))</f>
        <v>快递小货</v>
      </c>
      <c r="D112" s="9">
        <f t="shared" si="4"/>
        <v>1</v>
      </c>
      <c r="E112" s="9">
        <f>_xlfn.XLOOKUP(C112,提成标准!C:C,提成标准!H:H,"")</f>
        <v>2</v>
      </c>
      <c r="F112" s="9">
        <f t="shared" si="5"/>
        <v>2</v>
      </c>
      <c r="G112" s="9">
        <f>_xlfn.XLOOKUP(I112,过机服务商重量差!A:A,过机服务商重量差!L:L)</f>
        <v>1</v>
      </c>
      <c r="H112" s="9" t="str">
        <f ca="1">IFERROR(LOOKUP(1,0/((B112=名单!B:B)*(VALUE(AY112)&gt;=名单!E:E)*(VALUE(AY112)&lt;=名单!G:G)*(AA112="正常走货")),名单!H:H),"否")</f>
        <v>否</v>
      </c>
      <c r="I112" s="64" t="s">
        <v>405</v>
      </c>
      <c r="J112" s="64" t="s">
        <v>407</v>
      </c>
      <c r="L112" s="65" t="s">
        <v>17</v>
      </c>
      <c r="N112" s="64" t="s">
        <v>18</v>
      </c>
      <c r="O112" s="66"/>
      <c r="P112" s="66"/>
      <c r="T112" s="66"/>
      <c r="U112" s="65" t="s">
        <v>408</v>
      </c>
      <c r="V112" s="64" t="s">
        <v>14381</v>
      </c>
      <c r="W112" s="66"/>
      <c r="Y112" s="66"/>
      <c r="Z112" s="66"/>
      <c r="AA112" s="65" t="s">
        <v>14382</v>
      </c>
      <c r="AQ112" s="64">
        <v>38.98</v>
      </c>
      <c r="AV112" s="66"/>
      <c r="AX112" s="66"/>
      <c r="AY112" s="67" t="s">
        <v>14502</v>
      </c>
      <c r="BC112" s="66"/>
      <c r="BE112" s="66"/>
    </row>
    <row r="113" spans="1:58">
      <c r="A113" s="9" t="str">
        <f t="shared" si="3"/>
        <v>2026-01</v>
      </c>
      <c r="B113" s="9" t="str">
        <f>_xlfn.XLOOKUP(I113,过机服务商重量差!A:A,过机服务商重量差!G:G)</f>
        <v>玉麒麟</v>
      </c>
      <c r="C113" s="9" t="str">
        <f>IF(N113="FBA","主营产品",IF(N113="专线","专线",LOOKUP(1,0/((G113&gt;=提成标准!D:D)*(G113&lt;提成标准!E:E)),提成标准!C:C)))</f>
        <v>快递小货</v>
      </c>
      <c r="D113" s="9">
        <f t="shared" si="4"/>
        <v>1</v>
      </c>
      <c r="E113" s="9">
        <f>_xlfn.XLOOKUP(C113,提成标准!C:C,提成标准!H:H,"")</f>
        <v>2</v>
      </c>
      <c r="F113" s="9">
        <f t="shared" si="5"/>
        <v>2</v>
      </c>
      <c r="G113" s="9">
        <f>_xlfn.XLOOKUP(I113,过机服务商重量差!A:A,过机服务商重量差!L:L)</f>
        <v>0.5</v>
      </c>
      <c r="H113" s="9" t="str">
        <f ca="1">IFERROR(LOOKUP(1,0/((B113=名单!B:B)*(VALUE(AY113)&gt;=名单!E:E)*(VALUE(AY113)&lt;=名单!G:G)*(AA113="正常走货")),名单!H:H),"否")</f>
        <v>否</v>
      </c>
      <c r="I113" s="64" t="s">
        <v>409</v>
      </c>
      <c r="J113" s="64" t="s">
        <v>411</v>
      </c>
      <c r="L113" s="65" t="s">
        <v>17</v>
      </c>
      <c r="N113" s="64" t="s">
        <v>18</v>
      </c>
      <c r="O113" s="66"/>
      <c r="P113" s="66"/>
      <c r="T113" s="66"/>
      <c r="U113" s="65" t="s">
        <v>408</v>
      </c>
      <c r="V113" s="65" t="s">
        <v>14381</v>
      </c>
      <c r="W113" s="66"/>
      <c r="Y113" s="66"/>
      <c r="Z113" s="66"/>
      <c r="AA113" s="65" t="s">
        <v>14382</v>
      </c>
      <c r="AQ113" s="64">
        <v>71.02</v>
      </c>
      <c r="AU113" s="66"/>
      <c r="AV113" s="66"/>
      <c r="AW113" s="66"/>
      <c r="AX113" s="66"/>
      <c r="AY113" s="67" t="s">
        <v>14503</v>
      </c>
      <c r="BC113" s="66"/>
      <c r="BE113" s="66"/>
      <c r="BF113" s="66"/>
    </row>
    <row r="114" spans="1:58">
      <c r="A114" s="9" t="str">
        <f t="shared" si="3"/>
        <v>2026-01</v>
      </c>
      <c r="B114" s="9" t="str">
        <f>_xlfn.XLOOKUP(I114,过机服务商重量差!A:A,过机服务商重量差!G:G)</f>
        <v>玉麒麟</v>
      </c>
      <c r="C114" s="9" t="str">
        <f>IF(N114="FBA","主营产品",IF(N114="专线","专线",LOOKUP(1,0/((G114&gt;=提成标准!D:D)*(G114&lt;提成标准!E:E)),提成标准!C:C)))</f>
        <v>快递小货</v>
      </c>
      <c r="D114" s="9">
        <f t="shared" si="4"/>
        <v>1</v>
      </c>
      <c r="E114" s="9">
        <f>_xlfn.XLOOKUP(C114,提成标准!C:C,提成标准!H:H,"")</f>
        <v>2</v>
      </c>
      <c r="F114" s="9">
        <f t="shared" si="5"/>
        <v>2</v>
      </c>
      <c r="G114" s="9">
        <f>_xlfn.XLOOKUP(I114,过机服务商重量差!A:A,过机服务商重量差!L:L)</f>
        <v>0.5</v>
      </c>
      <c r="H114" s="9" t="str">
        <f ca="1">IFERROR(LOOKUP(1,0/((B114=名单!B:B)*(VALUE(AY114)&gt;=名单!E:E)*(VALUE(AY114)&lt;=名单!G:G)*(AA114="正常走货")),名单!H:H),"否")</f>
        <v>否</v>
      </c>
      <c r="I114" s="64" t="s">
        <v>412</v>
      </c>
      <c r="J114" s="64" t="s">
        <v>36</v>
      </c>
      <c r="L114" s="65" t="s">
        <v>17</v>
      </c>
      <c r="N114" s="64" t="s">
        <v>18</v>
      </c>
      <c r="O114" s="66"/>
      <c r="P114" s="66"/>
      <c r="T114" s="66"/>
      <c r="U114" s="65" t="s">
        <v>414</v>
      </c>
      <c r="V114" s="65" t="s">
        <v>14410</v>
      </c>
      <c r="W114" s="66"/>
      <c r="Y114" s="66"/>
      <c r="Z114" s="66"/>
      <c r="AA114" s="65" t="s">
        <v>14382</v>
      </c>
      <c r="AQ114" s="64">
        <v>23.5</v>
      </c>
      <c r="AU114" s="66"/>
      <c r="AV114" s="66"/>
      <c r="AX114" s="66"/>
      <c r="AY114" s="67" t="s">
        <v>14504</v>
      </c>
      <c r="BC114" s="66"/>
      <c r="BE114" s="66"/>
    </row>
    <row r="115" spans="1:58">
      <c r="A115" s="9" t="str">
        <f t="shared" si="3"/>
        <v>2026-01</v>
      </c>
      <c r="B115" s="9" t="str">
        <f>_xlfn.XLOOKUP(I115,过机服务商重量差!A:A,过机服务商重量差!G:G)</f>
        <v>007</v>
      </c>
      <c r="C115" s="9" t="str">
        <f>IF(N115="FBA","主营产品",IF(N115="专线","专线",LOOKUP(1,0/((G115&gt;=提成标准!D:D)*(G115&lt;提成标准!E:E)),提成标准!C:C)))</f>
        <v>快递大货</v>
      </c>
      <c r="D115" s="9">
        <f t="shared" si="4"/>
        <v>26</v>
      </c>
      <c r="E115" s="9">
        <f>_xlfn.XLOOKUP(C115,提成标准!C:C,提成标准!H:H,"")</f>
        <v>0.1</v>
      </c>
      <c r="F115" s="9">
        <f t="shared" si="5"/>
        <v>2.6</v>
      </c>
      <c r="G115" s="9">
        <f>_xlfn.XLOOKUP(I115,过机服务商重量差!A:A,过机服务商重量差!L:L)</f>
        <v>26</v>
      </c>
      <c r="H115" s="9" t="str">
        <f ca="1">IFERROR(LOOKUP(1,0/((B115=名单!B:B)*(VALUE(AY115)&gt;=名单!E:E)*(VALUE(AY115)&lt;=名单!G:G)*(AA115="正常走货")),名单!H:H),"否")</f>
        <v>否</v>
      </c>
      <c r="I115" s="64" t="s">
        <v>415</v>
      </c>
      <c r="J115" s="64" t="s">
        <v>417</v>
      </c>
      <c r="L115" s="65" t="s">
        <v>266</v>
      </c>
      <c r="N115" s="64" t="s">
        <v>18</v>
      </c>
      <c r="O115" s="66"/>
      <c r="P115" s="66"/>
      <c r="T115" s="66"/>
      <c r="U115" s="65" t="s">
        <v>30</v>
      </c>
      <c r="V115" s="65" t="s">
        <v>14385</v>
      </c>
      <c r="W115" s="66"/>
      <c r="Y115" s="66"/>
      <c r="Z115" s="66"/>
      <c r="AA115" s="65" t="s">
        <v>14382</v>
      </c>
      <c r="AQ115" s="64">
        <v>223.6</v>
      </c>
      <c r="AV115" s="66"/>
      <c r="AW115" s="66"/>
      <c r="AX115" s="66"/>
      <c r="AY115" s="67" t="s">
        <v>14505</v>
      </c>
      <c r="BE115" s="66"/>
    </row>
    <row r="116" spans="1:58">
      <c r="A116" s="9" t="str">
        <f t="shared" si="3"/>
        <v>2026-01</v>
      </c>
      <c r="B116" s="9" t="str">
        <f>_xlfn.XLOOKUP(I116,过机服务商重量差!A:A,过机服务商重量差!G:G)</f>
        <v>风清扬</v>
      </c>
      <c r="C116" s="9" t="str">
        <f>IF(N116="FBA","主营产品",IF(N116="专线","专线",LOOKUP(1,0/((G116&gt;=提成标准!D:D)*(G116&lt;提成标准!E:E)),提成标准!C:C)))</f>
        <v>快递大货</v>
      </c>
      <c r="D116" s="9">
        <f t="shared" si="4"/>
        <v>326</v>
      </c>
      <c r="E116" s="9">
        <f>_xlfn.XLOOKUP(C116,提成标准!C:C,提成标准!H:H,"")</f>
        <v>0.1</v>
      </c>
      <c r="F116" s="9">
        <f t="shared" si="5"/>
        <v>32.6</v>
      </c>
      <c r="G116" s="9">
        <f>_xlfn.XLOOKUP(I116,过机服务商重量差!A:A,过机服务商重量差!L:L)</f>
        <v>326</v>
      </c>
      <c r="H116" s="9" t="str">
        <f ca="1">IFERROR(LOOKUP(1,0/((B116=名单!B:B)*(VALUE(AY116)&gt;=名单!E:E)*(VALUE(AY116)&lt;=名单!G:G)*(AA116="正常走货")),名单!H:H),"否")</f>
        <v>否</v>
      </c>
      <c r="I116" s="64" t="s">
        <v>418</v>
      </c>
      <c r="J116" s="64" t="s">
        <v>420</v>
      </c>
      <c r="L116" s="65" t="s">
        <v>231</v>
      </c>
      <c r="N116" s="64" t="s">
        <v>18</v>
      </c>
      <c r="O116" s="66"/>
      <c r="P116" s="66"/>
      <c r="T116" s="66"/>
      <c r="U116" s="65" t="s">
        <v>421</v>
      </c>
      <c r="V116" s="65" t="s">
        <v>14385</v>
      </c>
      <c r="W116" s="66"/>
      <c r="Y116" s="66"/>
      <c r="Z116" s="66"/>
      <c r="AA116" s="65" t="s">
        <v>14382</v>
      </c>
      <c r="AQ116" s="64">
        <v>2871</v>
      </c>
      <c r="AV116" s="66"/>
      <c r="AW116" s="66"/>
      <c r="AX116" s="66"/>
      <c r="AY116" s="67" t="s">
        <v>14506</v>
      </c>
      <c r="BE116" s="66"/>
    </row>
    <row r="117" spans="1:58">
      <c r="A117" s="9" t="str">
        <f t="shared" si="3"/>
        <v>2026-01</v>
      </c>
      <c r="B117" s="9" t="str">
        <f>_xlfn.XLOOKUP(I117,过机服务商重量差!A:A,过机服务商重量差!G:G)</f>
        <v>007</v>
      </c>
      <c r="C117" s="9" t="str">
        <f>IF(N117="FBA","主营产品",IF(N117="专线","专线",LOOKUP(1,0/((G117&gt;=提成标准!D:D)*(G117&lt;提成标准!E:E)),提成标准!C:C)))</f>
        <v>快递大货</v>
      </c>
      <c r="D117" s="9">
        <f t="shared" si="4"/>
        <v>3374</v>
      </c>
      <c r="E117" s="9">
        <f>_xlfn.XLOOKUP(C117,提成标准!C:C,提成标准!H:H,"")</f>
        <v>0.1</v>
      </c>
      <c r="F117" s="9">
        <f t="shared" si="5"/>
        <v>337.4</v>
      </c>
      <c r="G117" s="9">
        <f>_xlfn.XLOOKUP(I117,过机服务商重量差!A:A,过机服务商重量差!L:L)</f>
        <v>3374</v>
      </c>
      <c r="H117" s="9" t="str">
        <f ca="1">IFERROR(LOOKUP(1,0/((B117=名单!B:B)*(VALUE(AY117)&gt;=名单!E:E)*(VALUE(AY117)&lt;=名单!G:G)*(AA117="正常走货")),名单!H:H),"否")</f>
        <v>否</v>
      </c>
      <c r="I117" s="64" t="s">
        <v>422</v>
      </c>
      <c r="J117" s="64" t="s">
        <v>424</v>
      </c>
      <c r="L117" s="65" t="s">
        <v>266</v>
      </c>
      <c r="N117" s="64" t="s">
        <v>18</v>
      </c>
      <c r="O117" s="66"/>
      <c r="P117" s="66"/>
      <c r="T117" s="66"/>
      <c r="U117" s="65" t="s">
        <v>152</v>
      </c>
      <c r="V117" s="65" t="s">
        <v>14385</v>
      </c>
      <c r="W117" s="66"/>
      <c r="Y117" s="66"/>
      <c r="Z117" s="66"/>
      <c r="AA117" s="65" t="s">
        <v>14382</v>
      </c>
      <c r="AB117" s="66"/>
      <c r="AQ117" s="64">
        <v>29016.4</v>
      </c>
      <c r="AV117" s="66"/>
      <c r="AW117" s="66"/>
      <c r="AX117" s="66"/>
      <c r="AY117" s="67" t="s">
        <v>14507</v>
      </c>
      <c r="BE117" s="66"/>
    </row>
    <row r="118" spans="1:58">
      <c r="A118" s="9" t="str">
        <f t="shared" si="3"/>
        <v>2026-01</v>
      </c>
      <c r="B118" s="9" t="str">
        <f>_xlfn.XLOOKUP(I118,过机服务商重量差!A:A,过机服务商重量差!G:G)</f>
        <v>小旋风</v>
      </c>
      <c r="C118" s="9" t="str">
        <f>IF(N118="FBA","主营产品",IF(N118="专线","专线",LOOKUP(1,0/((G118&gt;=提成标准!D:D)*(G118&lt;提成标准!E:E)),提成标准!C:C)))</f>
        <v>快递大货</v>
      </c>
      <c r="D118" s="9">
        <f t="shared" si="4"/>
        <v>22</v>
      </c>
      <c r="E118" s="9">
        <f>_xlfn.XLOOKUP(C118,提成标准!C:C,提成标准!H:H,"")</f>
        <v>0.1</v>
      </c>
      <c r="F118" s="9">
        <f t="shared" si="5"/>
        <v>2.2</v>
      </c>
      <c r="G118" s="9">
        <f>_xlfn.XLOOKUP(I118,过机服务商重量差!A:A,过机服务商重量差!L:L)</f>
        <v>22</v>
      </c>
      <c r="H118" s="9" t="str">
        <f ca="1">IFERROR(LOOKUP(1,0/((B118=名单!B:B)*(VALUE(AY118)&gt;=名单!E:E)*(VALUE(AY118)&lt;=名单!G:G)*(AA118="正常走货")),名单!H:H),"否")</f>
        <v>否</v>
      </c>
      <c r="I118" s="64" t="s">
        <v>425</v>
      </c>
      <c r="J118" s="64" t="s">
        <v>427</v>
      </c>
      <c r="L118" s="65" t="s">
        <v>428</v>
      </c>
      <c r="N118" s="64" t="s">
        <v>18</v>
      </c>
      <c r="O118" s="66"/>
      <c r="P118" s="66"/>
      <c r="T118" s="66"/>
      <c r="U118" s="65" t="s">
        <v>187</v>
      </c>
      <c r="V118" s="65" t="s">
        <v>14413</v>
      </c>
      <c r="W118" s="66"/>
      <c r="Y118" s="66"/>
      <c r="Z118" s="66"/>
      <c r="AA118" s="65" t="s">
        <v>14382</v>
      </c>
      <c r="AQ118" s="64">
        <v>110</v>
      </c>
      <c r="AV118" s="66"/>
      <c r="AW118" s="66"/>
      <c r="AX118" s="66"/>
      <c r="AY118" s="67" t="s">
        <v>14508</v>
      </c>
      <c r="BE118" s="66"/>
    </row>
    <row r="119" spans="1:58">
      <c r="A119" s="9" t="str">
        <f t="shared" si="3"/>
        <v>2026-01</v>
      </c>
      <c r="B119" s="9" t="str">
        <f>_xlfn.XLOOKUP(I119,过机服务商重量差!A:A,过机服务商重量差!G:G)</f>
        <v>帅时莹</v>
      </c>
      <c r="C119" s="9" t="str">
        <f>IF(N119="FBA","主营产品",IF(N119="专线","专线",LOOKUP(1,0/((G119&gt;=提成标准!D:D)*(G119&lt;提成标准!E:E)),提成标准!C:C)))</f>
        <v>快递大货</v>
      </c>
      <c r="D119" s="9">
        <f t="shared" si="4"/>
        <v>60</v>
      </c>
      <c r="E119" s="9">
        <f>_xlfn.XLOOKUP(C119,提成标准!C:C,提成标准!H:H,"")</f>
        <v>0.1</v>
      </c>
      <c r="F119" s="9">
        <f t="shared" si="5"/>
        <v>6</v>
      </c>
      <c r="G119" s="9">
        <f>_xlfn.XLOOKUP(I119,过机服务商重量差!A:A,过机服务商重量差!L:L)</f>
        <v>60</v>
      </c>
      <c r="H119" s="9" t="str">
        <f ca="1">IFERROR(LOOKUP(1,0/((B119=名单!B:B)*(VALUE(AY119)&gt;=名单!E:E)*(VALUE(AY119)&lt;=名单!G:G)*(AA119="正常走货")),名单!H:H),"否")</f>
        <v>否</v>
      </c>
      <c r="I119" s="64" t="s">
        <v>429</v>
      </c>
      <c r="J119" s="64" t="s">
        <v>431</v>
      </c>
      <c r="L119" s="65" t="s">
        <v>432</v>
      </c>
      <c r="N119" s="64" t="s">
        <v>18</v>
      </c>
      <c r="O119" s="66"/>
      <c r="P119" s="66"/>
      <c r="T119" s="66"/>
      <c r="U119" s="65" t="s">
        <v>187</v>
      </c>
      <c r="V119" s="65" t="s">
        <v>14413</v>
      </c>
      <c r="W119" s="66"/>
      <c r="Y119" s="66"/>
      <c r="Z119" s="66"/>
      <c r="AA119" s="65" t="s">
        <v>14382</v>
      </c>
      <c r="AQ119" s="64">
        <v>210</v>
      </c>
      <c r="AV119" s="66"/>
      <c r="AW119" s="66"/>
      <c r="AX119" s="66"/>
      <c r="AY119" s="67" t="s">
        <v>14509</v>
      </c>
      <c r="BE119" s="66"/>
    </row>
    <row r="120" spans="1:58">
      <c r="A120" s="9" t="str">
        <f t="shared" si="3"/>
        <v>2026-01</v>
      </c>
      <c r="B120" s="9" t="str">
        <f>_xlfn.XLOOKUP(I120,过机服务商重量差!A:A,过机服务商重量差!G:G)</f>
        <v>玉麒麟</v>
      </c>
      <c r="C120" s="9" t="str">
        <f>IF(N120="FBA","主营产品",IF(N120="专线","专线",LOOKUP(1,0/((G120&gt;=提成标准!D:D)*(G120&lt;提成标准!E:E)),提成标准!C:C)))</f>
        <v>快递大货</v>
      </c>
      <c r="D120" s="9">
        <f t="shared" si="4"/>
        <v>96</v>
      </c>
      <c r="E120" s="9">
        <f>_xlfn.XLOOKUP(C120,提成标准!C:C,提成标准!H:H,"")</f>
        <v>0.1</v>
      </c>
      <c r="F120" s="9">
        <f t="shared" si="5"/>
        <v>9.6</v>
      </c>
      <c r="G120" s="9">
        <f>_xlfn.XLOOKUP(I120,过机服务商重量差!A:A,过机服务商重量差!L:L)</f>
        <v>96</v>
      </c>
      <c r="H120" s="9" t="str">
        <f ca="1">IFERROR(LOOKUP(1,0/((B120=名单!B:B)*(VALUE(AY120)&gt;=名单!E:E)*(VALUE(AY120)&lt;=名单!G:G)*(AA120="正常走货")),名单!H:H),"否")</f>
        <v>否</v>
      </c>
      <c r="I120" s="64" t="s">
        <v>433</v>
      </c>
      <c r="J120" s="64" t="s">
        <v>435</v>
      </c>
      <c r="L120" s="65" t="s">
        <v>256</v>
      </c>
      <c r="N120" s="64" t="s">
        <v>18</v>
      </c>
      <c r="O120" s="66"/>
      <c r="P120" s="66"/>
      <c r="T120" s="66"/>
      <c r="U120" s="65" t="s">
        <v>187</v>
      </c>
      <c r="V120" s="65" t="s">
        <v>14413</v>
      </c>
      <c r="W120" s="66"/>
      <c r="Y120" s="66"/>
      <c r="Z120" s="66"/>
      <c r="AA120" s="65" t="s">
        <v>14382</v>
      </c>
      <c r="AQ120" s="64">
        <v>1779</v>
      </c>
      <c r="AV120" s="66"/>
      <c r="AW120" s="66"/>
      <c r="AX120" s="66"/>
      <c r="AY120" s="67" t="s">
        <v>14510</v>
      </c>
      <c r="BE120" s="66"/>
    </row>
    <row r="121" spans="1:58">
      <c r="A121" s="9" t="str">
        <f t="shared" si="3"/>
        <v>2026-01</v>
      </c>
      <c r="B121" s="9" t="str">
        <f>_xlfn.XLOOKUP(I121,过机服务商重量差!A:A,过机服务商重量差!G:G)</f>
        <v/>
      </c>
      <c r="C121" s="9" t="str">
        <f>IF(N121="FBA","主营产品",IF(N121="专线","专线",LOOKUP(1,0/((G121&gt;=提成标准!D:D)*(G121&lt;提成标准!E:E)),提成标准!C:C)))</f>
        <v>快递大货</v>
      </c>
      <c r="D121" s="9">
        <f t="shared" si="4"/>
        <v>3701</v>
      </c>
      <c r="E121" s="9">
        <f>_xlfn.XLOOKUP(C121,提成标准!C:C,提成标准!H:H,"")</f>
        <v>0.1</v>
      </c>
      <c r="F121" s="9">
        <f t="shared" si="5"/>
        <v>370.1</v>
      </c>
      <c r="G121" s="9">
        <f>_xlfn.XLOOKUP(I121,过机服务商重量差!A:A,过机服务商重量差!L:L)</f>
        <v>3701</v>
      </c>
      <c r="H121" s="9" t="str">
        <f ca="1">IFERROR(LOOKUP(1,0/((B121=名单!B:B)*(VALUE(AY121)&gt;=名单!E:E)*(VALUE(AY121)&lt;=名单!G:G)*(AA121="正常走货")),名单!H:H),"否")</f>
        <v>否</v>
      </c>
      <c r="I121" s="64" t="s">
        <v>436</v>
      </c>
      <c r="J121" s="64" t="s">
        <v>36</v>
      </c>
      <c r="L121" s="65" t="s">
        <v>302</v>
      </c>
      <c r="N121" s="64" t="s">
        <v>18</v>
      </c>
      <c r="O121" s="66"/>
      <c r="P121" s="66"/>
      <c r="T121" s="66"/>
      <c r="U121" s="65" t="s">
        <v>328</v>
      </c>
      <c r="V121" s="65" t="s">
        <v>14385</v>
      </c>
      <c r="W121" s="66"/>
      <c r="Y121" s="66"/>
      <c r="Z121" s="66"/>
      <c r="AA121" s="65" t="s">
        <v>14382</v>
      </c>
      <c r="AQ121" s="64">
        <v>3709</v>
      </c>
      <c r="AV121" s="66"/>
      <c r="AW121" s="66"/>
      <c r="AX121" s="66"/>
      <c r="AY121" s="67" t="s">
        <v>14511</v>
      </c>
      <c r="BE121" s="66"/>
    </row>
    <row r="122" spans="1:58">
      <c r="A122" s="9" t="str">
        <f t="shared" si="3"/>
        <v>2026-01</v>
      </c>
      <c r="B122" s="9" t="str">
        <f>_xlfn.XLOOKUP(I122,过机服务商重量差!A:A,过机服务商重量差!G:G)</f>
        <v>小旋风</v>
      </c>
      <c r="C122" s="9" t="str">
        <f>IF(N122="FBA","主营产品",IF(N122="专线","专线",LOOKUP(1,0/((G122&gt;=提成标准!D:D)*(G122&lt;提成标准!E:E)),提成标准!C:C)))</f>
        <v>快递大货</v>
      </c>
      <c r="D122" s="9">
        <f t="shared" si="4"/>
        <v>431</v>
      </c>
      <c r="E122" s="9">
        <f>_xlfn.XLOOKUP(C122,提成标准!C:C,提成标准!H:H,"")</f>
        <v>0.1</v>
      </c>
      <c r="F122" s="9">
        <f t="shared" si="5"/>
        <v>43.1</v>
      </c>
      <c r="G122" s="9">
        <f>_xlfn.XLOOKUP(I122,过机服务商重量差!A:A,过机服务商重量差!L:L)</f>
        <v>431</v>
      </c>
      <c r="H122" s="9" t="str">
        <f ca="1">IFERROR(LOOKUP(1,0/((B122=名单!B:B)*(VALUE(AY122)&gt;=名单!E:E)*(VALUE(AY122)&lt;=名单!G:G)*(AA122="正常走货")),名单!H:H),"否")</f>
        <v>否</v>
      </c>
      <c r="I122" s="64" t="s">
        <v>438</v>
      </c>
      <c r="J122" s="64" t="s">
        <v>440</v>
      </c>
      <c r="L122" s="65" t="s">
        <v>441</v>
      </c>
      <c r="N122" s="64" t="s">
        <v>18</v>
      </c>
      <c r="O122" s="66"/>
      <c r="P122" s="66"/>
      <c r="T122" s="66"/>
      <c r="U122" s="65" t="s">
        <v>442</v>
      </c>
      <c r="V122" s="65" t="s">
        <v>14413</v>
      </c>
      <c r="W122" s="66"/>
      <c r="Y122" s="66"/>
      <c r="Z122" s="66"/>
      <c r="AA122" s="65" t="s">
        <v>14382</v>
      </c>
      <c r="AQ122" s="64">
        <v>3670</v>
      </c>
      <c r="AV122" s="66"/>
      <c r="AW122" s="66"/>
      <c r="AX122" s="66"/>
      <c r="AY122" s="67" t="s">
        <v>14512</v>
      </c>
      <c r="BE122" s="66"/>
    </row>
    <row r="123" spans="1:58">
      <c r="A123" s="9" t="str">
        <f t="shared" si="3"/>
        <v>2026-01</v>
      </c>
      <c r="B123" s="9" t="str">
        <f>_xlfn.XLOOKUP(I123,过机服务商重量差!A:A,过机服务商重量差!G:G)</f>
        <v>007</v>
      </c>
      <c r="C123" s="9" t="str">
        <f>IF(N123="FBA","主营产品",IF(N123="专线","专线",LOOKUP(1,0/((G123&gt;=提成标准!D:D)*(G123&lt;提成标准!E:E)),提成标准!C:C)))</f>
        <v>快递大货</v>
      </c>
      <c r="D123" s="9">
        <f t="shared" si="4"/>
        <v>865</v>
      </c>
      <c r="E123" s="9">
        <f>_xlfn.XLOOKUP(C123,提成标准!C:C,提成标准!H:H,"")</f>
        <v>0.1</v>
      </c>
      <c r="F123" s="9">
        <f t="shared" si="5"/>
        <v>86.5</v>
      </c>
      <c r="G123" s="9">
        <f>_xlfn.XLOOKUP(I123,过机服务商重量差!A:A,过机服务商重量差!L:L)</f>
        <v>865</v>
      </c>
      <c r="H123" s="9" t="str">
        <f ca="1">IFERROR(LOOKUP(1,0/((B123=名单!B:B)*(VALUE(AY123)&gt;=名单!E:E)*(VALUE(AY123)&lt;=名单!G:G)*(AA123="正常走货")),名单!H:H),"否")</f>
        <v>否</v>
      </c>
      <c r="I123" s="64" t="s">
        <v>443</v>
      </c>
      <c r="J123" s="64" t="s">
        <v>445</v>
      </c>
      <c r="L123" s="65" t="s">
        <v>266</v>
      </c>
      <c r="N123" s="64" t="s">
        <v>18</v>
      </c>
      <c r="O123" s="66"/>
      <c r="P123" s="66"/>
      <c r="T123" s="66"/>
      <c r="U123" s="65" t="s">
        <v>152</v>
      </c>
      <c r="V123" s="65" t="s">
        <v>14385</v>
      </c>
      <c r="W123" s="66"/>
      <c r="Y123" s="66"/>
      <c r="Z123" s="66"/>
      <c r="AA123" s="65" t="s">
        <v>14382</v>
      </c>
      <c r="AQ123" s="64">
        <v>7439</v>
      </c>
      <c r="AV123" s="66"/>
      <c r="AW123" s="66"/>
      <c r="AX123" s="66"/>
      <c r="AY123" s="67" t="s">
        <v>14513</v>
      </c>
      <c r="BE123" s="66"/>
    </row>
    <row r="124" spans="1:58">
      <c r="A124" s="9" t="str">
        <f t="shared" si="3"/>
        <v>2026-01</v>
      </c>
      <c r="B124" s="9" t="str">
        <f>_xlfn.XLOOKUP(I124,过机服务商重量差!A:A,过机服务商重量差!G:G)</f>
        <v>小旋风</v>
      </c>
      <c r="C124" s="9" t="str">
        <f>IF(N124="FBA","主营产品",IF(N124="专线","专线",LOOKUP(1,0/((G124&gt;=提成标准!D:D)*(G124&lt;提成标准!E:E)),提成标准!C:C)))</f>
        <v>快递大货</v>
      </c>
      <c r="D124" s="9">
        <f t="shared" si="4"/>
        <v>150</v>
      </c>
      <c r="E124" s="9">
        <f>_xlfn.XLOOKUP(C124,提成标准!C:C,提成标准!H:H,"")</f>
        <v>0.1</v>
      </c>
      <c r="F124" s="9">
        <f t="shared" si="5"/>
        <v>15</v>
      </c>
      <c r="G124" s="9">
        <f>_xlfn.XLOOKUP(I124,过机服务商重量差!A:A,过机服务商重量差!L:L)</f>
        <v>150</v>
      </c>
      <c r="H124" s="9" t="str">
        <f ca="1">IFERROR(LOOKUP(1,0/((B124=名单!B:B)*(VALUE(AY124)&gt;=名单!E:E)*(VALUE(AY124)&lt;=名单!G:G)*(AA124="正常走货")),名单!H:H),"否")</f>
        <v>否</v>
      </c>
      <c r="I124" s="64" t="s">
        <v>446</v>
      </c>
      <c r="J124" s="64" t="s">
        <v>448</v>
      </c>
      <c r="L124" s="65" t="s">
        <v>449</v>
      </c>
      <c r="N124" s="64" t="s">
        <v>18</v>
      </c>
      <c r="O124" s="66"/>
      <c r="P124" s="66"/>
      <c r="T124" s="66"/>
      <c r="U124" s="65" t="s">
        <v>442</v>
      </c>
      <c r="V124" s="65" t="s">
        <v>14413</v>
      </c>
      <c r="W124" s="66"/>
      <c r="Y124" s="66"/>
      <c r="Z124" s="66"/>
      <c r="AA124" s="65" t="s">
        <v>14382</v>
      </c>
      <c r="AQ124" s="64">
        <v>830</v>
      </c>
      <c r="AV124" s="66"/>
      <c r="AW124" s="66"/>
      <c r="AX124" s="66"/>
      <c r="AY124" s="67" t="s">
        <v>14514</v>
      </c>
      <c r="BE124" s="66"/>
    </row>
    <row r="125" spans="1:58">
      <c r="A125" s="9" t="str">
        <f t="shared" si="3"/>
        <v>2026-01</v>
      </c>
      <c r="B125" s="9" t="str">
        <f>_xlfn.XLOOKUP(I125,过机服务商重量差!A:A,过机服务商重量差!G:G)</f>
        <v>小旋风</v>
      </c>
      <c r="C125" s="9" t="str">
        <f>IF(N125="FBA","主营产品",IF(N125="专线","专线",LOOKUP(1,0/((G125&gt;=提成标准!D:D)*(G125&lt;提成标准!E:E)),提成标准!C:C)))</f>
        <v>快递大货</v>
      </c>
      <c r="D125" s="9">
        <f t="shared" si="4"/>
        <v>1313</v>
      </c>
      <c r="E125" s="9">
        <f>_xlfn.XLOOKUP(C125,提成标准!C:C,提成标准!H:H,"")</f>
        <v>0.1</v>
      </c>
      <c r="F125" s="9">
        <f t="shared" si="5"/>
        <v>131.3</v>
      </c>
      <c r="G125" s="9">
        <f>_xlfn.XLOOKUP(I125,过机服务商重量差!A:A,过机服务商重量差!L:L)</f>
        <v>1313</v>
      </c>
      <c r="H125" s="9" t="str">
        <f ca="1">IFERROR(LOOKUP(1,0/((B125=名单!B:B)*(VALUE(AY125)&gt;=名单!E:E)*(VALUE(AY125)&lt;=名单!G:G)*(AA125="正常走货")),名单!H:H),"否")</f>
        <v>否</v>
      </c>
      <c r="I125" s="64" t="s">
        <v>450</v>
      </c>
      <c r="J125" s="64" t="s">
        <v>452</v>
      </c>
      <c r="L125" s="65" t="s">
        <v>453</v>
      </c>
      <c r="N125" s="64" t="s">
        <v>18</v>
      </c>
      <c r="O125" s="66"/>
      <c r="P125" s="66"/>
      <c r="T125" s="66"/>
      <c r="U125" s="65" t="s">
        <v>454</v>
      </c>
      <c r="V125" s="65" t="s">
        <v>14410</v>
      </c>
      <c r="W125" s="66"/>
      <c r="Y125" s="66"/>
      <c r="Z125" s="66"/>
      <c r="AA125" s="65" t="s">
        <v>14382</v>
      </c>
      <c r="AQ125" s="64">
        <v>8140.6</v>
      </c>
      <c r="AV125" s="66"/>
      <c r="AW125" s="66"/>
      <c r="AX125" s="66"/>
      <c r="AY125" s="67" t="s">
        <v>14515</v>
      </c>
      <c r="BE125" s="66"/>
    </row>
    <row r="126" spans="1:58">
      <c r="A126" s="9" t="str">
        <f t="shared" si="3"/>
        <v>2026-01</v>
      </c>
      <c r="B126" s="9" t="str">
        <f>_xlfn.XLOOKUP(I126,过机服务商重量差!A:A,过机服务商重量差!G:G)</f>
        <v>帅时莹</v>
      </c>
      <c r="C126" s="9" t="str">
        <f>IF(N126="FBA","主营产品",IF(N126="专线","专线",LOOKUP(1,0/((G126&gt;=提成标准!D:D)*(G126&lt;提成标准!E:E)),提成标准!C:C)))</f>
        <v>快递小货</v>
      </c>
      <c r="D126" s="9">
        <f t="shared" si="4"/>
        <v>1</v>
      </c>
      <c r="E126" s="9">
        <f>_xlfn.XLOOKUP(C126,提成标准!C:C,提成标准!H:H,"")</f>
        <v>2</v>
      </c>
      <c r="F126" s="9">
        <f t="shared" si="5"/>
        <v>2</v>
      </c>
      <c r="G126" s="9">
        <f>_xlfn.XLOOKUP(I126,过机服务商重量差!A:A,过机服务商重量差!L:L)</f>
        <v>1</v>
      </c>
      <c r="H126" s="9" t="str">
        <f ca="1">IFERROR(LOOKUP(1,0/((B126=名单!B:B)*(VALUE(AY126)&gt;=名单!E:E)*(VALUE(AY126)&lt;=名单!G:G)*(AA126="正常走货")),名单!H:H),"否")</f>
        <v>否</v>
      </c>
      <c r="I126" s="64" t="s">
        <v>455</v>
      </c>
      <c r="J126" s="64" t="s">
        <v>457</v>
      </c>
      <c r="L126" s="65" t="s">
        <v>458</v>
      </c>
      <c r="N126" s="64" t="s">
        <v>18</v>
      </c>
      <c r="O126" s="66"/>
      <c r="P126" s="66"/>
      <c r="T126" s="66"/>
      <c r="U126" s="65" t="s">
        <v>191</v>
      </c>
      <c r="V126" s="65" t="s">
        <v>14413</v>
      </c>
      <c r="W126" s="66"/>
      <c r="Y126" s="66"/>
      <c r="Z126" s="66"/>
      <c r="AA126" s="65" t="s">
        <v>14382</v>
      </c>
      <c r="AQ126" s="64">
        <v>102</v>
      </c>
      <c r="AV126" s="66"/>
      <c r="AW126" s="66"/>
      <c r="AX126" s="66"/>
      <c r="AY126" s="67" t="s">
        <v>14516</v>
      </c>
      <c r="BE126" s="66"/>
    </row>
    <row r="127" spans="1:58">
      <c r="A127" s="9" t="str">
        <f t="shared" ref="A127:A190" si="6">MID(AY127,1,7)</f>
        <v>2026-01</v>
      </c>
      <c r="B127" s="9" t="str">
        <f>_xlfn.XLOOKUP(I127,过机服务商重量差!A:A,过机服务商重量差!G:G)</f>
        <v>玉麒麟</v>
      </c>
      <c r="C127" s="9" t="str">
        <f>IF(N127="FBA","主营产品",IF(N127="专线","专线",LOOKUP(1,0/((G127&gt;=提成标准!D:D)*(G127&lt;提成标准!E:E)),提成标准!C:C)))</f>
        <v>快递小货</v>
      </c>
      <c r="D127" s="9">
        <f t="shared" si="4"/>
        <v>1</v>
      </c>
      <c r="E127" s="9">
        <f>_xlfn.XLOOKUP(C127,提成标准!C:C,提成标准!H:H,"")</f>
        <v>2</v>
      </c>
      <c r="F127" s="9">
        <f t="shared" si="5"/>
        <v>2</v>
      </c>
      <c r="G127" s="9">
        <f>_xlfn.XLOOKUP(I127,过机服务商重量差!A:A,过机服务商重量差!L:L)</f>
        <v>1</v>
      </c>
      <c r="H127" s="9" t="str">
        <f ca="1">IFERROR(LOOKUP(1,0/((B127=名单!B:B)*(VALUE(AY127)&gt;=名单!E:E)*(VALUE(AY127)&lt;=名单!G:G)*(AA127="正常走货")),名单!H:H),"否")</f>
        <v>否</v>
      </c>
      <c r="I127" s="64" t="s">
        <v>459</v>
      </c>
      <c r="J127" s="64" t="s">
        <v>461</v>
      </c>
      <c r="L127" s="65" t="s">
        <v>17</v>
      </c>
      <c r="N127" s="64" t="s">
        <v>18</v>
      </c>
      <c r="O127" s="66"/>
      <c r="P127" s="66"/>
      <c r="T127" s="66"/>
      <c r="U127" s="65" t="s">
        <v>120</v>
      </c>
      <c r="V127" s="65" t="s">
        <v>14385</v>
      </c>
      <c r="W127" s="66"/>
      <c r="Y127" s="66"/>
      <c r="Z127" s="66"/>
      <c r="AA127" s="65" t="s">
        <v>14382</v>
      </c>
      <c r="AQ127" s="64">
        <v>44.6</v>
      </c>
      <c r="AV127" s="66"/>
      <c r="AW127" s="66"/>
      <c r="AX127" s="66"/>
      <c r="AY127" s="67" t="s">
        <v>14517</v>
      </c>
      <c r="BE127" s="66"/>
    </row>
    <row r="128" spans="1:58">
      <c r="A128" s="9" t="str">
        <f t="shared" si="6"/>
        <v>2026-01</v>
      </c>
      <c r="B128" s="9" t="str">
        <f>_xlfn.XLOOKUP(I128,过机服务商重量差!A:A,过机服务商重量差!G:G)</f>
        <v>无崖子</v>
      </c>
      <c r="C128" s="9" t="str">
        <f>IF(N128="FBA","主营产品",IF(N128="专线","专线",LOOKUP(1,0/((G128&gt;=提成标准!D:D)*(G128&lt;提成标准!E:E)),提成标准!C:C)))</f>
        <v>快递小货</v>
      </c>
      <c r="D128" s="9">
        <f t="shared" si="4"/>
        <v>1</v>
      </c>
      <c r="E128" s="9">
        <f>_xlfn.XLOOKUP(C128,提成标准!C:C,提成标准!H:H,"")</f>
        <v>2</v>
      </c>
      <c r="F128" s="9">
        <f t="shared" si="5"/>
        <v>2</v>
      </c>
      <c r="G128" s="9">
        <f>_xlfn.XLOOKUP(I128,过机服务商重量差!A:A,过机服务商重量差!L:L)</f>
        <v>1</v>
      </c>
      <c r="H128" s="9" t="str">
        <f ca="1">IFERROR(LOOKUP(1,0/((B128=名单!B:B)*(VALUE(AY128)&gt;=名单!E:E)*(VALUE(AY128)&lt;=名单!G:G)*(AA128="正常走货")),名单!H:H),"否")</f>
        <v>是</v>
      </c>
      <c r="I128" s="64" t="s">
        <v>462</v>
      </c>
      <c r="J128" s="64" t="s">
        <v>464</v>
      </c>
      <c r="L128" s="65" t="s">
        <v>465</v>
      </c>
      <c r="N128" s="64" t="s">
        <v>18</v>
      </c>
      <c r="O128" s="66"/>
      <c r="P128" s="66"/>
      <c r="T128" s="66"/>
      <c r="U128" s="65" t="s">
        <v>30</v>
      </c>
      <c r="V128" s="65" t="s">
        <v>14385</v>
      </c>
      <c r="W128" s="66"/>
      <c r="Y128" s="66"/>
      <c r="Z128" s="66"/>
      <c r="AA128" s="65" t="s">
        <v>14382</v>
      </c>
      <c r="AQ128" s="64">
        <v>133.67</v>
      </c>
      <c r="AV128" s="66"/>
      <c r="AW128" s="66"/>
      <c r="AX128" s="66"/>
      <c r="AY128" s="67" t="s">
        <v>14518</v>
      </c>
      <c r="BE128" s="66"/>
    </row>
    <row r="129" spans="1:57">
      <c r="A129" s="9" t="str">
        <f t="shared" si="6"/>
        <v>2026-01</v>
      </c>
      <c r="B129" s="9" t="str">
        <f>_xlfn.XLOOKUP(I129,过机服务商重量差!A:A,过机服务商重量差!G:G)</f>
        <v>玉麒麟</v>
      </c>
      <c r="C129" s="9" t="str">
        <f>IF(N129="FBA","主营产品",IF(N129="专线","专线",LOOKUP(1,0/((G129&gt;=提成标准!D:D)*(G129&lt;提成标准!E:E)),提成标准!C:C)))</f>
        <v>快递小货</v>
      </c>
      <c r="D129" s="9">
        <f t="shared" ref="D129:D192" si="7">IF(C129="快递小货",1,IF(C129="主营产品",0,G129))</f>
        <v>1</v>
      </c>
      <c r="E129" s="9">
        <f>_xlfn.XLOOKUP(C129,提成标准!C:C,提成标准!H:H,"")</f>
        <v>2</v>
      </c>
      <c r="F129" s="9">
        <f t="shared" ref="F129:F192" si="8">D129*E129</f>
        <v>2</v>
      </c>
      <c r="G129" s="9">
        <f>_xlfn.XLOOKUP(I129,过机服务商重量差!A:A,过机服务商重量差!L:L)</f>
        <v>1</v>
      </c>
      <c r="H129" s="9" t="str">
        <f ca="1">IFERROR(LOOKUP(1,0/((B129=名单!B:B)*(VALUE(AY129)&gt;=名单!E:E)*(VALUE(AY129)&lt;=名单!G:G)*(AA129="正常走货")),名单!H:H),"否")</f>
        <v>否</v>
      </c>
      <c r="I129" s="64" t="s">
        <v>466</v>
      </c>
      <c r="J129" s="64" t="s">
        <v>468</v>
      </c>
      <c r="L129" s="65" t="s">
        <v>17</v>
      </c>
      <c r="N129" s="64" t="s">
        <v>18</v>
      </c>
      <c r="O129" s="66"/>
      <c r="P129" s="66"/>
      <c r="T129" s="66"/>
      <c r="U129" s="65" t="s">
        <v>145</v>
      </c>
      <c r="V129" s="65" t="s">
        <v>14410</v>
      </c>
      <c r="W129" s="66"/>
      <c r="Y129" s="66"/>
      <c r="Z129" s="66"/>
      <c r="AA129" s="65" t="s">
        <v>14382</v>
      </c>
      <c r="AQ129" s="64">
        <v>78.93</v>
      </c>
      <c r="AV129" s="66"/>
      <c r="AW129" s="66"/>
      <c r="AX129" s="66"/>
      <c r="AY129" s="67" t="s">
        <v>14519</v>
      </c>
      <c r="BE129" s="66"/>
    </row>
    <row r="130" spans="1:57">
      <c r="A130" s="9" t="str">
        <f t="shared" si="6"/>
        <v>2026-01</v>
      </c>
      <c r="B130" s="9" t="str">
        <f>_xlfn.XLOOKUP(I130,过机服务商重量差!A:A,过机服务商重量差!G:G)</f>
        <v>风清扬</v>
      </c>
      <c r="C130" s="9" t="str">
        <f>IF(N130="FBA","主营产品",IF(N130="专线","专线",LOOKUP(1,0/((G130&gt;=提成标准!D:D)*(G130&lt;提成标准!E:E)),提成标准!C:C)))</f>
        <v>快递大货</v>
      </c>
      <c r="D130" s="9">
        <f t="shared" si="7"/>
        <v>308</v>
      </c>
      <c r="E130" s="9">
        <f>_xlfn.XLOOKUP(C130,提成标准!C:C,提成标准!H:H,"")</f>
        <v>0.1</v>
      </c>
      <c r="F130" s="9">
        <f t="shared" si="8"/>
        <v>30.8</v>
      </c>
      <c r="G130" s="9">
        <f>_xlfn.XLOOKUP(I130,过机服务商重量差!A:A,过机服务商重量差!L:L)</f>
        <v>308</v>
      </c>
      <c r="H130" s="9" t="str">
        <f ca="1">IFERROR(LOOKUP(1,0/((B130=名单!B:B)*(VALUE(AY130)&gt;=名单!E:E)*(VALUE(AY130)&lt;=名单!G:G)*(AA130="正常走货")),名单!H:H),"否")</f>
        <v>否</v>
      </c>
      <c r="I130" s="64" t="s">
        <v>469</v>
      </c>
      <c r="J130" s="64" t="s">
        <v>50</v>
      </c>
      <c r="L130" s="65" t="s">
        <v>51</v>
      </c>
      <c r="N130" s="64" t="s">
        <v>18</v>
      </c>
      <c r="O130" s="66"/>
      <c r="P130" s="66"/>
      <c r="T130" s="66"/>
      <c r="U130" s="65" t="s">
        <v>471</v>
      </c>
      <c r="V130" s="65" t="s">
        <v>14389</v>
      </c>
      <c r="W130" s="66"/>
      <c r="Y130" s="66"/>
      <c r="Z130" s="66"/>
      <c r="AA130" s="65" t="s">
        <v>14382</v>
      </c>
      <c r="AQ130" s="64">
        <v>1047.2</v>
      </c>
      <c r="AV130" s="66"/>
      <c r="AW130" s="66"/>
      <c r="AX130" s="66"/>
      <c r="AY130" s="67" t="s">
        <v>14520</v>
      </c>
      <c r="BE130" s="66"/>
    </row>
    <row r="131" spans="1:57">
      <c r="A131" s="9" t="str">
        <f t="shared" si="6"/>
        <v>2026-01</v>
      </c>
      <c r="B131" s="9" t="str">
        <f>_xlfn.XLOOKUP(I131,过机服务商重量差!A:A,过机服务商重量差!G:G)</f>
        <v>帅时莹</v>
      </c>
      <c r="C131" s="9" t="str">
        <f>IF(N131="FBA","主营产品",IF(N131="专线","专线",LOOKUP(1,0/((G131&gt;=提成标准!D:D)*(G131&lt;提成标准!E:E)),提成标准!C:C)))</f>
        <v>快递小货</v>
      </c>
      <c r="D131" s="9">
        <f t="shared" si="7"/>
        <v>1</v>
      </c>
      <c r="E131" s="9">
        <f>_xlfn.XLOOKUP(C131,提成标准!C:C,提成标准!H:H,"")</f>
        <v>2</v>
      </c>
      <c r="F131" s="9">
        <f t="shared" si="8"/>
        <v>2</v>
      </c>
      <c r="G131" s="9">
        <f>_xlfn.XLOOKUP(I131,过机服务商重量差!A:A,过机服务商重量差!L:L)</f>
        <v>2.5</v>
      </c>
      <c r="H131" s="9" t="str">
        <f ca="1">IFERROR(LOOKUP(1,0/((B131=名单!B:B)*(VALUE(AY131)&gt;=名单!E:E)*(VALUE(AY131)&lt;=名单!G:G)*(AA131="正常走货")),名单!H:H),"否")</f>
        <v>否</v>
      </c>
      <c r="I131" s="64" t="s">
        <v>472</v>
      </c>
      <c r="J131" s="64" t="s">
        <v>474</v>
      </c>
      <c r="L131" s="65" t="s">
        <v>458</v>
      </c>
      <c r="N131" s="64" t="s">
        <v>18</v>
      </c>
      <c r="O131" s="66"/>
      <c r="P131" s="66"/>
      <c r="T131" s="66"/>
      <c r="U131" s="65" t="s">
        <v>223</v>
      </c>
      <c r="V131" s="65" t="s">
        <v>14413</v>
      </c>
      <c r="W131" s="66"/>
      <c r="Y131" s="66"/>
      <c r="Z131" s="66"/>
      <c r="AA131" s="65" t="s">
        <v>14382</v>
      </c>
      <c r="AQ131" s="64">
        <v>76</v>
      </c>
      <c r="AV131" s="66"/>
      <c r="AX131" s="66"/>
      <c r="AY131" s="67" t="s">
        <v>14521</v>
      </c>
      <c r="BE131" s="66"/>
    </row>
    <row r="132" spans="1:57">
      <c r="A132" s="9" t="str">
        <f t="shared" si="6"/>
        <v>2026-01</v>
      </c>
      <c r="B132" s="9" t="str">
        <f>_xlfn.XLOOKUP(I132,过机服务商重量差!A:A,过机服务商重量差!G:G)</f>
        <v>帅时莹</v>
      </c>
      <c r="C132" s="9" t="str">
        <f>IF(N132="FBA","主营产品",IF(N132="专线","专线",LOOKUP(1,0/((G132&gt;=提成标准!D:D)*(G132&lt;提成标准!E:E)),提成标准!C:C)))</f>
        <v>快递小货</v>
      </c>
      <c r="D132" s="9">
        <f t="shared" si="7"/>
        <v>1</v>
      </c>
      <c r="E132" s="9">
        <f>_xlfn.XLOOKUP(C132,提成标准!C:C,提成标准!H:H,"")</f>
        <v>2</v>
      </c>
      <c r="F132" s="9">
        <f t="shared" si="8"/>
        <v>2</v>
      </c>
      <c r="G132" s="9">
        <f>_xlfn.XLOOKUP(I132,过机服务商重量差!A:A,过机服务商重量差!L:L)</f>
        <v>2.5</v>
      </c>
      <c r="H132" s="9" t="str">
        <f ca="1">IFERROR(LOOKUP(1,0/((B132=名单!B:B)*(VALUE(AY132)&gt;=名单!E:E)*(VALUE(AY132)&lt;=名单!G:G)*(AA132="正常走货")),名单!H:H),"否")</f>
        <v>否</v>
      </c>
      <c r="I132" s="64" t="s">
        <v>475</v>
      </c>
      <c r="J132" s="64" t="s">
        <v>477</v>
      </c>
      <c r="L132" s="65" t="s">
        <v>458</v>
      </c>
      <c r="N132" s="64" t="s">
        <v>18</v>
      </c>
      <c r="O132" s="66"/>
      <c r="P132" s="66"/>
      <c r="T132" s="66"/>
      <c r="U132" s="65" t="s">
        <v>223</v>
      </c>
      <c r="V132" s="65" t="s">
        <v>14413</v>
      </c>
      <c r="W132" s="66"/>
      <c r="Y132" s="66"/>
      <c r="Z132" s="66"/>
      <c r="AA132" s="65" t="s">
        <v>14382</v>
      </c>
      <c r="AQ132" s="64">
        <v>76</v>
      </c>
      <c r="AV132" s="66"/>
      <c r="AX132" s="66"/>
      <c r="AY132" s="67" t="s">
        <v>14522</v>
      </c>
      <c r="BE132" s="66"/>
    </row>
    <row r="133" spans="1:57">
      <c r="A133" s="9" t="str">
        <f t="shared" si="6"/>
        <v>2026-01</v>
      </c>
      <c r="B133" s="9" t="str">
        <f>_xlfn.XLOOKUP(I133,过机服务商重量差!A:A,过机服务商重量差!G:G)</f>
        <v>帅时莹</v>
      </c>
      <c r="C133" s="9" t="str">
        <f>IF(N133="FBA","主营产品",IF(N133="专线","专线",LOOKUP(1,0/((G133&gt;=提成标准!D:D)*(G133&lt;提成标准!E:E)),提成标准!C:C)))</f>
        <v>快递小货</v>
      </c>
      <c r="D133" s="9">
        <f t="shared" si="7"/>
        <v>1</v>
      </c>
      <c r="E133" s="9">
        <f>_xlfn.XLOOKUP(C133,提成标准!C:C,提成标准!H:H,"")</f>
        <v>2</v>
      </c>
      <c r="F133" s="9">
        <f t="shared" si="8"/>
        <v>2</v>
      </c>
      <c r="G133" s="9">
        <f>_xlfn.XLOOKUP(I133,过机服务商重量差!A:A,过机服务商重量差!L:L)</f>
        <v>3</v>
      </c>
      <c r="H133" s="9" t="str">
        <f ca="1">IFERROR(LOOKUP(1,0/((B133=名单!B:B)*(VALUE(AY133)&gt;=名单!E:E)*(VALUE(AY133)&lt;=名单!G:G)*(AA133="正常走货")),名单!H:H),"否")</f>
        <v>否</v>
      </c>
      <c r="I133" s="64" t="s">
        <v>478</v>
      </c>
      <c r="J133" s="64" t="s">
        <v>480</v>
      </c>
      <c r="L133" s="65" t="s">
        <v>458</v>
      </c>
      <c r="N133" s="64" t="s">
        <v>18</v>
      </c>
      <c r="O133" s="66"/>
      <c r="P133" s="66"/>
      <c r="T133" s="66"/>
      <c r="U133" s="65" t="s">
        <v>223</v>
      </c>
      <c r="V133" s="65" t="s">
        <v>14413</v>
      </c>
      <c r="W133" s="66"/>
      <c r="Y133" s="66"/>
      <c r="Z133" s="66"/>
      <c r="AA133" s="65" t="s">
        <v>14382</v>
      </c>
      <c r="AQ133" s="64">
        <v>46</v>
      </c>
      <c r="AV133" s="66"/>
      <c r="AW133" s="66"/>
      <c r="AX133" s="66"/>
      <c r="AY133" s="67" t="s">
        <v>14523</v>
      </c>
      <c r="BE133" s="66"/>
    </row>
    <row r="134" spans="1:57">
      <c r="A134" s="9" t="str">
        <f t="shared" si="6"/>
        <v>2026-01</v>
      </c>
      <c r="B134" s="9" t="str">
        <f>_xlfn.XLOOKUP(I134,过机服务商重量差!A:A,过机服务商重量差!G:G)</f>
        <v>帅时莹</v>
      </c>
      <c r="C134" s="9" t="str">
        <f>IF(N134="FBA","主营产品",IF(N134="专线","专线",LOOKUP(1,0/((G134&gt;=提成标准!D:D)*(G134&lt;提成标准!E:E)),提成标准!C:C)))</f>
        <v>快递小货</v>
      </c>
      <c r="D134" s="9">
        <f t="shared" si="7"/>
        <v>1</v>
      </c>
      <c r="E134" s="9">
        <f>_xlfn.XLOOKUP(C134,提成标准!C:C,提成标准!H:H,"")</f>
        <v>2</v>
      </c>
      <c r="F134" s="9">
        <f t="shared" si="8"/>
        <v>2</v>
      </c>
      <c r="G134" s="9">
        <f>_xlfn.XLOOKUP(I134,过机服务商重量差!A:A,过机服务商重量差!L:L)</f>
        <v>2.5</v>
      </c>
      <c r="H134" s="9" t="str">
        <f ca="1">IFERROR(LOOKUP(1,0/((B134=名单!B:B)*(VALUE(AY134)&gt;=名单!E:E)*(VALUE(AY134)&lt;=名单!G:G)*(AA134="正常走货")),名单!H:H),"否")</f>
        <v>否</v>
      </c>
      <c r="I134" s="64" t="s">
        <v>481</v>
      </c>
      <c r="J134" s="64" t="s">
        <v>483</v>
      </c>
      <c r="L134" s="65" t="s">
        <v>458</v>
      </c>
      <c r="N134" s="64" t="s">
        <v>18</v>
      </c>
      <c r="O134" s="66"/>
      <c r="P134" s="66"/>
      <c r="T134" s="66"/>
      <c r="U134" s="65" t="s">
        <v>223</v>
      </c>
      <c r="V134" s="65" t="s">
        <v>14413</v>
      </c>
      <c r="W134" s="66"/>
      <c r="Y134" s="66"/>
      <c r="Z134" s="66"/>
      <c r="AA134" s="65" t="s">
        <v>14382</v>
      </c>
      <c r="AQ134" s="64">
        <v>76</v>
      </c>
      <c r="AV134" s="66"/>
      <c r="AW134" s="66"/>
      <c r="AX134" s="66"/>
      <c r="AY134" s="67" t="s">
        <v>14524</v>
      </c>
      <c r="BE134" s="66"/>
    </row>
    <row r="135" spans="1:57">
      <c r="A135" s="9" t="str">
        <f t="shared" si="6"/>
        <v>2026-01</v>
      </c>
      <c r="B135" s="9" t="str">
        <f>_xlfn.XLOOKUP(I135,过机服务商重量差!A:A,过机服务商重量差!G:G)</f>
        <v>帅时莹</v>
      </c>
      <c r="C135" s="9" t="str">
        <f>IF(N135="FBA","主营产品",IF(N135="专线","专线",LOOKUP(1,0/((G135&gt;=提成标准!D:D)*(G135&lt;提成标准!E:E)),提成标准!C:C)))</f>
        <v>快递小货</v>
      </c>
      <c r="D135" s="9">
        <f t="shared" si="7"/>
        <v>1</v>
      </c>
      <c r="E135" s="9">
        <f>_xlfn.XLOOKUP(C135,提成标准!C:C,提成标准!H:H,"")</f>
        <v>2</v>
      </c>
      <c r="F135" s="9">
        <f t="shared" si="8"/>
        <v>2</v>
      </c>
      <c r="G135" s="9">
        <f>_xlfn.XLOOKUP(I135,过机服务商重量差!A:A,过机服务商重量差!L:L)</f>
        <v>2.5</v>
      </c>
      <c r="H135" s="9" t="str">
        <f ca="1">IFERROR(LOOKUP(1,0/((B135=名单!B:B)*(VALUE(AY135)&gt;=名单!E:E)*(VALUE(AY135)&lt;=名单!G:G)*(AA135="正常走货")),名单!H:H),"否")</f>
        <v>否</v>
      </c>
      <c r="I135" s="64" t="s">
        <v>484</v>
      </c>
      <c r="J135" s="64" t="s">
        <v>486</v>
      </c>
      <c r="L135" s="65" t="s">
        <v>458</v>
      </c>
      <c r="N135" s="64" t="s">
        <v>18</v>
      </c>
      <c r="O135" s="66"/>
      <c r="P135" s="66"/>
      <c r="T135" s="66"/>
      <c r="U135" s="65" t="s">
        <v>223</v>
      </c>
      <c r="V135" s="65" t="s">
        <v>14413</v>
      </c>
      <c r="W135" s="66"/>
      <c r="Y135" s="66"/>
      <c r="Z135" s="66"/>
      <c r="AA135" s="65" t="s">
        <v>14382</v>
      </c>
      <c r="AQ135" s="64">
        <v>76</v>
      </c>
      <c r="AV135" s="66"/>
      <c r="AW135" s="66"/>
      <c r="AX135" s="66"/>
      <c r="AY135" s="67" t="s">
        <v>14525</v>
      </c>
      <c r="BE135" s="66"/>
    </row>
    <row r="136" spans="1:57">
      <c r="A136" s="9" t="str">
        <f t="shared" si="6"/>
        <v>2026-01</v>
      </c>
      <c r="B136" s="9" t="str">
        <f>_xlfn.XLOOKUP(I136,过机服务商重量差!A:A,过机服务商重量差!G:G)</f>
        <v>帅时莹</v>
      </c>
      <c r="C136" s="9" t="str">
        <f>IF(N136="FBA","主营产品",IF(N136="专线","专线",LOOKUP(1,0/((G136&gt;=提成标准!D:D)*(G136&lt;提成标准!E:E)),提成标准!C:C)))</f>
        <v>快递小货</v>
      </c>
      <c r="D136" s="9">
        <f t="shared" si="7"/>
        <v>1</v>
      </c>
      <c r="E136" s="9">
        <f>_xlfn.XLOOKUP(C136,提成标准!C:C,提成标准!H:H,"")</f>
        <v>2</v>
      </c>
      <c r="F136" s="9">
        <f t="shared" si="8"/>
        <v>2</v>
      </c>
      <c r="G136" s="9">
        <f>_xlfn.XLOOKUP(I136,过机服务商重量差!A:A,过机服务商重量差!L:L)</f>
        <v>2.5</v>
      </c>
      <c r="H136" s="9" t="str">
        <f ca="1">IFERROR(LOOKUP(1,0/((B136=名单!B:B)*(VALUE(AY136)&gt;=名单!E:E)*(VALUE(AY136)&lt;=名单!G:G)*(AA136="正常走货")),名单!H:H),"否")</f>
        <v>否</v>
      </c>
      <c r="I136" s="64" t="s">
        <v>487</v>
      </c>
      <c r="J136" s="64" t="s">
        <v>489</v>
      </c>
      <c r="L136" s="65" t="s">
        <v>458</v>
      </c>
      <c r="N136" s="64" t="s">
        <v>18</v>
      </c>
      <c r="O136" s="66"/>
      <c r="P136" s="66"/>
      <c r="T136" s="66"/>
      <c r="U136" s="65" t="s">
        <v>223</v>
      </c>
      <c r="V136" s="65" t="s">
        <v>14413</v>
      </c>
      <c r="W136" s="66"/>
      <c r="Y136" s="66"/>
      <c r="Z136" s="66"/>
      <c r="AA136" s="65" t="s">
        <v>14382</v>
      </c>
      <c r="AQ136" s="64">
        <v>76</v>
      </c>
      <c r="AV136" s="66"/>
      <c r="AW136" s="66"/>
      <c r="AX136" s="66"/>
      <c r="AY136" s="67" t="s">
        <v>14526</v>
      </c>
      <c r="BE136" s="66"/>
    </row>
    <row r="137" spans="1:57">
      <c r="A137" s="9" t="str">
        <f t="shared" si="6"/>
        <v>2026-01</v>
      </c>
      <c r="B137" s="9" t="str">
        <f>_xlfn.XLOOKUP(I137,过机服务商重量差!A:A,过机服务商重量差!G:G)</f>
        <v>帅时莹</v>
      </c>
      <c r="C137" s="9" t="str">
        <f>IF(N137="FBA","主营产品",IF(N137="专线","专线",LOOKUP(1,0/((G137&gt;=提成标准!D:D)*(G137&lt;提成标准!E:E)),提成标准!C:C)))</f>
        <v>快递小货</v>
      </c>
      <c r="D137" s="9">
        <f t="shared" si="7"/>
        <v>1</v>
      </c>
      <c r="E137" s="9">
        <f>_xlfn.XLOOKUP(C137,提成标准!C:C,提成标准!H:H,"")</f>
        <v>2</v>
      </c>
      <c r="F137" s="9">
        <f t="shared" si="8"/>
        <v>2</v>
      </c>
      <c r="G137" s="9">
        <f>_xlfn.XLOOKUP(I137,过机服务商重量差!A:A,过机服务商重量差!L:L)</f>
        <v>4</v>
      </c>
      <c r="H137" s="9" t="str">
        <f ca="1">IFERROR(LOOKUP(1,0/((B137=名单!B:B)*(VALUE(AY137)&gt;=名单!E:E)*(VALUE(AY137)&lt;=名单!G:G)*(AA137="正常走货")),名单!H:H),"否")</f>
        <v>否</v>
      </c>
      <c r="I137" s="64" t="s">
        <v>490</v>
      </c>
      <c r="J137" s="64" t="s">
        <v>492</v>
      </c>
      <c r="L137" s="65" t="s">
        <v>458</v>
      </c>
      <c r="N137" s="64" t="s">
        <v>18</v>
      </c>
      <c r="O137" s="66"/>
      <c r="P137" s="66"/>
      <c r="T137" s="66"/>
      <c r="U137" s="65" t="s">
        <v>223</v>
      </c>
      <c r="V137" s="65" t="s">
        <v>14413</v>
      </c>
      <c r="W137" s="66"/>
      <c r="Y137" s="66"/>
      <c r="Z137" s="66"/>
      <c r="AA137" s="65" t="s">
        <v>14382</v>
      </c>
      <c r="AQ137" s="64">
        <v>115</v>
      </c>
      <c r="AV137" s="66"/>
      <c r="AW137" s="66"/>
      <c r="AX137" s="66"/>
      <c r="AY137" s="67" t="s">
        <v>14527</v>
      </c>
      <c r="BE137" s="66"/>
    </row>
    <row r="138" spans="1:57">
      <c r="A138" s="9" t="str">
        <f t="shared" si="6"/>
        <v>2026-01</v>
      </c>
      <c r="B138" s="9" t="str">
        <f>_xlfn.XLOOKUP(I138,过机服务商重量差!A:A,过机服务商重量差!G:G)</f>
        <v>玉麒麟</v>
      </c>
      <c r="C138" s="9" t="str">
        <f>IF(N138="FBA","主营产品",IF(N138="专线","专线",LOOKUP(1,0/((G138&gt;=提成标准!D:D)*(G138&lt;提成标准!E:E)),提成标准!C:C)))</f>
        <v>快递小货</v>
      </c>
      <c r="D138" s="9">
        <f t="shared" si="7"/>
        <v>1</v>
      </c>
      <c r="E138" s="9">
        <f>_xlfn.XLOOKUP(C138,提成标准!C:C,提成标准!H:H,"")</f>
        <v>2</v>
      </c>
      <c r="F138" s="9">
        <f t="shared" si="8"/>
        <v>2</v>
      </c>
      <c r="G138" s="9">
        <f>_xlfn.XLOOKUP(I138,过机服务商重量差!A:A,过机服务商重量差!L:L)</f>
        <v>8.5</v>
      </c>
      <c r="H138" s="9" t="str">
        <f ca="1">IFERROR(LOOKUP(1,0/((B138=名单!B:B)*(VALUE(AY138)&gt;=名单!E:E)*(VALUE(AY138)&lt;=名单!G:G)*(AA138="正常走货")),名单!H:H),"否")</f>
        <v>否</v>
      </c>
      <c r="I138" s="64" t="s">
        <v>493</v>
      </c>
      <c r="J138" s="64" t="s">
        <v>495</v>
      </c>
      <c r="L138" s="65" t="s">
        <v>24</v>
      </c>
      <c r="N138" s="64" t="s">
        <v>18</v>
      </c>
      <c r="O138" s="66"/>
      <c r="P138" s="66"/>
      <c r="T138" s="66"/>
      <c r="U138" s="65" t="s">
        <v>223</v>
      </c>
      <c r="V138" s="65" t="s">
        <v>14413</v>
      </c>
      <c r="W138" s="66"/>
      <c r="Y138" s="66"/>
      <c r="Z138" s="66"/>
      <c r="AA138" s="65" t="s">
        <v>14382</v>
      </c>
      <c r="AQ138" s="64">
        <v>49.8</v>
      </c>
      <c r="AV138" s="66"/>
      <c r="AW138" s="66"/>
      <c r="AX138" s="66"/>
      <c r="AY138" s="67" t="s">
        <v>14528</v>
      </c>
      <c r="BE138" s="66"/>
    </row>
    <row r="139" spans="1:57">
      <c r="A139" s="9" t="str">
        <f t="shared" si="6"/>
        <v>2026-01</v>
      </c>
      <c r="B139" s="9" t="str">
        <f>_xlfn.XLOOKUP(I139,过机服务商重量差!A:A,过机服务商重量差!G:G)</f>
        <v>玉麒麟</v>
      </c>
      <c r="C139" s="9" t="str">
        <f>IF(N139="FBA","主营产品",IF(N139="专线","专线",LOOKUP(1,0/((G139&gt;=提成标准!D:D)*(G139&lt;提成标准!E:E)),提成标准!C:C)))</f>
        <v>快递小货</v>
      </c>
      <c r="D139" s="9">
        <f t="shared" si="7"/>
        <v>1</v>
      </c>
      <c r="E139" s="9">
        <f>_xlfn.XLOOKUP(C139,提成标准!C:C,提成标准!H:H,"")</f>
        <v>2</v>
      </c>
      <c r="F139" s="9">
        <f t="shared" si="8"/>
        <v>2</v>
      </c>
      <c r="G139" s="9">
        <f>_xlfn.XLOOKUP(I139,过机服务商重量差!A:A,过机服务商重量差!L:L)</f>
        <v>11</v>
      </c>
      <c r="H139" s="9" t="str">
        <f ca="1">IFERROR(LOOKUP(1,0/((B139=名单!B:B)*(VALUE(AY139)&gt;=名单!E:E)*(VALUE(AY139)&lt;=名单!G:G)*(AA139="正常走货")),名单!H:H),"否")</f>
        <v>否</v>
      </c>
      <c r="I139" s="64" t="s">
        <v>496</v>
      </c>
      <c r="J139" s="64" t="s">
        <v>498</v>
      </c>
      <c r="L139" s="65" t="s">
        <v>24</v>
      </c>
      <c r="N139" s="64" t="s">
        <v>18</v>
      </c>
      <c r="O139" s="66"/>
      <c r="P139" s="66"/>
      <c r="T139" s="66"/>
      <c r="U139" s="65" t="s">
        <v>223</v>
      </c>
      <c r="V139" s="65" t="s">
        <v>14413</v>
      </c>
      <c r="W139" s="66"/>
      <c r="Y139" s="66"/>
      <c r="Z139" s="66"/>
      <c r="AA139" s="65" t="s">
        <v>14382</v>
      </c>
      <c r="AQ139" s="64">
        <v>49.5</v>
      </c>
      <c r="AV139" s="66"/>
      <c r="AW139" s="66"/>
      <c r="AX139" s="66"/>
      <c r="AY139" s="67" t="s">
        <v>14529</v>
      </c>
      <c r="BE139" s="66"/>
    </row>
    <row r="140" spans="1:57">
      <c r="A140" s="9" t="str">
        <f t="shared" si="6"/>
        <v>2026-01</v>
      </c>
      <c r="B140" s="9" t="str">
        <f>_xlfn.XLOOKUP(I140,过机服务商重量差!A:A,过机服务商重量差!G:G)</f>
        <v>帅时莹</v>
      </c>
      <c r="C140" s="9" t="str">
        <f>IF(N140="FBA","主营产品",IF(N140="专线","专线",LOOKUP(1,0/((G140&gt;=提成标准!D:D)*(G140&lt;提成标准!E:E)),提成标准!C:C)))</f>
        <v>快递小货</v>
      </c>
      <c r="D140" s="9">
        <f t="shared" si="7"/>
        <v>1</v>
      </c>
      <c r="E140" s="9">
        <f>_xlfn.XLOOKUP(C140,提成标准!C:C,提成标准!H:H,"")</f>
        <v>2</v>
      </c>
      <c r="F140" s="9">
        <f t="shared" si="8"/>
        <v>2</v>
      </c>
      <c r="G140" s="9">
        <f>_xlfn.XLOOKUP(I140,过机服务商重量差!A:A,过机服务商重量差!L:L)</f>
        <v>2.5</v>
      </c>
      <c r="H140" s="9" t="str">
        <f ca="1">IFERROR(LOOKUP(1,0/((B140=名单!B:B)*(VALUE(AY140)&gt;=名单!E:E)*(VALUE(AY140)&lt;=名单!G:G)*(AA140="正常走货")),名单!H:H),"否")</f>
        <v>否</v>
      </c>
      <c r="I140" s="64" t="s">
        <v>499</v>
      </c>
      <c r="J140" s="64" t="s">
        <v>501</v>
      </c>
      <c r="L140" s="65" t="s">
        <v>458</v>
      </c>
      <c r="N140" s="64" t="s">
        <v>18</v>
      </c>
      <c r="O140" s="66"/>
      <c r="P140" s="66"/>
      <c r="T140" s="66"/>
      <c r="U140" s="65" t="s">
        <v>223</v>
      </c>
      <c r="V140" s="65" t="s">
        <v>14413</v>
      </c>
      <c r="W140" s="66"/>
      <c r="Y140" s="66"/>
      <c r="Z140" s="66"/>
      <c r="AA140" s="65" t="s">
        <v>14382</v>
      </c>
      <c r="AQ140" s="64">
        <v>76</v>
      </c>
      <c r="AV140" s="66"/>
      <c r="AW140" s="66"/>
      <c r="AX140" s="66"/>
      <c r="AY140" s="67" t="s">
        <v>14530</v>
      </c>
      <c r="BE140" s="66"/>
    </row>
    <row r="141" spans="1:57">
      <c r="A141" s="9" t="str">
        <f t="shared" si="6"/>
        <v>2026-01</v>
      </c>
      <c r="B141" s="9" t="str">
        <f>_xlfn.XLOOKUP(I141,过机服务商重量差!A:A,过机服务商重量差!G:G)</f>
        <v>帅时莹</v>
      </c>
      <c r="C141" s="9" t="str">
        <f>IF(N141="FBA","主营产品",IF(N141="专线","专线",LOOKUP(1,0/((G141&gt;=提成标准!D:D)*(G141&lt;提成标准!E:E)),提成标准!C:C)))</f>
        <v>快递小货</v>
      </c>
      <c r="D141" s="9">
        <f t="shared" si="7"/>
        <v>1</v>
      </c>
      <c r="E141" s="9">
        <f>_xlfn.XLOOKUP(C141,提成标准!C:C,提成标准!H:H,"")</f>
        <v>2</v>
      </c>
      <c r="F141" s="9">
        <f t="shared" si="8"/>
        <v>2</v>
      </c>
      <c r="G141" s="9">
        <f>_xlfn.XLOOKUP(I141,过机服务商重量差!A:A,过机服务商重量差!L:L)</f>
        <v>2.5</v>
      </c>
      <c r="H141" s="9" t="str">
        <f ca="1">IFERROR(LOOKUP(1,0/((B141=名单!B:B)*(VALUE(AY141)&gt;=名单!E:E)*(VALUE(AY141)&lt;=名单!G:G)*(AA141="正常走货")),名单!H:H),"否")</f>
        <v>否</v>
      </c>
      <c r="I141" s="64" t="s">
        <v>502</v>
      </c>
      <c r="J141" s="64" t="s">
        <v>504</v>
      </c>
      <c r="L141" s="65" t="s">
        <v>458</v>
      </c>
      <c r="N141" s="64" t="s">
        <v>18</v>
      </c>
      <c r="O141" s="66"/>
      <c r="P141" s="66"/>
      <c r="T141" s="66"/>
      <c r="U141" s="65" t="s">
        <v>223</v>
      </c>
      <c r="V141" s="65" t="s">
        <v>14413</v>
      </c>
      <c r="W141" s="66"/>
      <c r="Y141" s="66"/>
      <c r="Z141" s="66"/>
      <c r="AA141" s="65" t="s">
        <v>14382</v>
      </c>
      <c r="AQ141" s="64">
        <v>76</v>
      </c>
      <c r="AV141" s="66"/>
      <c r="AW141" s="66"/>
      <c r="AX141" s="66"/>
      <c r="AY141" s="67" t="s">
        <v>14531</v>
      </c>
      <c r="BE141" s="66"/>
    </row>
    <row r="142" spans="1:57">
      <c r="A142" s="9" t="str">
        <f t="shared" si="6"/>
        <v>2026-01</v>
      </c>
      <c r="B142" s="9" t="str">
        <f>_xlfn.XLOOKUP(I142,过机服务商重量差!A:A,过机服务商重量差!G:G)</f>
        <v>帅时莹</v>
      </c>
      <c r="C142" s="9" t="str">
        <f>IF(N142="FBA","主营产品",IF(N142="专线","专线",LOOKUP(1,0/((G142&gt;=提成标准!D:D)*(G142&lt;提成标准!E:E)),提成标准!C:C)))</f>
        <v>快递小货</v>
      </c>
      <c r="D142" s="9">
        <f t="shared" si="7"/>
        <v>1</v>
      </c>
      <c r="E142" s="9">
        <f>_xlfn.XLOOKUP(C142,提成标准!C:C,提成标准!H:H,"")</f>
        <v>2</v>
      </c>
      <c r="F142" s="9">
        <f t="shared" si="8"/>
        <v>2</v>
      </c>
      <c r="G142" s="9">
        <f>_xlfn.XLOOKUP(I142,过机服务商重量差!A:A,过机服务商重量差!L:L)</f>
        <v>2.5</v>
      </c>
      <c r="H142" s="9" t="str">
        <f ca="1">IFERROR(LOOKUP(1,0/((B142=名单!B:B)*(VALUE(AY142)&gt;=名单!E:E)*(VALUE(AY142)&lt;=名单!G:G)*(AA142="正常走货")),名单!H:H),"否")</f>
        <v>否</v>
      </c>
      <c r="I142" s="64" t="s">
        <v>505</v>
      </c>
      <c r="J142" s="64" t="s">
        <v>507</v>
      </c>
      <c r="L142" s="65" t="s">
        <v>458</v>
      </c>
      <c r="N142" s="64" t="s">
        <v>18</v>
      </c>
      <c r="O142" s="66"/>
      <c r="P142" s="66"/>
      <c r="T142" s="66"/>
      <c r="U142" s="65" t="s">
        <v>223</v>
      </c>
      <c r="V142" s="65" t="s">
        <v>14413</v>
      </c>
      <c r="W142" s="66"/>
      <c r="Y142" s="66"/>
      <c r="Z142" s="66"/>
      <c r="AA142" s="65" t="s">
        <v>14382</v>
      </c>
      <c r="AQ142" s="64">
        <v>76</v>
      </c>
      <c r="AV142" s="66"/>
      <c r="AW142" s="66"/>
      <c r="AX142" s="66"/>
      <c r="AY142" s="67" t="s">
        <v>14532</v>
      </c>
      <c r="BE142" s="66"/>
    </row>
    <row r="143" spans="1:57">
      <c r="A143" s="9" t="str">
        <f t="shared" si="6"/>
        <v>2026-01</v>
      </c>
      <c r="B143" s="9" t="str">
        <f>_xlfn.XLOOKUP(I143,过机服务商重量差!A:A,过机服务商重量差!G:G)</f>
        <v>帅时莹</v>
      </c>
      <c r="C143" s="9" t="str">
        <f>IF(N143="FBA","主营产品",IF(N143="专线","专线",LOOKUP(1,0/((G143&gt;=提成标准!D:D)*(G143&lt;提成标准!E:E)),提成标准!C:C)))</f>
        <v>快递小货</v>
      </c>
      <c r="D143" s="9">
        <f t="shared" si="7"/>
        <v>1</v>
      </c>
      <c r="E143" s="9">
        <f>_xlfn.XLOOKUP(C143,提成标准!C:C,提成标准!H:H,"")</f>
        <v>2</v>
      </c>
      <c r="F143" s="9">
        <f t="shared" si="8"/>
        <v>2</v>
      </c>
      <c r="G143" s="9">
        <f>_xlfn.XLOOKUP(I143,过机服务商重量差!A:A,过机服务商重量差!L:L)</f>
        <v>4</v>
      </c>
      <c r="H143" s="9" t="str">
        <f ca="1">IFERROR(LOOKUP(1,0/((B143=名单!B:B)*(VALUE(AY143)&gt;=名单!E:E)*(VALUE(AY143)&lt;=名单!G:G)*(AA143="正常走货")),名单!H:H),"否")</f>
        <v>否</v>
      </c>
      <c r="I143" s="64" t="s">
        <v>508</v>
      </c>
      <c r="J143" s="64" t="s">
        <v>510</v>
      </c>
      <c r="L143" s="65" t="s">
        <v>458</v>
      </c>
      <c r="N143" s="64" t="s">
        <v>18</v>
      </c>
      <c r="O143" s="66"/>
      <c r="P143" s="66"/>
      <c r="T143" s="66"/>
      <c r="U143" s="65" t="s">
        <v>223</v>
      </c>
      <c r="V143" s="65" t="s">
        <v>14413</v>
      </c>
      <c r="W143" s="66"/>
      <c r="Y143" s="66"/>
      <c r="Z143" s="66"/>
      <c r="AA143" s="65" t="s">
        <v>14382</v>
      </c>
      <c r="AQ143" s="64">
        <v>115</v>
      </c>
      <c r="AV143" s="66"/>
      <c r="AW143" s="66"/>
      <c r="AX143" s="66"/>
      <c r="AY143" s="67" t="s">
        <v>14533</v>
      </c>
      <c r="BE143" s="66"/>
    </row>
    <row r="144" spans="1:57">
      <c r="A144" s="9" t="str">
        <f t="shared" si="6"/>
        <v>2026-01</v>
      </c>
      <c r="B144" s="9" t="str">
        <f>_xlfn.XLOOKUP(I144,过机服务商重量差!A:A,过机服务商重量差!G:G)</f>
        <v>帅时莹</v>
      </c>
      <c r="C144" s="9" t="str">
        <f>IF(N144="FBA","主营产品",IF(N144="专线","专线",LOOKUP(1,0/((G144&gt;=提成标准!D:D)*(G144&lt;提成标准!E:E)),提成标准!C:C)))</f>
        <v>快递小货</v>
      </c>
      <c r="D144" s="9">
        <f t="shared" si="7"/>
        <v>1</v>
      </c>
      <c r="E144" s="9">
        <f>_xlfn.XLOOKUP(C144,提成标准!C:C,提成标准!H:H,"")</f>
        <v>2</v>
      </c>
      <c r="F144" s="9">
        <f t="shared" si="8"/>
        <v>2</v>
      </c>
      <c r="G144" s="9">
        <f>_xlfn.XLOOKUP(I144,过机服务商重量差!A:A,过机服务商重量差!L:L)</f>
        <v>2.5</v>
      </c>
      <c r="H144" s="9" t="str">
        <f ca="1">IFERROR(LOOKUP(1,0/((B144=名单!B:B)*(VALUE(AY144)&gt;=名单!E:E)*(VALUE(AY144)&lt;=名单!G:G)*(AA144="正常走货")),名单!H:H),"否")</f>
        <v>否</v>
      </c>
      <c r="I144" s="64" t="s">
        <v>511</v>
      </c>
      <c r="J144" s="64" t="s">
        <v>513</v>
      </c>
      <c r="L144" s="65" t="s">
        <v>458</v>
      </c>
      <c r="N144" s="64" t="s">
        <v>18</v>
      </c>
      <c r="O144" s="66"/>
      <c r="P144" s="66"/>
      <c r="T144" s="66"/>
      <c r="U144" s="65" t="s">
        <v>223</v>
      </c>
      <c r="V144" s="65" t="s">
        <v>14413</v>
      </c>
      <c r="W144" s="66"/>
      <c r="Y144" s="66"/>
      <c r="Z144" s="66"/>
      <c r="AA144" s="65" t="s">
        <v>14382</v>
      </c>
      <c r="AQ144" s="64">
        <v>76</v>
      </c>
      <c r="AV144" s="66"/>
      <c r="AW144" s="66"/>
      <c r="AX144" s="66"/>
      <c r="AY144" s="67" t="s">
        <v>14534</v>
      </c>
      <c r="BE144" s="66"/>
    </row>
    <row r="145" spans="1:58">
      <c r="A145" s="9" t="str">
        <f t="shared" si="6"/>
        <v>2026-01</v>
      </c>
      <c r="B145" s="9" t="str">
        <f>_xlfn.XLOOKUP(I145,过机服务商重量差!A:A,过机服务商重量差!G:G)</f>
        <v>帅时莹</v>
      </c>
      <c r="C145" s="9" t="str">
        <f>IF(N145="FBA","主营产品",IF(N145="专线","专线",LOOKUP(1,0/((G145&gt;=提成标准!D:D)*(G145&lt;提成标准!E:E)),提成标准!C:C)))</f>
        <v>快递小货</v>
      </c>
      <c r="D145" s="9">
        <f t="shared" si="7"/>
        <v>1</v>
      </c>
      <c r="E145" s="9">
        <f>_xlfn.XLOOKUP(C145,提成标准!C:C,提成标准!H:H,"")</f>
        <v>2</v>
      </c>
      <c r="F145" s="9">
        <f t="shared" si="8"/>
        <v>2</v>
      </c>
      <c r="G145" s="9">
        <f>_xlfn.XLOOKUP(I145,过机服务商重量差!A:A,过机服务商重量差!L:L)</f>
        <v>2.5</v>
      </c>
      <c r="H145" s="9" t="str">
        <f ca="1">IFERROR(LOOKUP(1,0/((B145=名单!B:B)*(VALUE(AY145)&gt;=名单!E:E)*(VALUE(AY145)&lt;=名单!G:G)*(AA145="正常走货")),名单!H:H),"否")</f>
        <v>否</v>
      </c>
      <c r="I145" s="64" t="s">
        <v>514</v>
      </c>
      <c r="J145" s="64" t="s">
        <v>516</v>
      </c>
      <c r="L145" s="65" t="s">
        <v>458</v>
      </c>
      <c r="N145" s="64" t="s">
        <v>18</v>
      </c>
      <c r="O145" s="66"/>
      <c r="P145" s="66"/>
      <c r="T145" s="66"/>
      <c r="U145" s="65" t="s">
        <v>223</v>
      </c>
      <c r="V145" s="65" t="s">
        <v>14413</v>
      </c>
      <c r="W145" s="66"/>
      <c r="Y145" s="66"/>
      <c r="Z145" s="66"/>
      <c r="AA145" s="65" t="s">
        <v>14382</v>
      </c>
      <c r="AQ145" s="64">
        <v>76</v>
      </c>
      <c r="AV145" s="66"/>
      <c r="AW145" s="66"/>
      <c r="AX145" s="66"/>
      <c r="AY145" s="67" t="s">
        <v>14535</v>
      </c>
      <c r="BE145" s="66"/>
    </row>
    <row r="146" spans="1:58">
      <c r="A146" s="9" t="str">
        <f t="shared" si="6"/>
        <v>2026-01</v>
      </c>
      <c r="B146" s="9" t="str">
        <f>_xlfn.XLOOKUP(I146,过机服务商重量差!A:A,过机服务商重量差!G:G)</f>
        <v>帅时莹</v>
      </c>
      <c r="C146" s="9" t="str">
        <f>IF(N146="FBA","主营产品",IF(N146="专线","专线",LOOKUP(1,0/((G146&gt;=提成标准!D:D)*(G146&lt;提成标准!E:E)),提成标准!C:C)))</f>
        <v>快递小货</v>
      </c>
      <c r="D146" s="9">
        <f t="shared" si="7"/>
        <v>1</v>
      </c>
      <c r="E146" s="9">
        <f>_xlfn.XLOOKUP(C146,提成标准!C:C,提成标准!H:H,"")</f>
        <v>2</v>
      </c>
      <c r="F146" s="9">
        <f t="shared" si="8"/>
        <v>2</v>
      </c>
      <c r="G146" s="9">
        <f>_xlfn.XLOOKUP(I146,过机服务商重量差!A:A,过机服务商重量差!L:L)</f>
        <v>3.5</v>
      </c>
      <c r="H146" s="9" t="str">
        <f ca="1">IFERROR(LOOKUP(1,0/((B146=名单!B:B)*(VALUE(AY146)&gt;=名单!E:E)*(VALUE(AY146)&lt;=名单!G:G)*(AA146="正常走货")),名单!H:H),"否")</f>
        <v>否</v>
      </c>
      <c r="I146" s="64" t="s">
        <v>517</v>
      </c>
      <c r="J146" s="64" t="s">
        <v>519</v>
      </c>
      <c r="L146" s="65" t="s">
        <v>458</v>
      </c>
      <c r="N146" s="64" t="s">
        <v>18</v>
      </c>
      <c r="O146" s="66"/>
      <c r="P146" s="66"/>
      <c r="T146" s="66"/>
      <c r="U146" s="65" t="s">
        <v>223</v>
      </c>
      <c r="V146" s="65" t="s">
        <v>14413</v>
      </c>
      <c r="W146" s="66"/>
      <c r="Y146" s="66"/>
      <c r="Z146" s="66"/>
      <c r="AA146" s="65" t="s">
        <v>14382</v>
      </c>
      <c r="AQ146" s="64">
        <v>155</v>
      </c>
      <c r="AV146" s="66"/>
      <c r="AW146" s="66"/>
      <c r="AX146" s="66"/>
      <c r="AY146" s="67" t="s">
        <v>14536</v>
      </c>
      <c r="BE146" s="66"/>
    </row>
    <row r="147" spans="1:58">
      <c r="A147" s="9" t="str">
        <f t="shared" si="6"/>
        <v>2026-01</v>
      </c>
      <c r="B147" s="9" t="str">
        <f>_xlfn.XLOOKUP(I147,过机服务商重量差!A:A,过机服务商重量差!G:G)</f>
        <v>帅时莹</v>
      </c>
      <c r="C147" s="9" t="str">
        <f>IF(N147="FBA","主营产品",IF(N147="专线","专线",LOOKUP(1,0/((G147&gt;=提成标准!D:D)*(G147&lt;提成标准!E:E)),提成标准!C:C)))</f>
        <v>快递小货</v>
      </c>
      <c r="D147" s="9">
        <f t="shared" si="7"/>
        <v>1</v>
      </c>
      <c r="E147" s="9">
        <f>_xlfn.XLOOKUP(C147,提成标准!C:C,提成标准!H:H,"")</f>
        <v>2</v>
      </c>
      <c r="F147" s="9">
        <f t="shared" si="8"/>
        <v>2</v>
      </c>
      <c r="G147" s="9">
        <f>_xlfn.XLOOKUP(I147,过机服务商重量差!A:A,过机服务商重量差!L:L)</f>
        <v>2.5</v>
      </c>
      <c r="H147" s="9" t="str">
        <f ca="1">IFERROR(LOOKUP(1,0/((B147=名单!B:B)*(VALUE(AY147)&gt;=名单!E:E)*(VALUE(AY147)&lt;=名单!G:G)*(AA147="正常走货")),名单!H:H),"否")</f>
        <v>否</v>
      </c>
      <c r="I147" s="64" t="s">
        <v>520</v>
      </c>
      <c r="J147" s="64" t="s">
        <v>522</v>
      </c>
      <c r="L147" s="65" t="s">
        <v>458</v>
      </c>
      <c r="N147" s="64" t="s">
        <v>18</v>
      </c>
      <c r="O147" s="66"/>
      <c r="P147" s="66"/>
      <c r="T147" s="66"/>
      <c r="U147" s="65" t="s">
        <v>223</v>
      </c>
      <c r="V147" s="65" t="s">
        <v>14413</v>
      </c>
      <c r="W147" s="66"/>
      <c r="Y147" s="66"/>
      <c r="Z147" s="66"/>
      <c r="AA147" s="65" t="s">
        <v>14382</v>
      </c>
      <c r="AQ147" s="64">
        <v>76</v>
      </c>
      <c r="AU147" s="66"/>
      <c r="AV147" s="66"/>
      <c r="AW147" s="66"/>
      <c r="AX147" s="66"/>
      <c r="AY147" s="67" t="s">
        <v>14537</v>
      </c>
      <c r="BC147" s="66"/>
      <c r="BE147" s="66"/>
    </row>
    <row r="148" spans="1:58">
      <c r="A148" s="9" t="str">
        <f t="shared" si="6"/>
        <v>2026-01</v>
      </c>
      <c r="B148" s="9" t="str">
        <f>_xlfn.XLOOKUP(I148,过机服务商重量差!A:A,过机服务商重量差!G:G)</f>
        <v>帅时莹</v>
      </c>
      <c r="C148" s="9" t="str">
        <f>IF(N148="FBA","主营产品",IF(N148="专线","专线",LOOKUP(1,0/((G148&gt;=提成标准!D:D)*(G148&lt;提成标准!E:E)),提成标准!C:C)))</f>
        <v>快递小货</v>
      </c>
      <c r="D148" s="9">
        <f t="shared" si="7"/>
        <v>1</v>
      </c>
      <c r="E148" s="9">
        <f>_xlfn.XLOOKUP(C148,提成标准!C:C,提成标准!H:H,"")</f>
        <v>2</v>
      </c>
      <c r="F148" s="9">
        <f t="shared" si="8"/>
        <v>2</v>
      </c>
      <c r="G148" s="9">
        <f>_xlfn.XLOOKUP(I148,过机服务商重量差!A:A,过机服务商重量差!L:L)</f>
        <v>2.5</v>
      </c>
      <c r="H148" s="9" t="str">
        <f ca="1">IFERROR(LOOKUP(1,0/((B148=名单!B:B)*(VALUE(AY148)&gt;=名单!E:E)*(VALUE(AY148)&lt;=名单!G:G)*(AA148="正常走货")),名单!H:H),"否")</f>
        <v>否</v>
      </c>
      <c r="I148" s="64" t="s">
        <v>523</v>
      </c>
      <c r="J148" s="64" t="s">
        <v>525</v>
      </c>
      <c r="L148" s="65" t="s">
        <v>458</v>
      </c>
      <c r="N148" s="64" t="s">
        <v>18</v>
      </c>
      <c r="O148" s="66"/>
      <c r="P148" s="66"/>
      <c r="T148" s="66"/>
      <c r="U148" s="65" t="s">
        <v>223</v>
      </c>
      <c r="V148" s="65" t="s">
        <v>14413</v>
      </c>
      <c r="W148" s="66"/>
      <c r="Y148" s="66"/>
      <c r="Z148" s="66"/>
      <c r="AA148" s="65" t="s">
        <v>14382</v>
      </c>
      <c r="AQ148" s="64">
        <v>76</v>
      </c>
      <c r="AV148" s="66"/>
      <c r="AW148" s="66"/>
      <c r="AX148" s="66"/>
      <c r="AY148" s="67" t="s">
        <v>14538</v>
      </c>
      <c r="BC148" s="66"/>
      <c r="BE148" s="66"/>
    </row>
    <row r="149" spans="1:58">
      <c r="A149" s="9" t="str">
        <f t="shared" si="6"/>
        <v>2026-01</v>
      </c>
      <c r="B149" s="9" t="str">
        <f>_xlfn.XLOOKUP(I149,过机服务商重量差!A:A,过机服务商重量差!G:G)</f>
        <v>帅时莹</v>
      </c>
      <c r="C149" s="9" t="str">
        <f>IF(N149="FBA","主营产品",IF(N149="专线","专线",LOOKUP(1,0/((G149&gt;=提成标准!D:D)*(G149&lt;提成标准!E:E)),提成标准!C:C)))</f>
        <v>快递小货</v>
      </c>
      <c r="D149" s="9">
        <f t="shared" si="7"/>
        <v>1</v>
      </c>
      <c r="E149" s="9">
        <f>_xlfn.XLOOKUP(C149,提成标准!C:C,提成标准!H:H,"")</f>
        <v>2</v>
      </c>
      <c r="F149" s="9">
        <f t="shared" si="8"/>
        <v>2</v>
      </c>
      <c r="G149" s="9">
        <f>_xlfn.XLOOKUP(I149,过机服务商重量差!A:A,过机服务商重量差!L:L)</f>
        <v>2.5</v>
      </c>
      <c r="H149" s="9" t="str">
        <f ca="1">IFERROR(LOOKUP(1,0/((B149=名单!B:B)*(VALUE(AY149)&gt;=名单!E:E)*(VALUE(AY149)&lt;=名单!G:G)*(AA149="正常走货")),名单!H:H),"否")</f>
        <v>否</v>
      </c>
      <c r="I149" s="64" t="s">
        <v>526</v>
      </c>
      <c r="J149" s="64" t="s">
        <v>528</v>
      </c>
      <c r="L149" s="65" t="s">
        <v>458</v>
      </c>
      <c r="N149" s="64" t="s">
        <v>18</v>
      </c>
      <c r="O149" s="66"/>
      <c r="P149" s="66"/>
      <c r="T149" s="66"/>
      <c r="U149" s="65" t="s">
        <v>223</v>
      </c>
      <c r="V149" s="65" t="s">
        <v>14413</v>
      </c>
      <c r="W149" s="66"/>
      <c r="Y149" s="66"/>
      <c r="Z149" s="66"/>
      <c r="AA149" s="65" t="s">
        <v>14382</v>
      </c>
      <c r="AQ149" s="64">
        <v>76</v>
      </c>
      <c r="AV149" s="66"/>
      <c r="AW149" s="66"/>
      <c r="AX149" s="66"/>
      <c r="AY149" s="67" t="s">
        <v>14539</v>
      </c>
      <c r="BC149" s="66"/>
      <c r="BE149" s="66"/>
    </row>
    <row r="150" spans="1:58">
      <c r="A150" s="9" t="str">
        <f t="shared" si="6"/>
        <v>2026-01</v>
      </c>
      <c r="B150" s="9" t="str">
        <f>_xlfn.XLOOKUP(I150,过机服务商重量差!A:A,过机服务商重量差!G:G)</f>
        <v>玉麒麟</v>
      </c>
      <c r="C150" s="9" t="str">
        <f>IF(N150="FBA","主营产品",IF(N150="专线","专线",LOOKUP(1,0/((G150&gt;=提成标准!D:D)*(G150&lt;提成标准!E:E)),提成标准!C:C)))</f>
        <v>快递小货</v>
      </c>
      <c r="D150" s="9">
        <f t="shared" si="7"/>
        <v>1</v>
      </c>
      <c r="E150" s="9">
        <f>_xlfn.XLOOKUP(C150,提成标准!C:C,提成标准!H:H,"")</f>
        <v>2</v>
      </c>
      <c r="F150" s="9">
        <f t="shared" si="8"/>
        <v>2</v>
      </c>
      <c r="G150" s="9">
        <f>_xlfn.XLOOKUP(I150,过机服务商重量差!A:A,过机服务商重量差!L:L)</f>
        <v>2.5</v>
      </c>
      <c r="H150" s="9" t="str">
        <f ca="1">IFERROR(LOOKUP(1,0/((B150=名单!B:B)*(VALUE(AY150)&gt;=名单!E:E)*(VALUE(AY150)&lt;=名单!G:G)*(AA150="正常走货")),名单!H:H),"否")</f>
        <v>否</v>
      </c>
      <c r="I150" s="64" t="s">
        <v>529</v>
      </c>
      <c r="J150" s="64" t="s">
        <v>531</v>
      </c>
      <c r="L150" s="65" t="s">
        <v>24</v>
      </c>
      <c r="N150" s="64" t="s">
        <v>18</v>
      </c>
      <c r="O150" s="66"/>
      <c r="P150" s="66"/>
      <c r="T150" s="66"/>
      <c r="U150" s="65" t="s">
        <v>223</v>
      </c>
      <c r="V150" s="65" t="s">
        <v>14413</v>
      </c>
      <c r="W150" s="66"/>
      <c r="Y150" s="66"/>
      <c r="Z150" s="66"/>
      <c r="AA150" s="65" t="s">
        <v>14382</v>
      </c>
      <c r="AQ150" s="64">
        <v>49.5</v>
      </c>
      <c r="AV150" s="66"/>
      <c r="AW150" s="66"/>
      <c r="AX150" s="66"/>
      <c r="AY150" s="67" t="s">
        <v>14540</v>
      </c>
      <c r="BE150" s="66"/>
    </row>
    <row r="151" spans="1:58">
      <c r="A151" s="9" t="str">
        <f t="shared" si="6"/>
        <v>2026-01</v>
      </c>
      <c r="B151" s="9" t="str">
        <f>_xlfn.XLOOKUP(I151,过机服务商重量差!A:A,过机服务商重量差!G:G)</f>
        <v>小旋风</v>
      </c>
      <c r="C151" s="9" t="str">
        <f>IF(N151="FBA","主营产品",IF(N151="专线","专线",LOOKUP(1,0/((G151&gt;=提成标准!D:D)*(G151&lt;提成标准!E:E)),提成标准!C:C)))</f>
        <v>快递大货</v>
      </c>
      <c r="D151" s="9">
        <f t="shared" si="7"/>
        <v>41</v>
      </c>
      <c r="E151" s="9">
        <f>_xlfn.XLOOKUP(C151,提成标准!C:C,提成标准!H:H,"")</f>
        <v>0.1</v>
      </c>
      <c r="F151" s="9">
        <f t="shared" si="8"/>
        <v>4.1</v>
      </c>
      <c r="G151" s="9">
        <f>_xlfn.XLOOKUP(I151,过机服务商重量差!A:A,过机服务商重量差!L:L)</f>
        <v>41</v>
      </c>
      <c r="H151" s="9" t="str">
        <f ca="1">IFERROR(LOOKUP(1,0/((B151=名单!B:B)*(VALUE(AY151)&gt;=名单!E:E)*(VALUE(AY151)&lt;=名单!G:G)*(AA151="正常走货")),名单!H:H),"否")</f>
        <v>否</v>
      </c>
      <c r="I151" s="64" t="s">
        <v>532</v>
      </c>
      <c r="J151" s="64" t="s">
        <v>534</v>
      </c>
      <c r="L151" s="65" t="s">
        <v>449</v>
      </c>
      <c r="N151" s="64" t="s">
        <v>18</v>
      </c>
      <c r="O151" s="66"/>
      <c r="P151" s="66"/>
      <c r="T151" s="66"/>
      <c r="U151" s="65" t="s">
        <v>535</v>
      </c>
      <c r="V151" s="65" t="s">
        <v>14413</v>
      </c>
      <c r="W151" s="66"/>
      <c r="Y151" s="66"/>
      <c r="Z151" s="66"/>
      <c r="AA151" s="65" t="s">
        <v>14382</v>
      </c>
      <c r="AQ151" s="64">
        <v>405</v>
      </c>
      <c r="AV151" s="66"/>
      <c r="AW151" s="66"/>
      <c r="AX151" s="66"/>
      <c r="AY151" s="67" t="s">
        <v>14541</v>
      </c>
      <c r="BE151" s="66"/>
    </row>
    <row r="152" spans="1:58">
      <c r="A152" s="9" t="str">
        <f t="shared" si="6"/>
        <v>2026-01</v>
      </c>
      <c r="B152" s="9" t="str">
        <f>_xlfn.XLOOKUP(I152,过机服务商重量差!A:A,过机服务商重量差!G:G)</f>
        <v>无崖子</v>
      </c>
      <c r="C152" s="9" t="str">
        <f>IF(N152="FBA","主营产品",IF(N152="专线","专线",LOOKUP(1,0/((G152&gt;=提成标准!D:D)*(G152&lt;提成标准!E:E)),提成标准!C:C)))</f>
        <v>快递大货</v>
      </c>
      <c r="D152" s="9">
        <f t="shared" si="7"/>
        <v>125</v>
      </c>
      <c r="E152" s="9">
        <f>_xlfn.XLOOKUP(C152,提成标准!C:C,提成标准!H:H,"")</f>
        <v>0.1</v>
      </c>
      <c r="F152" s="9">
        <f t="shared" si="8"/>
        <v>12.5</v>
      </c>
      <c r="G152" s="9">
        <f>_xlfn.XLOOKUP(I152,过机服务商重量差!A:A,过机服务商重量差!L:L)</f>
        <v>125</v>
      </c>
      <c r="H152" s="9" t="str">
        <f ca="1">IFERROR(LOOKUP(1,0/((B152=名单!B:B)*(VALUE(AY152)&gt;=名单!E:E)*(VALUE(AY152)&lt;=名单!G:G)*(AA152="正常走货")),名单!H:H),"否")</f>
        <v>是</v>
      </c>
      <c r="I152" s="64" t="s">
        <v>536</v>
      </c>
      <c r="J152" s="64" t="s">
        <v>538</v>
      </c>
      <c r="L152" s="65" t="s">
        <v>539</v>
      </c>
      <c r="N152" s="64" t="s">
        <v>18</v>
      </c>
      <c r="O152" s="66"/>
      <c r="P152" s="66"/>
      <c r="T152" s="66"/>
      <c r="U152" s="65" t="s">
        <v>540</v>
      </c>
      <c r="V152" s="65" t="s">
        <v>14413</v>
      </c>
      <c r="W152" s="66"/>
      <c r="Y152" s="66"/>
      <c r="Z152" s="66"/>
      <c r="AA152" s="65" t="s">
        <v>14382</v>
      </c>
      <c r="AQ152" s="64">
        <v>890.73</v>
      </c>
      <c r="AV152" s="66"/>
      <c r="AW152" s="66"/>
      <c r="AX152" s="66"/>
      <c r="AY152" s="67" t="s">
        <v>14542</v>
      </c>
      <c r="BC152" s="66"/>
      <c r="BE152" s="66"/>
    </row>
    <row r="153" spans="1:58">
      <c r="A153" s="9" t="str">
        <f t="shared" si="6"/>
        <v>2026-01</v>
      </c>
      <c r="B153" s="9" t="str">
        <f>_xlfn.XLOOKUP(I153,过机服务商重量差!A:A,过机服务商重量差!G:G)</f>
        <v>玉麒麟</v>
      </c>
      <c r="C153" s="9" t="str">
        <f>IF(N153="FBA","主营产品",IF(N153="专线","专线",LOOKUP(1,0/((G153&gt;=提成标准!D:D)*(G153&lt;提成标准!E:E)),提成标准!C:C)))</f>
        <v>快递大货</v>
      </c>
      <c r="D153" s="9">
        <f t="shared" si="7"/>
        <v>69</v>
      </c>
      <c r="E153" s="9">
        <f>_xlfn.XLOOKUP(C153,提成标准!C:C,提成标准!H:H,"")</f>
        <v>0.1</v>
      </c>
      <c r="F153" s="9">
        <f t="shared" si="8"/>
        <v>6.9</v>
      </c>
      <c r="G153" s="9">
        <f>_xlfn.XLOOKUP(I153,过机服务商重量差!A:A,过机服务商重量差!L:L)</f>
        <v>69</v>
      </c>
      <c r="H153" s="9" t="str">
        <f ca="1">IFERROR(LOOKUP(1,0/((B153=名单!B:B)*(VALUE(AY153)&gt;=名单!E:E)*(VALUE(AY153)&lt;=名单!G:G)*(AA153="正常走货")),名单!H:H),"否")</f>
        <v>否</v>
      </c>
      <c r="I153" s="64" t="s">
        <v>541</v>
      </c>
      <c r="J153" s="64" t="s">
        <v>543</v>
      </c>
      <c r="L153" s="65" t="s">
        <v>17</v>
      </c>
      <c r="N153" s="64" t="s">
        <v>18</v>
      </c>
      <c r="O153" s="66"/>
      <c r="P153" s="66"/>
      <c r="T153" s="66"/>
      <c r="U153" s="65" t="s">
        <v>292</v>
      </c>
      <c r="V153" s="65" t="s">
        <v>14413</v>
      </c>
      <c r="W153" s="66"/>
      <c r="Y153" s="66"/>
      <c r="Z153" s="66"/>
      <c r="AA153" s="65" t="s">
        <v>14382</v>
      </c>
      <c r="AQ153" s="64">
        <v>337.65</v>
      </c>
      <c r="AV153" s="66"/>
      <c r="AW153" s="66"/>
      <c r="AX153" s="66"/>
      <c r="AY153" s="67" t="s">
        <v>14543</v>
      </c>
      <c r="BE153" s="66"/>
    </row>
    <row r="154" spans="1:58">
      <c r="A154" s="9" t="str">
        <f t="shared" si="6"/>
        <v>2026-01</v>
      </c>
      <c r="B154" s="9" t="str">
        <f>_xlfn.XLOOKUP(I154,过机服务商重量差!A:A,过机服务商重量差!G:G)</f>
        <v>帅时莹</v>
      </c>
      <c r="C154" s="9" t="str">
        <f>IF(N154="FBA","主营产品",IF(N154="专线","专线",LOOKUP(1,0/((G154&gt;=提成标准!D:D)*(G154&lt;提成标准!E:E)),提成标准!C:C)))</f>
        <v>快递小货</v>
      </c>
      <c r="D154" s="9">
        <f t="shared" si="7"/>
        <v>1</v>
      </c>
      <c r="E154" s="9">
        <f>_xlfn.XLOOKUP(C154,提成标准!C:C,提成标准!H:H,"")</f>
        <v>2</v>
      </c>
      <c r="F154" s="9">
        <f t="shared" si="8"/>
        <v>2</v>
      </c>
      <c r="G154" s="9">
        <f>_xlfn.XLOOKUP(I154,过机服务商重量差!A:A,过机服务商重量差!L:L)</f>
        <v>10</v>
      </c>
      <c r="H154" s="9" t="str">
        <f ca="1">IFERROR(LOOKUP(1,0/((B154=名单!B:B)*(VALUE(AY154)&gt;=名单!E:E)*(VALUE(AY154)&lt;=名单!G:G)*(AA154="正常走货")),名单!H:H),"否")</f>
        <v>否</v>
      </c>
      <c r="I154" s="64" t="s">
        <v>544</v>
      </c>
      <c r="J154" s="64" t="s">
        <v>546</v>
      </c>
      <c r="L154" s="65" t="s">
        <v>140</v>
      </c>
      <c r="N154" s="64" t="s">
        <v>18</v>
      </c>
      <c r="O154" s="66"/>
      <c r="P154" s="66"/>
      <c r="T154" s="66"/>
      <c r="U154" s="65" t="s">
        <v>535</v>
      </c>
      <c r="V154" s="65" t="s">
        <v>14413</v>
      </c>
      <c r="W154" s="66"/>
      <c r="Y154" s="66"/>
      <c r="Z154" s="66"/>
      <c r="AA154" s="65" t="s">
        <v>14382</v>
      </c>
      <c r="AQ154" s="64">
        <v>86.35</v>
      </c>
      <c r="AU154" s="66"/>
      <c r="AV154" s="66"/>
      <c r="AW154" s="66"/>
      <c r="AX154" s="66"/>
      <c r="AY154" s="67" t="s">
        <v>14544</v>
      </c>
      <c r="BE154" s="66"/>
    </row>
    <row r="155" spans="1:58">
      <c r="A155" s="9" t="str">
        <f t="shared" si="6"/>
        <v>2026-01</v>
      </c>
      <c r="B155" s="9" t="str">
        <f>_xlfn.XLOOKUP(I155,过机服务商重量差!A:A,过机服务商重量差!G:G)</f>
        <v>无崖子</v>
      </c>
      <c r="C155" s="9" t="str">
        <f>IF(N155="FBA","主营产品",IF(N155="专线","专线",LOOKUP(1,0/((G155&gt;=提成标准!D:D)*(G155&lt;提成标准!E:E)),提成标准!C:C)))</f>
        <v>快递大货</v>
      </c>
      <c r="D155" s="9">
        <f t="shared" si="7"/>
        <v>56</v>
      </c>
      <c r="E155" s="9">
        <f>_xlfn.XLOOKUP(C155,提成标准!C:C,提成标准!H:H,"")</f>
        <v>0.1</v>
      </c>
      <c r="F155" s="9">
        <f t="shared" si="8"/>
        <v>5.6</v>
      </c>
      <c r="G155" s="9">
        <f>_xlfn.XLOOKUP(I155,过机服务商重量差!A:A,过机服务商重量差!L:L)</f>
        <v>56</v>
      </c>
      <c r="H155" s="9" t="str">
        <f ca="1">IFERROR(LOOKUP(1,0/((B155=名单!B:B)*(VALUE(AY155)&gt;=名单!E:E)*(VALUE(AY155)&lt;=名单!G:G)*(AA155="正常走货")),名单!H:H),"否")</f>
        <v>否</v>
      </c>
      <c r="I155" s="64" t="s">
        <v>547</v>
      </c>
      <c r="J155" s="64" t="s">
        <v>36</v>
      </c>
      <c r="L155" s="65" t="s">
        <v>182</v>
      </c>
      <c r="N155" s="64" t="s">
        <v>18</v>
      </c>
      <c r="O155" s="66"/>
      <c r="P155" s="66"/>
      <c r="T155" s="66"/>
      <c r="U155" s="65" t="s">
        <v>86</v>
      </c>
      <c r="V155" s="65" t="s">
        <v>14381</v>
      </c>
      <c r="W155" s="66"/>
      <c r="Y155" s="66"/>
      <c r="Z155" s="66"/>
      <c r="AA155" s="65" t="s">
        <v>14437</v>
      </c>
      <c r="AQ155" s="64">
        <v>0</v>
      </c>
      <c r="AV155" s="66"/>
      <c r="AW155" s="66"/>
      <c r="AX155" s="66"/>
      <c r="AY155" s="67" t="s">
        <v>14545</v>
      </c>
      <c r="BE155" s="66"/>
    </row>
    <row r="156" spans="1:58">
      <c r="A156" s="9" t="str">
        <f t="shared" si="6"/>
        <v>2026-01</v>
      </c>
      <c r="B156" s="9" t="str">
        <f>_xlfn.XLOOKUP(I156,过机服务商重量差!A:A,过机服务商重量差!G:G)</f>
        <v>风清扬</v>
      </c>
      <c r="C156" s="9" t="str">
        <f>IF(N156="FBA","主营产品",IF(N156="专线","专线",LOOKUP(1,0/((G156&gt;=提成标准!D:D)*(G156&lt;提成标准!E:E)),提成标准!C:C)))</f>
        <v>快递大货</v>
      </c>
      <c r="D156" s="9">
        <f t="shared" si="7"/>
        <v>72</v>
      </c>
      <c r="E156" s="9">
        <f>_xlfn.XLOOKUP(C156,提成标准!C:C,提成标准!H:H,"")</f>
        <v>0.1</v>
      </c>
      <c r="F156" s="9">
        <f t="shared" si="8"/>
        <v>7.2</v>
      </c>
      <c r="G156" s="9">
        <f>_xlfn.XLOOKUP(I156,过机服务商重量差!A:A,过机服务商重量差!L:L)</f>
        <v>72</v>
      </c>
      <c r="H156" s="9" t="str">
        <f ca="1">IFERROR(LOOKUP(1,0/((B156=名单!B:B)*(VALUE(AY156)&gt;=名单!E:E)*(VALUE(AY156)&lt;=名单!G:G)*(AA156="正常走货")),名单!H:H),"否")</f>
        <v>否</v>
      </c>
      <c r="I156" s="64" t="s">
        <v>549</v>
      </c>
      <c r="J156" s="64" t="s">
        <v>551</v>
      </c>
      <c r="L156" s="65" t="s">
        <v>51</v>
      </c>
      <c r="N156" s="64" t="s">
        <v>18</v>
      </c>
      <c r="O156" s="66"/>
      <c r="P156" s="66"/>
      <c r="T156" s="66"/>
      <c r="U156" s="65" t="s">
        <v>232</v>
      </c>
      <c r="V156" s="65" t="s">
        <v>14389</v>
      </c>
      <c r="W156" s="66"/>
      <c r="Y156" s="66"/>
      <c r="Z156" s="66"/>
      <c r="AA156" s="65" t="s">
        <v>14382</v>
      </c>
      <c r="AQ156" s="64">
        <v>36</v>
      </c>
      <c r="AV156" s="66"/>
      <c r="AW156" s="66"/>
      <c r="AX156" s="66"/>
      <c r="AY156" s="67" t="s">
        <v>14546</v>
      </c>
      <c r="BC156" s="66"/>
      <c r="BE156" s="66"/>
    </row>
    <row r="157" spans="1:58">
      <c r="A157" s="9" t="str">
        <f t="shared" si="6"/>
        <v>2026-01</v>
      </c>
      <c r="B157" s="9" t="str">
        <f>_xlfn.XLOOKUP(I157,过机服务商重量差!A:A,过机服务商重量差!G:G)</f>
        <v>玉麒麟</v>
      </c>
      <c r="C157" s="9" t="str">
        <f>IF(N157="FBA","主营产品",IF(N157="专线","专线",LOOKUP(1,0/((G157&gt;=提成标准!D:D)*(G157&lt;提成标准!E:E)),提成标准!C:C)))</f>
        <v>快递小货</v>
      </c>
      <c r="D157" s="9">
        <f t="shared" si="7"/>
        <v>1</v>
      </c>
      <c r="E157" s="9">
        <f>_xlfn.XLOOKUP(C157,提成标准!C:C,提成标准!H:H,"")</f>
        <v>2</v>
      </c>
      <c r="F157" s="9">
        <f t="shared" si="8"/>
        <v>2</v>
      </c>
      <c r="G157" s="9">
        <f>_xlfn.XLOOKUP(I157,过机服务商重量差!A:A,过机服务商重量差!L:L)</f>
        <v>3.5</v>
      </c>
      <c r="H157" s="9" t="str">
        <f ca="1">IFERROR(LOOKUP(1,0/((B157=名单!B:B)*(VALUE(AY157)&gt;=名单!E:E)*(VALUE(AY157)&lt;=名单!G:G)*(AA157="正常走货")),名单!H:H),"否")</f>
        <v>否</v>
      </c>
      <c r="I157" s="64" t="s">
        <v>552</v>
      </c>
      <c r="J157" s="64" t="s">
        <v>554</v>
      </c>
      <c r="L157" s="65" t="s">
        <v>17</v>
      </c>
      <c r="N157" s="64" t="s">
        <v>18</v>
      </c>
      <c r="O157" s="66"/>
      <c r="P157" s="66"/>
      <c r="T157" s="66"/>
      <c r="U157" s="65" t="s">
        <v>398</v>
      </c>
      <c r="V157" s="65" t="s">
        <v>14385</v>
      </c>
      <c r="W157" s="66"/>
      <c r="Y157" s="66"/>
      <c r="Z157" s="66"/>
      <c r="AA157" s="65" t="s">
        <v>14382</v>
      </c>
      <c r="AQ157" s="64">
        <v>90.8</v>
      </c>
      <c r="AV157" s="66"/>
      <c r="AW157" s="66"/>
      <c r="AX157" s="66"/>
      <c r="AY157" s="67" t="s">
        <v>14547</v>
      </c>
      <c r="BC157" s="66"/>
      <c r="BE157" s="66"/>
      <c r="BF157" s="66"/>
    </row>
    <row r="158" spans="1:58">
      <c r="A158" s="9" t="str">
        <f t="shared" si="6"/>
        <v>2026-01</v>
      </c>
      <c r="B158" s="9" t="str">
        <f>_xlfn.XLOOKUP(I158,过机服务商重量差!A:A,过机服务商重量差!G:G)</f>
        <v>小旋风</v>
      </c>
      <c r="C158" s="9" t="str">
        <f>IF(N158="FBA","主营产品",IF(N158="专线","专线",LOOKUP(1,0/((G158&gt;=提成标准!D:D)*(G158&lt;提成标准!E:E)),提成标准!C:C)))</f>
        <v>快递大货</v>
      </c>
      <c r="D158" s="9">
        <f t="shared" si="7"/>
        <v>33</v>
      </c>
      <c r="E158" s="9">
        <f>_xlfn.XLOOKUP(C158,提成标准!C:C,提成标准!H:H,"")</f>
        <v>0.1</v>
      </c>
      <c r="F158" s="9">
        <f t="shared" si="8"/>
        <v>3.3</v>
      </c>
      <c r="G158" s="9">
        <f>_xlfn.XLOOKUP(I158,过机服务商重量差!A:A,过机服务商重量差!L:L)</f>
        <v>33</v>
      </c>
      <c r="H158" s="9" t="str">
        <f ca="1">IFERROR(LOOKUP(1,0/((B158=名单!B:B)*(VALUE(AY158)&gt;=名单!E:E)*(VALUE(AY158)&lt;=名单!G:G)*(AA158="正常走货")),名单!H:H),"否")</f>
        <v>否</v>
      </c>
      <c r="I158" s="64" t="s">
        <v>555</v>
      </c>
      <c r="J158" s="64" t="s">
        <v>557</v>
      </c>
      <c r="L158" s="65" t="s">
        <v>397</v>
      </c>
      <c r="N158" s="64" t="s">
        <v>18</v>
      </c>
      <c r="O158" s="66"/>
      <c r="P158" s="66"/>
      <c r="T158" s="66"/>
      <c r="U158" s="65" t="s">
        <v>558</v>
      </c>
      <c r="V158" s="65" t="s">
        <v>14413</v>
      </c>
      <c r="W158" s="66"/>
      <c r="Y158" s="66"/>
      <c r="Z158" s="66"/>
      <c r="AA158" s="65" t="s">
        <v>14382</v>
      </c>
      <c r="AQ158" s="64">
        <v>2009</v>
      </c>
      <c r="AU158" s="66"/>
      <c r="AV158" s="66"/>
      <c r="AW158" s="66"/>
      <c r="AX158" s="66"/>
      <c r="AY158" s="67" t="s">
        <v>14548</v>
      </c>
      <c r="BC158" s="66"/>
      <c r="BE158" s="66"/>
      <c r="BF158" s="66"/>
    </row>
    <row r="159" spans="1:58">
      <c r="A159" s="9" t="str">
        <f t="shared" si="6"/>
        <v>2026-01</v>
      </c>
      <c r="B159" s="9" t="str">
        <f>_xlfn.XLOOKUP(I159,过机服务商重量差!A:A,过机服务商重量差!G:G)</f>
        <v>玉麒麟</v>
      </c>
      <c r="C159" s="9" t="str">
        <f>IF(N159="FBA","主营产品",IF(N159="专线","专线",LOOKUP(1,0/((G159&gt;=提成标准!D:D)*(G159&lt;提成标准!E:E)),提成标准!C:C)))</f>
        <v>快递小货</v>
      </c>
      <c r="D159" s="9">
        <f t="shared" si="7"/>
        <v>1</v>
      </c>
      <c r="E159" s="9">
        <f>_xlfn.XLOOKUP(C159,提成标准!C:C,提成标准!H:H,"")</f>
        <v>2</v>
      </c>
      <c r="F159" s="9">
        <f t="shared" si="8"/>
        <v>2</v>
      </c>
      <c r="G159" s="9">
        <f>_xlfn.XLOOKUP(I159,过机服务商重量差!A:A,过机服务商重量差!L:L)</f>
        <v>15.5</v>
      </c>
      <c r="H159" s="9" t="str">
        <f ca="1">IFERROR(LOOKUP(1,0/((B159=名单!B:B)*(VALUE(AY159)&gt;=名单!E:E)*(VALUE(AY159)&lt;=名单!G:G)*(AA159="正常走货")),名单!H:H),"否")</f>
        <v>否</v>
      </c>
      <c r="I159" s="64" t="s">
        <v>559</v>
      </c>
      <c r="J159" s="64" t="s">
        <v>561</v>
      </c>
      <c r="L159" s="65" t="s">
        <v>256</v>
      </c>
      <c r="N159" s="64" t="s">
        <v>18</v>
      </c>
      <c r="O159" s="66"/>
      <c r="P159" s="66"/>
      <c r="T159" s="66"/>
      <c r="U159" s="65" t="s">
        <v>562</v>
      </c>
      <c r="V159" s="65" t="s">
        <v>14413</v>
      </c>
      <c r="W159" s="66"/>
      <c r="Y159" s="66"/>
      <c r="Z159" s="66"/>
      <c r="AA159" s="65" t="s">
        <v>14382</v>
      </c>
      <c r="AQ159" s="64">
        <v>106</v>
      </c>
      <c r="AU159" s="66"/>
      <c r="AV159" s="66"/>
      <c r="AW159" s="66"/>
      <c r="AX159" s="66"/>
      <c r="AY159" s="67" t="s">
        <v>14549</v>
      </c>
      <c r="BC159" s="66"/>
      <c r="BE159" s="66"/>
      <c r="BF159" s="66"/>
    </row>
    <row r="160" spans="1:58">
      <c r="A160" s="9" t="str">
        <f t="shared" si="6"/>
        <v>2026-01</v>
      </c>
      <c r="B160" s="9" t="str">
        <f>_xlfn.XLOOKUP(I160,过机服务商重量差!A:A,过机服务商重量差!G:G)</f>
        <v>无崖子</v>
      </c>
      <c r="C160" s="9" t="str">
        <f>IF(N160="FBA","主营产品",IF(N160="专线","专线",LOOKUP(1,0/((G160&gt;=提成标准!D:D)*(G160&lt;提成标准!E:E)),提成标准!C:C)))</f>
        <v>快递大货</v>
      </c>
      <c r="D160" s="9">
        <f t="shared" si="7"/>
        <v>30</v>
      </c>
      <c r="E160" s="9">
        <f>_xlfn.XLOOKUP(C160,提成标准!C:C,提成标准!H:H,"")</f>
        <v>0.1</v>
      </c>
      <c r="F160" s="9">
        <f t="shared" si="8"/>
        <v>3</v>
      </c>
      <c r="G160" s="9">
        <f>_xlfn.XLOOKUP(I160,过机服务商重量差!A:A,过机服务商重量差!L:L)</f>
        <v>30</v>
      </c>
      <c r="H160" s="9" t="str">
        <f ca="1">IFERROR(LOOKUP(1,0/((B160=名单!B:B)*(VALUE(AY160)&gt;=名单!E:E)*(VALUE(AY160)&lt;=名单!G:G)*(AA160="正常走货")),名单!H:H),"否")</f>
        <v>是</v>
      </c>
      <c r="I160" s="64" t="s">
        <v>563</v>
      </c>
      <c r="J160" s="64" t="s">
        <v>565</v>
      </c>
      <c r="L160" s="65" t="s">
        <v>566</v>
      </c>
      <c r="N160" s="64" t="s">
        <v>18</v>
      </c>
      <c r="O160" s="66"/>
      <c r="P160" s="66"/>
      <c r="T160" s="66"/>
      <c r="U160" s="65" t="s">
        <v>145</v>
      </c>
      <c r="V160" s="65" t="s">
        <v>14410</v>
      </c>
      <c r="W160" s="66"/>
      <c r="Y160" s="66"/>
      <c r="Z160" s="66"/>
      <c r="AA160" s="65" t="s">
        <v>14382</v>
      </c>
      <c r="AQ160" s="64">
        <v>0.400000000000091</v>
      </c>
      <c r="AV160" s="66"/>
      <c r="AX160" s="66"/>
      <c r="AY160" s="67" t="s">
        <v>14550</v>
      </c>
      <c r="BE160" s="66"/>
    </row>
    <row r="161" spans="1:58">
      <c r="A161" s="9" t="str">
        <f t="shared" si="6"/>
        <v>2026-01</v>
      </c>
      <c r="B161" s="9" t="str">
        <f>_xlfn.XLOOKUP(I161,过机服务商重量差!A:A,过机服务商重量差!G:G)</f>
        <v>玉麒麟</v>
      </c>
      <c r="C161" s="9" t="str">
        <f>IF(N161="FBA","主营产品",IF(N161="专线","专线",LOOKUP(1,0/((G161&gt;=提成标准!D:D)*(G161&lt;提成标准!E:E)),提成标准!C:C)))</f>
        <v>快递大货</v>
      </c>
      <c r="D161" s="9">
        <f t="shared" si="7"/>
        <v>34</v>
      </c>
      <c r="E161" s="9">
        <f>_xlfn.XLOOKUP(C161,提成标准!C:C,提成标准!H:H,"")</f>
        <v>0.1</v>
      </c>
      <c r="F161" s="9">
        <f t="shared" si="8"/>
        <v>3.4</v>
      </c>
      <c r="G161" s="9">
        <f>_xlfn.XLOOKUP(I161,过机服务商重量差!A:A,过机服务商重量差!L:L)</f>
        <v>34</v>
      </c>
      <c r="H161" s="9" t="str">
        <f ca="1">IFERROR(LOOKUP(1,0/((B161=名单!B:B)*(VALUE(AY161)&gt;=名单!E:E)*(VALUE(AY161)&lt;=名单!G:G)*(AA161="正常走货")),名单!H:H),"否")</f>
        <v>否</v>
      </c>
      <c r="I161" s="64" t="s">
        <v>567</v>
      </c>
      <c r="J161" s="64" t="s">
        <v>569</v>
      </c>
      <c r="L161" s="65" t="s">
        <v>17</v>
      </c>
      <c r="N161" s="64" t="s">
        <v>18</v>
      </c>
      <c r="O161" s="66"/>
      <c r="P161" s="66"/>
      <c r="T161" s="66"/>
      <c r="U161" s="65" t="s">
        <v>570</v>
      </c>
      <c r="V161" s="65" t="s">
        <v>14410</v>
      </c>
      <c r="W161" s="66"/>
      <c r="Y161" s="66"/>
      <c r="Z161" s="66"/>
      <c r="AA161" s="65" t="s">
        <v>14382</v>
      </c>
      <c r="AQ161" s="64">
        <v>199.6</v>
      </c>
      <c r="AV161" s="66"/>
      <c r="AW161" s="66"/>
      <c r="AX161" s="66"/>
      <c r="AY161" s="67" t="s">
        <v>14551</v>
      </c>
      <c r="BE161" s="66"/>
    </row>
    <row r="162" spans="1:58">
      <c r="A162" s="9" t="str">
        <f t="shared" si="6"/>
        <v>2026-01</v>
      </c>
      <c r="B162" s="9" t="str">
        <f>_xlfn.XLOOKUP(I162,过机服务商重量差!A:A,过机服务商重量差!G:G)</f>
        <v>帅时莹</v>
      </c>
      <c r="C162" s="9" t="str">
        <f>IF(N162="FBA","主营产品",IF(N162="专线","专线",LOOKUP(1,0/((G162&gt;=提成标准!D:D)*(G162&lt;提成标准!E:E)),提成标准!C:C)))</f>
        <v>快递大货</v>
      </c>
      <c r="D162" s="9">
        <f t="shared" si="7"/>
        <v>32</v>
      </c>
      <c r="E162" s="9">
        <f>_xlfn.XLOOKUP(C162,提成标准!C:C,提成标准!H:H,"")</f>
        <v>0.1</v>
      </c>
      <c r="F162" s="9">
        <f t="shared" si="8"/>
        <v>3.2</v>
      </c>
      <c r="G162" s="9">
        <f>_xlfn.XLOOKUP(I162,过机服务商重量差!A:A,过机服务商重量差!L:L)</f>
        <v>32</v>
      </c>
      <c r="H162" s="9" t="str">
        <f ca="1">IFERROR(LOOKUP(1,0/((B162=名单!B:B)*(VALUE(AY162)&gt;=名单!E:E)*(VALUE(AY162)&lt;=名单!G:G)*(AA162="正常走货")),名单!H:H),"否")</f>
        <v>否</v>
      </c>
      <c r="I162" s="64" t="s">
        <v>571</v>
      </c>
      <c r="J162" s="64" t="s">
        <v>573</v>
      </c>
      <c r="L162" s="65" t="s">
        <v>140</v>
      </c>
      <c r="N162" s="64" t="s">
        <v>18</v>
      </c>
      <c r="O162" s="66"/>
      <c r="P162" s="66"/>
      <c r="T162" s="66"/>
      <c r="U162" s="65" t="s">
        <v>562</v>
      </c>
      <c r="V162" s="65" t="s">
        <v>14413</v>
      </c>
      <c r="W162" s="66"/>
      <c r="Y162" s="66"/>
      <c r="Z162" s="66"/>
      <c r="AA162" s="65" t="s">
        <v>14382</v>
      </c>
      <c r="AQ162" s="64">
        <v>313.99</v>
      </c>
      <c r="AV162" s="66"/>
      <c r="AX162" s="66"/>
      <c r="AY162" s="67" t="s">
        <v>14552</v>
      </c>
      <c r="BC162" s="66"/>
      <c r="BE162" s="66"/>
    </row>
    <row r="163" spans="1:58">
      <c r="A163" s="9" t="str">
        <f t="shared" si="6"/>
        <v>2026-01</v>
      </c>
      <c r="B163" s="9" t="str">
        <f>_xlfn.XLOOKUP(I163,过机服务商重量差!A:A,过机服务商重量差!G:G)</f>
        <v>玉麒麟</v>
      </c>
      <c r="C163" s="9" t="str">
        <f>IF(N163="FBA","主营产品",IF(N163="专线","专线",LOOKUP(1,0/((G163&gt;=提成标准!D:D)*(G163&lt;提成标准!E:E)),提成标准!C:C)))</f>
        <v>快递小货</v>
      </c>
      <c r="D163" s="9">
        <f t="shared" si="7"/>
        <v>1</v>
      </c>
      <c r="E163" s="9">
        <f>_xlfn.XLOOKUP(C163,提成标准!C:C,提成标准!H:H,"")</f>
        <v>2</v>
      </c>
      <c r="F163" s="9">
        <f t="shared" si="8"/>
        <v>2</v>
      </c>
      <c r="G163" s="9">
        <f>_xlfn.XLOOKUP(I163,过机服务商重量差!A:A,过机服务商重量差!L:L)</f>
        <v>6.5</v>
      </c>
      <c r="H163" s="9" t="str">
        <f ca="1">IFERROR(LOOKUP(1,0/((B163=名单!B:B)*(VALUE(AY163)&gt;=名单!E:E)*(VALUE(AY163)&lt;=名单!G:G)*(AA163="正常走货")),名单!H:H),"否")</f>
        <v>否</v>
      </c>
      <c r="I163" s="64" t="s">
        <v>574</v>
      </c>
      <c r="J163" s="64" t="s">
        <v>576</v>
      </c>
      <c r="L163" s="65" t="s">
        <v>17</v>
      </c>
      <c r="N163" s="64" t="s">
        <v>18</v>
      </c>
      <c r="O163" s="66"/>
      <c r="P163" s="66"/>
      <c r="T163" s="66"/>
      <c r="U163" s="65" t="s">
        <v>227</v>
      </c>
      <c r="V163" s="65" t="s">
        <v>14413</v>
      </c>
      <c r="W163" s="66"/>
      <c r="Y163" s="66"/>
      <c r="Z163" s="66"/>
      <c r="AA163" s="65" t="s">
        <v>14382</v>
      </c>
      <c r="AQ163" s="64">
        <v>226.4</v>
      </c>
      <c r="AV163" s="66"/>
      <c r="AW163" s="66"/>
      <c r="AX163" s="66"/>
      <c r="AY163" s="67" t="s">
        <v>14553</v>
      </c>
      <c r="BE163" s="66"/>
    </row>
    <row r="164" spans="1:58">
      <c r="A164" s="9" t="str">
        <f t="shared" si="6"/>
        <v>2026-01</v>
      </c>
      <c r="B164" s="9" t="str">
        <f>_xlfn.XLOOKUP(I164,过机服务商重量差!A:A,过机服务商重量差!G:G)</f>
        <v>无崖子</v>
      </c>
      <c r="C164" s="9" t="str">
        <f>IF(N164="FBA","主营产品",IF(N164="专线","专线",LOOKUP(1,0/((G164&gt;=提成标准!D:D)*(G164&lt;提成标准!E:E)),提成标准!C:C)))</f>
        <v>快递小货</v>
      </c>
      <c r="D164" s="9">
        <f t="shared" si="7"/>
        <v>1</v>
      </c>
      <c r="E164" s="9">
        <f>_xlfn.XLOOKUP(C164,提成标准!C:C,提成标准!H:H,"")</f>
        <v>2</v>
      </c>
      <c r="F164" s="9">
        <f t="shared" si="8"/>
        <v>2</v>
      </c>
      <c r="G164" s="9">
        <f>_xlfn.XLOOKUP(I164,过机服务商重量差!A:A,过机服务商重量差!L:L)</f>
        <v>13.5</v>
      </c>
      <c r="H164" s="9" t="str">
        <f ca="1">IFERROR(LOOKUP(1,0/((B164=名单!B:B)*(VALUE(AY164)&gt;=名单!E:E)*(VALUE(AY164)&lt;=名单!G:G)*(AA164="正常走货")),名单!H:H),"否")</f>
        <v>是</v>
      </c>
      <c r="I164" s="64" t="s">
        <v>577</v>
      </c>
      <c r="J164" s="64" t="s">
        <v>579</v>
      </c>
      <c r="L164" s="65" t="s">
        <v>128</v>
      </c>
      <c r="N164" s="64" t="s">
        <v>18</v>
      </c>
      <c r="O164" s="66"/>
      <c r="P164" s="66"/>
      <c r="T164" s="66"/>
      <c r="U164" s="65" t="s">
        <v>558</v>
      </c>
      <c r="V164" s="65" t="s">
        <v>14413</v>
      </c>
      <c r="W164" s="66"/>
      <c r="Y164" s="66"/>
      <c r="Z164" s="66"/>
      <c r="AA164" s="65" t="s">
        <v>14382</v>
      </c>
      <c r="AQ164" s="64">
        <v>186.21</v>
      </c>
      <c r="AU164" s="66"/>
      <c r="AV164" s="66"/>
      <c r="AW164" s="66"/>
      <c r="AX164" s="66"/>
      <c r="AY164" s="67" t="s">
        <v>14554</v>
      </c>
      <c r="BC164" s="66"/>
      <c r="BE164" s="66"/>
    </row>
    <row r="165" spans="1:58">
      <c r="A165" s="9" t="str">
        <f t="shared" si="6"/>
        <v>2026-01</v>
      </c>
      <c r="B165" s="9" t="str">
        <f>_xlfn.XLOOKUP(I165,过机服务商重量差!A:A,过机服务商重量差!G:G)</f>
        <v>小旋风</v>
      </c>
      <c r="C165" s="9" t="str">
        <f>IF(N165="FBA","主营产品",IF(N165="专线","专线",LOOKUP(1,0/((G165&gt;=提成标准!D:D)*(G165&lt;提成标准!E:E)),提成标准!C:C)))</f>
        <v>快递大货</v>
      </c>
      <c r="D165" s="9">
        <f t="shared" si="7"/>
        <v>1426</v>
      </c>
      <c r="E165" s="9">
        <f>_xlfn.XLOOKUP(C165,提成标准!C:C,提成标准!H:H,"")</f>
        <v>0.1</v>
      </c>
      <c r="F165" s="9">
        <f t="shared" si="8"/>
        <v>142.6</v>
      </c>
      <c r="G165" s="9">
        <f>_xlfn.XLOOKUP(I165,过机服务商重量差!A:A,过机服务商重量差!L:L)</f>
        <v>1426</v>
      </c>
      <c r="H165" s="9" t="str">
        <f ca="1">IFERROR(LOOKUP(1,0/((B165=名单!B:B)*(VALUE(AY165)&gt;=名单!E:E)*(VALUE(AY165)&lt;=名单!G:G)*(AA165="正常走货")),名单!H:H),"否")</f>
        <v>否</v>
      </c>
      <c r="I165" s="64" t="s">
        <v>580</v>
      </c>
      <c r="J165" s="64" t="s">
        <v>582</v>
      </c>
      <c r="L165" s="65" t="s">
        <v>453</v>
      </c>
      <c r="N165" s="64" t="s">
        <v>18</v>
      </c>
      <c r="O165" s="66"/>
      <c r="P165" s="66"/>
      <c r="T165" s="66"/>
      <c r="U165" s="65" t="s">
        <v>223</v>
      </c>
      <c r="V165" s="65" t="s">
        <v>14413</v>
      </c>
      <c r="W165" s="66"/>
      <c r="Y165" s="66"/>
      <c r="Z165" s="66"/>
      <c r="AA165" s="65" t="s">
        <v>14382</v>
      </c>
      <c r="AQ165" s="64">
        <v>285.200000000001</v>
      </c>
      <c r="AU165" s="66"/>
      <c r="AV165" s="66"/>
      <c r="AW165" s="66"/>
      <c r="AX165" s="66"/>
      <c r="AY165" s="67" t="s">
        <v>14555</v>
      </c>
      <c r="BE165" s="66"/>
    </row>
    <row r="166" spans="1:58">
      <c r="A166" s="9" t="str">
        <f t="shared" si="6"/>
        <v>2026-01</v>
      </c>
      <c r="B166" s="9" t="str">
        <f>_xlfn.XLOOKUP(I166,过机服务商重量差!A:A,过机服务商重量差!G:G)</f>
        <v>帅时莹</v>
      </c>
      <c r="C166" s="9" t="str">
        <f>IF(N166="FBA","主营产品",IF(N166="专线","专线",LOOKUP(1,0/((G166&gt;=提成标准!D:D)*(G166&lt;提成标准!E:E)),提成标准!C:C)))</f>
        <v>快递大货</v>
      </c>
      <c r="D166" s="9">
        <f t="shared" si="7"/>
        <v>22</v>
      </c>
      <c r="E166" s="9">
        <f>_xlfn.XLOOKUP(C166,提成标准!C:C,提成标准!H:H,"")</f>
        <v>0.1</v>
      </c>
      <c r="F166" s="9">
        <f t="shared" si="8"/>
        <v>2.2</v>
      </c>
      <c r="G166" s="9">
        <f>_xlfn.XLOOKUP(I166,过机服务商重量差!A:A,过机服务商重量差!L:L)</f>
        <v>22</v>
      </c>
      <c r="H166" s="9" t="str">
        <f ca="1">IFERROR(LOOKUP(1,0/((B166=名单!B:B)*(VALUE(AY166)&gt;=名单!E:E)*(VALUE(AY166)&lt;=名单!G:G)*(AA166="正常走货")),名单!H:H),"否")</f>
        <v>否</v>
      </c>
      <c r="I166" s="64" t="s">
        <v>583</v>
      </c>
      <c r="J166" s="64" t="s">
        <v>585</v>
      </c>
      <c r="L166" s="65" t="s">
        <v>586</v>
      </c>
      <c r="N166" s="64" t="s">
        <v>18</v>
      </c>
      <c r="O166" s="66"/>
      <c r="P166" s="66"/>
      <c r="T166" s="66"/>
      <c r="U166" s="65" t="s">
        <v>99</v>
      </c>
      <c r="V166" s="65" t="s">
        <v>14413</v>
      </c>
      <c r="W166" s="66"/>
      <c r="Y166" s="66"/>
      <c r="Z166" s="66"/>
      <c r="AA166" s="65" t="s">
        <v>14382</v>
      </c>
      <c r="AQ166" s="64">
        <v>172.74</v>
      </c>
      <c r="AU166" s="66"/>
      <c r="AV166" s="66"/>
      <c r="AW166" s="66"/>
      <c r="AX166" s="66"/>
      <c r="AY166" s="67" t="s">
        <v>14556</v>
      </c>
      <c r="BE166" s="66"/>
    </row>
    <row r="167" spans="1:58">
      <c r="A167" s="9" t="str">
        <f t="shared" si="6"/>
        <v>2026-01</v>
      </c>
      <c r="B167" s="9" t="str">
        <f>_xlfn.XLOOKUP(I167,过机服务商重量差!A:A,过机服务商重量差!G:G)</f>
        <v>无崖子</v>
      </c>
      <c r="C167" s="9" t="str">
        <f>IF(N167="FBA","主营产品",IF(N167="专线","专线",LOOKUP(1,0/((G167&gt;=提成标准!D:D)*(G167&lt;提成标准!E:E)),提成标准!C:C)))</f>
        <v>快递小货</v>
      </c>
      <c r="D167" s="9">
        <f t="shared" si="7"/>
        <v>1</v>
      </c>
      <c r="E167" s="9">
        <f>_xlfn.XLOOKUP(C167,提成标准!C:C,提成标准!H:H,"")</f>
        <v>2</v>
      </c>
      <c r="F167" s="9">
        <f t="shared" si="8"/>
        <v>2</v>
      </c>
      <c r="G167" s="9">
        <f>_xlfn.XLOOKUP(I167,过机服务商重量差!A:A,过机服务商重量差!L:L)</f>
        <v>9</v>
      </c>
      <c r="H167" s="9" t="str">
        <f ca="1">IFERROR(LOOKUP(1,0/((B167=名单!B:B)*(VALUE(AY167)&gt;=名单!E:E)*(VALUE(AY167)&lt;=名单!G:G)*(AA167="正常走货")),名单!H:H),"否")</f>
        <v>是</v>
      </c>
      <c r="I167" s="64" t="s">
        <v>587</v>
      </c>
      <c r="J167" s="64" t="s">
        <v>589</v>
      </c>
      <c r="L167" s="65" t="s">
        <v>590</v>
      </c>
      <c r="N167" s="64" t="s">
        <v>18</v>
      </c>
      <c r="O167" s="66"/>
      <c r="P167" s="66"/>
      <c r="T167" s="66"/>
      <c r="U167" s="65" t="s">
        <v>120</v>
      </c>
      <c r="V167" s="65" t="s">
        <v>14385</v>
      </c>
      <c r="W167" s="66"/>
      <c r="Y167" s="66"/>
      <c r="Z167" s="66"/>
      <c r="AA167" s="65" t="s">
        <v>14382</v>
      </c>
      <c r="AQ167" s="64">
        <v>64.56</v>
      </c>
      <c r="AU167" s="66"/>
      <c r="AV167" s="66"/>
      <c r="AW167" s="66"/>
      <c r="AX167" s="66"/>
      <c r="AY167" s="67" t="s">
        <v>14557</v>
      </c>
      <c r="BE167" s="66"/>
    </row>
    <row r="168" spans="1:58">
      <c r="A168" s="9" t="str">
        <f t="shared" si="6"/>
        <v>2026-01</v>
      </c>
      <c r="B168" s="9" t="str">
        <f>_xlfn.XLOOKUP(I168,过机服务商重量差!A:A,过机服务商重量差!G:G)</f>
        <v>风清扬</v>
      </c>
      <c r="C168" s="9" t="str">
        <f>IF(N168="FBA","主营产品",IF(N168="专线","专线",LOOKUP(1,0/((G168&gt;=提成标准!D:D)*(G168&lt;提成标准!E:E)),提成标准!C:C)))</f>
        <v>快递大货</v>
      </c>
      <c r="D168" s="9">
        <f t="shared" si="7"/>
        <v>320</v>
      </c>
      <c r="E168" s="9">
        <f>_xlfn.XLOOKUP(C168,提成标准!C:C,提成标准!H:H,"")</f>
        <v>0.1</v>
      </c>
      <c r="F168" s="9">
        <f t="shared" si="8"/>
        <v>32</v>
      </c>
      <c r="G168" s="9">
        <f>_xlfn.XLOOKUP(I168,过机服务商重量差!A:A,过机服务商重量差!L:L)</f>
        <v>320</v>
      </c>
      <c r="H168" s="9" t="str">
        <f ca="1">IFERROR(LOOKUP(1,0/((B168=名单!B:B)*(VALUE(AY168)&gt;=名单!E:E)*(VALUE(AY168)&lt;=名单!G:G)*(AA168="正常走货")),名单!H:H),"否")</f>
        <v>否</v>
      </c>
      <c r="I168" s="64" t="s">
        <v>591</v>
      </c>
      <c r="J168" s="64" t="s">
        <v>593</v>
      </c>
      <c r="L168" s="65" t="s">
        <v>231</v>
      </c>
      <c r="N168" s="64" t="s">
        <v>18</v>
      </c>
      <c r="O168" s="66"/>
      <c r="P168" s="66"/>
      <c r="T168" s="66"/>
      <c r="U168" s="65" t="s">
        <v>540</v>
      </c>
      <c r="V168" s="65" t="s">
        <v>14413</v>
      </c>
      <c r="W168" s="66"/>
      <c r="Y168" s="66"/>
      <c r="Z168" s="66"/>
      <c r="AA168" s="65" t="s">
        <v>14382</v>
      </c>
      <c r="AQ168" s="64">
        <v>800</v>
      </c>
      <c r="AU168" s="66"/>
      <c r="AV168" s="66"/>
      <c r="AW168" s="66"/>
      <c r="AX168" s="66"/>
      <c r="AY168" s="67" t="s">
        <v>14558</v>
      </c>
      <c r="BE168" s="66"/>
    </row>
    <row r="169" spans="1:58">
      <c r="A169" s="9" t="str">
        <f t="shared" si="6"/>
        <v>2026-01</v>
      </c>
      <c r="B169" s="9" t="str">
        <f>_xlfn.XLOOKUP(I169,过机服务商重量差!A:A,过机服务商重量差!G:G)</f>
        <v>007</v>
      </c>
      <c r="C169" s="9" t="str">
        <f>IF(N169="FBA","主营产品",IF(N169="专线","专线",LOOKUP(1,0/((G169&gt;=提成标准!D:D)*(G169&lt;提成标准!E:E)),提成标准!C:C)))</f>
        <v>快递大货</v>
      </c>
      <c r="D169" s="9">
        <f t="shared" si="7"/>
        <v>82</v>
      </c>
      <c r="E169" s="9">
        <f>_xlfn.XLOOKUP(C169,提成标准!C:C,提成标准!H:H,"")</f>
        <v>0.1</v>
      </c>
      <c r="F169" s="9">
        <f t="shared" si="8"/>
        <v>8.2</v>
      </c>
      <c r="G169" s="9">
        <f>_xlfn.XLOOKUP(I169,过机服务商重量差!A:A,过机服务商重量差!L:L)</f>
        <v>82</v>
      </c>
      <c r="H169" s="9" t="str">
        <f ca="1">IFERROR(LOOKUP(1,0/((B169=名单!B:B)*(VALUE(AY169)&gt;=名单!E:E)*(VALUE(AY169)&lt;=名单!G:G)*(AA169="正常走货")),名单!H:H),"否")</f>
        <v>否</v>
      </c>
      <c r="I169" s="64" t="s">
        <v>594</v>
      </c>
      <c r="J169" s="64" t="s">
        <v>596</v>
      </c>
      <c r="L169" s="65" t="s">
        <v>266</v>
      </c>
      <c r="N169" s="65" t="s">
        <v>18</v>
      </c>
      <c r="O169" s="66"/>
      <c r="P169" s="66"/>
      <c r="T169" s="66"/>
      <c r="U169" s="65" t="s">
        <v>156</v>
      </c>
      <c r="V169" s="65" t="s">
        <v>14389</v>
      </c>
      <c r="W169" s="66"/>
      <c r="Y169" s="66"/>
      <c r="Z169" s="66"/>
      <c r="AA169" s="65" t="s">
        <v>14382</v>
      </c>
      <c r="AQ169" s="64">
        <v>1115.2</v>
      </c>
      <c r="AU169" s="66"/>
      <c r="AV169" s="66"/>
      <c r="AW169" s="66"/>
      <c r="AX169" s="66"/>
      <c r="AY169" s="67" t="s">
        <v>14559</v>
      </c>
      <c r="BE169" s="66"/>
      <c r="BF169" s="66"/>
    </row>
    <row r="170" spans="1:58">
      <c r="A170" s="9" t="str">
        <f t="shared" si="6"/>
        <v>2026-01</v>
      </c>
      <c r="B170" s="9" t="str">
        <f>_xlfn.XLOOKUP(I170,过机服务商重量差!A:A,过机服务商重量差!G:G)</f>
        <v>007</v>
      </c>
      <c r="C170" s="9" t="str">
        <f>IF(N170="FBA","主营产品",IF(N170="专线","专线",LOOKUP(1,0/((G170&gt;=提成标准!D:D)*(G170&lt;提成标准!E:E)),提成标准!C:C)))</f>
        <v>快递大货</v>
      </c>
      <c r="D170" s="9">
        <f t="shared" si="7"/>
        <v>91</v>
      </c>
      <c r="E170" s="9">
        <f>_xlfn.XLOOKUP(C170,提成标准!C:C,提成标准!H:H,"")</f>
        <v>0.1</v>
      </c>
      <c r="F170" s="9">
        <f t="shared" si="8"/>
        <v>9.1</v>
      </c>
      <c r="G170" s="9">
        <f>_xlfn.XLOOKUP(I170,过机服务商重量差!A:A,过机服务商重量差!L:L)</f>
        <v>91</v>
      </c>
      <c r="H170" s="9" t="str">
        <f ca="1">IFERROR(LOOKUP(1,0/((B170=名单!B:B)*(VALUE(AY170)&gt;=名单!E:E)*(VALUE(AY170)&lt;=名单!G:G)*(AA170="正常走货")),名单!H:H),"否")</f>
        <v>否</v>
      </c>
      <c r="I170" s="64" t="s">
        <v>597</v>
      </c>
      <c r="J170" s="64" t="s">
        <v>599</v>
      </c>
      <c r="L170" s="64" t="s">
        <v>266</v>
      </c>
      <c r="N170" s="64" t="s">
        <v>18</v>
      </c>
      <c r="O170" s="66"/>
      <c r="P170" s="66"/>
      <c r="T170" s="66"/>
      <c r="U170" s="65" t="s">
        <v>156</v>
      </c>
      <c r="V170" s="65" t="s">
        <v>14389</v>
      </c>
      <c r="W170" s="66"/>
      <c r="Y170" s="66"/>
      <c r="Z170" s="66"/>
      <c r="AA170" s="65" t="s">
        <v>14382</v>
      </c>
      <c r="AQ170" s="64">
        <v>1237.6</v>
      </c>
      <c r="AU170" s="66"/>
      <c r="AV170" s="66"/>
      <c r="AX170" s="66"/>
      <c r="AY170" s="67" t="s">
        <v>14560</v>
      </c>
      <c r="BE170" s="66"/>
    </row>
    <row r="171" spans="1:58">
      <c r="A171" s="9" t="str">
        <f t="shared" si="6"/>
        <v>2026-01</v>
      </c>
      <c r="B171" s="9" t="str">
        <f>_xlfn.XLOOKUP(I171,过机服务商重量差!A:A,过机服务商重量差!G:G)</f>
        <v>无崖子</v>
      </c>
      <c r="C171" s="9" t="str">
        <f>IF(N171="FBA","主营产品",IF(N171="专线","专线",LOOKUP(1,0/((G171&gt;=提成标准!D:D)*(G171&lt;提成标准!E:E)),提成标准!C:C)))</f>
        <v>快递小货</v>
      </c>
      <c r="D171" s="9">
        <f t="shared" si="7"/>
        <v>1</v>
      </c>
      <c r="E171" s="9">
        <f>_xlfn.XLOOKUP(C171,提成标准!C:C,提成标准!H:H,"")</f>
        <v>2</v>
      </c>
      <c r="F171" s="9">
        <f t="shared" si="8"/>
        <v>2</v>
      </c>
      <c r="G171" s="9">
        <f>_xlfn.XLOOKUP(I171,过机服务商重量差!A:A,过机服务商重量差!L:L)</f>
        <v>4</v>
      </c>
      <c r="H171" s="9" t="str">
        <f ca="1">IFERROR(LOOKUP(1,0/((B171=名单!B:B)*(VALUE(AY171)&gt;=名单!E:E)*(VALUE(AY171)&lt;=名单!G:G)*(AA171="正常走货")),名单!H:H),"否")</f>
        <v>是</v>
      </c>
      <c r="I171" s="64" t="s">
        <v>600</v>
      </c>
      <c r="J171" s="64" t="s">
        <v>602</v>
      </c>
      <c r="L171" s="65" t="s">
        <v>603</v>
      </c>
      <c r="N171" s="64" t="s">
        <v>18</v>
      </c>
      <c r="O171" s="66"/>
      <c r="P171" s="66"/>
      <c r="T171" s="66"/>
      <c r="U171" s="65" t="s">
        <v>604</v>
      </c>
      <c r="V171" s="65" t="s">
        <v>14410</v>
      </c>
      <c r="W171" s="66"/>
      <c r="Y171" s="66"/>
      <c r="Z171" s="66"/>
      <c r="AA171" s="65" t="s">
        <v>14382</v>
      </c>
      <c r="AQ171" s="64">
        <v>97.6</v>
      </c>
      <c r="AU171" s="66"/>
      <c r="AV171" s="66"/>
      <c r="AW171" s="66"/>
      <c r="AX171" s="66"/>
      <c r="AY171" s="67" t="s">
        <v>14561</v>
      </c>
      <c r="BC171" s="66"/>
      <c r="BE171" s="66"/>
      <c r="BF171" s="66"/>
    </row>
    <row r="172" spans="1:58">
      <c r="A172" s="9" t="str">
        <f t="shared" si="6"/>
        <v>2026-01</v>
      </c>
      <c r="B172" s="9" t="str">
        <f>_xlfn.XLOOKUP(I172,过机服务商重量差!A:A,过机服务商重量差!G:G)</f>
        <v>小旋风</v>
      </c>
      <c r="C172" s="9" t="str">
        <f>IF(N172="FBA","主营产品",IF(N172="专线","专线",LOOKUP(1,0/((G172&gt;=提成标准!D:D)*(G172&lt;提成标准!E:E)),提成标准!C:C)))</f>
        <v>快递大货</v>
      </c>
      <c r="D172" s="9">
        <f t="shared" si="7"/>
        <v>33</v>
      </c>
      <c r="E172" s="9">
        <f>_xlfn.XLOOKUP(C172,提成标准!C:C,提成标准!H:H,"")</f>
        <v>0.1</v>
      </c>
      <c r="F172" s="9">
        <f t="shared" si="8"/>
        <v>3.3</v>
      </c>
      <c r="G172" s="9">
        <f>_xlfn.XLOOKUP(I172,过机服务商重量差!A:A,过机服务商重量差!L:L)</f>
        <v>33</v>
      </c>
      <c r="H172" s="9" t="str">
        <f ca="1">IFERROR(LOOKUP(1,0/((B172=名单!B:B)*(VALUE(AY172)&gt;=名单!E:E)*(VALUE(AY172)&lt;=名单!G:G)*(AA172="正常走货")),名单!H:H),"否")</f>
        <v>否</v>
      </c>
      <c r="I172" s="64" t="s">
        <v>605</v>
      </c>
      <c r="J172" s="64" t="s">
        <v>607</v>
      </c>
      <c r="L172" s="65" t="s">
        <v>85</v>
      </c>
      <c r="N172" s="64" t="s">
        <v>18</v>
      </c>
      <c r="O172" s="66"/>
      <c r="P172" s="66"/>
      <c r="T172" s="66"/>
      <c r="U172" s="65" t="s">
        <v>120</v>
      </c>
      <c r="V172" s="65" t="s">
        <v>14385</v>
      </c>
      <c r="W172" s="66"/>
      <c r="Y172" s="66"/>
      <c r="Z172" s="66"/>
      <c r="AA172" s="65" t="s">
        <v>14382</v>
      </c>
      <c r="AQ172" s="64">
        <v>72.5999999999999</v>
      </c>
      <c r="AU172" s="66"/>
      <c r="AV172" s="66"/>
      <c r="AW172" s="66"/>
      <c r="AX172" s="66"/>
      <c r="AY172" s="67" t="s">
        <v>14562</v>
      </c>
      <c r="BE172" s="66"/>
    </row>
    <row r="173" spans="1:58">
      <c r="A173" s="9" t="str">
        <f t="shared" si="6"/>
        <v>2026-01</v>
      </c>
      <c r="B173" s="9" t="str">
        <f>_xlfn.XLOOKUP(I173,过机服务商重量差!A:A,过机服务商重量差!G:G)</f>
        <v>无崖子</v>
      </c>
      <c r="C173" s="9" t="str">
        <f>IF(N173="FBA","主营产品",IF(N173="专线","专线",LOOKUP(1,0/((G173&gt;=提成标准!D:D)*(G173&lt;提成标准!E:E)),提成标准!C:C)))</f>
        <v>快递大货</v>
      </c>
      <c r="D173" s="9">
        <f t="shared" si="7"/>
        <v>28</v>
      </c>
      <c r="E173" s="9">
        <f>_xlfn.XLOOKUP(C173,提成标准!C:C,提成标准!H:H,"")</f>
        <v>0.1</v>
      </c>
      <c r="F173" s="9">
        <f t="shared" si="8"/>
        <v>2.8</v>
      </c>
      <c r="G173" s="9">
        <f>_xlfn.XLOOKUP(I173,过机服务商重量差!A:A,过机服务商重量差!L:L)</f>
        <v>28</v>
      </c>
      <c r="H173" s="9" t="str">
        <f ca="1">IFERROR(LOOKUP(1,0/((B173=名单!B:B)*(VALUE(AY173)&gt;=名单!E:E)*(VALUE(AY173)&lt;=名单!G:G)*(AA173="正常走货")),名单!H:H),"否")</f>
        <v>是</v>
      </c>
      <c r="I173" s="64" t="s">
        <v>608</v>
      </c>
      <c r="J173" s="64" t="s">
        <v>610</v>
      </c>
      <c r="L173" s="65" t="s">
        <v>611</v>
      </c>
      <c r="N173" s="64" t="s">
        <v>18</v>
      </c>
      <c r="O173" s="66"/>
      <c r="P173" s="66"/>
      <c r="T173" s="66"/>
      <c r="U173" s="65" t="s">
        <v>612</v>
      </c>
      <c r="V173" s="65" t="s">
        <v>14410</v>
      </c>
      <c r="W173" s="66"/>
      <c r="Y173" s="66"/>
      <c r="Z173" s="66"/>
      <c r="AA173" s="65" t="s">
        <v>14382</v>
      </c>
      <c r="AQ173" s="64">
        <v>19.3</v>
      </c>
      <c r="AU173" s="66"/>
      <c r="AV173" s="66"/>
      <c r="AW173" s="66"/>
      <c r="AX173" s="66"/>
      <c r="AY173" s="67" t="s">
        <v>14563</v>
      </c>
      <c r="BE173" s="66"/>
    </row>
    <row r="174" spans="1:58">
      <c r="A174" s="9" t="str">
        <f t="shared" si="6"/>
        <v>2026-01</v>
      </c>
      <c r="B174" s="9" t="str">
        <f>_xlfn.XLOOKUP(I174,过机服务商重量差!A:A,过机服务商重量差!G:G)</f>
        <v>帅时莹</v>
      </c>
      <c r="C174" s="9" t="str">
        <f>IF(N174="FBA","主营产品",IF(N174="专线","专线",LOOKUP(1,0/((G174&gt;=提成标准!D:D)*(G174&lt;提成标准!E:E)),提成标准!C:C)))</f>
        <v>快递小货</v>
      </c>
      <c r="D174" s="9">
        <f t="shared" si="7"/>
        <v>1</v>
      </c>
      <c r="E174" s="9">
        <f>_xlfn.XLOOKUP(C174,提成标准!C:C,提成标准!H:H,"")</f>
        <v>2</v>
      </c>
      <c r="F174" s="9">
        <f t="shared" si="8"/>
        <v>2</v>
      </c>
      <c r="G174" s="9">
        <f>_xlfn.XLOOKUP(I174,过机服务商重量差!A:A,过机服务商重量差!L:L)</f>
        <v>2</v>
      </c>
      <c r="H174" s="9" t="str">
        <f ca="1">IFERROR(LOOKUP(1,0/((B174=名单!B:B)*(VALUE(AY174)&gt;=名单!E:E)*(VALUE(AY174)&lt;=名单!G:G)*(AA174="正常走货")),名单!H:H),"否")</f>
        <v>否</v>
      </c>
      <c r="I174" s="64" t="s">
        <v>613</v>
      </c>
      <c r="J174" s="64" t="s">
        <v>615</v>
      </c>
      <c r="L174" s="65" t="s">
        <v>140</v>
      </c>
      <c r="N174" s="64" t="s">
        <v>18</v>
      </c>
      <c r="O174" s="66"/>
      <c r="P174" s="66"/>
      <c r="T174" s="66"/>
      <c r="U174" s="65" t="s">
        <v>199</v>
      </c>
      <c r="V174" s="65" t="s">
        <v>14442</v>
      </c>
      <c r="W174" s="66"/>
      <c r="Y174" s="66"/>
      <c r="Z174" s="66"/>
      <c r="AA174" s="65" t="s">
        <v>14382</v>
      </c>
      <c r="AQ174" s="64">
        <v>52.87</v>
      </c>
      <c r="AV174" s="66"/>
      <c r="AX174" s="66"/>
      <c r="AY174" s="67" t="s">
        <v>14564</v>
      </c>
      <c r="BC174" s="66"/>
      <c r="BE174" s="66"/>
      <c r="BF174" s="66"/>
    </row>
    <row r="175" spans="1:58">
      <c r="A175" s="9" t="str">
        <f t="shared" si="6"/>
        <v>2026-01</v>
      </c>
      <c r="B175" s="9" t="str">
        <f>_xlfn.XLOOKUP(I175,过机服务商重量差!A:A,过机服务商重量差!G:G)</f>
        <v>帅时莹</v>
      </c>
      <c r="C175" s="9" t="str">
        <f>IF(N175="FBA","主营产品",IF(N175="专线","专线",LOOKUP(1,0/((G175&gt;=提成标准!D:D)*(G175&lt;提成标准!E:E)),提成标准!C:C)))</f>
        <v>快递小货</v>
      </c>
      <c r="D175" s="9">
        <f t="shared" si="7"/>
        <v>1</v>
      </c>
      <c r="E175" s="9">
        <f>_xlfn.XLOOKUP(C175,提成标准!C:C,提成标准!H:H,"")</f>
        <v>2</v>
      </c>
      <c r="F175" s="9">
        <f t="shared" si="8"/>
        <v>2</v>
      </c>
      <c r="G175" s="9">
        <f>_xlfn.XLOOKUP(I175,过机服务商重量差!A:A,过机服务商重量差!L:L)</f>
        <v>1.5</v>
      </c>
      <c r="H175" s="9" t="str">
        <f ca="1">IFERROR(LOOKUP(1,0/((B175=名单!B:B)*(VALUE(AY175)&gt;=名单!E:E)*(VALUE(AY175)&lt;=名单!G:G)*(AA175="正常走货")),名单!H:H),"否")</f>
        <v>否</v>
      </c>
      <c r="I175" s="64" t="s">
        <v>616</v>
      </c>
      <c r="J175" s="64" t="s">
        <v>618</v>
      </c>
      <c r="L175" s="65" t="s">
        <v>458</v>
      </c>
      <c r="N175" s="65" t="s">
        <v>18</v>
      </c>
      <c r="O175" s="66"/>
      <c r="P175" s="66"/>
      <c r="T175" s="66"/>
      <c r="U175" s="65" t="s">
        <v>191</v>
      </c>
      <c r="V175" s="65" t="s">
        <v>14413</v>
      </c>
      <c r="W175" s="66"/>
      <c r="Y175" s="66"/>
      <c r="Z175" s="66"/>
      <c r="AA175" s="65" t="s">
        <v>14382</v>
      </c>
      <c r="AQ175" s="64">
        <v>112</v>
      </c>
      <c r="AU175" s="66"/>
      <c r="AV175" s="66"/>
      <c r="AW175" s="66"/>
      <c r="AX175" s="66"/>
      <c r="AY175" s="67" t="s">
        <v>14565</v>
      </c>
      <c r="BE175" s="66"/>
    </row>
    <row r="176" spans="1:58">
      <c r="A176" s="9" t="str">
        <f t="shared" si="6"/>
        <v>2026-01</v>
      </c>
      <c r="B176" s="9" t="str">
        <f>_xlfn.XLOOKUP(I176,过机服务商重量差!A:A,过机服务商重量差!G:G)</f>
        <v>007</v>
      </c>
      <c r="C176" s="9" t="str">
        <f>IF(N176="FBA","主营产品",IF(N176="专线","专线",LOOKUP(1,0/((G176&gt;=提成标准!D:D)*(G176&lt;提成标准!E:E)),提成标准!C:C)))</f>
        <v>快递大货</v>
      </c>
      <c r="D176" s="9">
        <f t="shared" si="7"/>
        <v>77</v>
      </c>
      <c r="E176" s="9">
        <f>_xlfn.XLOOKUP(C176,提成标准!C:C,提成标准!H:H,"")</f>
        <v>0.1</v>
      </c>
      <c r="F176" s="9">
        <f t="shared" si="8"/>
        <v>7.7</v>
      </c>
      <c r="G176" s="9">
        <f>_xlfn.XLOOKUP(I176,过机服务商重量差!A:A,过机服务商重量差!L:L)</f>
        <v>77</v>
      </c>
      <c r="H176" s="9" t="str">
        <f ca="1">IFERROR(LOOKUP(1,0/((B176=名单!B:B)*(VALUE(AY176)&gt;=名单!E:E)*(VALUE(AY176)&lt;=名单!G:G)*(AA176="正常走货")),名单!H:H),"否")</f>
        <v>否</v>
      </c>
      <c r="I176" s="64" t="s">
        <v>619</v>
      </c>
      <c r="J176" s="64" t="s">
        <v>621</v>
      </c>
      <c r="L176" s="65" t="s">
        <v>266</v>
      </c>
      <c r="N176" s="65" t="s">
        <v>18</v>
      </c>
      <c r="O176" s="66"/>
      <c r="P176" s="66"/>
      <c r="T176" s="66"/>
      <c r="U176" s="65" t="s">
        <v>471</v>
      </c>
      <c r="V176" s="65" t="s">
        <v>14389</v>
      </c>
      <c r="W176" s="66"/>
      <c r="Y176" s="66"/>
      <c r="Z176" s="66"/>
      <c r="AA176" s="65" t="s">
        <v>14382</v>
      </c>
      <c r="AQ176" s="64">
        <v>816.2</v>
      </c>
      <c r="AU176" s="66"/>
      <c r="AV176" s="66"/>
      <c r="AW176" s="66"/>
      <c r="AX176" s="66"/>
      <c r="AY176" s="67" t="s">
        <v>14566</v>
      </c>
      <c r="BE176" s="66"/>
    </row>
    <row r="177" spans="1:58">
      <c r="A177" s="9" t="str">
        <f t="shared" si="6"/>
        <v>2026-01</v>
      </c>
      <c r="B177" s="9" t="str">
        <f>_xlfn.XLOOKUP(I177,过机服务商重量差!A:A,过机服务商重量差!G:G)</f>
        <v>玉麒麟</v>
      </c>
      <c r="C177" s="9" t="str">
        <f>IF(N177="FBA","主营产品",IF(N177="专线","专线",LOOKUP(1,0/((G177&gt;=提成标准!D:D)*(G177&lt;提成标准!E:E)),提成标准!C:C)))</f>
        <v>快递大货</v>
      </c>
      <c r="D177" s="9">
        <f t="shared" si="7"/>
        <v>24</v>
      </c>
      <c r="E177" s="9">
        <f>_xlfn.XLOOKUP(C177,提成标准!C:C,提成标准!H:H,"")</f>
        <v>0.1</v>
      </c>
      <c r="F177" s="9">
        <f t="shared" si="8"/>
        <v>2.4</v>
      </c>
      <c r="G177" s="9">
        <f>_xlfn.XLOOKUP(I177,过机服务商重量差!A:A,过机服务商重量差!L:L)</f>
        <v>24</v>
      </c>
      <c r="H177" s="9" t="str">
        <f ca="1">IFERROR(LOOKUP(1,0/((B177=名单!B:B)*(VALUE(AY177)&gt;=名单!E:E)*(VALUE(AY177)&lt;=名单!G:G)*(AA177="正常走货")),名单!H:H),"否")</f>
        <v>否</v>
      </c>
      <c r="I177" s="64" t="s">
        <v>622</v>
      </c>
      <c r="J177" s="64" t="s">
        <v>624</v>
      </c>
      <c r="L177" s="64" t="s">
        <v>24</v>
      </c>
      <c r="N177" s="64" t="s">
        <v>18</v>
      </c>
      <c r="O177" s="66"/>
      <c r="P177" s="66"/>
      <c r="T177" s="66"/>
      <c r="U177" s="65" t="s">
        <v>246</v>
      </c>
      <c r="V177" s="65" t="s">
        <v>14389</v>
      </c>
      <c r="W177" s="66"/>
      <c r="Y177" s="66"/>
      <c r="Z177" s="66"/>
      <c r="AA177" s="65" t="s">
        <v>14382</v>
      </c>
      <c r="AQ177" s="64">
        <v>439.6</v>
      </c>
      <c r="AU177" s="66"/>
      <c r="AV177" s="66"/>
      <c r="AX177" s="66"/>
      <c r="AY177" s="67" t="s">
        <v>14567</v>
      </c>
      <c r="BE177" s="66"/>
    </row>
    <row r="178" spans="1:58">
      <c r="A178" s="9" t="str">
        <f t="shared" si="6"/>
        <v>2026-01</v>
      </c>
      <c r="B178" s="9" t="str">
        <f>_xlfn.XLOOKUP(I178,过机服务商重量差!A:A,过机服务商重量差!G:G)</f>
        <v>玉麒麟</v>
      </c>
      <c r="C178" s="9" t="str">
        <f>IF(N178="FBA","主营产品",IF(N178="专线","专线",LOOKUP(1,0/((G178&gt;=提成标准!D:D)*(G178&lt;提成标准!E:E)),提成标准!C:C)))</f>
        <v>快递大货</v>
      </c>
      <c r="D178" s="9">
        <f t="shared" si="7"/>
        <v>24</v>
      </c>
      <c r="E178" s="9">
        <f>_xlfn.XLOOKUP(C178,提成标准!C:C,提成标准!H:H,"")</f>
        <v>0.1</v>
      </c>
      <c r="F178" s="9">
        <f t="shared" si="8"/>
        <v>2.4</v>
      </c>
      <c r="G178" s="9">
        <f>_xlfn.XLOOKUP(I178,过机服务商重量差!A:A,过机服务商重量差!L:L)</f>
        <v>24</v>
      </c>
      <c r="H178" s="9" t="str">
        <f ca="1">IFERROR(LOOKUP(1,0/((B178=名单!B:B)*(VALUE(AY178)&gt;=名单!E:E)*(VALUE(AY178)&lt;=名单!G:G)*(AA178="正常走货")),名单!H:H),"否")</f>
        <v>否</v>
      </c>
      <c r="I178" s="64" t="s">
        <v>625</v>
      </c>
      <c r="J178" s="64" t="s">
        <v>627</v>
      </c>
      <c r="L178" s="65" t="s">
        <v>24</v>
      </c>
      <c r="N178" s="64" t="s">
        <v>18</v>
      </c>
      <c r="O178" s="66"/>
      <c r="P178" s="66"/>
      <c r="T178" s="66"/>
      <c r="U178" s="65" t="s">
        <v>246</v>
      </c>
      <c r="V178" s="65" t="s">
        <v>14389</v>
      </c>
      <c r="W178" s="66"/>
      <c r="Y178" s="66"/>
      <c r="Z178" s="66"/>
      <c r="AA178" s="65" t="s">
        <v>14382</v>
      </c>
      <c r="AQ178" s="64">
        <v>439.6</v>
      </c>
      <c r="AU178" s="66"/>
      <c r="AV178" s="66"/>
      <c r="AW178" s="66"/>
      <c r="AX178" s="66"/>
      <c r="AY178" s="67" t="s">
        <v>14568</v>
      </c>
      <c r="BE178" s="66"/>
    </row>
    <row r="179" spans="1:58">
      <c r="A179" s="9" t="str">
        <f t="shared" si="6"/>
        <v>2026-01</v>
      </c>
      <c r="B179" s="9" t="str">
        <f>_xlfn.XLOOKUP(I179,过机服务商重量差!A:A,过机服务商重量差!G:G)</f>
        <v>玉麒麟</v>
      </c>
      <c r="C179" s="9" t="str">
        <f>IF(N179="FBA","主营产品",IF(N179="专线","专线",LOOKUP(1,0/((G179&gt;=提成标准!D:D)*(G179&lt;提成标准!E:E)),提成标准!C:C)))</f>
        <v>快递大货</v>
      </c>
      <c r="D179" s="9">
        <f t="shared" si="7"/>
        <v>26</v>
      </c>
      <c r="E179" s="9">
        <f>_xlfn.XLOOKUP(C179,提成标准!C:C,提成标准!H:H,"")</f>
        <v>0.1</v>
      </c>
      <c r="F179" s="9">
        <f t="shared" si="8"/>
        <v>2.6</v>
      </c>
      <c r="G179" s="9">
        <f>_xlfn.XLOOKUP(I179,过机服务商重量差!A:A,过机服务商重量差!L:L)</f>
        <v>26</v>
      </c>
      <c r="H179" s="9" t="str">
        <f ca="1">IFERROR(LOOKUP(1,0/((B179=名单!B:B)*(VALUE(AY179)&gt;=名单!E:E)*(VALUE(AY179)&lt;=名单!G:G)*(AA179="正常走货")),名单!H:H),"否")</f>
        <v>否</v>
      </c>
      <c r="I179" s="64" t="s">
        <v>628</v>
      </c>
      <c r="J179" s="64" t="s">
        <v>630</v>
      </c>
      <c r="L179" s="65" t="s">
        <v>17</v>
      </c>
      <c r="N179" s="64" t="s">
        <v>18</v>
      </c>
      <c r="O179" s="66"/>
      <c r="P179" s="66"/>
      <c r="T179" s="66"/>
      <c r="U179" s="65" t="s">
        <v>454</v>
      </c>
      <c r="V179" s="65" t="s">
        <v>14410</v>
      </c>
      <c r="W179" s="66"/>
      <c r="Y179" s="66"/>
      <c r="Z179" s="66"/>
      <c r="AA179" s="65" t="s">
        <v>14382</v>
      </c>
      <c r="AQ179" s="64">
        <v>-63</v>
      </c>
      <c r="AV179" s="66"/>
      <c r="AW179" s="66"/>
      <c r="AX179" s="66"/>
      <c r="AY179" s="67" t="s">
        <v>14569</v>
      </c>
      <c r="BC179" s="66"/>
      <c r="BE179" s="66"/>
      <c r="BF179" s="66"/>
    </row>
    <row r="180" spans="1:58">
      <c r="A180" s="9" t="str">
        <f t="shared" si="6"/>
        <v>2026-01</v>
      </c>
      <c r="B180" s="9" t="str">
        <f>_xlfn.XLOOKUP(I180,过机服务商重量差!A:A,过机服务商重量差!G:G)</f>
        <v>风清扬</v>
      </c>
      <c r="C180" s="9" t="str">
        <f>IF(N180="FBA","主营产品",IF(N180="专线","专线",LOOKUP(1,0/((G180&gt;=提成标准!D:D)*(G180&lt;提成标准!E:E)),提成标准!C:C)))</f>
        <v>快递大货</v>
      </c>
      <c r="D180" s="9">
        <f t="shared" si="7"/>
        <v>81</v>
      </c>
      <c r="E180" s="9">
        <f>_xlfn.XLOOKUP(C180,提成标准!C:C,提成标准!H:H,"")</f>
        <v>0.1</v>
      </c>
      <c r="F180" s="9">
        <f t="shared" si="8"/>
        <v>8.1</v>
      </c>
      <c r="G180" s="9">
        <f>_xlfn.XLOOKUP(I180,过机服务商重量差!A:A,过机服务商重量差!L:L)</f>
        <v>81</v>
      </c>
      <c r="H180" s="9" t="str">
        <f ca="1">IFERROR(LOOKUP(1,0/((B180=名单!B:B)*(VALUE(AY180)&gt;=名单!E:E)*(VALUE(AY180)&lt;=名单!G:G)*(AA180="正常走货")),名单!H:H),"否")</f>
        <v>否</v>
      </c>
      <c r="I180" s="64" t="s">
        <v>631</v>
      </c>
      <c r="J180" s="64" t="s">
        <v>50</v>
      </c>
      <c r="L180" s="65" t="s">
        <v>633</v>
      </c>
      <c r="N180" s="64" t="s">
        <v>18</v>
      </c>
      <c r="O180" s="66"/>
      <c r="P180" s="66"/>
      <c r="T180" s="66"/>
      <c r="U180" s="65" t="s">
        <v>604</v>
      </c>
      <c r="V180" s="65" t="s">
        <v>14410</v>
      </c>
      <c r="W180" s="66"/>
      <c r="Y180" s="66"/>
      <c r="Z180" s="66"/>
      <c r="AA180" s="65" t="s">
        <v>14382</v>
      </c>
      <c r="AQ180" s="64">
        <v>87.3</v>
      </c>
      <c r="AU180" s="66"/>
      <c r="AV180" s="66"/>
      <c r="AW180" s="66"/>
      <c r="AX180" s="66"/>
      <c r="AY180" s="67" t="s">
        <v>14570</v>
      </c>
      <c r="BE180" s="66"/>
    </row>
    <row r="181" spans="1:58">
      <c r="A181" s="9" t="str">
        <f t="shared" si="6"/>
        <v>2026-01</v>
      </c>
      <c r="B181" s="9" t="str">
        <f>_xlfn.XLOOKUP(I181,过机服务商重量差!A:A,过机服务商重量差!G:G)</f>
        <v>玉麒麟</v>
      </c>
      <c r="C181" s="9" t="str">
        <f>IF(N181="FBA","主营产品",IF(N181="专线","专线",LOOKUP(1,0/((G181&gt;=提成标准!D:D)*(G181&lt;提成标准!E:E)),提成标准!C:C)))</f>
        <v>快递小货</v>
      </c>
      <c r="D181" s="9">
        <f t="shared" si="7"/>
        <v>1</v>
      </c>
      <c r="E181" s="9">
        <f>_xlfn.XLOOKUP(C181,提成标准!C:C,提成标准!H:H,"")</f>
        <v>2</v>
      </c>
      <c r="F181" s="9">
        <f t="shared" si="8"/>
        <v>2</v>
      </c>
      <c r="G181" s="9">
        <f>_xlfn.XLOOKUP(I181,过机服务商重量差!A:A,过机服务商重量差!L:L)</f>
        <v>4</v>
      </c>
      <c r="H181" s="9" t="str">
        <f ca="1">IFERROR(LOOKUP(1,0/((B181=名单!B:B)*(VALUE(AY181)&gt;=名单!E:E)*(VALUE(AY181)&lt;=名单!G:G)*(AA181="正常走货")),名单!H:H),"否")</f>
        <v>否</v>
      </c>
      <c r="I181" s="64" t="s">
        <v>634</v>
      </c>
      <c r="J181" s="64" t="s">
        <v>636</v>
      </c>
      <c r="L181" s="65" t="s">
        <v>17</v>
      </c>
      <c r="N181" s="64" t="s">
        <v>18</v>
      </c>
      <c r="O181" s="66"/>
      <c r="P181" s="66"/>
      <c r="T181" s="66"/>
      <c r="U181" s="65" t="s">
        <v>145</v>
      </c>
      <c r="V181" s="65" t="s">
        <v>14410</v>
      </c>
      <c r="W181" s="66"/>
      <c r="Y181" s="66"/>
      <c r="Z181" s="66"/>
      <c r="AA181" s="65" t="s">
        <v>14382</v>
      </c>
      <c r="AQ181" s="64">
        <v>80.2</v>
      </c>
      <c r="AV181" s="66"/>
      <c r="AW181" s="66"/>
      <c r="AX181" s="66"/>
      <c r="AY181" s="67" t="s">
        <v>14571</v>
      </c>
      <c r="BC181" s="66"/>
      <c r="BE181" s="66"/>
    </row>
    <row r="182" spans="1:58">
      <c r="A182" s="9" t="str">
        <f t="shared" si="6"/>
        <v>2026-01</v>
      </c>
      <c r="B182" s="9" t="str">
        <f>_xlfn.XLOOKUP(I182,过机服务商重量差!A:A,过机服务商重量差!G:G)</f>
        <v>风清扬</v>
      </c>
      <c r="C182" s="9" t="str">
        <f>IF(N182="FBA","主营产品",IF(N182="专线","专线",LOOKUP(1,0/((G182&gt;=提成标准!D:D)*(G182&lt;提成标准!E:E)),提成标准!C:C)))</f>
        <v>快递大货</v>
      </c>
      <c r="D182" s="9">
        <f t="shared" si="7"/>
        <v>119</v>
      </c>
      <c r="E182" s="9">
        <f>_xlfn.XLOOKUP(C182,提成标准!C:C,提成标准!H:H,"")</f>
        <v>0.1</v>
      </c>
      <c r="F182" s="9">
        <f t="shared" si="8"/>
        <v>11.9</v>
      </c>
      <c r="G182" s="9">
        <f>_xlfn.XLOOKUP(I182,过机服务商重量差!A:A,过机服务商重量差!L:L)</f>
        <v>119</v>
      </c>
      <c r="H182" s="9" t="str">
        <f ca="1">IFERROR(LOOKUP(1,0/((B182=名单!B:B)*(VALUE(AY182)&gt;=名单!E:E)*(VALUE(AY182)&lt;=名单!G:G)*(AA182="正常走货")),名单!H:H),"否")</f>
        <v>否</v>
      </c>
      <c r="I182" s="64" t="s">
        <v>637</v>
      </c>
      <c r="J182" s="64" t="s">
        <v>50</v>
      </c>
      <c r="L182" s="65" t="s">
        <v>633</v>
      </c>
      <c r="N182" s="64" t="s">
        <v>18</v>
      </c>
      <c r="O182" s="66"/>
      <c r="P182" s="66"/>
      <c r="T182" s="66"/>
      <c r="U182" s="65" t="s">
        <v>604</v>
      </c>
      <c r="V182" s="65" t="s">
        <v>14410</v>
      </c>
      <c r="W182" s="66"/>
      <c r="Y182" s="66"/>
      <c r="Z182" s="66"/>
      <c r="AA182" s="65" t="s">
        <v>14382</v>
      </c>
      <c r="AQ182" s="64">
        <v>148.6</v>
      </c>
      <c r="AV182" s="66"/>
      <c r="AW182" s="66"/>
      <c r="AX182" s="66"/>
      <c r="AY182" s="67" t="s">
        <v>14572</v>
      </c>
      <c r="BC182" s="66"/>
      <c r="BE182" s="66"/>
    </row>
    <row r="183" spans="1:58">
      <c r="A183" s="9" t="str">
        <f t="shared" si="6"/>
        <v>2026-01</v>
      </c>
      <c r="B183" s="9" t="str">
        <f>_xlfn.XLOOKUP(I183,过机服务商重量差!A:A,过机服务商重量差!G:G)</f>
        <v>风清扬</v>
      </c>
      <c r="C183" s="9" t="str">
        <f>IF(N183="FBA","主营产品",IF(N183="专线","专线",LOOKUP(1,0/((G183&gt;=提成标准!D:D)*(G183&lt;提成标准!E:E)),提成标准!C:C)))</f>
        <v>快递小货</v>
      </c>
      <c r="D183" s="9">
        <f t="shared" si="7"/>
        <v>1</v>
      </c>
      <c r="E183" s="9">
        <f>_xlfn.XLOOKUP(C183,提成标准!C:C,提成标准!H:H,"")</f>
        <v>2</v>
      </c>
      <c r="F183" s="9">
        <f t="shared" si="8"/>
        <v>2</v>
      </c>
      <c r="G183" s="9">
        <f>_xlfn.XLOOKUP(I183,过机服务商重量差!A:A,过机服务商重量差!L:L)</f>
        <v>8</v>
      </c>
      <c r="H183" s="9" t="str">
        <f ca="1">IFERROR(LOOKUP(1,0/((B183=名单!B:B)*(VALUE(AY183)&gt;=名单!E:E)*(VALUE(AY183)&lt;=名单!G:G)*(AA183="正常走货")),名单!H:H),"否")</f>
        <v>否</v>
      </c>
      <c r="I183" s="64" t="s">
        <v>639</v>
      </c>
      <c r="J183" s="64" t="s">
        <v>641</v>
      </c>
      <c r="L183" s="65" t="s">
        <v>144</v>
      </c>
      <c r="N183" s="64" t="s">
        <v>18</v>
      </c>
      <c r="O183" s="66"/>
      <c r="P183" s="66"/>
      <c r="T183" s="66"/>
      <c r="U183" s="65" t="s">
        <v>642</v>
      </c>
      <c r="V183" s="65" t="s">
        <v>14413</v>
      </c>
      <c r="W183" s="66"/>
      <c r="Y183" s="66"/>
      <c r="Z183" s="66"/>
      <c r="AA183" s="65" t="s">
        <v>14382</v>
      </c>
      <c r="AQ183" s="64">
        <v>230</v>
      </c>
      <c r="AU183" s="66"/>
      <c r="AV183" s="66"/>
      <c r="AW183" s="66"/>
      <c r="AX183" s="66"/>
      <c r="AY183" s="67" t="s">
        <v>14573</v>
      </c>
      <c r="BE183" s="66"/>
    </row>
    <row r="184" spans="1:58">
      <c r="A184" s="9" t="str">
        <f t="shared" si="6"/>
        <v>2026-01</v>
      </c>
      <c r="B184" s="9" t="str">
        <f>_xlfn.XLOOKUP(I184,过机服务商重量差!A:A,过机服务商重量差!G:G)</f>
        <v>风清扬</v>
      </c>
      <c r="C184" s="9" t="str">
        <f>IF(N184="FBA","主营产品",IF(N184="专线","专线",LOOKUP(1,0/((G184&gt;=提成标准!D:D)*(G184&lt;提成标准!E:E)),提成标准!C:C)))</f>
        <v>快递大货</v>
      </c>
      <c r="D184" s="9">
        <f t="shared" si="7"/>
        <v>191</v>
      </c>
      <c r="E184" s="9">
        <f>_xlfn.XLOOKUP(C184,提成标准!C:C,提成标准!H:H,"")</f>
        <v>0.1</v>
      </c>
      <c r="F184" s="9">
        <f t="shared" si="8"/>
        <v>19.1</v>
      </c>
      <c r="G184" s="9">
        <f>_xlfn.XLOOKUP(I184,过机服务商重量差!A:A,过机服务商重量差!L:L)</f>
        <v>191</v>
      </c>
      <c r="H184" s="9" t="str">
        <f ca="1">IFERROR(LOOKUP(1,0/((B184=名单!B:B)*(VALUE(AY184)&gt;=名单!E:E)*(VALUE(AY184)&lt;=名单!G:G)*(AA184="正常走货")),名单!H:H),"否")</f>
        <v>否</v>
      </c>
      <c r="I184" s="64" t="s">
        <v>643</v>
      </c>
      <c r="J184" s="64" t="s">
        <v>645</v>
      </c>
      <c r="L184" s="65" t="s">
        <v>51</v>
      </c>
      <c r="N184" s="64" t="s">
        <v>18</v>
      </c>
      <c r="O184" s="66"/>
      <c r="P184" s="66"/>
      <c r="T184" s="66"/>
      <c r="U184" s="65" t="s">
        <v>120</v>
      </c>
      <c r="V184" s="65" t="s">
        <v>14385</v>
      </c>
      <c r="W184" s="66"/>
      <c r="Y184" s="66"/>
      <c r="Z184" s="66"/>
      <c r="AA184" s="65" t="s">
        <v>14382</v>
      </c>
      <c r="AQ184" s="64">
        <v>410</v>
      </c>
      <c r="AV184" s="66"/>
      <c r="AX184" s="66"/>
      <c r="AY184" s="67" t="s">
        <v>14574</v>
      </c>
      <c r="BC184" s="66"/>
      <c r="BE184" s="66"/>
    </row>
    <row r="185" spans="1:58">
      <c r="A185" s="9" t="str">
        <f t="shared" si="6"/>
        <v>2026-01</v>
      </c>
      <c r="B185" s="9" t="str">
        <f>_xlfn.XLOOKUP(I185,过机服务商重量差!A:A,过机服务商重量差!G:G)</f>
        <v>帅时莹</v>
      </c>
      <c r="C185" s="9" t="str">
        <f>IF(N185="FBA","主营产品",IF(N185="专线","专线",LOOKUP(1,0/((G185&gt;=提成标准!D:D)*(G185&lt;提成标准!E:E)),提成标准!C:C)))</f>
        <v>快递小货</v>
      </c>
      <c r="D185" s="9">
        <f t="shared" si="7"/>
        <v>1</v>
      </c>
      <c r="E185" s="9">
        <f>_xlfn.XLOOKUP(C185,提成标准!C:C,提成标准!H:H,"")</f>
        <v>2</v>
      </c>
      <c r="F185" s="9">
        <f t="shared" si="8"/>
        <v>2</v>
      </c>
      <c r="G185" s="9">
        <f>_xlfn.XLOOKUP(I185,过机服务商重量差!A:A,过机服务商重量差!L:L)</f>
        <v>16</v>
      </c>
      <c r="H185" s="9" t="str">
        <f ca="1">IFERROR(LOOKUP(1,0/((B185=名单!B:B)*(VALUE(AY185)&gt;=名单!E:E)*(VALUE(AY185)&lt;=名单!G:G)*(AA185="正常走货")),名单!H:H),"否")</f>
        <v>否</v>
      </c>
      <c r="I185" s="64" t="s">
        <v>646</v>
      </c>
      <c r="J185" s="64" t="s">
        <v>648</v>
      </c>
      <c r="L185" s="64" t="s">
        <v>140</v>
      </c>
      <c r="N185" s="64" t="s">
        <v>18</v>
      </c>
      <c r="O185" s="66"/>
      <c r="P185" s="66"/>
      <c r="T185" s="66"/>
      <c r="U185" s="65" t="s">
        <v>187</v>
      </c>
      <c r="V185" s="65" t="s">
        <v>14413</v>
      </c>
      <c r="W185" s="66"/>
      <c r="Y185" s="66"/>
      <c r="Z185" s="66"/>
      <c r="AA185" s="65" t="s">
        <v>14382</v>
      </c>
      <c r="AQ185" s="64">
        <v>94.5599999999999</v>
      </c>
      <c r="AU185" s="66"/>
      <c r="AV185" s="66"/>
      <c r="AX185" s="66"/>
      <c r="AY185" s="67" t="s">
        <v>14575</v>
      </c>
      <c r="BE185" s="66"/>
    </row>
    <row r="186" spans="1:58">
      <c r="A186" s="9" t="str">
        <f t="shared" si="6"/>
        <v>2026-01</v>
      </c>
      <c r="B186" s="9" t="str">
        <f>_xlfn.XLOOKUP(I186,过机服务商重量差!A:A,过机服务商重量差!G:G)</f>
        <v>玉麒麟</v>
      </c>
      <c r="C186" s="9" t="str">
        <f>IF(N186="FBA","主营产品",IF(N186="专线","专线",LOOKUP(1,0/((G186&gt;=提成标准!D:D)*(G186&lt;提成标准!E:E)),提成标准!C:C)))</f>
        <v>快递小货</v>
      </c>
      <c r="D186" s="9">
        <f t="shared" si="7"/>
        <v>1</v>
      </c>
      <c r="E186" s="9">
        <f>_xlfn.XLOOKUP(C186,提成标准!C:C,提成标准!H:H,"")</f>
        <v>2</v>
      </c>
      <c r="F186" s="9">
        <f t="shared" si="8"/>
        <v>2</v>
      </c>
      <c r="G186" s="9">
        <f>_xlfn.XLOOKUP(I186,过机服务商重量差!A:A,过机服务商重量差!L:L)</f>
        <v>2.5</v>
      </c>
      <c r="H186" s="9" t="str">
        <f ca="1">IFERROR(LOOKUP(1,0/((B186=名单!B:B)*(VALUE(AY186)&gt;=名单!E:E)*(VALUE(AY186)&lt;=名单!G:G)*(AA186="正常走货")),名单!H:H),"否")</f>
        <v>否</v>
      </c>
      <c r="I186" s="64" t="s">
        <v>649</v>
      </c>
      <c r="J186" s="64" t="s">
        <v>651</v>
      </c>
      <c r="L186" s="65" t="s">
        <v>17</v>
      </c>
      <c r="N186" s="64" t="s">
        <v>18</v>
      </c>
      <c r="O186" s="66"/>
      <c r="P186" s="66"/>
      <c r="T186" s="66"/>
      <c r="U186" s="65" t="s">
        <v>199</v>
      </c>
      <c r="V186" s="65" t="s">
        <v>14442</v>
      </c>
      <c r="W186" s="66"/>
      <c r="Y186" s="66"/>
      <c r="Z186" s="66"/>
      <c r="AA186" s="65" t="s">
        <v>14382</v>
      </c>
      <c r="AQ186" s="64">
        <v>63.5</v>
      </c>
      <c r="AU186" s="66"/>
      <c r="AV186" s="66"/>
      <c r="AW186" s="66"/>
      <c r="AX186" s="66"/>
      <c r="AY186" s="67" t="s">
        <v>14576</v>
      </c>
      <c r="BE186" s="66"/>
    </row>
    <row r="187" spans="1:58">
      <c r="A187" s="9" t="str">
        <f t="shared" si="6"/>
        <v>2026-01</v>
      </c>
      <c r="B187" s="9" t="str">
        <f>_xlfn.XLOOKUP(I187,过机服务商重量差!A:A,过机服务商重量差!G:G)</f>
        <v>玉麒麟</v>
      </c>
      <c r="C187" s="9" t="str">
        <f>IF(N187="FBA","主营产品",IF(N187="专线","专线",LOOKUP(1,0/((G187&gt;=提成标准!D:D)*(G187&lt;提成标准!E:E)),提成标准!C:C)))</f>
        <v>快递小货</v>
      </c>
      <c r="D187" s="9">
        <f t="shared" si="7"/>
        <v>1</v>
      </c>
      <c r="E187" s="9">
        <f>_xlfn.XLOOKUP(C187,提成标准!C:C,提成标准!H:H,"")</f>
        <v>2</v>
      </c>
      <c r="F187" s="9">
        <f t="shared" si="8"/>
        <v>2</v>
      </c>
      <c r="G187" s="9">
        <f>_xlfn.XLOOKUP(I187,过机服务商重量差!A:A,过机服务商重量差!L:L)</f>
        <v>1</v>
      </c>
      <c r="H187" s="9" t="str">
        <f ca="1">IFERROR(LOOKUP(1,0/((B187=名单!B:B)*(VALUE(AY187)&gt;=名单!E:E)*(VALUE(AY187)&lt;=名单!G:G)*(AA187="正常走货")),名单!H:H),"否")</f>
        <v>否</v>
      </c>
      <c r="I187" s="64" t="s">
        <v>652</v>
      </c>
      <c r="J187" s="64" t="s">
        <v>654</v>
      </c>
      <c r="L187" s="65" t="s">
        <v>256</v>
      </c>
      <c r="N187" s="65" t="s">
        <v>18</v>
      </c>
      <c r="O187" s="66"/>
      <c r="P187" s="66"/>
      <c r="T187" s="66"/>
      <c r="U187" s="65" t="s">
        <v>99</v>
      </c>
      <c r="V187" s="65" t="s">
        <v>14413</v>
      </c>
      <c r="W187" s="66"/>
      <c r="Y187" s="66"/>
      <c r="Z187" s="66"/>
      <c r="AA187" s="65" t="s">
        <v>14382</v>
      </c>
      <c r="AQ187" s="64">
        <v>37</v>
      </c>
      <c r="AU187" s="66"/>
      <c r="AV187" s="66"/>
      <c r="AW187" s="66"/>
      <c r="AX187" s="66"/>
      <c r="AY187" s="67" t="s">
        <v>14577</v>
      </c>
      <c r="BE187" s="66"/>
      <c r="BF187" s="66"/>
    </row>
    <row r="188" spans="1:58">
      <c r="A188" s="9" t="str">
        <f t="shared" si="6"/>
        <v>2026-01</v>
      </c>
      <c r="B188" s="9" t="str">
        <f>_xlfn.XLOOKUP(I188,过机服务商重量差!A:A,过机服务商重量差!G:G)</f>
        <v>玉麒麟</v>
      </c>
      <c r="C188" s="9" t="str">
        <f>IF(N188="FBA","主营产品",IF(N188="专线","专线",LOOKUP(1,0/((G188&gt;=提成标准!D:D)*(G188&lt;提成标准!E:E)),提成标准!C:C)))</f>
        <v>快递小货</v>
      </c>
      <c r="D188" s="9">
        <f t="shared" si="7"/>
        <v>1</v>
      </c>
      <c r="E188" s="9">
        <f>_xlfn.XLOOKUP(C188,提成标准!C:C,提成标准!H:H,"")</f>
        <v>2</v>
      </c>
      <c r="F188" s="9">
        <f t="shared" si="8"/>
        <v>2</v>
      </c>
      <c r="G188" s="9">
        <f>_xlfn.XLOOKUP(I188,过机服务商重量差!A:A,过机服务商重量差!L:L)</f>
        <v>7</v>
      </c>
      <c r="H188" s="9" t="str">
        <f ca="1">IFERROR(LOOKUP(1,0/((B188=名单!B:B)*(VALUE(AY188)&gt;=名单!E:E)*(VALUE(AY188)&lt;=名单!G:G)*(AA188="正常走货")),名单!H:H),"否")</f>
        <v>否</v>
      </c>
      <c r="I188" s="64" t="s">
        <v>655</v>
      </c>
      <c r="J188" s="64" t="s">
        <v>657</v>
      </c>
      <c r="L188" s="65" t="s">
        <v>256</v>
      </c>
      <c r="N188" s="64" t="s">
        <v>18</v>
      </c>
      <c r="O188" s="66"/>
      <c r="P188" s="66"/>
      <c r="T188" s="66"/>
      <c r="U188" s="65" t="s">
        <v>99</v>
      </c>
      <c r="V188" s="65" t="s">
        <v>14413</v>
      </c>
      <c r="W188" s="66"/>
      <c r="Y188" s="66"/>
      <c r="Z188" s="66"/>
      <c r="AA188" s="65" t="s">
        <v>14382</v>
      </c>
      <c r="AQ188" s="64">
        <v>71.9</v>
      </c>
      <c r="AU188" s="66"/>
      <c r="AV188" s="66"/>
      <c r="AW188" s="66"/>
      <c r="AX188" s="66"/>
      <c r="AY188" s="67" t="s">
        <v>14578</v>
      </c>
      <c r="BE188" s="66"/>
    </row>
    <row r="189" spans="1:58">
      <c r="A189" s="9" t="str">
        <f t="shared" si="6"/>
        <v>2026-01</v>
      </c>
      <c r="B189" s="9" t="str">
        <f>_xlfn.XLOOKUP(I189,过机服务商重量差!A:A,过机服务商重量差!G:G)</f>
        <v>玉麒麟</v>
      </c>
      <c r="C189" s="9" t="str">
        <f>IF(N189="FBA","主营产品",IF(N189="专线","专线",LOOKUP(1,0/((G189&gt;=提成标准!D:D)*(G189&lt;提成标准!E:E)),提成标准!C:C)))</f>
        <v>快递大货</v>
      </c>
      <c r="D189" s="9">
        <f t="shared" si="7"/>
        <v>32</v>
      </c>
      <c r="E189" s="9">
        <f>_xlfn.XLOOKUP(C189,提成标准!C:C,提成标准!H:H,"")</f>
        <v>0.1</v>
      </c>
      <c r="F189" s="9">
        <f t="shared" si="8"/>
        <v>3.2</v>
      </c>
      <c r="G189" s="9">
        <f>_xlfn.XLOOKUP(I189,过机服务商重量差!A:A,过机服务商重量差!L:L)</f>
        <v>32</v>
      </c>
      <c r="H189" s="9" t="str">
        <f ca="1">IFERROR(LOOKUP(1,0/((B189=名单!B:B)*(VALUE(AY189)&gt;=名单!E:E)*(VALUE(AY189)&lt;=名单!G:G)*(AA189="正常走货")),名单!H:H),"否")</f>
        <v>否</v>
      </c>
      <c r="I189" s="64" t="s">
        <v>658</v>
      </c>
      <c r="J189" s="64" t="s">
        <v>660</v>
      </c>
      <c r="L189" s="65" t="s">
        <v>17</v>
      </c>
      <c r="N189" s="64" t="s">
        <v>18</v>
      </c>
      <c r="O189" s="66"/>
      <c r="P189" s="66"/>
      <c r="T189" s="66"/>
      <c r="U189" s="65" t="s">
        <v>20</v>
      </c>
      <c r="V189" s="65" t="s">
        <v>14381</v>
      </c>
      <c r="W189" s="66"/>
      <c r="Y189" s="66"/>
      <c r="Z189" s="66"/>
      <c r="AA189" s="65" t="s">
        <v>14382</v>
      </c>
      <c r="AQ189" s="64">
        <v>112</v>
      </c>
      <c r="AU189" s="66"/>
      <c r="AV189" s="66"/>
      <c r="AW189" s="66"/>
      <c r="AX189" s="66"/>
      <c r="AY189" s="67" t="s">
        <v>14579</v>
      </c>
      <c r="BE189" s="66"/>
    </row>
    <row r="190" spans="1:58">
      <c r="A190" s="9" t="str">
        <f t="shared" si="6"/>
        <v>2026-01</v>
      </c>
      <c r="B190" s="9" t="str">
        <f>_xlfn.XLOOKUP(I190,过机服务商重量差!A:A,过机服务商重量差!G:G)</f>
        <v>小旋风</v>
      </c>
      <c r="C190" s="9" t="str">
        <f>IF(N190="FBA","主营产品",IF(N190="专线","专线",LOOKUP(1,0/((G190&gt;=提成标准!D:D)*(G190&lt;提成标准!E:E)),提成标准!C:C)))</f>
        <v>快递大货</v>
      </c>
      <c r="D190" s="9">
        <f t="shared" si="7"/>
        <v>45</v>
      </c>
      <c r="E190" s="9">
        <f>_xlfn.XLOOKUP(C190,提成标准!C:C,提成标准!H:H,"")</f>
        <v>0.1</v>
      </c>
      <c r="F190" s="9">
        <f t="shared" si="8"/>
        <v>4.5</v>
      </c>
      <c r="G190" s="9">
        <f>_xlfn.XLOOKUP(I190,过机服务商重量差!A:A,过机服务商重量差!L:L)</f>
        <v>45</v>
      </c>
      <c r="H190" s="9" t="str">
        <f ca="1">IFERROR(LOOKUP(1,0/((B190=名单!B:B)*(VALUE(AY190)&gt;=名单!E:E)*(VALUE(AY190)&lt;=名单!G:G)*(AA190="正常走货")),名单!H:H),"否")</f>
        <v>否</v>
      </c>
      <c r="I190" s="64" t="s">
        <v>661</v>
      </c>
      <c r="J190" s="64" t="s">
        <v>663</v>
      </c>
      <c r="L190" s="65" t="s">
        <v>85</v>
      </c>
      <c r="N190" s="64" t="s">
        <v>18</v>
      </c>
      <c r="O190" s="66"/>
      <c r="P190" s="66"/>
      <c r="T190" s="66"/>
      <c r="U190" s="65" t="s">
        <v>664</v>
      </c>
      <c r="V190" s="65" t="s">
        <v>14410</v>
      </c>
      <c r="W190" s="66"/>
      <c r="Y190" s="66"/>
      <c r="Z190" s="66"/>
      <c r="AA190" s="65" t="s">
        <v>14382</v>
      </c>
      <c r="AQ190" s="64">
        <v>186.5</v>
      </c>
      <c r="AV190" s="66"/>
      <c r="AX190" s="66"/>
      <c r="AY190" s="67" t="s">
        <v>14580</v>
      </c>
      <c r="BC190" s="66"/>
      <c r="BE190" s="66"/>
    </row>
    <row r="191" spans="1:58">
      <c r="A191" s="9" t="str">
        <f t="shared" ref="A191:A254" si="9">MID(AY191,1,7)</f>
        <v>2026-01</v>
      </c>
      <c r="B191" s="9" t="str">
        <f>_xlfn.XLOOKUP(I191,过机服务商重量差!A:A,过机服务商重量差!G:G)</f>
        <v>风清扬</v>
      </c>
      <c r="C191" s="9" t="str">
        <f>IF(N191="FBA","主营产品",IF(N191="专线","专线",LOOKUP(1,0/((G191&gt;=提成标准!D:D)*(G191&lt;提成标准!E:E)),提成标准!C:C)))</f>
        <v>快递大货</v>
      </c>
      <c r="D191" s="9">
        <f t="shared" si="7"/>
        <v>74</v>
      </c>
      <c r="E191" s="9">
        <f>_xlfn.XLOOKUP(C191,提成标准!C:C,提成标准!H:H,"")</f>
        <v>0.1</v>
      </c>
      <c r="F191" s="9">
        <f t="shared" si="8"/>
        <v>7.4</v>
      </c>
      <c r="G191" s="9">
        <f>_xlfn.XLOOKUP(I191,过机服务商重量差!A:A,过机服务商重量差!L:L)</f>
        <v>74</v>
      </c>
      <c r="H191" s="9" t="str">
        <f ca="1">IFERROR(LOOKUP(1,0/((B191=名单!B:B)*(VALUE(AY191)&gt;=名单!E:E)*(VALUE(AY191)&lt;=名单!G:G)*(AA191="正常走货")),名单!H:H),"否")</f>
        <v>否</v>
      </c>
      <c r="I191" s="64" t="s">
        <v>665</v>
      </c>
      <c r="J191" s="64" t="s">
        <v>667</v>
      </c>
      <c r="L191" s="65" t="s">
        <v>51</v>
      </c>
      <c r="N191" s="65" t="s">
        <v>18</v>
      </c>
      <c r="O191" s="66"/>
      <c r="P191" s="66"/>
      <c r="T191" s="66"/>
      <c r="U191" s="65" t="s">
        <v>668</v>
      </c>
      <c r="V191" s="64" t="s">
        <v>14581</v>
      </c>
      <c r="W191" s="66"/>
      <c r="Y191" s="66"/>
      <c r="Z191" s="66"/>
      <c r="AA191" s="65" t="s">
        <v>14382</v>
      </c>
      <c r="AQ191" s="64">
        <v>170.2</v>
      </c>
      <c r="AU191" s="66"/>
      <c r="AV191" s="66"/>
      <c r="AW191" s="66"/>
      <c r="AX191" s="66"/>
      <c r="AY191" s="67" t="s">
        <v>14582</v>
      </c>
      <c r="BE191" s="66"/>
      <c r="BF191" s="66"/>
    </row>
    <row r="192" spans="1:58">
      <c r="A192" s="9" t="str">
        <f t="shared" si="9"/>
        <v>2026-01</v>
      </c>
      <c r="B192" s="9" t="str">
        <f>_xlfn.XLOOKUP(I192,过机服务商重量差!A:A,过机服务商重量差!G:G)</f>
        <v>风清扬</v>
      </c>
      <c r="C192" s="9" t="str">
        <f>IF(N192="FBA","主营产品",IF(N192="专线","专线",LOOKUP(1,0/((G192&gt;=提成标准!D:D)*(G192&lt;提成标准!E:E)),提成标准!C:C)))</f>
        <v>快递大货</v>
      </c>
      <c r="D192" s="9">
        <f t="shared" si="7"/>
        <v>21</v>
      </c>
      <c r="E192" s="9">
        <f>_xlfn.XLOOKUP(C192,提成标准!C:C,提成标准!H:H,"")</f>
        <v>0.1</v>
      </c>
      <c r="F192" s="9">
        <f t="shared" si="8"/>
        <v>2.1</v>
      </c>
      <c r="G192" s="9">
        <f>_xlfn.XLOOKUP(I192,过机服务商重量差!A:A,过机服务商重量差!L:L)</f>
        <v>21</v>
      </c>
      <c r="H192" s="9" t="str">
        <f ca="1">IFERROR(LOOKUP(1,0/((B192=名单!B:B)*(VALUE(AY192)&gt;=名单!E:E)*(VALUE(AY192)&lt;=名单!G:G)*(AA192="正常走货")),名单!H:H),"否")</f>
        <v>否</v>
      </c>
      <c r="I192" s="64" t="s">
        <v>669</v>
      </c>
      <c r="J192" s="64" t="s">
        <v>671</v>
      </c>
      <c r="L192" s="65" t="s">
        <v>51</v>
      </c>
      <c r="N192" s="64" t="s">
        <v>18</v>
      </c>
      <c r="O192" s="66"/>
      <c r="P192" s="66"/>
      <c r="T192" s="66"/>
      <c r="U192" s="65" t="s">
        <v>668</v>
      </c>
      <c r="V192" s="65" t="s">
        <v>14581</v>
      </c>
      <c r="W192" s="66"/>
      <c r="Y192" s="66"/>
      <c r="Z192" s="66"/>
      <c r="AA192" s="65" t="s">
        <v>14382</v>
      </c>
      <c r="AQ192" s="64">
        <v>42</v>
      </c>
      <c r="AV192" s="66"/>
      <c r="AW192" s="66"/>
      <c r="AX192" s="66"/>
      <c r="AY192" s="67" t="s">
        <v>14583</v>
      </c>
      <c r="BE192" s="66"/>
    </row>
    <row r="193" spans="1:58">
      <c r="A193" s="9" t="str">
        <f t="shared" si="9"/>
        <v>2026-01</v>
      </c>
      <c r="B193" s="9" t="str">
        <f>_xlfn.XLOOKUP(I193,过机服务商重量差!A:A,过机服务商重量差!G:G)</f>
        <v>小旋风</v>
      </c>
      <c r="C193" s="9" t="str">
        <f>IF(N193="FBA","主营产品",IF(N193="专线","专线",LOOKUP(1,0/((G193&gt;=提成标准!D:D)*(G193&lt;提成标准!E:E)),提成标准!C:C)))</f>
        <v>快递小货</v>
      </c>
      <c r="D193" s="9">
        <f t="shared" ref="D193:D256" si="10">IF(C193="快递小货",1,IF(C193="主营产品",0,G193))</f>
        <v>1</v>
      </c>
      <c r="E193" s="9">
        <f>_xlfn.XLOOKUP(C193,提成标准!C:C,提成标准!H:H,"")</f>
        <v>2</v>
      </c>
      <c r="F193" s="9">
        <f t="shared" ref="F193:F256" si="11">D193*E193</f>
        <v>2</v>
      </c>
      <c r="G193" s="9">
        <f>_xlfn.XLOOKUP(I193,过机服务商重量差!A:A,过机服务商重量差!L:L)</f>
        <v>2.4</v>
      </c>
      <c r="H193" s="9" t="str">
        <f ca="1">IFERROR(LOOKUP(1,0/((B193=名单!B:B)*(VALUE(AY193)&gt;=名单!E:E)*(VALUE(AY193)&lt;=名单!G:G)*(AA193="正常走货")),名单!H:H),"否")</f>
        <v>否</v>
      </c>
      <c r="I193" s="64" t="s">
        <v>672</v>
      </c>
      <c r="J193" s="64" t="s">
        <v>674</v>
      </c>
      <c r="L193" s="65" t="s">
        <v>28</v>
      </c>
      <c r="N193" s="64" t="s">
        <v>18</v>
      </c>
      <c r="O193" s="66"/>
      <c r="P193" s="66"/>
      <c r="T193" s="66"/>
      <c r="U193" s="65" t="s">
        <v>675</v>
      </c>
      <c r="V193" s="64" t="s">
        <v>14385</v>
      </c>
      <c r="W193" s="66"/>
      <c r="Y193" s="66"/>
      <c r="Z193" s="66"/>
      <c r="AA193" s="65" t="s">
        <v>14382</v>
      </c>
      <c r="AQ193" s="64">
        <v>288</v>
      </c>
      <c r="AU193" s="66"/>
      <c r="AV193" s="66"/>
      <c r="AX193" s="66"/>
      <c r="AY193" s="67" t="s">
        <v>14584</v>
      </c>
      <c r="BC193" s="66"/>
      <c r="BE193" s="66"/>
    </row>
    <row r="194" spans="1:58">
      <c r="A194" s="9" t="str">
        <f t="shared" si="9"/>
        <v>2026-01</v>
      </c>
      <c r="B194" s="9" t="str">
        <f>_xlfn.XLOOKUP(I194,过机服务商重量差!A:A,过机服务商重量差!G:G)</f>
        <v>007</v>
      </c>
      <c r="C194" s="9" t="str">
        <f>IF(N194="FBA","主营产品",IF(N194="专线","专线",LOOKUP(1,0/((G194&gt;=提成标准!D:D)*(G194&lt;提成标准!E:E)),提成标准!C:C)))</f>
        <v>快递大货</v>
      </c>
      <c r="D194" s="9">
        <f t="shared" si="10"/>
        <v>22</v>
      </c>
      <c r="E194" s="9">
        <f>_xlfn.XLOOKUP(C194,提成标准!C:C,提成标准!H:H,"")</f>
        <v>0.1</v>
      </c>
      <c r="F194" s="9">
        <f t="shared" si="11"/>
        <v>2.2</v>
      </c>
      <c r="G194" s="9">
        <f>_xlfn.XLOOKUP(I194,过机服务商重量差!A:A,过机服务商重量差!L:L)</f>
        <v>22</v>
      </c>
      <c r="H194" s="9" t="str">
        <f ca="1">IFERROR(LOOKUP(1,0/((B194=名单!B:B)*(VALUE(AY194)&gt;=名单!E:E)*(VALUE(AY194)&lt;=名单!G:G)*(AA194="正常走货")),名单!H:H),"否")</f>
        <v>否</v>
      </c>
      <c r="I194" s="64" t="s">
        <v>676</v>
      </c>
      <c r="J194" s="64" t="s">
        <v>678</v>
      </c>
      <c r="L194" s="65" t="s">
        <v>168</v>
      </c>
      <c r="N194" s="64" t="s">
        <v>18</v>
      </c>
      <c r="O194" s="66"/>
      <c r="P194" s="66"/>
      <c r="T194" s="66"/>
      <c r="U194" s="65" t="s">
        <v>679</v>
      </c>
      <c r="V194" s="65" t="s">
        <v>14422</v>
      </c>
      <c r="W194" s="66"/>
      <c r="Y194" s="66"/>
      <c r="Z194" s="66"/>
      <c r="AA194" s="65" t="s">
        <v>14382</v>
      </c>
      <c r="AQ194" s="64">
        <v>308</v>
      </c>
      <c r="AU194" s="66"/>
      <c r="AV194" s="66"/>
      <c r="AX194" s="66"/>
      <c r="AY194" s="67" t="s">
        <v>14585</v>
      </c>
      <c r="BE194" s="66"/>
    </row>
    <row r="195" spans="1:58">
      <c r="A195" s="9" t="str">
        <f t="shared" si="9"/>
        <v>2026-01</v>
      </c>
      <c r="B195" s="9" t="str">
        <f>_xlfn.XLOOKUP(I195,过机服务商重量差!A:A,过机服务商重量差!G:G)</f>
        <v>风清扬</v>
      </c>
      <c r="C195" s="9" t="str">
        <f>IF(N195="FBA","主营产品",IF(N195="专线","专线",LOOKUP(1,0/((G195&gt;=提成标准!D:D)*(G195&lt;提成标准!E:E)),提成标准!C:C)))</f>
        <v>快递大货</v>
      </c>
      <c r="D195" s="9">
        <f t="shared" si="10"/>
        <v>31</v>
      </c>
      <c r="E195" s="9">
        <f>_xlfn.XLOOKUP(C195,提成标准!C:C,提成标准!H:H,"")</f>
        <v>0.1</v>
      </c>
      <c r="F195" s="9">
        <f t="shared" si="11"/>
        <v>3.1</v>
      </c>
      <c r="G195" s="9">
        <f>_xlfn.XLOOKUP(I195,过机服务商重量差!A:A,过机服务商重量差!L:L)</f>
        <v>31</v>
      </c>
      <c r="H195" s="9" t="str">
        <f ca="1">IFERROR(LOOKUP(1,0/((B195=名单!B:B)*(VALUE(AY195)&gt;=名单!E:E)*(VALUE(AY195)&lt;=名单!G:G)*(AA195="正常走货")),名单!H:H),"否")</f>
        <v>否</v>
      </c>
      <c r="I195" s="64" t="s">
        <v>680</v>
      </c>
      <c r="J195" s="64" t="s">
        <v>682</v>
      </c>
      <c r="L195" s="65" t="s">
        <v>683</v>
      </c>
      <c r="N195" s="65" t="s">
        <v>18</v>
      </c>
      <c r="O195" s="66"/>
      <c r="P195" s="66"/>
      <c r="T195" s="66"/>
      <c r="U195" s="65" t="s">
        <v>79</v>
      </c>
      <c r="V195" s="65" t="s">
        <v>14381</v>
      </c>
      <c r="W195" s="66"/>
      <c r="Y195" s="66"/>
      <c r="Z195" s="66"/>
      <c r="AA195" s="65" t="s">
        <v>14382</v>
      </c>
      <c r="AQ195" s="64">
        <v>0</v>
      </c>
      <c r="AU195" s="66"/>
      <c r="AV195" s="66"/>
      <c r="AW195" s="66"/>
      <c r="AX195" s="66"/>
      <c r="AY195" s="67" t="s">
        <v>14586</v>
      </c>
      <c r="BE195" s="66"/>
    </row>
    <row r="196" spans="1:58">
      <c r="A196" s="9" t="str">
        <f t="shared" si="9"/>
        <v>2026-01</v>
      </c>
      <c r="B196" s="9" t="str">
        <f>_xlfn.XLOOKUP(I196,过机服务商重量差!A:A,过机服务商重量差!G:G)</f>
        <v>无崖子</v>
      </c>
      <c r="C196" s="9" t="str">
        <f>IF(N196="FBA","主营产品",IF(N196="专线","专线",LOOKUP(1,0/((G196&gt;=提成标准!D:D)*(G196&lt;提成标准!E:E)),提成标准!C:C)))</f>
        <v>快递小货</v>
      </c>
      <c r="D196" s="9">
        <f t="shared" si="10"/>
        <v>1</v>
      </c>
      <c r="E196" s="9">
        <f>_xlfn.XLOOKUP(C196,提成标准!C:C,提成标准!H:H,"")</f>
        <v>2</v>
      </c>
      <c r="F196" s="9">
        <f t="shared" si="11"/>
        <v>2</v>
      </c>
      <c r="G196" s="9">
        <f>_xlfn.XLOOKUP(I196,过机服务商重量差!A:A,过机服务商重量差!L:L)</f>
        <v>6</v>
      </c>
      <c r="H196" s="9" t="str">
        <f ca="1">IFERROR(LOOKUP(1,0/((B196=名单!B:B)*(VALUE(AY196)&gt;=名单!E:E)*(VALUE(AY196)&lt;=名单!G:G)*(AA196="正常走货")),名单!H:H),"否")</f>
        <v>是</v>
      </c>
      <c r="I196" s="64" t="s">
        <v>684</v>
      </c>
      <c r="J196" s="64" t="s">
        <v>686</v>
      </c>
      <c r="L196" s="65" t="s">
        <v>128</v>
      </c>
      <c r="N196" s="64" t="s">
        <v>18</v>
      </c>
      <c r="O196" s="66"/>
      <c r="P196" s="66"/>
      <c r="T196" s="66"/>
      <c r="U196" s="65" t="s">
        <v>687</v>
      </c>
      <c r="V196" s="65" t="s">
        <v>14410</v>
      </c>
      <c r="W196" s="66"/>
      <c r="Y196" s="66"/>
      <c r="Z196" s="66"/>
      <c r="AA196" s="65" t="s">
        <v>14382</v>
      </c>
      <c r="AQ196" s="64">
        <v>45.8</v>
      </c>
      <c r="AV196" s="66"/>
      <c r="AX196" s="66"/>
      <c r="AY196" s="67" t="s">
        <v>14587</v>
      </c>
      <c r="BC196" s="66"/>
      <c r="BE196" s="66"/>
    </row>
    <row r="197" spans="1:58">
      <c r="A197" s="9" t="str">
        <f t="shared" si="9"/>
        <v>2026-01</v>
      </c>
      <c r="B197" s="9" t="str">
        <f>_xlfn.XLOOKUP(I197,过机服务商重量差!A:A,过机服务商重量差!G:G)</f>
        <v>无崖子</v>
      </c>
      <c r="C197" s="9" t="str">
        <f>IF(N197="FBA","主营产品",IF(N197="专线","专线",LOOKUP(1,0/((G197&gt;=提成标准!D:D)*(G197&lt;提成标准!E:E)),提成标准!C:C)))</f>
        <v>快递小货</v>
      </c>
      <c r="D197" s="9">
        <f t="shared" si="10"/>
        <v>1</v>
      </c>
      <c r="E197" s="9">
        <f>_xlfn.XLOOKUP(C197,提成标准!C:C,提成标准!H:H,"")</f>
        <v>2</v>
      </c>
      <c r="F197" s="9">
        <f t="shared" si="11"/>
        <v>2</v>
      </c>
      <c r="G197" s="9">
        <f>_xlfn.XLOOKUP(I197,过机服务商重量差!A:A,过机服务商重量差!L:L)</f>
        <v>8</v>
      </c>
      <c r="H197" s="9" t="str">
        <f ca="1">IFERROR(LOOKUP(1,0/((B197=名单!B:B)*(VALUE(AY197)&gt;=名单!E:E)*(VALUE(AY197)&lt;=名单!G:G)*(AA197="正常走货")),名单!H:H),"否")</f>
        <v>是</v>
      </c>
      <c r="I197" s="64" t="s">
        <v>688</v>
      </c>
      <c r="J197" s="64" t="s">
        <v>690</v>
      </c>
      <c r="L197" s="65" t="s">
        <v>603</v>
      </c>
      <c r="N197" s="64" t="s">
        <v>18</v>
      </c>
      <c r="O197" s="66"/>
      <c r="P197" s="66"/>
      <c r="T197" s="66"/>
      <c r="U197" s="65" t="s">
        <v>604</v>
      </c>
      <c r="V197" s="64" t="s">
        <v>14410</v>
      </c>
      <c r="W197" s="66"/>
      <c r="Y197" s="66"/>
      <c r="Z197" s="66"/>
      <c r="AA197" s="65" t="s">
        <v>14382</v>
      </c>
      <c r="AQ197" s="64">
        <v>268.2</v>
      </c>
      <c r="AU197" s="66"/>
      <c r="AV197" s="66"/>
      <c r="AW197" s="66"/>
      <c r="AX197" s="66"/>
      <c r="AY197" s="67" t="s">
        <v>14588</v>
      </c>
      <c r="BE197" s="66"/>
    </row>
    <row r="198" spans="1:58">
      <c r="A198" s="9" t="str">
        <f t="shared" si="9"/>
        <v>2026-01</v>
      </c>
      <c r="B198" s="9" t="str">
        <f>_xlfn.XLOOKUP(I198,过机服务商重量差!A:A,过机服务商重量差!G:G)</f>
        <v>玉麒麟</v>
      </c>
      <c r="C198" s="9" t="str">
        <f>IF(N198="FBA","主营产品",IF(N198="专线","专线",LOOKUP(1,0/((G198&gt;=提成标准!D:D)*(G198&lt;提成标准!E:E)),提成标准!C:C)))</f>
        <v>快递小货</v>
      </c>
      <c r="D198" s="9">
        <f t="shared" si="10"/>
        <v>1</v>
      </c>
      <c r="E198" s="9">
        <f>_xlfn.XLOOKUP(C198,提成标准!C:C,提成标准!H:H,"")</f>
        <v>2</v>
      </c>
      <c r="F198" s="9">
        <f t="shared" si="11"/>
        <v>2</v>
      </c>
      <c r="G198" s="9">
        <f>_xlfn.XLOOKUP(I198,过机服务商重量差!A:A,过机服务商重量差!L:L)</f>
        <v>2</v>
      </c>
      <c r="H198" s="9" t="str">
        <f ca="1">IFERROR(LOOKUP(1,0/((B198=名单!B:B)*(VALUE(AY198)&gt;=名单!E:E)*(VALUE(AY198)&lt;=名单!G:G)*(AA198="正常走货")),名单!H:H),"否")</f>
        <v>否</v>
      </c>
      <c r="I198" s="64" t="s">
        <v>691</v>
      </c>
      <c r="J198" s="64" t="s">
        <v>693</v>
      </c>
      <c r="L198" s="65" t="s">
        <v>17</v>
      </c>
      <c r="N198" s="65" t="s">
        <v>18</v>
      </c>
      <c r="O198" s="66"/>
      <c r="P198" s="66"/>
      <c r="T198" s="66"/>
      <c r="U198" s="65" t="s">
        <v>694</v>
      </c>
      <c r="V198" s="64" t="s">
        <v>14389</v>
      </c>
      <c r="W198" s="66"/>
      <c r="Y198" s="66"/>
      <c r="Z198" s="66"/>
      <c r="AA198" s="65" t="s">
        <v>14382</v>
      </c>
      <c r="AQ198" s="64">
        <v>3.5</v>
      </c>
      <c r="AU198" s="66"/>
      <c r="AV198" s="66"/>
      <c r="AW198" s="66"/>
      <c r="AX198" s="66"/>
      <c r="AY198" s="67" t="s">
        <v>14589</v>
      </c>
      <c r="BE198" s="66"/>
      <c r="BF198" s="66"/>
    </row>
    <row r="199" spans="1:58">
      <c r="A199" s="9" t="str">
        <f t="shared" si="9"/>
        <v>2026-01</v>
      </c>
      <c r="B199" s="9" t="str">
        <f>_xlfn.XLOOKUP(I199,过机服务商重量差!A:A,过机服务商重量差!G:G)</f>
        <v>帅时莹</v>
      </c>
      <c r="C199" s="9" t="str">
        <f>IF(N199="FBA","主营产品",IF(N199="专线","专线",LOOKUP(1,0/((G199&gt;=提成标准!D:D)*(G199&lt;提成标准!E:E)),提成标准!C:C)))</f>
        <v>快递小货</v>
      </c>
      <c r="D199" s="9">
        <f t="shared" si="10"/>
        <v>1</v>
      </c>
      <c r="E199" s="9">
        <f>_xlfn.XLOOKUP(C199,提成标准!C:C,提成标准!H:H,"")</f>
        <v>2</v>
      </c>
      <c r="F199" s="9">
        <f t="shared" si="11"/>
        <v>2</v>
      </c>
      <c r="G199" s="9">
        <f>_xlfn.XLOOKUP(I199,过机服务商重量差!A:A,过机服务商重量差!L:L)</f>
        <v>18</v>
      </c>
      <c r="H199" s="9" t="str">
        <f ca="1">IFERROR(LOOKUP(1,0/((B199=名单!B:B)*(VALUE(AY199)&gt;=名单!E:E)*(VALUE(AY199)&lt;=名单!G:G)*(AA199="正常走货")),名单!H:H),"否")</f>
        <v>否</v>
      </c>
      <c r="I199" s="64" t="s">
        <v>695</v>
      </c>
      <c r="J199" s="64" t="s">
        <v>697</v>
      </c>
      <c r="L199" s="65" t="s">
        <v>140</v>
      </c>
      <c r="N199" s="64" t="s">
        <v>18</v>
      </c>
      <c r="O199" s="66"/>
      <c r="P199" s="66"/>
      <c r="T199" s="66"/>
      <c r="U199" s="65" t="s">
        <v>199</v>
      </c>
      <c r="V199" s="65" t="s">
        <v>14442</v>
      </c>
      <c r="W199" s="66"/>
      <c r="Y199" s="66"/>
      <c r="Z199" s="66"/>
      <c r="AA199" s="65" t="s">
        <v>14382</v>
      </c>
      <c r="AQ199" s="64">
        <v>470.33</v>
      </c>
      <c r="AV199" s="66"/>
      <c r="AX199" s="66"/>
      <c r="AY199" s="67" t="s">
        <v>14590</v>
      </c>
      <c r="BE199" s="66"/>
    </row>
    <row r="200" spans="1:58">
      <c r="A200" s="9" t="str">
        <f t="shared" si="9"/>
        <v>2026-01</v>
      </c>
      <c r="B200" s="9" t="str">
        <f>_xlfn.XLOOKUP(I200,过机服务商重量差!A:A,过机服务商重量差!G:G)</f>
        <v>帅时莹</v>
      </c>
      <c r="C200" s="9" t="str">
        <f>IF(N200="FBA","主营产品",IF(N200="专线","专线",LOOKUP(1,0/((G200&gt;=提成标准!D:D)*(G200&lt;提成标准!E:E)),提成标准!C:C)))</f>
        <v>快递小货</v>
      </c>
      <c r="D200" s="9">
        <f t="shared" si="10"/>
        <v>1</v>
      </c>
      <c r="E200" s="9">
        <f>_xlfn.XLOOKUP(C200,提成标准!C:C,提成标准!H:H,"")</f>
        <v>2</v>
      </c>
      <c r="F200" s="9">
        <f t="shared" si="11"/>
        <v>2</v>
      </c>
      <c r="G200" s="9">
        <f>_xlfn.XLOOKUP(I200,过机服务商重量差!A:A,过机服务商重量差!L:L)</f>
        <v>16</v>
      </c>
      <c r="H200" s="9" t="str">
        <f ca="1">IFERROR(LOOKUP(1,0/((B200=名单!B:B)*(VALUE(AY200)&gt;=名单!E:E)*(VALUE(AY200)&lt;=名单!G:G)*(AA200="正常走货")),名单!H:H),"否")</f>
        <v>否</v>
      </c>
      <c r="I200" s="64" t="s">
        <v>698</v>
      </c>
      <c r="J200" s="64" t="s">
        <v>700</v>
      </c>
      <c r="L200" s="65" t="s">
        <v>140</v>
      </c>
      <c r="N200" s="64" t="s">
        <v>18</v>
      </c>
      <c r="O200" s="66"/>
      <c r="P200" s="66"/>
      <c r="T200" s="66"/>
      <c r="U200" s="65" t="s">
        <v>199</v>
      </c>
      <c r="V200" s="65" t="s">
        <v>14442</v>
      </c>
      <c r="W200" s="66"/>
      <c r="Y200" s="66"/>
      <c r="Z200" s="66"/>
      <c r="AA200" s="65" t="s">
        <v>14382</v>
      </c>
      <c r="AQ200" s="64">
        <v>352.11</v>
      </c>
      <c r="AV200" s="66"/>
      <c r="AX200" s="66"/>
      <c r="AY200" s="67" t="s">
        <v>14591</v>
      </c>
      <c r="BE200" s="66"/>
    </row>
    <row r="201" spans="1:58">
      <c r="A201" s="9" t="str">
        <f t="shared" si="9"/>
        <v>2026-01</v>
      </c>
      <c r="B201" s="9" t="str">
        <f>_xlfn.XLOOKUP(I201,过机服务商重量差!A:A,过机服务商重量差!G:G)</f>
        <v>帅时莹</v>
      </c>
      <c r="C201" s="9" t="str">
        <f>IF(N201="FBA","主营产品",IF(N201="专线","专线",LOOKUP(1,0/((G201&gt;=提成标准!D:D)*(G201&lt;提成标准!E:E)),提成标准!C:C)))</f>
        <v>快递大货</v>
      </c>
      <c r="D201" s="9">
        <f t="shared" si="10"/>
        <v>24</v>
      </c>
      <c r="E201" s="9">
        <f>_xlfn.XLOOKUP(C201,提成标准!C:C,提成标准!H:H,"")</f>
        <v>0.1</v>
      </c>
      <c r="F201" s="9">
        <f t="shared" si="11"/>
        <v>2.4</v>
      </c>
      <c r="G201" s="9">
        <f>_xlfn.XLOOKUP(I201,过机服务商重量差!A:A,过机服务商重量差!L:L)</f>
        <v>24</v>
      </c>
      <c r="H201" s="9" t="str">
        <f ca="1">IFERROR(LOOKUP(1,0/((B201=名单!B:B)*(VALUE(AY201)&gt;=名单!E:E)*(VALUE(AY201)&lt;=名单!G:G)*(AA201="正常走货")),名单!H:H),"否")</f>
        <v>否</v>
      </c>
      <c r="I201" s="64" t="s">
        <v>701</v>
      </c>
      <c r="J201" s="64" t="s">
        <v>703</v>
      </c>
      <c r="L201" s="65" t="s">
        <v>140</v>
      </c>
      <c r="N201" s="64" t="s">
        <v>18</v>
      </c>
      <c r="O201" s="66"/>
      <c r="P201" s="66"/>
      <c r="T201" s="66"/>
      <c r="U201" s="65" t="s">
        <v>199</v>
      </c>
      <c r="V201" s="65" t="s">
        <v>14442</v>
      </c>
      <c r="W201" s="66"/>
      <c r="Y201" s="66"/>
      <c r="Z201" s="66"/>
      <c r="AA201" s="65" t="s">
        <v>14382</v>
      </c>
      <c r="AQ201" s="64">
        <v>297.6</v>
      </c>
      <c r="AU201" s="66"/>
      <c r="AV201" s="66"/>
      <c r="AX201" s="66"/>
      <c r="AY201" s="67" t="s">
        <v>14592</v>
      </c>
      <c r="BC201" s="66"/>
      <c r="BE201" s="66"/>
    </row>
    <row r="202" spans="1:58">
      <c r="A202" s="9" t="str">
        <f t="shared" si="9"/>
        <v>2026-01</v>
      </c>
      <c r="B202" s="9" t="str">
        <f>_xlfn.XLOOKUP(I202,过机服务商重量差!A:A,过机服务商重量差!G:G)</f>
        <v>玉麒麟</v>
      </c>
      <c r="C202" s="9" t="str">
        <f>IF(N202="FBA","主营产品",IF(N202="专线","专线",LOOKUP(1,0/((G202&gt;=提成标准!D:D)*(G202&lt;提成标准!E:E)),提成标准!C:C)))</f>
        <v>快递小货</v>
      </c>
      <c r="D202" s="9">
        <f t="shared" si="10"/>
        <v>1</v>
      </c>
      <c r="E202" s="9">
        <f>_xlfn.XLOOKUP(C202,提成标准!C:C,提成标准!H:H,"")</f>
        <v>2</v>
      </c>
      <c r="F202" s="9">
        <f t="shared" si="11"/>
        <v>2</v>
      </c>
      <c r="G202" s="9">
        <f>_xlfn.XLOOKUP(I202,过机服务商重量差!A:A,过机服务商重量差!L:L)</f>
        <v>15</v>
      </c>
      <c r="H202" s="9" t="str">
        <f ca="1">IFERROR(LOOKUP(1,0/((B202=名单!B:B)*(VALUE(AY202)&gt;=名单!E:E)*(VALUE(AY202)&lt;=名单!G:G)*(AA202="正常走货")),名单!H:H),"否")</f>
        <v>否</v>
      </c>
      <c r="I202" s="64" t="s">
        <v>704</v>
      </c>
      <c r="J202" s="64" t="s">
        <v>706</v>
      </c>
      <c r="L202" s="64" t="s">
        <v>17</v>
      </c>
      <c r="N202" s="64" t="s">
        <v>18</v>
      </c>
      <c r="O202" s="66"/>
      <c r="P202" s="66"/>
      <c r="T202" s="66"/>
      <c r="U202" s="65" t="s">
        <v>353</v>
      </c>
      <c r="V202" s="64" t="s">
        <v>14389</v>
      </c>
      <c r="W202" s="66"/>
      <c r="Y202" s="66"/>
      <c r="Z202" s="66"/>
      <c r="AA202" s="65" t="s">
        <v>14382</v>
      </c>
      <c r="AQ202" s="64">
        <v>100.7</v>
      </c>
      <c r="AU202" s="66"/>
      <c r="AV202" s="66"/>
      <c r="AX202" s="66"/>
      <c r="AY202" s="67" t="s">
        <v>14593</v>
      </c>
      <c r="BE202" s="66"/>
    </row>
    <row r="203" spans="1:58">
      <c r="A203" s="9" t="str">
        <f t="shared" si="9"/>
        <v>2026-01</v>
      </c>
      <c r="B203" s="9" t="str">
        <f>_xlfn.XLOOKUP(I203,过机服务商重量差!A:A,过机服务商重量差!G:G)</f>
        <v>帅时莹</v>
      </c>
      <c r="C203" s="9" t="str">
        <f>IF(N203="FBA","主营产品",IF(N203="专线","专线",LOOKUP(1,0/((G203&gt;=提成标准!D:D)*(G203&lt;提成标准!E:E)),提成标准!C:C)))</f>
        <v>快递小货</v>
      </c>
      <c r="D203" s="9">
        <f t="shared" si="10"/>
        <v>1</v>
      </c>
      <c r="E203" s="9">
        <f>_xlfn.XLOOKUP(C203,提成标准!C:C,提成标准!H:H,"")</f>
        <v>2</v>
      </c>
      <c r="F203" s="9">
        <f t="shared" si="11"/>
        <v>2</v>
      </c>
      <c r="G203" s="9">
        <f>_xlfn.XLOOKUP(I203,过机服务商重量差!A:A,过机服务商重量差!L:L)</f>
        <v>12</v>
      </c>
      <c r="H203" s="9" t="str">
        <f ca="1">IFERROR(LOOKUP(1,0/((B203=名单!B:B)*(VALUE(AY203)&gt;=名单!E:E)*(VALUE(AY203)&lt;=名单!G:G)*(AA203="正常走货")),名单!H:H),"否")</f>
        <v>否</v>
      </c>
      <c r="I203" s="64" t="s">
        <v>707</v>
      </c>
      <c r="J203" s="64" t="s">
        <v>709</v>
      </c>
      <c r="L203" s="65" t="s">
        <v>140</v>
      </c>
      <c r="N203" s="65" t="s">
        <v>18</v>
      </c>
      <c r="O203" s="66"/>
      <c r="P203" s="66"/>
      <c r="T203" s="66"/>
      <c r="U203" s="65" t="s">
        <v>199</v>
      </c>
      <c r="V203" s="65" t="s">
        <v>14442</v>
      </c>
      <c r="W203" s="66"/>
      <c r="Y203" s="66"/>
      <c r="Z203" s="66"/>
      <c r="AA203" s="65" t="s">
        <v>14382</v>
      </c>
      <c r="AQ203" s="64">
        <v>398.65</v>
      </c>
      <c r="AU203" s="66"/>
      <c r="AV203" s="66"/>
      <c r="AW203" s="66"/>
      <c r="AX203" s="66"/>
      <c r="AY203" s="67" t="s">
        <v>14594</v>
      </c>
      <c r="BE203" s="66"/>
      <c r="BF203" s="66"/>
    </row>
    <row r="204" spans="1:58">
      <c r="A204" s="9" t="str">
        <f t="shared" si="9"/>
        <v>2026-01</v>
      </c>
      <c r="B204" s="9" t="str">
        <f>_xlfn.XLOOKUP(I204,过机服务商重量差!A:A,过机服务商重量差!G:G)</f>
        <v>帅时莹</v>
      </c>
      <c r="C204" s="9" t="str">
        <f>IF(N204="FBA","主营产品",IF(N204="专线","专线",LOOKUP(1,0/((G204&gt;=提成标准!D:D)*(G204&lt;提成标准!E:E)),提成标准!C:C)))</f>
        <v>快递小货</v>
      </c>
      <c r="D204" s="9">
        <f t="shared" si="10"/>
        <v>1</v>
      </c>
      <c r="E204" s="9">
        <f>_xlfn.XLOOKUP(C204,提成标准!C:C,提成标准!H:H,"")</f>
        <v>2</v>
      </c>
      <c r="F204" s="9">
        <f t="shared" si="11"/>
        <v>2</v>
      </c>
      <c r="G204" s="9">
        <f>_xlfn.XLOOKUP(I204,过机服务商重量差!A:A,过机服务商重量差!L:L)</f>
        <v>16</v>
      </c>
      <c r="H204" s="9" t="str">
        <f ca="1">IFERROR(LOOKUP(1,0/((B204=名单!B:B)*(VALUE(AY204)&gt;=名单!E:E)*(VALUE(AY204)&lt;=名单!G:G)*(AA204="正常走货")),名单!H:H),"否")</f>
        <v>否</v>
      </c>
      <c r="I204" s="64" t="s">
        <v>710</v>
      </c>
      <c r="J204" s="64" t="s">
        <v>712</v>
      </c>
      <c r="L204" s="65" t="s">
        <v>140</v>
      </c>
      <c r="N204" s="64" t="s">
        <v>18</v>
      </c>
      <c r="O204" s="66"/>
      <c r="P204" s="66"/>
      <c r="T204" s="66"/>
      <c r="U204" s="65" t="s">
        <v>199</v>
      </c>
      <c r="V204" s="65" t="s">
        <v>14442</v>
      </c>
      <c r="W204" s="66"/>
      <c r="Y204" s="66"/>
      <c r="Z204" s="66"/>
      <c r="AA204" s="65" t="s">
        <v>14382</v>
      </c>
      <c r="AQ204" s="64">
        <v>352.11</v>
      </c>
      <c r="AV204" s="66"/>
      <c r="AX204" s="66"/>
      <c r="AY204" s="67" t="s">
        <v>14595</v>
      </c>
      <c r="BE204" s="66"/>
      <c r="BF204" s="66"/>
    </row>
    <row r="205" spans="1:58">
      <c r="A205" s="9" t="str">
        <f t="shared" si="9"/>
        <v>2026-01</v>
      </c>
      <c r="B205" s="9" t="str">
        <f>_xlfn.XLOOKUP(I205,过机服务商重量差!A:A,过机服务商重量差!G:G)</f>
        <v>帅时莹</v>
      </c>
      <c r="C205" s="9" t="str">
        <f>IF(N205="FBA","主营产品",IF(N205="专线","专线",LOOKUP(1,0/((G205&gt;=提成标准!D:D)*(G205&lt;提成标准!E:E)),提成标准!C:C)))</f>
        <v>快递小货</v>
      </c>
      <c r="D205" s="9">
        <f t="shared" si="10"/>
        <v>1</v>
      </c>
      <c r="E205" s="9">
        <f>_xlfn.XLOOKUP(C205,提成标准!C:C,提成标准!H:H,"")</f>
        <v>2</v>
      </c>
      <c r="F205" s="9">
        <f t="shared" si="11"/>
        <v>2</v>
      </c>
      <c r="G205" s="9">
        <f>_xlfn.XLOOKUP(I205,过机服务商重量差!A:A,过机服务商重量差!L:L)</f>
        <v>17</v>
      </c>
      <c r="H205" s="9" t="str">
        <f ca="1">IFERROR(LOOKUP(1,0/((B205=名单!B:B)*(VALUE(AY205)&gt;=名单!E:E)*(VALUE(AY205)&lt;=名单!G:G)*(AA205="正常走货")),名单!H:H),"否")</f>
        <v>否</v>
      </c>
      <c r="I205" s="64" t="s">
        <v>713</v>
      </c>
      <c r="J205" s="64" t="s">
        <v>715</v>
      </c>
      <c r="L205" s="65" t="s">
        <v>140</v>
      </c>
      <c r="N205" s="64" t="s">
        <v>18</v>
      </c>
      <c r="O205" s="66"/>
      <c r="P205" s="66"/>
      <c r="T205" s="66"/>
      <c r="U205" s="65" t="s">
        <v>199</v>
      </c>
      <c r="V205" s="65" t="s">
        <v>14442</v>
      </c>
      <c r="W205" s="66"/>
      <c r="Y205" s="66"/>
      <c r="Z205" s="66"/>
      <c r="AA205" s="65" t="s">
        <v>14382</v>
      </c>
      <c r="AQ205" s="64">
        <v>352.11</v>
      </c>
      <c r="AV205" s="66"/>
      <c r="AX205" s="66"/>
      <c r="AY205" s="67" t="s">
        <v>14596</v>
      </c>
    </row>
    <row r="206" spans="1:58">
      <c r="A206" s="9" t="str">
        <f t="shared" si="9"/>
        <v>2026-01</v>
      </c>
      <c r="B206" s="9" t="str">
        <f>_xlfn.XLOOKUP(I206,过机服务商重量差!A:A,过机服务商重量差!G:G)</f>
        <v>帅时莹</v>
      </c>
      <c r="C206" s="9" t="str">
        <f>IF(N206="FBA","主营产品",IF(N206="专线","专线",LOOKUP(1,0/((G206&gt;=提成标准!D:D)*(G206&lt;提成标准!E:E)),提成标准!C:C)))</f>
        <v>快递大货</v>
      </c>
      <c r="D206" s="9">
        <f t="shared" si="10"/>
        <v>24</v>
      </c>
      <c r="E206" s="9">
        <f>_xlfn.XLOOKUP(C206,提成标准!C:C,提成标准!H:H,"")</f>
        <v>0.1</v>
      </c>
      <c r="F206" s="9">
        <f t="shared" si="11"/>
        <v>2.4</v>
      </c>
      <c r="G206" s="9">
        <f>_xlfn.XLOOKUP(I206,过机服务商重量差!A:A,过机服务商重量差!L:L)</f>
        <v>24</v>
      </c>
      <c r="H206" s="9" t="str">
        <f ca="1">IFERROR(LOOKUP(1,0/((B206=名单!B:B)*(VALUE(AY206)&gt;=名单!E:E)*(VALUE(AY206)&lt;=名单!G:G)*(AA206="正常走货")),名单!H:H),"否")</f>
        <v>否</v>
      </c>
      <c r="I206" s="64" t="s">
        <v>716</v>
      </c>
      <c r="J206" s="64" t="s">
        <v>718</v>
      </c>
      <c r="L206" s="65" t="s">
        <v>140</v>
      </c>
      <c r="N206" s="64" t="s">
        <v>18</v>
      </c>
      <c r="O206" s="66"/>
      <c r="P206" s="66"/>
      <c r="T206" s="66"/>
      <c r="U206" s="65" t="s">
        <v>199</v>
      </c>
      <c r="V206" s="65" t="s">
        <v>14442</v>
      </c>
      <c r="W206" s="66"/>
      <c r="Y206" s="66"/>
      <c r="Z206" s="66"/>
      <c r="AA206" s="65" t="s">
        <v>14382</v>
      </c>
      <c r="AB206" s="66"/>
      <c r="AQ206" s="64">
        <v>297.6</v>
      </c>
      <c r="AV206" s="66"/>
      <c r="AW206" s="66"/>
      <c r="AX206" s="66"/>
      <c r="AY206" s="67" t="s">
        <v>14597</v>
      </c>
      <c r="BC206" s="66"/>
      <c r="BE206" s="66"/>
      <c r="BF206" s="66"/>
    </row>
    <row r="207" spans="1:58">
      <c r="A207" s="9" t="str">
        <f t="shared" si="9"/>
        <v>2026-01</v>
      </c>
      <c r="B207" s="9" t="str">
        <f>_xlfn.XLOOKUP(I207,过机服务商重量差!A:A,过机服务商重量差!G:G)</f>
        <v>帅时莹</v>
      </c>
      <c r="C207" s="9" t="str">
        <f>IF(N207="FBA","主营产品",IF(N207="专线","专线",LOOKUP(1,0/((G207&gt;=提成标准!D:D)*(G207&lt;提成标准!E:E)),提成标准!C:C)))</f>
        <v>快递小货</v>
      </c>
      <c r="D207" s="9">
        <f t="shared" si="10"/>
        <v>1</v>
      </c>
      <c r="E207" s="9">
        <f>_xlfn.XLOOKUP(C207,提成标准!C:C,提成标准!H:H,"")</f>
        <v>2</v>
      </c>
      <c r="F207" s="9">
        <f t="shared" si="11"/>
        <v>2</v>
      </c>
      <c r="G207" s="9">
        <f>_xlfn.XLOOKUP(I207,过机服务商重量差!A:A,过机服务商重量差!L:L)</f>
        <v>15</v>
      </c>
      <c r="H207" s="9" t="str">
        <f ca="1">IFERROR(LOOKUP(1,0/((B207=名单!B:B)*(VALUE(AY207)&gt;=名单!E:E)*(VALUE(AY207)&lt;=名单!G:G)*(AA207="正常走货")),名单!H:H),"否")</f>
        <v>否</v>
      </c>
      <c r="I207" s="64" t="s">
        <v>719</v>
      </c>
      <c r="J207" s="64" t="s">
        <v>721</v>
      </c>
      <c r="L207" s="65" t="s">
        <v>140</v>
      </c>
      <c r="N207" s="64" t="s">
        <v>18</v>
      </c>
      <c r="O207" s="66"/>
      <c r="P207" s="66"/>
      <c r="T207" s="66"/>
      <c r="U207" s="65" t="s">
        <v>199</v>
      </c>
      <c r="V207" s="65" t="s">
        <v>14442</v>
      </c>
      <c r="W207" s="66"/>
      <c r="Y207" s="66"/>
      <c r="Z207" s="66"/>
      <c r="AA207" s="65" t="s">
        <v>14382</v>
      </c>
      <c r="AQ207" s="64">
        <v>352.11</v>
      </c>
      <c r="AU207" s="66"/>
      <c r="AV207" s="66"/>
      <c r="AW207" s="66"/>
      <c r="AX207" s="66"/>
      <c r="AY207" s="67" t="s">
        <v>14598</v>
      </c>
      <c r="BE207" s="66"/>
    </row>
    <row r="208" spans="1:58">
      <c r="A208" s="9" t="str">
        <f t="shared" si="9"/>
        <v>2026-01</v>
      </c>
      <c r="B208" s="9" t="str">
        <f>_xlfn.XLOOKUP(I208,过机服务商重量差!A:A,过机服务商重量差!G:G)</f>
        <v>帅时莹</v>
      </c>
      <c r="C208" s="9" t="str">
        <f>IF(N208="FBA","主营产品",IF(N208="专线","专线",LOOKUP(1,0/((G208&gt;=提成标准!D:D)*(G208&lt;提成标准!E:E)),提成标准!C:C)))</f>
        <v>快递大货</v>
      </c>
      <c r="D208" s="9">
        <f t="shared" si="10"/>
        <v>798</v>
      </c>
      <c r="E208" s="9">
        <f>_xlfn.XLOOKUP(C208,提成标准!C:C,提成标准!H:H,"")</f>
        <v>0.1</v>
      </c>
      <c r="F208" s="9">
        <f t="shared" si="11"/>
        <v>79.8</v>
      </c>
      <c r="G208" s="9">
        <f>_xlfn.XLOOKUP(I208,过机服务商重量差!A:A,过机服务商重量差!L:L)</f>
        <v>798</v>
      </c>
      <c r="H208" s="9" t="str">
        <f ca="1">IFERROR(LOOKUP(1,0/((B208=名单!B:B)*(VALUE(AY208)&gt;=名单!E:E)*(VALUE(AY208)&lt;=名单!G:G)*(AA208="正常走货")),名单!H:H),"否")</f>
        <v>否</v>
      </c>
      <c r="I208" s="64" t="s">
        <v>722</v>
      </c>
      <c r="J208" s="64" t="s">
        <v>724</v>
      </c>
      <c r="L208" s="65" t="s">
        <v>186</v>
      </c>
      <c r="N208" s="64" t="s">
        <v>18</v>
      </c>
      <c r="O208" s="66"/>
      <c r="P208" s="66"/>
      <c r="T208" s="66"/>
      <c r="U208" s="65" t="s">
        <v>187</v>
      </c>
      <c r="V208" s="65" t="s">
        <v>14413</v>
      </c>
      <c r="W208" s="66"/>
      <c r="Y208" s="66"/>
      <c r="Z208" s="66"/>
      <c r="AA208" s="65" t="s">
        <v>14382</v>
      </c>
      <c r="AQ208" s="64">
        <v>3007.4</v>
      </c>
      <c r="AV208" s="66"/>
      <c r="AX208" s="66"/>
      <c r="AY208" s="67" t="s">
        <v>14599</v>
      </c>
      <c r="BC208" s="66"/>
      <c r="BE208" s="66"/>
    </row>
    <row r="209" spans="1:58">
      <c r="A209" s="9" t="str">
        <f t="shared" si="9"/>
        <v>2026-01</v>
      </c>
      <c r="B209" s="9" t="str">
        <f>_xlfn.XLOOKUP(I209,过机服务商重量差!A:A,过机服务商重量差!G:G)</f>
        <v>无崖子</v>
      </c>
      <c r="C209" s="9" t="str">
        <f>IF(N209="FBA","主营产品",IF(N209="专线","专线",LOOKUP(1,0/((G209&gt;=提成标准!D:D)*(G209&lt;提成标准!E:E)),提成标准!C:C)))</f>
        <v>快递大货</v>
      </c>
      <c r="D209" s="9">
        <f t="shared" si="10"/>
        <v>48</v>
      </c>
      <c r="E209" s="9">
        <f>_xlfn.XLOOKUP(C209,提成标准!C:C,提成标准!H:H,"")</f>
        <v>0.1</v>
      </c>
      <c r="F209" s="9">
        <f t="shared" si="11"/>
        <v>4.8</v>
      </c>
      <c r="G209" s="9">
        <f>_xlfn.XLOOKUP(I209,过机服务商重量差!A:A,过机服务商重量差!L:L)</f>
        <v>48</v>
      </c>
      <c r="H209" s="9" t="str">
        <f ca="1">IFERROR(LOOKUP(1,0/((B209=名单!B:B)*(VALUE(AY209)&gt;=名单!E:E)*(VALUE(AY209)&lt;=名单!G:G)*(AA209="正常走货")),名单!H:H),"否")</f>
        <v>是</v>
      </c>
      <c r="I209" s="64" t="s">
        <v>725</v>
      </c>
      <c r="J209" s="64" t="s">
        <v>727</v>
      </c>
      <c r="L209" s="64" t="s">
        <v>728</v>
      </c>
      <c r="N209" s="64" t="s">
        <v>18</v>
      </c>
      <c r="O209" s="66"/>
      <c r="P209" s="66"/>
      <c r="T209" s="66"/>
      <c r="U209" s="65" t="s">
        <v>199</v>
      </c>
      <c r="V209" s="64" t="s">
        <v>14442</v>
      </c>
      <c r="W209" s="66"/>
      <c r="Y209" s="66"/>
      <c r="Z209" s="66"/>
      <c r="AA209" s="65" t="s">
        <v>14382</v>
      </c>
      <c r="AQ209" s="64">
        <v>211.08</v>
      </c>
      <c r="AU209" s="66"/>
      <c r="AV209" s="66"/>
      <c r="AX209" s="66"/>
      <c r="AY209" s="67" t="s">
        <v>14600</v>
      </c>
      <c r="BF209" s="66"/>
    </row>
    <row r="210" spans="1:58">
      <c r="A210" s="9" t="str">
        <f t="shared" si="9"/>
        <v>2026-01</v>
      </c>
      <c r="B210" s="9" t="str">
        <f>_xlfn.XLOOKUP(I210,过机服务商重量差!A:A,过机服务商重量差!G:G)</f>
        <v>帅时莹</v>
      </c>
      <c r="C210" s="9" t="str">
        <f>IF(N210="FBA","主营产品",IF(N210="专线","专线",LOOKUP(1,0/((G210&gt;=提成标准!D:D)*(G210&lt;提成标准!E:E)),提成标准!C:C)))</f>
        <v>快递大货</v>
      </c>
      <c r="D210" s="9">
        <f t="shared" si="10"/>
        <v>28</v>
      </c>
      <c r="E210" s="9">
        <f>_xlfn.XLOOKUP(C210,提成标准!C:C,提成标准!H:H,"")</f>
        <v>0.1</v>
      </c>
      <c r="F210" s="9">
        <f t="shared" si="11"/>
        <v>2.8</v>
      </c>
      <c r="G210" s="9">
        <f>_xlfn.XLOOKUP(I210,过机服务商重量差!A:A,过机服务商重量差!L:L)</f>
        <v>28</v>
      </c>
      <c r="H210" s="9" t="str">
        <f ca="1">IFERROR(LOOKUP(1,0/((B210=名单!B:B)*(VALUE(AY210)&gt;=名单!E:E)*(VALUE(AY210)&lt;=名单!G:G)*(AA210="正常走货")),名单!H:H),"否")</f>
        <v>否</v>
      </c>
      <c r="I210" s="64" t="s">
        <v>729</v>
      </c>
      <c r="J210" s="64" t="s">
        <v>731</v>
      </c>
      <c r="L210" s="64" t="s">
        <v>586</v>
      </c>
      <c r="N210" s="65" t="s">
        <v>18</v>
      </c>
      <c r="O210" s="66"/>
      <c r="P210" s="66"/>
      <c r="T210" s="66"/>
      <c r="U210" s="65" t="s">
        <v>191</v>
      </c>
      <c r="V210" s="64" t="s">
        <v>14413</v>
      </c>
      <c r="W210" s="66"/>
      <c r="Y210" s="66"/>
      <c r="Z210" s="66"/>
      <c r="AA210" s="65" t="s">
        <v>14382</v>
      </c>
      <c r="AQ210" s="64">
        <v>276.12</v>
      </c>
      <c r="AU210" s="66"/>
      <c r="AV210" s="66"/>
      <c r="AX210" s="66"/>
      <c r="AY210" s="67" t="s">
        <v>14601</v>
      </c>
      <c r="BE210" s="66"/>
    </row>
    <row r="211" spans="1:58">
      <c r="A211" s="9" t="str">
        <f t="shared" si="9"/>
        <v>2026-01</v>
      </c>
      <c r="B211" s="9" t="str">
        <f>_xlfn.XLOOKUP(I211,过机服务商重量差!A:A,过机服务商重量差!G:G)</f>
        <v>无崖子</v>
      </c>
      <c r="C211" s="9" t="str">
        <f>IF(N211="FBA","主营产品",IF(N211="专线","专线",LOOKUP(1,0/((G211&gt;=提成标准!D:D)*(G211&lt;提成标准!E:E)),提成标准!C:C)))</f>
        <v>快递小货</v>
      </c>
      <c r="D211" s="9">
        <f t="shared" si="10"/>
        <v>1</v>
      </c>
      <c r="E211" s="9">
        <f>_xlfn.XLOOKUP(C211,提成标准!C:C,提成标准!H:H,"")</f>
        <v>2</v>
      </c>
      <c r="F211" s="9">
        <f t="shared" si="11"/>
        <v>2</v>
      </c>
      <c r="G211" s="9">
        <f>_xlfn.XLOOKUP(I211,过机服务商重量差!A:A,过机服务商重量差!L:L)</f>
        <v>12</v>
      </c>
      <c r="H211" s="9" t="str">
        <f ca="1">IFERROR(LOOKUP(1,0/((B211=名单!B:B)*(VALUE(AY211)&gt;=名单!E:E)*(VALUE(AY211)&lt;=名单!G:G)*(AA211="正常走货")),名单!H:H),"否")</f>
        <v>是</v>
      </c>
      <c r="I211" s="64" t="s">
        <v>732</v>
      </c>
      <c r="J211" s="64" t="s">
        <v>734</v>
      </c>
      <c r="L211" s="65" t="s">
        <v>128</v>
      </c>
      <c r="N211" s="64" t="s">
        <v>18</v>
      </c>
      <c r="O211" s="66"/>
      <c r="P211" s="66"/>
      <c r="T211" s="66"/>
      <c r="U211" s="65" t="s">
        <v>130</v>
      </c>
      <c r="V211" s="65" t="s">
        <v>14422</v>
      </c>
      <c r="W211" s="66"/>
      <c r="Y211" s="66"/>
      <c r="Z211" s="66"/>
      <c r="AA211" s="65" t="s">
        <v>14382</v>
      </c>
      <c r="AQ211" s="64">
        <v>176.14</v>
      </c>
      <c r="AV211" s="66"/>
      <c r="AW211" s="66"/>
      <c r="AX211" s="66"/>
      <c r="AY211" s="67" t="s">
        <v>14602</v>
      </c>
    </row>
    <row r="212" spans="1:58">
      <c r="A212" s="9" t="str">
        <f t="shared" si="9"/>
        <v>2026-01</v>
      </c>
      <c r="B212" s="9" t="str">
        <f>_xlfn.XLOOKUP(I212,过机服务商重量差!A:A,过机服务商重量差!G:G)</f>
        <v>帅时莹</v>
      </c>
      <c r="C212" s="9" t="str">
        <f>IF(N212="FBA","主营产品",IF(N212="专线","专线",LOOKUP(1,0/((G212&gt;=提成标准!D:D)*(G212&lt;提成标准!E:E)),提成标准!C:C)))</f>
        <v>快递大货</v>
      </c>
      <c r="D212" s="9">
        <f t="shared" si="10"/>
        <v>23</v>
      </c>
      <c r="E212" s="9">
        <f>_xlfn.XLOOKUP(C212,提成标准!C:C,提成标准!H:H,"")</f>
        <v>0.1</v>
      </c>
      <c r="F212" s="9">
        <f t="shared" si="11"/>
        <v>2.3</v>
      </c>
      <c r="G212" s="9">
        <f>_xlfn.XLOOKUP(I212,过机服务商重量差!A:A,过机服务商重量差!L:L)</f>
        <v>23</v>
      </c>
      <c r="H212" s="9" t="str">
        <f ca="1">IFERROR(LOOKUP(1,0/((B212=名单!B:B)*(VALUE(AY212)&gt;=名单!E:E)*(VALUE(AY212)&lt;=名单!G:G)*(AA212="正常走货")),名单!H:H),"否")</f>
        <v>否</v>
      </c>
      <c r="I212" s="64" t="s">
        <v>735</v>
      </c>
      <c r="J212" s="64" t="s">
        <v>737</v>
      </c>
      <c r="L212" s="65" t="s">
        <v>738</v>
      </c>
      <c r="N212" s="64" t="s">
        <v>18</v>
      </c>
      <c r="O212" s="66"/>
      <c r="P212" s="66"/>
      <c r="T212" s="66"/>
      <c r="U212" s="65" t="s">
        <v>130</v>
      </c>
      <c r="V212" s="65" t="s">
        <v>14422</v>
      </c>
      <c r="W212" s="66"/>
      <c r="Y212" s="66"/>
      <c r="Z212" s="66"/>
      <c r="AA212" s="65" t="s">
        <v>14382</v>
      </c>
      <c r="AQ212" s="64">
        <v>196.8</v>
      </c>
      <c r="AV212" s="66"/>
      <c r="AX212" s="66"/>
      <c r="AY212" s="67" t="s">
        <v>14603</v>
      </c>
      <c r="BE212" s="66"/>
    </row>
    <row r="213" spans="1:58">
      <c r="A213" s="9" t="str">
        <f t="shared" si="9"/>
        <v>2026-01</v>
      </c>
      <c r="B213" s="9" t="str">
        <f>_xlfn.XLOOKUP(I213,过机服务商重量差!A:A,过机服务商重量差!G:G)</f>
        <v>玉麒麟</v>
      </c>
      <c r="C213" s="9" t="str">
        <f>IF(N213="FBA","主营产品",IF(N213="专线","专线",LOOKUP(1,0/((G213&gt;=提成标准!D:D)*(G213&lt;提成标准!E:E)),提成标准!C:C)))</f>
        <v>快递小货</v>
      </c>
      <c r="D213" s="9">
        <f t="shared" si="10"/>
        <v>1</v>
      </c>
      <c r="E213" s="9">
        <f>_xlfn.XLOOKUP(C213,提成标准!C:C,提成标准!H:H,"")</f>
        <v>2</v>
      </c>
      <c r="F213" s="9">
        <f t="shared" si="11"/>
        <v>2</v>
      </c>
      <c r="G213" s="9">
        <f>_xlfn.XLOOKUP(I213,过机服务商重量差!A:A,过机服务商重量差!L:L)</f>
        <v>2</v>
      </c>
      <c r="H213" s="9" t="str">
        <f ca="1">IFERROR(LOOKUP(1,0/((B213=名单!B:B)*(VALUE(AY213)&gt;=名单!E:E)*(VALUE(AY213)&lt;=名单!G:G)*(AA213="正常走货")),名单!H:H),"否")</f>
        <v>否</v>
      </c>
      <c r="I213" s="64" t="s">
        <v>739</v>
      </c>
      <c r="J213" s="64" t="s">
        <v>741</v>
      </c>
      <c r="L213" s="65" t="s">
        <v>17</v>
      </c>
      <c r="N213" s="64" t="s">
        <v>18</v>
      </c>
      <c r="O213" s="66"/>
      <c r="P213" s="66"/>
      <c r="T213" s="66"/>
      <c r="U213" s="65" t="s">
        <v>398</v>
      </c>
      <c r="V213" s="65" t="s">
        <v>14385</v>
      </c>
      <c r="W213" s="66"/>
      <c r="Y213" s="66"/>
      <c r="Z213" s="66"/>
      <c r="AA213" s="65" t="s">
        <v>14382</v>
      </c>
      <c r="AQ213" s="64">
        <v>68.87</v>
      </c>
      <c r="AV213" s="66"/>
      <c r="AW213" s="66"/>
      <c r="AX213" s="66"/>
      <c r="AY213" s="67" t="s">
        <v>14604</v>
      </c>
      <c r="BC213" s="66"/>
      <c r="BE213" s="66"/>
    </row>
    <row r="214" spans="1:58">
      <c r="A214" s="9" t="str">
        <f t="shared" si="9"/>
        <v>2026-01</v>
      </c>
      <c r="B214" s="9" t="str">
        <f>_xlfn.XLOOKUP(I214,过机服务商重量差!A:A,过机服务商重量差!G:G)</f>
        <v>玉麒麟</v>
      </c>
      <c r="C214" s="9" t="str">
        <f>IF(N214="FBA","主营产品",IF(N214="专线","专线",LOOKUP(1,0/((G214&gt;=提成标准!D:D)*(G214&lt;提成标准!E:E)),提成标准!C:C)))</f>
        <v>快递小货</v>
      </c>
      <c r="D214" s="9">
        <f t="shared" si="10"/>
        <v>1</v>
      </c>
      <c r="E214" s="9">
        <f>_xlfn.XLOOKUP(C214,提成标准!C:C,提成标准!H:H,"")</f>
        <v>2</v>
      </c>
      <c r="F214" s="9">
        <f t="shared" si="11"/>
        <v>2</v>
      </c>
      <c r="G214" s="9">
        <f>_xlfn.XLOOKUP(I214,过机服务商重量差!A:A,过机服务商重量差!L:L)</f>
        <v>0.5</v>
      </c>
      <c r="H214" s="9" t="str">
        <f ca="1">IFERROR(LOOKUP(1,0/((B214=名单!B:B)*(VALUE(AY214)&gt;=名单!E:E)*(VALUE(AY214)&lt;=名单!G:G)*(AA214="正常走货")),名单!H:H),"否")</f>
        <v>否</v>
      </c>
      <c r="I214" s="64" t="s">
        <v>742</v>
      </c>
      <c r="J214" s="64" t="s">
        <v>744</v>
      </c>
      <c r="L214" s="65" t="s">
        <v>17</v>
      </c>
      <c r="N214" s="64" t="s">
        <v>18</v>
      </c>
      <c r="O214" s="66"/>
      <c r="P214" s="66"/>
      <c r="T214" s="66"/>
      <c r="U214" s="65" t="s">
        <v>745</v>
      </c>
      <c r="V214" s="65" t="s">
        <v>14410</v>
      </c>
      <c r="W214" s="66"/>
      <c r="Y214" s="66"/>
      <c r="Z214" s="66"/>
      <c r="AA214" s="65" t="s">
        <v>14382</v>
      </c>
      <c r="AQ214" s="64">
        <v>30.4</v>
      </c>
      <c r="AV214" s="66"/>
      <c r="AX214" s="66"/>
      <c r="AY214" s="67" t="s">
        <v>14605</v>
      </c>
      <c r="BC214" s="66"/>
      <c r="BE214" s="66"/>
    </row>
    <row r="215" spans="1:58">
      <c r="A215" s="9" t="str">
        <f t="shared" si="9"/>
        <v>2026-01</v>
      </c>
      <c r="B215" s="9" t="str">
        <f>_xlfn.XLOOKUP(I215,过机服务商重量差!A:A,过机服务商重量差!G:G)</f>
        <v>玉麒麟</v>
      </c>
      <c r="C215" s="9" t="str">
        <f>IF(N215="FBA","主营产品",IF(N215="专线","专线",LOOKUP(1,0/((G215&gt;=提成标准!D:D)*(G215&lt;提成标准!E:E)),提成标准!C:C)))</f>
        <v>快递小货</v>
      </c>
      <c r="D215" s="9">
        <f t="shared" si="10"/>
        <v>1</v>
      </c>
      <c r="E215" s="9">
        <f>_xlfn.XLOOKUP(C215,提成标准!C:C,提成标准!H:H,"")</f>
        <v>2</v>
      </c>
      <c r="F215" s="9">
        <f t="shared" si="11"/>
        <v>2</v>
      </c>
      <c r="G215" s="9">
        <f>_xlfn.XLOOKUP(I215,过机服务商重量差!A:A,过机服务商重量差!L:L)</f>
        <v>1.5</v>
      </c>
      <c r="H215" s="9" t="str">
        <f ca="1">IFERROR(LOOKUP(1,0/((B215=名单!B:B)*(VALUE(AY215)&gt;=名单!E:E)*(VALUE(AY215)&lt;=名单!G:G)*(AA215="正常走货")),名单!H:H),"否")</f>
        <v>否</v>
      </c>
      <c r="I215" s="64" t="s">
        <v>746</v>
      </c>
      <c r="J215" s="64" t="s">
        <v>748</v>
      </c>
      <c r="L215" s="65" t="s">
        <v>17</v>
      </c>
      <c r="N215" s="64" t="s">
        <v>18</v>
      </c>
      <c r="O215" s="66"/>
      <c r="P215" s="66"/>
      <c r="T215" s="66"/>
      <c r="U215" s="65" t="s">
        <v>612</v>
      </c>
      <c r="V215" s="65" t="s">
        <v>14410</v>
      </c>
      <c r="W215" s="66"/>
      <c r="Y215" s="66"/>
      <c r="Z215" s="66"/>
      <c r="AA215" s="65" t="s">
        <v>14382</v>
      </c>
      <c r="AQ215" s="64">
        <v>83.5</v>
      </c>
      <c r="AV215" s="66"/>
      <c r="AX215" s="66"/>
      <c r="AY215" s="67" t="s">
        <v>14606</v>
      </c>
      <c r="BC215" s="66"/>
      <c r="BE215" s="66"/>
    </row>
    <row r="216" spans="1:58">
      <c r="A216" s="9" t="str">
        <f t="shared" si="9"/>
        <v>2026-01</v>
      </c>
      <c r="B216" s="9" t="str">
        <f>_xlfn.XLOOKUP(I216,过机服务商重量差!A:A,过机服务商重量差!G:G)</f>
        <v>小旋风</v>
      </c>
      <c r="C216" s="9" t="str">
        <f>IF(N216="FBA","主营产品",IF(N216="专线","专线",LOOKUP(1,0/((G216&gt;=提成标准!D:D)*(G216&lt;提成标准!E:E)),提成标准!C:C)))</f>
        <v>快递小货</v>
      </c>
      <c r="D216" s="9">
        <f t="shared" si="10"/>
        <v>1</v>
      </c>
      <c r="E216" s="9">
        <f>_xlfn.XLOOKUP(C216,提成标准!C:C,提成标准!H:H,"")</f>
        <v>2</v>
      </c>
      <c r="F216" s="9">
        <f t="shared" si="11"/>
        <v>2</v>
      </c>
      <c r="G216" s="9">
        <f>_xlfn.XLOOKUP(I216,过机服务商重量差!A:A,过机服务商重量差!L:L)</f>
        <v>1</v>
      </c>
      <c r="H216" s="9" t="str">
        <f ca="1">IFERROR(LOOKUP(1,0/((B216=名单!B:B)*(VALUE(AY216)&gt;=名单!E:E)*(VALUE(AY216)&lt;=名单!G:G)*(AA216="正常走货")),名单!H:H),"否")</f>
        <v>否</v>
      </c>
      <c r="I216" s="64" t="s">
        <v>749</v>
      </c>
      <c r="J216" s="64" t="s">
        <v>751</v>
      </c>
      <c r="L216" s="65" t="s">
        <v>310</v>
      </c>
      <c r="N216" s="64" t="s">
        <v>18</v>
      </c>
      <c r="O216" s="66"/>
      <c r="P216" s="66"/>
      <c r="T216" s="66"/>
      <c r="U216" s="65" t="s">
        <v>86</v>
      </c>
      <c r="V216" s="65" t="s">
        <v>14381</v>
      </c>
      <c r="W216" s="66"/>
      <c r="Y216" s="66"/>
      <c r="Z216" s="66"/>
      <c r="AA216" s="65" t="s">
        <v>14382</v>
      </c>
      <c r="AQ216" s="64">
        <v>78</v>
      </c>
      <c r="AV216" s="66"/>
      <c r="AW216" s="66"/>
      <c r="AX216" s="66"/>
      <c r="AY216" s="67" t="s">
        <v>14607</v>
      </c>
      <c r="BC216" s="66"/>
      <c r="BE216" s="66"/>
    </row>
    <row r="217" spans="1:58">
      <c r="A217" s="9" t="str">
        <f t="shared" si="9"/>
        <v>2026-01</v>
      </c>
      <c r="B217" s="9" t="str">
        <f>_xlfn.XLOOKUP(I217,过机服务商重量差!A:A,过机服务商重量差!G:G)</f>
        <v>无崖子</v>
      </c>
      <c r="C217" s="9" t="str">
        <f>IF(N217="FBA","主营产品",IF(N217="专线","专线",LOOKUP(1,0/((G217&gt;=提成标准!D:D)*(G217&lt;提成标准!E:E)),提成标准!C:C)))</f>
        <v>快递小货</v>
      </c>
      <c r="D217" s="9">
        <f t="shared" si="10"/>
        <v>1</v>
      </c>
      <c r="E217" s="9">
        <f>_xlfn.XLOOKUP(C217,提成标准!C:C,提成标准!H:H,"")</f>
        <v>2</v>
      </c>
      <c r="F217" s="9">
        <f t="shared" si="11"/>
        <v>2</v>
      </c>
      <c r="G217" s="9">
        <f>_xlfn.XLOOKUP(I217,过机服务商重量差!A:A,过机服务商重量差!L:L)</f>
        <v>1</v>
      </c>
      <c r="H217" s="9" t="str">
        <f ca="1">IFERROR(LOOKUP(1,0/((B217=名单!B:B)*(VALUE(AY217)&gt;=名单!E:E)*(VALUE(AY217)&lt;=名单!G:G)*(AA217="正常走货")),名单!H:H),"否")</f>
        <v>是</v>
      </c>
      <c r="I217" s="64" t="s">
        <v>752</v>
      </c>
      <c r="J217" s="64" t="s">
        <v>754</v>
      </c>
      <c r="L217" s="65" t="s">
        <v>160</v>
      </c>
      <c r="N217" s="64" t="s">
        <v>18</v>
      </c>
      <c r="O217" s="66"/>
      <c r="P217" s="66"/>
      <c r="T217" s="66"/>
      <c r="U217" s="65" t="s">
        <v>86</v>
      </c>
      <c r="V217" s="65" t="s">
        <v>14381</v>
      </c>
      <c r="W217" s="66"/>
      <c r="Y217" s="66"/>
      <c r="Z217" s="66"/>
      <c r="AA217" s="65" t="s">
        <v>14382</v>
      </c>
      <c r="AQ217" s="64">
        <v>0</v>
      </c>
      <c r="AV217" s="66"/>
      <c r="AX217" s="66"/>
      <c r="AY217" s="67" t="s">
        <v>14608</v>
      </c>
      <c r="BC217" s="66"/>
      <c r="BE217" s="66"/>
    </row>
    <row r="218" spans="1:58">
      <c r="A218" s="9" t="str">
        <f t="shared" si="9"/>
        <v>2026-01</v>
      </c>
      <c r="B218" s="9" t="str">
        <f>_xlfn.XLOOKUP(I218,过机服务商重量差!A:A,过机服务商重量差!G:G)</f>
        <v>小旋风</v>
      </c>
      <c r="C218" s="9" t="str">
        <f>IF(N218="FBA","主营产品",IF(N218="专线","专线",LOOKUP(1,0/((G218&gt;=提成标准!D:D)*(G218&lt;提成标准!E:E)),提成标准!C:C)))</f>
        <v>快递大货</v>
      </c>
      <c r="D218" s="9">
        <f t="shared" si="10"/>
        <v>27</v>
      </c>
      <c r="E218" s="9">
        <f>_xlfn.XLOOKUP(C218,提成标准!C:C,提成标准!H:H,"")</f>
        <v>0.1</v>
      </c>
      <c r="F218" s="9">
        <f t="shared" si="11"/>
        <v>2.7</v>
      </c>
      <c r="G218" s="9">
        <f>_xlfn.XLOOKUP(I218,过机服务商重量差!A:A,过机服务商重量差!L:L)</f>
        <v>27</v>
      </c>
      <c r="H218" s="9" t="str">
        <f ca="1">IFERROR(LOOKUP(1,0/((B218=名单!B:B)*(VALUE(AY218)&gt;=名单!E:E)*(VALUE(AY218)&lt;=名单!G:G)*(AA218="正常走货")),名单!H:H),"否")</f>
        <v>否</v>
      </c>
      <c r="I218" s="64" t="s">
        <v>755</v>
      </c>
      <c r="J218" s="64" t="s">
        <v>757</v>
      </c>
      <c r="L218" s="65" t="s">
        <v>453</v>
      </c>
      <c r="N218" s="64" t="s">
        <v>18</v>
      </c>
      <c r="O218" s="66"/>
      <c r="P218" s="66"/>
      <c r="T218" s="66"/>
      <c r="U218" s="65" t="s">
        <v>20</v>
      </c>
      <c r="V218" s="65" t="s">
        <v>14381</v>
      </c>
      <c r="W218" s="66"/>
      <c r="Y218" s="66"/>
      <c r="Z218" s="66"/>
      <c r="AA218" s="65" t="s">
        <v>14382</v>
      </c>
      <c r="AQ218" s="64">
        <v>5.39999999999998</v>
      </c>
      <c r="AU218" s="66"/>
      <c r="AV218" s="66"/>
      <c r="AX218" s="66"/>
      <c r="AY218" s="67" t="s">
        <v>14609</v>
      </c>
      <c r="BC218" s="66"/>
      <c r="BE218" s="66"/>
    </row>
    <row r="219" spans="1:58">
      <c r="A219" s="9" t="str">
        <f t="shared" si="9"/>
        <v>2026-01</v>
      </c>
      <c r="B219" s="9" t="str">
        <f>_xlfn.XLOOKUP(I219,过机服务商重量差!A:A,过机服务商重量差!G:G)</f>
        <v>小旋风</v>
      </c>
      <c r="C219" s="9" t="str">
        <f>IF(N219="FBA","主营产品",IF(N219="专线","专线",LOOKUP(1,0/((G219&gt;=提成标准!D:D)*(G219&lt;提成标准!E:E)),提成标准!C:C)))</f>
        <v>快递大货</v>
      </c>
      <c r="D219" s="9">
        <f t="shared" si="10"/>
        <v>38.5</v>
      </c>
      <c r="E219" s="9">
        <f>_xlfn.XLOOKUP(C219,提成标准!C:C,提成标准!H:H,"")</f>
        <v>0.1</v>
      </c>
      <c r="F219" s="9">
        <f t="shared" si="11"/>
        <v>3.85</v>
      </c>
      <c r="G219" s="9">
        <f>_xlfn.XLOOKUP(I219,过机服务商重量差!A:A,过机服务商重量差!L:L)</f>
        <v>38.5</v>
      </c>
      <c r="H219" s="9" t="str">
        <f ca="1">IFERROR(LOOKUP(1,0/((B219=名单!B:B)*(VALUE(AY219)&gt;=名单!E:E)*(VALUE(AY219)&lt;=名单!G:G)*(AA219="正常走货")),名单!H:H),"否")</f>
        <v>否</v>
      </c>
      <c r="I219" s="64" t="s">
        <v>758</v>
      </c>
      <c r="J219" s="64" t="s">
        <v>760</v>
      </c>
      <c r="L219" s="65" t="s">
        <v>428</v>
      </c>
      <c r="N219" s="64" t="s">
        <v>18</v>
      </c>
      <c r="O219" s="66"/>
      <c r="P219" s="66"/>
      <c r="T219" s="66"/>
      <c r="U219" s="65" t="s">
        <v>187</v>
      </c>
      <c r="V219" s="65" t="s">
        <v>14413</v>
      </c>
      <c r="W219" s="66"/>
      <c r="Y219" s="66"/>
      <c r="Z219" s="66"/>
      <c r="AA219" s="65" t="s">
        <v>14382</v>
      </c>
      <c r="AQ219" s="64">
        <v>211</v>
      </c>
      <c r="AV219" s="66"/>
      <c r="AX219" s="66"/>
      <c r="AY219" s="67" t="s">
        <v>14610</v>
      </c>
      <c r="BC219" s="66"/>
      <c r="BE219" s="66"/>
    </row>
    <row r="220" spans="1:58">
      <c r="A220" s="9" t="str">
        <f t="shared" si="9"/>
        <v>2026-01</v>
      </c>
      <c r="B220" s="9" t="str">
        <f>_xlfn.XLOOKUP(I220,过机服务商重量差!A:A,过机服务商重量差!G:G)</f>
        <v>无崖子</v>
      </c>
      <c r="C220" s="9" t="str">
        <f>IF(N220="FBA","主营产品",IF(N220="专线","专线",LOOKUP(1,0/((G220&gt;=提成标准!D:D)*(G220&lt;提成标准!E:E)),提成标准!C:C)))</f>
        <v>快递小货</v>
      </c>
      <c r="D220" s="9">
        <f t="shared" si="10"/>
        <v>1</v>
      </c>
      <c r="E220" s="9">
        <f>_xlfn.XLOOKUP(C220,提成标准!C:C,提成标准!H:H,"")</f>
        <v>2</v>
      </c>
      <c r="F220" s="9">
        <f t="shared" si="11"/>
        <v>2</v>
      </c>
      <c r="G220" s="9">
        <f>_xlfn.XLOOKUP(I220,过机服务商重量差!A:A,过机服务商重量差!L:L)</f>
        <v>3</v>
      </c>
      <c r="H220" s="9" t="str">
        <f ca="1">IFERROR(LOOKUP(1,0/((B220=名单!B:B)*(VALUE(AY220)&gt;=名单!E:E)*(VALUE(AY220)&lt;=名单!G:G)*(AA220="正常走货")),名单!H:H),"否")</f>
        <v>是</v>
      </c>
      <c r="I220" s="64" t="s">
        <v>761</v>
      </c>
      <c r="J220" s="64" t="s">
        <v>763</v>
      </c>
      <c r="L220" s="65" t="s">
        <v>590</v>
      </c>
      <c r="N220" s="65" t="s">
        <v>18</v>
      </c>
      <c r="O220" s="66"/>
      <c r="P220" s="66"/>
      <c r="T220" s="66"/>
      <c r="U220" s="65" t="s">
        <v>187</v>
      </c>
      <c r="V220" s="64" t="s">
        <v>14413</v>
      </c>
      <c r="W220" s="66"/>
      <c r="Y220" s="66"/>
      <c r="Z220" s="66"/>
      <c r="AA220" s="65" t="s">
        <v>14382</v>
      </c>
      <c r="AQ220" s="64">
        <v>156.16</v>
      </c>
      <c r="AU220" s="66"/>
      <c r="AV220" s="66"/>
      <c r="AW220" s="66"/>
      <c r="AX220" s="66"/>
      <c r="AY220" s="67" t="s">
        <v>14611</v>
      </c>
      <c r="BE220" s="66"/>
    </row>
    <row r="221" spans="1:58">
      <c r="A221" s="9" t="str">
        <f t="shared" si="9"/>
        <v>2026-01</v>
      </c>
      <c r="B221" s="9" t="str">
        <f>_xlfn.XLOOKUP(I221,过机服务商重量差!A:A,过机服务商重量差!G:G)</f>
        <v>玉麒麟</v>
      </c>
      <c r="C221" s="9" t="str">
        <f>IF(N221="FBA","主营产品",IF(N221="专线","专线",LOOKUP(1,0/((G221&gt;=提成标准!D:D)*(G221&lt;提成标准!E:E)),提成标准!C:C)))</f>
        <v>快递小货</v>
      </c>
      <c r="D221" s="9">
        <f t="shared" si="10"/>
        <v>1</v>
      </c>
      <c r="E221" s="9">
        <f>_xlfn.XLOOKUP(C221,提成标准!C:C,提成标准!H:H,"")</f>
        <v>2</v>
      </c>
      <c r="F221" s="9">
        <f t="shared" si="11"/>
        <v>2</v>
      </c>
      <c r="G221" s="9">
        <f>_xlfn.XLOOKUP(I221,过机服务商重量差!A:A,过机服务商重量差!L:L)</f>
        <v>8</v>
      </c>
      <c r="H221" s="9" t="str">
        <f ca="1">IFERROR(LOOKUP(1,0/((B221=名单!B:B)*(VALUE(AY221)&gt;=名单!E:E)*(VALUE(AY221)&lt;=名单!G:G)*(AA221="正常走货")),名单!H:H),"否")</f>
        <v>否</v>
      </c>
      <c r="I221" s="64" t="s">
        <v>764</v>
      </c>
      <c r="J221" s="64" t="s">
        <v>766</v>
      </c>
      <c r="L221" s="65" t="s">
        <v>17</v>
      </c>
      <c r="N221" s="64" t="s">
        <v>18</v>
      </c>
      <c r="O221" s="66"/>
      <c r="P221" s="66"/>
      <c r="T221" s="66"/>
      <c r="U221" s="65" t="s">
        <v>767</v>
      </c>
      <c r="V221" s="65" t="s">
        <v>14385</v>
      </c>
      <c r="W221" s="66"/>
      <c r="Y221" s="66"/>
      <c r="Z221" s="66"/>
      <c r="AA221" s="65" t="s">
        <v>14382</v>
      </c>
      <c r="AQ221" s="64">
        <v>56.86</v>
      </c>
      <c r="AU221" s="66"/>
      <c r="AV221" s="66"/>
      <c r="AW221" s="66"/>
      <c r="AX221" s="66"/>
      <c r="AY221" s="67" t="s">
        <v>14612</v>
      </c>
      <c r="BE221" s="66"/>
    </row>
    <row r="222" spans="1:58">
      <c r="A222" s="9" t="str">
        <f t="shared" si="9"/>
        <v>2026-01</v>
      </c>
      <c r="B222" s="9" t="str">
        <f>_xlfn.XLOOKUP(I222,过机服务商重量差!A:A,过机服务商重量差!G:G)</f>
        <v>帅时莹</v>
      </c>
      <c r="C222" s="9" t="str">
        <f>IF(N222="FBA","主营产品",IF(N222="专线","专线",LOOKUP(1,0/((G222&gt;=提成标准!D:D)*(G222&lt;提成标准!E:E)),提成标准!C:C)))</f>
        <v>快递小货</v>
      </c>
      <c r="D222" s="9">
        <f t="shared" si="10"/>
        <v>1</v>
      </c>
      <c r="E222" s="9">
        <f>_xlfn.XLOOKUP(C222,提成标准!C:C,提成标准!H:H,"")</f>
        <v>2</v>
      </c>
      <c r="F222" s="9">
        <f t="shared" si="11"/>
        <v>2</v>
      </c>
      <c r="G222" s="9">
        <f>_xlfn.XLOOKUP(I222,过机服务商重量差!A:A,过机服务商重量差!L:L)</f>
        <v>20.5</v>
      </c>
      <c r="H222" s="9" t="str">
        <f ca="1">IFERROR(LOOKUP(1,0/((B222=名单!B:B)*(VALUE(AY222)&gt;=名单!E:E)*(VALUE(AY222)&lt;=名单!G:G)*(AA222="正常走货")),名单!H:H),"否")</f>
        <v>否</v>
      </c>
      <c r="I222" s="64" t="s">
        <v>768</v>
      </c>
      <c r="J222" s="64" t="s">
        <v>770</v>
      </c>
      <c r="L222" s="65" t="s">
        <v>586</v>
      </c>
      <c r="N222" s="64" t="s">
        <v>18</v>
      </c>
      <c r="O222" s="66"/>
      <c r="P222" s="66"/>
      <c r="T222" s="66"/>
      <c r="U222" s="65" t="s">
        <v>442</v>
      </c>
      <c r="V222" s="65" t="s">
        <v>14413</v>
      </c>
      <c r="W222" s="66"/>
      <c r="Y222" s="66"/>
      <c r="Z222" s="66"/>
      <c r="AA222" s="65" t="s">
        <v>14382</v>
      </c>
      <c r="AQ222" s="64">
        <v>220.52</v>
      </c>
      <c r="AV222" s="66"/>
      <c r="AX222" s="66"/>
      <c r="AY222" s="67" t="s">
        <v>14613</v>
      </c>
      <c r="BE222" s="66"/>
    </row>
    <row r="223" spans="1:58">
      <c r="A223" s="9" t="str">
        <f t="shared" si="9"/>
        <v>2026-01</v>
      </c>
      <c r="B223" s="9" t="str">
        <f>_xlfn.XLOOKUP(I223,过机服务商重量差!A:A,过机服务商重量差!G:G)</f>
        <v>玉麒麟</v>
      </c>
      <c r="C223" s="9" t="str">
        <f>IF(N223="FBA","主营产品",IF(N223="专线","专线",LOOKUP(1,0/((G223&gt;=提成标准!D:D)*(G223&lt;提成标准!E:E)),提成标准!C:C)))</f>
        <v>快递小货</v>
      </c>
      <c r="D223" s="9">
        <f t="shared" si="10"/>
        <v>1</v>
      </c>
      <c r="E223" s="9">
        <f>_xlfn.XLOOKUP(C223,提成标准!C:C,提成标准!H:H,"")</f>
        <v>2</v>
      </c>
      <c r="F223" s="9">
        <f t="shared" si="11"/>
        <v>2</v>
      </c>
      <c r="G223" s="9">
        <f>_xlfn.XLOOKUP(I223,过机服务商重量差!A:A,过机服务商重量差!L:L)</f>
        <v>6</v>
      </c>
      <c r="H223" s="9" t="str">
        <f ca="1">IFERROR(LOOKUP(1,0/((B223=名单!B:B)*(VALUE(AY223)&gt;=名单!E:E)*(VALUE(AY223)&lt;=名单!G:G)*(AA223="正常走货")),名单!H:H),"否")</f>
        <v>否</v>
      </c>
      <c r="I223" s="64" t="s">
        <v>771</v>
      </c>
      <c r="J223" s="64" t="s">
        <v>773</v>
      </c>
      <c r="L223" s="65" t="s">
        <v>24</v>
      </c>
      <c r="N223" s="64" t="s">
        <v>18</v>
      </c>
      <c r="O223" s="66"/>
      <c r="P223" s="66"/>
      <c r="T223" s="66"/>
      <c r="U223" s="65" t="s">
        <v>767</v>
      </c>
      <c r="V223" s="65" t="s">
        <v>14385</v>
      </c>
      <c r="W223" s="66"/>
      <c r="Y223" s="66"/>
      <c r="Z223" s="66"/>
      <c r="AA223" s="65" t="s">
        <v>14382</v>
      </c>
      <c r="AQ223" s="64">
        <v>91</v>
      </c>
      <c r="AU223" s="66"/>
      <c r="AV223" s="66"/>
      <c r="AW223" s="66"/>
      <c r="AX223" s="66"/>
      <c r="AY223" s="67" t="s">
        <v>14614</v>
      </c>
      <c r="BC223" s="66"/>
      <c r="BE223" s="66"/>
    </row>
    <row r="224" spans="1:58">
      <c r="A224" s="9" t="str">
        <f t="shared" si="9"/>
        <v>2026-01</v>
      </c>
      <c r="B224" s="9" t="str">
        <f>_xlfn.XLOOKUP(I224,过机服务商重量差!A:A,过机服务商重量差!G:G)</f>
        <v>玉麒麟</v>
      </c>
      <c r="C224" s="9" t="str">
        <f>IF(N224="FBA","主营产品",IF(N224="专线","专线",LOOKUP(1,0/((G224&gt;=提成标准!D:D)*(G224&lt;提成标准!E:E)),提成标准!C:C)))</f>
        <v>快递大货</v>
      </c>
      <c r="D224" s="9">
        <f t="shared" si="10"/>
        <v>58</v>
      </c>
      <c r="E224" s="9">
        <f>_xlfn.XLOOKUP(C224,提成标准!C:C,提成标准!H:H,"")</f>
        <v>0.1</v>
      </c>
      <c r="F224" s="9">
        <f t="shared" si="11"/>
        <v>5.8</v>
      </c>
      <c r="G224" s="9">
        <f>_xlfn.XLOOKUP(I224,过机服务商重量差!A:A,过机服务商重量差!L:L)</f>
        <v>58</v>
      </c>
      <c r="H224" s="9" t="str">
        <f ca="1">IFERROR(LOOKUP(1,0/((B224=名单!B:B)*(VALUE(AY224)&gt;=名单!E:E)*(VALUE(AY224)&lt;=名单!G:G)*(AA224="正常走货")),名单!H:H),"否")</f>
        <v>否</v>
      </c>
      <c r="I224" s="64" t="s">
        <v>774</v>
      </c>
      <c r="J224" s="64" t="s">
        <v>776</v>
      </c>
      <c r="L224" s="65" t="s">
        <v>256</v>
      </c>
      <c r="N224" s="64" t="s">
        <v>18</v>
      </c>
      <c r="O224" s="66"/>
      <c r="P224" s="66"/>
      <c r="T224" s="66"/>
      <c r="U224" s="65" t="s">
        <v>199</v>
      </c>
      <c r="V224" s="65" t="s">
        <v>14442</v>
      </c>
      <c r="W224" s="66"/>
      <c r="Y224" s="66"/>
      <c r="Z224" s="66"/>
      <c r="AA224" s="65" t="s">
        <v>14382</v>
      </c>
      <c r="AQ224" s="64">
        <v>413</v>
      </c>
      <c r="AV224" s="66"/>
      <c r="AX224" s="66"/>
      <c r="AY224" s="67" t="s">
        <v>14615</v>
      </c>
      <c r="BC224" s="66"/>
      <c r="BE224" s="66"/>
    </row>
    <row r="225" spans="1:58">
      <c r="A225" s="9" t="str">
        <f t="shared" si="9"/>
        <v>2026-01</v>
      </c>
      <c r="B225" s="9" t="str">
        <f>_xlfn.XLOOKUP(I225,过机服务商重量差!A:A,过机服务商重量差!G:G)</f>
        <v>玉麒麟</v>
      </c>
      <c r="C225" s="9" t="str">
        <f>IF(N225="FBA","主营产品",IF(N225="专线","专线",LOOKUP(1,0/((G225&gt;=提成标准!D:D)*(G225&lt;提成标准!E:E)),提成标准!C:C)))</f>
        <v>快递大货</v>
      </c>
      <c r="D225" s="9">
        <f t="shared" si="10"/>
        <v>38</v>
      </c>
      <c r="E225" s="9">
        <f>_xlfn.XLOOKUP(C225,提成标准!C:C,提成标准!H:H,"")</f>
        <v>0.1</v>
      </c>
      <c r="F225" s="9">
        <f t="shared" si="11"/>
        <v>3.8</v>
      </c>
      <c r="G225" s="9">
        <f>_xlfn.XLOOKUP(I225,过机服务商重量差!A:A,过机服务商重量差!L:L)</f>
        <v>38</v>
      </c>
      <c r="H225" s="9" t="str">
        <f ca="1">IFERROR(LOOKUP(1,0/((B225=名单!B:B)*(VALUE(AY225)&gt;=名单!E:E)*(VALUE(AY225)&lt;=名单!G:G)*(AA225="正常走货")),名单!H:H),"否")</f>
        <v>否</v>
      </c>
      <c r="I225" s="64" t="s">
        <v>777</v>
      </c>
      <c r="J225" s="64" t="s">
        <v>779</v>
      </c>
      <c r="L225" s="65" t="s">
        <v>17</v>
      </c>
      <c r="N225" s="64" t="s">
        <v>18</v>
      </c>
      <c r="O225" s="66"/>
      <c r="P225" s="66"/>
      <c r="T225" s="66"/>
      <c r="U225" s="65" t="s">
        <v>398</v>
      </c>
      <c r="V225" s="65" t="s">
        <v>14385</v>
      </c>
      <c r="W225" s="66"/>
      <c r="Y225" s="66"/>
      <c r="Z225" s="66"/>
      <c r="AA225" s="65" t="s">
        <v>14382</v>
      </c>
      <c r="AQ225" s="64">
        <v>460.6</v>
      </c>
      <c r="AV225" s="66"/>
      <c r="AX225" s="66"/>
      <c r="AY225" s="67" t="s">
        <v>14616</v>
      </c>
      <c r="BC225" s="66"/>
      <c r="BE225" s="66"/>
    </row>
    <row r="226" spans="1:58">
      <c r="A226" s="9" t="str">
        <f t="shared" si="9"/>
        <v>2026-01</v>
      </c>
      <c r="B226" s="9" t="str">
        <f>_xlfn.XLOOKUP(I226,过机服务商重量差!A:A,过机服务商重量差!G:G)</f>
        <v>玉麒麟</v>
      </c>
      <c r="C226" s="9" t="str">
        <f>IF(N226="FBA","主营产品",IF(N226="专线","专线",LOOKUP(1,0/((G226&gt;=提成标准!D:D)*(G226&lt;提成标准!E:E)),提成标准!C:C)))</f>
        <v>快递大货</v>
      </c>
      <c r="D226" s="9">
        <f t="shared" si="10"/>
        <v>21</v>
      </c>
      <c r="E226" s="9">
        <f>_xlfn.XLOOKUP(C226,提成标准!C:C,提成标准!H:H,"")</f>
        <v>0.1</v>
      </c>
      <c r="F226" s="9">
        <f t="shared" si="11"/>
        <v>2.1</v>
      </c>
      <c r="G226" s="9">
        <f>_xlfn.XLOOKUP(I226,过机服务商重量差!A:A,过机服务商重量差!L:L)</f>
        <v>21</v>
      </c>
      <c r="H226" s="9" t="str">
        <f ca="1">IFERROR(LOOKUP(1,0/((B226=名单!B:B)*(VALUE(AY226)&gt;=名单!E:E)*(VALUE(AY226)&lt;=名单!G:G)*(AA226="正常走货")),名单!H:H),"否")</f>
        <v>否</v>
      </c>
      <c r="I226" s="64" t="s">
        <v>780</v>
      </c>
      <c r="J226" s="64" t="s">
        <v>782</v>
      </c>
      <c r="L226" s="65" t="s">
        <v>17</v>
      </c>
      <c r="N226" s="64" t="s">
        <v>18</v>
      </c>
      <c r="O226" s="66"/>
      <c r="P226" s="66"/>
      <c r="T226" s="66"/>
      <c r="U226" s="65" t="s">
        <v>398</v>
      </c>
      <c r="V226" s="65" t="s">
        <v>14385</v>
      </c>
      <c r="W226" s="66"/>
      <c r="Y226" s="66"/>
      <c r="Z226" s="66"/>
      <c r="AA226" s="65" t="s">
        <v>14382</v>
      </c>
      <c r="AQ226" s="64">
        <v>103.1</v>
      </c>
      <c r="AV226" s="66"/>
      <c r="AW226" s="66"/>
      <c r="AX226" s="66"/>
      <c r="AY226" s="67" t="s">
        <v>14617</v>
      </c>
      <c r="BC226" s="66"/>
      <c r="BE226" s="66"/>
    </row>
    <row r="227" spans="1:58">
      <c r="A227" s="9" t="str">
        <f t="shared" si="9"/>
        <v>2026-01</v>
      </c>
      <c r="B227" s="9" t="str">
        <f>_xlfn.XLOOKUP(I227,过机服务商重量差!A:A,过机服务商重量差!G:G)</f>
        <v>玉麒麟</v>
      </c>
      <c r="C227" s="9" t="str">
        <f>IF(N227="FBA","主营产品",IF(N227="专线","专线",LOOKUP(1,0/((G227&gt;=提成标准!D:D)*(G227&lt;提成标准!E:E)),提成标准!C:C)))</f>
        <v>快递小货</v>
      </c>
      <c r="D227" s="9">
        <f t="shared" si="10"/>
        <v>1</v>
      </c>
      <c r="E227" s="9">
        <f>_xlfn.XLOOKUP(C227,提成标准!C:C,提成标准!H:H,"")</f>
        <v>2</v>
      </c>
      <c r="F227" s="9">
        <f t="shared" si="11"/>
        <v>2</v>
      </c>
      <c r="G227" s="9">
        <f>_xlfn.XLOOKUP(I227,过机服务商重量差!A:A,过机服务商重量差!L:L)</f>
        <v>8</v>
      </c>
      <c r="H227" s="9" t="str">
        <f ca="1">IFERROR(LOOKUP(1,0/((B227=名单!B:B)*(VALUE(AY227)&gt;=名单!E:E)*(VALUE(AY227)&lt;=名单!G:G)*(AA227="正常走货")),名单!H:H),"否")</f>
        <v>否</v>
      </c>
      <c r="I227" s="64" t="s">
        <v>783</v>
      </c>
      <c r="J227" s="64" t="s">
        <v>785</v>
      </c>
      <c r="L227" s="65" t="s">
        <v>24</v>
      </c>
      <c r="N227" s="64" t="s">
        <v>18</v>
      </c>
      <c r="O227" s="66"/>
      <c r="P227" s="66"/>
      <c r="T227" s="66"/>
      <c r="U227" s="65" t="s">
        <v>232</v>
      </c>
      <c r="V227" s="65" t="s">
        <v>14389</v>
      </c>
      <c r="W227" s="66"/>
      <c r="Y227" s="66"/>
      <c r="Z227" s="66"/>
      <c r="AA227" s="65" t="s">
        <v>14382</v>
      </c>
      <c r="AQ227" s="64">
        <v>53.8</v>
      </c>
      <c r="AV227" s="66"/>
      <c r="AW227" s="66"/>
      <c r="AX227" s="66"/>
      <c r="AY227" s="67" t="s">
        <v>14618</v>
      </c>
      <c r="BC227" s="66"/>
      <c r="BE227" s="66"/>
    </row>
    <row r="228" spans="1:58">
      <c r="A228" s="9" t="str">
        <f t="shared" si="9"/>
        <v>2026-01</v>
      </c>
      <c r="B228" s="9" t="str">
        <f>_xlfn.XLOOKUP(I228,过机服务商重量差!A:A,过机服务商重量差!G:G)</f>
        <v>无崖子</v>
      </c>
      <c r="C228" s="9" t="str">
        <f>IF(N228="FBA","主营产品",IF(N228="专线","专线",LOOKUP(1,0/((G228&gt;=提成标准!D:D)*(G228&lt;提成标准!E:E)),提成标准!C:C)))</f>
        <v>快递小货</v>
      </c>
      <c r="D228" s="9">
        <f t="shared" si="10"/>
        <v>1</v>
      </c>
      <c r="E228" s="9">
        <f>_xlfn.XLOOKUP(C228,提成标准!C:C,提成标准!H:H,"")</f>
        <v>2</v>
      </c>
      <c r="F228" s="9">
        <f t="shared" si="11"/>
        <v>2</v>
      </c>
      <c r="G228" s="9">
        <f>_xlfn.XLOOKUP(I228,过机服务商重量差!A:A,过机服务商重量差!L:L)</f>
        <v>2</v>
      </c>
      <c r="H228" s="9" t="str">
        <f ca="1">IFERROR(LOOKUP(1,0/((B228=名单!B:B)*(VALUE(AY228)&gt;=名单!E:E)*(VALUE(AY228)&lt;=名单!G:G)*(AA228="正常走货")),名单!H:H),"否")</f>
        <v>是</v>
      </c>
      <c r="I228" s="64" t="s">
        <v>786</v>
      </c>
      <c r="J228" s="64" t="s">
        <v>788</v>
      </c>
      <c r="L228" s="65" t="s">
        <v>128</v>
      </c>
      <c r="N228" s="64" t="s">
        <v>18</v>
      </c>
      <c r="O228" s="66"/>
      <c r="P228" s="66"/>
      <c r="T228" s="66"/>
      <c r="U228" s="65" t="s">
        <v>191</v>
      </c>
      <c r="V228" s="65" t="s">
        <v>14413</v>
      </c>
      <c r="W228" s="66"/>
      <c r="Y228" s="66"/>
      <c r="Z228" s="66"/>
      <c r="AA228" s="65" t="s">
        <v>14382</v>
      </c>
      <c r="AQ228" s="64">
        <v>229.76</v>
      </c>
      <c r="AU228" s="66"/>
      <c r="AV228" s="66"/>
      <c r="AW228" s="66"/>
      <c r="AX228" s="66"/>
      <c r="AY228" s="67" t="s">
        <v>14619</v>
      </c>
      <c r="BC228" s="66"/>
      <c r="BE228" s="66"/>
      <c r="BF228" s="66"/>
    </row>
    <row r="229" spans="1:58">
      <c r="A229" s="9" t="str">
        <f t="shared" si="9"/>
        <v>2026-01</v>
      </c>
      <c r="B229" s="9" t="str">
        <f>_xlfn.XLOOKUP(I229,过机服务商重量差!A:A,过机服务商重量差!G:G)</f>
        <v>玉麒麟</v>
      </c>
      <c r="C229" s="9" t="str">
        <f>IF(N229="FBA","主营产品",IF(N229="专线","专线",LOOKUP(1,0/((G229&gt;=提成标准!D:D)*(G229&lt;提成标准!E:E)),提成标准!C:C)))</f>
        <v>快递小货</v>
      </c>
      <c r="D229" s="9">
        <f t="shared" si="10"/>
        <v>1</v>
      </c>
      <c r="E229" s="9">
        <f>_xlfn.XLOOKUP(C229,提成标准!C:C,提成标准!H:H,"")</f>
        <v>2</v>
      </c>
      <c r="F229" s="9">
        <f t="shared" si="11"/>
        <v>2</v>
      </c>
      <c r="G229" s="9">
        <f>_xlfn.XLOOKUP(I229,过机服务商重量差!A:A,过机服务商重量差!L:L)</f>
        <v>5</v>
      </c>
      <c r="H229" s="9" t="str">
        <f ca="1">IFERROR(LOOKUP(1,0/((B229=名单!B:B)*(VALUE(AY229)&gt;=名单!E:E)*(VALUE(AY229)&lt;=名单!G:G)*(AA229="正常走货")),名单!H:H),"否")</f>
        <v>否</v>
      </c>
      <c r="I229" s="64" t="s">
        <v>789</v>
      </c>
      <c r="J229" s="64" t="s">
        <v>791</v>
      </c>
      <c r="L229" s="65" t="s">
        <v>17</v>
      </c>
      <c r="N229" s="64" t="s">
        <v>18</v>
      </c>
      <c r="O229" s="66"/>
      <c r="P229" s="66"/>
      <c r="T229" s="66"/>
      <c r="U229" s="65" t="s">
        <v>99</v>
      </c>
      <c r="V229" s="65" t="s">
        <v>14413</v>
      </c>
      <c r="W229" s="66"/>
      <c r="Y229" s="66"/>
      <c r="Z229" s="66"/>
      <c r="AA229" s="65" t="s">
        <v>14382</v>
      </c>
      <c r="AQ229" s="64">
        <v>182</v>
      </c>
      <c r="AU229" s="66"/>
      <c r="AV229" s="66"/>
      <c r="AX229" s="66"/>
      <c r="AY229" s="67" t="s">
        <v>14620</v>
      </c>
      <c r="BE229" s="66"/>
    </row>
    <row r="230" spans="1:58">
      <c r="A230" s="9" t="str">
        <f t="shared" si="9"/>
        <v>2026-01</v>
      </c>
      <c r="B230" s="9" t="str">
        <f>_xlfn.XLOOKUP(I230,过机服务商重量差!A:A,过机服务商重量差!G:G)</f>
        <v>玉麒麟</v>
      </c>
      <c r="C230" s="9" t="str">
        <f>IF(N230="FBA","主营产品",IF(N230="专线","专线",LOOKUP(1,0/((G230&gt;=提成标准!D:D)*(G230&lt;提成标准!E:E)),提成标准!C:C)))</f>
        <v>快递大货</v>
      </c>
      <c r="D230" s="9">
        <f t="shared" si="10"/>
        <v>24</v>
      </c>
      <c r="E230" s="9">
        <f>_xlfn.XLOOKUP(C230,提成标准!C:C,提成标准!H:H,"")</f>
        <v>0.1</v>
      </c>
      <c r="F230" s="9">
        <f t="shared" si="11"/>
        <v>2.4</v>
      </c>
      <c r="G230" s="9">
        <f>_xlfn.XLOOKUP(I230,过机服务商重量差!A:A,过机服务商重量差!L:L)</f>
        <v>24</v>
      </c>
      <c r="H230" s="9" t="str">
        <f ca="1">IFERROR(LOOKUP(1,0/((B230=名单!B:B)*(VALUE(AY230)&gt;=名单!E:E)*(VALUE(AY230)&lt;=名单!G:G)*(AA230="正常走货")),名单!H:H),"否")</f>
        <v>否</v>
      </c>
      <c r="I230" s="64" t="s">
        <v>792</v>
      </c>
      <c r="J230" s="64" t="s">
        <v>794</v>
      </c>
      <c r="L230" s="65" t="s">
        <v>17</v>
      </c>
      <c r="N230" s="64" t="s">
        <v>18</v>
      </c>
      <c r="O230" s="66"/>
      <c r="P230" s="66"/>
      <c r="T230" s="66"/>
      <c r="U230" s="65" t="s">
        <v>540</v>
      </c>
      <c r="V230" s="65" t="s">
        <v>14413</v>
      </c>
      <c r="W230" s="66"/>
      <c r="Y230" s="66"/>
      <c r="Z230" s="66"/>
      <c r="AA230" s="65" t="s">
        <v>14382</v>
      </c>
      <c r="AQ230" s="64">
        <v>91.1800000000001</v>
      </c>
      <c r="AV230" s="66"/>
      <c r="AX230" s="66"/>
      <c r="AY230" s="67" t="s">
        <v>14621</v>
      </c>
      <c r="BE230" s="66"/>
    </row>
    <row r="231" spans="1:58">
      <c r="A231" s="9" t="str">
        <f t="shared" si="9"/>
        <v>2026-01</v>
      </c>
      <c r="B231" s="9" t="str">
        <f>_xlfn.XLOOKUP(I231,过机服务商重量差!A:A,过机服务商重量差!G:G)</f>
        <v>无崖子</v>
      </c>
      <c r="C231" s="9" t="str">
        <f>IF(N231="FBA","主营产品",IF(N231="专线","专线",LOOKUP(1,0/((G231&gt;=提成标准!D:D)*(G231&lt;提成标准!E:E)),提成标准!C:C)))</f>
        <v>快递小货</v>
      </c>
      <c r="D231" s="9">
        <f t="shared" si="10"/>
        <v>1</v>
      </c>
      <c r="E231" s="9">
        <f>_xlfn.XLOOKUP(C231,提成标准!C:C,提成标准!H:H,"")</f>
        <v>2</v>
      </c>
      <c r="F231" s="9">
        <f t="shared" si="11"/>
        <v>2</v>
      </c>
      <c r="G231" s="9">
        <f>_xlfn.XLOOKUP(I231,过机服务商重量差!A:A,过机服务商重量差!L:L)</f>
        <v>3.5</v>
      </c>
      <c r="H231" s="9" t="str">
        <f ca="1">IFERROR(LOOKUP(1,0/((B231=名单!B:B)*(VALUE(AY231)&gt;=名单!E:E)*(VALUE(AY231)&lt;=名单!G:G)*(AA231="正常走货")),名单!H:H),"否")</f>
        <v>是</v>
      </c>
      <c r="I231" s="64" t="s">
        <v>795</v>
      </c>
      <c r="J231" s="64" t="s">
        <v>797</v>
      </c>
      <c r="L231" s="65" t="s">
        <v>128</v>
      </c>
      <c r="N231" s="64" t="s">
        <v>18</v>
      </c>
      <c r="O231" s="66"/>
      <c r="P231" s="66"/>
      <c r="T231" s="66"/>
      <c r="U231" s="65" t="s">
        <v>103</v>
      </c>
      <c r="V231" s="65" t="s">
        <v>14385</v>
      </c>
      <c r="W231" s="66"/>
      <c r="Y231" s="66"/>
      <c r="Z231" s="66"/>
      <c r="AA231" s="65" t="s">
        <v>14382</v>
      </c>
      <c r="AQ231" s="64">
        <v>69.96</v>
      </c>
      <c r="AU231" s="66"/>
      <c r="AV231" s="66"/>
      <c r="AW231" s="66"/>
      <c r="AX231" s="66"/>
      <c r="AY231" s="67" t="s">
        <v>14622</v>
      </c>
      <c r="BE231" s="66"/>
    </row>
    <row r="232" spans="1:58">
      <c r="A232" s="9" t="str">
        <f t="shared" si="9"/>
        <v>2026-01</v>
      </c>
      <c r="B232" s="9" t="str">
        <f>_xlfn.XLOOKUP(I232,过机服务商重量差!A:A,过机服务商重量差!G:G)</f>
        <v>风清扬</v>
      </c>
      <c r="C232" s="9" t="str">
        <f>IF(N232="FBA","主营产品",IF(N232="专线","专线",LOOKUP(1,0/((G232&gt;=提成标准!D:D)*(G232&lt;提成标准!E:E)),提成标准!C:C)))</f>
        <v>快递大货</v>
      </c>
      <c r="D232" s="9">
        <f t="shared" si="10"/>
        <v>70</v>
      </c>
      <c r="E232" s="9">
        <f>_xlfn.XLOOKUP(C232,提成标准!C:C,提成标准!H:H,"")</f>
        <v>0.1</v>
      </c>
      <c r="F232" s="9">
        <f t="shared" si="11"/>
        <v>7</v>
      </c>
      <c r="G232" s="9">
        <f>_xlfn.XLOOKUP(I232,过机服务商重量差!A:A,过机服务商重量差!L:L)</f>
        <v>70</v>
      </c>
      <c r="H232" s="9" t="str">
        <f ca="1">IFERROR(LOOKUP(1,0/((B232=名单!B:B)*(VALUE(AY232)&gt;=名单!E:E)*(VALUE(AY232)&lt;=名单!G:G)*(AA232="正常走货")),名单!H:H),"否")</f>
        <v>否</v>
      </c>
      <c r="I232" s="64" t="s">
        <v>798</v>
      </c>
      <c r="J232" s="64" t="s">
        <v>800</v>
      </c>
      <c r="L232" s="65" t="s">
        <v>317</v>
      </c>
      <c r="N232" s="64" t="s">
        <v>18</v>
      </c>
      <c r="O232" s="66"/>
      <c r="P232" s="66"/>
      <c r="T232" s="66"/>
      <c r="U232" s="65" t="s">
        <v>90</v>
      </c>
      <c r="V232" s="65" t="s">
        <v>14410</v>
      </c>
      <c r="W232" s="66"/>
      <c r="Y232" s="66"/>
      <c r="Z232" s="66"/>
      <c r="AA232" s="65" t="s">
        <v>14382</v>
      </c>
      <c r="AQ232" s="64">
        <v>100</v>
      </c>
      <c r="AV232" s="66"/>
      <c r="AX232" s="66"/>
      <c r="AY232" s="67" t="s">
        <v>14623</v>
      </c>
      <c r="BC232" s="66"/>
      <c r="BE232" s="66"/>
      <c r="BF232" s="66"/>
    </row>
    <row r="233" spans="1:58">
      <c r="A233" s="9" t="str">
        <f t="shared" si="9"/>
        <v>2026-01</v>
      </c>
      <c r="B233" s="9" t="str">
        <f>_xlfn.XLOOKUP(I233,过机服务商重量差!A:A,过机服务商重量差!G:G)</f>
        <v>玉麒麟</v>
      </c>
      <c r="C233" s="9" t="str">
        <f>IF(N233="FBA","主营产品",IF(N233="专线","专线",LOOKUP(1,0/((G233&gt;=提成标准!D:D)*(G233&lt;提成标准!E:E)),提成标准!C:C)))</f>
        <v>快递小货</v>
      </c>
      <c r="D233" s="9">
        <f t="shared" si="10"/>
        <v>1</v>
      </c>
      <c r="E233" s="9">
        <f>_xlfn.XLOOKUP(C233,提成标准!C:C,提成标准!H:H,"")</f>
        <v>2</v>
      </c>
      <c r="F233" s="9">
        <f t="shared" si="11"/>
        <v>2</v>
      </c>
      <c r="G233" s="9">
        <f>_xlfn.XLOOKUP(I233,过机服务商重量差!A:A,过机服务商重量差!L:L)</f>
        <v>9.5</v>
      </c>
      <c r="H233" s="9" t="str">
        <f ca="1">IFERROR(LOOKUP(1,0/((B233=名单!B:B)*(VALUE(AY233)&gt;=名单!E:E)*(VALUE(AY233)&lt;=名单!G:G)*(AA233="正常走货")),名单!H:H),"否")</f>
        <v>否</v>
      </c>
      <c r="I233" s="64" t="s">
        <v>801</v>
      </c>
      <c r="J233" s="64" t="s">
        <v>803</v>
      </c>
      <c r="L233" s="65" t="s">
        <v>17</v>
      </c>
      <c r="N233" s="64" t="s">
        <v>18</v>
      </c>
      <c r="O233" s="66"/>
      <c r="P233" s="66"/>
      <c r="T233" s="66"/>
      <c r="U233" s="65" t="s">
        <v>90</v>
      </c>
      <c r="V233" s="65" t="s">
        <v>14410</v>
      </c>
      <c r="W233" s="66"/>
      <c r="Y233" s="66"/>
      <c r="Z233" s="66"/>
      <c r="AA233" s="65" t="s">
        <v>14382</v>
      </c>
      <c r="AQ233" s="64">
        <v>51.4400000000001</v>
      </c>
      <c r="AU233" s="66"/>
      <c r="AV233" s="66"/>
      <c r="AW233" s="66"/>
      <c r="AX233" s="66"/>
      <c r="AY233" s="67" t="s">
        <v>14624</v>
      </c>
      <c r="BE233" s="66"/>
    </row>
    <row r="234" spans="1:58">
      <c r="A234" s="9" t="str">
        <f t="shared" si="9"/>
        <v>2026-01</v>
      </c>
      <c r="B234" s="9" t="str">
        <f>_xlfn.XLOOKUP(I234,过机服务商重量差!A:A,过机服务商重量差!G:G)</f>
        <v>无崖子</v>
      </c>
      <c r="C234" s="9" t="str">
        <f>IF(N234="FBA","主营产品",IF(N234="专线","专线",LOOKUP(1,0/((G234&gt;=提成标准!D:D)*(G234&lt;提成标准!E:E)),提成标准!C:C)))</f>
        <v>快递大货</v>
      </c>
      <c r="D234" s="9">
        <f t="shared" si="10"/>
        <v>30</v>
      </c>
      <c r="E234" s="9">
        <f>_xlfn.XLOOKUP(C234,提成标准!C:C,提成标准!H:H,"")</f>
        <v>0.1</v>
      </c>
      <c r="F234" s="9">
        <f t="shared" si="11"/>
        <v>3</v>
      </c>
      <c r="G234" s="9">
        <f>_xlfn.XLOOKUP(I234,过机服务商重量差!A:A,过机服务商重量差!L:L)</f>
        <v>30</v>
      </c>
      <c r="H234" s="9" t="str">
        <f ca="1">IFERROR(LOOKUP(1,0/((B234=名单!B:B)*(VALUE(AY234)&gt;=名单!E:E)*(VALUE(AY234)&lt;=名单!G:G)*(AA234="正常走货")),名单!H:H),"否")</f>
        <v>是</v>
      </c>
      <c r="I234" s="64" t="s">
        <v>804</v>
      </c>
      <c r="J234" s="64" t="s">
        <v>806</v>
      </c>
      <c r="L234" s="65" t="s">
        <v>807</v>
      </c>
      <c r="N234" s="64" t="s">
        <v>18</v>
      </c>
      <c r="O234" s="66"/>
      <c r="P234" s="66"/>
      <c r="T234" s="66"/>
      <c r="U234" s="65" t="s">
        <v>161</v>
      </c>
      <c r="V234" s="65" t="s">
        <v>14381</v>
      </c>
      <c r="W234" s="66"/>
      <c r="Y234" s="66"/>
      <c r="Z234" s="66"/>
      <c r="AA234" s="65" t="s">
        <v>14382</v>
      </c>
      <c r="AQ234" s="64">
        <v>0</v>
      </c>
      <c r="AV234" s="66"/>
      <c r="AW234" s="66"/>
      <c r="AX234" s="66"/>
      <c r="AY234" s="67" t="s">
        <v>14625</v>
      </c>
      <c r="BE234" s="66"/>
    </row>
    <row r="235" spans="1:58">
      <c r="A235" s="9" t="str">
        <f t="shared" si="9"/>
        <v>2026-01</v>
      </c>
      <c r="B235" s="9" t="str">
        <f>_xlfn.XLOOKUP(I235,过机服务商重量差!A:A,过机服务商重量差!G:G)</f>
        <v>玉麒麟</v>
      </c>
      <c r="C235" s="9" t="str">
        <f>IF(N235="FBA","主营产品",IF(N235="专线","专线",LOOKUP(1,0/((G235&gt;=提成标准!D:D)*(G235&lt;提成标准!E:E)),提成标准!C:C)))</f>
        <v>快递大货</v>
      </c>
      <c r="D235" s="9">
        <f t="shared" si="10"/>
        <v>66</v>
      </c>
      <c r="E235" s="9">
        <f>_xlfn.XLOOKUP(C235,提成标准!C:C,提成标准!H:H,"")</f>
        <v>0.1</v>
      </c>
      <c r="F235" s="9">
        <f t="shared" si="11"/>
        <v>6.6</v>
      </c>
      <c r="G235" s="9">
        <f>_xlfn.XLOOKUP(I235,过机服务商重量差!A:A,过机服务商重量差!L:L)</f>
        <v>66</v>
      </c>
      <c r="H235" s="9" t="str">
        <f ca="1">IFERROR(LOOKUP(1,0/((B235=名单!B:B)*(VALUE(AY235)&gt;=名单!E:E)*(VALUE(AY235)&lt;=名单!G:G)*(AA235="正常走货")),名单!H:H),"否")</f>
        <v>否</v>
      </c>
      <c r="I235" s="64" t="s">
        <v>808</v>
      </c>
      <c r="J235" s="64" t="s">
        <v>810</v>
      </c>
      <c r="L235" s="65" t="s">
        <v>17</v>
      </c>
      <c r="N235" s="64" t="s">
        <v>18</v>
      </c>
      <c r="O235" s="66"/>
      <c r="P235" s="66"/>
      <c r="T235" s="66"/>
      <c r="U235" s="65" t="s">
        <v>215</v>
      </c>
      <c r="V235" s="65" t="s">
        <v>14381</v>
      </c>
      <c r="W235" s="66"/>
      <c r="Y235" s="66"/>
      <c r="Z235" s="66"/>
      <c r="AA235" s="65" t="s">
        <v>14382</v>
      </c>
      <c r="AQ235" s="64">
        <v>139.2</v>
      </c>
      <c r="AV235" s="66"/>
      <c r="AW235" s="66"/>
      <c r="AX235" s="66"/>
      <c r="AY235" s="67" t="s">
        <v>14626</v>
      </c>
      <c r="BC235" s="66"/>
      <c r="BE235" s="66"/>
    </row>
    <row r="236" spans="1:58">
      <c r="A236" s="9" t="str">
        <f t="shared" si="9"/>
        <v>2026-01</v>
      </c>
      <c r="B236" s="9" t="str">
        <f>_xlfn.XLOOKUP(I236,过机服务商重量差!A:A,过机服务商重量差!G:G)</f>
        <v>小旋风</v>
      </c>
      <c r="C236" s="9" t="str">
        <f>IF(N236="FBA","主营产品",IF(N236="专线","专线",LOOKUP(1,0/((G236&gt;=提成标准!D:D)*(G236&lt;提成标准!E:E)),提成标准!C:C)))</f>
        <v>快递大货</v>
      </c>
      <c r="D236" s="9">
        <f t="shared" si="10"/>
        <v>257</v>
      </c>
      <c r="E236" s="9">
        <f>_xlfn.XLOOKUP(C236,提成标准!C:C,提成标准!H:H,"")</f>
        <v>0.1</v>
      </c>
      <c r="F236" s="9">
        <f t="shared" si="11"/>
        <v>25.7</v>
      </c>
      <c r="G236" s="9">
        <f>_xlfn.XLOOKUP(I236,过机服务商重量差!A:A,过机服务商重量差!L:L)</f>
        <v>257</v>
      </c>
      <c r="H236" s="9" t="str">
        <f ca="1">IFERROR(LOOKUP(1,0/((B236=名单!B:B)*(VALUE(AY236)&gt;=名单!E:E)*(VALUE(AY236)&lt;=名单!G:G)*(AA236="正常走货")),名单!H:H),"否")</f>
        <v>否</v>
      </c>
      <c r="I236" s="64" t="s">
        <v>811</v>
      </c>
      <c r="J236" s="64" t="s">
        <v>813</v>
      </c>
      <c r="L236" s="65" t="s">
        <v>814</v>
      </c>
      <c r="N236" s="64" t="s">
        <v>18</v>
      </c>
      <c r="O236" s="66"/>
      <c r="P236" s="66"/>
      <c r="T236" s="66"/>
      <c r="U236" s="65" t="s">
        <v>215</v>
      </c>
      <c r="V236" s="65" t="s">
        <v>14381</v>
      </c>
      <c r="W236" s="66"/>
      <c r="Y236" s="66"/>
      <c r="Z236" s="66"/>
      <c r="AA236" s="65" t="s">
        <v>14382</v>
      </c>
      <c r="AQ236" s="64">
        <v>641</v>
      </c>
      <c r="AV236" s="66"/>
      <c r="AW236" s="66"/>
      <c r="AX236" s="66"/>
      <c r="AY236" s="67" t="s">
        <v>14627</v>
      </c>
      <c r="BC236" s="66"/>
      <c r="BE236" s="66"/>
    </row>
    <row r="237" spans="1:58">
      <c r="A237" s="9" t="str">
        <f t="shared" si="9"/>
        <v>2026-01</v>
      </c>
      <c r="B237" s="9" t="str">
        <f>_xlfn.XLOOKUP(I237,过机服务商重量差!A:A,过机服务商重量差!G:G)</f>
        <v>风清扬</v>
      </c>
      <c r="C237" s="9" t="str">
        <f>IF(N237="FBA","主营产品",IF(N237="专线","专线",LOOKUP(1,0/((G237&gt;=提成标准!D:D)*(G237&lt;提成标准!E:E)),提成标准!C:C)))</f>
        <v>快递大货</v>
      </c>
      <c r="D237" s="9">
        <f t="shared" si="10"/>
        <v>238</v>
      </c>
      <c r="E237" s="9">
        <f>_xlfn.XLOOKUP(C237,提成标准!C:C,提成标准!H:H,"")</f>
        <v>0.1</v>
      </c>
      <c r="F237" s="9">
        <f t="shared" si="11"/>
        <v>23.8</v>
      </c>
      <c r="G237" s="9">
        <f>_xlfn.XLOOKUP(I237,过机服务商重量差!A:A,过机服务商重量差!L:L)</f>
        <v>238</v>
      </c>
      <c r="H237" s="9" t="str">
        <f ca="1">IFERROR(LOOKUP(1,0/((B237=名单!B:B)*(VALUE(AY237)&gt;=名单!E:E)*(VALUE(AY237)&lt;=名单!G:G)*(AA237="正常走货")),名单!H:H),"否")</f>
        <v>否</v>
      </c>
      <c r="I237" s="64" t="s">
        <v>815</v>
      </c>
      <c r="J237" s="64" t="s">
        <v>50</v>
      </c>
      <c r="L237" s="65" t="s">
        <v>51</v>
      </c>
      <c r="N237" s="64" t="s">
        <v>18</v>
      </c>
      <c r="O237" s="66"/>
      <c r="P237" s="66"/>
      <c r="T237" s="66"/>
      <c r="U237" s="65" t="s">
        <v>408</v>
      </c>
      <c r="V237" s="65" t="s">
        <v>14381</v>
      </c>
      <c r="W237" s="66"/>
      <c r="Y237" s="66"/>
      <c r="Z237" s="66"/>
      <c r="AA237" s="65" t="s">
        <v>14382</v>
      </c>
      <c r="AQ237" s="64">
        <v>999.6</v>
      </c>
      <c r="AV237" s="66"/>
      <c r="AW237" s="66"/>
      <c r="AX237" s="66"/>
      <c r="AY237" s="67" t="s">
        <v>14628</v>
      </c>
      <c r="BE237" s="66"/>
    </row>
    <row r="238" spans="1:58">
      <c r="A238" s="9" t="str">
        <f t="shared" si="9"/>
        <v>2026-01</v>
      </c>
      <c r="B238" s="9" t="str">
        <f>_xlfn.XLOOKUP(I238,过机服务商重量差!A:A,过机服务商重量差!G:G)</f>
        <v>玉麒麟</v>
      </c>
      <c r="C238" s="9" t="str">
        <f>IF(N238="FBA","主营产品",IF(N238="专线","专线",LOOKUP(1,0/((G238&gt;=提成标准!D:D)*(G238&lt;提成标准!E:E)),提成标准!C:C)))</f>
        <v>快递小货</v>
      </c>
      <c r="D238" s="9">
        <f t="shared" si="10"/>
        <v>1</v>
      </c>
      <c r="E238" s="9">
        <f>_xlfn.XLOOKUP(C238,提成标准!C:C,提成标准!H:H,"")</f>
        <v>2</v>
      </c>
      <c r="F238" s="9">
        <f t="shared" si="11"/>
        <v>2</v>
      </c>
      <c r="G238" s="9">
        <f>_xlfn.XLOOKUP(I238,过机服务商重量差!A:A,过机服务商重量差!L:L)</f>
        <v>2.5</v>
      </c>
      <c r="H238" s="9" t="str">
        <f ca="1">IFERROR(LOOKUP(1,0/((B238=名单!B:B)*(VALUE(AY238)&gt;=名单!E:E)*(VALUE(AY238)&lt;=名单!G:G)*(AA238="正常走货")),名单!H:H),"否")</f>
        <v>否</v>
      </c>
      <c r="I238" s="64" t="s">
        <v>817</v>
      </c>
      <c r="J238" s="64" t="s">
        <v>819</v>
      </c>
      <c r="L238" s="65" t="s">
        <v>17</v>
      </c>
      <c r="N238" s="64" t="s">
        <v>18</v>
      </c>
      <c r="O238" s="66"/>
      <c r="P238" s="66"/>
      <c r="T238" s="66"/>
      <c r="U238" s="65" t="s">
        <v>820</v>
      </c>
      <c r="V238" s="65" t="s">
        <v>14410</v>
      </c>
      <c r="W238" s="66"/>
      <c r="Y238" s="66"/>
      <c r="Z238" s="66"/>
      <c r="AA238" s="65" t="s">
        <v>14382</v>
      </c>
      <c r="AQ238" s="64">
        <v>54.52</v>
      </c>
      <c r="AV238" s="66"/>
      <c r="AW238" s="66"/>
      <c r="AX238" s="66"/>
      <c r="AY238" s="67" t="s">
        <v>14629</v>
      </c>
      <c r="BE238" s="66"/>
    </row>
    <row r="239" spans="1:58">
      <c r="A239" s="9" t="str">
        <f t="shared" si="9"/>
        <v>2026-01</v>
      </c>
      <c r="B239" s="9" t="str">
        <f>_xlfn.XLOOKUP(I239,过机服务商重量差!A:A,过机服务商重量差!G:G)</f>
        <v>无崖子</v>
      </c>
      <c r="C239" s="9" t="str">
        <f>IF(N239="FBA","主营产品",IF(N239="专线","专线",LOOKUP(1,0/((G239&gt;=提成标准!D:D)*(G239&lt;提成标准!E:E)),提成标准!C:C)))</f>
        <v>快递大货</v>
      </c>
      <c r="D239" s="9">
        <f t="shared" si="10"/>
        <v>51</v>
      </c>
      <c r="E239" s="9">
        <f>_xlfn.XLOOKUP(C239,提成标准!C:C,提成标准!H:H,"")</f>
        <v>0.1</v>
      </c>
      <c r="F239" s="9">
        <f t="shared" si="11"/>
        <v>5.1</v>
      </c>
      <c r="G239" s="9">
        <f>_xlfn.XLOOKUP(I239,过机服务商重量差!A:A,过机服务商重量差!L:L)</f>
        <v>51</v>
      </c>
      <c r="H239" s="9" t="str">
        <f ca="1">IFERROR(LOOKUP(1,0/((B239=名单!B:B)*(VALUE(AY239)&gt;=名单!E:E)*(VALUE(AY239)&lt;=名单!G:G)*(AA239="正常走货")),名单!H:H),"否")</f>
        <v>是</v>
      </c>
      <c r="I239" s="64" t="s">
        <v>821</v>
      </c>
      <c r="J239" s="64" t="s">
        <v>823</v>
      </c>
      <c r="L239" s="65" t="s">
        <v>611</v>
      </c>
      <c r="N239" s="64" t="s">
        <v>18</v>
      </c>
      <c r="O239" s="66"/>
      <c r="P239" s="66"/>
      <c r="T239" s="66"/>
      <c r="U239" s="65" t="s">
        <v>86</v>
      </c>
      <c r="V239" s="65" t="s">
        <v>14381</v>
      </c>
      <c r="W239" s="66"/>
      <c r="Y239" s="66"/>
      <c r="Z239" s="66"/>
      <c r="AA239" s="65" t="s">
        <v>14382</v>
      </c>
      <c r="AQ239" s="64">
        <v>19.2999999999997</v>
      </c>
      <c r="AV239" s="66"/>
      <c r="AW239" s="66"/>
      <c r="AX239" s="66"/>
      <c r="AY239" s="67" t="s">
        <v>14630</v>
      </c>
      <c r="BE239" s="66"/>
    </row>
    <row r="240" spans="1:58">
      <c r="A240" s="9" t="str">
        <f t="shared" si="9"/>
        <v>2026-01</v>
      </c>
      <c r="B240" s="9" t="str">
        <f>_xlfn.XLOOKUP(I240,过机服务商重量差!A:A,过机服务商重量差!G:G)</f>
        <v>无崖子</v>
      </c>
      <c r="C240" s="9" t="str">
        <f>IF(N240="FBA","主营产品",IF(N240="专线","专线",LOOKUP(1,0/((G240&gt;=提成标准!D:D)*(G240&lt;提成标准!E:E)),提成标准!C:C)))</f>
        <v>快递大货</v>
      </c>
      <c r="D240" s="9">
        <f t="shared" si="10"/>
        <v>51</v>
      </c>
      <c r="E240" s="9">
        <f>_xlfn.XLOOKUP(C240,提成标准!C:C,提成标准!H:H,"")</f>
        <v>0.1</v>
      </c>
      <c r="F240" s="9">
        <f t="shared" si="11"/>
        <v>5.1</v>
      </c>
      <c r="G240" s="9">
        <f>_xlfn.XLOOKUP(I240,过机服务商重量差!A:A,过机服务商重量差!L:L)</f>
        <v>51</v>
      </c>
      <c r="H240" s="9" t="str">
        <f ca="1">IFERROR(LOOKUP(1,0/((B240=名单!B:B)*(VALUE(AY240)&gt;=名单!E:E)*(VALUE(AY240)&lt;=名单!G:G)*(AA240="正常走货")),名单!H:H),"否")</f>
        <v>是</v>
      </c>
      <c r="I240" s="64" t="s">
        <v>824</v>
      </c>
      <c r="J240" s="64" t="s">
        <v>826</v>
      </c>
      <c r="L240" s="65" t="s">
        <v>611</v>
      </c>
      <c r="N240" s="64" t="s">
        <v>18</v>
      </c>
      <c r="O240" s="66"/>
      <c r="P240" s="66"/>
      <c r="T240" s="66"/>
      <c r="U240" s="65" t="s">
        <v>86</v>
      </c>
      <c r="V240" s="65" t="s">
        <v>14381</v>
      </c>
      <c r="W240" s="66"/>
      <c r="Y240" s="66"/>
      <c r="Z240" s="66"/>
      <c r="AA240" s="65" t="s">
        <v>14382</v>
      </c>
      <c r="AQ240" s="64">
        <v>19.2999999999997</v>
      </c>
      <c r="AU240" s="66"/>
      <c r="AV240" s="66"/>
      <c r="AW240" s="66"/>
      <c r="AX240" s="66"/>
      <c r="AY240" s="67" t="s">
        <v>14631</v>
      </c>
      <c r="BE240" s="66"/>
    </row>
    <row r="241" spans="1:58">
      <c r="A241" s="9" t="str">
        <f t="shared" si="9"/>
        <v>2026-01</v>
      </c>
      <c r="B241" s="9" t="str">
        <f>_xlfn.XLOOKUP(I241,过机服务商重量差!A:A,过机服务商重量差!G:G)</f>
        <v>玉麒麟</v>
      </c>
      <c r="C241" s="9" t="str">
        <f>IF(N241="FBA","主营产品",IF(N241="专线","专线",LOOKUP(1,0/((G241&gt;=提成标准!D:D)*(G241&lt;提成标准!E:E)),提成标准!C:C)))</f>
        <v>快递大货</v>
      </c>
      <c r="D241" s="9">
        <f t="shared" si="10"/>
        <v>91</v>
      </c>
      <c r="E241" s="9">
        <f>_xlfn.XLOOKUP(C241,提成标准!C:C,提成标准!H:H,"")</f>
        <v>0.1</v>
      </c>
      <c r="F241" s="9">
        <f t="shared" si="11"/>
        <v>9.1</v>
      </c>
      <c r="G241" s="9">
        <f>_xlfn.XLOOKUP(I241,过机服务商重量差!A:A,过机服务商重量差!L:L)</f>
        <v>91</v>
      </c>
      <c r="H241" s="9" t="str">
        <f ca="1">IFERROR(LOOKUP(1,0/((B241=名单!B:B)*(VALUE(AY241)&gt;=名单!E:E)*(VALUE(AY241)&lt;=名单!G:G)*(AA241="正常走货")),名单!H:H),"否")</f>
        <v>否</v>
      </c>
      <c r="I241" s="64" t="s">
        <v>827</v>
      </c>
      <c r="J241" s="64" t="s">
        <v>829</v>
      </c>
      <c r="L241" s="65" t="s">
        <v>17</v>
      </c>
      <c r="N241" s="64" t="s">
        <v>18</v>
      </c>
      <c r="O241" s="66"/>
      <c r="P241" s="66"/>
      <c r="T241" s="66"/>
      <c r="U241" s="65" t="s">
        <v>90</v>
      </c>
      <c r="V241" s="64" t="s">
        <v>14410</v>
      </c>
      <c r="W241" s="66"/>
      <c r="Y241" s="66"/>
      <c r="Z241" s="66"/>
      <c r="AA241" s="65" t="s">
        <v>14382</v>
      </c>
      <c r="AQ241" s="64">
        <v>413</v>
      </c>
      <c r="AU241" s="66"/>
      <c r="AV241" s="66"/>
      <c r="AW241" s="66"/>
      <c r="AX241" s="66"/>
      <c r="AY241" s="67" t="s">
        <v>14632</v>
      </c>
      <c r="BE241" s="66"/>
      <c r="BF241" s="66"/>
    </row>
    <row r="242" spans="1:58">
      <c r="A242" s="9" t="str">
        <f t="shared" si="9"/>
        <v>2026-01</v>
      </c>
      <c r="B242" s="9" t="str">
        <f>_xlfn.XLOOKUP(I242,过机服务商重量差!A:A,过机服务商重量差!G:G)</f>
        <v>小旋风</v>
      </c>
      <c r="C242" s="9" t="str">
        <f>IF(N242="FBA","主营产品",IF(N242="专线","专线",LOOKUP(1,0/((G242&gt;=提成标准!D:D)*(G242&lt;提成标准!E:E)),提成标准!C:C)))</f>
        <v>快递大货</v>
      </c>
      <c r="D242" s="9">
        <f t="shared" si="10"/>
        <v>22</v>
      </c>
      <c r="E242" s="9">
        <f>_xlfn.XLOOKUP(C242,提成标准!C:C,提成标准!H:H,"")</f>
        <v>0.1</v>
      </c>
      <c r="F242" s="9">
        <f t="shared" si="11"/>
        <v>2.2</v>
      </c>
      <c r="G242" s="9">
        <f>_xlfn.XLOOKUP(I242,过机服务商重量差!A:A,过机服务商重量差!L:L)</f>
        <v>22</v>
      </c>
      <c r="H242" s="9" t="str">
        <f ca="1">IFERROR(LOOKUP(1,0/((B242=名单!B:B)*(VALUE(AY242)&gt;=名单!E:E)*(VALUE(AY242)&lt;=名单!G:G)*(AA242="正常走货")),名单!H:H),"否")</f>
        <v>否</v>
      </c>
      <c r="I242" s="64" t="s">
        <v>830</v>
      </c>
      <c r="J242" s="64" t="s">
        <v>832</v>
      </c>
      <c r="L242" s="65" t="s">
        <v>453</v>
      </c>
      <c r="N242" s="64" t="s">
        <v>18</v>
      </c>
      <c r="O242" s="66"/>
      <c r="P242" s="66"/>
      <c r="T242" s="66"/>
      <c r="U242" s="65" t="s">
        <v>99</v>
      </c>
      <c r="V242" s="65" t="s">
        <v>14413</v>
      </c>
      <c r="W242" s="66"/>
      <c r="Y242" s="66"/>
      <c r="Z242" s="66"/>
      <c r="AA242" s="65" t="s">
        <v>14382</v>
      </c>
      <c r="AQ242" s="64">
        <v>202.4</v>
      </c>
      <c r="AU242" s="66"/>
      <c r="AV242" s="66"/>
      <c r="AW242" s="66"/>
      <c r="AX242" s="66"/>
      <c r="AY242" s="67" t="s">
        <v>14633</v>
      </c>
      <c r="BE242" s="66"/>
    </row>
    <row r="243" spans="1:58">
      <c r="A243" s="9" t="str">
        <f t="shared" si="9"/>
        <v>2026-01</v>
      </c>
      <c r="B243" s="9" t="str">
        <f>_xlfn.XLOOKUP(I243,过机服务商重量差!A:A,过机服务商重量差!G:G)</f>
        <v>无崖子</v>
      </c>
      <c r="C243" s="9" t="str">
        <f>IF(N243="FBA","主营产品",IF(N243="专线","专线",LOOKUP(1,0/((G243&gt;=提成标准!D:D)*(G243&lt;提成标准!E:E)),提成标准!C:C)))</f>
        <v>快递大货</v>
      </c>
      <c r="D243" s="9">
        <f t="shared" si="10"/>
        <v>26</v>
      </c>
      <c r="E243" s="9">
        <f>_xlfn.XLOOKUP(C243,提成标准!C:C,提成标准!H:H,"")</f>
        <v>0.1</v>
      </c>
      <c r="F243" s="9">
        <f t="shared" si="11"/>
        <v>2.6</v>
      </c>
      <c r="G243" s="9">
        <f>_xlfn.XLOOKUP(I243,过机服务商重量差!A:A,过机服务商重量差!L:L)</f>
        <v>26</v>
      </c>
      <c r="H243" s="9" t="str">
        <f ca="1">IFERROR(LOOKUP(1,0/((B243=名单!B:B)*(VALUE(AY243)&gt;=名单!E:E)*(VALUE(AY243)&lt;=名单!G:G)*(AA243="正常走货")),名单!H:H),"否")</f>
        <v>是</v>
      </c>
      <c r="I243" s="64" t="s">
        <v>833</v>
      </c>
      <c r="J243" s="64" t="s">
        <v>835</v>
      </c>
      <c r="L243" s="65" t="s">
        <v>611</v>
      </c>
      <c r="N243" s="64" t="s">
        <v>18</v>
      </c>
      <c r="O243" s="66"/>
      <c r="P243" s="66"/>
      <c r="T243" s="66"/>
      <c r="U243" s="65" t="s">
        <v>145</v>
      </c>
      <c r="V243" s="65" t="s">
        <v>14410</v>
      </c>
      <c r="W243" s="66"/>
      <c r="Y243" s="66"/>
      <c r="Z243" s="66"/>
      <c r="AA243" s="65" t="s">
        <v>14382</v>
      </c>
      <c r="AB243" s="66"/>
      <c r="AQ243" s="64">
        <v>19.3</v>
      </c>
      <c r="AV243" s="66"/>
      <c r="AW243" s="66"/>
      <c r="AX243" s="66"/>
      <c r="AY243" s="67" t="s">
        <v>14634</v>
      </c>
      <c r="BE243" s="66"/>
    </row>
    <row r="244" spans="1:58">
      <c r="A244" s="9" t="str">
        <f t="shared" si="9"/>
        <v>2026-01</v>
      </c>
      <c r="B244" s="9" t="str">
        <f>_xlfn.XLOOKUP(I244,过机服务商重量差!A:A,过机服务商重量差!G:G)</f>
        <v>无崖子</v>
      </c>
      <c r="C244" s="9" t="str">
        <f>IF(N244="FBA","主营产品",IF(N244="专线","专线",LOOKUP(1,0/((G244&gt;=提成标准!D:D)*(G244&lt;提成标准!E:E)),提成标准!C:C)))</f>
        <v>快递小货</v>
      </c>
      <c r="D244" s="9">
        <f t="shared" si="10"/>
        <v>1</v>
      </c>
      <c r="E244" s="9">
        <f>_xlfn.XLOOKUP(C244,提成标准!C:C,提成标准!H:H,"")</f>
        <v>2</v>
      </c>
      <c r="F244" s="9">
        <f t="shared" si="11"/>
        <v>2</v>
      </c>
      <c r="G244" s="9">
        <f>_xlfn.XLOOKUP(I244,过机服务商重量差!A:A,过机服务商重量差!L:L)</f>
        <v>1</v>
      </c>
      <c r="H244" s="9" t="str">
        <f ca="1">IFERROR(LOOKUP(1,0/((B244=名单!B:B)*(VALUE(AY244)&gt;=名单!E:E)*(VALUE(AY244)&lt;=名单!G:G)*(AA244="正常走货")),名单!H:H),"否")</f>
        <v>是</v>
      </c>
      <c r="I244" s="64" t="s">
        <v>836</v>
      </c>
      <c r="J244" s="64" t="s">
        <v>838</v>
      </c>
      <c r="L244" s="65" t="s">
        <v>539</v>
      </c>
      <c r="N244" s="64" t="s">
        <v>18</v>
      </c>
      <c r="O244" s="66"/>
      <c r="P244" s="66"/>
      <c r="T244" s="66"/>
      <c r="U244" s="65" t="s">
        <v>145</v>
      </c>
      <c r="V244" s="65" t="s">
        <v>14410</v>
      </c>
      <c r="W244" s="66"/>
      <c r="Y244" s="66"/>
      <c r="Z244" s="66"/>
      <c r="AA244" s="65" t="s">
        <v>14382</v>
      </c>
      <c r="AQ244" s="64">
        <v>80.34</v>
      </c>
      <c r="AV244" s="66"/>
      <c r="AW244" s="66"/>
      <c r="AX244" s="66"/>
      <c r="AY244" s="67" t="s">
        <v>14635</v>
      </c>
      <c r="BE244" s="66"/>
    </row>
    <row r="245" spans="1:58">
      <c r="A245" s="9" t="str">
        <f t="shared" si="9"/>
        <v>2026-01</v>
      </c>
      <c r="B245" s="9" t="str">
        <f>_xlfn.XLOOKUP(I245,过机服务商重量差!A:A,过机服务商重量差!G:G)</f>
        <v>玉麒麟</v>
      </c>
      <c r="C245" s="9" t="str">
        <f>IF(N245="FBA","主营产品",IF(N245="专线","专线",LOOKUP(1,0/((G245&gt;=提成标准!D:D)*(G245&lt;提成标准!E:E)),提成标准!C:C)))</f>
        <v>快递小货</v>
      </c>
      <c r="D245" s="9">
        <f t="shared" si="10"/>
        <v>1</v>
      </c>
      <c r="E245" s="9">
        <f>_xlfn.XLOOKUP(C245,提成标准!C:C,提成标准!H:H,"")</f>
        <v>2</v>
      </c>
      <c r="F245" s="9">
        <f t="shared" si="11"/>
        <v>2</v>
      </c>
      <c r="G245" s="9">
        <f>_xlfn.XLOOKUP(I245,过机服务商重量差!A:A,过机服务商重量差!L:L)</f>
        <v>2</v>
      </c>
      <c r="H245" s="9" t="str">
        <f ca="1">IFERROR(LOOKUP(1,0/((B245=名单!B:B)*(VALUE(AY245)&gt;=名单!E:E)*(VALUE(AY245)&lt;=名单!G:G)*(AA245="正常走货")),名单!H:H),"否")</f>
        <v>否</v>
      </c>
      <c r="I245" s="64" t="s">
        <v>839</v>
      </c>
      <c r="J245" s="64" t="s">
        <v>841</v>
      </c>
      <c r="L245" s="65" t="s">
        <v>17</v>
      </c>
      <c r="N245" s="64" t="s">
        <v>18</v>
      </c>
      <c r="O245" s="66"/>
      <c r="P245" s="66"/>
      <c r="T245" s="66"/>
      <c r="U245" s="65" t="s">
        <v>390</v>
      </c>
      <c r="V245" s="65" t="s">
        <v>14389</v>
      </c>
      <c r="W245" s="66"/>
      <c r="Y245" s="66"/>
      <c r="Z245" s="66"/>
      <c r="AA245" s="65" t="s">
        <v>14382</v>
      </c>
      <c r="AQ245" s="64">
        <v>90.2</v>
      </c>
      <c r="AV245" s="66"/>
      <c r="AW245" s="66"/>
      <c r="AX245" s="66"/>
      <c r="AY245" s="67" t="s">
        <v>14636</v>
      </c>
      <c r="BE245" s="66"/>
    </row>
    <row r="246" spans="1:58">
      <c r="A246" s="9" t="str">
        <f t="shared" si="9"/>
        <v>2026-01</v>
      </c>
      <c r="B246" s="9" t="str">
        <f>_xlfn.XLOOKUP(I246,过机服务商重量差!A:A,过机服务商重量差!G:G)</f>
        <v>无崖子</v>
      </c>
      <c r="C246" s="9" t="str">
        <f>IF(N246="FBA","主营产品",IF(N246="专线","专线",LOOKUP(1,0/((G246&gt;=提成标准!D:D)*(G246&lt;提成标准!E:E)),提成标准!C:C)))</f>
        <v>快递小货</v>
      </c>
      <c r="D246" s="9">
        <f t="shared" si="10"/>
        <v>1</v>
      </c>
      <c r="E246" s="9">
        <f>_xlfn.XLOOKUP(C246,提成标准!C:C,提成标准!H:H,"")</f>
        <v>2</v>
      </c>
      <c r="F246" s="9">
        <f t="shared" si="11"/>
        <v>2</v>
      </c>
      <c r="G246" s="9">
        <f>_xlfn.XLOOKUP(I246,过机服务商重量差!A:A,过机服务商重量差!L:L)</f>
        <v>5</v>
      </c>
      <c r="H246" s="9" t="str">
        <f ca="1">IFERROR(LOOKUP(1,0/((B246=名单!B:B)*(VALUE(AY246)&gt;=名单!E:E)*(VALUE(AY246)&lt;=名单!G:G)*(AA246="正常走货")),名单!H:H),"否")</f>
        <v>是</v>
      </c>
      <c r="I246" s="64" t="s">
        <v>842</v>
      </c>
      <c r="J246" s="64" t="s">
        <v>844</v>
      </c>
      <c r="L246" s="65" t="s">
        <v>845</v>
      </c>
      <c r="N246" s="64" t="s">
        <v>18</v>
      </c>
      <c r="O246" s="66"/>
      <c r="P246" s="66"/>
      <c r="T246" s="66"/>
      <c r="U246" s="65" t="s">
        <v>161</v>
      </c>
      <c r="V246" s="65" t="s">
        <v>14381</v>
      </c>
      <c r="W246" s="66"/>
      <c r="Y246" s="66"/>
      <c r="Z246" s="66"/>
      <c r="AA246" s="65" t="s">
        <v>14382</v>
      </c>
      <c r="AQ246" s="64">
        <v>0</v>
      </c>
      <c r="AV246" s="66"/>
      <c r="AW246" s="66"/>
      <c r="AX246" s="66"/>
      <c r="AY246" s="67" t="s">
        <v>14637</v>
      </c>
      <c r="BE246" s="66"/>
    </row>
    <row r="247" spans="1:58">
      <c r="A247" s="9" t="str">
        <f t="shared" si="9"/>
        <v>2026-01</v>
      </c>
      <c r="B247" s="9" t="str">
        <f>_xlfn.XLOOKUP(I247,过机服务商重量差!A:A,过机服务商重量差!G:G)</f>
        <v>无崖子</v>
      </c>
      <c r="C247" s="9" t="str">
        <f>IF(N247="FBA","主营产品",IF(N247="专线","专线",LOOKUP(1,0/((G247&gt;=提成标准!D:D)*(G247&lt;提成标准!E:E)),提成标准!C:C)))</f>
        <v>快递小货</v>
      </c>
      <c r="D247" s="9">
        <f t="shared" si="10"/>
        <v>1</v>
      </c>
      <c r="E247" s="9">
        <f>_xlfn.XLOOKUP(C247,提成标准!C:C,提成标准!H:H,"")</f>
        <v>2</v>
      </c>
      <c r="F247" s="9">
        <f t="shared" si="11"/>
        <v>2</v>
      </c>
      <c r="G247" s="9">
        <f>_xlfn.XLOOKUP(I247,过机服务商重量差!A:A,过机服务商重量差!L:L)</f>
        <v>3</v>
      </c>
      <c r="H247" s="9" t="str">
        <f ca="1">IFERROR(LOOKUP(1,0/((B247=名单!B:B)*(VALUE(AY247)&gt;=名单!E:E)*(VALUE(AY247)&lt;=名单!G:G)*(AA247="正常走货")),名单!H:H),"否")</f>
        <v>是</v>
      </c>
      <c r="I247" s="64" t="s">
        <v>846</v>
      </c>
      <c r="J247" s="64" t="s">
        <v>848</v>
      </c>
      <c r="L247" s="65" t="s">
        <v>336</v>
      </c>
      <c r="N247" s="64" t="s">
        <v>18</v>
      </c>
      <c r="O247" s="66"/>
      <c r="P247" s="66"/>
      <c r="T247" s="66"/>
      <c r="U247" s="65" t="s">
        <v>161</v>
      </c>
      <c r="V247" s="65" t="s">
        <v>14381</v>
      </c>
      <c r="W247" s="66"/>
      <c r="Y247" s="66"/>
      <c r="Z247" s="66"/>
      <c r="AA247" s="65" t="s">
        <v>14382</v>
      </c>
      <c r="AQ247" s="64">
        <v>0</v>
      </c>
      <c r="AV247" s="66"/>
      <c r="AW247" s="66"/>
      <c r="AX247" s="66"/>
      <c r="AY247" s="67" t="s">
        <v>14638</v>
      </c>
      <c r="BE247" s="66"/>
    </row>
    <row r="248" spans="1:58">
      <c r="A248" s="9" t="str">
        <f t="shared" si="9"/>
        <v>2026-01</v>
      </c>
      <c r="B248" s="9" t="str">
        <f>_xlfn.XLOOKUP(I248,过机服务商重量差!A:A,过机服务商重量差!G:G)</f>
        <v>帅时莹</v>
      </c>
      <c r="C248" s="9" t="str">
        <f>IF(N248="FBA","主营产品",IF(N248="专线","专线",LOOKUP(1,0/((G248&gt;=提成标准!D:D)*(G248&lt;提成标准!E:E)),提成标准!C:C)))</f>
        <v>快递大货</v>
      </c>
      <c r="D248" s="9">
        <f t="shared" si="10"/>
        <v>28</v>
      </c>
      <c r="E248" s="9">
        <f>_xlfn.XLOOKUP(C248,提成标准!C:C,提成标准!H:H,"")</f>
        <v>0.1</v>
      </c>
      <c r="F248" s="9">
        <f t="shared" si="11"/>
        <v>2.8</v>
      </c>
      <c r="G248" s="9">
        <f>_xlfn.XLOOKUP(I248,过机服务商重量差!A:A,过机服务商重量差!L:L)</f>
        <v>28</v>
      </c>
      <c r="H248" s="9" t="str">
        <f ca="1">IFERROR(LOOKUP(1,0/((B248=名单!B:B)*(VALUE(AY248)&gt;=名单!E:E)*(VALUE(AY248)&lt;=名单!G:G)*(AA248="正常走货")),名单!H:H),"否")</f>
        <v>否</v>
      </c>
      <c r="I248" s="64" t="s">
        <v>849</v>
      </c>
      <c r="J248" s="64" t="s">
        <v>851</v>
      </c>
      <c r="L248" s="65" t="s">
        <v>140</v>
      </c>
      <c r="N248" s="64" t="s">
        <v>18</v>
      </c>
      <c r="O248" s="66"/>
      <c r="P248" s="66"/>
      <c r="T248" s="66"/>
      <c r="U248" s="65" t="s">
        <v>191</v>
      </c>
      <c r="V248" s="65" t="s">
        <v>14413</v>
      </c>
      <c r="W248" s="66"/>
      <c r="Y248" s="66"/>
      <c r="Z248" s="66"/>
      <c r="AA248" s="65" t="s">
        <v>14382</v>
      </c>
      <c r="AQ248" s="64">
        <v>119.62</v>
      </c>
      <c r="AU248" s="66"/>
      <c r="AV248" s="66"/>
      <c r="AW248" s="66"/>
      <c r="AX248" s="66"/>
      <c r="AY248" s="67" t="s">
        <v>14639</v>
      </c>
      <c r="BE248" s="66"/>
    </row>
    <row r="249" spans="1:58">
      <c r="A249" s="9" t="str">
        <f t="shared" si="9"/>
        <v>2026-01</v>
      </c>
      <c r="B249" s="9" t="str">
        <f>_xlfn.XLOOKUP(I249,过机服务商重量差!A:A,过机服务商重量差!G:G)</f>
        <v>无崖子</v>
      </c>
      <c r="C249" s="9" t="str">
        <f>IF(N249="FBA","主营产品",IF(N249="专线","专线",LOOKUP(1,0/((G249&gt;=提成标准!D:D)*(G249&lt;提成标准!E:E)),提成标准!C:C)))</f>
        <v>快递小货</v>
      </c>
      <c r="D249" s="9">
        <f t="shared" si="10"/>
        <v>1</v>
      </c>
      <c r="E249" s="9">
        <f>_xlfn.XLOOKUP(C249,提成标准!C:C,提成标准!H:H,"")</f>
        <v>2</v>
      </c>
      <c r="F249" s="9">
        <f t="shared" si="11"/>
        <v>2</v>
      </c>
      <c r="G249" s="9">
        <f>_xlfn.XLOOKUP(I249,过机服务商重量差!A:A,过机服务商重量差!L:L)</f>
        <v>5</v>
      </c>
      <c r="H249" s="9" t="str">
        <f ca="1">IFERROR(LOOKUP(1,0/((B249=名单!B:B)*(VALUE(AY249)&gt;=名单!E:E)*(VALUE(AY249)&lt;=名单!G:G)*(AA249="正常走货")),名单!H:H),"否")</f>
        <v>是</v>
      </c>
      <c r="I249" s="64" t="s">
        <v>852</v>
      </c>
      <c r="J249" s="64" t="s">
        <v>854</v>
      </c>
      <c r="L249" s="65" t="s">
        <v>845</v>
      </c>
      <c r="N249" s="64" t="s">
        <v>18</v>
      </c>
      <c r="O249" s="66"/>
      <c r="P249" s="66"/>
      <c r="T249" s="66"/>
      <c r="U249" s="65" t="s">
        <v>161</v>
      </c>
      <c r="V249" s="65" t="s">
        <v>14381</v>
      </c>
      <c r="W249" s="66"/>
      <c r="Y249" s="66"/>
      <c r="Z249" s="66"/>
      <c r="AA249" s="65" t="s">
        <v>14382</v>
      </c>
      <c r="AQ249" s="64">
        <v>0</v>
      </c>
      <c r="AU249" s="66"/>
      <c r="AV249" s="66"/>
      <c r="AW249" s="66"/>
      <c r="AX249" s="66"/>
      <c r="AY249" s="67" t="s">
        <v>14640</v>
      </c>
      <c r="BE249" s="66"/>
    </row>
    <row r="250" spans="1:58">
      <c r="A250" s="9" t="str">
        <f t="shared" si="9"/>
        <v>2026-01</v>
      </c>
      <c r="B250" s="9" t="str">
        <f>_xlfn.XLOOKUP(I250,过机服务商重量差!A:A,过机服务商重量差!G:G)</f>
        <v>无崖子</v>
      </c>
      <c r="C250" s="9" t="str">
        <f>IF(N250="FBA","主营产品",IF(N250="专线","专线",LOOKUP(1,0/((G250&gt;=提成标准!D:D)*(G250&lt;提成标准!E:E)),提成标准!C:C)))</f>
        <v>快递小货</v>
      </c>
      <c r="D250" s="9">
        <f t="shared" si="10"/>
        <v>1</v>
      </c>
      <c r="E250" s="9">
        <f>_xlfn.XLOOKUP(C250,提成标准!C:C,提成标准!H:H,"")</f>
        <v>2</v>
      </c>
      <c r="F250" s="9">
        <f t="shared" si="11"/>
        <v>2</v>
      </c>
      <c r="G250" s="9">
        <f>_xlfn.XLOOKUP(I250,过机服务商重量差!A:A,过机服务商重量差!L:L)</f>
        <v>4</v>
      </c>
      <c r="H250" s="9" t="str">
        <f ca="1">IFERROR(LOOKUP(1,0/((B250=名单!B:B)*(VALUE(AY250)&gt;=名单!E:E)*(VALUE(AY250)&lt;=名单!G:G)*(AA250="正常走货")),名单!H:H),"否")</f>
        <v>是</v>
      </c>
      <c r="I250" s="64" t="s">
        <v>855</v>
      </c>
      <c r="J250" s="64" t="s">
        <v>857</v>
      </c>
      <c r="L250" s="65" t="s">
        <v>336</v>
      </c>
      <c r="N250" s="64" t="s">
        <v>18</v>
      </c>
      <c r="O250" s="66"/>
      <c r="P250" s="66"/>
      <c r="T250" s="66"/>
      <c r="U250" s="65" t="s">
        <v>161</v>
      </c>
      <c r="V250" s="65" t="s">
        <v>14381</v>
      </c>
      <c r="W250" s="66"/>
      <c r="Y250" s="66"/>
      <c r="Z250" s="66"/>
      <c r="AA250" s="65" t="s">
        <v>14382</v>
      </c>
      <c r="AQ250" s="64">
        <v>0</v>
      </c>
      <c r="AU250" s="66"/>
      <c r="AV250" s="66"/>
      <c r="AW250" s="66"/>
      <c r="AX250" s="66"/>
      <c r="AY250" s="67" t="s">
        <v>14641</v>
      </c>
      <c r="BE250" s="66"/>
    </row>
    <row r="251" spans="1:58">
      <c r="A251" s="9" t="str">
        <f t="shared" si="9"/>
        <v>2026-01</v>
      </c>
      <c r="B251" s="9" t="str">
        <f>_xlfn.XLOOKUP(I251,过机服务商重量差!A:A,过机服务商重量差!G:G)</f>
        <v>玉麒麟</v>
      </c>
      <c r="C251" s="9" t="str">
        <f>IF(N251="FBA","主营产品",IF(N251="专线","专线",LOOKUP(1,0/((G251&gt;=提成标准!D:D)*(G251&lt;提成标准!E:E)),提成标准!C:C)))</f>
        <v>快递大货</v>
      </c>
      <c r="D251" s="9">
        <f t="shared" si="10"/>
        <v>46</v>
      </c>
      <c r="E251" s="9">
        <f>_xlfn.XLOOKUP(C251,提成标准!C:C,提成标准!H:H,"")</f>
        <v>0.1</v>
      </c>
      <c r="F251" s="9">
        <f t="shared" si="11"/>
        <v>4.6</v>
      </c>
      <c r="G251" s="9">
        <f>_xlfn.XLOOKUP(I251,过机服务商重量差!A:A,过机服务商重量差!L:L)</f>
        <v>46</v>
      </c>
      <c r="H251" s="9" t="str">
        <f ca="1">IFERROR(LOOKUP(1,0/((B251=名单!B:B)*(VALUE(AY251)&gt;=名单!E:E)*(VALUE(AY251)&lt;=名单!G:G)*(AA251="正常走货")),名单!H:H),"否")</f>
        <v>否</v>
      </c>
      <c r="I251" s="64" t="s">
        <v>858</v>
      </c>
      <c r="J251" s="64" t="s">
        <v>860</v>
      </c>
      <c r="L251" s="65" t="s">
        <v>17</v>
      </c>
      <c r="N251" s="65" t="s">
        <v>18</v>
      </c>
      <c r="O251" s="66"/>
      <c r="P251" s="66"/>
      <c r="T251" s="66"/>
      <c r="U251" s="65" t="s">
        <v>215</v>
      </c>
      <c r="V251" s="65" t="s">
        <v>14381</v>
      </c>
      <c r="W251" s="66"/>
      <c r="Y251" s="66"/>
      <c r="Z251" s="66"/>
      <c r="AA251" s="65" t="s">
        <v>14382</v>
      </c>
      <c r="AQ251" s="64">
        <v>337</v>
      </c>
      <c r="AU251" s="66"/>
      <c r="AV251" s="66"/>
      <c r="AW251" s="66"/>
      <c r="AX251" s="66"/>
      <c r="AY251" s="67" t="s">
        <v>14642</v>
      </c>
      <c r="BE251" s="66"/>
    </row>
    <row r="252" spans="1:58">
      <c r="A252" s="9" t="str">
        <f t="shared" si="9"/>
        <v>2026-01</v>
      </c>
      <c r="B252" s="9" t="str">
        <f>_xlfn.XLOOKUP(I252,过机服务商重量差!A:A,过机服务商重量差!G:G)</f>
        <v>玉麒麟</v>
      </c>
      <c r="C252" s="9" t="str">
        <f>IF(N252="FBA","主营产品",IF(N252="专线","专线",LOOKUP(1,0/((G252&gt;=提成标准!D:D)*(G252&lt;提成标准!E:E)),提成标准!C:C)))</f>
        <v>快递小货</v>
      </c>
      <c r="D252" s="9">
        <f t="shared" si="10"/>
        <v>1</v>
      </c>
      <c r="E252" s="9">
        <f>_xlfn.XLOOKUP(C252,提成标准!C:C,提成标准!H:H,"")</f>
        <v>2</v>
      </c>
      <c r="F252" s="9">
        <f t="shared" si="11"/>
        <v>2</v>
      </c>
      <c r="G252" s="9">
        <f>_xlfn.XLOOKUP(I252,过机服务商重量差!A:A,过机服务商重量差!L:L)</f>
        <v>1</v>
      </c>
      <c r="H252" s="9" t="str">
        <f ca="1">IFERROR(LOOKUP(1,0/((B252=名单!B:B)*(VALUE(AY252)&gt;=名单!E:E)*(VALUE(AY252)&lt;=名单!G:G)*(AA252="正常走货")),名单!H:H),"否")</f>
        <v>否</v>
      </c>
      <c r="I252" s="64" t="s">
        <v>861</v>
      </c>
      <c r="J252" s="64" t="s">
        <v>863</v>
      </c>
      <c r="L252" s="65" t="s">
        <v>17</v>
      </c>
      <c r="N252" s="65" t="s">
        <v>18</v>
      </c>
      <c r="O252" s="66"/>
      <c r="P252" s="66"/>
      <c r="T252" s="66"/>
      <c r="U252" s="65" t="s">
        <v>864</v>
      </c>
      <c r="V252" s="65" t="s">
        <v>14389</v>
      </c>
      <c r="W252" s="66"/>
      <c r="Y252" s="66"/>
      <c r="Z252" s="66"/>
      <c r="AA252" s="65" t="s">
        <v>14382</v>
      </c>
      <c r="AQ252" s="64">
        <v>69.2</v>
      </c>
      <c r="AU252" s="66"/>
      <c r="AV252" s="66"/>
      <c r="AW252" s="66"/>
      <c r="AX252" s="66"/>
      <c r="AY252" s="67" t="s">
        <v>14643</v>
      </c>
      <c r="BE252" s="66"/>
    </row>
    <row r="253" spans="1:58">
      <c r="A253" s="9" t="str">
        <f t="shared" si="9"/>
        <v>2026-01</v>
      </c>
      <c r="B253" s="9" t="str">
        <f>_xlfn.XLOOKUP(I253,过机服务商重量差!A:A,过机服务商重量差!G:G)</f>
        <v>风清扬</v>
      </c>
      <c r="C253" s="9" t="str">
        <f>IF(N253="FBA","主营产品",IF(N253="专线","专线",LOOKUP(1,0/((G253&gt;=提成标准!D:D)*(G253&lt;提成标准!E:E)),提成标准!C:C)))</f>
        <v>快递大货</v>
      </c>
      <c r="D253" s="9">
        <f t="shared" si="10"/>
        <v>80</v>
      </c>
      <c r="E253" s="9">
        <f>_xlfn.XLOOKUP(C253,提成标准!C:C,提成标准!H:H,"")</f>
        <v>0.1</v>
      </c>
      <c r="F253" s="9">
        <f t="shared" si="11"/>
        <v>8</v>
      </c>
      <c r="G253" s="9">
        <f>_xlfn.XLOOKUP(I253,过机服务商重量差!A:A,过机服务商重量差!L:L)</f>
        <v>80</v>
      </c>
      <c r="H253" s="9" t="str">
        <f ca="1">IFERROR(LOOKUP(1,0/((B253=名单!B:B)*(VALUE(AY253)&gt;=名单!E:E)*(VALUE(AY253)&lt;=名单!G:G)*(AA253="正常走货")),名单!H:H),"否")</f>
        <v>否</v>
      </c>
      <c r="I253" s="64" t="s">
        <v>865</v>
      </c>
      <c r="J253" s="64" t="s">
        <v>867</v>
      </c>
      <c r="L253" s="65" t="s">
        <v>868</v>
      </c>
      <c r="N253" s="64" t="s">
        <v>18</v>
      </c>
      <c r="O253" s="66"/>
      <c r="P253" s="66"/>
      <c r="T253" s="66"/>
      <c r="U253" s="65" t="s">
        <v>337</v>
      </c>
      <c r="V253" s="65" t="s">
        <v>14381</v>
      </c>
      <c r="W253" s="66"/>
      <c r="Y253" s="66"/>
      <c r="Z253" s="66"/>
      <c r="AA253" s="65" t="s">
        <v>14382</v>
      </c>
      <c r="AQ253" s="64">
        <v>80</v>
      </c>
      <c r="AU253" s="66"/>
      <c r="AV253" s="66"/>
      <c r="AW253" s="66"/>
      <c r="AX253" s="66"/>
      <c r="AY253" s="67" t="s">
        <v>14644</v>
      </c>
      <c r="BE253" s="66"/>
    </row>
    <row r="254" spans="1:58">
      <c r="A254" s="9" t="str">
        <f t="shared" si="9"/>
        <v>2026-01</v>
      </c>
      <c r="B254" s="9" t="str">
        <f>_xlfn.XLOOKUP(I254,过机服务商重量差!A:A,过机服务商重量差!G:G)</f>
        <v>无崖子</v>
      </c>
      <c r="C254" s="9" t="str">
        <f>IF(N254="FBA","主营产品",IF(N254="专线","专线",LOOKUP(1,0/((G254&gt;=提成标准!D:D)*(G254&lt;提成标准!E:E)),提成标准!C:C)))</f>
        <v>快递小货</v>
      </c>
      <c r="D254" s="9">
        <f t="shared" si="10"/>
        <v>1</v>
      </c>
      <c r="E254" s="9">
        <f>_xlfn.XLOOKUP(C254,提成标准!C:C,提成标准!H:H,"")</f>
        <v>2</v>
      </c>
      <c r="F254" s="9">
        <f t="shared" si="11"/>
        <v>2</v>
      </c>
      <c r="G254" s="9">
        <f>_xlfn.XLOOKUP(I254,过机服务商重量差!A:A,过机服务商重量差!L:L)</f>
        <v>5.5</v>
      </c>
      <c r="H254" s="9" t="str">
        <f ca="1">IFERROR(LOOKUP(1,0/((B254=名单!B:B)*(VALUE(AY254)&gt;=名单!E:E)*(VALUE(AY254)&lt;=名单!G:G)*(AA254="正常走货")),名单!H:H),"否")</f>
        <v>是</v>
      </c>
      <c r="I254" s="64" t="s">
        <v>869</v>
      </c>
      <c r="J254" s="64" t="s">
        <v>871</v>
      </c>
      <c r="L254" s="65" t="s">
        <v>590</v>
      </c>
      <c r="N254" s="65" t="s">
        <v>18</v>
      </c>
      <c r="O254" s="66"/>
      <c r="P254" s="66"/>
      <c r="T254" s="66"/>
      <c r="U254" s="65" t="s">
        <v>223</v>
      </c>
      <c r="V254" s="65" t="s">
        <v>14413</v>
      </c>
      <c r="W254" s="66"/>
      <c r="Y254" s="66"/>
      <c r="Z254" s="66"/>
      <c r="AA254" s="65" t="s">
        <v>14382</v>
      </c>
      <c r="AQ254" s="64">
        <v>165.3</v>
      </c>
      <c r="AU254" s="66"/>
      <c r="AV254" s="66"/>
      <c r="AW254" s="66"/>
      <c r="AX254" s="66"/>
      <c r="AY254" s="67" t="s">
        <v>14645</v>
      </c>
      <c r="BE254" s="66"/>
    </row>
    <row r="255" spans="1:58">
      <c r="A255" s="9" t="str">
        <f t="shared" ref="A255:A318" si="12">MID(AY255,1,7)</f>
        <v>2026-01</v>
      </c>
      <c r="B255" s="9" t="str">
        <f>_xlfn.XLOOKUP(I255,过机服务商重量差!A:A,过机服务商重量差!G:G)</f>
        <v>无崖子</v>
      </c>
      <c r="C255" s="9" t="str">
        <f>IF(N255="FBA","主营产品",IF(N255="专线","专线",LOOKUP(1,0/((G255&gt;=提成标准!D:D)*(G255&lt;提成标准!E:E)),提成标准!C:C)))</f>
        <v>快递小货</v>
      </c>
      <c r="D255" s="9">
        <f t="shared" si="10"/>
        <v>1</v>
      </c>
      <c r="E255" s="9">
        <f>_xlfn.XLOOKUP(C255,提成标准!C:C,提成标准!H:H,"")</f>
        <v>2</v>
      </c>
      <c r="F255" s="9">
        <f t="shared" si="11"/>
        <v>2</v>
      </c>
      <c r="G255" s="9">
        <f>_xlfn.XLOOKUP(I255,过机服务商重量差!A:A,过机服务商重量差!L:L)</f>
        <v>8.5</v>
      </c>
      <c r="H255" s="9" t="str">
        <f ca="1">IFERROR(LOOKUP(1,0/((B255=名单!B:B)*(VALUE(AY255)&gt;=名单!E:E)*(VALUE(AY255)&lt;=名单!G:G)*(AA255="正常走货")),名单!H:H),"否")</f>
        <v>是</v>
      </c>
      <c r="I255" s="64" t="s">
        <v>872</v>
      </c>
      <c r="J255" s="64" t="s">
        <v>871</v>
      </c>
      <c r="L255" s="65" t="s">
        <v>590</v>
      </c>
      <c r="N255" s="65" t="s">
        <v>18</v>
      </c>
      <c r="O255" s="66"/>
      <c r="P255" s="66"/>
      <c r="T255" s="66"/>
      <c r="U255" s="65" t="s">
        <v>223</v>
      </c>
      <c r="V255" s="65" t="s">
        <v>14413</v>
      </c>
      <c r="W255" s="66"/>
      <c r="Y255" s="66"/>
      <c r="Z255" s="66"/>
      <c r="AA255" s="65" t="s">
        <v>14382</v>
      </c>
      <c r="AQ255" s="64">
        <v>183.37</v>
      </c>
      <c r="AU255" s="66"/>
      <c r="AV255" s="66"/>
      <c r="AW255" s="66"/>
      <c r="AX255" s="66"/>
      <c r="AY255" s="67" t="s">
        <v>14646</v>
      </c>
      <c r="BE255" s="66"/>
      <c r="BF255" s="66"/>
    </row>
    <row r="256" spans="1:58">
      <c r="A256" s="9" t="str">
        <f t="shared" si="12"/>
        <v>2026-01</v>
      </c>
      <c r="B256" s="9" t="str">
        <f>_xlfn.XLOOKUP(I256,过机服务商重量差!A:A,过机服务商重量差!G:G)</f>
        <v>无崖子</v>
      </c>
      <c r="C256" s="9" t="str">
        <f>IF(N256="FBA","主营产品",IF(N256="专线","专线",LOOKUP(1,0/((G256&gt;=提成标准!D:D)*(G256&lt;提成标准!E:E)),提成标准!C:C)))</f>
        <v>快递小货</v>
      </c>
      <c r="D256" s="9">
        <f t="shared" si="10"/>
        <v>1</v>
      </c>
      <c r="E256" s="9">
        <f>_xlfn.XLOOKUP(C256,提成标准!C:C,提成标准!H:H,"")</f>
        <v>2</v>
      </c>
      <c r="F256" s="9">
        <f t="shared" si="11"/>
        <v>2</v>
      </c>
      <c r="G256" s="9">
        <f>_xlfn.XLOOKUP(I256,过机服务商重量差!A:A,过机服务商重量差!L:L)</f>
        <v>7</v>
      </c>
      <c r="H256" s="9" t="str">
        <f ca="1">IFERROR(LOOKUP(1,0/((B256=名单!B:B)*(VALUE(AY256)&gt;=名单!E:E)*(VALUE(AY256)&lt;=名单!G:G)*(AA256="正常走货")),名单!H:H),"否")</f>
        <v>是</v>
      </c>
      <c r="I256" s="64" t="s">
        <v>874</v>
      </c>
      <c r="J256" s="64" t="s">
        <v>876</v>
      </c>
      <c r="L256" s="65" t="s">
        <v>603</v>
      </c>
      <c r="N256" s="65" t="s">
        <v>18</v>
      </c>
      <c r="O256" s="66"/>
      <c r="P256" s="66"/>
      <c r="T256" s="66"/>
      <c r="U256" s="65" t="s">
        <v>223</v>
      </c>
      <c r="V256" s="65" t="s">
        <v>14413</v>
      </c>
      <c r="W256" s="66"/>
      <c r="Y256" s="66"/>
      <c r="Z256" s="66"/>
      <c r="AA256" s="65" t="s">
        <v>14382</v>
      </c>
      <c r="AQ256" s="64">
        <v>72</v>
      </c>
      <c r="AU256" s="66"/>
      <c r="AV256" s="66"/>
      <c r="AW256" s="66"/>
      <c r="AX256" s="66"/>
      <c r="AY256" s="67" t="s">
        <v>14647</v>
      </c>
      <c r="BE256" s="66"/>
    </row>
    <row r="257" spans="1:58">
      <c r="A257" s="9" t="str">
        <f t="shared" si="12"/>
        <v>2026-01</v>
      </c>
      <c r="B257" s="9" t="str">
        <f>_xlfn.XLOOKUP(I257,过机服务商重量差!A:A,过机服务商重量差!G:G)</f>
        <v>风清扬</v>
      </c>
      <c r="C257" s="9" t="str">
        <f>IF(N257="FBA","主营产品",IF(N257="专线","专线",LOOKUP(1,0/((G257&gt;=提成标准!D:D)*(G257&lt;提成标准!E:E)),提成标准!C:C)))</f>
        <v>快递大货</v>
      </c>
      <c r="D257" s="9">
        <f t="shared" ref="D257:D320" si="13">IF(C257="快递小货",1,IF(C257="主营产品",0,G257))</f>
        <v>198</v>
      </c>
      <c r="E257" s="9">
        <f>_xlfn.XLOOKUP(C257,提成标准!C:C,提成标准!H:H,"")</f>
        <v>0.1</v>
      </c>
      <c r="F257" s="9">
        <f t="shared" ref="F257:F320" si="14">D257*E257</f>
        <v>19.8</v>
      </c>
      <c r="G257" s="9">
        <f>_xlfn.XLOOKUP(I257,过机服务商重量差!A:A,过机服务商重量差!L:L)</f>
        <v>198</v>
      </c>
      <c r="H257" s="9" t="str">
        <f ca="1">IFERROR(LOOKUP(1,0/((B257=名单!B:B)*(VALUE(AY257)&gt;=名单!E:E)*(VALUE(AY257)&lt;=名单!G:G)*(AA257="正常走货")),名单!H:H),"否")</f>
        <v>否</v>
      </c>
      <c r="I257" s="64" t="s">
        <v>877</v>
      </c>
      <c r="J257" s="64" t="s">
        <v>879</v>
      </c>
      <c r="L257" s="65" t="s">
        <v>880</v>
      </c>
      <c r="N257" s="64" t="s">
        <v>18</v>
      </c>
      <c r="O257" s="66"/>
      <c r="P257" s="66"/>
      <c r="T257" s="66"/>
      <c r="U257" s="65" t="s">
        <v>223</v>
      </c>
      <c r="V257" s="65" t="s">
        <v>14413</v>
      </c>
      <c r="W257" s="66"/>
      <c r="Y257" s="66"/>
      <c r="Z257" s="66"/>
      <c r="AA257" s="65" t="s">
        <v>14382</v>
      </c>
      <c r="AB257" s="66"/>
      <c r="AQ257" s="64">
        <v>235.5</v>
      </c>
      <c r="AV257" s="66"/>
      <c r="AX257" s="66"/>
      <c r="AY257" s="67" t="s">
        <v>14648</v>
      </c>
      <c r="BC257" s="66"/>
      <c r="BE257" s="66"/>
    </row>
    <row r="258" spans="1:58">
      <c r="A258" s="9" t="str">
        <f t="shared" si="12"/>
        <v>2026-01</v>
      </c>
      <c r="B258" s="9" t="str">
        <f>_xlfn.XLOOKUP(I258,过机服务商重量差!A:A,过机服务商重量差!G:G)</f>
        <v>帅时莹</v>
      </c>
      <c r="C258" s="9" t="str">
        <f>IF(N258="FBA","主营产品",IF(N258="专线","专线",LOOKUP(1,0/((G258&gt;=提成标准!D:D)*(G258&lt;提成标准!E:E)),提成标准!C:C)))</f>
        <v>快递大货</v>
      </c>
      <c r="D258" s="9">
        <f t="shared" si="13"/>
        <v>162</v>
      </c>
      <c r="E258" s="9">
        <f>_xlfn.XLOOKUP(C258,提成标准!C:C,提成标准!H:H,"")</f>
        <v>0.1</v>
      </c>
      <c r="F258" s="9">
        <f t="shared" si="14"/>
        <v>16.2</v>
      </c>
      <c r="G258" s="9">
        <f>_xlfn.XLOOKUP(I258,过机服务商重量差!A:A,过机服务商重量差!L:L)</f>
        <v>162</v>
      </c>
      <c r="H258" s="9" t="str">
        <f ca="1">IFERROR(LOOKUP(1,0/((B258=名单!B:B)*(VALUE(AY258)&gt;=名单!E:E)*(VALUE(AY258)&lt;=名单!G:G)*(AA258="正常走货")),名单!H:H),"否")</f>
        <v>否</v>
      </c>
      <c r="I258" s="64" t="s">
        <v>881</v>
      </c>
      <c r="J258" s="64" t="s">
        <v>883</v>
      </c>
      <c r="L258" s="65" t="s">
        <v>97</v>
      </c>
      <c r="N258" s="64" t="s">
        <v>18</v>
      </c>
      <c r="O258" s="66"/>
      <c r="P258" s="66"/>
      <c r="T258" s="66"/>
      <c r="U258" s="65" t="s">
        <v>99</v>
      </c>
      <c r="V258" s="65" t="s">
        <v>14413</v>
      </c>
      <c r="W258" s="66"/>
      <c r="Y258" s="66"/>
      <c r="Z258" s="66"/>
      <c r="AA258" s="65" t="s">
        <v>14382</v>
      </c>
      <c r="AQ258" s="64">
        <v>464.5</v>
      </c>
      <c r="AU258" s="66"/>
      <c r="AV258" s="66"/>
      <c r="AX258" s="66"/>
      <c r="AY258" s="67" t="s">
        <v>14649</v>
      </c>
      <c r="BC258" s="66"/>
      <c r="BE258" s="66"/>
    </row>
    <row r="259" spans="1:58">
      <c r="A259" s="9" t="str">
        <f t="shared" si="12"/>
        <v>2026-01</v>
      </c>
      <c r="B259" s="9" t="str">
        <f>_xlfn.XLOOKUP(I259,过机服务商重量差!A:A,过机服务商重量差!G:G)</f>
        <v>无崖子</v>
      </c>
      <c r="C259" s="9" t="str">
        <f>IF(N259="FBA","主营产品",IF(N259="专线","专线",LOOKUP(1,0/((G259&gt;=提成标准!D:D)*(G259&lt;提成标准!E:E)),提成标准!C:C)))</f>
        <v>快递大货</v>
      </c>
      <c r="D259" s="9">
        <f t="shared" si="13"/>
        <v>22</v>
      </c>
      <c r="E259" s="9">
        <f>_xlfn.XLOOKUP(C259,提成标准!C:C,提成标准!H:H,"")</f>
        <v>0.1</v>
      </c>
      <c r="F259" s="9">
        <f t="shared" si="14"/>
        <v>2.2</v>
      </c>
      <c r="G259" s="9">
        <f>_xlfn.XLOOKUP(I259,过机服务商重量差!A:A,过机服务商重量差!L:L)</f>
        <v>22</v>
      </c>
      <c r="H259" s="9" t="str">
        <f ca="1">IFERROR(LOOKUP(1,0/((B259=名单!B:B)*(VALUE(AY259)&gt;=名单!E:E)*(VALUE(AY259)&lt;=名单!G:G)*(AA259="正常走货")),名单!H:H),"否")</f>
        <v>是</v>
      </c>
      <c r="I259" s="64" t="s">
        <v>884</v>
      </c>
      <c r="J259" s="64" t="s">
        <v>886</v>
      </c>
      <c r="L259" s="65" t="s">
        <v>603</v>
      </c>
      <c r="N259" s="64" t="s">
        <v>18</v>
      </c>
      <c r="O259" s="66"/>
      <c r="P259" s="66"/>
      <c r="T259" s="66"/>
      <c r="U259" s="65" t="s">
        <v>223</v>
      </c>
      <c r="V259" s="65" t="s">
        <v>14413</v>
      </c>
      <c r="W259" s="66"/>
      <c r="Y259" s="66"/>
      <c r="Z259" s="66"/>
      <c r="AA259" s="65" t="s">
        <v>14382</v>
      </c>
      <c r="AQ259" s="64">
        <v>162.3</v>
      </c>
      <c r="AU259" s="66"/>
      <c r="AV259" s="66"/>
      <c r="AW259" s="66"/>
      <c r="AX259" s="66"/>
      <c r="AY259" s="67" t="s">
        <v>14650</v>
      </c>
      <c r="BC259" s="66"/>
      <c r="BE259" s="66"/>
    </row>
    <row r="260" spans="1:58">
      <c r="A260" s="9" t="str">
        <f t="shared" si="12"/>
        <v>2026-01</v>
      </c>
      <c r="B260" s="9" t="str">
        <f>_xlfn.XLOOKUP(I260,过机服务商重量差!A:A,过机服务商重量差!G:G)</f>
        <v>帅时莹</v>
      </c>
      <c r="C260" s="9" t="str">
        <f>IF(N260="FBA","主营产品",IF(N260="专线","专线",LOOKUP(1,0/((G260&gt;=提成标准!D:D)*(G260&lt;提成标准!E:E)),提成标准!C:C)))</f>
        <v>快递小货</v>
      </c>
      <c r="D260" s="9">
        <f t="shared" si="13"/>
        <v>1</v>
      </c>
      <c r="E260" s="9">
        <f>_xlfn.XLOOKUP(C260,提成标准!C:C,提成标准!H:H,"")</f>
        <v>2</v>
      </c>
      <c r="F260" s="9">
        <f t="shared" si="14"/>
        <v>2</v>
      </c>
      <c r="G260" s="9">
        <f>_xlfn.XLOOKUP(I260,过机服务商重量差!A:A,过机服务商重量差!L:L)</f>
        <v>6</v>
      </c>
      <c r="H260" s="9" t="str">
        <f ca="1">IFERROR(LOOKUP(1,0/((B260=名单!B:B)*(VALUE(AY260)&gt;=名单!E:E)*(VALUE(AY260)&lt;=名单!G:G)*(AA260="正常走货")),名单!H:H),"否")</f>
        <v>否</v>
      </c>
      <c r="I260" s="64" t="s">
        <v>887</v>
      </c>
      <c r="J260" s="64" t="s">
        <v>889</v>
      </c>
      <c r="L260" s="65" t="s">
        <v>140</v>
      </c>
      <c r="N260" s="64" t="s">
        <v>18</v>
      </c>
      <c r="O260" s="66"/>
      <c r="P260" s="66"/>
      <c r="T260" s="66"/>
      <c r="U260" s="65" t="s">
        <v>99</v>
      </c>
      <c r="V260" s="65" t="s">
        <v>14413</v>
      </c>
      <c r="W260" s="66"/>
      <c r="Y260" s="66"/>
      <c r="Z260" s="66"/>
      <c r="AA260" s="65" t="s">
        <v>14382</v>
      </c>
      <c r="AQ260" s="64">
        <v>95.8</v>
      </c>
      <c r="AV260" s="66"/>
      <c r="AX260" s="66"/>
      <c r="AY260" s="67" t="s">
        <v>14651</v>
      </c>
      <c r="BE260" s="66"/>
    </row>
    <row r="261" spans="1:58">
      <c r="A261" s="9" t="str">
        <f t="shared" si="12"/>
        <v>2026-01</v>
      </c>
      <c r="B261" s="9" t="str">
        <f>_xlfn.XLOOKUP(I261,过机服务商重量差!A:A,过机服务商重量差!G:G)</f>
        <v>风清扬</v>
      </c>
      <c r="C261" s="9" t="str">
        <f>IF(N261="FBA","主营产品",IF(N261="专线","专线",LOOKUP(1,0/((G261&gt;=提成标准!D:D)*(G261&lt;提成标准!E:E)),提成标准!C:C)))</f>
        <v>快递大货</v>
      </c>
      <c r="D261" s="9">
        <f t="shared" si="13"/>
        <v>38</v>
      </c>
      <c r="E261" s="9">
        <f>_xlfn.XLOOKUP(C261,提成标准!C:C,提成标准!H:H,"")</f>
        <v>0.1</v>
      </c>
      <c r="F261" s="9">
        <f t="shared" si="14"/>
        <v>3.8</v>
      </c>
      <c r="G261" s="9">
        <f>_xlfn.XLOOKUP(I261,过机服务商重量差!A:A,过机服务商重量差!L:L)</f>
        <v>38</v>
      </c>
      <c r="H261" s="9" t="str">
        <f ca="1">IFERROR(LOOKUP(1,0/((B261=名单!B:B)*(VALUE(AY261)&gt;=名单!E:E)*(VALUE(AY261)&lt;=名单!G:G)*(AA261="正常走货")),名单!H:H),"否")</f>
        <v>否</v>
      </c>
      <c r="I261" s="64" t="s">
        <v>890</v>
      </c>
      <c r="J261" s="64" t="s">
        <v>50</v>
      </c>
      <c r="L261" s="65" t="s">
        <v>51</v>
      </c>
      <c r="N261" s="64" t="s">
        <v>18</v>
      </c>
      <c r="O261" s="66"/>
      <c r="P261" s="66"/>
      <c r="T261" s="66"/>
      <c r="U261" s="65" t="s">
        <v>223</v>
      </c>
      <c r="V261" s="65" t="s">
        <v>14413</v>
      </c>
      <c r="W261" s="66"/>
      <c r="Y261" s="66"/>
      <c r="Z261" s="66"/>
      <c r="AA261" s="65" t="s">
        <v>14382</v>
      </c>
      <c r="AQ261" s="64">
        <v>34.2</v>
      </c>
      <c r="AV261" s="66"/>
      <c r="AX261" s="66"/>
      <c r="AY261" s="67" t="s">
        <v>14652</v>
      </c>
      <c r="BC261" s="66"/>
      <c r="BE261" s="66"/>
    </row>
    <row r="262" spans="1:58">
      <c r="A262" s="9" t="str">
        <f t="shared" si="12"/>
        <v>2026-01</v>
      </c>
      <c r="B262" s="9" t="str">
        <f>_xlfn.XLOOKUP(I262,过机服务商重量差!A:A,过机服务商重量差!G:G)</f>
        <v>风清扬</v>
      </c>
      <c r="C262" s="9" t="str">
        <f>IF(N262="FBA","主营产品",IF(N262="专线","专线",LOOKUP(1,0/((G262&gt;=提成标准!D:D)*(G262&lt;提成标准!E:E)),提成标准!C:C)))</f>
        <v>快递大货</v>
      </c>
      <c r="D262" s="9">
        <f t="shared" si="13"/>
        <v>93</v>
      </c>
      <c r="E262" s="9">
        <f>_xlfn.XLOOKUP(C262,提成标准!C:C,提成标准!H:H,"")</f>
        <v>0.1</v>
      </c>
      <c r="F262" s="9">
        <f t="shared" si="14"/>
        <v>9.3</v>
      </c>
      <c r="G262" s="9">
        <f>_xlfn.XLOOKUP(I262,过机服务商重量差!A:A,过机服务商重量差!L:L)</f>
        <v>93</v>
      </c>
      <c r="H262" s="9" t="str">
        <f ca="1">IFERROR(LOOKUP(1,0/((B262=名单!B:B)*(VALUE(AY262)&gt;=名单!E:E)*(VALUE(AY262)&lt;=名单!G:G)*(AA262="正常走货")),名单!H:H),"否")</f>
        <v>否</v>
      </c>
      <c r="I262" s="64" t="s">
        <v>892</v>
      </c>
      <c r="J262" s="64" t="s">
        <v>50</v>
      </c>
      <c r="L262" s="65" t="s">
        <v>51</v>
      </c>
      <c r="N262" s="64" t="s">
        <v>18</v>
      </c>
      <c r="O262" s="66"/>
      <c r="P262" s="66"/>
      <c r="T262" s="66"/>
      <c r="U262" s="65" t="s">
        <v>223</v>
      </c>
      <c r="V262" s="64" t="s">
        <v>14413</v>
      </c>
      <c r="W262" s="66"/>
      <c r="Y262" s="66"/>
      <c r="Z262" s="66"/>
      <c r="AA262" s="65" t="s">
        <v>14382</v>
      </c>
      <c r="AQ262" s="64">
        <v>74.4</v>
      </c>
      <c r="AU262" s="66"/>
      <c r="AV262" s="66"/>
      <c r="AW262" s="66"/>
      <c r="AX262" s="66"/>
      <c r="AY262" s="67" t="s">
        <v>14653</v>
      </c>
      <c r="BE262" s="66"/>
    </row>
    <row r="263" spans="1:58">
      <c r="A263" s="9" t="str">
        <f t="shared" si="12"/>
        <v>2026-01</v>
      </c>
      <c r="B263" s="9" t="str">
        <f>_xlfn.XLOOKUP(I263,过机服务商重量差!A:A,过机服务商重量差!G:G)</f>
        <v>风清扬</v>
      </c>
      <c r="C263" s="9" t="str">
        <f>IF(N263="FBA","主营产品",IF(N263="专线","专线",LOOKUP(1,0/((G263&gt;=提成标准!D:D)*(G263&lt;提成标准!E:E)),提成标准!C:C)))</f>
        <v>快递大货</v>
      </c>
      <c r="D263" s="9">
        <f t="shared" si="13"/>
        <v>462</v>
      </c>
      <c r="E263" s="9">
        <f>_xlfn.XLOOKUP(C263,提成标准!C:C,提成标准!H:H,"")</f>
        <v>0.1</v>
      </c>
      <c r="F263" s="9">
        <f t="shared" si="14"/>
        <v>46.2</v>
      </c>
      <c r="G263" s="9">
        <f>_xlfn.XLOOKUP(I263,过机服务商重量差!A:A,过机服务商重量差!L:L)</f>
        <v>462</v>
      </c>
      <c r="H263" s="9" t="str">
        <f ca="1">IFERROR(LOOKUP(1,0/((B263=名单!B:B)*(VALUE(AY263)&gt;=名单!E:E)*(VALUE(AY263)&lt;=名单!G:G)*(AA263="正常走货")),名单!H:H),"否")</f>
        <v>否</v>
      </c>
      <c r="I263" s="64" t="s">
        <v>894</v>
      </c>
      <c r="J263" s="64" t="s">
        <v>50</v>
      </c>
      <c r="L263" s="65" t="s">
        <v>51</v>
      </c>
      <c r="N263" s="64" t="s">
        <v>18</v>
      </c>
      <c r="O263" s="66"/>
      <c r="P263" s="66"/>
      <c r="T263" s="66"/>
      <c r="U263" s="65" t="s">
        <v>896</v>
      </c>
      <c r="V263" s="65" t="s">
        <v>14581</v>
      </c>
      <c r="W263" s="66"/>
      <c r="Y263" s="66"/>
      <c r="Z263" s="66"/>
      <c r="AA263" s="65" t="s">
        <v>14382</v>
      </c>
      <c r="AQ263" s="64">
        <v>693</v>
      </c>
      <c r="AU263" s="66"/>
      <c r="AV263" s="66"/>
      <c r="AW263" s="66"/>
      <c r="AX263" s="66"/>
      <c r="AY263" s="67" t="s">
        <v>14654</v>
      </c>
      <c r="BE263" s="66"/>
    </row>
    <row r="264" spans="1:58">
      <c r="A264" s="9" t="str">
        <f t="shared" si="12"/>
        <v>2026-01</v>
      </c>
      <c r="B264" s="9" t="str">
        <f>_xlfn.XLOOKUP(I264,过机服务商重量差!A:A,过机服务商重量差!G:G)</f>
        <v>帅时莹</v>
      </c>
      <c r="C264" s="9" t="str">
        <f>IF(N264="FBA","主营产品",IF(N264="专线","专线",LOOKUP(1,0/((G264&gt;=提成标准!D:D)*(G264&lt;提成标准!E:E)),提成标准!C:C)))</f>
        <v>快递大货</v>
      </c>
      <c r="D264" s="9">
        <f t="shared" si="13"/>
        <v>21</v>
      </c>
      <c r="E264" s="9">
        <f>_xlfn.XLOOKUP(C264,提成标准!C:C,提成标准!H:H,"")</f>
        <v>0.1</v>
      </c>
      <c r="F264" s="9">
        <f t="shared" si="14"/>
        <v>2.1</v>
      </c>
      <c r="G264" s="9">
        <f>_xlfn.XLOOKUP(I264,过机服务商重量差!A:A,过机服务商重量差!L:L)</f>
        <v>21</v>
      </c>
      <c r="H264" s="9" t="str">
        <f ca="1">IFERROR(LOOKUP(1,0/((B264=名单!B:B)*(VALUE(AY264)&gt;=名单!E:E)*(VALUE(AY264)&lt;=名单!G:G)*(AA264="正常走货")),名单!H:H),"否")</f>
        <v>否</v>
      </c>
      <c r="I264" s="64" t="s">
        <v>897</v>
      </c>
      <c r="J264" s="64" t="s">
        <v>899</v>
      </c>
      <c r="L264" s="65" t="s">
        <v>97</v>
      </c>
      <c r="N264" s="64" t="s">
        <v>18</v>
      </c>
      <c r="O264" s="66"/>
      <c r="P264" s="66"/>
      <c r="T264" s="66"/>
      <c r="U264" s="65" t="s">
        <v>288</v>
      </c>
      <c r="V264" s="65" t="s">
        <v>14413</v>
      </c>
      <c r="W264" s="66"/>
      <c r="Y264" s="66"/>
      <c r="Z264" s="66"/>
      <c r="AA264" s="65" t="s">
        <v>14382</v>
      </c>
      <c r="AQ264" s="64">
        <v>78.5</v>
      </c>
      <c r="AU264" s="66"/>
      <c r="AV264" s="66"/>
      <c r="AW264" s="66"/>
      <c r="AX264" s="66"/>
      <c r="AY264" s="67" t="s">
        <v>14655</v>
      </c>
      <c r="BE264" s="66"/>
    </row>
    <row r="265" spans="1:58">
      <c r="A265" s="9" t="str">
        <f t="shared" si="12"/>
        <v>2026-01</v>
      </c>
      <c r="B265" s="9" t="str">
        <f>_xlfn.XLOOKUP(I265,过机服务商重量差!A:A,过机服务商重量差!G:G)</f>
        <v>风清扬</v>
      </c>
      <c r="C265" s="9" t="str">
        <f>IF(N265="FBA","主营产品",IF(N265="专线","专线",LOOKUP(1,0/((G265&gt;=提成标准!D:D)*(G265&lt;提成标准!E:E)),提成标准!C:C)))</f>
        <v>快递大货</v>
      </c>
      <c r="D265" s="9">
        <f t="shared" si="13"/>
        <v>246</v>
      </c>
      <c r="E265" s="9">
        <f>_xlfn.XLOOKUP(C265,提成标准!C:C,提成标准!H:H,"")</f>
        <v>0.1</v>
      </c>
      <c r="F265" s="9">
        <f t="shared" si="14"/>
        <v>24.6</v>
      </c>
      <c r="G265" s="9">
        <f>_xlfn.XLOOKUP(I265,过机服务商重量差!A:A,过机服务商重量差!L:L)</f>
        <v>246</v>
      </c>
      <c r="H265" s="9" t="str">
        <f ca="1">IFERROR(LOOKUP(1,0/((B265=名单!B:B)*(VALUE(AY265)&gt;=名单!E:E)*(VALUE(AY265)&lt;=名单!G:G)*(AA265="正常走货")),名单!H:H),"否")</f>
        <v>否</v>
      </c>
      <c r="I265" s="64" t="s">
        <v>900</v>
      </c>
      <c r="J265" s="64" t="s">
        <v>50</v>
      </c>
      <c r="L265" s="65" t="s">
        <v>51</v>
      </c>
      <c r="N265" s="64" t="s">
        <v>18</v>
      </c>
      <c r="O265" s="66"/>
      <c r="P265" s="66"/>
      <c r="T265" s="66"/>
      <c r="U265" s="65" t="s">
        <v>156</v>
      </c>
      <c r="V265" s="65" t="s">
        <v>14389</v>
      </c>
      <c r="W265" s="66"/>
      <c r="Y265" s="66"/>
      <c r="Z265" s="66"/>
      <c r="AA265" s="65" t="s">
        <v>14382</v>
      </c>
      <c r="AQ265" s="64">
        <v>955.4</v>
      </c>
      <c r="AU265" s="66"/>
      <c r="AV265" s="66"/>
      <c r="AW265" s="66"/>
      <c r="AX265" s="66"/>
      <c r="AY265" s="67" t="s">
        <v>14656</v>
      </c>
      <c r="BE265" s="66"/>
    </row>
    <row r="266" spans="1:58">
      <c r="A266" s="9" t="str">
        <f t="shared" si="12"/>
        <v>2026-01</v>
      </c>
      <c r="B266" s="9" t="str">
        <f>_xlfn.XLOOKUP(I266,过机服务商重量差!A:A,过机服务商重量差!G:G)</f>
        <v>风清扬</v>
      </c>
      <c r="C266" s="9" t="str">
        <f>IF(N266="FBA","主营产品",IF(N266="专线","专线",LOOKUP(1,0/((G266&gt;=提成标准!D:D)*(G266&lt;提成标准!E:E)),提成标准!C:C)))</f>
        <v>快递大货</v>
      </c>
      <c r="D266" s="9">
        <f t="shared" si="13"/>
        <v>23</v>
      </c>
      <c r="E266" s="9">
        <f>_xlfn.XLOOKUP(C266,提成标准!C:C,提成标准!H:H,"")</f>
        <v>0.1</v>
      </c>
      <c r="F266" s="9">
        <f t="shared" si="14"/>
        <v>2.3</v>
      </c>
      <c r="G266" s="9">
        <f>_xlfn.XLOOKUP(I266,过机服务商重量差!A:A,过机服务商重量差!L:L)</f>
        <v>23</v>
      </c>
      <c r="H266" s="9" t="str">
        <f ca="1">IFERROR(LOOKUP(1,0/((B266=名单!B:B)*(VALUE(AY266)&gt;=名单!E:E)*(VALUE(AY266)&lt;=名单!G:G)*(AA266="正常走货")),名单!H:H),"否")</f>
        <v>否</v>
      </c>
      <c r="I266" s="64" t="s">
        <v>902</v>
      </c>
      <c r="J266" s="64" t="s">
        <v>904</v>
      </c>
      <c r="L266" s="65" t="s">
        <v>683</v>
      </c>
      <c r="N266" s="64" t="s">
        <v>18</v>
      </c>
      <c r="O266" s="66"/>
      <c r="P266" s="66"/>
      <c r="T266" s="66"/>
      <c r="U266" s="65" t="s">
        <v>398</v>
      </c>
      <c r="V266" s="65" t="s">
        <v>14385</v>
      </c>
      <c r="W266" s="66"/>
      <c r="Y266" s="66"/>
      <c r="Z266" s="66"/>
      <c r="AA266" s="65" t="s">
        <v>14382</v>
      </c>
      <c r="AQ266" s="64">
        <v>0</v>
      </c>
      <c r="AU266" s="66"/>
      <c r="AV266" s="66"/>
      <c r="AW266" s="66"/>
      <c r="AX266" s="66"/>
      <c r="AY266" s="67" t="s">
        <v>14657</v>
      </c>
      <c r="BC266" s="66"/>
      <c r="BE266" s="66"/>
    </row>
    <row r="267" spans="1:58">
      <c r="A267" s="9" t="str">
        <f t="shared" si="12"/>
        <v>2026-01</v>
      </c>
      <c r="B267" s="9" t="str">
        <f>_xlfn.XLOOKUP(I267,过机服务商重量差!A:A,过机服务商重量差!G:G)</f>
        <v>小旋风</v>
      </c>
      <c r="C267" s="9" t="str">
        <f>IF(N267="FBA","主营产品",IF(N267="专线","专线",LOOKUP(1,0/((G267&gt;=提成标准!D:D)*(G267&lt;提成标准!E:E)),提成标准!C:C)))</f>
        <v>快递大货</v>
      </c>
      <c r="D267" s="9">
        <f t="shared" si="13"/>
        <v>268</v>
      </c>
      <c r="E267" s="9">
        <f>_xlfn.XLOOKUP(C267,提成标准!C:C,提成标准!H:H,"")</f>
        <v>0.1</v>
      </c>
      <c r="F267" s="9">
        <f t="shared" si="14"/>
        <v>26.8</v>
      </c>
      <c r="G267" s="9">
        <f>_xlfn.XLOOKUP(I267,过机服务商重量差!A:A,过机服务商重量差!L:L)</f>
        <v>268</v>
      </c>
      <c r="H267" s="9" t="str">
        <f ca="1">IFERROR(LOOKUP(1,0/((B267=名单!B:B)*(VALUE(AY267)&gt;=名单!E:E)*(VALUE(AY267)&lt;=名单!G:G)*(AA267="正常走货")),名单!H:H),"否")</f>
        <v>否</v>
      </c>
      <c r="I267" s="64" t="s">
        <v>905</v>
      </c>
      <c r="J267" s="64" t="s">
        <v>907</v>
      </c>
      <c r="L267" s="65" t="s">
        <v>397</v>
      </c>
      <c r="N267" s="64" t="s">
        <v>18</v>
      </c>
      <c r="O267" s="66"/>
      <c r="P267" s="66"/>
      <c r="T267" s="66"/>
      <c r="U267" s="65" t="s">
        <v>398</v>
      </c>
      <c r="V267" s="65" t="s">
        <v>14385</v>
      </c>
      <c r="W267" s="66"/>
      <c r="Y267" s="66"/>
      <c r="Z267" s="66"/>
      <c r="AA267" s="65" t="s">
        <v>14382</v>
      </c>
      <c r="AQ267" s="64">
        <v>1473</v>
      </c>
      <c r="AV267" s="66"/>
      <c r="AX267" s="66"/>
      <c r="AY267" s="67" t="s">
        <v>14658</v>
      </c>
      <c r="BE267" s="66"/>
    </row>
    <row r="268" spans="1:58">
      <c r="A268" s="9" t="str">
        <f t="shared" si="12"/>
        <v>2026-01</v>
      </c>
      <c r="B268" s="9" t="str">
        <f>_xlfn.XLOOKUP(I268,过机服务商重量差!A:A,过机服务商重量差!G:G)</f>
        <v>帅时莹</v>
      </c>
      <c r="C268" s="9" t="str">
        <f>IF(N268="FBA","主营产品",IF(N268="专线","专线",LOOKUP(1,0/((G268&gt;=提成标准!D:D)*(G268&lt;提成标准!E:E)),提成标准!C:C)))</f>
        <v>快递小货</v>
      </c>
      <c r="D268" s="9">
        <f t="shared" si="13"/>
        <v>1</v>
      </c>
      <c r="E268" s="9">
        <f>_xlfn.XLOOKUP(C268,提成标准!C:C,提成标准!H:H,"")</f>
        <v>2</v>
      </c>
      <c r="F268" s="9">
        <f t="shared" si="14"/>
        <v>2</v>
      </c>
      <c r="G268" s="9">
        <f>_xlfn.XLOOKUP(I268,过机服务商重量差!A:A,过机服务商重量差!L:L)</f>
        <v>6.5</v>
      </c>
      <c r="H268" s="9" t="str">
        <f ca="1">IFERROR(LOOKUP(1,0/((B268=名单!B:B)*(VALUE(AY268)&gt;=名单!E:E)*(VALUE(AY268)&lt;=名单!G:G)*(AA268="正常走货")),名单!H:H),"否")</f>
        <v>否</v>
      </c>
      <c r="I268" s="64" t="s">
        <v>908</v>
      </c>
      <c r="J268" s="64" t="s">
        <v>910</v>
      </c>
      <c r="L268" s="65" t="s">
        <v>140</v>
      </c>
      <c r="N268" s="64" t="s">
        <v>18</v>
      </c>
      <c r="O268" s="66"/>
      <c r="P268" s="66"/>
      <c r="T268" s="66"/>
      <c r="U268" s="65" t="s">
        <v>562</v>
      </c>
      <c r="V268" s="65" t="s">
        <v>14413</v>
      </c>
      <c r="W268" s="66"/>
      <c r="Y268" s="66"/>
      <c r="Z268" s="66"/>
      <c r="AA268" s="65" t="s">
        <v>14382</v>
      </c>
      <c r="AQ268" s="64">
        <v>77.93</v>
      </c>
      <c r="AU268" s="66"/>
      <c r="AV268" s="66"/>
      <c r="AX268" s="66"/>
      <c r="AY268" s="67" t="s">
        <v>14659</v>
      </c>
      <c r="BE268" s="66"/>
    </row>
    <row r="269" spans="1:58">
      <c r="A269" s="9" t="str">
        <f t="shared" si="12"/>
        <v>2026-01</v>
      </c>
      <c r="B269" s="9" t="str">
        <f>_xlfn.XLOOKUP(I269,过机服务商重量差!A:A,过机服务商重量差!G:G)</f>
        <v>帅时莹</v>
      </c>
      <c r="C269" s="9" t="str">
        <f>IF(N269="FBA","主营产品",IF(N269="专线","专线",LOOKUP(1,0/((G269&gt;=提成标准!D:D)*(G269&lt;提成标准!E:E)),提成标准!C:C)))</f>
        <v>快递小货</v>
      </c>
      <c r="D269" s="9">
        <f t="shared" si="13"/>
        <v>1</v>
      </c>
      <c r="E269" s="9">
        <f>_xlfn.XLOOKUP(C269,提成标准!C:C,提成标准!H:H,"")</f>
        <v>2</v>
      </c>
      <c r="F269" s="9">
        <f t="shared" si="14"/>
        <v>2</v>
      </c>
      <c r="G269" s="9">
        <f>_xlfn.XLOOKUP(I269,过机服务商重量差!A:A,过机服务商重量差!L:L)</f>
        <v>3.5</v>
      </c>
      <c r="H269" s="9" t="str">
        <f ca="1">IFERROR(LOOKUP(1,0/((B269=名单!B:B)*(VALUE(AY269)&gt;=名单!E:E)*(VALUE(AY269)&lt;=名单!G:G)*(AA269="正常走货")),名单!H:H),"否")</f>
        <v>否</v>
      </c>
      <c r="I269" s="64" t="s">
        <v>911</v>
      </c>
      <c r="J269" s="64" t="s">
        <v>913</v>
      </c>
      <c r="L269" s="65" t="s">
        <v>140</v>
      </c>
      <c r="N269" s="64" t="s">
        <v>18</v>
      </c>
      <c r="O269" s="66"/>
      <c r="P269" s="66"/>
      <c r="T269" s="66"/>
      <c r="U269" s="65" t="s">
        <v>562</v>
      </c>
      <c r="V269" s="64" t="s">
        <v>14413</v>
      </c>
      <c r="W269" s="66"/>
      <c r="Y269" s="66"/>
      <c r="Z269" s="66"/>
      <c r="AA269" s="65" t="s">
        <v>14382</v>
      </c>
      <c r="AQ269" s="64">
        <v>59.65</v>
      </c>
      <c r="AV269" s="66"/>
      <c r="AX269" s="66"/>
      <c r="AY269" s="67" t="s">
        <v>14660</v>
      </c>
      <c r="BE269" s="66"/>
      <c r="BF269" s="66"/>
    </row>
    <row r="270" spans="1:58">
      <c r="A270" s="9" t="str">
        <f t="shared" si="12"/>
        <v>2026-01</v>
      </c>
      <c r="B270" s="9" t="str">
        <f>_xlfn.XLOOKUP(I270,过机服务商重量差!A:A,过机服务商重量差!G:G)</f>
        <v>玉麒麟</v>
      </c>
      <c r="C270" s="9" t="str">
        <f>IF(N270="FBA","主营产品",IF(N270="专线","专线",LOOKUP(1,0/((G270&gt;=提成标准!D:D)*(G270&lt;提成标准!E:E)),提成标准!C:C)))</f>
        <v>快递小货</v>
      </c>
      <c r="D270" s="9">
        <f t="shared" si="13"/>
        <v>1</v>
      </c>
      <c r="E270" s="9">
        <f>_xlfn.XLOOKUP(C270,提成标准!C:C,提成标准!H:H,"")</f>
        <v>2</v>
      </c>
      <c r="F270" s="9">
        <f t="shared" si="14"/>
        <v>2</v>
      </c>
      <c r="G270" s="9">
        <f>_xlfn.XLOOKUP(I270,过机服务商重量差!A:A,过机服务商重量差!L:L)</f>
        <v>17.5</v>
      </c>
      <c r="H270" s="9" t="str">
        <f ca="1">IFERROR(LOOKUP(1,0/((B270=名单!B:B)*(VALUE(AY270)&gt;=名单!E:E)*(VALUE(AY270)&lt;=名单!G:G)*(AA270="正常走货")),名单!H:H),"否")</f>
        <v>否</v>
      </c>
      <c r="I270" s="64" t="s">
        <v>914</v>
      </c>
      <c r="J270" s="64" t="s">
        <v>916</v>
      </c>
      <c r="L270" s="65" t="s">
        <v>17</v>
      </c>
      <c r="N270" s="65" t="s">
        <v>18</v>
      </c>
      <c r="O270" s="66"/>
      <c r="P270" s="66"/>
      <c r="T270" s="66"/>
      <c r="U270" s="65" t="s">
        <v>353</v>
      </c>
      <c r="V270" s="65" t="s">
        <v>14389</v>
      </c>
      <c r="W270" s="66"/>
      <c r="Y270" s="66"/>
      <c r="Z270" s="66"/>
      <c r="AA270" s="65" t="s">
        <v>14382</v>
      </c>
      <c r="AQ270" s="64">
        <v>116.04</v>
      </c>
      <c r="AU270" s="66"/>
      <c r="AV270" s="66"/>
      <c r="AW270" s="66"/>
      <c r="AX270" s="66"/>
      <c r="AY270" s="67" t="s">
        <v>14661</v>
      </c>
    </row>
    <row r="271" spans="1:58">
      <c r="A271" s="9" t="str">
        <f t="shared" si="12"/>
        <v>2026-01</v>
      </c>
      <c r="B271" s="9" t="str">
        <f>_xlfn.XLOOKUP(I271,过机服务商重量差!A:A,过机服务商重量差!G:G)</f>
        <v>007</v>
      </c>
      <c r="C271" s="9" t="str">
        <f>IF(N271="FBA","主营产品",IF(N271="专线","专线",LOOKUP(1,0/((G271&gt;=提成标准!D:D)*(G271&lt;提成标准!E:E)),提成标准!C:C)))</f>
        <v>快递小货</v>
      </c>
      <c r="D271" s="9">
        <f t="shared" si="13"/>
        <v>1</v>
      </c>
      <c r="E271" s="9">
        <f>_xlfn.XLOOKUP(C271,提成标准!C:C,提成标准!H:H,"")</f>
        <v>2</v>
      </c>
      <c r="F271" s="9">
        <f t="shared" si="14"/>
        <v>2</v>
      </c>
      <c r="G271" s="9">
        <f>_xlfn.XLOOKUP(I271,过机服务商重量差!A:A,过机服务商重量差!L:L)</f>
        <v>12</v>
      </c>
      <c r="H271" s="9" t="str">
        <f ca="1">IFERROR(LOOKUP(1,0/((B271=名单!B:B)*(VALUE(AY271)&gt;=名单!E:E)*(VALUE(AY271)&lt;=名单!G:G)*(AA271="正常走货")),名单!H:H),"否")</f>
        <v>否</v>
      </c>
      <c r="I271" s="64" t="s">
        <v>917</v>
      </c>
      <c r="J271" s="64" t="s">
        <v>919</v>
      </c>
      <c r="L271" s="65" t="s">
        <v>168</v>
      </c>
      <c r="N271" s="64" t="s">
        <v>18</v>
      </c>
      <c r="O271" s="66"/>
      <c r="P271" s="66"/>
      <c r="T271" s="66"/>
      <c r="U271" s="65" t="s">
        <v>687</v>
      </c>
      <c r="V271" s="64" t="s">
        <v>14410</v>
      </c>
      <c r="W271" s="66"/>
      <c r="Y271" s="66"/>
      <c r="Z271" s="66"/>
      <c r="AA271" s="65" t="s">
        <v>14382</v>
      </c>
      <c r="AQ271" s="64">
        <v>328</v>
      </c>
      <c r="AV271" s="66"/>
      <c r="AX271" s="66"/>
      <c r="AY271" s="67" t="s">
        <v>14662</v>
      </c>
      <c r="BC271" s="66"/>
      <c r="BE271" s="66"/>
    </row>
    <row r="272" spans="1:58">
      <c r="A272" s="9" t="str">
        <f t="shared" si="12"/>
        <v>2026-01</v>
      </c>
      <c r="B272" s="9" t="str">
        <f>_xlfn.XLOOKUP(I272,过机服务商重量差!A:A,过机服务商重量差!G:G)</f>
        <v>玉麒麟</v>
      </c>
      <c r="C272" s="9" t="str">
        <f>IF(N272="FBA","主营产品",IF(N272="专线","专线",LOOKUP(1,0/((G272&gt;=提成标准!D:D)*(G272&lt;提成标准!E:E)),提成标准!C:C)))</f>
        <v>快递小货</v>
      </c>
      <c r="D272" s="9">
        <f t="shared" si="13"/>
        <v>1</v>
      </c>
      <c r="E272" s="9">
        <f>_xlfn.XLOOKUP(C272,提成标准!C:C,提成标准!H:H,"")</f>
        <v>2</v>
      </c>
      <c r="F272" s="9">
        <f t="shared" si="14"/>
        <v>2</v>
      </c>
      <c r="G272" s="9">
        <f>_xlfn.XLOOKUP(I272,过机服务商重量差!A:A,过机服务商重量差!L:L)</f>
        <v>1</v>
      </c>
      <c r="H272" s="9" t="str">
        <f ca="1">IFERROR(LOOKUP(1,0/((B272=名单!B:B)*(VALUE(AY272)&gt;=名单!E:E)*(VALUE(AY272)&lt;=名单!G:G)*(AA272="正常走货")),名单!H:H),"否")</f>
        <v>否</v>
      </c>
      <c r="I272" s="64" t="s">
        <v>920</v>
      </c>
      <c r="J272" s="64" t="s">
        <v>922</v>
      </c>
      <c r="L272" s="65" t="s">
        <v>17</v>
      </c>
      <c r="N272" s="64" t="s">
        <v>18</v>
      </c>
      <c r="O272" s="66"/>
      <c r="P272" s="66"/>
      <c r="T272" s="66"/>
      <c r="U272" s="65" t="s">
        <v>353</v>
      </c>
      <c r="V272" s="65" t="s">
        <v>14389</v>
      </c>
      <c r="W272" s="66"/>
      <c r="Y272" s="66"/>
      <c r="Z272" s="66"/>
      <c r="AA272" s="65" t="s">
        <v>14382</v>
      </c>
      <c r="AQ272" s="64">
        <v>24.96</v>
      </c>
      <c r="AV272" s="66"/>
      <c r="AW272" s="66"/>
      <c r="AX272" s="66"/>
      <c r="AY272" s="67" t="s">
        <v>14663</v>
      </c>
      <c r="BC272" s="66"/>
      <c r="BE272" s="66"/>
      <c r="BF272" s="66"/>
    </row>
    <row r="273" spans="1:58">
      <c r="A273" s="9" t="str">
        <f t="shared" si="12"/>
        <v>2026-01</v>
      </c>
      <c r="B273" s="9" t="str">
        <f>_xlfn.XLOOKUP(I273,过机服务商重量差!A:A,过机服务商重量差!G:G)</f>
        <v>无崖子</v>
      </c>
      <c r="C273" s="9" t="str">
        <f>IF(N273="FBA","主营产品",IF(N273="专线","专线",LOOKUP(1,0/((G273&gt;=提成标准!D:D)*(G273&lt;提成标准!E:E)),提成标准!C:C)))</f>
        <v>快递大货</v>
      </c>
      <c r="D273" s="9">
        <f t="shared" si="13"/>
        <v>54</v>
      </c>
      <c r="E273" s="9">
        <f>_xlfn.XLOOKUP(C273,提成标准!C:C,提成标准!H:H,"")</f>
        <v>0.1</v>
      </c>
      <c r="F273" s="9">
        <f t="shared" si="14"/>
        <v>5.4</v>
      </c>
      <c r="G273" s="9">
        <f>_xlfn.XLOOKUP(I273,过机服务商重量差!A:A,过机服务商重量差!L:L)</f>
        <v>54</v>
      </c>
      <c r="H273" s="9" t="str">
        <f ca="1">IFERROR(LOOKUP(1,0/((B273=名单!B:B)*(VALUE(AY273)&gt;=名单!E:E)*(VALUE(AY273)&lt;=名单!G:G)*(AA273="正常走货")),名单!H:H),"否")</f>
        <v>是</v>
      </c>
      <c r="I273" s="64" t="s">
        <v>923</v>
      </c>
      <c r="J273" s="64" t="s">
        <v>925</v>
      </c>
      <c r="L273" s="65" t="s">
        <v>926</v>
      </c>
      <c r="N273" s="64" t="s">
        <v>18</v>
      </c>
      <c r="O273" s="66"/>
      <c r="P273" s="66"/>
      <c r="T273" s="66"/>
      <c r="U273" s="65" t="s">
        <v>90</v>
      </c>
      <c r="V273" s="65" t="s">
        <v>14410</v>
      </c>
      <c r="W273" s="66"/>
      <c r="Y273" s="66"/>
      <c r="Z273" s="66"/>
      <c r="AA273" s="65" t="s">
        <v>14382</v>
      </c>
      <c r="AQ273" s="64">
        <v>0</v>
      </c>
      <c r="AU273" s="66"/>
      <c r="AV273" s="66"/>
      <c r="AW273" s="66"/>
      <c r="AX273" s="66"/>
      <c r="AY273" s="67" t="s">
        <v>14664</v>
      </c>
      <c r="BC273" s="66"/>
      <c r="BE273" s="66"/>
      <c r="BF273" s="66"/>
    </row>
    <row r="274" spans="1:58">
      <c r="A274" s="9" t="str">
        <f t="shared" si="12"/>
        <v>2026-01</v>
      </c>
      <c r="B274" s="9" t="str">
        <f>_xlfn.XLOOKUP(I274,过机服务商重量差!A:A,过机服务商重量差!G:G)</f>
        <v>无崖子</v>
      </c>
      <c r="C274" s="9" t="str">
        <f>IF(N274="FBA","主营产品",IF(N274="专线","专线",LOOKUP(1,0/((G274&gt;=提成标准!D:D)*(G274&lt;提成标准!E:E)),提成标准!C:C)))</f>
        <v>快递大货</v>
      </c>
      <c r="D274" s="9">
        <f t="shared" si="13"/>
        <v>45</v>
      </c>
      <c r="E274" s="9">
        <f>_xlfn.XLOOKUP(C274,提成标准!C:C,提成标准!H:H,"")</f>
        <v>0.1</v>
      </c>
      <c r="F274" s="9">
        <f t="shared" si="14"/>
        <v>4.5</v>
      </c>
      <c r="G274" s="9">
        <f>_xlfn.XLOOKUP(I274,过机服务商重量差!A:A,过机服务商重量差!L:L)</f>
        <v>45</v>
      </c>
      <c r="H274" s="9" t="str">
        <f ca="1">IFERROR(LOOKUP(1,0/((B274=名单!B:B)*(VALUE(AY274)&gt;=名单!E:E)*(VALUE(AY274)&lt;=名单!G:G)*(AA274="正常走货")),名单!H:H),"否")</f>
        <v>是</v>
      </c>
      <c r="I274" s="64" t="s">
        <v>927</v>
      </c>
      <c r="J274" s="64" t="s">
        <v>929</v>
      </c>
      <c r="L274" s="65" t="s">
        <v>926</v>
      </c>
      <c r="N274" s="64" t="s">
        <v>18</v>
      </c>
      <c r="O274" s="66"/>
      <c r="P274" s="66"/>
      <c r="T274" s="66"/>
      <c r="U274" s="65" t="s">
        <v>90</v>
      </c>
      <c r="V274" s="64" t="s">
        <v>14410</v>
      </c>
      <c r="W274" s="66"/>
      <c r="Y274" s="66"/>
      <c r="Z274" s="66"/>
      <c r="AA274" s="65" t="s">
        <v>14382</v>
      </c>
      <c r="AQ274" s="64">
        <v>0</v>
      </c>
      <c r="AV274" s="66"/>
      <c r="AX274" s="66"/>
      <c r="AY274" s="67" t="s">
        <v>14665</v>
      </c>
      <c r="BC274" s="66"/>
      <c r="BE274" s="66"/>
    </row>
    <row r="275" spans="1:58">
      <c r="A275" s="9" t="str">
        <f t="shared" si="12"/>
        <v>2026-01</v>
      </c>
      <c r="B275" s="9" t="str">
        <f>_xlfn.XLOOKUP(I275,过机服务商重量差!A:A,过机服务商重量差!G:G)</f>
        <v>玉麒麟</v>
      </c>
      <c r="C275" s="9" t="str">
        <f>IF(N275="FBA","主营产品",IF(N275="专线","专线",LOOKUP(1,0/((G275&gt;=提成标准!D:D)*(G275&lt;提成标准!E:E)),提成标准!C:C)))</f>
        <v>快递大货</v>
      </c>
      <c r="D275" s="9">
        <f t="shared" si="13"/>
        <v>38</v>
      </c>
      <c r="E275" s="9">
        <f>_xlfn.XLOOKUP(C275,提成标准!C:C,提成标准!H:H,"")</f>
        <v>0.1</v>
      </c>
      <c r="F275" s="9">
        <f t="shared" si="14"/>
        <v>3.8</v>
      </c>
      <c r="G275" s="9">
        <f>_xlfn.XLOOKUP(I275,过机服务商重量差!A:A,过机服务商重量差!L:L)</f>
        <v>38</v>
      </c>
      <c r="H275" s="9" t="str">
        <f ca="1">IFERROR(LOOKUP(1,0/((B275=名单!B:B)*(VALUE(AY275)&gt;=名单!E:E)*(VALUE(AY275)&lt;=名单!G:G)*(AA275="正常走货")),名单!H:H),"否")</f>
        <v>否</v>
      </c>
      <c r="I275" s="64" t="s">
        <v>930</v>
      </c>
      <c r="J275" s="64" t="s">
        <v>932</v>
      </c>
      <c r="L275" s="65" t="s">
        <v>256</v>
      </c>
      <c r="N275" s="64" t="s">
        <v>18</v>
      </c>
      <c r="O275" s="66"/>
      <c r="P275" s="66"/>
      <c r="T275" s="66"/>
      <c r="U275" s="65" t="s">
        <v>99</v>
      </c>
      <c r="V275" s="64" t="s">
        <v>14413</v>
      </c>
      <c r="W275" s="66"/>
      <c r="Y275" s="66"/>
      <c r="Z275" s="66"/>
      <c r="AA275" s="65" t="s">
        <v>14382</v>
      </c>
      <c r="AQ275" s="64">
        <v>980.6</v>
      </c>
      <c r="AV275" s="66"/>
      <c r="AX275" s="66"/>
      <c r="AY275" s="67" t="s">
        <v>14666</v>
      </c>
      <c r="BC275" s="66"/>
      <c r="BE275" s="66"/>
    </row>
    <row r="276" spans="1:58">
      <c r="A276" s="9" t="str">
        <f t="shared" si="12"/>
        <v>2026-01</v>
      </c>
      <c r="B276" s="9" t="str">
        <f>_xlfn.XLOOKUP(I276,过机服务商重量差!A:A,过机服务商重量差!G:G)</f>
        <v>007</v>
      </c>
      <c r="C276" s="9" t="str">
        <f>IF(N276="FBA","主营产品",IF(N276="专线","专线",LOOKUP(1,0/((G276&gt;=提成标准!D:D)*(G276&lt;提成标准!E:E)),提成标准!C:C)))</f>
        <v>快递大货</v>
      </c>
      <c r="D276" s="9">
        <f t="shared" si="13"/>
        <v>1707</v>
      </c>
      <c r="E276" s="9">
        <f>_xlfn.XLOOKUP(C276,提成标准!C:C,提成标准!H:H,"")</f>
        <v>0.1</v>
      </c>
      <c r="F276" s="9">
        <f t="shared" si="14"/>
        <v>170.7</v>
      </c>
      <c r="G276" s="9">
        <f>_xlfn.XLOOKUP(I276,过机服务商重量差!A:A,过机服务商重量差!L:L)</f>
        <v>1707</v>
      </c>
      <c r="H276" s="9" t="str">
        <f ca="1">IFERROR(LOOKUP(1,0/((B276=名单!B:B)*(VALUE(AY276)&gt;=名单!E:E)*(VALUE(AY276)&lt;=名单!G:G)*(AA276="正常走货")),名单!H:H),"否")</f>
        <v>否</v>
      </c>
      <c r="I276" s="64" t="s">
        <v>933</v>
      </c>
      <c r="J276" s="64" t="s">
        <v>36</v>
      </c>
      <c r="L276" s="65" t="s">
        <v>266</v>
      </c>
      <c r="N276" s="64" t="s">
        <v>18</v>
      </c>
      <c r="O276" s="66"/>
      <c r="P276" s="66"/>
      <c r="T276" s="66"/>
      <c r="U276" s="65" t="s">
        <v>152</v>
      </c>
      <c r="V276" s="65" t="s">
        <v>14385</v>
      </c>
      <c r="W276" s="66"/>
      <c r="Y276" s="66"/>
      <c r="Z276" s="66"/>
      <c r="AA276" s="65" t="s">
        <v>14382</v>
      </c>
      <c r="AQ276" s="64">
        <v>0</v>
      </c>
      <c r="AV276" s="66"/>
      <c r="AX276" s="66"/>
      <c r="AY276" s="67" t="s">
        <v>14667</v>
      </c>
      <c r="BE276" s="66"/>
    </row>
    <row r="277" spans="1:58">
      <c r="A277" s="9" t="str">
        <f t="shared" si="12"/>
        <v>2026-01</v>
      </c>
      <c r="B277" s="9" t="str">
        <f>_xlfn.XLOOKUP(I277,过机服务商重量差!A:A,过机服务商重量差!G:G)</f>
        <v>帅时莹</v>
      </c>
      <c r="C277" s="9" t="str">
        <f>IF(N277="FBA","主营产品",IF(N277="专线","专线",LOOKUP(1,0/((G277&gt;=提成标准!D:D)*(G277&lt;提成标准!E:E)),提成标准!C:C)))</f>
        <v>快递大货</v>
      </c>
      <c r="D277" s="9">
        <f t="shared" si="13"/>
        <v>22</v>
      </c>
      <c r="E277" s="9">
        <f>_xlfn.XLOOKUP(C277,提成标准!C:C,提成标准!H:H,"")</f>
        <v>0.1</v>
      </c>
      <c r="F277" s="9">
        <f t="shared" si="14"/>
        <v>2.2</v>
      </c>
      <c r="G277" s="9">
        <f>_xlfn.XLOOKUP(I277,过机服务商重量差!A:A,过机服务商重量差!L:L)</f>
        <v>22</v>
      </c>
      <c r="H277" s="9" t="str">
        <f ca="1">IFERROR(LOOKUP(1,0/((B277=名单!B:B)*(VALUE(AY277)&gt;=名单!E:E)*(VALUE(AY277)&lt;=名单!G:G)*(AA277="正常走货")),名单!H:H),"否")</f>
        <v>否</v>
      </c>
      <c r="I277" s="64" t="s">
        <v>935</v>
      </c>
      <c r="J277" s="64" t="s">
        <v>937</v>
      </c>
      <c r="L277" s="65" t="s">
        <v>938</v>
      </c>
      <c r="N277" s="64" t="s">
        <v>18</v>
      </c>
      <c r="O277" s="66"/>
      <c r="P277" s="66"/>
      <c r="T277" s="66"/>
      <c r="U277" s="65" t="s">
        <v>99</v>
      </c>
      <c r="V277" s="64" t="s">
        <v>14413</v>
      </c>
      <c r="W277" s="66"/>
      <c r="Y277" s="66"/>
      <c r="Z277" s="66"/>
      <c r="AA277" s="65" t="s">
        <v>14382</v>
      </c>
      <c r="AQ277" s="64">
        <v>54</v>
      </c>
      <c r="AV277" s="66"/>
      <c r="AX277" s="66"/>
      <c r="AY277" s="67" t="s">
        <v>14668</v>
      </c>
      <c r="BC277" s="66"/>
      <c r="BE277" s="66"/>
    </row>
    <row r="278" spans="1:58">
      <c r="A278" s="9" t="str">
        <f t="shared" si="12"/>
        <v>2026-01</v>
      </c>
      <c r="B278" s="9" t="str">
        <f>_xlfn.XLOOKUP(I278,过机服务商重量差!A:A,过机服务商重量差!G:G)</f>
        <v>帅时莹</v>
      </c>
      <c r="C278" s="9" t="str">
        <f>IF(N278="FBA","主营产品",IF(N278="专线","专线",LOOKUP(1,0/((G278&gt;=提成标准!D:D)*(G278&lt;提成标准!E:E)),提成标准!C:C)))</f>
        <v>快递小货</v>
      </c>
      <c r="D278" s="9">
        <f t="shared" si="13"/>
        <v>1</v>
      </c>
      <c r="E278" s="9">
        <f>_xlfn.XLOOKUP(C278,提成标准!C:C,提成标准!H:H,"")</f>
        <v>2</v>
      </c>
      <c r="F278" s="9">
        <f t="shared" si="14"/>
        <v>2</v>
      </c>
      <c r="G278" s="9">
        <f>_xlfn.XLOOKUP(I278,过机服务商重量差!A:A,过机服务商重量差!L:L)</f>
        <v>9</v>
      </c>
      <c r="H278" s="9" t="str">
        <f ca="1">IFERROR(LOOKUP(1,0/((B278=名单!B:B)*(VALUE(AY278)&gt;=名单!E:E)*(VALUE(AY278)&lt;=名单!G:G)*(AA278="正常走货")),名单!H:H),"否")</f>
        <v>否</v>
      </c>
      <c r="I278" s="64" t="s">
        <v>939</v>
      </c>
      <c r="J278" s="64" t="s">
        <v>941</v>
      </c>
      <c r="L278" s="65" t="s">
        <v>140</v>
      </c>
      <c r="N278" s="64" t="s">
        <v>18</v>
      </c>
      <c r="O278" s="66"/>
      <c r="P278" s="66"/>
      <c r="T278" s="66"/>
      <c r="U278" s="65" t="s">
        <v>562</v>
      </c>
      <c r="V278" s="65" t="s">
        <v>14413</v>
      </c>
      <c r="W278" s="66"/>
      <c r="Y278" s="66"/>
      <c r="Z278" s="66"/>
      <c r="AA278" s="65" t="s">
        <v>14382</v>
      </c>
      <c r="AQ278" s="64">
        <v>78.04</v>
      </c>
      <c r="AU278" s="66"/>
      <c r="AV278" s="66"/>
      <c r="AX278" s="66"/>
      <c r="AY278" s="67" t="s">
        <v>14669</v>
      </c>
      <c r="BE278" s="66"/>
    </row>
    <row r="279" spans="1:58">
      <c r="A279" s="9" t="str">
        <f t="shared" si="12"/>
        <v>2026-01</v>
      </c>
      <c r="B279" s="9" t="str">
        <f>_xlfn.XLOOKUP(I279,过机服务商重量差!A:A,过机服务商重量差!G:G)</f>
        <v>玉麒麟</v>
      </c>
      <c r="C279" s="9" t="str">
        <f>IF(N279="FBA","主营产品",IF(N279="专线","专线",LOOKUP(1,0/((G279&gt;=提成标准!D:D)*(G279&lt;提成标准!E:E)),提成标准!C:C)))</f>
        <v>快递大货</v>
      </c>
      <c r="D279" s="9">
        <f t="shared" si="13"/>
        <v>37</v>
      </c>
      <c r="E279" s="9">
        <f>_xlfn.XLOOKUP(C279,提成标准!C:C,提成标准!H:H,"")</f>
        <v>0.1</v>
      </c>
      <c r="F279" s="9">
        <f t="shared" si="14"/>
        <v>3.7</v>
      </c>
      <c r="G279" s="9">
        <f>_xlfn.XLOOKUP(I279,过机服务商重量差!A:A,过机服务商重量差!L:L)</f>
        <v>37</v>
      </c>
      <c r="H279" s="9" t="str">
        <f ca="1">IFERROR(LOOKUP(1,0/((B279=名单!B:B)*(VALUE(AY279)&gt;=名单!E:E)*(VALUE(AY279)&lt;=名单!G:G)*(AA279="正常走货")),名单!H:H),"否")</f>
        <v>否</v>
      </c>
      <c r="I279" s="64" t="s">
        <v>942</v>
      </c>
      <c r="J279" s="64" t="s">
        <v>944</v>
      </c>
      <c r="L279" s="65" t="s">
        <v>17</v>
      </c>
      <c r="N279" s="64" t="s">
        <v>18</v>
      </c>
      <c r="O279" s="66"/>
      <c r="P279" s="66"/>
      <c r="T279" s="66"/>
      <c r="U279" s="65" t="s">
        <v>191</v>
      </c>
      <c r="V279" s="65" t="s">
        <v>14413</v>
      </c>
      <c r="W279" s="66"/>
      <c r="Y279" s="66"/>
      <c r="Z279" s="66"/>
      <c r="AA279" s="65" t="s">
        <v>14382</v>
      </c>
      <c r="AQ279" s="64">
        <v>181</v>
      </c>
      <c r="AU279" s="66"/>
      <c r="AV279" s="66"/>
      <c r="AW279" s="66"/>
      <c r="AX279" s="66"/>
      <c r="AY279" s="67" t="s">
        <v>14670</v>
      </c>
      <c r="BC279" s="66"/>
      <c r="BE279" s="66"/>
    </row>
    <row r="280" spans="1:58">
      <c r="A280" s="9" t="str">
        <f t="shared" si="12"/>
        <v>2026-01</v>
      </c>
      <c r="B280" s="9" t="str">
        <f>_xlfn.XLOOKUP(I280,过机服务商重量差!A:A,过机服务商重量差!G:G)</f>
        <v>帅时莹</v>
      </c>
      <c r="C280" s="9" t="str">
        <f>IF(N280="FBA","主营产品",IF(N280="专线","专线",LOOKUP(1,0/((G280&gt;=提成标准!D:D)*(G280&lt;提成标准!E:E)),提成标准!C:C)))</f>
        <v>快递大货</v>
      </c>
      <c r="D280" s="9">
        <f t="shared" si="13"/>
        <v>104</v>
      </c>
      <c r="E280" s="9">
        <f>_xlfn.XLOOKUP(C280,提成标准!C:C,提成标准!H:H,"")</f>
        <v>0.1</v>
      </c>
      <c r="F280" s="9">
        <f t="shared" si="14"/>
        <v>10.4</v>
      </c>
      <c r="G280" s="9">
        <f>_xlfn.XLOOKUP(I280,过机服务商重量差!A:A,过机服务商重量差!L:L)</f>
        <v>104</v>
      </c>
      <c r="H280" s="9" t="str">
        <f ca="1">IFERROR(LOOKUP(1,0/((B280=名单!B:B)*(VALUE(AY280)&gt;=名单!E:E)*(VALUE(AY280)&lt;=名单!G:G)*(AA280="正常走货")),名单!H:H),"否")</f>
        <v>否</v>
      </c>
      <c r="I280" s="64" t="s">
        <v>945</v>
      </c>
      <c r="J280" s="64" t="s">
        <v>947</v>
      </c>
      <c r="L280" s="65" t="s">
        <v>938</v>
      </c>
      <c r="N280" s="64" t="s">
        <v>18</v>
      </c>
      <c r="O280" s="66"/>
      <c r="P280" s="66"/>
      <c r="T280" s="66"/>
      <c r="U280" s="65" t="s">
        <v>562</v>
      </c>
      <c r="V280" s="65" t="s">
        <v>14413</v>
      </c>
      <c r="W280" s="66"/>
      <c r="Y280" s="66"/>
      <c r="Z280" s="66"/>
      <c r="AA280" s="65" t="s">
        <v>14382</v>
      </c>
      <c r="AQ280" s="64">
        <v>412</v>
      </c>
      <c r="AV280" s="66"/>
      <c r="AW280" s="66"/>
      <c r="AX280" s="66"/>
      <c r="AY280" s="67" t="s">
        <v>14671</v>
      </c>
      <c r="BE280" s="66"/>
    </row>
    <row r="281" spans="1:58">
      <c r="A281" s="9" t="str">
        <f t="shared" si="12"/>
        <v>2026-01</v>
      </c>
      <c r="B281" s="9" t="str">
        <f>_xlfn.XLOOKUP(I281,过机服务商重量差!A:A,过机服务商重量差!G:G)</f>
        <v>风清扬</v>
      </c>
      <c r="C281" s="9" t="str">
        <f>IF(N281="FBA","主营产品",IF(N281="专线","专线",LOOKUP(1,0/((G281&gt;=提成标准!D:D)*(G281&lt;提成标准!E:E)),提成标准!C:C)))</f>
        <v>快递大货</v>
      </c>
      <c r="D281" s="9">
        <f t="shared" si="13"/>
        <v>122</v>
      </c>
      <c r="E281" s="9">
        <f>_xlfn.XLOOKUP(C281,提成标准!C:C,提成标准!H:H,"")</f>
        <v>0.1</v>
      </c>
      <c r="F281" s="9">
        <f t="shared" si="14"/>
        <v>12.2</v>
      </c>
      <c r="G281" s="9">
        <f>_xlfn.XLOOKUP(I281,过机服务商重量差!A:A,过机服务商重量差!L:L)</f>
        <v>122</v>
      </c>
      <c r="H281" s="9" t="str">
        <f ca="1">IFERROR(LOOKUP(1,0/((B281=名单!B:B)*(VALUE(AY281)&gt;=名单!E:E)*(VALUE(AY281)&lt;=名单!G:G)*(AA281="正常走货")),名单!H:H),"否")</f>
        <v>否</v>
      </c>
      <c r="I281" s="64" t="s">
        <v>948</v>
      </c>
      <c r="J281" s="64" t="s">
        <v>950</v>
      </c>
      <c r="L281" s="65" t="s">
        <v>683</v>
      </c>
      <c r="N281" s="64" t="s">
        <v>18</v>
      </c>
      <c r="O281" s="66"/>
      <c r="P281" s="66"/>
      <c r="T281" s="66"/>
      <c r="U281" s="65" t="s">
        <v>951</v>
      </c>
      <c r="V281" s="65" t="s">
        <v>14672</v>
      </c>
      <c r="W281" s="66"/>
      <c r="Y281" s="66"/>
      <c r="Z281" s="66"/>
      <c r="AA281" s="65" t="s">
        <v>14382</v>
      </c>
      <c r="AQ281" s="64">
        <v>-240</v>
      </c>
      <c r="AU281" s="66"/>
      <c r="AV281" s="66"/>
      <c r="AW281" s="66"/>
      <c r="AX281" s="66"/>
      <c r="AY281" s="67" t="s">
        <v>14673</v>
      </c>
      <c r="BE281" s="66"/>
    </row>
    <row r="282" spans="1:58">
      <c r="A282" s="9" t="str">
        <f t="shared" si="12"/>
        <v>2026-01</v>
      </c>
      <c r="B282" s="9" t="str">
        <f>_xlfn.XLOOKUP(I282,过机服务商重量差!A:A,过机服务商重量差!G:G)</f>
        <v>帅时莹</v>
      </c>
      <c r="C282" s="9" t="str">
        <f>IF(N282="FBA","主营产品",IF(N282="专线","专线",LOOKUP(1,0/((G282&gt;=提成标准!D:D)*(G282&lt;提成标准!E:E)),提成标准!C:C)))</f>
        <v>快递大货</v>
      </c>
      <c r="D282" s="9">
        <f t="shared" si="13"/>
        <v>206</v>
      </c>
      <c r="E282" s="9">
        <f>_xlfn.XLOOKUP(C282,提成标准!C:C,提成标准!H:H,"")</f>
        <v>0.1</v>
      </c>
      <c r="F282" s="9">
        <f t="shared" si="14"/>
        <v>20.6</v>
      </c>
      <c r="G282" s="9">
        <f>_xlfn.XLOOKUP(I282,过机服务商重量差!A:A,过机服务商重量差!L:L)</f>
        <v>206</v>
      </c>
      <c r="H282" s="9" t="str">
        <f ca="1">IFERROR(LOOKUP(1,0/((B282=名单!B:B)*(VALUE(AY282)&gt;=名单!E:E)*(VALUE(AY282)&lt;=名单!G:G)*(AA282="正常走货")),名单!H:H),"否")</f>
        <v>否</v>
      </c>
      <c r="I282" s="64" t="s">
        <v>952</v>
      </c>
      <c r="J282" s="64" t="s">
        <v>954</v>
      </c>
      <c r="L282" s="65" t="s">
        <v>287</v>
      </c>
      <c r="N282" s="64" t="s">
        <v>18</v>
      </c>
      <c r="O282" s="66"/>
      <c r="P282" s="66"/>
      <c r="T282" s="66"/>
      <c r="U282" s="65" t="s">
        <v>199</v>
      </c>
      <c r="V282" s="65" t="s">
        <v>14442</v>
      </c>
      <c r="W282" s="66"/>
      <c r="Y282" s="66"/>
      <c r="Z282" s="66"/>
      <c r="AA282" s="65" t="s">
        <v>14382</v>
      </c>
      <c r="AQ282" s="64">
        <v>1365.4</v>
      </c>
      <c r="AV282" s="66"/>
      <c r="AX282" s="66"/>
      <c r="AY282" s="67" t="s">
        <v>14674</v>
      </c>
      <c r="BC282" s="66"/>
      <c r="BE282" s="66"/>
    </row>
    <row r="283" spans="1:58">
      <c r="A283" s="9" t="str">
        <f t="shared" si="12"/>
        <v>2026-01</v>
      </c>
      <c r="B283" s="9" t="str">
        <f>_xlfn.XLOOKUP(I283,过机服务商重量差!A:A,过机服务商重量差!G:G)</f>
        <v>玉麒麟</v>
      </c>
      <c r="C283" s="9" t="str">
        <f>IF(N283="FBA","主营产品",IF(N283="专线","专线",LOOKUP(1,0/((G283&gt;=提成标准!D:D)*(G283&lt;提成标准!E:E)),提成标准!C:C)))</f>
        <v>快递小货</v>
      </c>
      <c r="D283" s="9">
        <f t="shared" si="13"/>
        <v>1</v>
      </c>
      <c r="E283" s="9">
        <f>_xlfn.XLOOKUP(C283,提成标准!C:C,提成标准!H:H,"")</f>
        <v>2</v>
      </c>
      <c r="F283" s="9">
        <f t="shared" si="14"/>
        <v>2</v>
      </c>
      <c r="G283" s="9">
        <f>_xlfn.XLOOKUP(I283,过机服务商重量差!A:A,过机服务商重量差!L:L)</f>
        <v>0.5</v>
      </c>
      <c r="H283" s="9" t="str">
        <f ca="1">IFERROR(LOOKUP(1,0/((B283=名单!B:B)*(VALUE(AY283)&gt;=名单!E:E)*(VALUE(AY283)&lt;=名单!G:G)*(AA283="正常走货")),名单!H:H),"否")</f>
        <v>否</v>
      </c>
      <c r="I283" s="64" t="s">
        <v>955</v>
      </c>
      <c r="J283" s="64" t="s">
        <v>957</v>
      </c>
      <c r="L283" s="65" t="s">
        <v>256</v>
      </c>
      <c r="N283" s="64" t="s">
        <v>18</v>
      </c>
      <c r="O283" s="66"/>
      <c r="P283" s="66"/>
      <c r="T283" s="66"/>
      <c r="U283" s="65" t="s">
        <v>562</v>
      </c>
      <c r="V283" s="64" t="s">
        <v>14413</v>
      </c>
      <c r="W283" s="66"/>
      <c r="Y283" s="66"/>
      <c r="Z283" s="66"/>
      <c r="AA283" s="65" t="s">
        <v>14382</v>
      </c>
      <c r="AQ283" s="64">
        <v>40</v>
      </c>
      <c r="AV283" s="66"/>
      <c r="AW283" s="66"/>
      <c r="AX283" s="66"/>
      <c r="AY283" s="67" t="s">
        <v>14675</v>
      </c>
      <c r="BC283" s="66"/>
      <c r="BE283" s="66"/>
    </row>
    <row r="284" spans="1:58">
      <c r="A284" s="9" t="str">
        <f t="shared" si="12"/>
        <v>2026-01</v>
      </c>
      <c r="B284" s="9" t="str">
        <f>_xlfn.XLOOKUP(I284,过机服务商重量差!A:A,过机服务商重量差!G:G)</f>
        <v>小旋风</v>
      </c>
      <c r="C284" s="9" t="str">
        <f>IF(N284="FBA","主营产品",IF(N284="专线","专线",LOOKUP(1,0/((G284&gt;=提成标准!D:D)*(G284&lt;提成标准!E:E)),提成标准!C:C)))</f>
        <v>快递大货</v>
      </c>
      <c r="D284" s="9">
        <f t="shared" si="13"/>
        <v>36</v>
      </c>
      <c r="E284" s="9">
        <f>_xlfn.XLOOKUP(C284,提成标准!C:C,提成标准!H:H,"")</f>
        <v>0.1</v>
      </c>
      <c r="F284" s="9">
        <f t="shared" si="14"/>
        <v>3.6</v>
      </c>
      <c r="G284" s="9">
        <f>_xlfn.XLOOKUP(I284,过机服务商重量差!A:A,过机服务商重量差!L:L)</f>
        <v>36</v>
      </c>
      <c r="H284" s="9" t="str">
        <f ca="1">IFERROR(LOOKUP(1,0/((B284=名单!B:B)*(VALUE(AY284)&gt;=名单!E:E)*(VALUE(AY284)&lt;=名单!G:G)*(AA284="正常走货")),名单!H:H),"否")</f>
        <v>否</v>
      </c>
      <c r="I284" s="64" t="s">
        <v>958</v>
      </c>
      <c r="J284" s="64" t="s">
        <v>960</v>
      </c>
      <c r="L284" s="65" t="s">
        <v>274</v>
      </c>
      <c r="N284" s="65" t="s">
        <v>18</v>
      </c>
      <c r="O284" s="66"/>
      <c r="P284" s="66"/>
      <c r="T284" s="66"/>
      <c r="U284" s="65" t="s">
        <v>199</v>
      </c>
      <c r="V284" s="65" t="s">
        <v>14442</v>
      </c>
      <c r="W284" s="66"/>
      <c r="Y284" s="66"/>
      <c r="Z284" s="66"/>
      <c r="AA284" s="65" t="s">
        <v>14382</v>
      </c>
      <c r="AQ284" s="64">
        <v>54</v>
      </c>
      <c r="AU284" s="66"/>
      <c r="AV284" s="66"/>
      <c r="AW284" s="66"/>
      <c r="AX284" s="66"/>
      <c r="AY284" s="67" t="s">
        <v>14676</v>
      </c>
      <c r="BE284" s="66"/>
      <c r="BF284" s="66"/>
    </row>
    <row r="285" spans="1:58">
      <c r="A285" s="9" t="str">
        <f t="shared" si="12"/>
        <v>2026-01</v>
      </c>
      <c r="B285" s="9" t="str">
        <f>_xlfn.XLOOKUP(I285,过机服务商重量差!A:A,过机服务商重量差!G:G)</f>
        <v>无崖子</v>
      </c>
      <c r="C285" s="9" t="str">
        <f>IF(N285="FBA","主营产品",IF(N285="专线","专线",LOOKUP(1,0/((G285&gt;=提成标准!D:D)*(G285&lt;提成标准!E:E)),提成标准!C:C)))</f>
        <v>快递小货</v>
      </c>
      <c r="D285" s="9">
        <f t="shared" si="13"/>
        <v>1</v>
      </c>
      <c r="E285" s="9">
        <f>_xlfn.XLOOKUP(C285,提成标准!C:C,提成标准!H:H,"")</f>
        <v>2</v>
      </c>
      <c r="F285" s="9">
        <f t="shared" si="14"/>
        <v>2</v>
      </c>
      <c r="G285" s="9">
        <f>_xlfn.XLOOKUP(I285,过机服务商重量差!A:A,过机服务商重量差!L:L)</f>
        <v>12</v>
      </c>
      <c r="H285" s="9" t="str">
        <f ca="1">IFERROR(LOOKUP(1,0/((B285=名单!B:B)*(VALUE(AY285)&gt;=名单!E:E)*(VALUE(AY285)&lt;=名单!G:G)*(AA285="正常走货")),名单!H:H),"否")</f>
        <v>是</v>
      </c>
      <c r="I285" s="64" t="s">
        <v>961</v>
      </c>
      <c r="J285" s="64" t="s">
        <v>963</v>
      </c>
      <c r="L285" s="65" t="s">
        <v>590</v>
      </c>
      <c r="N285" s="64" t="s">
        <v>18</v>
      </c>
      <c r="O285" s="66"/>
      <c r="P285" s="66"/>
      <c r="T285" s="66"/>
      <c r="U285" s="65" t="s">
        <v>199</v>
      </c>
      <c r="V285" s="65" t="s">
        <v>14442</v>
      </c>
      <c r="W285" s="66"/>
      <c r="Y285" s="66"/>
      <c r="Z285" s="66"/>
      <c r="AA285" s="65" t="s">
        <v>14382</v>
      </c>
      <c r="AQ285" s="64">
        <v>140.55</v>
      </c>
      <c r="AV285" s="66"/>
      <c r="AW285" s="66"/>
      <c r="AX285" s="66"/>
      <c r="AY285" s="67" t="s">
        <v>14677</v>
      </c>
      <c r="BE285" s="66"/>
    </row>
    <row r="286" spans="1:58">
      <c r="A286" s="9" t="str">
        <f t="shared" si="12"/>
        <v>2026-01</v>
      </c>
      <c r="B286" s="9" t="str">
        <f>_xlfn.XLOOKUP(I286,过机服务商重量差!A:A,过机服务商重量差!G:G)</f>
        <v>风清扬</v>
      </c>
      <c r="C286" s="9" t="str">
        <f>IF(N286="FBA","主营产品",IF(N286="专线","专线",LOOKUP(1,0/((G286&gt;=提成标准!D:D)*(G286&lt;提成标准!E:E)),提成标准!C:C)))</f>
        <v>快递大货</v>
      </c>
      <c r="D286" s="9">
        <f t="shared" si="13"/>
        <v>110</v>
      </c>
      <c r="E286" s="9">
        <f>_xlfn.XLOOKUP(C286,提成标准!C:C,提成标准!H:H,"")</f>
        <v>0.1</v>
      </c>
      <c r="F286" s="9">
        <f t="shared" si="14"/>
        <v>11</v>
      </c>
      <c r="G286" s="9">
        <f>_xlfn.XLOOKUP(I286,过机服务商重量差!A:A,过机服务商重量差!L:L)</f>
        <v>110</v>
      </c>
      <c r="H286" s="9" t="str">
        <f ca="1">IFERROR(LOOKUP(1,0/((B286=名单!B:B)*(VALUE(AY286)&gt;=名单!E:E)*(VALUE(AY286)&lt;=名单!G:G)*(AA286="正常走货")),名单!H:H),"否")</f>
        <v>否</v>
      </c>
      <c r="I286" s="64" t="s">
        <v>964</v>
      </c>
      <c r="J286" s="64" t="s">
        <v>966</v>
      </c>
      <c r="L286" s="65" t="s">
        <v>967</v>
      </c>
      <c r="N286" s="64" t="s">
        <v>18</v>
      </c>
      <c r="O286" s="66"/>
      <c r="P286" s="66"/>
      <c r="T286" s="66"/>
      <c r="U286" s="65" t="s">
        <v>292</v>
      </c>
      <c r="V286" s="65" t="s">
        <v>14413</v>
      </c>
      <c r="W286" s="66"/>
      <c r="Y286" s="66"/>
      <c r="Z286" s="66"/>
      <c r="AA286" s="65" t="s">
        <v>14382</v>
      </c>
      <c r="AQ286" s="64">
        <v>440</v>
      </c>
      <c r="AU286" s="66"/>
      <c r="AV286" s="66"/>
      <c r="AX286" s="66"/>
      <c r="AY286" s="67" t="s">
        <v>14678</v>
      </c>
      <c r="BE286" s="66"/>
    </row>
    <row r="287" spans="1:58">
      <c r="A287" s="9" t="str">
        <f t="shared" si="12"/>
        <v>2026-01</v>
      </c>
      <c r="B287" s="9" t="str">
        <f>_xlfn.XLOOKUP(I287,过机服务商重量差!A:A,过机服务商重量差!G:G)</f>
        <v>小旋风</v>
      </c>
      <c r="C287" s="9" t="str">
        <f>IF(N287="FBA","主营产品",IF(N287="专线","专线",LOOKUP(1,0/((G287&gt;=提成标准!D:D)*(G287&lt;提成标准!E:E)),提成标准!C:C)))</f>
        <v>快递大货</v>
      </c>
      <c r="D287" s="9">
        <f t="shared" si="13"/>
        <v>141</v>
      </c>
      <c r="E287" s="9">
        <f>_xlfn.XLOOKUP(C287,提成标准!C:C,提成标准!H:H,"")</f>
        <v>0.1</v>
      </c>
      <c r="F287" s="9">
        <f t="shared" si="14"/>
        <v>14.1</v>
      </c>
      <c r="G287" s="9">
        <f>_xlfn.XLOOKUP(I287,过机服务商重量差!A:A,过机服务商重量差!L:L)</f>
        <v>141</v>
      </c>
      <c r="H287" s="9" t="str">
        <f ca="1">IFERROR(LOOKUP(1,0/((B287=名单!B:B)*(VALUE(AY287)&gt;=名单!E:E)*(VALUE(AY287)&lt;=名单!G:G)*(AA287="正常走货")),名单!H:H),"否")</f>
        <v>否</v>
      </c>
      <c r="I287" s="64" t="s">
        <v>968</v>
      </c>
      <c r="J287" s="64" t="s">
        <v>970</v>
      </c>
      <c r="L287" s="65" t="s">
        <v>274</v>
      </c>
      <c r="N287" s="64" t="s">
        <v>18</v>
      </c>
      <c r="O287" s="66"/>
      <c r="P287" s="66"/>
      <c r="T287" s="66"/>
      <c r="U287" s="65" t="s">
        <v>191</v>
      </c>
      <c r="V287" s="65" t="s">
        <v>14413</v>
      </c>
      <c r="W287" s="66"/>
      <c r="Y287" s="66"/>
      <c r="Z287" s="66"/>
      <c r="AA287" s="65" t="s">
        <v>14382</v>
      </c>
      <c r="AQ287" s="64">
        <v>423</v>
      </c>
      <c r="AV287" s="66"/>
      <c r="AW287" s="66"/>
      <c r="AX287" s="66"/>
      <c r="AY287" s="67" t="s">
        <v>14679</v>
      </c>
      <c r="BE287" s="66"/>
    </row>
    <row r="288" spans="1:58">
      <c r="A288" s="9" t="str">
        <f t="shared" si="12"/>
        <v>2026-01</v>
      </c>
      <c r="B288" s="9" t="str">
        <f>_xlfn.XLOOKUP(I288,过机服务商重量差!A:A,过机服务商重量差!G:G)</f>
        <v>小旋风</v>
      </c>
      <c r="C288" s="9" t="str">
        <f>IF(N288="FBA","主营产品",IF(N288="专线","专线",LOOKUP(1,0/((G288&gt;=提成标准!D:D)*(G288&lt;提成标准!E:E)),提成标准!C:C)))</f>
        <v>快递大货</v>
      </c>
      <c r="D288" s="9">
        <f t="shared" si="13"/>
        <v>246</v>
      </c>
      <c r="E288" s="9">
        <f>_xlfn.XLOOKUP(C288,提成标准!C:C,提成标准!H:H,"")</f>
        <v>0.1</v>
      </c>
      <c r="F288" s="9">
        <f t="shared" si="14"/>
        <v>24.6</v>
      </c>
      <c r="G288" s="9">
        <f>_xlfn.XLOOKUP(I288,过机服务商重量差!A:A,过机服务商重量差!L:L)</f>
        <v>246</v>
      </c>
      <c r="H288" s="9" t="str">
        <f ca="1">IFERROR(LOOKUP(1,0/((B288=名单!B:B)*(VALUE(AY288)&gt;=名单!E:E)*(VALUE(AY288)&lt;=名单!G:G)*(AA288="正常走货")),名单!H:H),"否")</f>
        <v>否</v>
      </c>
      <c r="I288" s="64" t="s">
        <v>971</v>
      </c>
      <c r="J288" s="64" t="s">
        <v>973</v>
      </c>
      <c r="L288" s="65" t="s">
        <v>274</v>
      </c>
      <c r="N288" s="64" t="s">
        <v>18</v>
      </c>
      <c r="O288" s="66"/>
      <c r="P288" s="66"/>
      <c r="T288" s="66"/>
      <c r="U288" s="65" t="s">
        <v>191</v>
      </c>
      <c r="V288" s="65" t="s">
        <v>14413</v>
      </c>
      <c r="W288" s="66"/>
      <c r="Y288" s="66"/>
      <c r="Z288" s="66"/>
      <c r="AA288" s="65" t="s">
        <v>14382</v>
      </c>
      <c r="AQ288" s="64">
        <v>123</v>
      </c>
      <c r="AU288" s="66"/>
      <c r="AV288" s="66"/>
      <c r="AX288" s="66"/>
      <c r="AY288" s="67" t="s">
        <v>14680</v>
      </c>
      <c r="BE288" s="66"/>
    </row>
    <row r="289" spans="1:58">
      <c r="A289" s="9" t="str">
        <f t="shared" si="12"/>
        <v>2026-01</v>
      </c>
      <c r="B289" s="9" t="str">
        <f>_xlfn.XLOOKUP(I289,过机服务商重量差!A:A,过机服务商重量差!G:G)</f>
        <v>小旋风</v>
      </c>
      <c r="C289" s="9" t="str">
        <f>IF(N289="FBA","主营产品",IF(N289="专线","专线",LOOKUP(1,0/((G289&gt;=提成标准!D:D)*(G289&lt;提成标准!E:E)),提成标准!C:C)))</f>
        <v>快递大货</v>
      </c>
      <c r="D289" s="9">
        <f t="shared" si="13"/>
        <v>247</v>
      </c>
      <c r="E289" s="9">
        <f>_xlfn.XLOOKUP(C289,提成标准!C:C,提成标准!H:H,"")</f>
        <v>0.1</v>
      </c>
      <c r="F289" s="9">
        <f t="shared" si="14"/>
        <v>24.7</v>
      </c>
      <c r="G289" s="9">
        <f>_xlfn.XLOOKUP(I289,过机服务商重量差!A:A,过机服务商重量差!L:L)</f>
        <v>247</v>
      </c>
      <c r="H289" s="9" t="str">
        <f ca="1">IFERROR(LOOKUP(1,0/((B289=名单!B:B)*(VALUE(AY289)&gt;=名单!E:E)*(VALUE(AY289)&lt;=名单!G:G)*(AA289="正常走货")),名单!H:H),"否")</f>
        <v>否</v>
      </c>
      <c r="I289" s="64" t="s">
        <v>974</v>
      </c>
      <c r="J289" s="64" t="s">
        <v>976</v>
      </c>
      <c r="L289" s="65" t="s">
        <v>274</v>
      </c>
      <c r="N289" s="64" t="s">
        <v>18</v>
      </c>
      <c r="O289" s="66"/>
      <c r="P289" s="66"/>
      <c r="T289" s="66"/>
      <c r="U289" s="65" t="s">
        <v>191</v>
      </c>
      <c r="V289" s="65" t="s">
        <v>14413</v>
      </c>
      <c r="W289" s="66"/>
      <c r="Y289" s="66"/>
      <c r="Z289" s="66"/>
      <c r="AA289" s="65" t="s">
        <v>14382</v>
      </c>
      <c r="AQ289" s="64">
        <v>123.5</v>
      </c>
      <c r="AV289" s="66"/>
      <c r="AX289" s="66"/>
      <c r="AY289" s="67" t="s">
        <v>14681</v>
      </c>
      <c r="BE289" s="66"/>
    </row>
    <row r="290" spans="1:58">
      <c r="A290" s="9" t="str">
        <f t="shared" si="12"/>
        <v>2026-01</v>
      </c>
      <c r="B290" s="9" t="str">
        <f>_xlfn.XLOOKUP(I290,过机服务商重量差!A:A,过机服务商重量差!G:G)</f>
        <v>风清扬</v>
      </c>
      <c r="C290" s="9" t="str">
        <f>IF(N290="FBA","主营产品",IF(N290="专线","专线",LOOKUP(1,0/((G290&gt;=提成标准!D:D)*(G290&lt;提成标准!E:E)),提成标准!C:C)))</f>
        <v>快递大货</v>
      </c>
      <c r="D290" s="9">
        <f t="shared" si="13"/>
        <v>178</v>
      </c>
      <c r="E290" s="9">
        <f>_xlfn.XLOOKUP(C290,提成标准!C:C,提成标准!H:H,"")</f>
        <v>0.1</v>
      </c>
      <c r="F290" s="9">
        <f t="shared" si="14"/>
        <v>17.8</v>
      </c>
      <c r="G290" s="9">
        <f>_xlfn.XLOOKUP(I290,过机服务商重量差!A:A,过机服务商重量差!L:L)</f>
        <v>178</v>
      </c>
      <c r="H290" s="9" t="str">
        <f ca="1">IFERROR(LOOKUP(1,0/((B290=名单!B:B)*(VALUE(AY290)&gt;=名单!E:E)*(VALUE(AY290)&lt;=名单!G:G)*(AA290="正常走货")),名单!H:H),"否")</f>
        <v>否</v>
      </c>
      <c r="I290" s="64" t="s">
        <v>977</v>
      </c>
      <c r="J290" s="64" t="s">
        <v>50</v>
      </c>
      <c r="L290" s="65" t="s">
        <v>51</v>
      </c>
      <c r="N290" s="64" t="s">
        <v>18</v>
      </c>
      <c r="O290" s="66"/>
      <c r="P290" s="66"/>
      <c r="T290" s="66"/>
      <c r="U290" s="65" t="s">
        <v>191</v>
      </c>
      <c r="V290" s="65" t="s">
        <v>14413</v>
      </c>
      <c r="W290" s="66"/>
      <c r="Y290" s="66"/>
      <c r="Z290" s="66"/>
      <c r="AA290" s="65" t="s">
        <v>14382</v>
      </c>
      <c r="AQ290" s="64">
        <v>765.4</v>
      </c>
      <c r="AV290" s="66"/>
      <c r="AX290" s="66"/>
      <c r="AY290" s="67" t="s">
        <v>14682</v>
      </c>
      <c r="BE290" s="66"/>
    </row>
    <row r="291" spans="1:58">
      <c r="A291" s="9" t="str">
        <f t="shared" si="12"/>
        <v>2026-01</v>
      </c>
      <c r="B291" s="9" t="str">
        <f>_xlfn.XLOOKUP(I291,过机服务商重量差!A:A,过机服务商重量差!G:G)</f>
        <v>玉麒麟</v>
      </c>
      <c r="C291" s="9" t="str">
        <f>IF(N291="FBA","主营产品",IF(N291="专线","专线",LOOKUP(1,0/((G291&gt;=提成标准!D:D)*(G291&lt;提成标准!E:E)),提成标准!C:C)))</f>
        <v>快递小货</v>
      </c>
      <c r="D291" s="9">
        <f t="shared" si="13"/>
        <v>1</v>
      </c>
      <c r="E291" s="9">
        <f>_xlfn.XLOOKUP(C291,提成标准!C:C,提成标准!H:H,"")</f>
        <v>2</v>
      </c>
      <c r="F291" s="9">
        <f t="shared" si="14"/>
        <v>2</v>
      </c>
      <c r="G291" s="9">
        <f>_xlfn.XLOOKUP(I291,过机服务商重量差!A:A,过机服务商重量差!L:L)</f>
        <v>2</v>
      </c>
      <c r="H291" s="9" t="str">
        <f ca="1">IFERROR(LOOKUP(1,0/((B291=名单!B:B)*(VALUE(AY291)&gt;=名单!E:E)*(VALUE(AY291)&lt;=名单!G:G)*(AA291="正常走货")),名单!H:H),"否")</f>
        <v>否</v>
      </c>
      <c r="I291" s="64" t="s">
        <v>979</v>
      </c>
      <c r="J291" s="64" t="s">
        <v>981</v>
      </c>
      <c r="L291" s="65" t="s">
        <v>17</v>
      </c>
      <c r="N291" s="64" t="s">
        <v>18</v>
      </c>
      <c r="O291" s="66"/>
      <c r="P291" s="66"/>
      <c r="T291" s="66"/>
      <c r="U291" s="65" t="s">
        <v>562</v>
      </c>
      <c r="V291" s="65" t="s">
        <v>14413</v>
      </c>
      <c r="W291" s="66"/>
      <c r="Y291" s="66"/>
      <c r="Z291" s="66"/>
      <c r="AA291" s="65" t="s">
        <v>14382</v>
      </c>
      <c r="AQ291" s="64">
        <v>101.69</v>
      </c>
      <c r="AV291" s="66"/>
      <c r="AW291" s="66"/>
      <c r="AX291" s="66"/>
      <c r="AY291" s="67" t="s">
        <v>14683</v>
      </c>
      <c r="BE291" s="66"/>
    </row>
    <row r="292" spans="1:58">
      <c r="A292" s="9" t="str">
        <f t="shared" si="12"/>
        <v>2026-01</v>
      </c>
      <c r="B292" s="9" t="str">
        <f>_xlfn.XLOOKUP(I292,过机服务商重量差!A:A,过机服务商重量差!G:G)</f>
        <v>无崖子</v>
      </c>
      <c r="C292" s="9" t="str">
        <f>IF(N292="FBA","主营产品",IF(N292="专线","专线",LOOKUP(1,0/((G292&gt;=提成标准!D:D)*(G292&lt;提成标准!E:E)),提成标准!C:C)))</f>
        <v>快递大货</v>
      </c>
      <c r="D292" s="9">
        <f t="shared" si="13"/>
        <v>41</v>
      </c>
      <c r="E292" s="9">
        <f>_xlfn.XLOOKUP(C292,提成标准!C:C,提成标准!H:H,"")</f>
        <v>0.1</v>
      </c>
      <c r="F292" s="9">
        <f t="shared" si="14"/>
        <v>4.1</v>
      </c>
      <c r="G292" s="9">
        <f>_xlfn.XLOOKUP(I292,过机服务商重量差!A:A,过机服务商重量差!L:L)</f>
        <v>41</v>
      </c>
      <c r="H292" s="9" t="str">
        <f ca="1">IFERROR(LOOKUP(1,0/((B292=名单!B:B)*(VALUE(AY292)&gt;=名单!E:E)*(VALUE(AY292)&lt;=名单!G:G)*(AA292="正常走货")),名单!H:H),"否")</f>
        <v>是</v>
      </c>
      <c r="I292" s="64" t="s">
        <v>982</v>
      </c>
      <c r="J292" s="64" t="s">
        <v>984</v>
      </c>
      <c r="L292" s="65" t="s">
        <v>985</v>
      </c>
      <c r="N292" s="64" t="s">
        <v>18</v>
      </c>
      <c r="O292" s="66"/>
      <c r="P292" s="66"/>
      <c r="T292" s="66"/>
      <c r="U292" s="65" t="s">
        <v>227</v>
      </c>
      <c r="V292" s="65" t="s">
        <v>14413</v>
      </c>
      <c r="W292" s="66"/>
      <c r="Y292" s="66"/>
      <c r="Z292" s="66"/>
      <c r="AA292" s="65" t="s">
        <v>14382</v>
      </c>
      <c r="AQ292" s="64">
        <v>324.6</v>
      </c>
      <c r="AU292" s="66"/>
      <c r="AV292" s="66"/>
      <c r="AX292" s="66"/>
      <c r="AY292" s="67" t="s">
        <v>14684</v>
      </c>
      <c r="BE292" s="66"/>
    </row>
    <row r="293" spans="1:58">
      <c r="A293" s="9" t="str">
        <f t="shared" si="12"/>
        <v>2026-01</v>
      </c>
      <c r="B293" s="9" t="str">
        <f>_xlfn.XLOOKUP(I293,过机服务商重量差!A:A,过机服务商重量差!G:G)</f>
        <v>帅时莹</v>
      </c>
      <c r="C293" s="9" t="str">
        <f>IF(N293="FBA","主营产品",IF(N293="专线","专线",LOOKUP(1,0/((G293&gt;=提成标准!D:D)*(G293&lt;提成标准!E:E)),提成标准!C:C)))</f>
        <v>快递大货</v>
      </c>
      <c r="D293" s="9">
        <f t="shared" si="13"/>
        <v>21</v>
      </c>
      <c r="E293" s="9">
        <f>_xlfn.XLOOKUP(C293,提成标准!C:C,提成标准!H:H,"")</f>
        <v>0.1</v>
      </c>
      <c r="F293" s="9">
        <f t="shared" si="14"/>
        <v>2.1</v>
      </c>
      <c r="G293" s="9">
        <f>_xlfn.XLOOKUP(I293,过机服务商重量差!A:A,过机服务商重量差!L:L)</f>
        <v>21</v>
      </c>
      <c r="H293" s="9" t="str">
        <f ca="1">IFERROR(LOOKUP(1,0/((B293=名单!B:B)*(VALUE(AY293)&gt;=名单!E:E)*(VALUE(AY293)&lt;=名单!G:G)*(AA293="正常走货")),名单!H:H),"否")</f>
        <v>否</v>
      </c>
      <c r="I293" s="64" t="s">
        <v>986</v>
      </c>
      <c r="J293" s="64" t="s">
        <v>988</v>
      </c>
      <c r="L293" s="65" t="s">
        <v>186</v>
      </c>
      <c r="N293" s="64" t="s">
        <v>18</v>
      </c>
      <c r="O293" s="66"/>
      <c r="P293" s="66"/>
      <c r="T293" s="66"/>
      <c r="U293" s="65" t="s">
        <v>187</v>
      </c>
      <c r="V293" s="65" t="s">
        <v>14413</v>
      </c>
      <c r="W293" s="66"/>
      <c r="Y293" s="66"/>
      <c r="Z293" s="66"/>
      <c r="AA293" s="65" t="s">
        <v>14382</v>
      </c>
      <c r="AQ293" s="64">
        <v>180.6</v>
      </c>
      <c r="AV293" s="66"/>
      <c r="AX293" s="66"/>
      <c r="AY293" s="67" t="s">
        <v>14685</v>
      </c>
      <c r="BC293" s="66"/>
      <c r="BE293" s="66"/>
    </row>
    <row r="294" spans="1:58">
      <c r="A294" s="9" t="str">
        <f t="shared" si="12"/>
        <v>2026-01</v>
      </c>
      <c r="B294" s="9" t="str">
        <f>_xlfn.XLOOKUP(I294,过机服务商重量差!A:A,过机服务商重量差!G:G)</f>
        <v>玉麒麟</v>
      </c>
      <c r="C294" s="9" t="str">
        <f>IF(N294="FBA","主营产品",IF(N294="专线","专线",LOOKUP(1,0/((G294&gt;=提成标准!D:D)*(G294&lt;提成标准!E:E)),提成标准!C:C)))</f>
        <v>快递大货</v>
      </c>
      <c r="D294" s="9">
        <f t="shared" si="13"/>
        <v>88</v>
      </c>
      <c r="E294" s="9">
        <f>_xlfn.XLOOKUP(C294,提成标准!C:C,提成标准!H:H,"")</f>
        <v>0.1</v>
      </c>
      <c r="F294" s="9">
        <f t="shared" si="14"/>
        <v>8.8</v>
      </c>
      <c r="G294" s="9">
        <f>_xlfn.XLOOKUP(I294,过机服务商重量差!A:A,过机服务商重量差!L:L)</f>
        <v>88</v>
      </c>
      <c r="H294" s="9" t="str">
        <f ca="1">IFERROR(LOOKUP(1,0/((B294=名单!B:B)*(VALUE(AY294)&gt;=名单!E:E)*(VALUE(AY294)&lt;=名单!G:G)*(AA294="正常走货")),名单!H:H),"否")</f>
        <v>否</v>
      </c>
      <c r="I294" s="64" t="s">
        <v>989</v>
      </c>
      <c r="J294" s="64" t="s">
        <v>991</v>
      </c>
      <c r="L294" s="65" t="s">
        <v>17</v>
      </c>
      <c r="N294" s="64" t="s">
        <v>18</v>
      </c>
      <c r="O294" s="66"/>
      <c r="P294" s="66"/>
      <c r="T294" s="66"/>
      <c r="U294" s="65" t="s">
        <v>191</v>
      </c>
      <c r="V294" s="65" t="s">
        <v>14413</v>
      </c>
      <c r="W294" s="66"/>
      <c r="Y294" s="66"/>
      <c r="Z294" s="66"/>
      <c r="AA294" s="65" t="s">
        <v>14382</v>
      </c>
      <c r="AQ294" s="64">
        <v>839.39</v>
      </c>
      <c r="AV294" s="66"/>
      <c r="AX294" s="66"/>
      <c r="AY294" s="67" t="s">
        <v>14686</v>
      </c>
      <c r="BC294" s="66"/>
      <c r="BE294" s="66"/>
    </row>
    <row r="295" spans="1:58">
      <c r="A295" s="9" t="str">
        <f t="shared" si="12"/>
        <v>2026-01</v>
      </c>
      <c r="B295" s="9" t="str">
        <f>_xlfn.XLOOKUP(I295,过机服务商重量差!A:A,过机服务商重量差!G:G)</f>
        <v>风清扬</v>
      </c>
      <c r="C295" s="9" t="str">
        <f>IF(N295="FBA","主营产品",IF(N295="专线","专线",LOOKUP(1,0/((G295&gt;=提成标准!D:D)*(G295&lt;提成标准!E:E)),提成标准!C:C)))</f>
        <v>快递大货</v>
      </c>
      <c r="D295" s="9">
        <f t="shared" si="13"/>
        <v>151</v>
      </c>
      <c r="E295" s="9">
        <f>_xlfn.XLOOKUP(C295,提成标准!C:C,提成标准!H:H,"")</f>
        <v>0.1</v>
      </c>
      <c r="F295" s="9">
        <f t="shared" si="14"/>
        <v>15.1</v>
      </c>
      <c r="G295" s="9">
        <f>_xlfn.XLOOKUP(I295,过机服务商重量差!A:A,过机服务商重量差!L:L)</f>
        <v>151</v>
      </c>
      <c r="H295" s="9" t="str">
        <f ca="1">IFERROR(LOOKUP(1,0/((B295=名单!B:B)*(VALUE(AY295)&gt;=名单!E:E)*(VALUE(AY295)&lt;=名单!G:G)*(AA295="正常走货")),名单!H:H),"否")</f>
        <v>否</v>
      </c>
      <c r="I295" s="64" t="s">
        <v>992</v>
      </c>
      <c r="J295" s="64" t="s">
        <v>50</v>
      </c>
      <c r="L295" s="65" t="s">
        <v>51</v>
      </c>
      <c r="N295" s="64" t="s">
        <v>18</v>
      </c>
      <c r="O295" s="66"/>
      <c r="P295" s="66"/>
      <c r="T295" s="66"/>
      <c r="U295" s="65" t="s">
        <v>156</v>
      </c>
      <c r="V295" s="65" t="s">
        <v>14389</v>
      </c>
      <c r="W295" s="66"/>
      <c r="Y295" s="66"/>
      <c r="Z295" s="66"/>
      <c r="AA295" s="65" t="s">
        <v>14382</v>
      </c>
      <c r="AQ295" s="64">
        <v>211.4</v>
      </c>
      <c r="AV295" s="66"/>
      <c r="AX295" s="66"/>
      <c r="AY295" s="67" t="s">
        <v>14687</v>
      </c>
      <c r="BC295" s="66"/>
      <c r="BE295" s="66"/>
    </row>
    <row r="296" spans="1:58">
      <c r="A296" s="9" t="str">
        <f t="shared" si="12"/>
        <v>2026-01</v>
      </c>
      <c r="B296" s="9" t="str">
        <f>_xlfn.XLOOKUP(I296,过机服务商重量差!A:A,过机服务商重量差!G:G)</f>
        <v>玉麒麟</v>
      </c>
      <c r="C296" s="9" t="str">
        <f>IF(N296="FBA","主营产品",IF(N296="专线","专线",LOOKUP(1,0/((G296&gt;=提成标准!D:D)*(G296&lt;提成标准!E:E)),提成标准!C:C)))</f>
        <v>快递大货</v>
      </c>
      <c r="D296" s="9">
        <f t="shared" si="13"/>
        <v>172</v>
      </c>
      <c r="E296" s="9">
        <f>_xlfn.XLOOKUP(C296,提成标准!C:C,提成标准!H:H,"")</f>
        <v>0.1</v>
      </c>
      <c r="F296" s="9">
        <f t="shared" si="14"/>
        <v>17.2</v>
      </c>
      <c r="G296" s="9">
        <f>_xlfn.XLOOKUP(I296,过机服务商重量差!A:A,过机服务商重量差!L:L)</f>
        <v>172</v>
      </c>
      <c r="H296" s="9" t="str">
        <f ca="1">IFERROR(LOOKUP(1,0/((B296=名单!B:B)*(VALUE(AY296)&gt;=名单!E:E)*(VALUE(AY296)&lt;=名单!G:G)*(AA296="正常走货")),名单!H:H),"否")</f>
        <v>否</v>
      </c>
      <c r="I296" s="64" t="s">
        <v>994</v>
      </c>
      <c r="J296" s="64" t="s">
        <v>996</v>
      </c>
      <c r="L296" s="65" t="s">
        <v>17</v>
      </c>
      <c r="N296" s="64" t="s">
        <v>18</v>
      </c>
      <c r="O296" s="66"/>
      <c r="P296" s="66"/>
      <c r="T296" s="66"/>
      <c r="U296" s="65" t="s">
        <v>152</v>
      </c>
      <c r="V296" s="65" t="s">
        <v>14385</v>
      </c>
      <c r="W296" s="66"/>
      <c r="Y296" s="66"/>
      <c r="Z296" s="66"/>
      <c r="AA296" s="65" t="s">
        <v>14382</v>
      </c>
      <c r="AQ296" s="64">
        <v>416</v>
      </c>
      <c r="AV296" s="66"/>
      <c r="AX296" s="66"/>
      <c r="AY296" s="67" t="s">
        <v>14688</v>
      </c>
      <c r="BC296" s="66"/>
      <c r="BE296" s="66"/>
    </row>
    <row r="297" spans="1:58">
      <c r="A297" s="9" t="str">
        <f t="shared" si="12"/>
        <v>2026-01</v>
      </c>
      <c r="B297" s="9" t="str">
        <f>_xlfn.XLOOKUP(I297,过机服务商重量差!A:A,过机服务商重量差!G:G)</f>
        <v>小旋风</v>
      </c>
      <c r="C297" s="9" t="str">
        <f>IF(N297="FBA","主营产品",IF(N297="专线","专线",LOOKUP(1,0/((G297&gt;=提成标准!D:D)*(G297&lt;提成标准!E:E)),提成标准!C:C)))</f>
        <v>快递大货</v>
      </c>
      <c r="D297" s="9">
        <f t="shared" si="13"/>
        <v>394</v>
      </c>
      <c r="E297" s="9">
        <f>_xlfn.XLOOKUP(C297,提成标准!C:C,提成标准!H:H,"")</f>
        <v>0.1</v>
      </c>
      <c r="F297" s="9">
        <f t="shared" si="14"/>
        <v>39.4</v>
      </c>
      <c r="G297" s="9">
        <f>_xlfn.XLOOKUP(I297,过机服务商重量差!A:A,过机服务商重量差!L:L)</f>
        <v>394</v>
      </c>
      <c r="H297" s="9" t="str">
        <f ca="1">IFERROR(LOOKUP(1,0/((B297=名单!B:B)*(VALUE(AY297)&gt;=名单!E:E)*(VALUE(AY297)&lt;=名单!G:G)*(AA297="正常走货")),名单!H:H),"否")</f>
        <v>否</v>
      </c>
      <c r="I297" s="64" t="s">
        <v>997</v>
      </c>
      <c r="J297" s="64" t="s">
        <v>999</v>
      </c>
      <c r="L297" s="65" t="s">
        <v>78</v>
      </c>
      <c r="N297" s="64" t="s">
        <v>18</v>
      </c>
      <c r="O297" s="66"/>
      <c r="P297" s="66"/>
      <c r="T297" s="66"/>
      <c r="U297" s="65" t="s">
        <v>79</v>
      </c>
      <c r="V297" s="65" t="s">
        <v>14381</v>
      </c>
      <c r="W297" s="66"/>
      <c r="Y297" s="66"/>
      <c r="Z297" s="66"/>
      <c r="AA297" s="65" t="s">
        <v>14382</v>
      </c>
      <c r="AQ297" s="64">
        <v>263.8</v>
      </c>
      <c r="AU297" s="66"/>
      <c r="AV297" s="66"/>
      <c r="AW297" s="66"/>
      <c r="AX297" s="66"/>
      <c r="AY297" s="67" t="s">
        <v>14689</v>
      </c>
      <c r="BE297" s="66"/>
    </row>
    <row r="298" spans="1:58">
      <c r="A298" s="9" t="str">
        <f t="shared" si="12"/>
        <v>2026-01</v>
      </c>
      <c r="B298" s="9" t="str">
        <f>_xlfn.XLOOKUP(I298,过机服务商重量差!A:A,过机服务商重量差!G:G)</f>
        <v>帅时莹</v>
      </c>
      <c r="C298" s="9" t="str">
        <f>IF(N298="FBA","主营产品",IF(N298="专线","专线",LOOKUP(1,0/((G298&gt;=提成标准!D:D)*(G298&lt;提成标准!E:E)),提成标准!C:C)))</f>
        <v>快递小货</v>
      </c>
      <c r="D298" s="9">
        <f t="shared" si="13"/>
        <v>1</v>
      </c>
      <c r="E298" s="9">
        <f>_xlfn.XLOOKUP(C298,提成标准!C:C,提成标准!H:H,"")</f>
        <v>2</v>
      </c>
      <c r="F298" s="9">
        <f t="shared" si="14"/>
        <v>2</v>
      </c>
      <c r="G298" s="9">
        <f>_xlfn.XLOOKUP(I298,过机服务商重量差!A:A,过机服务商重量差!L:L)</f>
        <v>11</v>
      </c>
      <c r="H298" s="9" t="str">
        <f ca="1">IFERROR(LOOKUP(1,0/((B298=名单!B:B)*(VALUE(AY298)&gt;=名单!E:E)*(VALUE(AY298)&lt;=名单!G:G)*(AA298="正常走货")),名单!H:H),"否")</f>
        <v>否</v>
      </c>
      <c r="I298" s="64" t="s">
        <v>1000</v>
      </c>
      <c r="J298" s="64" t="s">
        <v>1002</v>
      </c>
      <c r="L298" s="65" t="s">
        <v>586</v>
      </c>
      <c r="N298" s="64" t="s">
        <v>18</v>
      </c>
      <c r="O298" s="66"/>
      <c r="P298" s="66"/>
      <c r="T298" s="66"/>
      <c r="U298" s="65" t="s">
        <v>199</v>
      </c>
      <c r="V298" s="65" t="s">
        <v>14442</v>
      </c>
      <c r="W298" s="66"/>
      <c r="Y298" s="66"/>
      <c r="Z298" s="66"/>
      <c r="AA298" s="65" t="s">
        <v>14382</v>
      </c>
      <c r="AQ298" s="64">
        <v>193.66</v>
      </c>
      <c r="AV298" s="66"/>
      <c r="AX298" s="66"/>
      <c r="AY298" s="67" t="s">
        <v>14690</v>
      </c>
      <c r="BE298" s="66"/>
      <c r="BF298" s="66"/>
    </row>
    <row r="299" spans="1:58">
      <c r="A299" s="9" t="str">
        <f t="shared" si="12"/>
        <v>2026-01</v>
      </c>
      <c r="B299" s="9" t="str">
        <f>_xlfn.XLOOKUP(I299,过机服务商重量差!A:A,过机服务商重量差!G:G)</f>
        <v>风清扬</v>
      </c>
      <c r="C299" s="9" t="str">
        <f>IF(N299="FBA","主营产品",IF(N299="专线","专线",LOOKUP(1,0/((G299&gt;=提成标准!D:D)*(G299&lt;提成标准!E:E)),提成标准!C:C)))</f>
        <v>快递大货</v>
      </c>
      <c r="D299" s="9">
        <f t="shared" si="13"/>
        <v>33</v>
      </c>
      <c r="E299" s="9">
        <f>_xlfn.XLOOKUP(C299,提成标准!C:C,提成标准!H:H,"")</f>
        <v>0.1</v>
      </c>
      <c r="F299" s="9">
        <f t="shared" si="14"/>
        <v>3.3</v>
      </c>
      <c r="G299" s="9">
        <f>_xlfn.XLOOKUP(I299,过机服务商重量差!A:A,过机服务商重量差!L:L)</f>
        <v>33</v>
      </c>
      <c r="H299" s="9" t="str">
        <f ca="1">IFERROR(LOOKUP(1,0/((B299=名单!B:B)*(VALUE(AY299)&gt;=名单!E:E)*(VALUE(AY299)&lt;=名单!G:G)*(AA299="正常走货")),名单!H:H),"否")</f>
        <v>否</v>
      </c>
      <c r="I299" s="64" t="s">
        <v>1003</v>
      </c>
      <c r="J299" s="64" t="s">
        <v>1005</v>
      </c>
      <c r="L299" s="65" t="s">
        <v>51</v>
      </c>
      <c r="N299" s="64" t="s">
        <v>18</v>
      </c>
      <c r="O299" s="66"/>
      <c r="P299" s="66"/>
      <c r="T299" s="66"/>
      <c r="U299" s="65" t="s">
        <v>1006</v>
      </c>
      <c r="V299" s="65" t="s">
        <v>14385</v>
      </c>
      <c r="W299" s="66"/>
      <c r="Y299" s="66"/>
      <c r="Z299" s="66"/>
      <c r="AA299" s="65" t="s">
        <v>14382</v>
      </c>
      <c r="AQ299" s="64">
        <v>-29.7</v>
      </c>
      <c r="AV299" s="66"/>
      <c r="AX299" s="66"/>
      <c r="AY299" s="67" t="s">
        <v>14691</v>
      </c>
      <c r="BE299" s="66"/>
    </row>
    <row r="300" spans="1:58">
      <c r="A300" s="9" t="str">
        <f t="shared" si="12"/>
        <v>2026-01</v>
      </c>
      <c r="B300" s="9" t="str">
        <f>_xlfn.XLOOKUP(I300,过机服务商重量差!A:A,过机服务商重量差!G:G)</f>
        <v>无崖子</v>
      </c>
      <c r="C300" s="9" t="str">
        <f>IF(N300="FBA","主营产品",IF(N300="专线","专线",LOOKUP(1,0/((G300&gt;=提成标准!D:D)*(G300&lt;提成标准!E:E)),提成标准!C:C)))</f>
        <v>快递小货</v>
      </c>
      <c r="D300" s="9">
        <f t="shared" si="13"/>
        <v>1</v>
      </c>
      <c r="E300" s="9">
        <f>_xlfn.XLOOKUP(C300,提成标准!C:C,提成标准!H:H,"")</f>
        <v>2</v>
      </c>
      <c r="F300" s="9">
        <f t="shared" si="14"/>
        <v>2</v>
      </c>
      <c r="G300" s="9">
        <f>_xlfn.XLOOKUP(I300,过机服务商重量差!A:A,过机服务商重量差!L:L)</f>
        <v>8.5</v>
      </c>
      <c r="H300" s="9" t="str">
        <f ca="1">IFERROR(LOOKUP(1,0/((B300=名单!B:B)*(VALUE(AY300)&gt;=名单!E:E)*(VALUE(AY300)&lt;=名单!G:G)*(AA300="正常走货")),名单!H:H),"否")</f>
        <v>是</v>
      </c>
      <c r="I300" s="64" t="s">
        <v>1007</v>
      </c>
      <c r="J300" s="64" t="s">
        <v>1009</v>
      </c>
      <c r="L300" s="65" t="s">
        <v>590</v>
      </c>
      <c r="N300" s="64" t="s">
        <v>18</v>
      </c>
      <c r="O300" s="66"/>
      <c r="P300" s="66"/>
      <c r="T300" s="66"/>
      <c r="U300" s="65" t="s">
        <v>612</v>
      </c>
      <c r="V300" s="65" t="s">
        <v>14410</v>
      </c>
      <c r="W300" s="66"/>
      <c r="Y300" s="66"/>
      <c r="Z300" s="66"/>
      <c r="AA300" s="65" t="s">
        <v>14382</v>
      </c>
      <c r="AQ300" s="64">
        <v>171.5</v>
      </c>
      <c r="AU300" s="66"/>
      <c r="AV300" s="66"/>
      <c r="AW300" s="66"/>
      <c r="AX300" s="66"/>
      <c r="AY300" s="67" t="s">
        <v>14692</v>
      </c>
      <c r="BC300" s="66"/>
      <c r="BE300" s="66"/>
    </row>
    <row r="301" spans="1:58">
      <c r="A301" s="9" t="str">
        <f t="shared" si="12"/>
        <v>2026-01</v>
      </c>
      <c r="B301" s="9" t="str">
        <f>_xlfn.XLOOKUP(I301,过机服务商重量差!A:A,过机服务商重量差!G:G)</f>
        <v>帅时莹</v>
      </c>
      <c r="C301" s="9" t="str">
        <f>IF(N301="FBA","主营产品",IF(N301="专线","专线",LOOKUP(1,0/((G301&gt;=提成标准!D:D)*(G301&lt;提成标准!E:E)),提成标准!C:C)))</f>
        <v>快递大货</v>
      </c>
      <c r="D301" s="9">
        <f t="shared" si="13"/>
        <v>105</v>
      </c>
      <c r="E301" s="9">
        <f>_xlfn.XLOOKUP(C301,提成标准!C:C,提成标准!H:H,"")</f>
        <v>0.1</v>
      </c>
      <c r="F301" s="9">
        <f t="shared" si="14"/>
        <v>10.5</v>
      </c>
      <c r="G301" s="9">
        <f>_xlfn.XLOOKUP(I301,过机服务商重量差!A:A,过机服务商重量差!L:L)</f>
        <v>105</v>
      </c>
      <c r="H301" s="9" t="str">
        <f ca="1">IFERROR(LOOKUP(1,0/((B301=名单!B:B)*(VALUE(AY301)&gt;=名单!E:E)*(VALUE(AY301)&lt;=名单!G:G)*(AA301="正常走货")),名单!H:H),"否")</f>
        <v>否</v>
      </c>
      <c r="I301" s="64" t="s">
        <v>1010</v>
      </c>
      <c r="J301" s="64" t="s">
        <v>1012</v>
      </c>
      <c r="L301" s="65" t="s">
        <v>97</v>
      </c>
      <c r="N301" s="64" t="s">
        <v>18</v>
      </c>
      <c r="O301" s="66"/>
      <c r="P301" s="66"/>
      <c r="T301" s="66"/>
      <c r="U301" s="65" t="s">
        <v>292</v>
      </c>
      <c r="V301" s="65" t="s">
        <v>14413</v>
      </c>
      <c r="W301" s="66"/>
      <c r="Y301" s="66"/>
      <c r="Z301" s="66"/>
      <c r="AA301" s="65" t="s">
        <v>14382</v>
      </c>
      <c r="AQ301" s="64">
        <v>369.6</v>
      </c>
      <c r="AV301" s="66"/>
      <c r="AX301" s="66"/>
      <c r="AY301" s="67" t="s">
        <v>14693</v>
      </c>
      <c r="BE301" s="66"/>
    </row>
    <row r="302" spans="1:58">
      <c r="A302" s="9" t="str">
        <f t="shared" si="12"/>
        <v>2026-01</v>
      </c>
      <c r="B302" s="9" t="str">
        <f>_xlfn.XLOOKUP(I302,过机服务商重量差!A:A,过机服务商重量差!G:G)</f>
        <v>帅时莹</v>
      </c>
      <c r="C302" s="9" t="str">
        <f>IF(N302="FBA","主营产品",IF(N302="专线","专线",LOOKUP(1,0/((G302&gt;=提成标准!D:D)*(G302&lt;提成标准!E:E)),提成标准!C:C)))</f>
        <v>快递大货</v>
      </c>
      <c r="D302" s="9">
        <f t="shared" si="13"/>
        <v>99</v>
      </c>
      <c r="E302" s="9">
        <f>_xlfn.XLOOKUP(C302,提成标准!C:C,提成标准!H:H,"")</f>
        <v>0.1</v>
      </c>
      <c r="F302" s="9">
        <f t="shared" si="14"/>
        <v>9.9</v>
      </c>
      <c r="G302" s="9">
        <f>_xlfn.XLOOKUP(I302,过机服务商重量差!A:A,过机服务商重量差!L:L)</f>
        <v>99</v>
      </c>
      <c r="H302" s="9" t="str">
        <f ca="1">IFERROR(LOOKUP(1,0/((B302=名单!B:B)*(VALUE(AY302)&gt;=名单!E:E)*(VALUE(AY302)&lt;=名单!G:G)*(AA302="正常走货")),名单!H:H),"否")</f>
        <v>否</v>
      </c>
      <c r="I302" s="64" t="s">
        <v>1013</v>
      </c>
      <c r="J302" s="64" t="s">
        <v>1015</v>
      </c>
      <c r="L302" s="65" t="s">
        <v>938</v>
      </c>
      <c r="N302" s="64" t="s">
        <v>18</v>
      </c>
      <c r="O302" s="66"/>
      <c r="P302" s="66"/>
      <c r="T302" s="66"/>
      <c r="U302" s="65" t="s">
        <v>292</v>
      </c>
      <c r="V302" s="65" t="s">
        <v>14413</v>
      </c>
      <c r="W302" s="66"/>
      <c r="Y302" s="66"/>
      <c r="Z302" s="66"/>
      <c r="AA302" s="65" t="s">
        <v>14382</v>
      </c>
      <c r="AQ302" s="64">
        <v>547</v>
      </c>
      <c r="AU302" s="66"/>
      <c r="AV302" s="66"/>
      <c r="AW302" s="66"/>
      <c r="AX302" s="66"/>
      <c r="AY302" s="67" t="s">
        <v>14694</v>
      </c>
      <c r="BC302" s="66"/>
      <c r="BE302" s="66"/>
      <c r="BF302" s="66"/>
    </row>
    <row r="303" spans="1:58">
      <c r="A303" s="9" t="str">
        <f t="shared" si="12"/>
        <v>2026-01</v>
      </c>
      <c r="B303" s="9" t="str">
        <f>_xlfn.XLOOKUP(I303,过机服务商重量差!A:A,过机服务商重量差!G:G)</f>
        <v>风清扬</v>
      </c>
      <c r="C303" s="9" t="str">
        <f>IF(N303="FBA","主营产品",IF(N303="专线","专线",LOOKUP(1,0/((G303&gt;=提成标准!D:D)*(G303&lt;提成标准!E:E)),提成标准!C:C)))</f>
        <v>快递大货</v>
      </c>
      <c r="D303" s="9">
        <f t="shared" si="13"/>
        <v>24</v>
      </c>
      <c r="E303" s="9">
        <f>_xlfn.XLOOKUP(C303,提成标准!C:C,提成标准!H:H,"")</f>
        <v>0.1</v>
      </c>
      <c r="F303" s="9">
        <f t="shared" si="14"/>
        <v>2.4</v>
      </c>
      <c r="G303" s="9">
        <f>_xlfn.XLOOKUP(I303,过机服务商重量差!A:A,过机服务商重量差!L:L)</f>
        <v>24</v>
      </c>
      <c r="H303" s="9" t="str">
        <f ca="1">IFERROR(LOOKUP(1,0/((B303=名单!B:B)*(VALUE(AY303)&gt;=名单!E:E)*(VALUE(AY303)&lt;=名单!G:G)*(AA303="正常走货")),名单!H:H),"否")</f>
        <v>否</v>
      </c>
      <c r="I303" s="64" t="s">
        <v>1016</v>
      </c>
      <c r="J303" s="64" t="s">
        <v>1018</v>
      </c>
      <c r="L303" s="65" t="s">
        <v>317</v>
      </c>
      <c r="N303" s="64" t="s">
        <v>18</v>
      </c>
      <c r="O303" s="66"/>
      <c r="P303" s="66"/>
      <c r="T303" s="66"/>
      <c r="U303" s="65" t="s">
        <v>203</v>
      </c>
      <c r="V303" s="65" t="s">
        <v>14381</v>
      </c>
      <c r="W303" s="66"/>
      <c r="Y303" s="66"/>
      <c r="Z303" s="66"/>
      <c r="AA303" s="65" t="s">
        <v>14382</v>
      </c>
      <c r="AQ303" s="64">
        <v>100</v>
      </c>
      <c r="AV303" s="66"/>
      <c r="AX303" s="66"/>
      <c r="AY303" s="67" t="s">
        <v>14695</v>
      </c>
      <c r="BC303" s="66"/>
      <c r="BE303" s="66"/>
    </row>
    <row r="304" spans="1:58">
      <c r="A304" s="9" t="str">
        <f t="shared" si="12"/>
        <v>2026-01</v>
      </c>
      <c r="B304" s="9" t="str">
        <f>_xlfn.XLOOKUP(I304,过机服务商重量差!A:A,过机服务商重量差!G:G)</f>
        <v>007</v>
      </c>
      <c r="C304" s="9" t="str">
        <f>IF(N304="FBA","主营产品",IF(N304="专线","专线",LOOKUP(1,0/((G304&gt;=提成标准!D:D)*(G304&lt;提成标准!E:E)),提成标准!C:C)))</f>
        <v>快递大货</v>
      </c>
      <c r="D304" s="9">
        <f t="shared" si="13"/>
        <v>29</v>
      </c>
      <c r="E304" s="9">
        <f>_xlfn.XLOOKUP(C304,提成标准!C:C,提成标准!H:H,"")</f>
        <v>0.1</v>
      </c>
      <c r="F304" s="9">
        <f t="shared" si="14"/>
        <v>2.9</v>
      </c>
      <c r="G304" s="9">
        <f>_xlfn.XLOOKUP(I304,过机服务商重量差!A:A,过机服务商重量差!L:L)</f>
        <v>29</v>
      </c>
      <c r="H304" s="9" t="str">
        <f ca="1">IFERROR(LOOKUP(1,0/((B304=名单!B:B)*(VALUE(AY304)&gt;=名单!E:E)*(VALUE(AY304)&lt;=名单!G:G)*(AA304="正常走货")),名单!H:H),"否")</f>
        <v>否</v>
      </c>
      <c r="I304" s="64" t="s">
        <v>1019</v>
      </c>
      <c r="J304" s="64" t="s">
        <v>1021</v>
      </c>
      <c r="L304" s="64" t="s">
        <v>168</v>
      </c>
      <c r="N304" s="64" t="s">
        <v>18</v>
      </c>
      <c r="O304" s="66"/>
      <c r="P304" s="66"/>
      <c r="T304" s="66"/>
      <c r="U304" s="65" t="s">
        <v>820</v>
      </c>
      <c r="V304" s="65" t="s">
        <v>14410</v>
      </c>
      <c r="W304" s="66"/>
      <c r="Y304" s="66"/>
      <c r="Z304" s="66"/>
      <c r="AA304" s="65" t="s">
        <v>14382</v>
      </c>
      <c r="AQ304" s="64">
        <v>406</v>
      </c>
      <c r="AU304" s="66"/>
      <c r="AV304" s="66"/>
      <c r="AW304" s="66"/>
      <c r="AX304" s="66"/>
      <c r="AY304" s="67" t="s">
        <v>14696</v>
      </c>
      <c r="BE304" s="66"/>
    </row>
    <row r="305" spans="1:58">
      <c r="A305" s="9" t="str">
        <f t="shared" si="12"/>
        <v>2026-01</v>
      </c>
      <c r="B305" s="9" t="str">
        <f>_xlfn.XLOOKUP(I305,过机服务商重量差!A:A,过机服务商重量差!G:G)</f>
        <v>无崖子</v>
      </c>
      <c r="C305" s="9" t="str">
        <f>IF(N305="FBA","主营产品",IF(N305="专线","专线",LOOKUP(1,0/((G305&gt;=提成标准!D:D)*(G305&lt;提成标准!E:E)),提成标准!C:C)))</f>
        <v>快递小货</v>
      </c>
      <c r="D305" s="9">
        <f t="shared" si="13"/>
        <v>1</v>
      </c>
      <c r="E305" s="9">
        <f>_xlfn.XLOOKUP(C305,提成标准!C:C,提成标准!H:H,"")</f>
        <v>2</v>
      </c>
      <c r="F305" s="9">
        <f t="shared" si="14"/>
        <v>2</v>
      </c>
      <c r="G305" s="9">
        <f>_xlfn.XLOOKUP(I305,过机服务商重量差!A:A,过机服务商重量差!L:L)</f>
        <v>7</v>
      </c>
      <c r="H305" s="9" t="str">
        <f ca="1">IFERROR(LOOKUP(1,0/((B305=名单!B:B)*(VALUE(AY305)&gt;=名单!E:E)*(VALUE(AY305)&lt;=名单!G:G)*(AA305="正常走货")),名单!H:H),"否")</f>
        <v>是</v>
      </c>
      <c r="I305" s="64" t="s">
        <v>1022</v>
      </c>
      <c r="J305" s="64" t="s">
        <v>1024</v>
      </c>
      <c r="L305" s="65" t="s">
        <v>1025</v>
      </c>
      <c r="N305" s="64" t="s">
        <v>18</v>
      </c>
      <c r="O305" s="66"/>
      <c r="P305" s="66"/>
      <c r="T305" s="66"/>
      <c r="U305" s="65" t="s">
        <v>187</v>
      </c>
      <c r="V305" s="65" t="s">
        <v>14413</v>
      </c>
      <c r="W305" s="66"/>
      <c r="Y305" s="66"/>
      <c r="Z305" s="66"/>
      <c r="AA305" s="65" t="s">
        <v>14382</v>
      </c>
      <c r="AQ305" s="64">
        <v>53.12</v>
      </c>
      <c r="AV305" s="66"/>
      <c r="AX305" s="66"/>
      <c r="AY305" s="67" t="s">
        <v>14697</v>
      </c>
      <c r="BE305" s="66"/>
    </row>
    <row r="306" spans="1:58">
      <c r="A306" s="9" t="str">
        <f t="shared" si="12"/>
        <v>2026-01</v>
      </c>
      <c r="B306" s="9" t="str">
        <f>_xlfn.XLOOKUP(I306,过机服务商重量差!A:A,过机服务商重量差!G:G)</f>
        <v>玉麒麟</v>
      </c>
      <c r="C306" s="9" t="str">
        <f>IF(N306="FBA","主营产品",IF(N306="专线","专线",LOOKUP(1,0/((G306&gt;=提成标准!D:D)*(G306&lt;提成标准!E:E)),提成标准!C:C)))</f>
        <v>快递小货</v>
      </c>
      <c r="D306" s="9">
        <f t="shared" si="13"/>
        <v>1</v>
      </c>
      <c r="E306" s="9">
        <f>_xlfn.XLOOKUP(C306,提成标准!C:C,提成标准!H:H,"")</f>
        <v>2</v>
      </c>
      <c r="F306" s="9">
        <f t="shared" si="14"/>
        <v>2</v>
      </c>
      <c r="G306" s="9">
        <f>_xlfn.XLOOKUP(I306,过机服务商重量差!A:A,过机服务商重量差!L:L)</f>
        <v>2</v>
      </c>
      <c r="H306" s="9" t="str">
        <f ca="1">IFERROR(LOOKUP(1,0/((B306=名单!B:B)*(VALUE(AY306)&gt;=名单!E:E)*(VALUE(AY306)&lt;=名单!G:G)*(AA306="正常走货")),名单!H:H),"否")</f>
        <v>否</v>
      </c>
      <c r="I306" s="64" t="s">
        <v>1026</v>
      </c>
      <c r="J306" s="64" t="s">
        <v>1028</v>
      </c>
      <c r="L306" s="65" t="s">
        <v>256</v>
      </c>
      <c r="N306" s="64" t="s">
        <v>18</v>
      </c>
      <c r="O306" s="66"/>
      <c r="P306" s="66"/>
      <c r="T306" s="66"/>
      <c r="U306" s="65" t="s">
        <v>604</v>
      </c>
      <c r="V306" s="64" t="s">
        <v>14410</v>
      </c>
      <c r="W306" s="66"/>
      <c r="Y306" s="66"/>
      <c r="Z306" s="66"/>
      <c r="AA306" s="65" t="s">
        <v>14382</v>
      </c>
      <c r="AQ306" s="64">
        <v>145</v>
      </c>
      <c r="AV306" s="66"/>
      <c r="AX306" s="66"/>
      <c r="AY306" s="67" t="s">
        <v>14698</v>
      </c>
      <c r="BC306" s="66"/>
      <c r="BE306" s="66"/>
    </row>
    <row r="307" spans="1:58">
      <c r="A307" s="9" t="str">
        <f t="shared" si="12"/>
        <v>2026-01</v>
      </c>
      <c r="B307" s="9" t="str">
        <f>_xlfn.XLOOKUP(I307,过机服务商重量差!A:A,过机服务商重量差!G:G)</f>
        <v>小旋风</v>
      </c>
      <c r="C307" s="9" t="str">
        <f>IF(N307="FBA","主营产品",IF(N307="专线","专线",LOOKUP(1,0/((G307&gt;=提成标准!D:D)*(G307&lt;提成标准!E:E)),提成标准!C:C)))</f>
        <v>快递大货</v>
      </c>
      <c r="D307" s="9">
        <f t="shared" si="13"/>
        <v>77</v>
      </c>
      <c r="E307" s="9">
        <f>_xlfn.XLOOKUP(C307,提成标准!C:C,提成标准!H:H,"")</f>
        <v>0.1</v>
      </c>
      <c r="F307" s="9">
        <f t="shared" si="14"/>
        <v>7.7</v>
      </c>
      <c r="G307" s="9">
        <f>_xlfn.XLOOKUP(I307,过机服务商重量差!A:A,过机服务商重量差!L:L)</f>
        <v>77</v>
      </c>
      <c r="H307" s="9" t="str">
        <f ca="1">IFERROR(LOOKUP(1,0/((B307=名单!B:B)*(VALUE(AY307)&gt;=名单!E:E)*(VALUE(AY307)&lt;=名单!G:G)*(AA307="正常走货")),名单!H:H),"否")</f>
        <v>否</v>
      </c>
      <c r="I307" s="64" t="s">
        <v>1029</v>
      </c>
      <c r="J307" s="64" t="s">
        <v>1031</v>
      </c>
      <c r="L307" s="65" t="s">
        <v>85</v>
      </c>
      <c r="N307" s="64" t="s">
        <v>18</v>
      </c>
      <c r="O307" s="66"/>
      <c r="P307" s="66"/>
      <c r="T307" s="66"/>
      <c r="U307" s="65" t="s">
        <v>279</v>
      </c>
      <c r="V307" s="65" t="s">
        <v>14410</v>
      </c>
      <c r="W307" s="66"/>
      <c r="Y307" s="66"/>
      <c r="Z307" s="66"/>
      <c r="AA307" s="65" t="s">
        <v>14382</v>
      </c>
      <c r="AQ307" s="64">
        <v>439.9</v>
      </c>
      <c r="AU307" s="66"/>
      <c r="AV307" s="66"/>
      <c r="AW307" s="66"/>
      <c r="AX307" s="66"/>
      <c r="AY307" s="67" t="s">
        <v>14699</v>
      </c>
      <c r="BE307" s="66"/>
      <c r="BF307" s="66"/>
    </row>
    <row r="308" spans="1:58">
      <c r="A308" s="9" t="str">
        <f t="shared" si="12"/>
        <v>2026-01</v>
      </c>
      <c r="B308" s="9" t="str">
        <f>_xlfn.XLOOKUP(I308,过机服务商重量差!A:A,过机服务商重量差!G:G)</f>
        <v>玉麒麟</v>
      </c>
      <c r="C308" s="9" t="str">
        <f>IF(N308="FBA","主营产品",IF(N308="专线","专线",LOOKUP(1,0/((G308&gt;=提成标准!D:D)*(G308&lt;提成标准!E:E)),提成标准!C:C)))</f>
        <v>快递小货</v>
      </c>
      <c r="D308" s="9">
        <f t="shared" si="13"/>
        <v>1</v>
      </c>
      <c r="E308" s="9">
        <f>_xlfn.XLOOKUP(C308,提成标准!C:C,提成标准!H:H,"")</f>
        <v>2</v>
      </c>
      <c r="F308" s="9">
        <f t="shared" si="14"/>
        <v>2</v>
      </c>
      <c r="G308" s="9">
        <f>_xlfn.XLOOKUP(I308,过机服务商重量差!A:A,过机服务商重量差!L:L)</f>
        <v>4</v>
      </c>
      <c r="H308" s="9" t="str">
        <f ca="1">IFERROR(LOOKUP(1,0/((B308=名单!B:B)*(VALUE(AY308)&gt;=名单!E:E)*(VALUE(AY308)&lt;=名单!G:G)*(AA308="正常走货")),名单!H:H),"否")</f>
        <v>否</v>
      </c>
      <c r="I308" s="64" t="s">
        <v>1032</v>
      </c>
      <c r="J308" s="64" t="s">
        <v>1034</v>
      </c>
      <c r="L308" s="65" t="s">
        <v>17</v>
      </c>
      <c r="N308" s="64" t="s">
        <v>18</v>
      </c>
      <c r="O308" s="66"/>
      <c r="P308" s="66"/>
      <c r="T308" s="66"/>
      <c r="U308" s="65" t="s">
        <v>292</v>
      </c>
      <c r="V308" s="65" t="s">
        <v>14413</v>
      </c>
      <c r="W308" s="66"/>
      <c r="Y308" s="66"/>
      <c r="Z308" s="66"/>
      <c r="AA308" s="65" t="s">
        <v>14382</v>
      </c>
      <c r="AQ308" s="64">
        <v>59.2</v>
      </c>
      <c r="AU308" s="66"/>
      <c r="AV308" s="66"/>
      <c r="AW308" s="66"/>
      <c r="AX308" s="66"/>
      <c r="AY308" s="67" t="s">
        <v>14700</v>
      </c>
      <c r="BE308" s="66"/>
    </row>
    <row r="309" spans="1:58">
      <c r="A309" s="9" t="str">
        <f t="shared" si="12"/>
        <v>2026-01</v>
      </c>
      <c r="B309" s="9" t="str">
        <f>_xlfn.XLOOKUP(I309,过机服务商重量差!A:A,过机服务商重量差!G:G)</f>
        <v>玉麒麟</v>
      </c>
      <c r="C309" s="9" t="str">
        <f>IF(N309="FBA","主营产品",IF(N309="专线","专线",LOOKUP(1,0/((G309&gt;=提成标准!D:D)*(G309&lt;提成标准!E:E)),提成标准!C:C)))</f>
        <v>快递小货</v>
      </c>
      <c r="D309" s="9">
        <f t="shared" si="13"/>
        <v>1</v>
      </c>
      <c r="E309" s="9">
        <f>_xlfn.XLOOKUP(C309,提成标准!C:C,提成标准!H:H,"")</f>
        <v>2</v>
      </c>
      <c r="F309" s="9">
        <f t="shared" si="14"/>
        <v>2</v>
      </c>
      <c r="G309" s="9">
        <f>_xlfn.XLOOKUP(I309,过机服务商重量差!A:A,过机服务商重量差!L:L)</f>
        <v>7</v>
      </c>
      <c r="H309" s="9" t="str">
        <f ca="1">IFERROR(LOOKUP(1,0/((B309=名单!B:B)*(VALUE(AY309)&gt;=名单!E:E)*(VALUE(AY309)&lt;=名单!G:G)*(AA309="正常走货")),名单!H:H),"否")</f>
        <v>否</v>
      </c>
      <c r="I309" s="64" t="s">
        <v>1035</v>
      </c>
      <c r="J309" s="64" t="s">
        <v>1037</v>
      </c>
      <c r="L309" s="65" t="s">
        <v>17</v>
      </c>
      <c r="N309" s="64" t="s">
        <v>18</v>
      </c>
      <c r="O309" s="66"/>
      <c r="P309" s="66"/>
      <c r="T309" s="66"/>
      <c r="U309" s="65" t="s">
        <v>1038</v>
      </c>
      <c r="V309" s="65" t="s">
        <v>14410</v>
      </c>
      <c r="W309" s="66"/>
      <c r="Y309" s="66"/>
      <c r="Z309" s="66"/>
      <c r="AA309" s="65" t="s">
        <v>14382</v>
      </c>
      <c r="AQ309" s="64">
        <v>126.21</v>
      </c>
      <c r="AU309" s="66"/>
      <c r="AV309" s="66"/>
      <c r="AW309" s="66"/>
      <c r="AX309" s="66"/>
      <c r="AY309" s="67" t="s">
        <v>14701</v>
      </c>
      <c r="BC309" s="66"/>
      <c r="BE309" s="66"/>
    </row>
    <row r="310" spans="1:58">
      <c r="A310" s="9" t="str">
        <f t="shared" si="12"/>
        <v>2026-01</v>
      </c>
      <c r="B310" s="9" t="str">
        <f>_xlfn.XLOOKUP(I310,过机服务商重量差!A:A,过机服务商重量差!G:G)</f>
        <v>玉麒麟</v>
      </c>
      <c r="C310" s="9" t="str">
        <f>IF(N310="FBA","主营产品",IF(N310="专线","专线",LOOKUP(1,0/((G310&gt;=提成标准!D:D)*(G310&lt;提成标准!E:E)),提成标准!C:C)))</f>
        <v>快递小货</v>
      </c>
      <c r="D310" s="9">
        <f t="shared" si="13"/>
        <v>1</v>
      </c>
      <c r="E310" s="9">
        <f>_xlfn.XLOOKUP(C310,提成标准!C:C,提成标准!H:H,"")</f>
        <v>2</v>
      </c>
      <c r="F310" s="9">
        <f t="shared" si="14"/>
        <v>2</v>
      </c>
      <c r="G310" s="9">
        <f>_xlfn.XLOOKUP(I310,过机服务商重量差!A:A,过机服务商重量差!L:L)</f>
        <v>7.5</v>
      </c>
      <c r="H310" s="9" t="str">
        <f ca="1">IFERROR(LOOKUP(1,0/((B310=名单!B:B)*(VALUE(AY310)&gt;=名单!E:E)*(VALUE(AY310)&lt;=名单!G:G)*(AA310="正常走货")),名单!H:H),"否")</f>
        <v>否</v>
      </c>
      <c r="I310" s="64" t="s">
        <v>1039</v>
      </c>
      <c r="J310" s="64" t="s">
        <v>1041</v>
      </c>
      <c r="L310" s="65" t="s">
        <v>17</v>
      </c>
      <c r="N310" s="64" t="s">
        <v>18</v>
      </c>
      <c r="O310" s="66"/>
      <c r="P310" s="66"/>
      <c r="T310" s="66"/>
      <c r="U310" s="65" t="s">
        <v>408</v>
      </c>
      <c r="V310" s="65" t="s">
        <v>14381</v>
      </c>
      <c r="W310" s="66"/>
      <c r="Y310" s="66"/>
      <c r="Z310" s="66"/>
      <c r="AA310" s="65" t="s">
        <v>14382</v>
      </c>
      <c r="AQ310" s="64">
        <v>256.4</v>
      </c>
      <c r="AU310" s="66"/>
      <c r="AV310" s="66"/>
      <c r="AX310" s="66"/>
      <c r="AY310" s="67" t="s">
        <v>14702</v>
      </c>
      <c r="BE310" s="66"/>
    </row>
    <row r="311" spans="1:58">
      <c r="A311" s="9" t="str">
        <f t="shared" si="12"/>
        <v>2026-01</v>
      </c>
      <c r="B311" s="9" t="str">
        <f>_xlfn.XLOOKUP(I311,过机服务商重量差!A:A,过机服务商重量差!G:G)</f>
        <v>玉麒麟</v>
      </c>
      <c r="C311" s="9" t="str">
        <f>IF(N311="FBA","主营产品",IF(N311="专线","专线",LOOKUP(1,0/((G311&gt;=提成标准!D:D)*(G311&lt;提成标准!E:E)),提成标准!C:C)))</f>
        <v>快递小货</v>
      </c>
      <c r="D311" s="9">
        <f t="shared" si="13"/>
        <v>1</v>
      </c>
      <c r="E311" s="9">
        <f>_xlfn.XLOOKUP(C311,提成标准!C:C,提成标准!H:H,"")</f>
        <v>2</v>
      </c>
      <c r="F311" s="9">
        <f t="shared" si="14"/>
        <v>2</v>
      </c>
      <c r="G311" s="9">
        <f>_xlfn.XLOOKUP(I311,过机服务商重量差!A:A,过机服务商重量差!L:L)</f>
        <v>4.5</v>
      </c>
      <c r="H311" s="9" t="str">
        <f ca="1">IFERROR(LOOKUP(1,0/((B311=名单!B:B)*(VALUE(AY311)&gt;=名单!E:E)*(VALUE(AY311)&lt;=名单!G:G)*(AA311="正常走货")),名单!H:H),"否")</f>
        <v>否</v>
      </c>
      <c r="I311" s="64" t="s">
        <v>1042</v>
      </c>
      <c r="J311" s="64" t="s">
        <v>1044</v>
      </c>
      <c r="L311" s="65" t="s">
        <v>17</v>
      </c>
      <c r="N311" s="64" t="s">
        <v>18</v>
      </c>
      <c r="O311" s="66"/>
      <c r="P311" s="66"/>
      <c r="T311" s="66"/>
      <c r="U311" s="65" t="s">
        <v>1038</v>
      </c>
      <c r="V311" s="65" t="s">
        <v>14410</v>
      </c>
      <c r="W311" s="66"/>
      <c r="Y311" s="66"/>
      <c r="Z311" s="66"/>
      <c r="AA311" s="65" t="s">
        <v>14382</v>
      </c>
      <c r="AQ311" s="64">
        <v>108</v>
      </c>
      <c r="AV311" s="66"/>
      <c r="AW311" s="66"/>
      <c r="AX311" s="66"/>
      <c r="AY311" s="67" t="s">
        <v>14703</v>
      </c>
      <c r="BE311" s="66"/>
    </row>
    <row r="312" spans="1:58">
      <c r="A312" s="9" t="str">
        <f t="shared" si="12"/>
        <v>2026-01</v>
      </c>
      <c r="B312" s="9" t="str">
        <f>_xlfn.XLOOKUP(I312,过机服务商重量差!A:A,过机服务商重量差!G:G)</f>
        <v>玉麒麟</v>
      </c>
      <c r="C312" s="9" t="str">
        <f>IF(N312="FBA","主营产品",IF(N312="专线","专线",LOOKUP(1,0/((G312&gt;=提成标准!D:D)*(G312&lt;提成标准!E:E)),提成标准!C:C)))</f>
        <v>快递小货</v>
      </c>
      <c r="D312" s="9">
        <f t="shared" si="13"/>
        <v>1</v>
      </c>
      <c r="E312" s="9">
        <f>_xlfn.XLOOKUP(C312,提成标准!C:C,提成标准!H:H,"")</f>
        <v>2</v>
      </c>
      <c r="F312" s="9">
        <f t="shared" si="14"/>
        <v>2</v>
      </c>
      <c r="G312" s="9">
        <f>_xlfn.XLOOKUP(I312,过机服务商重量差!A:A,过机服务商重量差!L:L)</f>
        <v>12</v>
      </c>
      <c r="H312" s="9" t="str">
        <f ca="1">IFERROR(LOOKUP(1,0/((B312=名单!B:B)*(VALUE(AY312)&gt;=名单!E:E)*(VALUE(AY312)&lt;=名单!G:G)*(AA312="正常走货")),名单!H:H),"否")</f>
        <v>否</v>
      </c>
      <c r="I312" s="64" t="s">
        <v>1045</v>
      </c>
      <c r="J312" s="64" t="s">
        <v>1047</v>
      </c>
      <c r="L312" s="65" t="s">
        <v>17</v>
      </c>
      <c r="N312" s="64" t="s">
        <v>18</v>
      </c>
      <c r="O312" s="66"/>
      <c r="P312" s="66"/>
      <c r="T312" s="66"/>
      <c r="U312" s="65" t="s">
        <v>219</v>
      </c>
      <c r="V312" s="65" t="s">
        <v>14389</v>
      </c>
      <c r="W312" s="66"/>
      <c r="Y312" s="66"/>
      <c r="Z312" s="66"/>
      <c r="AA312" s="65" t="s">
        <v>14382</v>
      </c>
      <c r="AQ312" s="64">
        <v>11.4</v>
      </c>
      <c r="AV312" s="66"/>
      <c r="AX312" s="66"/>
      <c r="AY312" s="67" t="s">
        <v>14704</v>
      </c>
      <c r="BC312" s="66"/>
      <c r="BE312" s="66"/>
    </row>
    <row r="313" spans="1:58">
      <c r="A313" s="9" t="str">
        <f t="shared" si="12"/>
        <v>2026-01</v>
      </c>
      <c r="B313" s="9" t="str">
        <f>_xlfn.XLOOKUP(I313,过机服务商重量差!A:A,过机服务商重量差!G:G)</f>
        <v>小旋风</v>
      </c>
      <c r="C313" s="9" t="str">
        <f>IF(N313="FBA","主营产品",IF(N313="专线","专线",LOOKUP(1,0/((G313&gt;=提成标准!D:D)*(G313&lt;提成标准!E:E)),提成标准!C:C)))</f>
        <v>快递小货</v>
      </c>
      <c r="D313" s="9">
        <f t="shared" si="13"/>
        <v>1</v>
      </c>
      <c r="E313" s="9">
        <f>_xlfn.XLOOKUP(C313,提成标准!C:C,提成标准!H:H,"")</f>
        <v>2</v>
      </c>
      <c r="F313" s="9">
        <f t="shared" si="14"/>
        <v>2</v>
      </c>
      <c r="G313" s="9">
        <f>_xlfn.XLOOKUP(I313,过机服务商重量差!A:A,过机服务商重量差!L:L)</f>
        <v>18</v>
      </c>
      <c r="H313" s="9" t="str">
        <f ca="1">IFERROR(LOOKUP(1,0/((B313=名单!B:B)*(VALUE(AY313)&gt;=名单!E:E)*(VALUE(AY313)&lt;=名单!G:G)*(AA313="正常走货")),名单!H:H),"否")</f>
        <v>否</v>
      </c>
      <c r="I313" s="64" t="s">
        <v>1048</v>
      </c>
      <c r="J313" s="64" t="s">
        <v>1050</v>
      </c>
      <c r="L313" s="65" t="s">
        <v>449</v>
      </c>
      <c r="N313" s="64" t="s">
        <v>18</v>
      </c>
      <c r="O313" s="66"/>
      <c r="P313" s="66"/>
      <c r="T313" s="66"/>
      <c r="U313" s="65" t="s">
        <v>535</v>
      </c>
      <c r="V313" s="65" t="s">
        <v>14413</v>
      </c>
      <c r="W313" s="66"/>
      <c r="Y313" s="66"/>
      <c r="Z313" s="66"/>
      <c r="AA313" s="65" t="s">
        <v>14382</v>
      </c>
      <c r="AQ313" s="64">
        <v>210</v>
      </c>
      <c r="AU313" s="66"/>
      <c r="AV313" s="66"/>
      <c r="AW313" s="66"/>
      <c r="AX313" s="66"/>
      <c r="AY313" s="67" t="s">
        <v>14705</v>
      </c>
      <c r="BE313" s="66"/>
    </row>
    <row r="314" spans="1:58">
      <c r="A314" s="9" t="str">
        <f t="shared" si="12"/>
        <v>2026-01</v>
      </c>
      <c r="B314" s="9" t="str">
        <f>_xlfn.XLOOKUP(I314,过机服务商重量差!A:A,过机服务商重量差!G:G)</f>
        <v>帅时莹</v>
      </c>
      <c r="C314" s="9" t="str">
        <f>IF(N314="FBA","主营产品",IF(N314="专线","专线",LOOKUP(1,0/((G314&gt;=提成标准!D:D)*(G314&lt;提成标准!E:E)),提成标准!C:C)))</f>
        <v>快递小货</v>
      </c>
      <c r="D314" s="9">
        <f t="shared" si="13"/>
        <v>1</v>
      </c>
      <c r="E314" s="9">
        <f>_xlfn.XLOOKUP(C314,提成标准!C:C,提成标准!H:H,"")</f>
        <v>2</v>
      </c>
      <c r="F314" s="9">
        <f t="shared" si="14"/>
        <v>2</v>
      </c>
      <c r="G314" s="9">
        <f>_xlfn.XLOOKUP(I314,过机服务商重量差!A:A,过机服务商重量差!L:L)</f>
        <v>1</v>
      </c>
      <c r="H314" s="9" t="str">
        <f ca="1">IFERROR(LOOKUP(1,0/((B314=名单!B:B)*(VALUE(AY314)&gt;=名单!E:E)*(VALUE(AY314)&lt;=名单!G:G)*(AA314="正常走货")),名单!H:H),"否")</f>
        <v>否</v>
      </c>
      <c r="I314" s="64" t="s">
        <v>1051</v>
      </c>
      <c r="J314" s="64" t="s">
        <v>1053</v>
      </c>
      <c r="L314" s="65" t="s">
        <v>586</v>
      </c>
      <c r="N314" s="64" t="s">
        <v>18</v>
      </c>
      <c r="O314" s="66"/>
      <c r="P314" s="66"/>
      <c r="T314" s="66"/>
      <c r="U314" s="65" t="s">
        <v>191</v>
      </c>
      <c r="V314" s="65" t="s">
        <v>14413</v>
      </c>
      <c r="W314" s="66"/>
      <c r="Y314" s="66"/>
      <c r="Z314" s="66"/>
      <c r="AA314" s="65" t="s">
        <v>14382</v>
      </c>
      <c r="AQ314" s="64">
        <v>71.41</v>
      </c>
      <c r="AU314" s="66"/>
      <c r="AV314" s="66"/>
      <c r="AW314" s="66"/>
      <c r="AX314" s="66"/>
      <c r="AY314" s="67" t="s">
        <v>14706</v>
      </c>
      <c r="BE314" s="66"/>
      <c r="BF314" s="66"/>
    </row>
    <row r="315" spans="1:58">
      <c r="A315" s="9" t="str">
        <f t="shared" si="12"/>
        <v>2026-01</v>
      </c>
      <c r="B315" s="9" t="str">
        <f>_xlfn.XLOOKUP(I315,过机服务商重量差!A:A,过机服务商重量差!G:G)</f>
        <v>无崖子</v>
      </c>
      <c r="C315" s="9" t="str">
        <f>IF(N315="FBA","主营产品",IF(N315="专线","专线",LOOKUP(1,0/((G315&gt;=提成标准!D:D)*(G315&lt;提成标准!E:E)),提成标准!C:C)))</f>
        <v>快递小货</v>
      </c>
      <c r="D315" s="9">
        <f t="shared" si="13"/>
        <v>1</v>
      </c>
      <c r="E315" s="9">
        <f>_xlfn.XLOOKUP(C315,提成标准!C:C,提成标准!H:H,"")</f>
        <v>2</v>
      </c>
      <c r="F315" s="9">
        <f t="shared" si="14"/>
        <v>2</v>
      </c>
      <c r="G315" s="9">
        <f>_xlfn.XLOOKUP(I315,过机服务商重量差!A:A,过机服务商重量差!L:L)</f>
        <v>3.5</v>
      </c>
      <c r="H315" s="9" t="str">
        <f ca="1">IFERROR(LOOKUP(1,0/((B315=名单!B:B)*(VALUE(AY315)&gt;=名单!E:E)*(VALUE(AY315)&lt;=名单!G:G)*(AA315="正常走货")),名单!H:H),"否")</f>
        <v>是</v>
      </c>
      <c r="I315" s="64" t="s">
        <v>1054</v>
      </c>
      <c r="J315" s="64" t="s">
        <v>734</v>
      </c>
      <c r="L315" s="65" t="s">
        <v>590</v>
      </c>
      <c r="N315" s="64" t="s">
        <v>18</v>
      </c>
      <c r="O315" s="66"/>
      <c r="P315" s="66"/>
      <c r="T315" s="66"/>
      <c r="U315" s="65" t="s">
        <v>306</v>
      </c>
      <c r="V315" s="64" t="s">
        <v>14413</v>
      </c>
      <c r="W315" s="66"/>
      <c r="Y315" s="66"/>
      <c r="Z315" s="66"/>
      <c r="AA315" s="65" t="s">
        <v>14382</v>
      </c>
      <c r="AQ315" s="64">
        <v>160.83</v>
      </c>
      <c r="AV315" s="66"/>
      <c r="AX315" s="66"/>
      <c r="AY315" s="67" t="s">
        <v>14707</v>
      </c>
      <c r="BC315" s="66"/>
      <c r="BE315" s="66"/>
    </row>
    <row r="316" spans="1:58">
      <c r="A316" s="9" t="str">
        <f t="shared" si="12"/>
        <v>2026-01</v>
      </c>
      <c r="B316" s="9" t="str">
        <f>_xlfn.XLOOKUP(I316,过机服务商重量差!A:A,过机服务商重量差!G:G)</f>
        <v>玉麒麟</v>
      </c>
      <c r="C316" s="9" t="str">
        <f>IF(N316="FBA","主营产品",IF(N316="专线","专线",LOOKUP(1,0/((G316&gt;=提成标准!D:D)*(G316&lt;提成标准!E:E)),提成标准!C:C)))</f>
        <v>快递小货</v>
      </c>
      <c r="D316" s="9">
        <f t="shared" si="13"/>
        <v>1</v>
      </c>
      <c r="E316" s="9">
        <f>_xlfn.XLOOKUP(C316,提成标准!C:C,提成标准!H:H,"")</f>
        <v>2</v>
      </c>
      <c r="F316" s="9">
        <f t="shared" si="14"/>
        <v>2</v>
      </c>
      <c r="G316" s="9">
        <f>_xlfn.XLOOKUP(I316,过机服务商重量差!A:A,过机服务商重量差!L:L)</f>
        <v>6.5</v>
      </c>
      <c r="H316" s="9" t="str">
        <f ca="1">IFERROR(LOOKUP(1,0/((B316=名单!B:B)*(VALUE(AY316)&gt;=名单!E:E)*(VALUE(AY316)&lt;=名单!G:G)*(AA316="正常走货")),名单!H:H),"否")</f>
        <v>否</v>
      </c>
      <c r="I316" s="64" t="s">
        <v>1056</v>
      </c>
      <c r="J316" s="64" t="s">
        <v>1058</v>
      </c>
      <c r="L316" s="65" t="s">
        <v>17</v>
      </c>
      <c r="N316" s="64" t="s">
        <v>18</v>
      </c>
      <c r="O316" s="66"/>
      <c r="P316" s="66"/>
      <c r="T316" s="66"/>
      <c r="U316" s="65" t="s">
        <v>227</v>
      </c>
      <c r="V316" s="65" t="s">
        <v>14413</v>
      </c>
      <c r="W316" s="66"/>
      <c r="Y316" s="66"/>
      <c r="Z316" s="66"/>
      <c r="AA316" s="65" t="s">
        <v>14382</v>
      </c>
      <c r="AQ316" s="64">
        <v>117.2</v>
      </c>
      <c r="AU316" s="66"/>
      <c r="AV316" s="66"/>
      <c r="AW316" s="66"/>
      <c r="AX316" s="66"/>
      <c r="AY316" s="67" t="s">
        <v>14708</v>
      </c>
      <c r="BC316" s="66"/>
      <c r="BE316" s="66"/>
    </row>
    <row r="317" spans="1:58">
      <c r="A317" s="9" t="str">
        <f t="shared" si="12"/>
        <v>2026-01</v>
      </c>
      <c r="B317" s="9" t="str">
        <f>_xlfn.XLOOKUP(I317,过机服务商重量差!A:A,过机服务商重量差!G:G)</f>
        <v>风清扬</v>
      </c>
      <c r="C317" s="9" t="str">
        <f>IF(N317="FBA","主营产品",IF(N317="专线","专线",LOOKUP(1,0/((G317&gt;=提成标准!D:D)*(G317&lt;提成标准!E:E)),提成标准!C:C)))</f>
        <v>快递大货</v>
      </c>
      <c r="D317" s="9">
        <f t="shared" si="13"/>
        <v>251</v>
      </c>
      <c r="E317" s="9">
        <f>_xlfn.XLOOKUP(C317,提成标准!C:C,提成标准!H:H,"")</f>
        <v>0.1</v>
      </c>
      <c r="F317" s="9">
        <f t="shared" si="14"/>
        <v>25.1</v>
      </c>
      <c r="G317" s="9">
        <f>_xlfn.XLOOKUP(I317,过机服务商重量差!A:A,过机服务商重量差!L:L)</f>
        <v>251</v>
      </c>
      <c r="H317" s="9" t="str">
        <f ca="1">IFERROR(LOOKUP(1,0/((B317=名单!B:B)*(VALUE(AY317)&gt;=名单!E:E)*(VALUE(AY317)&lt;=名单!G:G)*(AA317="正常走货")),名单!H:H),"否")</f>
        <v>否</v>
      </c>
      <c r="I317" s="64" t="s">
        <v>1059</v>
      </c>
      <c r="J317" s="64" t="s">
        <v>1061</v>
      </c>
      <c r="L317" s="65" t="s">
        <v>880</v>
      </c>
      <c r="N317" s="64" t="s">
        <v>18</v>
      </c>
      <c r="O317" s="66"/>
      <c r="P317" s="66"/>
      <c r="T317" s="66"/>
      <c r="U317" s="65" t="s">
        <v>421</v>
      </c>
      <c r="V317" s="65" t="s">
        <v>14385</v>
      </c>
      <c r="W317" s="66"/>
      <c r="Y317" s="66"/>
      <c r="Z317" s="66"/>
      <c r="AA317" s="65" t="s">
        <v>14382</v>
      </c>
      <c r="AQ317" s="64">
        <v>281</v>
      </c>
      <c r="AV317" s="66"/>
      <c r="AX317" s="66"/>
      <c r="AY317" s="67" t="s">
        <v>14709</v>
      </c>
      <c r="BE317" s="66"/>
    </row>
    <row r="318" spans="1:58">
      <c r="A318" s="9" t="str">
        <f t="shared" si="12"/>
        <v>2026-01</v>
      </c>
      <c r="B318" s="9" t="str">
        <f>_xlfn.XLOOKUP(I318,过机服务商重量差!A:A,过机服务商重量差!G:G)</f>
        <v>玉麒麟</v>
      </c>
      <c r="C318" s="9" t="str">
        <f>IF(N318="FBA","主营产品",IF(N318="专线","专线",LOOKUP(1,0/((G318&gt;=提成标准!D:D)*(G318&lt;提成标准!E:E)),提成标准!C:C)))</f>
        <v>快递小货</v>
      </c>
      <c r="D318" s="9">
        <f t="shared" si="13"/>
        <v>1</v>
      </c>
      <c r="E318" s="9">
        <f>_xlfn.XLOOKUP(C318,提成标准!C:C,提成标准!H:H,"")</f>
        <v>2</v>
      </c>
      <c r="F318" s="9">
        <f t="shared" si="14"/>
        <v>2</v>
      </c>
      <c r="G318" s="9">
        <f>_xlfn.XLOOKUP(I318,过机服务商重量差!A:A,过机服务商重量差!L:L)</f>
        <v>12.5</v>
      </c>
      <c r="H318" s="9" t="str">
        <f ca="1">IFERROR(LOOKUP(1,0/((B318=名单!B:B)*(VALUE(AY318)&gt;=名单!E:E)*(VALUE(AY318)&lt;=名单!G:G)*(AA318="正常走货")),名单!H:H),"否")</f>
        <v>否</v>
      </c>
      <c r="I318" s="64" t="s">
        <v>1062</v>
      </c>
      <c r="J318" s="64" t="s">
        <v>1064</v>
      </c>
      <c r="L318" s="65" t="s">
        <v>24</v>
      </c>
      <c r="N318" s="64" t="s">
        <v>18</v>
      </c>
      <c r="O318" s="66"/>
      <c r="P318" s="66"/>
      <c r="T318" s="66"/>
      <c r="U318" s="65" t="s">
        <v>306</v>
      </c>
      <c r="V318" s="65" t="s">
        <v>14413</v>
      </c>
      <c r="W318" s="66"/>
      <c r="Y318" s="66"/>
      <c r="Z318" s="66"/>
      <c r="AA318" s="65" t="s">
        <v>14382</v>
      </c>
      <c r="AQ318" s="64">
        <v>-78</v>
      </c>
      <c r="AV318" s="66"/>
      <c r="AX318" s="66"/>
      <c r="AY318" s="67" t="s">
        <v>14710</v>
      </c>
      <c r="BC318" s="66"/>
      <c r="BE318" s="66"/>
    </row>
    <row r="319" spans="1:58">
      <c r="A319" s="9" t="str">
        <f t="shared" ref="A319:A382" si="15">MID(AY319,1,7)</f>
        <v>2026-01</v>
      </c>
      <c r="B319" s="9" t="str">
        <f>_xlfn.XLOOKUP(I319,过机服务商重量差!A:A,过机服务商重量差!G:G)</f>
        <v>007</v>
      </c>
      <c r="C319" s="9" t="str">
        <f>IF(N319="FBA","主营产品",IF(N319="专线","专线",LOOKUP(1,0/((G319&gt;=提成标准!D:D)*(G319&lt;提成标准!E:E)),提成标准!C:C)))</f>
        <v>快递大货</v>
      </c>
      <c r="D319" s="9">
        <f t="shared" si="13"/>
        <v>1047</v>
      </c>
      <c r="E319" s="9">
        <f>_xlfn.XLOOKUP(C319,提成标准!C:C,提成标准!H:H,"")</f>
        <v>0.1</v>
      </c>
      <c r="F319" s="9">
        <f t="shared" si="14"/>
        <v>104.7</v>
      </c>
      <c r="G319" s="9">
        <f>_xlfn.XLOOKUP(I319,过机服务商重量差!A:A,过机服务商重量差!L:L)</f>
        <v>1047</v>
      </c>
      <c r="H319" s="9" t="str">
        <f ca="1">IFERROR(LOOKUP(1,0/((B319=名单!B:B)*(VALUE(AY319)&gt;=名单!E:E)*(VALUE(AY319)&lt;=名单!G:G)*(AA319="正常走货")),名单!H:H),"否")</f>
        <v>否</v>
      </c>
      <c r="I319" s="64" t="s">
        <v>1065</v>
      </c>
      <c r="J319" s="64" t="s">
        <v>1067</v>
      </c>
      <c r="L319" s="65" t="s">
        <v>266</v>
      </c>
      <c r="N319" s="64" t="s">
        <v>18</v>
      </c>
      <c r="O319" s="66"/>
      <c r="P319" s="66"/>
      <c r="T319" s="66"/>
      <c r="U319" s="65" t="s">
        <v>1068</v>
      </c>
      <c r="V319" s="65" t="s">
        <v>14581</v>
      </c>
      <c r="W319" s="66"/>
      <c r="Y319" s="66"/>
      <c r="Z319" s="66"/>
      <c r="AA319" s="65" t="s">
        <v>14382</v>
      </c>
      <c r="AQ319" s="64">
        <v>11969.36</v>
      </c>
      <c r="AV319" s="66"/>
      <c r="AX319" s="66"/>
      <c r="AY319" s="67" t="s">
        <v>14711</v>
      </c>
      <c r="BE319" s="66"/>
    </row>
    <row r="320" spans="1:58">
      <c r="A320" s="9" t="str">
        <f t="shared" si="15"/>
        <v>2026-01</v>
      </c>
      <c r="B320" s="9" t="str">
        <f>_xlfn.XLOOKUP(I320,过机服务商重量差!A:A,过机服务商重量差!G:G)</f>
        <v>风清扬</v>
      </c>
      <c r="C320" s="9" t="str">
        <f>IF(N320="FBA","主营产品",IF(N320="专线","专线",LOOKUP(1,0/((G320&gt;=提成标准!D:D)*(G320&lt;提成标准!E:E)),提成标准!C:C)))</f>
        <v>快递大货</v>
      </c>
      <c r="D320" s="9">
        <f t="shared" si="13"/>
        <v>227</v>
      </c>
      <c r="E320" s="9">
        <f>_xlfn.XLOOKUP(C320,提成标准!C:C,提成标准!H:H,"")</f>
        <v>0.1</v>
      </c>
      <c r="F320" s="9">
        <f t="shared" si="14"/>
        <v>22.7</v>
      </c>
      <c r="G320" s="9">
        <f>_xlfn.XLOOKUP(I320,过机服务商重量差!A:A,过机服务商重量差!L:L)</f>
        <v>227</v>
      </c>
      <c r="H320" s="9" t="str">
        <f ca="1">IFERROR(LOOKUP(1,0/((B320=名单!B:B)*(VALUE(AY320)&gt;=名单!E:E)*(VALUE(AY320)&lt;=名单!G:G)*(AA320="正常走货")),名单!H:H),"否")</f>
        <v>否</v>
      </c>
      <c r="I320" s="64" t="s">
        <v>1069</v>
      </c>
      <c r="J320" s="64" t="s">
        <v>50</v>
      </c>
      <c r="L320" s="65" t="s">
        <v>1071</v>
      </c>
      <c r="N320" s="65" t="s">
        <v>18</v>
      </c>
      <c r="O320" s="66"/>
      <c r="P320" s="66"/>
      <c r="T320" s="66"/>
      <c r="U320" s="65" t="s">
        <v>604</v>
      </c>
      <c r="V320" s="65" t="s">
        <v>14410</v>
      </c>
      <c r="W320" s="66"/>
      <c r="Y320" s="66"/>
      <c r="Z320" s="66"/>
      <c r="AA320" s="65" t="s">
        <v>14382</v>
      </c>
      <c r="AQ320" s="64">
        <v>476.7</v>
      </c>
      <c r="AU320" s="66"/>
      <c r="AV320" s="66"/>
      <c r="AW320" s="66"/>
      <c r="AX320" s="66"/>
      <c r="AY320" s="67" t="s">
        <v>14712</v>
      </c>
      <c r="BE320" s="66"/>
    </row>
    <row r="321" spans="1:58">
      <c r="A321" s="9" t="str">
        <f t="shared" si="15"/>
        <v>2026-01</v>
      </c>
      <c r="B321" s="9" t="str">
        <f>_xlfn.XLOOKUP(I321,过机服务商重量差!A:A,过机服务商重量差!G:G)</f>
        <v>风清扬</v>
      </c>
      <c r="C321" s="9" t="str">
        <f>IF(N321="FBA","主营产品",IF(N321="专线","专线",LOOKUP(1,0/((G321&gt;=提成标准!D:D)*(G321&lt;提成标准!E:E)),提成标准!C:C)))</f>
        <v>快递大货</v>
      </c>
      <c r="D321" s="9">
        <f t="shared" ref="D321:D384" si="16">IF(C321="快递小货",1,IF(C321="主营产品",0,G321))</f>
        <v>71</v>
      </c>
      <c r="E321" s="9">
        <f>_xlfn.XLOOKUP(C321,提成标准!C:C,提成标准!H:H,"")</f>
        <v>0.1</v>
      </c>
      <c r="F321" s="9">
        <f t="shared" ref="F321:F384" si="17">D321*E321</f>
        <v>7.1</v>
      </c>
      <c r="G321" s="9">
        <f>_xlfn.XLOOKUP(I321,过机服务商重量差!A:A,过机服务商重量差!L:L)</f>
        <v>71</v>
      </c>
      <c r="H321" s="9" t="str">
        <f ca="1">IFERROR(LOOKUP(1,0/((B321=名单!B:B)*(VALUE(AY321)&gt;=名单!E:E)*(VALUE(AY321)&lt;=名单!G:G)*(AA321="正常走货")),名单!H:H),"否")</f>
        <v>否</v>
      </c>
      <c r="I321" s="64" t="s">
        <v>1072</v>
      </c>
      <c r="J321" s="64" t="s">
        <v>50</v>
      </c>
      <c r="L321" s="65" t="s">
        <v>1071</v>
      </c>
      <c r="N321" s="64" t="s">
        <v>18</v>
      </c>
      <c r="O321" s="66"/>
      <c r="P321" s="66"/>
      <c r="T321" s="66"/>
      <c r="U321" s="65" t="s">
        <v>604</v>
      </c>
      <c r="V321" s="65" t="s">
        <v>14410</v>
      </c>
      <c r="W321" s="66"/>
      <c r="Y321" s="66"/>
      <c r="Z321" s="66"/>
      <c r="AA321" s="65" t="s">
        <v>14382</v>
      </c>
      <c r="AQ321" s="64">
        <v>71</v>
      </c>
      <c r="AU321" s="66"/>
      <c r="AV321" s="66"/>
      <c r="AW321" s="66"/>
      <c r="AX321" s="66"/>
      <c r="AY321" s="67" t="s">
        <v>14713</v>
      </c>
      <c r="BE321" s="66"/>
    </row>
    <row r="322" spans="1:58">
      <c r="A322" s="9" t="str">
        <f t="shared" si="15"/>
        <v>2026-01</v>
      </c>
      <c r="B322" s="9" t="str">
        <f>_xlfn.XLOOKUP(I322,过机服务商重量差!A:A,过机服务商重量差!G:G)</f>
        <v>小旋风</v>
      </c>
      <c r="C322" s="9" t="str">
        <f>IF(N322="FBA","主营产品",IF(N322="专线","专线",LOOKUP(1,0/((G322&gt;=提成标准!D:D)*(G322&lt;提成标准!E:E)),提成标准!C:C)))</f>
        <v>快递大货</v>
      </c>
      <c r="D322" s="9">
        <f t="shared" si="16"/>
        <v>345</v>
      </c>
      <c r="E322" s="9">
        <f>_xlfn.XLOOKUP(C322,提成标准!C:C,提成标准!H:H,"")</f>
        <v>0.1</v>
      </c>
      <c r="F322" s="9">
        <f t="shared" si="17"/>
        <v>34.5</v>
      </c>
      <c r="G322" s="9">
        <f>_xlfn.XLOOKUP(I322,过机服务商重量差!A:A,过机服务商重量差!L:L)</f>
        <v>345</v>
      </c>
      <c r="H322" s="9" t="str">
        <f ca="1">IFERROR(LOOKUP(1,0/((B322=名单!B:B)*(VALUE(AY322)&gt;=名单!E:E)*(VALUE(AY322)&lt;=名单!G:G)*(AA322="正常走货")),名单!H:H),"否")</f>
        <v>否</v>
      </c>
      <c r="I322" s="64" t="s">
        <v>1074</v>
      </c>
      <c r="J322" s="64" t="s">
        <v>1076</v>
      </c>
      <c r="L322" s="65" t="s">
        <v>274</v>
      </c>
      <c r="N322" s="64" t="s">
        <v>18</v>
      </c>
      <c r="O322" s="66"/>
      <c r="P322" s="66"/>
      <c r="T322" s="66"/>
      <c r="U322" s="65" t="s">
        <v>323</v>
      </c>
      <c r="V322" s="65" t="s">
        <v>14476</v>
      </c>
      <c r="W322" s="66"/>
      <c r="Y322" s="66"/>
      <c r="Z322" s="66"/>
      <c r="AA322" s="65" t="s">
        <v>14382</v>
      </c>
      <c r="AQ322" s="64">
        <v>3105</v>
      </c>
      <c r="AV322" s="66"/>
      <c r="AW322" s="66"/>
      <c r="AX322" s="66"/>
      <c r="AY322" s="67" t="s">
        <v>14714</v>
      </c>
      <c r="BE322" s="66"/>
    </row>
    <row r="323" spans="1:58">
      <c r="A323" s="9" t="str">
        <f t="shared" si="15"/>
        <v>2026-01</v>
      </c>
      <c r="B323" s="9" t="str">
        <f>_xlfn.XLOOKUP(I323,过机服务商重量差!A:A,过机服务商重量差!G:G)</f>
        <v>玉麒麟</v>
      </c>
      <c r="C323" s="9" t="str">
        <f>IF(N323="FBA","主营产品",IF(N323="专线","专线",LOOKUP(1,0/((G323&gt;=提成标准!D:D)*(G323&lt;提成标准!E:E)),提成标准!C:C)))</f>
        <v>快递大货</v>
      </c>
      <c r="D323" s="9">
        <f t="shared" si="16"/>
        <v>37</v>
      </c>
      <c r="E323" s="9">
        <f>_xlfn.XLOOKUP(C323,提成标准!C:C,提成标准!H:H,"")</f>
        <v>0.1</v>
      </c>
      <c r="F323" s="9">
        <f t="shared" si="17"/>
        <v>3.7</v>
      </c>
      <c r="G323" s="9">
        <f>_xlfn.XLOOKUP(I323,过机服务商重量差!A:A,过机服务商重量差!L:L)</f>
        <v>37</v>
      </c>
      <c r="H323" s="9" t="str">
        <f ca="1">IFERROR(LOOKUP(1,0/((B323=名单!B:B)*(VALUE(AY323)&gt;=名单!E:E)*(VALUE(AY323)&lt;=名单!G:G)*(AA323="正常走货")),名单!H:H),"否")</f>
        <v>否</v>
      </c>
      <c r="I323" s="64" t="s">
        <v>1077</v>
      </c>
      <c r="J323" s="64" t="s">
        <v>1079</v>
      </c>
      <c r="L323" s="65" t="s">
        <v>1080</v>
      </c>
      <c r="N323" s="64" t="s">
        <v>18</v>
      </c>
      <c r="O323" s="66"/>
      <c r="P323" s="66"/>
      <c r="T323" s="66"/>
      <c r="U323" s="65" t="s">
        <v>604</v>
      </c>
      <c r="V323" s="65" t="s">
        <v>14410</v>
      </c>
      <c r="W323" s="66"/>
      <c r="Y323" s="66"/>
      <c r="Z323" s="66"/>
      <c r="AA323" s="65" t="s">
        <v>14382</v>
      </c>
      <c r="AQ323" s="64">
        <v>166.6</v>
      </c>
      <c r="AV323" s="66"/>
      <c r="AW323" s="66"/>
      <c r="AX323" s="66"/>
      <c r="AY323" s="67" t="s">
        <v>14715</v>
      </c>
      <c r="BE323" s="66"/>
    </row>
    <row r="324" spans="1:58">
      <c r="A324" s="9" t="str">
        <f t="shared" si="15"/>
        <v>2026-01</v>
      </c>
      <c r="B324" s="9" t="str">
        <f>_xlfn.XLOOKUP(I324,过机服务商重量差!A:A,过机服务商重量差!G:G)</f>
        <v>玉麒麟</v>
      </c>
      <c r="C324" s="9" t="str">
        <f>IF(N324="FBA","主营产品",IF(N324="专线","专线",LOOKUP(1,0/((G324&gt;=提成标准!D:D)*(G324&lt;提成标准!E:E)),提成标准!C:C)))</f>
        <v>快递大货</v>
      </c>
      <c r="D324" s="9">
        <f t="shared" si="16"/>
        <v>55.5</v>
      </c>
      <c r="E324" s="9">
        <f>_xlfn.XLOOKUP(C324,提成标准!C:C,提成标准!H:H,"")</f>
        <v>0.1</v>
      </c>
      <c r="F324" s="9">
        <f t="shared" si="17"/>
        <v>5.55</v>
      </c>
      <c r="G324" s="9">
        <f>_xlfn.XLOOKUP(I324,过机服务商重量差!A:A,过机服务商重量差!L:L)</f>
        <v>55.5</v>
      </c>
      <c r="H324" s="9" t="str">
        <f ca="1">IFERROR(LOOKUP(1,0/((B324=名单!B:B)*(VALUE(AY324)&gt;=名单!E:E)*(VALUE(AY324)&lt;=名单!G:G)*(AA324="正常走货")),名单!H:H),"否")</f>
        <v>否</v>
      </c>
      <c r="I324" s="64" t="s">
        <v>1081</v>
      </c>
      <c r="J324" s="64" t="s">
        <v>1083</v>
      </c>
      <c r="L324" s="65" t="s">
        <v>1080</v>
      </c>
      <c r="N324" s="64" t="s">
        <v>18</v>
      </c>
      <c r="O324" s="66"/>
      <c r="P324" s="66"/>
      <c r="T324" s="66"/>
      <c r="U324" s="65" t="s">
        <v>604</v>
      </c>
      <c r="V324" s="65" t="s">
        <v>14410</v>
      </c>
      <c r="W324" s="66"/>
      <c r="Y324" s="66"/>
      <c r="Z324" s="66"/>
      <c r="AA324" s="65" t="s">
        <v>14382</v>
      </c>
      <c r="AQ324" s="64">
        <v>261.6</v>
      </c>
      <c r="AV324" s="66"/>
      <c r="AW324" s="66"/>
      <c r="AX324" s="66"/>
      <c r="AY324" s="67" t="s">
        <v>14716</v>
      </c>
      <c r="BE324" s="66"/>
    </row>
    <row r="325" spans="1:58">
      <c r="A325" s="9" t="str">
        <f t="shared" si="15"/>
        <v>2026-01</v>
      </c>
      <c r="B325" s="9" t="str">
        <f>_xlfn.XLOOKUP(I325,过机服务商重量差!A:A,过机服务商重量差!G:G)</f>
        <v>风清扬</v>
      </c>
      <c r="C325" s="9" t="str">
        <f>IF(N325="FBA","主营产品",IF(N325="专线","专线",LOOKUP(1,0/((G325&gt;=提成标准!D:D)*(G325&lt;提成标准!E:E)),提成标准!C:C)))</f>
        <v>快递大货</v>
      </c>
      <c r="D325" s="9">
        <f t="shared" si="16"/>
        <v>66</v>
      </c>
      <c r="E325" s="9">
        <f>_xlfn.XLOOKUP(C325,提成标准!C:C,提成标准!H:H,"")</f>
        <v>0.1</v>
      </c>
      <c r="F325" s="9">
        <f t="shared" si="17"/>
        <v>6.6</v>
      </c>
      <c r="G325" s="9">
        <f>_xlfn.XLOOKUP(I325,过机服务商重量差!A:A,过机服务商重量差!L:L)</f>
        <v>66</v>
      </c>
      <c r="H325" s="9" t="str">
        <f ca="1">IFERROR(LOOKUP(1,0/((B325=名单!B:B)*(VALUE(AY325)&gt;=名单!E:E)*(VALUE(AY325)&lt;=名单!G:G)*(AA325="正常走货")),名单!H:H),"否")</f>
        <v>否</v>
      </c>
      <c r="I325" s="64" t="s">
        <v>1084</v>
      </c>
      <c r="J325" s="64" t="s">
        <v>50</v>
      </c>
      <c r="L325" s="65" t="s">
        <v>1071</v>
      </c>
      <c r="N325" s="64" t="s">
        <v>18</v>
      </c>
      <c r="O325" s="66"/>
      <c r="P325" s="66"/>
      <c r="T325" s="66"/>
      <c r="U325" s="65" t="s">
        <v>604</v>
      </c>
      <c r="V325" s="65" t="s">
        <v>14410</v>
      </c>
      <c r="W325" s="66"/>
      <c r="Y325" s="66"/>
      <c r="Z325" s="66"/>
      <c r="AA325" s="65" t="s">
        <v>14382</v>
      </c>
      <c r="AQ325" s="64">
        <v>93.2</v>
      </c>
      <c r="AV325" s="66"/>
      <c r="AX325" s="66"/>
      <c r="AY325" s="67" t="s">
        <v>14717</v>
      </c>
      <c r="BE325" s="66"/>
    </row>
    <row r="326" spans="1:58">
      <c r="A326" s="9" t="str">
        <f t="shared" si="15"/>
        <v>2026-01</v>
      </c>
      <c r="B326" s="9" t="str">
        <f>_xlfn.XLOOKUP(I326,过机服务商重量差!A:A,过机服务商重量差!G:G)</f>
        <v>风清扬</v>
      </c>
      <c r="C326" s="9" t="str">
        <f>IF(N326="FBA","主营产品",IF(N326="专线","专线",LOOKUP(1,0/((G326&gt;=提成标准!D:D)*(G326&lt;提成标准!E:E)),提成标准!C:C)))</f>
        <v>快递大货</v>
      </c>
      <c r="D326" s="9">
        <f t="shared" si="16"/>
        <v>26</v>
      </c>
      <c r="E326" s="9">
        <f>_xlfn.XLOOKUP(C326,提成标准!C:C,提成标准!H:H,"")</f>
        <v>0.1</v>
      </c>
      <c r="F326" s="9">
        <f t="shared" si="17"/>
        <v>2.6</v>
      </c>
      <c r="G326" s="9">
        <f>_xlfn.XLOOKUP(I326,过机服务商重量差!A:A,过机服务商重量差!L:L)</f>
        <v>26</v>
      </c>
      <c r="H326" s="9" t="str">
        <f ca="1">IFERROR(LOOKUP(1,0/((B326=名单!B:B)*(VALUE(AY326)&gt;=名单!E:E)*(VALUE(AY326)&lt;=名单!G:G)*(AA326="正常走货")),名单!H:H),"否")</f>
        <v>否</v>
      </c>
      <c r="I326" s="64" t="s">
        <v>1086</v>
      </c>
      <c r="J326" s="64" t="s">
        <v>50</v>
      </c>
      <c r="L326" s="65" t="s">
        <v>1071</v>
      </c>
      <c r="N326" s="64" t="s">
        <v>18</v>
      </c>
      <c r="O326" s="66"/>
      <c r="P326" s="66"/>
      <c r="T326" s="66"/>
      <c r="U326" s="65" t="s">
        <v>604</v>
      </c>
      <c r="V326" s="65" t="s">
        <v>14410</v>
      </c>
      <c r="W326" s="66"/>
      <c r="Y326" s="66"/>
      <c r="Z326" s="66"/>
      <c r="AA326" s="65" t="s">
        <v>14382</v>
      </c>
      <c r="AQ326" s="64">
        <v>28.6</v>
      </c>
      <c r="AV326" s="66"/>
      <c r="AX326" s="66"/>
      <c r="AY326" s="67" t="s">
        <v>14718</v>
      </c>
      <c r="BE326" s="66"/>
    </row>
    <row r="327" spans="1:58">
      <c r="A327" s="9" t="str">
        <f t="shared" si="15"/>
        <v>2026-01</v>
      </c>
      <c r="B327" s="9" t="str">
        <f>_xlfn.XLOOKUP(I327,过机服务商重量差!A:A,过机服务商重量差!G:G)</f>
        <v>风清扬</v>
      </c>
      <c r="C327" s="9" t="str">
        <f>IF(N327="FBA","主营产品",IF(N327="专线","专线",LOOKUP(1,0/((G327&gt;=提成标准!D:D)*(G327&lt;提成标准!E:E)),提成标准!C:C)))</f>
        <v>快递大货</v>
      </c>
      <c r="D327" s="9">
        <f t="shared" si="16"/>
        <v>68</v>
      </c>
      <c r="E327" s="9">
        <f>_xlfn.XLOOKUP(C327,提成标准!C:C,提成标准!H:H,"")</f>
        <v>0.1</v>
      </c>
      <c r="F327" s="9">
        <f t="shared" si="17"/>
        <v>6.8</v>
      </c>
      <c r="G327" s="9">
        <f>_xlfn.XLOOKUP(I327,过机服务商重量差!A:A,过机服务商重量差!L:L)</f>
        <v>68</v>
      </c>
      <c r="H327" s="9" t="str">
        <f ca="1">IFERROR(LOOKUP(1,0/((B327=名单!B:B)*(VALUE(AY327)&gt;=名单!E:E)*(VALUE(AY327)&lt;=名单!G:G)*(AA327="正常走货")),名单!H:H),"否")</f>
        <v>否</v>
      </c>
      <c r="I327" s="64" t="s">
        <v>1088</v>
      </c>
      <c r="J327" s="64" t="s">
        <v>50</v>
      </c>
      <c r="L327" s="65" t="s">
        <v>1071</v>
      </c>
      <c r="N327" s="64" t="s">
        <v>18</v>
      </c>
      <c r="O327" s="66"/>
      <c r="P327" s="66"/>
      <c r="T327" s="66"/>
      <c r="U327" s="65" t="s">
        <v>604</v>
      </c>
      <c r="V327" s="65" t="s">
        <v>14410</v>
      </c>
      <c r="W327" s="66"/>
      <c r="Y327" s="66"/>
      <c r="Z327" s="66"/>
      <c r="AA327" s="65" t="s">
        <v>14382</v>
      </c>
      <c r="AQ327" s="64">
        <v>67.1</v>
      </c>
      <c r="AU327" s="66"/>
      <c r="AV327" s="66"/>
      <c r="AW327" s="66"/>
      <c r="AX327" s="66"/>
      <c r="AY327" s="67" t="s">
        <v>14719</v>
      </c>
      <c r="BC327" s="66"/>
      <c r="BE327" s="66"/>
    </row>
    <row r="328" spans="1:58">
      <c r="A328" s="9" t="str">
        <f t="shared" si="15"/>
        <v>2026-01</v>
      </c>
      <c r="B328" s="9" t="str">
        <f>_xlfn.XLOOKUP(I328,过机服务商重量差!A:A,过机服务商重量差!G:G)</f>
        <v>风清扬</v>
      </c>
      <c r="C328" s="9" t="str">
        <f>IF(N328="FBA","主营产品",IF(N328="专线","专线",LOOKUP(1,0/((G328&gt;=提成标准!D:D)*(G328&lt;提成标准!E:E)),提成标准!C:C)))</f>
        <v>快递大货</v>
      </c>
      <c r="D328" s="9">
        <f t="shared" si="16"/>
        <v>217</v>
      </c>
      <c r="E328" s="9">
        <f>_xlfn.XLOOKUP(C328,提成标准!C:C,提成标准!H:H,"")</f>
        <v>0.1</v>
      </c>
      <c r="F328" s="9">
        <f t="shared" si="17"/>
        <v>21.7</v>
      </c>
      <c r="G328" s="9">
        <f>_xlfn.XLOOKUP(I328,过机服务商重量差!A:A,过机服务商重量差!L:L)</f>
        <v>217</v>
      </c>
      <c r="H328" s="9" t="str">
        <f ca="1">IFERROR(LOOKUP(1,0/((B328=名单!B:B)*(VALUE(AY328)&gt;=名单!E:E)*(VALUE(AY328)&lt;=名单!G:G)*(AA328="正常走货")),名单!H:H),"否")</f>
        <v>否</v>
      </c>
      <c r="I328" s="64" t="s">
        <v>1090</v>
      </c>
      <c r="J328" s="64" t="s">
        <v>1092</v>
      </c>
      <c r="L328" s="65" t="s">
        <v>1093</v>
      </c>
      <c r="N328" s="64" t="s">
        <v>18</v>
      </c>
      <c r="O328" s="66"/>
      <c r="P328" s="66"/>
      <c r="T328" s="66"/>
      <c r="U328" s="65" t="s">
        <v>152</v>
      </c>
      <c r="V328" s="65" t="s">
        <v>14385</v>
      </c>
      <c r="W328" s="66"/>
      <c r="Y328" s="66"/>
      <c r="Z328" s="66"/>
      <c r="AA328" s="65" t="s">
        <v>14382</v>
      </c>
      <c r="AQ328" s="64">
        <v>317</v>
      </c>
      <c r="AU328" s="66"/>
      <c r="AV328" s="66"/>
      <c r="AW328" s="66"/>
      <c r="AX328" s="66"/>
      <c r="AY328" s="67" t="s">
        <v>14720</v>
      </c>
      <c r="BE328" s="66"/>
    </row>
    <row r="329" spans="1:58">
      <c r="A329" s="9" t="str">
        <f t="shared" si="15"/>
        <v>2026-01</v>
      </c>
      <c r="B329" s="9" t="str">
        <f>_xlfn.XLOOKUP(I329,过机服务商重量差!A:A,过机服务商重量差!G:G)</f>
        <v>无崖子</v>
      </c>
      <c r="C329" s="9" t="str">
        <f>IF(N329="FBA","主营产品",IF(N329="专线","专线",LOOKUP(1,0/((G329&gt;=提成标准!D:D)*(G329&lt;提成标准!E:E)),提成标准!C:C)))</f>
        <v>快递小货</v>
      </c>
      <c r="D329" s="9">
        <f t="shared" si="16"/>
        <v>1</v>
      </c>
      <c r="E329" s="9">
        <f>_xlfn.XLOOKUP(C329,提成标准!C:C,提成标准!H:H,"")</f>
        <v>2</v>
      </c>
      <c r="F329" s="9">
        <f t="shared" si="17"/>
        <v>2</v>
      </c>
      <c r="G329" s="9">
        <f>_xlfn.XLOOKUP(I329,过机服务商重量差!A:A,过机服务商重量差!L:L)</f>
        <v>2.5</v>
      </c>
      <c r="H329" s="9" t="str">
        <f ca="1">IFERROR(LOOKUP(1,0/((B329=名单!B:B)*(VALUE(AY329)&gt;=名单!E:E)*(VALUE(AY329)&lt;=名单!G:G)*(AA329="正常走货")),名单!H:H),"否")</f>
        <v>是</v>
      </c>
      <c r="I329" s="64" t="s">
        <v>1094</v>
      </c>
      <c r="J329" s="64" t="s">
        <v>1096</v>
      </c>
      <c r="L329" s="65" t="s">
        <v>198</v>
      </c>
      <c r="N329" s="65" t="s">
        <v>18</v>
      </c>
      <c r="O329" s="66"/>
      <c r="P329" s="66"/>
      <c r="T329" s="66"/>
      <c r="U329" s="65" t="s">
        <v>145</v>
      </c>
      <c r="V329" s="65" t="s">
        <v>14410</v>
      </c>
      <c r="W329" s="66"/>
      <c r="Y329" s="66"/>
      <c r="Z329" s="66"/>
      <c r="AA329" s="65" t="s">
        <v>14382</v>
      </c>
      <c r="AQ329" s="64">
        <v>0</v>
      </c>
      <c r="AU329" s="66"/>
      <c r="AV329" s="66"/>
      <c r="AW329" s="66"/>
      <c r="AX329" s="66"/>
      <c r="AY329" s="67" t="s">
        <v>14721</v>
      </c>
      <c r="BE329" s="66"/>
      <c r="BF329" s="66"/>
    </row>
    <row r="330" spans="1:58">
      <c r="A330" s="9" t="str">
        <f t="shared" si="15"/>
        <v>2026-01</v>
      </c>
      <c r="B330" s="9" t="str">
        <f>_xlfn.XLOOKUP(I330,过机服务商重量差!A:A,过机服务商重量差!G:G)</f>
        <v>玉麒麟</v>
      </c>
      <c r="C330" s="9" t="str">
        <f>IF(N330="FBA","主营产品",IF(N330="专线","专线",LOOKUP(1,0/((G330&gt;=提成标准!D:D)*(G330&lt;提成标准!E:E)),提成标准!C:C)))</f>
        <v>快递小货</v>
      </c>
      <c r="D330" s="9">
        <f t="shared" si="16"/>
        <v>1</v>
      </c>
      <c r="E330" s="9">
        <f>_xlfn.XLOOKUP(C330,提成标准!C:C,提成标准!H:H,"")</f>
        <v>2</v>
      </c>
      <c r="F330" s="9">
        <f t="shared" si="17"/>
        <v>2</v>
      </c>
      <c r="G330" s="9">
        <f>_xlfn.XLOOKUP(I330,过机服务商重量差!A:A,过机服务商重量差!L:L)</f>
        <v>4</v>
      </c>
      <c r="H330" s="9" t="str">
        <f ca="1">IFERROR(LOOKUP(1,0/((B330=名单!B:B)*(VALUE(AY330)&gt;=名单!E:E)*(VALUE(AY330)&lt;=名单!G:G)*(AA330="正常走货")),名单!H:H),"否")</f>
        <v>否</v>
      </c>
      <c r="I330" s="64" t="s">
        <v>1097</v>
      </c>
      <c r="J330" s="64" t="s">
        <v>1099</v>
      </c>
      <c r="L330" s="65" t="s">
        <v>17</v>
      </c>
      <c r="N330" s="65" t="s">
        <v>18</v>
      </c>
      <c r="O330" s="66"/>
      <c r="P330" s="66"/>
      <c r="T330" s="66"/>
      <c r="U330" s="65" t="s">
        <v>145</v>
      </c>
      <c r="V330" s="65" t="s">
        <v>14410</v>
      </c>
      <c r="W330" s="66"/>
      <c r="Y330" s="66"/>
      <c r="Z330" s="66"/>
      <c r="AA330" s="65" t="s">
        <v>14382</v>
      </c>
      <c r="AQ330" s="64">
        <v>120.4</v>
      </c>
      <c r="AU330" s="66"/>
      <c r="AV330" s="66"/>
      <c r="AW330" s="66"/>
      <c r="AX330" s="66"/>
      <c r="AY330" s="67" t="s">
        <v>14722</v>
      </c>
      <c r="BE330" s="66"/>
      <c r="BF330" s="66"/>
    </row>
    <row r="331" spans="1:58">
      <c r="A331" s="9" t="str">
        <f t="shared" si="15"/>
        <v>2026-01</v>
      </c>
      <c r="B331" s="9" t="str">
        <f>_xlfn.XLOOKUP(I331,过机服务商重量差!A:A,过机服务商重量差!G:G)</f>
        <v>007</v>
      </c>
      <c r="C331" s="9" t="str">
        <f>IF(N331="FBA","主营产品",IF(N331="专线","专线",LOOKUP(1,0/((G331&gt;=提成标准!D:D)*(G331&lt;提成标准!E:E)),提成标准!C:C)))</f>
        <v>快递大货</v>
      </c>
      <c r="D331" s="9">
        <f t="shared" si="16"/>
        <v>2538</v>
      </c>
      <c r="E331" s="9">
        <f>_xlfn.XLOOKUP(C331,提成标准!C:C,提成标准!H:H,"")</f>
        <v>0.1</v>
      </c>
      <c r="F331" s="9">
        <f t="shared" si="17"/>
        <v>253.8</v>
      </c>
      <c r="G331" s="9">
        <f>_xlfn.XLOOKUP(I331,过机服务商重量差!A:A,过机服务商重量差!L:L)</f>
        <v>2538</v>
      </c>
      <c r="H331" s="9" t="str">
        <f ca="1">IFERROR(LOOKUP(1,0/((B331=名单!B:B)*(VALUE(AY331)&gt;=名单!E:E)*(VALUE(AY331)&lt;=名单!G:G)*(AA331="正常走货")),名单!H:H),"否")</f>
        <v>否</v>
      </c>
      <c r="I331" s="64" t="s">
        <v>1100</v>
      </c>
      <c r="J331" s="64" t="s">
        <v>1102</v>
      </c>
      <c r="L331" s="64" t="s">
        <v>266</v>
      </c>
      <c r="N331" s="64" t="s">
        <v>18</v>
      </c>
      <c r="O331" s="66"/>
      <c r="P331" s="66"/>
      <c r="T331" s="66"/>
      <c r="U331" s="65" t="s">
        <v>120</v>
      </c>
      <c r="V331" s="65" t="s">
        <v>14385</v>
      </c>
      <c r="W331" s="66"/>
      <c r="Y331" s="66"/>
      <c r="Z331" s="66"/>
      <c r="AA331" s="65" t="s">
        <v>14382</v>
      </c>
      <c r="AQ331" s="64">
        <v>17512.2</v>
      </c>
      <c r="AU331" s="66"/>
      <c r="AV331" s="66"/>
      <c r="AX331" s="66"/>
      <c r="AY331" s="67" t="s">
        <v>14723</v>
      </c>
      <c r="BE331" s="66"/>
    </row>
    <row r="332" spans="1:58">
      <c r="A332" s="9" t="str">
        <f t="shared" si="15"/>
        <v>2026-01</v>
      </c>
      <c r="B332" s="9" t="str">
        <f>_xlfn.XLOOKUP(I332,过机服务商重量差!A:A,过机服务商重量差!G:G)</f>
        <v>无崖子</v>
      </c>
      <c r="C332" s="9" t="str">
        <f>IF(N332="FBA","主营产品",IF(N332="专线","专线",LOOKUP(1,0/((G332&gt;=提成标准!D:D)*(G332&lt;提成标准!E:E)),提成标准!C:C)))</f>
        <v>快递大货</v>
      </c>
      <c r="D332" s="9">
        <f t="shared" si="16"/>
        <v>50</v>
      </c>
      <c r="E332" s="9">
        <f>_xlfn.XLOOKUP(C332,提成标准!C:C,提成标准!H:H,"")</f>
        <v>0.1</v>
      </c>
      <c r="F332" s="9">
        <f t="shared" si="17"/>
        <v>5</v>
      </c>
      <c r="G332" s="9">
        <f>_xlfn.XLOOKUP(I332,过机服务商重量差!A:A,过机服务商重量差!L:L)</f>
        <v>50</v>
      </c>
      <c r="H332" s="9" t="str">
        <f ca="1">IFERROR(LOOKUP(1,0/((B332=名单!B:B)*(VALUE(AY332)&gt;=名单!E:E)*(VALUE(AY332)&lt;=名单!G:G)*(AA332="正常走货")),名单!H:H),"否")</f>
        <v>是</v>
      </c>
      <c r="I332" s="64" t="s">
        <v>1103</v>
      </c>
      <c r="J332" s="64" t="s">
        <v>1105</v>
      </c>
      <c r="L332" s="65" t="s">
        <v>728</v>
      </c>
      <c r="N332" s="64" t="s">
        <v>18</v>
      </c>
      <c r="O332" s="66"/>
      <c r="P332" s="66"/>
      <c r="T332" s="66"/>
      <c r="U332" s="65" t="s">
        <v>20</v>
      </c>
      <c r="V332" s="65" t="s">
        <v>14381</v>
      </c>
      <c r="W332" s="66"/>
      <c r="Y332" s="66"/>
      <c r="Z332" s="66"/>
      <c r="AA332" s="65" t="s">
        <v>14382</v>
      </c>
      <c r="AQ332" s="64">
        <v>580</v>
      </c>
      <c r="AV332" s="66"/>
      <c r="AX332" s="66"/>
      <c r="AY332" s="67" t="s">
        <v>14724</v>
      </c>
      <c r="BC332" s="66"/>
      <c r="BE332" s="66"/>
      <c r="BF332" s="66"/>
    </row>
    <row r="333" spans="1:58">
      <c r="A333" s="9" t="str">
        <f t="shared" si="15"/>
        <v>2026-01</v>
      </c>
      <c r="B333" s="9" t="str">
        <f>_xlfn.XLOOKUP(I333,过机服务商重量差!A:A,过机服务商重量差!G:G)</f>
        <v>无崖子</v>
      </c>
      <c r="C333" s="9" t="str">
        <f>IF(N333="FBA","主营产品",IF(N333="专线","专线",LOOKUP(1,0/((G333&gt;=提成标准!D:D)*(G333&lt;提成标准!E:E)),提成标准!C:C)))</f>
        <v>快递小货</v>
      </c>
      <c r="D333" s="9">
        <f t="shared" si="16"/>
        <v>1</v>
      </c>
      <c r="E333" s="9">
        <f>_xlfn.XLOOKUP(C333,提成标准!C:C,提成标准!H:H,"")</f>
        <v>2</v>
      </c>
      <c r="F333" s="9">
        <f t="shared" si="17"/>
        <v>2</v>
      </c>
      <c r="G333" s="9">
        <f>_xlfn.XLOOKUP(I333,过机服务商重量差!A:A,过机服务商重量差!L:L)</f>
        <v>20</v>
      </c>
      <c r="H333" s="9" t="str">
        <f ca="1">IFERROR(LOOKUP(1,0/((B333=名单!B:B)*(VALUE(AY333)&gt;=名单!E:E)*(VALUE(AY333)&lt;=名单!G:G)*(AA333="正常走货")),名单!H:H),"否")</f>
        <v>是</v>
      </c>
      <c r="I333" s="64" t="s">
        <v>1106</v>
      </c>
      <c r="J333" s="64" t="s">
        <v>1108</v>
      </c>
      <c r="L333" s="64" t="s">
        <v>465</v>
      </c>
      <c r="N333" s="64" t="s">
        <v>18</v>
      </c>
      <c r="O333" s="66"/>
      <c r="P333" s="66"/>
      <c r="T333" s="66"/>
      <c r="U333" s="65" t="s">
        <v>1109</v>
      </c>
      <c r="V333" s="65" t="s">
        <v>14413</v>
      </c>
      <c r="W333" s="66"/>
      <c r="Y333" s="66"/>
      <c r="Z333" s="66"/>
      <c r="AA333" s="65" t="s">
        <v>14382</v>
      </c>
      <c r="AQ333" s="64">
        <v>-125.32</v>
      </c>
      <c r="AU333" s="66"/>
      <c r="AV333" s="66"/>
      <c r="AX333" s="66"/>
      <c r="AY333" s="67" t="s">
        <v>14725</v>
      </c>
      <c r="BE333" s="66"/>
    </row>
    <row r="334" spans="1:58">
      <c r="A334" s="9" t="str">
        <f t="shared" si="15"/>
        <v>2026-01</v>
      </c>
      <c r="B334" s="9" t="str">
        <f>_xlfn.XLOOKUP(I334,过机服务商重量差!A:A,过机服务商重量差!G:G)</f>
        <v>帅时莹</v>
      </c>
      <c r="C334" s="9" t="str">
        <f>IF(N334="FBA","主营产品",IF(N334="专线","专线",LOOKUP(1,0/((G334&gt;=提成标准!D:D)*(G334&lt;提成标准!E:E)),提成标准!C:C)))</f>
        <v>快递大货</v>
      </c>
      <c r="D334" s="9">
        <f t="shared" si="16"/>
        <v>30</v>
      </c>
      <c r="E334" s="9">
        <f>_xlfn.XLOOKUP(C334,提成标准!C:C,提成标准!H:H,"")</f>
        <v>0.1</v>
      </c>
      <c r="F334" s="9">
        <f t="shared" si="17"/>
        <v>3</v>
      </c>
      <c r="G334" s="9">
        <f>_xlfn.XLOOKUP(I334,过机服务商重量差!A:A,过机服务商重量差!L:L)</f>
        <v>30</v>
      </c>
      <c r="H334" s="9" t="str">
        <f ca="1">IFERROR(LOOKUP(1,0/((B334=名单!B:B)*(VALUE(AY334)&gt;=名单!E:E)*(VALUE(AY334)&lt;=名单!G:G)*(AA334="正常走货")),名单!H:H),"否")</f>
        <v>否</v>
      </c>
      <c r="I334" s="64" t="s">
        <v>1110</v>
      </c>
      <c r="J334" s="64" t="s">
        <v>1112</v>
      </c>
      <c r="L334" s="65" t="s">
        <v>586</v>
      </c>
      <c r="N334" s="64" t="s">
        <v>18</v>
      </c>
      <c r="O334" s="66"/>
      <c r="P334" s="66"/>
      <c r="T334" s="66"/>
      <c r="U334" s="65" t="s">
        <v>1113</v>
      </c>
      <c r="V334" s="65" t="s">
        <v>14413</v>
      </c>
      <c r="W334" s="66"/>
      <c r="Y334" s="66"/>
      <c r="Z334" s="66"/>
      <c r="AA334" s="65" t="s">
        <v>14382</v>
      </c>
      <c r="AQ334" s="64">
        <v>348.54</v>
      </c>
      <c r="AU334" s="66"/>
      <c r="AV334" s="66"/>
      <c r="AW334" s="66"/>
      <c r="AX334" s="66"/>
      <c r="AY334" s="67" t="s">
        <v>14726</v>
      </c>
      <c r="BE334" s="66"/>
    </row>
    <row r="335" spans="1:58">
      <c r="A335" s="9" t="str">
        <f t="shared" si="15"/>
        <v>2026-01</v>
      </c>
      <c r="B335" s="9" t="str">
        <f>_xlfn.XLOOKUP(I335,过机服务商重量差!A:A,过机服务商重量差!G:G)</f>
        <v>帅时莹</v>
      </c>
      <c r="C335" s="9" t="str">
        <f>IF(N335="FBA","主营产品",IF(N335="专线","专线",LOOKUP(1,0/((G335&gt;=提成标准!D:D)*(G335&lt;提成标准!E:E)),提成标准!C:C)))</f>
        <v>快递大货</v>
      </c>
      <c r="D335" s="9">
        <f t="shared" si="16"/>
        <v>104</v>
      </c>
      <c r="E335" s="9">
        <f>_xlfn.XLOOKUP(C335,提成标准!C:C,提成标准!H:H,"")</f>
        <v>0.1</v>
      </c>
      <c r="F335" s="9">
        <f t="shared" si="17"/>
        <v>10.4</v>
      </c>
      <c r="G335" s="9">
        <f>_xlfn.XLOOKUP(I335,过机服务商重量差!A:A,过机服务商重量差!L:L)</f>
        <v>104</v>
      </c>
      <c r="H335" s="9" t="str">
        <f ca="1">IFERROR(LOOKUP(1,0/((B335=名单!B:B)*(VALUE(AY335)&gt;=名单!E:E)*(VALUE(AY335)&lt;=名单!G:G)*(AA335="正常走货")),名单!H:H),"否")</f>
        <v>否</v>
      </c>
      <c r="I335" s="64" t="s">
        <v>1114</v>
      </c>
      <c r="J335" s="64" t="s">
        <v>1116</v>
      </c>
      <c r="L335" s="65" t="s">
        <v>97</v>
      </c>
      <c r="N335" s="64" t="s">
        <v>18</v>
      </c>
      <c r="O335" s="66"/>
      <c r="P335" s="66"/>
      <c r="T335" s="66"/>
      <c r="U335" s="65" t="s">
        <v>288</v>
      </c>
      <c r="V335" s="65" t="s">
        <v>14413</v>
      </c>
      <c r="W335" s="66"/>
      <c r="Y335" s="66"/>
      <c r="Z335" s="66"/>
      <c r="AA335" s="65" t="s">
        <v>14382</v>
      </c>
      <c r="AQ335" s="64">
        <v>147.6</v>
      </c>
      <c r="AV335" s="66"/>
      <c r="AW335" s="66"/>
      <c r="AX335" s="66"/>
      <c r="AY335" s="67" t="s">
        <v>14727</v>
      </c>
      <c r="BE335" s="66"/>
    </row>
    <row r="336" spans="1:58">
      <c r="A336" s="9" t="str">
        <f t="shared" si="15"/>
        <v>2026-01</v>
      </c>
      <c r="B336" s="9" t="str">
        <f>_xlfn.XLOOKUP(I336,过机服务商重量差!A:A,过机服务商重量差!G:G)</f>
        <v>玉麒麟</v>
      </c>
      <c r="C336" s="9" t="str">
        <f>IF(N336="FBA","主营产品",IF(N336="专线","专线",LOOKUP(1,0/((G336&gt;=提成标准!D:D)*(G336&lt;提成标准!E:E)),提成标准!C:C)))</f>
        <v>快递小货</v>
      </c>
      <c r="D336" s="9">
        <f t="shared" si="16"/>
        <v>1</v>
      </c>
      <c r="E336" s="9">
        <f>_xlfn.XLOOKUP(C336,提成标准!C:C,提成标准!H:H,"")</f>
        <v>2</v>
      </c>
      <c r="F336" s="9">
        <f t="shared" si="17"/>
        <v>2</v>
      </c>
      <c r="G336" s="9">
        <f>_xlfn.XLOOKUP(I336,过机服务商重量差!A:A,过机服务商重量差!L:L)</f>
        <v>0.5</v>
      </c>
      <c r="H336" s="9" t="str">
        <f ca="1">IFERROR(LOOKUP(1,0/((B336=名单!B:B)*(VALUE(AY336)&gt;=名单!E:E)*(VALUE(AY336)&lt;=名单!G:G)*(AA336="正常走货")),名单!H:H),"否")</f>
        <v>否</v>
      </c>
      <c r="I336" s="64" t="s">
        <v>1117</v>
      </c>
      <c r="J336" s="64" t="s">
        <v>1119</v>
      </c>
      <c r="L336" s="65" t="s">
        <v>17</v>
      </c>
      <c r="N336" s="64" t="s">
        <v>18</v>
      </c>
      <c r="O336" s="66"/>
      <c r="P336" s="66"/>
      <c r="T336" s="66"/>
      <c r="U336" s="65" t="s">
        <v>203</v>
      </c>
      <c r="V336" s="65" t="s">
        <v>14381</v>
      </c>
      <c r="W336" s="66"/>
      <c r="Y336" s="66"/>
      <c r="Z336" s="66"/>
      <c r="AA336" s="65" t="s">
        <v>14382</v>
      </c>
      <c r="AQ336" s="64">
        <v>70.44</v>
      </c>
      <c r="AU336" s="66"/>
      <c r="AV336" s="66"/>
      <c r="AX336" s="66"/>
      <c r="AY336" s="67" t="s">
        <v>14728</v>
      </c>
      <c r="BE336" s="66"/>
    </row>
    <row r="337" spans="1:58">
      <c r="A337" s="9" t="str">
        <f t="shared" si="15"/>
        <v>2026-01</v>
      </c>
      <c r="B337" s="9" t="str">
        <f>_xlfn.XLOOKUP(I337,过机服务商重量差!A:A,过机服务商重量差!G:G)</f>
        <v>玉麒麟</v>
      </c>
      <c r="C337" s="9" t="str">
        <f>IF(N337="FBA","主营产品",IF(N337="专线","专线",LOOKUP(1,0/((G337&gt;=提成标准!D:D)*(G337&lt;提成标准!E:E)),提成标准!C:C)))</f>
        <v>快递小货</v>
      </c>
      <c r="D337" s="9">
        <f t="shared" si="16"/>
        <v>1</v>
      </c>
      <c r="E337" s="9">
        <f>_xlfn.XLOOKUP(C337,提成标准!C:C,提成标准!H:H,"")</f>
        <v>2</v>
      </c>
      <c r="F337" s="9">
        <f t="shared" si="17"/>
        <v>2</v>
      </c>
      <c r="G337" s="9">
        <f>_xlfn.XLOOKUP(I337,过机服务商重量差!A:A,过机服务商重量差!L:L)</f>
        <v>18</v>
      </c>
      <c r="H337" s="9" t="str">
        <f ca="1">IFERROR(LOOKUP(1,0/((B337=名单!B:B)*(VALUE(AY337)&gt;=名单!E:E)*(VALUE(AY337)&lt;=名单!G:G)*(AA337="正常走货")),名单!H:H),"否")</f>
        <v>否</v>
      </c>
      <c r="I337" s="64" t="s">
        <v>1120</v>
      </c>
      <c r="J337" s="64" t="s">
        <v>1122</v>
      </c>
      <c r="L337" s="64" t="s">
        <v>24</v>
      </c>
      <c r="N337" s="64" t="s">
        <v>18</v>
      </c>
      <c r="O337" s="66"/>
      <c r="P337" s="66"/>
      <c r="T337" s="66"/>
      <c r="U337" s="65" t="s">
        <v>540</v>
      </c>
      <c r="V337" s="65" t="s">
        <v>14413</v>
      </c>
      <c r="W337" s="66"/>
      <c r="Y337" s="66"/>
      <c r="Z337" s="66"/>
      <c r="AA337" s="65" t="s">
        <v>14382</v>
      </c>
      <c r="AQ337" s="64">
        <v>93.75</v>
      </c>
      <c r="AU337" s="66"/>
      <c r="AV337" s="66"/>
      <c r="AX337" s="66"/>
      <c r="AY337" s="67" t="s">
        <v>14729</v>
      </c>
      <c r="BC337" s="66"/>
      <c r="BE337" s="66"/>
    </row>
    <row r="338" spans="1:58">
      <c r="A338" s="9" t="str">
        <f t="shared" si="15"/>
        <v>2026-01</v>
      </c>
      <c r="B338" s="9" t="str">
        <f>_xlfn.XLOOKUP(I338,过机服务商重量差!A:A,过机服务商重量差!G:G)</f>
        <v>帅时莹</v>
      </c>
      <c r="C338" s="9" t="str">
        <f>IF(N338="FBA","主营产品",IF(N338="专线","专线",LOOKUP(1,0/((G338&gt;=提成标准!D:D)*(G338&lt;提成标准!E:E)),提成标准!C:C)))</f>
        <v>快递大货</v>
      </c>
      <c r="D338" s="9">
        <f t="shared" si="16"/>
        <v>42</v>
      </c>
      <c r="E338" s="9">
        <f>_xlfn.XLOOKUP(C338,提成标准!C:C,提成标准!H:H,"")</f>
        <v>0.1</v>
      </c>
      <c r="F338" s="9">
        <f t="shared" si="17"/>
        <v>4.2</v>
      </c>
      <c r="G338" s="9">
        <f>_xlfn.XLOOKUP(I338,过机服务商重量差!A:A,过机服务商重量差!L:L)</f>
        <v>42</v>
      </c>
      <c r="H338" s="9" t="str">
        <f ca="1">IFERROR(LOOKUP(1,0/((B338=名单!B:B)*(VALUE(AY338)&gt;=名单!E:E)*(VALUE(AY338)&lt;=名单!G:G)*(AA338="正常走货")),名单!H:H),"否")</f>
        <v>否</v>
      </c>
      <c r="I338" s="64" t="s">
        <v>1123</v>
      </c>
      <c r="J338" s="64" t="s">
        <v>1125</v>
      </c>
      <c r="L338" s="64" t="s">
        <v>97</v>
      </c>
      <c r="N338" s="64" t="s">
        <v>18</v>
      </c>
      <c r="O338" s="66"/>
      <c r="P338" s="66"/>
      <c r="T338" s="66"/>
      <c r="U338" s="65" t="s">
        <v>288</v>
      </c>
      <c r="V338" s="64" t="s">
        <v>14413</v>
      </c>
      <c r="W338" s="66"/>
      <c r="Y338" s="66"/>
      <c r="Z338" s="66"/>
      <c r="AA338" s="65" t="s">
        <v>14382</v>
      </c>
      <c r="AQ338" s="64">
        <v>125.6</v>
      </c>
      <c r="AU338" s="66"/>
      <c r="AV338" s="66"/>
      <c r="AX338" s="66"/>
      <c r="AY338" s="67" t="s">
        <v>14730</v>
      </c>
      <c r="BE338" s="66"/>
    </row>
    <row r="339" spans="1:58">
      <c r="A339" s="9" t="str">
        <f t="shared" si="15"/>
        <v>2026-01</v>
      </c>
      <c r="B339" s="9" t="str">
        <f>_xlfn.XLOOKUP(I339,过机服务商重量差!A:A,过机服务商重量差!G:G)</f>
        <v>无崖子</v>
      </c>
      <c r="C339" s="9" t="str">
        <f>IF(N339="FBA","主营产品",IF(N339="专线","专线",LOOKUP(1,0/((G339&gt;=提成标准!D:D)*(G339&lt;提成标准!E:E)),提成标准!C:C)))</f>
        <v>快递小货</v>
      </c>
      <c r="D339" s="9">
        <f t="shared" si="16"/>
        <v>1</v>
      </c>
      <c r="E339" s="9">
        <f>_xlfn.XLOOKUP(C339,提成标准!C:C,提成标准!H:H,"")</f>
        <v>2</v>
      </c>
      <c r="F339" s="9">
        <f t="shared" si="17"/>
        <v>2</v>
      </c>
      <c r="G339" s="9">
        <f>_xlfn.XLOOKUP(I339,过机服务商重量差!A:A,过机服务商重量差!L:L)</f>
        <v>6</v>
      </c>
      <c r="H339" s="9" t="str">
        <f ca="1">IFERROR(LOOKUP(1,0/((B339=名单!B:B)*(VALUE(AY339)&gt;=名单!E:E)*(VALUE(AY339)&lt;=名单!G:G)*(AA339="正常走货")),名单!H:H),"否")</f>
        <v>是</v>
      </c>
      <c r="I339" s="64" t="s">
        <v>1126</v>
      </c>
      <c r="J339" s="64" t="s">
        <v>1128</v>
      </c>
      <c r="L339" s="65" t="s">
        <v>128</v>
      </c>
      <c r="N339" s="64" t="s">
        <v>18</v>
      </c>
      <c r="O339" s="66"/>
      <c r="P339" s="66"/>
      <c r="T339" s="66"/>
      <c r="U339" s="65" t="s">
        <v>288</v>
      </c>
      <c r="V339" s="64" t="s">
        <v>14413</v>
      </c>
      <c r="W339" s="66"/>
      <c r="Y339" s="66"/>
      <c r="Z339" s="66"/>
      <c r="AA339" s="65" t="s">
        <v>14382</v>
      </c>
      <c r="AQ339" s="64">
        <v>91.32</v>
      </c>
      <c r="AV339" s="66"/>
      <c r="AW339" s="66"/>
      <c r="AX339" s="66"/>
      <c r="AY339" s="67" t="s">
        <v>14731</v>
      </c>
      <c r="BC339" s="66"/>
      <c r="BE339" s="66"/>
    </row>
    <row r="340" spans="1:58">
      <c r="A340" s="9" t="str">
        <f t="shared" si="15"/>
        <v>2026-01</v>
      </c>
      <c r="B340" s="9" t="str">
        <f>_xlfn.XLOOKUP(I340,过机服务商重量差!A:A,过机服务商重量差!G:G)</f>
        <v>玉麒麟</v>
      </c>
      <c r="C340" s="9" t="str">
        <f>IF(N340="FBA","主营产品",IF(N340="专线","专线",LOOKUP(1,0/((G340&gt;=提成标准!D:D)*(G340&lt;提成标准!E:E)),提成标准!C:C)))</f>
        <v>快递小货</v>
      </c>
      <c r="D340" s="9">
        <f t="shared" si="16"/>
        <v>1</v>
      </c>
      <c r="E340" s="9">
        <f>_xlfn.XLOOKUP(C340,提成标准!C:C,提成标准!H:H,"")</f>
        <v>2</v>
      </c>
      <c r="F340" s="9">
        <f t="shared" si="17"/>
        <v>2</v>
      </c>
      <c r="G340" s="9">
        <f>_xlfn.XLOOKUP(I340,过机服务商重量差!A:A,过机服务商重量差!L:L)</f>
        <v>4</v>
      </c>
      <c r="H340" s="9" t="str">
        <f ca="1">IFERROR(LOOKUP(1,0/((B340=名单!B:B)*(VALUE(AY340)&gt;=名单!E:E)*(VALUE(AY340)&lt;=名单!G:G)*(AA340="正常走货")),名单!H:H),"否")</f>
        <v>否</v>
      </c>
      <c r="I340" s="64" t="s">
        <v>1129</v>
      </c>
      <c r="J340" s="64" t="s">
        <v>1131</v>
      </c>
      <c r="L340" s="65" t="s">
        <v>24</v>
      </c>
      <c r="N340" s="64" t="s">
        <v>18</v>
      </c>
      <c r="O340" s="66"/>
      <c r="P340" s="66"/>
      <c r="T340" s="66"/>
      <c r="U340" s="65" t="s">
        <v>535</v>
      </c>
      <c r="V340" s="65" t="s">
        <v>14413</v>
      </c>
      <c r="W340" s="66"/>
      <c r="Y340" s="66"/>
      <c r="Z340" s="66"/>
      <c r="AA340" s="65" t="s">
        <v>14382</v>
      </c>
      <c r="AQ340" s="64">
        <v>100.47</v>
      </c>
      <c r="AV340" s="66"/>
      <c r="AX340" s="66"/>
      <c r="AY340" s="67" t="s">
        <v>14732</v>
      </c>
      <c r="BC340" s="66"/>
      <c r="BE340" s="66"/>
      <c r="BF340" s="66"/>
    </row>
    <row r="341" spans="1:58">
      <c r="A341" s="9" t="str">
        <f t="shared" si="15"/>
        <v>2026-01</v>
      </c>
      <c r="B341" s="9" t="str">
        <f>_xlfn.XLOOKUP(I341,过机服务商重量差!A:A,过机服务商重量差!G:G)</f>
        <v>玉麒麟</v>
      </c>
      <c r="C341" s="9" t="str">
        <f>IF(N341="FBA","主营产品",IF(N341="专线","专线",LOOKUP(1,0/((G341&gt;=提成标准!D:D)*(G341&lt;提成标准!E:E)),提成标准!C:C)))</f>
        <v>快递大货</v>
      </c>
      <c r="D341" s="9">
        <f t="shared" si="16"/>
        <v>36</v>
      </c>
      <c r="E341" s="9">
        <f>_xlfn.XLOOKUP(C341,提成标准!C:C,提成标准!H:H,"")</f>
        <v>0.1</v>
      </c>
      <c r="F341" s="9">
        <f t="shared" si="17"/>
        <v>3.6</v>
      </c>
      <c r="G341" s="9">
        <f>_xlfn.XLOOKUP(I341,过机服务商重量差!A:A,过机服务商重量差!L:L)</f>
        <v>36</v>
      </c>
      <c r="H341" s="9" t="str">
        <f ca="1">IFERROR(LOOKUP(1,0/((B341=名单!B:B)*(VALUE(AY341)&gt;=名单!E:E)*(VALUE(AY341)&lt;=名单!G:G)*(AA341="正常走货")),名单!H:H),"否")</f>
        <v>否</v>
      </c>
      <c r="I341" s="64" t="s">
        <v>1132</v>
      </c>
      <c r="J341" s="64" t="s">
        <v>1134</v>
      </c>
      <c r="L341" s="65" t="s">
        <v>17</v>
      </c>
      <c r="N341" s="64" t="s">
        <v>18</v>
      </c>
      <c r="O341" s="66"/>
      <c r="P341" s="66"/>
      <c r="T341" s="66"/>
      <c r="U341" s="65" t="s">
        <v>145</v>
      </c>
      <c r="V341" s="65" t="s">
        <v>14410</v>
      </c>
      <c r="W341" s="66"/>
      <c r="Y341" s="66"/>
      <c r="Z341" s="66"/>
      <c r="AA341" s="65" t="s">
        <v>14382</v>
      </c>
      <c r="AQ341" s="64">
        <v>180</v>
      </c>
      <c r="AV341" s="66"/>
      <c r="AW341" s="66"/>
      <c r="AX341" s="66"/>
      <c r="AY341" s="67" t="s">
        <v>14733</v>
      </c>
      <c r="BF341" s="66"/>
    </row>
    <row r="342" spans="1:58">
      <c r="A342" s="9" t="str">
        <f t="shared" si="15"/>
        <v>2026-01</v>
      </c>
      <c r="B342" s="9" t="str">
        <f>_xlfn.XLOOKUP(I342,过机服务商重量差!A:A,过机服务商重量差!G:G)</f>
        <v>帅时莹</v>
      </c>
      <c r="C342" s="9" t="str">
        <f>IF(N342="FBA","主营产品",IF(N342="专线","专线",LOOKUP(1,0/((G342&gt;=提成标准!D:D)*(G342&lt;提成标准!E:E)),提成标准!C:C)))</f>
        <v>快递小货</v>
      </c>
      <c r="D342" s="9">
        <f t="shared" si="16"/>
        <v>1</v>
      </c>
      <c r="E342" s="9">
        <f>_xlfn.XLOOKUP(C342,提成标准!C:C,提成标准!H:H,"")</f>
        <v>2</v>
      </c>
      <c r="F342" s="9">
        <f t="shared" si="17"/>
        <v>2</v>
      </c>
      <c r="G342" s="9">
        <f>_xlfn.XLOOKUP(I342,过机服务商重量差!A:A,过机服务商重量差!L:L)</f>
        <v>11.5</v>
      </c>
      <c r="H342" s="9" t="str">
        <f ca="1">IFERROR(LOOKUP(1,0/((B342=名单!B:B)*(VALUE(AY342)&gt;=名单!E:E)*(VALUE(AY342)&lt;=名单!G:G)*(AA342="正常走货")),名单!H:H),"否")</f>
        <v>否</v>
      </c>
      <c r="I342" s="64" t="s">
        <v>1135</v>
      </c>
      <c r="J342" s="64" t="s">
        <v>1137</v>
      </c>
      <c r="L342" s="65" t="s">
        <v>586</v>
      </c>
      <c r="N342" s="64" t="s">
        <v>18</v>
      </c>
      <c r="O342" s="66"/>
      <c r="P342" s="66"/>
      <c r="T342" s="66"/>
      <c r="U342" s="65" t="s">
        <v>199</v>
      </c>
      <c r="V342" s="64" t="s">
        <v>14442</v>
      </c>
      <c r="W342" s="66"/>
      <c r="Y342" s="66"/>
      <c r="Z342" s="66"/>
      <c r="AA342" s="65" t="s">
        <v>14382</v>
      </c>
      <c r="AQ342" s="64">
        <v>190.8</v>
      </c>
      <c r="AV342" s="66"/>
      <c r="AW342" s="66"/>
      <c r="AX342" s="66"/>
      <c r="AY342" s="67" t="s">
        <v>14734</v>
      </c>
      <c r="BC342" s="66"/>
      <c r="BE342" s="66"/>
    </row>
    <row r="343" spans="1:58">
      <c r="A343" s="9" t="str">
        <f t="shared" si="15"/>
        <v>2026-01</v>
      </c>
      <c r="B343" s="9" t="str">
        <f>_xlfn.XLOOKUP(I343,过机服务商重量差!A:A,过机服务商重量差!G:G)</f>
        <v>无崖子</v>
      </c>
      <c r="C343" s="9" t="str">
        <f>IF(N343="FBA","主营产品",IF(N343="专线","专线",LOOKUP(1,0/((G343&gt;=提成标准!D:D)*(G343&lt;提成标准!E:E)),提成标准!C:C)))</f>
        <v>快递小货</v>
      </c>
      <c r="D343" s="9">
        <f t="shared" si="16"/>
        <v>1</v>
      </c>
      <c r="E343" s="9">
        <f>_xlfn.XLOOKUP(C343,提成标准!C:C,提成标准!H:H,"")</f>
        <v>2</v>
      </c>
      <c r="F343" s="9">
        <f t="shared" si="17"/>
        <v>2</v>
      </c>
      <c r="G343" s="9">
        <f>_xlfn.XLOOKUP(I343,过机服务商重量差!A:A,过机服务商重量差!L:L)</f>
        <v>0.5</v>
      </c>
      <c r="H343" s="9" t="str">
        <f ca="1">IFERROR(LOOKUP(1,0/((B343=名单!B:B)*(VALUE(AY343)&gt;=名单!E:E)*(VALUE(AY343)&lt;=名单!G:G)*(AA343="正常走货")),名单!H:H),"否")</f>
        <v>是</v>
      </c>
      <c r="I343" s="64" t="s">
        <v>1138</v>
      </c>
      <c r="J343" s="64" t="s">
        <v>1140</v>
      </c>
      <c r="L343" s="64" t="s">
        <v>603</v>
      </c>
      <c r="N343" s="64" t="s">
        <v>18</v>
      </c>
      <c r="O343" s="66"/>
      <c r="P343" s="66"/>
      <c r="T343" s="66"/>
      <c r="U343" s="65" t="s">
        <v>86</v>
      </c>
      <c r="V343" s="64" t="s">
        <v>14381</v>
      </c>
      <c r="W343" s="66"/>
      <c r="Y343" s="66"/>
      <c r="Z343" s="66"/>
      <c r="AA343" s="65" t="s">
        <v>14382</v>
      </c>
      <c r="AQ343" s="64">
        <v>117.1</v>
      </c>
      <c r="AU343" s="66"/>
      <c r="AV343" s="66"/>
      <c r="AX343" s="66"/>
      <c r="AY343" s="67" t="s">
        <v>14735</v>
      </c>
      <c r="BE343" s="66"/>
      <c r="BF343" s="66"/>
    </row>
    <row r="344" spans="1:58">
      <c r="A344" s="9" t="str">
        <f t="shared" si="15"/>
        <v>2026-01</v>
      </c>
      <c r="B344" s="9" t="str">
        <f>_xlfn.XLOOKUP(I344,过机服务商重量差!A:A,过机服务商重量差!G:G)</f>
        <v>小旋风</v>
      </c>
      <c r="C344" s="9" t="str">
        <f>IF(N344="FBA","主营产品",IF(N344="专线","专线",LOOKUP(1,0/((G344&gt;=提成标准!D:D)*(G344&lt;提成标准!E:E)),提成标准!C:C)))</f>
        <v>快递大货</v>
      </c>
      <c r="D344" s="9">
        <f t="shared" si="16"/>
        <v>35</v>
      </c>
      <c r="E344" s="9">
        <f>_xlfn.XLOOKUP(C344,提成标准!C:C,提成标准!H:H,"")</f>
        <v>0.1</v>
      </c>
      <c r="F344" s="9">
        <f t="shared" si="17"/>
        <v>3.5</v>
      </c>
      <c r="G344" s="9">
        <f>_xlfn.XLOOKUP(I344,过机服务商重量差!A:A,过机服务商重量差!L:L)</f>
        <v>35</v>
      </c>
      <c r="H344" s="9" t="str">
        <f ca="1">IFERROR(LOOKUP(1,0/((B344=名单!B:B)*(VALUE(AY344)&gt;=名单!E:E)*(VALUE(AY344)&lt;=名单!G:G)*(AA344="正常走货")),名单!H:H),"否")</f>
        <v>否</v>
      </c>
      <c r="I344" s="64" t="s">
        <v>1141</v>
      </c>
      <c r="J344" s="64" t="s">
        <v>1143</v>
      </c>
      <c r="L344" s="65" t="s">
        <v>78</v>
      </c>
      <c r="N344" s="64" t="s">
        <v>18</v>
      </c>
      <c r="O344" s="66"/>
      <c r="P344" s="66"/>
      <c r="T344" s="66"/>
      <c r="U344" s="65" t="s">
        <v>227</v>
      </c>
      <c r="V344" s="64" t="s">
        <v>14413</v>
      </c>
      <c r="W344" s="66"/>
      <c r="Y344" s="66"/>
      <c r="Z344" s="66"/>
      <c r="AA344" s="65" t="s">
        <v>14382</v>
      </c>
      <c r="AQ344" s="64">
        <v>94.5</v>
      </c>
      <c r="AU344" s="66"/>
      <c r="AV344" s="66"/>
      <c r="AW344" s="66"/>
      <c r="AX344" s="66"/>
      <c r="AY344" s="67" t="s">
        <v>14736</v>
      </c>
      <c r="BE344" s="66"/>
    </row>
    <row r="345" spans="1:58">
      <c r="A345" s="9" t="str">
        <f t="shared" si="15"/>
        <v>2026-01</v>
      </c>
      <c r="B345" s="9" t="str">
        <f>_xlfn.XLOOKUP(I345,过机服务商重量差!A:A,过机服务商重量差!G:G)</f>
        <v>小旋风</v>
      </c>
      <c r="C345" s="9" t="str">
        <f>IF(N345="FBA","主营产品",IF(N345="专线","专线",LOOKUP(1,0/((G345&gt;=提成标准!D:D)*(G345&lt;提成标准!E:E)),提成标准!C:C)))</f>
        <v>快递大货</v>
      </c>
      <c r="D345" s="9">
        <f t="shared" si="16"/>
        <v>34.5</v>
      </c>
      <c r="E345" s="9">
        <f>_xlfn.XLOOKUP(C345,提成标准!C:C,提成标准!H:H,"")</f>
        <v>0.1</v>
      </c>
      <c r="F345" s="9">
        <f t="shared" si="17"/>
        <v>3.45</v>
      </c>
      <c r="G345" s="9">
        <f>_xlfn.XLOOKUP(I345,过机服务商重量差!A:A,过机服务商重量差!L:L)</f>
        <v>34.5</v>
      </c>
      <c r="H345" s="9" t="str">
        <f ca="1">IFERROR(LOOKUP(1,0/((B345=名单!B:B)*(VALUE(AY345)&gt;=名单!E:E)*(VALUE(AY345)&lt;=名单!G:G)*(AA345="正常走货")),名单!H:H),"否")</f>
        <v>否</v>
      </c>
      <c r="I345" s="64" t="s">
        <v>1144</v>
      </c>
      <c r="J345" s="64" t="s">
        <v>1146</v>
      </c>
      <c r="L345" s="65" t="s">
        <v>428</v>
      </c>
      <c r="N345" s="64" t="s">
        <v>18</v>
      </c>
      <c r="O345" s="66"/>
      <c r="P345" s="66"/>
      <c r="T345" s="66"/>
      <c r="U345" s="65" t="s">
        <v>227</v>
      </c>
      <c r="V345" s="64" t="s">
        <v>14413</v>
      </c>
      <c r="W345" s="66"/>
      <c r="Y345" s="66"/>
      <c r="Z345" s="66"/>
      <c r="AA345" s="65" t="s">
        <v>14382</v>
      </c>
      <c r="AQ345" s="64">
        <v>187.5</v>
      </c>
      <c r="AU345" s="66"/>
      <c r="AV345" s="66"/>
      <c r="AW345" s="66"/>
      <c r="AX345" s="66"/>
      <c r="AY345" s="67" t="s">
        <v>14737</v>
      </c>
      <c r="BE345" s="66"/>
      <c r="BF345" s="66"/>
    </row>
    <row r="346" spans="1:58">
      <c r="A346" s="9" t="str">
        <f t="shared" si="15"/>
        <v>2026-01</v>
      </c>
      <c r="B346" s="9" t="str">
        <f>_xlfn.XLOOKUP(I346,过机服务商重量差!A:A,过机服务商重量差!G:G)</f>
        <v>小旋风</v>
      </c>
      <c r="C346" s="9" t="str">
        <f>IF(N346="FBA","主营产品",IF(N346="专线","专线",LOOKUP(1,0/((G346&gt;=提成标准!D:D)*(G346&lt;提成标准!E:E)),提成标准!C:C)))</f>
        <v>快递大货</v>
      </c>
      <c r="D346" s="9">
        <f t="shared" si="16"/>
        <v>69</v>
      </c>
      <c r="E346" s="9">
        <f>_xlfn.XLOOKUP(C346,提成标准!C:C,提成标准!H:H,"")</f>
        <v>0.1</v>
      </c>
      <c r="F346" s="9">
        <f t="shared" si="17"/>
        <v>6.9</v>
      </c>
      <c r="G346" s="9">
        <f>_xlfn.XLOOKUP(I346,过机服务商重量差!A:A,过机服务商重量差!L:L)</f>
        <v>69</v>
      </c>
      <c r="H346" s="9" t="str">
        <f ca="1">IFERROR(LOOKUP(1,0/((B346=名单!B:B)*(VALUE(AY346)&gt;=名单!E:E)*(VALUE(AY346)&lt;=名单!G:G)*(AA346="正常走货")),名单!H:H),"否")</f>
        <v>否</v>
      </c>
      <c r="I346" s="64" t="s">
        <v>1147</v>
      </c>
      <c r="J346" s="64" t="s">
        <v>1149</v>
      </c>
      <c r="L346" s="64" t="s">
        <v>453</v>
      </c>
      <c r="N346" s="64" t="s">
        <v>18</v>
      </c>
      <c r="O346" s="66"/>
      <c r="P346" s="66"/>
      <c r="T346" s="66"/>
      <c r="U346" s="65" t="s">
        <v>227</v>
      </c>
      <c r="V346" s="65" t="s">
        <v>14413</v>
      </c>
      <c r="W346" s="66"/>
      <c r="Y346" s="66"/>
      <c r="Z346" s="66"/>
      <c r="AA346" s="65" t="s">
        <v>14382</v>
      </c>
      <c r="AQ346" s="64">
        <v>13.8</v>
      </c>
      <c r="AU346" s="66"/>
      <c r="AV346" s="66"/>
      <c r="AX346" s="66"/>
      <c r="AY346" s="67" t="s">
        <v>14738</v>
      </c>
      <c r="BE346" s="66"/>
    </row>
    <row r="347" spans="1:58">
      <c r="A347" s="9" t="str">
        <f t="shared" si="15"/>
        <v>2026-01</v>
      </c>
      <c r="B347" s="9" t="str">
        <f>_xlfn.XLOOKUP(I347,过机服务商重量差!A:A,过机服务商重量差!G:G)</f>
        <v>小旋风</v>
      </c>
      <c r="C347" s="9" t="str">
        <f>IF(N347="FBA","主营产品",IF(N347="专线","专线",LOOKUP(1,0/((G347&gt;=提成标准!D:D)*(G347&lt;提成标准!E:E)),提成标准!C:C)))</f>
        <v>快递小货</v>
      </c>
      <c r="D347" s="9">
        <f t="shared" si="16"/>
        <v>1</v>
      </c>
      <c r="E347" s="9">
        <f>_xlfn.XLOOKUP(C347,提成标准!C:C,提成标准!H:H,"")</f>
        <v>2</v>
      </c>
      <c r="F347" s="9">
        <f t="shared" si="17"/>
        <v>2</v>
      </c>
      <c r="G347" s="9">
        <f>_xlfn.XLOOKUP(I347,过机服务商重量差!A:A,过机服务商重量差!L:L)</f>
        <v>6</v>
      </c>
      <c r="H347" s="9" t="str">
        <f ca="1">IFERROR(LOOKUP(1,0/((B347=名单!B:B)*(VALUE(AY347)&gt;=名单!E:E)*(VALUE(AY347)&lt;=名单!G:G)*(AA347="正常走货")),名单!H:H),"否")</f>
        <v>否</v>
      </c>
      <c r="I347" s="64" t="s">
        <v>1150</v>
      </c>
      <c r="J347" s="64" t="s">
        <v>1152</v>
      </c>
      <c r="L347" s="65" t="s">
        <v>78</v>
      </c>
      <c r="N347" s="64" t="s">
        <v>18</v>
      </c>
      <c r="O347" s="66"/>
      <c r="P347" s="66"/>
      <c r="T347" s="66"/>
      <c r="U347" s="65" t="s">
        <v>292</v>
      </c>
      <c r="V347" s="65" t="s">
        <v>14413</v>
      </c>
      <c r="W347" s="66"/>
      <c r="Y347" s="66"/>
      <c r="Z347" s="66"/>
      <c r="AA347" s="65" t="s">
        <v>14382</v>
      </c>
      <c r="AQ347" s="64">
        <v>60</v>
      </c>
      <c r="AU347" s="66"/>
      <c r="AV347" s="66"/>
      <c r="AW347" s="66"/>
      <c r="AX347" s="66"/>
      <c r="AY347" s="67" t="s">
        <v>14739</v>
      </c>
      <c r="BE347" s="66"/>
      <c r="BF347" s="66"/>
    </row>
    <row r="348" spans="1:58">
      <c r="A348" s="9" t="str">
        <f t="shared" si="15"/>
        <v>2026-01</v>
      </c>
      <c r="B348" s="9" t="str">
        <f>_xlfn.XLOOKUP(I348,过机服务商重量差!A:A,过机服务商重量差!G:G)</f>
        <v>玉麒麟</v>
      </c>
      <c r="C348" s="9" t="str">
        <f>IF(N348="FBA","主营产品",IF(N348="专线","专线",LOOKUP(1,0/((G348&gt;=提成标准!D:D)*(G348&lt;提成标准!E:E)),提成标准!C:C)))</f>
        <v>快递小货</v>
      </c>
      <c r="D348" s="9">
        <f t="shared" si="16"/>
        <v>1</v>
      </c>
      <c r="E348" s="9">
        <f>_xlfn.XLOOKUP(C348,提成标准!C:C,提成标准!H:H,"")</f>
        <v>2</v>
      </c>
      <c r="F348" s="9">
        <f t="shared" si="17"/>
        <v>2</v>
      </c>
      <c r="G348" s="9">
        <f>_xlfn.XLOOKUP(I348,过机服务商重量差!A:A,过机服务商重量差!L:L)</f>
        <v>4</v>
      </c>
      <c r="H348" s="9" t="str">
        <f ca="1">IFERROR(LOOKUP(1,0/((B348=名单!B:B)*(VALUE(AY348)&gt;=名单!E:E)*(VALUE(AY348)&lt;=名单!G:G)*(AA348="正常走货")),名单!H:H),"否")</f>
        <v>否</v>
      </c>
      <c r="I348" s="64" t="s">
        <v>1153</v>
      </c>
      <c r="J348" s="64" t="s">
        <v>1155</v>
      </c>
      <c r="L348" s="65" t="s">
        <v>24</v>
      </c>
      <c r="N348" s="64" t="s">
        <v>18</v>
      </c>
      <c r="O348" s="66"/>
      <c r="P348" s="66"/>
      <c r="T348" s="66"/>
      <c r="U348" s="65" t="s">
        <v>187</v>
      </c>
      <c r="V348" s="65" t="s">
        <v>14413</v>
      </c>
      <c r="W348" s="66"/>
      <c r="Y348" s="66"/>
      <c r="Z348" s="66"/>
      <c r="AA348" s="65" t="s">
        <v>14382</v>
      </c>
      <c r="AQ348" s="64">
        <v>89</v>
      </c>
      <c r="AU348" s="66"/>
      <c r="AV348" s="66"/>
      <c r="AW348" s="66"/>
      <c r="AX348" s="66"/>
      <c r="AY348" s="67" t="s">
        <v>14740</v>
      </c>
      <c r="BC348" s="66"/>
      <c r="BE348" s="66"/>
      <c r="BF348" s="66"/>
    </row>
    <row r="349" spans="1:58">
      <c r="A349" s="9" t="str">
        <f t="shared" si="15"/>
        <v>2026-01</v>
      </c>
      <c r="B349" s="9" t="str">
        <f>_xlfn.XLOOKUP(I349,过机服务商重量差!A:A,过机服务商重量差!G:G)</f>
        <v>帅时莹</v>
      </c>
      <c r="C349" s="9" t="str">
        <f>IF(N349="FBA","主营产品",IF(N349="专线","专线",LOOKUP(1,0/((G349&gt;=提成标准!D:D)*(G349&lt;提成标准!E:E)),提成标准!C:C)))</f>
        <v>快递大货</v>
      </c>
      <c r="D349" s="9">
        <f t="shared" si="16"/>
        <v>24</v>
      </c>
      <c r="E349" s="9">
        <f>_xlfn.XLOOKUP(C349,提成标准!C:C,提成标准!H:H,"")</f>
        <v>0.1</v>
      </c>
      <c r="F349" s="9">
        <f t="shared" si="17"/>
        <v>2.4</v>
      </c>
      <c r="G349" s="9">
        <f>_xlfn.XLOOKUP(I349,过机服务商重量差!A:A,过机服务商重量差!L:L)</f>
        <v>24</v>
      </c>
      <c r="H349" s="9" t="str">
        <f ca="1">IFERROR(LOOKUP(1,0/((B349=名单!B:B)*(VALUE(AY349)&gt;=名单!E:E)*(VALUE(AY349)&lt;=名单!G:G)*(AA349="正常走货")),名单!H:H),"否")</f>
        <v>否</v>
      </c>
      <c r="I349" s="64" t="s">
        <v>1156</v>
      </c>
      <c r="J349" s="64" t="s">
        <v>1158</v>
      </c>
      <c r="L349" s="64" t="s">
        <v>287</v>
      </c>
      <c r="N349" s="64" t="s">
        <v>18</v>
      </c>
      <c r="O349" s="66"/>
      <c r="P349" s="66"/>
      <c r="T349" s="66"/>
      <c r="U349" s="65" t="s">
        <v>227</v>
      </c>
      <c r="V349" s="65" t="s">
        <v>14413</v>
      </c>
      <c r="W349" s="66"/>
      <c r="Y349" s="66"/>
      <c r="Z349" s="66"/>
      <c r="AA349" s="65" t="s">
        <v>14382</v>
      </c>
      <c r="AQ349" s="64">
        <v>156.6</v>
      </c>
      <c r="AU349" s="66"/>
      <c r="AV349" s="66"/>
      <c r="AX349" s="66"/>
      <c r="AY349" s="67" t="s">
        <v>14741</v>
      </c>
      <c r="BE349" s="66"/>
      <c r="BF349" s="66"/>
    </row>
    <row r="350" spans="1:58">
      <c r="A350" s="9" t="str">
        <f t="shared" si="15"/>
        <v>2026-01</v>
      </c>
      <c r="B350" s="9" t="str">
        <f>_xlfn.XLOOKUP(I350,过机服务商重量差!A:A,过机服务商重量差!G:G)</f>
        <v>玉麒麟</v>
      </c>
      <c r="C350" s="9" t="str">
        <f>IF(N350="FBA","主营产品",IF(N350="专线","专线",LOOKUP(1,0/((G350&gt;=提成标准!D:D)*(G350&lt;提成标准!E:E)),提成标准!C:C)))</f>
        <v>快递小货</v>
      </c>
      <c r="D350" s="9">
        <f t="shared" si="16"/>
        <v>1</v>
      </c>
      <c r="E350" s="9">
        <f>_xlfn.XLOOKUP(C350,提成标准!C:C,提成标准!H:H,"")</f>
        <v>2</v>
      </c>
      <c r="F350" s="9">
        <f t="shared" si="17"/>
        <v>2</v>
      </c>
      <c r="G350" s="9">
        <f>_xlfn.XLOOKUP(I350,过机服务商重量差!A:A,过机服务商重量差!L:L)</f>
        <v>9</v>
      </c>
      <c r="H350" s="9" t="str">
        <f ca="1">IFERROR(LOOKUP(1,0/((B350=名单!B:B)*(VALUE(AY350)&gt;=名单!E:E)*(VALUE(AY350)&lt;=名单!G:G)*(AA350="正常走货")),名单!H:H),"否")</f>
        <v>否</v>
      </c>
      <c r="I350" s="64" t="s">
        <v>1159</v>
      </c>
      <c r="J350" s="64" t="s">
        <v>1161</v>
      </c>
      <c r="L350" s="64" t="s">
        <v>17</v>
      </c>
      <c r="N350" s="64" t="s">
        <v>18</v>
      </c>
      <c r="O350" s="66"/>
      <c r="P350" s="66"/>
      <c r="T350" s="66"/>
      <c r="U350" s="65" t="s">
        <v>292</v>
      </c>
      <c r="V350" s="65" t="s">
        <v>14413</v>
      </c>
      <c r="W350" s="66"/>
      <c r="Y350" s="66"/>
      <c r="Z350" s="66"/>
      <c r="AA350" s="65" t="s">
        <v>14382</v>
      </c>
      <c r="AQ350" s="64">
        <v>53.54</v>
      </c>
      <c r="AU350" s="66"/>
      <c r="AV350" s="66"/>
      <c r="AX350" s="66"/>
      <c r="AY350" s="67" t="s">
        <v>14742</v>
      </c>
      <c r="BE350" s="66"/>
    </row>
    <row r="351" spans="1:58">
      <c r="A351" s="9" t="str">
        <f t="shared" si="15"/>
        <v>2026-01</v>
      </c>
      <c r="B351" s="9" t="str">
        <f>_xlfn.XLOOKUP(I351,过机服务商重量差!A:A,过机服务商重量差!G:G)</f>
        <v>帅时莹</v>
      </c>
      <c r="C351" s="9" t="str">
        <f>IF(N351="FBA","主营产品",IF(N351="专线","专线",LOOKUP(1,0/((G351&gt;=提成标准!D:D)*(G351&lt;提成标准!E:E)),提成标准!C:C)))</f>
        <v>快递大货</v>
      </c>
      <c r="D351" s="9">
        <f t="shared" si="16"/>
        <v>21</v>
      </c>
      <c r="E351" s="9">
        <f>_xlfn.XLOOKUP(C351,提成标准!C:C,提成标准!H:H,"")</f>
        <v>0.1</v>
      </c>
      <c r="F351" s="9">
        <f t="shared" si="17"/>
        <v>2.1</v>
      </c>
      <c r="G351" s="9">
        <f>_xlfn.XLOOKUP(I351,过机服务商重量差!A:A,过机服务商重量差!L:L)</f>
        <v>21</v>
      </c>
      <c r="H351" s="9" t="str">
        <f ca="1">IFERROR(LOOKUP(1,0/((B351=名单!B:B)*(VALUE(AY351)&gt;=名单!E:E)*(VALUE(AY351)&lt;=名单!G:G)*(AA351="正常走货")),名单!H:H),"否")</f>
        <v>否</v>
      </c>
      <c r="I351" s="64" t="s">
        <v>1162</v>
      </c>
      <c r="J351" s="64" t="s">
        <v>1164</v>
      </c>
      <c r="L351" s="64" t="s">
        <v>97</v>
      </c>
      <c r="N351" s="64" t="s">
        <v>18</v>
      </c>
      <c r="O351" s="66"/>
      <c r="P351" s="66"/>
      <c r="T351" s="66"/>
      <c r="U351" s="65" t="s">
        <v>292</v>
      </c>
      <c r="V351" s="65" t="s">
        <v>14413</v>
      </c>
      <c r="W351" s="66"/>
      <c r="Y351" s="66"/>
      <c r="Z351" s="66"/>
      <c r="AA351" s="65" t="s">
        <v>14382</v>
      </c>
      <c r="AQ351" s="64">
        <v>205</v>
      </c>
      <c r="AU351" s="66"/>
      <c r="AV351" s="66"/>
      <c r="AX351" s="66"/>
      <c r="AY351" s="67" t="s">
        <v>14743</v>
      </c>
      <c r="BE351" s="66"/>
    </row>
    <row r="352" spans="1:58">
      <c r="A352" s="9" t="str">
        <f t="shared" si="15"/>
        <v>2026-01</v>
      </c>
      <c r="B352" s="9" t="str">
        <f>_xlfn.XLOOKUP(I352,过机服务商重量差!A:A,过机服务商重量差!G:G)</f>
        <v>玉麒麟</v>
      </c>
      <c r="C352" s="9" t="str">
        <f>IF(N352="FBA","主营产品",IF(N352="专线","专线",LOOKUP(1,0/((G352&gt;=提成标准!D:D)*(G352&lt;提成标准!E:E)),提成标准!C:C)))</f>
        <v>快递大货</v>
      </c>
      <c r="D352" s="9">
        <f t="shared" si="16"/>
        <v>32</v>
      </c>
      <c r="E352" s="9">
        <f>_xlfn.XLOOKUP(C352,提成标准!C:C,提成标准!H:H,"")</f>
        <v>0.1</v>
      </c>
      <c r="F352" s="9">
        <f t="shared" si="17"/>
        <v>3.2</v>
      </c>
      <c r="G352" s="9">
        <f>_xlfn.XLOOKUP(I352,过机服务商重量差!A:A,过机服务商重量差!L:L)</f>
        <v>32</v>
      </c>
      <c r="H352" s="9" t="str">
        <f ca="1">IFERROR(LOOKUP(1,0/((B352=名单!B:B)*(VALUE(AY352)&gt;=名单!E:E)*(VALUE(AY352)&lt;=名单!G:G)*(AA352="正常走货")),名单!H:H),"否")</f>
        <v>否</v>
      </c>
      <c r="I352" s="64" t="s">
        <v>1165</v>
      </c>
      <c r="J352" s="64" t="s">
        <v>1167</v>
      </c>
      <c r="L352" s="65" t="s">
        <v>17</v>
      </c>
      <c r="N352" s="64" t="s">
        <v>18</v>
      </c>
      <c r="O352" s="66"/>
      <c r="P352" s="66"/>
      <c r="T352" s="66"/>
      <c r="U352" s="65" t="s">
        <v>30</v>
      </c>
      <c r="V352" s="65" t="s">
        <v>14385</v>
      </c>
      <c r="W352" s="66"/>
      <c r="Y352" s="66"/>
      <c r="Z352" s="66"/>
      <c r="AA352" s="65" t="s">
        <v>14382</v>
      </c>
      <c r="AQ352" s="64">
        <v>342.15</v>
      </c>
      <c r="AU352" s="66"/>
      <c r="AV352" s="66"/>
      <c r="AW352" s="66"/>
      <c r="AX352" s="66"/>
      <c r="AY352" s="67" t="s">
        <v>14744</v>
      </c>
      <c r="BE352" s="66"/>
    </row>
    <row r="353" spans="1:58">
      <c r="A353" s="9" t="str">
        <f t="shared" si="15"/>
        <v>2026-01</v>
      </c>
      <c r="B353" s="9" t="str">
        <f>_xlfn.XLOOKUP(I353,过机服务商重量差!A:A,过机服务商重量差!G:G)</f>
        <v>风清扬</v>
      </c>
      <c r="C353" s="9" t="str">
        <f>IF(N353="FBA","主营产品",IF(N353="专线","专线",LOOKUP(1,0/((G353&gt;=提成标准!D:D)*(G353&lt;提成标准!E:E)),提成标准!C:C)))</f>
        <v>快递大货</v>
      </c>
      <c r="D353" s="9">
        <f t="shared" si="16"/>
        <v>106</v>
      </c>
      <c r="E353" s="9">
        <f>_xlfn.XLOOKUP(C353,提成标准!C:C,提成标准!H:H,"")</f>
        <v>0.1</v>
      </c>
      <c r="F353" s="9">
        <f t="shared" si="17"/>
        <v>10.6</v>
      </c>
      <c r="G353" s="9">
        <f>_xlfn.XLOOKUP(I353,过机服务商重量差!A:A,过机服务商重量差!L:L)</f>
        <v>106</v>
      </c>
      <c r="H353" s="9" t="str">
        <f ca="1">IFERROR(LOOKUP(1,0/((B353=名单!B:B)*(VALUE(AY353)&gt;=名单!E:E)*(VALUE(AY353)&lt;=名单!G:G)*(AA353="正常走货")),名单!H:H),"否")</f>
        <v>否</v>
      </c>
      <c r="I353" s="64" t="s">
        <v>1168</v>
      </c>
      <c r="J353" s="64" t="s">
        <v>1170</v>
      </c>
      <c r="L353" s="64" t="s">
        <v>124</v>
      </c>
      <c r="N353" s="64" t="s">
        <v>18</v>
      </c>
      <c r="O353" s="66"/>
      <c r="P353" s="66"/>
      <c r="T353" s="66"/>
      <c r="U353" s="65" t="s">
        <v>1171</v>
      </c>
      <c r="V353" s="65" t="s">
        <v>14745</v>
      </c>
      <c r="W353" s="66"/>
      <c r="Y353" s="66"/>
      <c r="Z353" s="66"/>
      <c r="AA353" s="65" t="s">
        <v>14382</v>
      </c>
      <c r="AQ353" s="64">
        <v>1250.8</v>
      </c>
      <c r="AU353" s="66"/>
      <c r="AV353" s="66"/>
      <c r="AX353" s="66"/>
      <c r="AY353" s="67" t="s">
        <v>14746</v>
      </c>
      <c r="BE353" s="66"/>
    </row>
    <row r="354" spans="1:58">
      <c r="A354" s="9" t="str">
        <f t="shared" si="15"/>
        <v>2026-01</v>
      </c>
      <c r="B354" s="9" t="str">
        <f>_xlfn.XLOOKUP(I354,过机服务商重量差!A:A,过机服务商重量差!G:G)</f>
        <v>玉麒麟</v>
      </c>
      <c r="C354" s="9" t="str">
        <f>IF(N354="FBA","主营产品",IF(N354="专线","专线",LOOKUP(1,0/((G354&gt;=提成标准!D:D)*(G354&lt;提成标准!E:E)),提成标准!C:C)))</f>
        <v>快递小货</v>
      </c>
      <c r="D354" s="9">
        <f t="shared" si="16"/>
        <v>1</v>
      </c>
      <c r="E354" s="9">
        <f>_xlfn.XLOOKUP(C354,提成标准!C:C,提成标准!H:H,"")</f>
        <v>2</v>
      </c>
      <c r="F354" s="9">
        <f t="shared" si="17"/>
        <v>2</v>
      </c>
      <c r="G354" s="9">
        <f>_xlfn.XLOOKUP(I354,过机服务商重量差!A:A,过机服务商重量差!L:L)</f>
        <v>3.5</v>
      </c>
      <c r="H354" s="9" t="str">
        <f ca="1">IFERROR(LOOKUP(1,0/((B354=名单!B:B)*(VALUE(AY354)&gt;=名单!E:E)*(VALUE(AY354)&lt;=名单!G:G)*(AA354="正常走货")),名单!H:H),"否")</f>
        <v>否</v>
      </c>
      <c r="I354" s="64" t="s">
        <v>1172</v>
      </c>
      <c r="J354" s="64" t="s">
        <v>1174</v>
      </c>
      <c r="L354" s="65" t="s">
        <v>17</v>
      </c>
      <c r="N354" s="64" t="s">
        <v>18</v>
      </c>
      <c r="O354" s="66"/>
      <c r="P354" s="66"/>
      <c r="T354" s="66"/>
      <c r="U354" s="65" t="s">
        <v>191</v>
      </c>
      <c r="V354" s="64" t="s">
        <v>14413</v>
      </c>
      <c r="W354" s="66"/>
      <c r="Y354" s="66"/>
      <c r="Z354" s="66"/>
      <c r="AA354" s="65" t="s">
        <v>14382</v>
      </c>
      <c r="AQ354" s="64">
        <v>170.8</v>
      </c>
      <c r="AU354" s="66"/>
      <c r="AV354" s="66"/>
      <c r="AW354" s="66"/>
      <c r="AX354" s="66"/>
      <c r="AY354" s="67" t="s">
        <v>14747</v>
      </c>
      <c r="BE354" s="66"/>
      <c r="BF354" s="66"/>
    </row>
    <row r="355" spans="1:58">
      <c r="A355" s="9" t="str">
        <f t="shared" si="15"/>
        <v>2026-01</v>
      </c>
      <c r="B355" s="9" t="str">
        <f>_xlfn.XLOOKUP(I355,过机服务商重量差!A:A,过机服务商重量差!G:G)</f>
        <v>玉麒麟</v>
      </c>
      <c r="C355" s="9" t="str">
        <f>IF(N355="FBA","主营产品",IF(N355="专线","专线",LOOKUP(1,0/((G355&gt;=提成标准!D:D)*(G355&lt;提成标准!E:E)),提成标准!C:C)))</f>
        <v>快递小货</v>
      </c>
      <c r="D355" s="9">
        <f t="shared" si="16"/>
        <v>1</v>
      </c>
      <c r="E355" s="9">
        <f>_xlfn.XLOOKUP(C355,提成标准!C:C,提成标准!H:H,"")</f>
        <v>2</v>
      </c>
      <c r="F355" s="9">
        <f t="shared" si="17"/>
        <v>2</v>
      </c>
      <c r="G355" s="9">
        <f>_xlfn.XLOOKUP(I355,过机服务商重量差!A:A,过机服务商重量差!L:L)</f>
        <v>1</v>
      </c>
      <c r="H355" s="9" t="str">
        <f ca="1">IFERROR(LOOKUP(1,0/((B355=名单!B:B)*(VALUE(AY355)&gt;=名单!E:E)*(VALUE(AY355)&lt;=名单!G:G)*(AA355="正常走货")),名单!H:H),"否")</f>
        <v>否</v>
      </c>
      <c r="I355" s="64" t="s">
        <v>1175</v>
      </c>
      <c r="J355" s="64" t="s">
        <v>1177</v>
      </c>
      <c r="L355" s="64" t="s">
        <v>17</v>
      </c>
      <c r="N355" s="64" t="s">
        <v>18</v>
      </c>
      <c r="O355" s="66"/>
      <c r="P355" s="66"/>
      <c r="T355" s="66"/>
      <c r="U355" s="65" t="s">
        <v>398</v>
      </c>
      <c r="V355" s="65" t="s">
        <v>14385</v>
      </c>
      <c r="W355" s="66"/>
      <c r="Y355" s="66"/>
      <c r="Z355" s="66"/>
      <c r="AA355" s="65" t="s">
        <v>14382</v>
      </c>
      <c r="AQ355" s="64">
        <v>45.25</v>
      </c>
      <c r="AU355" s="66"/>
      <c r="AV355" s="66"/>
      <c r="AX355" s="66"/>
      <c r="AY355" s="67" t="s">
        <v>14748</v>
      </c>
      <c r="BE355" s="66"/>
    </row>
    <row r="356" spans="1:58">
      <c r="A356" s="9" t="str">
        <f t="shared" si="15"/>
        <v>2026-01</v>
      </c>
      <c r="B356" s="9" t="str">
        <f>_xlfn.XLOOKUP(I356,过机服务商重量差!A:A,过机服务商重量差!G:G)</f>
        <v>无崖子</v>
      </c>
      <c r="C356" s="9" t="str">
        <f>IF(N356="FBA","主营产品",IF(N356="专线","专线",LOOKUP(1,0/((G356&gt;=提成标准!D:D)*(G356&lt;提成标准!E:E)),提成标准!C:C)))</f>
        <v>快递小货</v>
      </c>
      <c r="D356" s="9">
        <f t="shared" si="16"/>
        <v>1</v>
      </c>
      <c r="E356" s="9">
        <f>_xlfn.XLOOKUP(C356,提成标准!C:C,提成标准!H:H,"")</f>
        <v>2</v>
      </c>
      <c r="F356" s="9">
        <f t="shared" si="17"/>
        <v>2</v>
      </c>
      <c r="G356" s="9">
        <f>_xlfn.XLOOKUP(I356,过机服务商重量差!A:A,过机服务商重量差!L:L)</f>
        <v>0.5</v>
      </c>
      <c r="H356" s="9" t="str">
        <f ca="1">IFERROR(LOOKUP(1,0/((B356=名单!B:B)*(VALUE(AY356)&gt;=名单!E:E)*(VALUE(AY356)&lt;=名单!G:G)*(AA356="正常走货")),名单!H:H),"否")</f>
        <v>是</v>
      </c>
      <c r="I356" s="64" t="s">
        <v>1178</v>
      </c>
      <c r="J356" s="64" t="s">
        <v>1180</v>
      </c>
      <c r="L356" s="65" t="s">
        <v>160</v>
      </c>
      <c r="N356" s="64" t="s">
        <v>18</v>
      </c>
      <c r="O356" s="66"/>
      <c r="P356" s="66"/>
      <c r="T356" s="66"/>
      <c r="U356" s="65" t="s">
        <v>86</v>
      </c>
      <c r="V356" s="65" t="s">
        <v>14381</v>
      </c>
      <c r="W356" s="66"/>
      <c r="Y356" s="66"/>
      <c r="Z356" s="66"/>
      <c r="AA356" s="65" t="s">
        <v>14382</v>
      </c>
      <c r="AQ356" s="64">
        <v>0</v>
      </c>
      <c r="AV356" s="66"/>
      <c r="AW356" s="66"/>
      <c r="AX356" s="66"/>
      <c r="AY356" s="67" t="s">
        <v>14749</v>
      </c>
      <c r="BE356" s="66"/>
    </row>
    <row r="357" spans="1:58">
      <c r="A357" s="9" t="str">
        <f t="shared" si="15"/>
        <v>2026-01</v>
      </c>
      <c r="B357" s="9" t="str">
        <f>_xlfn.XLOOKUP(I357,过机服务商重量差!A:A,过机服务商重量差!G:G)</f>
        <v>帅时莹</v>
      </c>
      <c r="C357" s="9" t="str">
        <f>IF(N357="FBA","主营产品",IF(N357="专线","专线",LOOKUP(1,0/((G357&gt;=提成标准!D:D)*(G357&lt;提成标准!E:E)),提成标准!C:C)))</f>
        <v>快递大货</v>
      </c>
      <c r="D357" s="9">
        <f t="shared" si="16"/>
        <v>33</v>
      </c>
      <c r="E357" s="9">
        <f>_xlfn.XLOOKUP(C357,提成标准!C:C,提成标准!H:H,"")</f>
        <v>0.1</v>
      </c>
      <c r="F357" s="9">
        <f t="shared" si="17"/>
        <v>3.3</v>
      </c>
      <c r="G357" s="9">
        <f>_xlfn.XLOOKUP(I357,过机服务商重量差!A:A,过机服务商重量差!L:L)</f>
        <v>33</v>
      </c>
      <c r="H357" s="9" t="str">
        <f ca="1">IFERROR(LOOKUP(1,0/((B357=名单!B:B)*(VALUE(AY357)&gt;=名单!E:E)*(VALUE(AY357)&lt;=名单!G:G)*(AA357="正常走货")),名单!H:H),"否")</f>
        <v>否</v>
      </c>
      <c r="I357" s="64" t="s">
        <v>1181</v>
      </c>
      <c r="J357" s="64" t="s">
        <v>1183</v>
      </c>
      <c r="L357" s="65" t="s">
        <v>1184</v>
      </c>
      <c r="N357" s="64" t="s">
        <v>18</v>
      </c>
      <c r="O357" s="66"/>
      <c r="P357" s="66"/>
      <c r="T357" s="66"/>
      <c r="U357" s="65" t="s">
        <v>442</v>
      </c>
      <c r="V357" s="64" t="s">
        <v>14413</v>
      </c>
      <c r="W357" s="66"/>
      <c r="Y357" s="66"/>
      <c r="Z357" s="66"/>
      <c r="AA357" s="65" t="s">
        <v>14382</v>
      </c>
      <c r="AQ357" s="64">
        <v>198</v>
      </c>
      <c r="AV357" s="66"/>
      <c r="AX357" s="66"/>
      <c r="AY357" s="67" t="s">
        <v>14750</v>
      </c>
      <c r="BE357" s="66"/>
      <c r="BF357" s="66"/>
    </row>
    <row r="358" spans="1:58">
      <c r="A358" s="9" t="str">
        <f t="shared" si="15"/>
        <v>2026-01</v>
      </c>
      <c r="B358" s="9" t="str">
        <f>_xlfn.XLOOKUP(I358,过机服务商重量差!A:A,过机服务商重量差!G:G)</f>
        <v>无崖子</v>
      </c>
      <c r="C358" s="9" t="str">
        <f>IF(N358="FBA","主营产品",IF(N358="专线","专线",LOOKUP(1,0/((G358&gt;=提成标准!D:D)*(G358&lt;提成标准!E:E)),提成标准!C:C)))</f>
        <v>快递小货</v>
      </c>
      <c r="D358" s="9">
        <f t="shared" si="16"/>
        <v>1</v>
      </c>
      <c r="E358" s="9">
        <f>_xlfn.XLOOKUP(C358,提成标准!C:C,提成标准!H:H,"")</f>
        <v>2</v>
      </c>
      <c r="F358" s="9">
        <f t="shared" si="17"/>
        <v>2</v>
      </c>
      <c r="G358" s="9">
        <f>_xlfn.XLOOKUP(I358,过机服务商重量差!A:A,过机服务商重量差!L:L)</f>
        <v>4</v>
      </c>
      <c r="H358" s="9" t="str">
        <f ca="1">IFERROR(LOOKUP(1,0/((B358=名单!B:B)*(VALUE(AY358)&gt;=名单!E:E)*(VALUE(AY358)&lt;=名单!G:G)*(AA358="正常走货")),名单!H:H),"否")</f>
        <v>是</v>
      </c>
      <c r="I358" s="64" t="s">
        <v>1185</v>
      </c>
      <c r="J358" s="64" t="s">
        <v>1187</v>
      </c>
      <c r="L358" s="65" t="s">
        <v>1188</v>
      </c>
      <c r="N358" s="64" t="s">
        <v>18</v>
      </c>
      <c r="O358" s="66"/>
      <c r="P358" s="66"/>
      <c r="T358" s="66"/>
      <c r="U358" s="65" t="s">
        <v>442</v>
      </c>
      <c r="V358" s="65" t="s">
        <v>14413</v>
      </c>
      <c r="W358" s="66"/>
      <c r="Y358" s="66"/>
      <c r="Z358" s="66"/>
      <c r="AA358" s="65" t="s">
        <v>14382</v>
      </c>
      <c r="AQ358" s="64">
        <v>111.95</v>
      </c>
      <c r="AU358" s="66"/>
      <c r="AV358" s="66"/>
      <c r="AX358" s="66"/>
      <c r="AY358" s="67" t="s">
        <v>14751</v>
      </c>
      <c r="BE358" s="66"/>
    </row>
    <row r="359" spans="1:58">
      <c r="A359" s="9" t="str">
        <f t="shared" si="15"/>
        <v>2026-01</v>
      </c>
      <c r="B359" s="9" t="str">
        <f>_xlfn.XLOOKUP(I359,过机服务商重量差!A:A,过机服务商重量差!G:G)</f>
        <v>玉麒麟</v>
      </c>
      <c r="C359" s="9" t="str">
        <f>IF(N359="FBA","主营产品",IF(N359="专线","专线",LOOKUP(1,0/((G359&gt;=提成标准!D:D)*(G359&lt;提成标准!E:E)),提成标准!C:C)))</f>
        <v>快递小货</v>
      </c>
      <c r="D359" s="9">
        <f t="shared" si="16"/>
        <v>1</v>
      </c>
      <c r="E359" s="9">
        <f>_xlfn.XLOOKUP(C359,提成标准!C:C,提成标准!H:H,"")</f>
        <v>2</v>
      </c>
      <c r="F359" s="9">
        <f t="shared" si="17"/>
        <v>2</v>
      </c>
      <c r="G359" s="9">
        <f>_xlfn.XLOOKUP(I359,过机服务商重量差!A:A,过机服务商重量差!L:L)</f>
        <v>17.5</v>
      </c>
      <c r="H359" s="9" t="str">
        <f ca="1">IFERROR(LOOKUP(1,0/((B359=名单!B:B)*(VALUE(AY359)&gt;=名单!E:E)*(VALUE(AY359)&lt;=名单!G:G)*(AA359="正常走货")),名单!H:H),"否")</f>
        <v>否</v>
      </c>
      <c r="I359" s="64" t="s">
        <v>1189</v>
      </c>
      <c r="J359" s="64" t="s">
        <v>1191</v>
      </c>
      <c r="L359" s="65" t="s">
        <v>17</v>
      </c>
      <c r="N359" s="64" t="s">
        <v>18</v>
      </c>
      <c r="O359" s="66"/>
      <c r="P359" s="66"/>
      <c r="T359" s="66"/>
      <c r="U359" s="65" t="s">
        <v>675</v>
      </c>
      <c r="V359" s="65" t="s">
        <v>14385</v>
      </c>
      <c r="W359" s="66"/>
      <c r="Y359" s="66"/>
      <c r="Z359" s="66"/>
      <c r="AA359" s="65" t="s">
        <v>14382</v>
      </c>
      <c r="AQ359" s="64">
        <v>2769.8</v>
      </c>
      <c r="AV359" s="66"/>
      <c r="AW359" s="66"/>
      <c r="AX359" s="66"/>
      <c r="AY359" s="67" t="s">
        <v>14752</v>
      </c>
      <c r="BE359" s="66"/>
      <c r="BF359" s="66"/>
    </row>
    <row r="360" spans="1:58">
      <c r="A360" s="9" t="str">
        <f t="shared" si="15"/>
        <v>2026-01</v>
      </c>
      <c r="B360" s="9" t="str">
        <f>_xlfn.XLOOKUP(I360,过机服务商重量差!A:A,过机服务商重量差!G:G)</f>
        <v>风清扬</v>
      </c>
      <c r="C360" s="9" t="str">
        <f>IF(N360="FBA","主营产品",IF(N360="专线","专线",LOOKUP(1,0/((G360&gt;=提成标准!D:D)*(G360&lt;提成标准!E:E)),提成标准!C:C)))</f>
        <v>快递大货</v>
      </c>
      <c r="D360" s="9">
        <f t="shared" si="16"/>
        <v>393</v>
      </c>
      <c r="E360" s="9">
        <f>_xlfn.XLOOKUP(C360,提成标准!C:C,提成标准!H:H,"")</f>
        <v>0.1</v>
      </c>
      <c r="F360" s="9">
        <f t="shared" si="17"/>
        <v>39.3</v>
      </c>
      <c r="G360" s="9">
        <f>_xlfn.XLOOKUP(I360,过机服务商重量差!A:A,过机服务商重量差!L:L)</f>
        <v>393</v>
      </c>
      <c r="H360" s="9" t="str">
        <f ca="1">IFERROR(LOOKUP(1,0/((B360=名单!B:B)*(VALUE(AY360)&gt;=名单!E:E)*(VALUE(AY360)&lt;=名单!G:G)*(AA360="正常走货")),名单!H:H),"否")</f>
        <v>否</v>
      </c>
      <c r="I360" s="64" t="s">
        <v>1192</v>
      </c>
      <c r="J360" s="64" t="s">
        <v>50</v>
      </c>
      <c r="L360" s="65" t="s">
        <v>51</v>
      </c>
      <c r="N360" s="64" t="s">
        <v>18</v>
      </c>
      <c r="O360" s="66"/>
      <c r="P360" s="66"/>
      <c r="T360" s="66"/>
      <c r="U360" s="65" t="s">
        <v>1194</v>
      </c>
      <c r="V360" s="65" t="s">
        <v>14581</v>
      </c>
      <c r="W360" s="66"/>
      <c r="Y360" s="66"/>
      <c r="Z360" s="66"/>
      <c r="AA360" s="65" t="s">
        <v>14382</v>
      </c>
      <c r="AQ360" s="64">
        <v>510.9</v>
      </c>
      <c r="AU360" s="66"/>
      <c r="AV360" s="66"/>
      <c r="AX360" s="66"/>
      <c r="AY360" s="67" t="s">
        <v>14753</v>
      </c>
      <c r="BE360" s="66"/>
    </row>
    <row r="361" spans="1:58">
      <c r="A361" s="9" t="str">
        <f t="shared" si="15"/>
        <v>2026-01</v>
      </c>
      <c r="B361" s="9" t="str">
        <f>_xlfn.XLOOKUP(I361,过机服务商重量差!A:A,过机服务商重量差!G:G)</f>
        <v>无崖子</v>
      </c>
      <c r="C361" s="9" t="str">
        <f>IF(N361="FBA","主营产品",IF(N361="专线","专线",LOOKUP(1,0/((G361&gt;=提成标准!D:D)*(G361&lt;提成标准!E:E)),提成标准!C:C)))</f>
        <v>快递小货</v>
      </c>
      <c r="D361" s="9">
        <f t="shared" si="16"/>
        <v>1</v>
      </c>
      <c r="E361" s="9">
        <f>_xlfn.XLOOKUP(C361,提成标准!C:C,提成标准!H:H,"")</f>
        <v>2</v>
      </c>
      <c r="F361" s="9">
        <f t="shared" si="17"/>
        <v>2</v>
      </c>
      <c r="G361" s="9">
        <f>_xlfn.XLOOKUP(I361,过机服务商重量差!A:A,过机服务商重量差!L:L)</f>
        <v>1</v>
      </c>
      <c r="H361" s="9" t="str">
        <f ca="1">IFERROR(LOOKUP(1,0/((B361=名单!B:B)*(VALUE(AY361)&gt;=名单!E:E)*(VALUE(AY361)&lt;=名单!G:G)*(AA361="正常走货")),名单!H:H),"否")</f>
        <v>是</v>
      </c>
      <c r="I361" s="64" t="s">
        <v>1195</v>
      </c>
      <c r="J361" s="64" t="s">
        <v>1197</v>
      </c>
      <c r="L361" s="65" t="s">
        <v>160</v>
      </c>
      <c r="N361" s="64" t="s">
        <v>18</v>
      </c>
      <c r="O361" s="66"/>
      <c r="P361" s="66"/>
      <c r="T361" s="66"/>
      <c r="U361" s="65" t="s">
        <v>145</v>
      </c>
      <c r="V361" s="65" t="s">
        <v>14410</v>
      </c>
      <c r="W361" s="66"/>
      <c r="Y361" s="66"/>
      <c r="Z361" s="66"/>
      <c r="AA361" s="65" t="s">
        <v>14382</v>
      </c>
      <c r="AQ361" s="64">
        <v>0</v>
      </c>
      <c r="AV361" s="66"/>
      <c r="AW361" s="66"/>
      <c r="AX361" s="66"/>
      <c r="AY361" s="67" t="s">
        <v>14754</v>
      </c>
      <c r="BE361" s="66"/>
    </row>
    <row r="362" spans="1:58">
      <c r="A362" s="9" t="str">
        <f t="shared" si="15"/>
        <v>2026-01</v>
      </c>
      <c r="B362" s="9" t="str">
        <f>_xlfn.XLOOKUP(I362,过机服务商重量差!A:A,过机服务商重量差!G:G)</f>
        <v>帅时莹</v>
      </c>
      <c r="C362" s="9" t="str">
        <f>IF(N362="FBA","主营产品",IF(N362="专线","专线",LOOKUP(1,0/((G362&gt;=提成标准!D:D)*(G362&lt;提成标准!E:E)),提成标准!C:C)))</f>
        <v>快递大货</v>
      </c>
      <c r="D362" s="9">
        <f t="shared" si="16"/>
        <v>21</v>
      </c>
      <c r="E362" s="9">
        <f>_xlfn.XLOOKUP(C362,提成标准!C:C,提成标准!H:H,"")</f>
        <v>0.1</v>
      </c>
      <c r="F362" s="9">
        <f t="shared" si="17"/>
        <v>2.1</v>
      </c>
      <c r="G362" s="9">
        <f>_xlfn.XLOOKUP(I362,过机服务商重量差!A:A,过机服务商重量差!L:L)</f>
        <v>21</v>
      </c>
      <c r="H362" s="9" t="str">
        <f ca="1">IFERROR(LOOKUP(1,0/((B362=名单!B:B)*(VALUE(AY362)&gt;=名单!E:E)*(VALUE(AY362)&lt;=名单!G:G)*(AA362="正常走货")),名单!H:H),"否")</f>
        <v>否</v>
      </c>
      <c r="I362" s="64" t="s">
        <v>1198</v>
      </c>
      <c r="J362" s="64" t="s">
        <v>1200</v>
      </c>
      <c r="L362" s="65" t="s">
        <v>938</v>
      </c>
      <c r="N362" s="64" t="s">
        <v>18</v>
      </c>
      <c r="O362" s="66"/>
      <c r="P362" s="66"/>
      <c r="T362" s="66"/>
      <c r="U362" s="65" t="s">
        <v>227</v>
      </c>
      <c r="V362" s="65" t="s">
        <v>14413</v>
      </c>
      <c r="W362" s="66"/>
      <c r="Y362" s="66"/>
      <c r="Z362" s="66"/>
      <c r="AA362" s="65" t="s">
        <v>14382</v>
      </c>
      <c r="AQ362" s="64">
        <v>31.5</v>
      </c>
      <c r="AV362" s="66"/>
      <c r="AW362" s="66"/>
      <c r="AX362" s="66"/>
      <c r="AY362" s="67" t="s">
        <v>14755</v>
      </c>
      <c r="BE362" s="66"/>
    </row>
    <row r="363" spans="1:58">
      <c r="A363" s="9" t="str">
        <f t="shared" si="15"/>
        <v>2026-01</v>
      </c>
      <c r="B363" s="9" t="str">
        <f>_xlfn.XLOOKUP(I363,过机服务商重量差!A:A,过机服务商重量差!G:G)</f>
        <v>玉麒麟</v>
      </c>
      <c r="C363" s="9" t="str">
        <f>IF(N363="FBA","主营产品",IF(N363="专线","专线",LOOKUP(1,0/((G363&gt;=提成标准!D:D)*(G363&lt;提成标准!E:E)),提成标准!C:C)))</f>
        <v>快递小货</v>
      </c>
      <c r="D363" s="9">
        <f t="shared" si="16"/>
        <v>1</v>
      </c>
      <c r="E363" s="9">
        <f>_xlfn.XLOOKUP(C363,提成标准!C:C,提成标准!H:H,"")</f>
        <v>2</v>
      </c>
      <c r="F363" s="9">
        <f t="shared" si="17"/>
        <v>2</v>
      </c>
      <c r="G363" s="9">
        <f>_xlfn.XLOOKUP(I363,过机服务商重量差!A:A,过机服务商重量差!L:L)</f>
        <v>1</v>
      </c>
      <c r="H363" s="9" t="str">
        <f ca="1">IFERROR(LOOKUP(1,0/((B363=名单!B:B)*(VALUE(AY363)&gt;=名单!E:E)*(VALUE(AY363)&lt;=名单!G:G)*(AA363="正常走货")),名单!H:H),"否")</f>
        <v>否</v>
      </c>
      <c r="I363" s="64" t="s">
        <v>1201</v>
      </c>
      <c r="J363" s="64" t="s">
        <v>1203</v>
      </c>
      <c r="L363" s="64" t="s">
        <v>17</v>
      </c>
      <c r="N363" s="64" t="s">
        <v>18</v>
      </c>
      <c r="O363" s="66"/>
      <c r="P363" s="66"/>
      <c r="T363" s="66"/>
      <c r="U363" s="65" t="s">
        <v>227</v>
      </c>
      <c r="V363" s="65" t="s">
        <v>14413</v>
      </c>
      <c r="W363" s="66"/>
      <c r="Y363" s="66"/>
      <c r="Z363" s="66"/>
      <c r="AA363" s="65" t="s">
        <v>14382</v>
      </c>
      <c r="AQ363" s="64">
        <v>232</v>
      </c>
      <c r="AU363" s="66"/>
      <c r="AV363" s="66"/>
      <c r="AX363" s="66"/>
      <c r="AY363" s="67" t="s">
        <v>14756</v>
      </c>
      <c r="BE363" s="66"/>
    </row>
    <row r="364" spans="1:58">
      <c r="A364" s="9" t="str">
        <f t="shared" si="15"/>
        <v>2026-01</v>
      </c>
      <c r="B364" s="9" t="str">
        <f>_xlfn.XLOOKUP(I364,过机服务商重量差!A:A,过机服务商重量差!G:G)</f>
        <v>玉麒麟</v>
      </c>
      <c r="C364" s="9" t="str">
        <f>IF(N364="FBA","主营产品",IF(N364="专线","专线",LOOKUP(1,0/((G364&gt;=提成标准!D:D)*(G364&lt;提成标准!E:E)),提成标准!C:C)))</f>
        <v>快递大货</v>
      </c>
      <c r="D364" s="9">
        <f t="shared" si="16"/>
        <v>50</v>
      </c>
      <c r="E364" s="9">
        <f>_xlfn.XLOOKUP(C364,提成标准!C:C,提成标准!H:H,"")</f>
        <v>0.1</v>
      </c>
      <c r="F364" s="9">
        <f t="shared" si="17"/>
        <v>5</v>
      </c>
      <c r="G364" s="9">
        <f>_xlfn.XLOOKUP(I364,过机服务商重量差!A:A,过机服务商重量差!L:L)</f>
        <v>50</v>
      </c>
      <c r="H364" s="9" t="str">
        <f ca="1">IFERROR(LOOKUP(1,0/((B364=名单!B:B)*(VALUE(AY364)&gt;=名单!E:E)*(VALUE(AY364)&lt;=名单!G:G)*(AA364="正常走货")),名单!H:H),"否")</f>
        <v>否</v>
      </c>
      <c r="I364" s="64" t="s">
        <v>1204</v>
      </c>
      <c r="J364" s="64" t="s">
        <v>1206</v>
      </c>
      <c r="L364" s="65" t="s">
        <v>17</v>
      </c>
      <c r="N364" s="64" t="s">
        <v>18</v>
      </c>
      <c r="O364" s="66"/>
      <c r="P364" s="66"/>
      <c r="T364" s="66"/>
      <c r="U364" s="65" t="s">
        <v>152</v>
      </c>
      <c r="V364" s="65" t="s">
        <v>14385</v>
      </c>
      <c r="W364" s="66"/>
      <c r="Y364" s="66"/>
      <c r="Z364" s="66"/>
      <c r="AA364" s="65" t="s">
        <v>14382</v>
      </c>
      <c r="AQ364" s="64">
        <v>156.6</v>
      </c>
      <c r="AV364" s="66"/>
      <c r="AX364" s="66"/>
      <c r="AY364" s="67" t="s">
        <v>14757</v>
      </c>
      <c r="BC364" s="66"/>
      <c r="BE364" s="66"/>
      <c r="BF364" s="66"/>
    </row>
    <row r="365" spans="1:58">
      <c r="A365" s="9" t="str">
        <f t="shared" si="15"/>
        <v>2026-01</v>
      </c>
      <c r="B365" s="9" t="str">
        <f>_xlfn.XLOOKUP(I365,过机服务商重量差!A:A,过机服务商重量差!G:G)</f>
        <v>无崖子</v>
      </c>
      <c r="C365" s="9" t="str">
        <f>IF(N365="FBA","主营产品",IF(N365="专线","专线",LOOKUP(1,0/((G365&gt;=提成标准!D:D)*(G365&lt;提成标准!E:E)),提成标准!C:C)))</f>
        <v>快递小货</v>
      </c>
      <c r="D365" s="9">
        <f t="shared" si="16"/>
        <v>1</v>
      </c>
      <c r="E365" s="9">
        <f>_xlfn.XLOOKUP(C365,提成标准!C:C,提成标准!H:H,"")</f>
        <v>2</v>
      </c>
      <c r="F365" s="9">
        <f t="shared" si="17"/>
        <v>2</v>
      </c>
      <c r="G365" s="9">
        <f>_xlfn.XLOOKUP(I365,过机服务商重量差!A:A,过机服务商重量差!L:L)</f>
        <v>2</v>
      </c>
      <c r="H365" s="9" t="str">
        <f ca="1">IFERROR(LOOKUP(1,0/((B365=名单!B:B)*(VALUE(AY365)&gt;=名单!E:E)*(VALUE(AY365)&lt;=名单!G:G)*(AA365="正常走货")),名单!H:H),"否")</f>
        <v>是</v>
      </c>
      <c r="I365" s="64" t="s">
        <v>1207</v>
      </c>
      <c r="J365" s="64" t="s">
        <v>1209</v>
      </c>
      <c r="L365" s="65" t="s">
        <v>539</v>
      </c>
      <c r="N365" s="64" t="s">
        <v>18</v>
      </c>
      <c r="O365" s="66"/>
      <c r="P365" s="66"/>
      <c r="T365" s="66"/>
      <c r="U365" s="65" t="s">
        <v>191</v>
      </c>
      <c r="V365" s="65" t="s">
        <v>14413</v>
      </c>
      <c r="W365" s="66"/>
      <c r="Y365" s="66"/>
      <c r="Z365" s="66"/>
      <c r="AA365" s="65" t="s">
        <v>14382</v>
      </c>
      <c r="AQ365" s="64">
        <v>69.21</v>
      </c>
      <c r="AV365" s="66"/>
      <c r="AW365" s="66"/>
      <c r="AX365" s="66"/>
      <c r="AY365" s="67" t="s">
        <v>14758</v>
      </c>
      <c r="BE365" s="66"/>
    </row>
    <row r="366" spans="1:58">
      <c r="A366" s="9" t="str">
        <f t="shared" si="15"/>
        <v>2026-01</v>
      </c>
      <c r="B366" s="9" t="str">
        <f>_xlfn.XLOOKUP(I366,过机服务商重量差!A:A,过机服务商重量差!G:G)</f>
        <v>玉麒麟</v>
      </c>
      <c r="C366" s="9" t="str">
        <f>IF(N366="FBA","主营产品",IF(N366="专线","专线",LOOKUP(1,0/((G366&gt;=提成标准!D:D)*(G366&lt;提成标准!E:E)),提成标准!C:C)))</f>
        <v>快递小货</v>
      </c>
      <c r="D366" s="9">
        <f t="shared" si="16"/>
        <v>1</v>
      </c>
      <c r="E366" s="9">
        <f>_xlfn.XLOOKUP(C366,提成标准!C:C,提成标准!H:H,"")</f>
        <v>2</v>
      </c>
      <c r="F366" s="9">
        <f t="shared" si="17"/>
        <v>2</v>
      </c>
      <c r="G366" s="9">
        <f>_xlfn.XLOOKUP(I366,过机服务商重量差!A:A,过机服务商重量差!L:L)</f>
        <v>17</v>
      </c>
      <c r="H366" s="9" t="str">
        <f ca="1">IFERROR(LOOKUP(1,0/((B366=名单!B:B)*(VALUE(AY366)&gt;=名单!E:E)*(VALUE(AY366)&lt;=名单!G:G)*(AA366="正常走货")),名单!H:H),"否")</f>
        <v>否</v>
      </c>
      <c r="I366" s="64" t="s">
        <v>1210</v>
      </c>
      <c r="J366" s="64" t="s">
        <v>1212</v>
      </c>
      <c r="L366" s="65" t="s">
        <v>24</v>
      </c>
      <c r="N366" s="64" t="s">
        <v>18</v>
      </c>
      <c r="O366" s="66"/>
      <c r="P366" s="66"/>
      <c r="T366" s="66"/>
      <c r="U366" s="65" t="s">
        <v>540</v>
      </c>
      <c r="V366" s="65" t="s">
        <v>14413</v>
      </c>
      <c r="W366" s="66"/>
      <c r="Y366" s="66"/>
      <c r="Z366" s="66"/>
      <c r="AA366" s="65" t="s">
        <v>14382</v>
      </c>
      <c r="AQ366" s="64">
        <v>266.8</v>
      </c>
      <c r="AV366" s="66"/>
      <c r="AW366" s="66"/>
      <c r="AX366" s="66"/>
      <c r="AY366" s="67" t="s">
        <v>14759</v>
      </c>
      <c r="BE366" s="66"/>
    </row>
    <row r="367" spans="1:58">
      <c r="A367" s="9" t="str">
        <f t="shared" si="15"/>
        <v>2026-01</v>
      </c>
      <c r="B367" s="9" t="str">
        <f>_xlfn.XLOOKUP(I367,过机服务商重量差!A:A,过机服务商重量差!G:G)</f>
        <v>小旋风</v>
      </c>
      <c r="C367" s="9" t="str">
        <f>IF(N367="FBA","主营产品",IF(N367="专线","专线",LOOKUP(1,0/((G367&gt;=提成标准!D:D)*(G367&lt;提成标准!E:E)),提成标准!C:C)))</f>
        <v>快递大货</v>
      </c>
      <c r="D367" s="9">
        <f t="shared" si="16"/>
        <v>3571</v>
      </c>
      <c r="E367" s="9">
        <f>_xlfn.XLOOKUP(C367,提成标准!C:C,提成标准!H:H,"")</f>
        <v>0.1</v>
      </c>
      <c r="F367" s="9">
        <f t="shared" si="17"/>
        <v>357.1</v>
      </c>
      <c r="G367" s="9">
        <f>_xlfn.XLOOKUP(I367,过机服务商重量差!A:A,过机服务商重量差!L:L)</f>
        <v>3571</v>
      </c>
      <c r="H367" s="9" t="str">
        <f ca="1">IFERROR(LOOKUP(1,0/((B367=名单!B:B)*(VALUE(AY367)&gt;=名单!E:E)*(VALUE(AY367)&lt;=名单!G:G)*(AA367="正常走货")),名单!H:H),"否")</f>
        <v>否</v>
      </c>
      <c r="I367" s="64" t="s">
        <v>1213</v>
      </c>
      <c r="J367" s="64" t="s">
        <v>1215</v>
      </c>
      <c r="L367" s="65" t="s">
        <v>78</v>
      </c>
      <c r="N367" s="64" t="s">
        <v>18</v>
      </c>
      <c r="O367" s="66"/>
      <c r="P367" s="66"/>
      <c r="T367" s="66"/>
      <c r="U367" s="65" t="s">
        <v>152</v>
      </c>
      <c r="V367" s="65" t="s">
        <v>14385</v>
      </c>
      <c r="W367" s="66"/>
      <c r="Y367" s="66"/>
      <c r="Z367" s="66"/>
      <c r="AA367" s="65" t="s">
        <v>14382</v>
      </c>
      <c r="AQ367" s="64">
        <v>787.799999999999</v>
      </c>
      <c r="AV367" s="66"/>
      <c r="AW367" s="66"/>
      <c r="AX367" s="66"/>
      <c r="AY367" s="67" t="s">
        <v>14760</v>
      </c>
      <c r="BE367" s="66"/>
    </row>
    <row r="368" spans="1:58">
      <c r="A368" s="9" t="str">
        <f t="shared" si="15"/>
        <v>2026-01</v>
      </c>
      <c r="B368" s="9" t="str">
        <f>_xlfn.XLOOKUP(I368,过机服务商重量差!A:A,过机服务商重量差!G:G)</f>
        <v>风清扬</v>
      </c>
      <c r="C368" s="9" t="str">
        <f>IF(N368="FBA","主营产品",IF(N368="专线","专线",LOOKUP(1,0/((G368&gt;=提成标准!D:D)*(G368&lt;提成标准!E:E)),提成标准!C:C)))</f>
        <v>快递大货</v>
      </c>
      <c r="D368" s="9">
        <f t="shared" si="16"/>
        <v>63</v>
      </c>
      <c r="E368" s="9">
        <f>_xlfn.XLOOKUP(C368,提成标准!C:C,提成标准!H:H,"")</f>
        <v>0.1</v>
      </c>
      <c r="F368" s="9">
        <f t="shared" si="17"/>
        <v>6.3</v>
      </c>
      <c r="G368" s="9">
        <f>_xlfn.XLOOKUP(I368,过机服务商重量差!A:A,过机服务商重量差!L:L)</f>
        <v>63</v>
      </c>
      <c r="H368" s="9" t="str">
        <f ca="1">IFERROR(LOOKUP(1,0/((B368=名单!B:B)*(VALUE(AY368)&gt;=名单!E:E)*(VALUE(AY368)&lt;=名单!G:G)*(AA368="正常走货")),名单!H:H),"否")</f>
        <v>否</v>
      </c>
      <c r="I368" s="64" t="s">
        <v>1216</v>
      </c>
      <c r="J368" s="64" t="s">
        <v>50</v>
      </c>
      <c r="L368" s="65" t="s">
        <v>51</v>
      </c>
      <c r="N368" s="64" t="s">
        <v>18</v>
      </c>
      <c r="O368" s="66"/>
      <c r="P368" s="66"/>
      <c r="T368" s="66"/>
      <c r="U368" s="65" t="s">
        <v>1218</v>
      </c>
      <c r="V368" s="65" t="s">
        <v>14581</v>
      </c>
      <c r="W368" s="66"/>
      <c r="Y368" s="66"/>
      <c r="Z368" s="66"/>
      <c r="AA368" s="65" t="s">
        <v>14382</v>
      </c>
      <c r="AQ368" s="64">
        <v>138.6</v>
      </c>
      <c r="AU368" s="66"/>
      <c r="AV368" s="66"/>
      <c r="AW368" s="66"/>
      <c r="AX368" s="66"/>
      <c r="AY368" s="67" t="s">
        <v>14761</v>
      </c>
      <c r="BC368" s="66"/>
      <c r="BE368" s="66"/>
      <c r="BF368" s="66"/>
    </row>
    <row r="369" spans="1:58">
      <c r="A369" s="9" t="str">
        <f t="shared" si="15"/>
        <v>2026-01</v>
      </c>
      <c r="B369" s="9" t="str">
        <f>_xlfn.XLOOKUP(I369,过机服务商重量差!A:A,过机服务商重量差!G:G)</f>
        <v>007</v>
      </c>
      <c r="C369" s="9" t="str">
        <f>IF(N369="FBA","主营产品",IF(N369="专线","专线",LOOKUP(1,0/((G369&gt;=提成标准!D:D)*(G369&lt;提成标准!E:E)),提成标准!C:C)))</f>
        <v>快递大货</v>
      </c>
      <c r="D369" s="9">
        <f t="shared" si="16"/>
        <v>63</v>
      </c>
      <c r="E369" s="9">
        <f>_xlfn.XLOOKUP(C369,提成标准!C:C,提成标准!H:H,"")</f>
        <v>0.1</v>
      </c>
      <c r="F369" s="9">
        <f t="shared" si="17"/>
        <v>6.3</v>
      </c>
      <c r="G369" s="9">
        <f>_xlfn.XLOOKUP(I369,过机服务商重量差!A:A,过机服务商重量差!L:L)</f>
        <v>63</v>
      </c>
      <c r="H369" s="9" t="str">
        <f ca="1">IFERROR(LOOKUP(1,0/((B369=名单!B:B)*(VALUE(AY369)&gt;=名单!E:E)*(VALUE(AY369)&lt;=名单!G:G)*(AA369="正常走货")),名单!H:H),"否")</f>
        <v>否</v>
      </c>
      <c r="I369" s="64" t="s">
        <v>1219</v>
      </c>
      <c r="J369" s="64" t="s">
        <v>1221</v>
      </c>
      <c r="L369" s="65" t="s">
        <v>266</v>
      </c>
      <c r="N369" s="64" t="s">
        <v>18</v>
      </c>
      <c r="O369" s="66"/>
      <c r="P369" s="66"/>
      <c r="T369" s="66"/>
      <c r="U369" s="65" t="s">
        <v>191</v>
      </c>
      <c r="V369" s="65" t="s">
        <v>14413</v>
      </c>
      <c r="W369" s="66"/>
      <c r="Y369" s="66"/>
      <c r="Z369" s="66"/>
      <c r="AA369" s="65" t="s">
        <v>14382</v>
      </c>
      <c r="AQ369" s="64">
        <v>541.8</v>
      </c>
      <c r="AV369" s="66"/>
      <c r="AW369" s="66"/>
      <c r="AX369" s="66"/>
      <c r="AY369" s="67" t="s">
        <v>14762</v>
      </c>
      <c r="BE369" s="66"/>
    </row>
    <row r="370" spans="1:58">
      <c r="A370" s="9" t="str">
        <f t="shared" si="15"/>
        <v>2026-01</v>
      </c>
      <c r="B370" s="9" t="str">
        <f>_xlfn.XLOOKUP(I370,过机服务商重量差!A:A,过机服务商重量差!G:G)</f>
        <v>帅时莹</v>
      </c>
      <c r="C370" s="9" t="str">
        <f>IF(N370="FBA","主营产品",IF(N370="专线","专线",LOOKUP(1,0/((G370&gt;=提成标准!D:D)*(G370&lt;提成标准!E:E)),提成标准!C:C)))</f>
        <v>快递大货</v>
      </c>
      <c r="D370" s="9">
        <f t="shared" si="16"/>
        <v>94</v>
      </c>
      <c r="E370" s="9">
        <f>_xlfn.XLOOKUP(C370,提成标准!C:C,提成标准!H:H,"")</f>
        <v>0.1</v>
      </c>
      <c r="F370" s="9">
        <f t="shared" si="17"/>
        <v>9.4</v>
      </c>
      <c r="G370" s="9">
        <f>_xlfn.XLOOKUP(I370,过机服务商重量差!A:A,过机服务商重量差!L:L)</f>
        <v>94</v>
      </c>
      <c r="H370" s="9" t="str">
        <f ca="1">IFERROR(LOOKUP(1,0/((B370=名单!B:B)*(VALUE(AY370)&gt;=名单!E:E)*(VALUE(AY370)&lt;=名单!G:G)*(AA370="正常走货")),名单!H:H),"否")</f>
        <v>否</v>
      </c>
      <c r="I370" s="64" t="s">
        <v>1222</v>
      </c>
      <c r="J370" s="64" t="s">
        <v>1224</v>
      </c>
      <c r="L370" s="65" t="s">
        <v>97</v>
      </c>
      <c r="N370" s="64" t="s">
        <v>18</v>
      </c>
      <c r="O370" s="66"/>
      <c r="P370" s="66"/>
      <c r="T370" s="66"/>
      <c r="U370" s="65" t="s">
        <v>642</v>
      </c>
      <c r="V370" s="65" t="s">
        <v>14413</v>
      </c>
      <c r="W370" s="66"/>
      <c r="Y370" s="66"/>
      <c r="Z370" s="66"/>
      <c r="AA370" s="65" t="s">
        <v>14382</v>
      </c>
      <c r="AQ370" s="64">
        <v>1800</v>
      </c>
      <c r="AV370" s="66"/>
      <c r="AW370" s="66"/>
      <c r="AX370" s="66"/>
      <c r="AY370" s="67" t="s">
        <v>14763</v>
      </c>
      <c r="BE370" s="66"/>
    </row>
    <row r="371" spans="1:58">
      <c r="A371" s="9" t="str">
        <f t="shared" si="15"/>
        <v>2026-01</v>
      </c>
      <c r="B371" s="9" t="str">
        <f>_xlfn.XLOOKUP(I371,过机服务商重量差!A:A,过机服务商重量差!G:G)</f>
        <v>小旋风</v>
      </c>
      <c r="C371" s="9" t="str">
        <f>IF(N371="FBA","主营产品",IF(N371="专线","专线",LOOKUP(1,0/((G371&gt;=提成标准!D:D)*(G371&lt;提成标准!E:E)),提成标准!C:C)))</f>
        <v>快递大货</v>
      </c>
      <c r="D371" s="9">
        <f t="shared" si="16"/>
        <v>1933</v>
      </c>
      <c r="E371" s="9">
        <f>_xlfn.XLOOKUP(C371,提成标准!C:C,提成标准!H:H,"")</f>
        <v>0.1</v>
      </c>
      <c r="F371" s="9">
        <f t="shared" si="17"/>
        <v>193.3</v>
      </c>
      <c r="G371" s="9">
        <f>_xlfn.XLOOKUP(I371,过机服务商重量差!A:A,过机服务商重量差!L:L)</f>
        <v>1933</v>
      </c>
      <c r="H371" s="9" t="str">
        <f ca="1">IFERROR(LOOKUP(1,0/((B371=名单!B:B)*(VALUE(AY371)&gt;=名单!E:E)*(VALUE(AY371)&lt;=名单!G:G)*(AA371="正常走货")),名单!H:H),"否")</f>
        <v>否</v>
      </c>
      <c r="I371" s="64" t="s">
        <v>1225</v>
      </c>
      <c r="J371" s="64" t="s">
        <v>1227</v>
      </c>
      <c r="L371" s="65" t="s">
        <v>453</v>
      </c>
      <c r="N371" s="64" t="s">
        <v>18</v>
      </c>
      <c r="O371" s="66"/>
      <c r="P371" s="66"/>
      <c r="T371" s="66"/>
      <c r="U371" s="65" t="s">
        <v>187</v>
      </c>
      <c r="V371" s="65" t="s">
        <v>14413</v>
      </c>
      <c r="W371" s="66"/>
      <c r="Y371" s="66"/>
      <c r="Z371" s="66"/>
      <c r="AA371" s="65" t="s">
        <v>14382</v>
      </c>
      <c r="AQ371" s="64">
        <v>386.6</v>
      </c>
      <c r="AV371" s="66"/>
      <c r="AW371" s="66"/>
      <c r="AX371" s="66"/>
      <c r="AY371" s="67" t="s">
        <v>14764</v>
      </c>
      <c r="BE371" s="66"/>
    </row>
    <row r="372" spans="1:58">
      <c r="A372" s="9" t="str">
        <f t="shared" si="15"/>
        <v>2026-01</v>
      </c>
      <c r="B372" s="9" t="str">
        <f>_xlfn.XLOOKUP(I372,过机服务商重量差!A:A,过机服务商重量差!G:G)</f>
        <v/>
      </c>
      <c r="C372" s="9" t="str">
        <f>IF(N372="FBA","主营产品",IF(N372="专线","专线",LOOKUP(1,0/((G372&gt;=提成标准!D:D)*(G372&lt;提成标准!E:E)),提成标准!C:C)))</f>
        <v>快递大货</v>
      </c>
      <c r="D372" s="9">
        <f t="shared" si="16"/>
        <v>9879</v>
      </c>
      <c r="E372" s="9">
        <f>_xlfn.XLOOKUP(C372,提成标准!C:C,提成标准!H:H,"")</f>
        <v>0.1</v>
      </c>
      <c r="F372" s="9">
        <f t="shared" si="17"/>
        <v>987.9</v>
      </c>
      <c r="G372" s="9">
        <f>_xlfn.XLOOKUP(I372,过机服务商重量差!A:A,过机服务商重量差!L:L)</f>
        <v>9879</v>
      </c>
      <c r="H372" s="9" t="str">
        <f ca="1">IFERROR(LOOKUP(1,0/((B372=名单!B:B)*(VALUE(AY372)&gt;=名单!E:E)*(VALUE(AY372)&lt;=名单!G:G)*(AA372="正常走货")),名单!H:H),"否")</f>
        <v>否</v>
      </c>
      <c r="I372" s="64" t="s">
        <v>1228</v>
      </c>
      <c r="J372" s="64" t="s">
        <v>36</v>
      </c>
      <c r="L372" s="65" t="s">
        <v>1230</v>
      </c>
      <c r="N372" s="64" t="s">
        <v>18</v>
      </c>
      <c r="O372" s="66"/>
      <c r="P372" s="66"/>
      <c r="T372" s="66"/>
      <c r="U372" s="65" t="s">
        <v>223</v>
      </c>
      <c r="V372" s="65" t="s">
        <v>14413</v>
      </c>
      <c r="W372" s="66"/>
      <c r="Y372" s="66"/>
      <c r="Z372" s="66"/>
      <c r="AA372" s="65" t="s">
        <v>14382</v>
      </c>
      <c r="AQ372" s="64">
        <v>3360</v>
      </c>
      <c r="AV372" s="66"/>
      <c r="AW372" s="66"/>
      <c r="AX372" s="66"/>
      <c r="AY372" s="67" t="s">
        <v>14765</v>
      </c>
      <c r="BE372" s="66"/>
    </row>
    <row r="373" spans="1:58">
      <c r="A373" s="9" t="str">
        <f t="shared" si="15"/>
        <v>2026-01</v>
      </c>
      <c r="B373" s="9" t="str">
        <f>_xlfn.XLOOKUP(I373,过机服务商重量差!A:A,过机服务商重量差!G:G)</f>
        <v>玉麒麟</v>
      </c>
      <c r="C373" s="9" t="str">
        <f>IF(N373="FBA","主营产品",IF(N373="专线","专线",LOOKUP(1,0/((G373&gt;=提成标准!D:D)*(G373&lt;提成标准!E:E)),提成标准!C:C)))</f>
        <v>快递小货</v>
      </c>
      <c r="D373" s="9">
        <f t="shared" si="16"/>
        <v>1</v>
      </c>
      <c r="E373" s="9">
        <f>_xlfn.XLOOKUP(C373,提成标准!C:C,提成标准!H:H,"")</f>
        <v>2</v>
      </c>
      <c r="F373" s="9">
        <f t="shared" si="17"/>
        <v>2</v>
      </c>
      <c r="G373" s="9">
        <f>_xlfn.XLOOKUP(I373,过机服务商重量差!A:A,过机服务商重量差!L:L)</f>
        <v>1</v>
      </c>
      <c r="H373" s="9" t="str">
        <f ca="1">IFERROR(LOOKUP(1,0/((B373=名单!B:B)*(VALUE(AY373)&gt;=名单!E:E)*(VALUE(AY373)&lt;=名单!G:G)*(AA373="正常走货")),名单!H:H),"否")</f>
        <v>否</v>
      </c>
      <c r="I373" s="64" t="s">
        <v>1232</v>
      </c>
      <c r="J373" s="64" t="s">
        <v>1234</v>
      </c>
      <c r="L373" s="65" t="s">
        <v>17</v>
      </c>
      <c r="N373" s="64" t="s">
        <v>18</v>
      </c>
      <c r="O373" s="66"/>
      <c r="P373" s="66"/>
      <c r="T373" s="66"/>
      <c r="U373" s="65" t="s">
        <v>191</v>
      </c>
      <c r="V373" s="65" t="s">
        <v>14413</v>
      </c>
      <c r="W373" s="66"/>
      <c r="Y373" s="66"/>
      <c r="Z373" s="66"/>
      <c r="AA373" s="65" t="s">
        <v>14382</v>
      </c>
      <c r="AQ373" s="64">
        <v>71</v>
      </c>
      <c r="AU373" s="66"/>
      <c r="AV373" s="66"/>
      <c r="AW373" s="66"/>
      <c r="AX373" s="66"/>
      <c r="AY373" s="67" t="s">
        <v>14766</v>
      </c>
      <c r="BE373" s="66"/>
    </row>
    <row r="374" spans="1:58">
      <c r="A374" s="9" t="str">
        <f t="shared" si="15"/>
        <v>2026-01</v>
      </c>
      <c r="B374" s="9" t="str">
        <f>_xlfn.XLOOKUP(I374,过机服务商重量差!A:A,过机服务商重量差!G:G)</f>
        <v>玉麒麟</v>
      </c>
      <c r="C374" s="9" t="str">
        <f>IF(N374="FBA","主营产品",IF(N374="专线","专线",LOOKUP(1,0/((G374&gt;=提成标准!D:D)*(G374&lt;提成标准!E:E)),提成标准!C:C)))</f>
        <v>快递小货</v>
      </c>
      <c r="D374" s="9">
        <f t="shared" si="16"/>
        <v>1</v>
      </c>
      <c r="E374" s="9">
        <f>_xlfn.XLOOKUP(C374,提成标准!C:C,提成标准!H:H,"")</f>
        <v>2</v>
      </c>
      <c r="F374" s="9">
        <f t="shared" si="17"/>
        <v>2</v>
      </c>
      <c r="G374" s="9">
        <f>_xlfn.XLOOKUP(I374,过机服务商重量差!A:A,过机服务商重量差!L:L)</f>
        <v>10</v>
      </c>
      <c r="H374" s="9" t="str">
        <f ca="1">IFERROR(LOOKUP(1,0/((B374=名单!B:B)*(VALUE(AY374)&gt;=名单!E:E)*(VALUE(AY374)&lt;=名单!G:G)*(AA374="正常走货")),名单!H:H),"否")</f>
        <v>否</v>
      </c>
      <c r="I374" s="64" t="s">
        <v>1235</v>
      </c>
      <c r="J374" s="64" t="s">
        <v>1237</v>
      </c>
      <c r="L374" s="65" t="s">
        <v>24</v>
      </c>
      <c r="N374" s="64" t="s">
        <v>18</v>
      </c>
      <c r="O374" s="66"/>
      <c r="P374" s="66"/>
      <c r="T374" s="66"/>
      <c r="U374" s="65" t="s">
        <v>120</v>
      </c>
      <c r="V374" s="65" t="s">
        <v>14385</v>
      </c>
      <c r="W374" s="66"/>
      <c r="Y374" s="66"/>
      <c r="Z374" s="66"/>
      <c r="AA374" s="65" t="s">
        <v>14382</v>
      </c>
      <c r="AQ374" s="64">
        <v>44.42</v>
      </c>
      <c r="AV374" s="66"/>
      <c r="AX374" s="66"/>
      <c r="AY374" s="67" t="s">
        <v>14767</v>
      </c>
      <c r="BE374" s="66"/>
    </row>
    <row r="375" spans="1:58">
      <c r="A375" s="9" t="str">
        <f t="shared" si="15"/>
        <v>2026-01</v>
      </c>
      <c r="B375" s="9" t="str">
        <f>_xlfn.XLOOKUP(I375,过机服务商重量差!A:A,过机服务商重量差!G:G)</f>
        <v>玉麒麟</v>
      </c>
      <c r="C375" s="9" t="str">
        <f>IF(N375="FBA","主营产品",IF(N375="专线","专线",LOOKUP(1,0/((G375&gt;=提成标准!D:D)*(G375&lt;提成标准!E:E)),提成标准!C:C)))</f>
        <v>快递大货</v>
      </c>
      <c r="D375" s="9">
        <f t="shared" si="16"/>
        <v>25</v>
      </c>
      <c r="E375" s="9">
        <f>_xlfn.XLOOKUP(C375,提成标准!C:C,提成标准!H:H,"")</f>
        <v>0.1</v>
      </c>
      <c r="F375" s="9">
        <f t="shared" si="17"/>
        <v>2.5</v>
      </c>
      <c r="G375" s="9">
        <f>_xlfn.XLOOKUP(I375,过机服务商重量差!A:A,过机服务商重量差!L:L)</f>
        <v>25</v>
      </c>
      <c r="H375" s="9" t="str">
        <f ca="1">IFERROR(LOOKUP(1,0/((B375=名单!B:B)*(VALUE(AY375)&gt;=名单!E:E)*(VALUE(AY375)&lt;=名单!G:G)*(AA375="正常走货")),名单!H:H),"否")</f>
        <v>否</v>
      </c>
      <c r="I375" s="64" t="s">
        <v>1238</v>
      </c>
      <c r="J375" s="64" t="s">
        <v>1240</v>
      </c>
      <c r="L375" s="65" t="s">
        <v>24</v>
      </c>
      <c r="N375" s="64" t="s">
        <v>18</v>
      </c>
      <c r="O375" s="66"/>
      <c r="P375" s="66"/>
      <c r="T375" s="66"/>
      <c r="U375" s="65" t="s">
        <v>246</v>
      </c>
      <c r="V375" s="65" t="s">
        <v>14389</v>
      </c>
      <c r="W375" s="66"/>
      <c r="Y375" s="66"/>
      <c r="Z375" s="66"/>
      <c r="AA375" s="65" t="s">
        <v>14382</v>
      </c>
      <c r="AQ375" s="64">
        <v>446.6</v>
      </c>
      <c r="AU375" s="66"/>
      <c r="AV375" s="66"/>
      <c r="AX375" s="66"/>
      <c r="AY375" s="67" t="s">
        <v>14768</v>
      </c>
      <c r="BE375" s="66"/>
    </row>
    <row r="376" spans="1:58">
      <c r="A376" s="9" t="str">
        <f t="shared" si="15"/>
        <v>2026-01</v>
      </c>
      <c r="B376" s="9" t="str">
        <f>_xlfn.XLOOKUP(I376,过机服务商重量差!A:A,过机服务商重量差!G:G)</f>
        <v>玉麒麟</v>
      </c>
      <c r="C376" s="9" t="str">
        <f>IF(N376="FBA","主营产品",IF(N376="专线","专线",LOOKUP(1,0/((G376&gt;=提成标准!D:D)*(G376&lt;提成标准!E:E)),提成标准!C:C)))</f>
        <v>快递大货</v>
      </c>
      <c r="D376" s="9">
        <f t="shared" si="16"/>
        <v>25</v>
      </c>
      <c r="E376" s="9">
        <f>_xlfn.XLOOKUP(C376,提成标准!C:C,提成标准!H:H,"")</f>
        <v>0.1</v>
      </c>
      <c r="F376" s="9">
        <f t="shared" si="17"/>
        <v>2.5</v>
      </c>
      <c r="G376" s="9">
        <f>_xlfn.XLOOKUP(I376,过机服务商重量差!A:A,过机服务商重量差!L:L)</f>
        <v>25</v>
      </c>
      <c r="H376" s="9" t="str">
        <f ca="1">IFERROR(LOOKUP(1,0/((B376=名单!B:B)*(VALUE(AY376)&gt;=名单!E:E)*(VALUE(AY376)&lt;=名单!G:G)*(AA376="正常走货")),名单!H:H),"否")</f>
        <v>否</v>
      </c>
      <c r="I376" s="64" t="s">
        <v>1241</v>
      </c>
      <c r="J376" s="64" t="s">
        <v>1243</v>
      </c>
      <c r="L376" s="65" t="s">
        <v>24</v>
      </c>
      <c r="N376" s="64" t="s">
        <v>18</v>
      </c>
      <c r="O376" s="66"/>
      <c r="P376" s="66"/>
      <c r="T376" s="66"/>
      <c r="U376" s="65" t="s">
        <v>246</v>
      </c>
      <c r="V376" s="65" t="s">
        <v>14389</v>
      </c>
      <c r="W376" s="66"/>
      <c r="Y376" s="66"/>
      <c r="Z376" s="66"/>
      <c r="AA376" s="65" t="s">
        <v>14382</v>
      </c>
      <c r="AQ376" s="64">
        <v>388.6</v>
      </c>
      <c r="AU376" s="66"/>
      <c r="AV376" s="66"/>
      <c r="AW376" s="66"/>
      <c r="AX376" s="66"/>
      <c r="AY376" s="67" t="s">
        <v>14769</v>
      </c>
      <c r="BC376" s="66"/>
      <c r="BE376" s="66"/>
      <c r="BF376" s="66"/>
    </row>
    <row r="377" spans="1:58">
      <c r="A377" s="9" t="str">
        <f t="shared" si="15"/>
        <v>2026-01</v>
      </c>
      <c r="B377" s="9" t="str">
        <f>_xlfn.XLOOKUP(I377,过机服务商重量差!A:A,过机服务商重量差!G:G)</f>
        <v>无崖子</v>
      </c>
      <c r="C377" s="9" t="str">
        <f>IF(N377="FBA","主营产品",IF(N377="专线","专线",LOOKUP(1,0/((G377&gt;=提成标准!D:D)*(G377&lt;提成标准!E:E)),提成标准!C:C)))</f>
        <v>快递大货</v>
      </c>
      <c r="D377" s="9">
        <f t="shared" si="16"/>
        <v>30</v>
      </c>
      <c r="E377" s="9">
        <f>_xlfn.XLOOKUP(C377,提成标准!C:C,提成标准!H:H,"")</f>
        <v>0.1</v>
      </c>
      <c r="F377" s="9">
        <f t="shared" si="17"/>
        <v>3</v>
      </c>
      <c r="G377" s="9">
        <f>_xlfn.XLOOKUP(I377,过机服务商重量差!A:A,过机服务商重量差!L:L)</f>
        <v>30</v>
      </c>
      <c r="H377" s="9" t="str">
        <f ca="1">IFERROR(LOOKUP(1,0/((B377=名单!B:B)*(VALUE(AY377)&gt;=名单!E:E)*(VALUE(AY377)&lt;=名单!G:G)*(AA377="正常走货")),名单!H:H),"否")</f>
        <v>是</v>
      </c>
      <c r="I377" s="64" t="s">
        <v>1244</v>
      </c>
      <c r="J377" s="64" t="s">
        <v>1246</v>
      </c>
      <c r="L377" s="65" t="s">
        <v>926</v>
      </c>
      <c r="N377" s="65" t="s">
        <v>18</v>
      </c>
      <c r="O377" s="66"/>
      <c r="P377" s="66"/>
      <c r="T377" s="66"/>
      <c r="U377" s="65" t="s">
        <v>612</v>
      </c>
      <c r="V377" s="65" t="s">
        <v>14410</v>
      </c>
      <c r="W377" s="66"/>
      <c r="Y377" s="66"/>
      <c r="Z377" s="66"/>
      <c r="AA377" s="65" t="s">
        <v>14382</v>
      </c>
      <c r="AQ377" s="64">
        <v>0</v>
      </c>
      <c r="AU377" s="66"/>
      <c r="AV377" s="66"/>
      <c r="AW377" s="66"/>
      <c r="AX377" s="66"/>
      <c r="AY377" s="67" t="s">
        <v>14770</v>
      </c>
      <c r="BE377" s="66"/>
      <c r="BF377" s="66"/>
    </row>
    <row r="378" spans="1:58">
      <c r="A378" s="9" t="str">
        <f t="shared" si="15"/>
        <v>2026-01</v>
      </c>
      <c r="B378" s="9" t="str">
        <f>_xlfn.XLOOKUP(I378,过机服务商重量差!A:A,过机服务商重量差!G:G)</f>
        <v>风清扬</v>
      </c>
      <c r="C378" s="9" t="str">
        <f>IF(N378="FBA","主营产品",IF(N378="专线","专线",LOOKUP(1,0/((G378&gt;=提成标准!D:D)*(G378&lt;提成标准!E:E)),提成标准!C:C)))</f>
        <v>快递大货</v>
      </c>
      <c r="D378" s="9">
        <f t="shared" si="16"/>
        <v>21</v>
      </c>
      <c r="E378" s="9">
        <f>_xlfn.XLOOKUP(C378,提成标准!C:C,提成标准!H:H,"")</f>
        <v>0.1</v>
      </c>
      <c r="F378" s="9">
        <f t="shared" si="17"/>
        <v>2.1</v>
      </c>
      <c r="G378" s="9">
        <f>_xlfn.XLOOKUP(I378,过机服务商重量差!A:A,过机服务商重量差!L:L)</f>
        <v>21</v>
      </c>
      <c r="H378" s="9" t="str">
        <f ca="1">IFERROR(LOOKUP(1,0/((B378=名单!B:B)*(VALUE(AY378)&gt;=名单!E:E)*(VALUE(AY378)&lt;=名单!G:G)*(AA378="正常走货")),名单!H:H),"否")</f>
        <v>否</v>
      </c>
      <c r="I378" s="64" t="s">
        <v>1247</v>
      </c>
      <c r="J378" s="64" t="s">
        <v>1249</v>
      </c>
      <c r="L378" s="64" t="s">
        <v>51</v>
      </c>
      <c r="N378" s="64" t="s">
        <v>18</v>
      </c>
      <c r="O378" s="66"/>
      <c r="P378" s="66"/>
      <c r="T378" s="66"/>
      <c r="U378" s="65" t="s">
        <v>152</v>
      </c>
      <c r="V378" s="65" t="s">
        <v>14385</v>
      </c>
      <c r="W378" s="66"/>
      <c r="Y378" s="66"/>
      <c r="Z378" s="66"/>
      <c r="AA378" s="65" t="s">
        <v>14382</v>
      </c>
      <c r="AQ378" s="64">
        <v>33.6</v>
      </c>
      <c r="AU378" s="66"/>
      <c r="AV378" s="66"/>
      <c r="AX378" s="66"/>
      <c r="AY378" s="67" t="s">
        <v>14771</v>
      </c>
      <c r="BE378" s="66"/>
    </row>
    <row r="379" spans="1:58">
      <c r="A379" s="9" t="str">
        <f t="shared" si="15"/>
        <v>2026-01</v>
      </c>
      <c r="B379" s="9" t="str">
        <f>_xlfn.XLOOKUP(I379,过机服务商重量差!A:A,过机服务商重量差!G:G)</f>
        <v>玉麒麟</v>
      </c>
      <c r="C379" s="9" t="str">
        <f>IF(N379="FBA","主营产品",IF(N379="专线","专线",LOOKUP(1,0/((G379&gt;=提成标准!D:D)*(G379&lt;提成标准!E:E)),提成标准!C:C)))</f>
        <v>快递小货</v>
      </c>
      <c r="D379" s="9">
        <f t="shared" si="16"/>
        <v>1</v>
      </c>
      <c r="E379" s="9">
        <f>_xlfn.XLOOKUP(C379,提成标准!C:C,提成标准!H:H,"")</f>
        <v>2</v>
      </c>
      <c r="F379" s="9">
        <f t="shared" si="17"/>
        <v>2</v>
      </c>
      <c r="G379" s="9">
        <f>_xlfn.XLOOKUP(I379,过机服务商重量差!A:A,过机服务商重量差!L:L)</f>
        <v>1</v>
      </c>
      <c r="H379" s="9" t="str">
        <f ca="1">IFERROR(LOOKUP(1,0/((B379=名单!B:B)*(VALUE(AY379)&gt;=名单!E:E)*(VALUE(AY379)&lt;=名单!G:G)*(AA379="正常走货")),名单!H:H),"否")</f>
        <v>否</v>
      </c>
      <c r="I379" s="64" t="s">
        <v>1250</v>
      </c>
      <c r="J379" s="64" t="s">
        <v>1252</v>
      </c>
      <c r="L379" s="64" t="s">
        <v>17</v>
      </c>
      <c r="N379" s="65" t="s">
        <v>18</v>
      </c>
      <c r="O379" s="66"/>
      <c r="P379" s="66"/>
      <c r="T379" s="66"/>
      <c r="U379" s="65" t="s">
        <v>442</v>
      </c>
      <c r="V379" s="64" t="s">
        <v>14413</v>
      </c>
      <c r="W379" s="66"/>
      <c r="Y379" s="66"/>
      <c r="Z379" s="66"/>
      <c r="AA379" s="65" t="s">
        <v>14382</v>
      </c>
      <c r="AQ379" s="64">
        <v>27.2</v>
      </c>
      <c r="AU379" s="66"/>
      <c r="AV379" s="66"/>
      <c r="AX379" s="66"/>
      <c r="AY379" s="67" t="s">
        <v>14772</v>
      </c>
      <c r="BE379" s="66"/>
      <c r="BF379" s="66"/>
    </row>
    <row r="380" spans="1:58">
      <c r="A380" s="9" t="str">
        <f t="shared" si="15"/>
        <v>2026-01</v>
      </c>
      <c r="B380" s="9" t="str">
        <f>_xlfn.XLOOKUP(I380,过机服务商重量差!A:A,过机服务商重量差!G:G)</f>
        <v>无崖子</v>
      </c>
      <c r="C380" s="9" t="str">
        <f>IF(N380="FBA","主营产品",IF(N380="专线","专线",LOOKUP(1,0/((G380&gt;=提成标准!D:D)*(G380&lt;提成标准!E:E)),提成标准!C:C)))</f>
        <v>快递大货</v>
      </c>
      <c r="D380" s="9">
        <f t="shared" si="16"/>
        <v>35</v>
      </c>
      <c r="E380" s="9">
        <f>_xlfn.XLOOKUP(C380,提成标准!C:C,提成标准!H:H,"")</f>
        <v>0.1</v>
      </c>
      <c r="F380" s="9">
        <f t="shared" si="17"/>
        <v>3.5</v>
      </c>
      <c r="G380" s="9">
        <f>_xlfn.XLOOKUP(I380,过机服务商重量差!A:A,过机服务商重量差!L:L)</f>
        <v>35</v>
      </c>
      <c r="H380" s="9" t="str">
        <f ca="1">IFERROR(LOOKUP(1,0/((B380=名单!B:B)*(VALUE(AY380)&gt;=名单!E:E)*(VALUE(AY380)&lt;=名单!G:G)*(AA380="正常走货")),名单!H:H),"否")</f>
        <v>是</v>
      </c>
      <c r="I380" s="64" t="s">
        <v>1253</v>
      </c>
      <c r="J380" s="64" t="s">
        <v>1255</v>
      </c>
      <c r="L380" s="65" t="s">
        <v>128</v>
      </c>
      <c r="N380" s="64" t="s">
        <v>18</v>
      </c>
      <c r="O380" s="66"/>
      <c r="P380" s="66"/>
      <c r="T380" s="66"/>
      <c r="U380" s="65" t="s">
        <v>687</v>
      </c>
      <c r="V380" s="64" t="s">
        <v>14410</v>
      </c>
      <c r="W380" s="66"/>
      <c r="Y380" s="66"/>
      <c r="Z380" s="66"/>
      <c r="AA380" s="65" t="s">
        <v>14382</v>
      </c>
      <c r="AQ380" s="64">
        <v>354</v>
      </c>
      <c r="AU380" s="66"/>
      <c r="AV380" s="66"/>
      <c r="AW380" s="66"/>
      <c r="AX380" s="66"/>
      <c r="AY380" s="67" t="s">
        <v>14773</v>
      </c>
      <c r="BE380" s="66"/>
    </row>
    <row r="381" spans="1:58">
      <c r="A381" s="9" t="str">
        <f t="shared" si="15"/>
        <v>2026-01</v>
      </c>
      <c r="B381" s="9" t="str">
        <f>_xlfn.XLOOKUP(I381,过机服务商重量差!A:A,过机服务商重量差!G:G)</f>
        <v>无崖子</v>
      </c>
      <c r="C381" s="9" t="str">
        <f>IF(N381="FBA","主营产品",IF(N381="专线","专线",LOOKUP(1,0/((G381&gt;=提成标准!D:D)*(G381&lt;提成标准!E:E)),提成标准!C:C)))</f>
        <v>快递小货</v>
      </c>
      <c r="D381" s="9">
        <f t="shared" si="16"/>
        <v>1</v>
      </c>
      <c r="E381" s="9">
        <f>_xlfn.XLOOKUP(C381,提成标准!C:C,提成标准!H:H,"")</f>
        <v>2</v>
      </c>
      <c r="F381" s="9">
        <f t="shared" si="17"/>
        <v>2</v>
      </c>
      <c r="G381" s="9">
        <f>_xlfn.XLOOKUP(I381,过机服务商重量差!A:A,过机服务商重量差!L:L)</f>
        <v>6</v>
      </c>
      <c r="H381" s="9" t="str">
        <f ca="1">IFERROR(LOOKUP(1,0/((B381=名单!B:B)*(VALUE(AY381)&gt;=名单!E:E)*(VALUE(AY381)&lt;=名单!G:G)*(AA381="正常走货")),名单!H:H),"否")</f>
        <v>是</v>
      </c>
      <c r="I381" s="64" t="s">
        <v>1256</v>
      </c>
      <c r="J381" s="64" t="s">
        <v>1258</v>
      </c>
      <c r="L381" s="65" t="s">
        <v>128</v>
      </c>
      <c r="N381" s="64" t="s">
        <v>18</v>
      </c>
      <c r="O381" s="66"/>
      <c r="P381" s="66"/>
      <c r="T381" s="66"/>
      <c r="U381" s="65" t="s">
        <v>687</v>
      </c>
      <c r="V381" s="64" t="s">
        <v>14410</v>
      </c>
      <c r="W381" s="66"/>
      <c r="Y381" s="66"/>
      <c r="Z381" s="66"/>
      <c r="AA381" s="65" t="s">
        <v>14382</v>
      </c>
      <c r="AQ381" s="64">
        <v>0.910000000000025</v>
      </c>
      <c r="AU381" s="66"/>
      <c r="AV381" s="66"/>
      <c r="AW381" s="66"/>
      <c r="AX381" s="66"/>
      <c r="AY381" s="67" t="s">
        <v>14774</v>
      </c>
      <c r="BE381" s="66"/>
    </row>
    <row r="382" spans="1:58">
      <c r="A382" s="9" t="str">
        <f t="shared" si="15"/>
        <v>2026-01</v>
      </c>
      <c r="B382" s="9" t="str">
        <f>_xlfn.XLOOKUP(I382,过机服务商重量差!A:A,过机服务商重量差!G:G)</f>
        <v>007</v>
      </c>
      <c r="C382" s="9" t="str">
        <f>IF(N382="FBA","主营产品",IF(N382="专线","专线",LOOKUP(1,0/((G382&gt;=提成标准!D:D)*(G382&lt;提成标准!E:E)),提成标准!C:C)))</f>
        <v>快递大货</v>
      </c>
      <c r="D382" s="9">
        <f t="shared" si="16"/>
        <v>90</v>
      </c>
      <c r="E382" s="9">
        <f>_xlfn.XLOOKUP(C382,提成标准!C:C,提成标准!H:H,"")</f>
        <v>0.1</v>
      </c>
      <c r="F382" s="9">
        <f t="shared" si="17"/>
        <v>9</v>
      </c>
      <c r="G382" s="9">
        <f>_xlfn.XLOOKUP(I382,过机服务商重量差!A:A,过机服务商重量差!L:L)</f>
        <v>90</v>
      </c>
      <c r="H382" s="9" t="str">
        <f ca="1">IFERROR(LOOKUP(1,0/((B382=名单!B:B)*(VALUE(AY382)&gt;=名单!E:E)*(VALUE(AY382)&lt;=名单!G:G)*(AA382="正常走货")),名单!H:H),"否")</f>
        <v>否</v>
      </c>
      <c r="I382" s="64" t="s">
        <v>1259</v>
      </c>
      <c r="J382" s="64" t="s">
        <v>1261</v>
      </c>
      <c r="L382" s="65" t="s">
        <v>266</v>
      </c>
      <c r="N382" s="64" t="s">
        <v>18</v>
      </c>
      <c r="O382" s="66"/>
      <c r="P382" s="66"/>
      <c r="T382" s="66"/>
      <c r="U382" s="65" t="s">
        <v>1262</v>
      </c>
      <c r="V382" s="64" t="s">
        <v>14385</v>
      </c>
      <c r="W382" s="66"/>
      <c r="Y382" s="66"/>
      <c r="Z382" s="66"/>
      <c r="AA382" s="65" t="s">
        <v>14382</v>
      </c>
      <c r="AQ382" s="64">
        <v>1450</v>
      </c>
      <c r="AU382" s="66"/>
      <c r="AV382" s="66"/>
      <c r="AW382" s="66"/>
      <c r="AX382" s="66"/>
      <c r="AY382" s="67" t="s">
        <v>14775</v>
      </c>
      <c r="BE382" s="66"/>
    </row>
    <row r="383" spans="1:58">
      <c r="A383" s="9" t="str">
        <f>MID(AY383,1,7)</f>
        <v>2026-01</v>
      </c>
      <c r="B383" s="9" t="str">
        <f>_xlfn.XLOOKUP(I383,过机服务商重量差!A:A,过机服务商重量差!G:G)</f>
        <v>玉麒麟</v>
      </c>
      <c r="C383" s="9" t="str">
        <f>IF(N383="FBA","主营产品",IF(N383="专线","专线",LOOKUP(1,0/((G383&gt;=提成标准!D:D)*(G383&lt;提成标准!E:E)),提成标准!C:C)))</f>
        <v>快递小货</v>
      </c>
      <c r="D383" s="9">
        <f t="shared" si="16"/>
        <v>1</v>
      </c>
      <c r="E383" s="9">
        <f>_xlfn.XLOOKUP(C383,提成标准!C:C,提成标准!H:H,"")</f>
        <v>2</v>
      </c>
      <c r="F383" s="9">
        <f t="shared" si="17"/>
        <v>2</v>
      </c>
      <c r="G383" s="9">
        <f>_xlfn.XLOOKUP(I383,过机服务商重量差!A:A,过机服务商重量差!L:L)</f>
        <v>9.5</v>
      </c>
      <c r="H383" s="9" t="str">
        <f ca="1">IFERROR(LOOKUP(1,0/((B383=名单!B:B)*(VALUE(AY383)&gt;=名单!E:E)*(VALUE(AY383)&lt;=名单!G:G)*(AA383="正常走货")),名单!H:H),"否")</f>
        <v>否</v>
      </c>
      <c r="I383" s="64" t="s">
        <v>1263</v>
      </c>
      <c r="J383" s="64" t="s">
        <v>1265</v>
      </c>
      <c r="L383" s="65" t="s">
        <v>17</v>
      </c>
      <c r="N383" s="64" t="s">
        <v>18</v>
      </c>
      <c r="O383" s="66"/>
      <c r="P383" s="66"/>
      <c r="T383" s="66"/>
      <c r="U383" s="65" t="s">
        <v>570</v>
      </c>
      <c r="V383" s="65" t="s">
        <v>14410</v>
      </c>
      <c r="W383" s="66"/>
      <c r="Y383" s="66"/>
      <c r="Z383" s="66"/>
      <c r="AA383" s="65" t="s">
        <v>14382</v>
      </c>
      <c r="AQ383" s="64">
        <v>143.6</v>
      </c>
      <c r="AU383" s="66"/>
      <c r="AV383" s="66"/>
      <c r="AW383" s="66"/>
      <c r="AX383" s="66"/>
      <c r="AY383" s="67" t="s">
        <v>14776</v>
      </c>
      <c r="BE383" s="66"/>
    </row>
    <row r="384" spans="1:58">
      <c r="A384" s="9" t="str">
        <f>MID(AY384,1,7)</f>
        <v>2026-01</v>
      </c>
      <c r="B384" s="9" t="str">
        <f>_xlfn.XLOOKUP(I384,过机服务商重量差!A:A,过机服务商重量差!G:G)</f>
        <v>玉麒麟</v>
      </c>
      <c r="C384" s="9" t="str">
        <f>IF(N384="FBA","主营产品",IF(N384="专线","专线",LOOKUP(1,0/((G384&gt;=提成标准!D:D)*(G384&lt;提成标准!E:E)),提成标准!C:C)))</f>
        <v>快递小货</v>
      </c>
      <c r="D384" s="9">
        <f t="shared" si="16"/>
        <v>1</v>
      </c>
      <c r="E384" s="9">
        <f>_xlfn.XLOOKUP(C384,提成标准!C:C,提成标准!H:H,"")</f>
        <v>2</v>
      </c>
      <c r="F384" s="9">
        <f t="shared" si="17"/>
        <v>2</v>
      </c>
      <c r="G384" s="9">
        <f>_xlfn.XLOOKUP(I384,过机服务商重量差!A:A,过机服务商重量差!L:L)</f>
        <v>5.5</v>
      </c>
      <c r="H384" s="9" t="str">
        <f ca="1">IFERROR(LOOKUP(1,0/((B384=名单!B:B)*(VALUE(AY384)&gt;=名单!E:E)*(VALUE(AY384)&lt;=名单!G:G)*(AA384="正常走货")),名单!H:H),"否")</f>
        <v>否</v>
      </c>
      <c r="I384" s="64" t="s">
        <v>1266</v>
      </c>
      <c r="J384" s="64" t="s">
        <v>1268</v>
      </c>
      <c r="L384" s="65" t="s">
        <v>17</v>
      </c>
      <c r="N384" s="65" t="s">
        <v>18</v>
      </c>
      <c r="O384" s="66"/>
      <c r="P384" s="66"/>
      <c r="T384" s="66"/>
      <c r="U384" s="65" t="s">
        <v>1269</v>
      </c>
      <c r="V384" s="65" t="s">
        <v>14389</v>
      </c>
      <c r="W384" s="66"/>
      <c r="Y384" s="66"/>
      <c r="Z384" s="66"/>
      <c r="AA384" s="65" t="s">
        <v>14382</v>
      </c>
      <c r="AQ384" s="64">
        <v>104</v>
      </c>
      <c r="AU384" s="66"/>
      <c r="AV384" s="66"/>
      <c r="AW384" s="66"/>
      <c r="AX384" s="66"/>
      <c r="AY384" s="67" t="s">
        <v>14777</v>
      </c>
      <c r="BE384" s="66"/>
    </row>
    <row r="385" spans="1:57">
      <c r="A385" s="9" t="str">
        <f t="shared" ref="A385:A445" si="18">MID(AY385,1,7)</f>
        <v>2026-01</v>
      </c>
      <c r="B385" s="9" t="str">
        <f>_xlfn.XLOOKUP(I385,过机服务商重量差!A:A,过机服务商重量差!G:G)</f>
        <v>无崖子</v>
      </c>
      <c r="C385" s="9" t="str">
        <f>IF(N385="FBA","主营产品",IF(N385="专线","专线",LOOKUP(1,0/((G385&gt;=提成标准!D:D)*(G385&lt;提成标准!E:E)),提成标准!C:C)))</f>
        <v>快递大货</v>
      </c>
      <c r="D385" s="9">
        <f t="shared" ref="D385:D447" si="19">IF(C385="快递小货",1,IF(C385="主营产品",0,G385))</f>
        <v>73</v>
      </c>
      <c r="E385" s="9">
        <f>_xlfn.XLOOKUP(C385,提成标准!C:C,提成标准!H:H,"")</f>
        <v>0.1</v>
      </c>
      <c r="F385" s="9">
        <f t="shared" ref="F385:F447" si="20">D385*E385</f>
        <v>7.3</v>
      </c>
      <c r="G385" s="9">
        <f>_xlfn.XLOOKUP(I385,过机服务商重量差!A:A,过机服务商重量差!L:L)</f>
        <v>73</v>
      </c>
      <c r="H385" s="9" t="str">
        <f ca="1">IFERROR(LOOKUP(1,0/((B385=名单!B:B)*(VALUE(AY385)&gt;=名单!E:E)*(VALUE(AY385)&lt;=名单!G:G)*(AA385="正常走货")),名单!H:H),"否")</f>
        <v>是</v>
      </c>
      <c r="I385" s="64" t="s">
        <v>1270</v>
      </c>
      <c r="J385" s="64" t="s">
        <v>1272</v>
      </c>
      <c r="L385" s="65" t="s">
        <v>1273</v>
      </c>
      <c r="N385" s="64" t="s">
        <v>18</v>
      </c>
      <c r="O385" s="66"/>
      <c r="P385" s="66"/>
      <c r="T385" s="66"/>
      <c r="U385" s="65" t="s">
        <v>86</v>
      </c>
      <c r="V385" s="65" t="s">
        <v>14381</v>
      </c>
      <c r="W385" s="66"/>
      <c r="Y385" s="66"/>
      <c r="Z385" s="66"/>
      <c r="AA385" s="65" t="s">
        <v>14382</v>
      </c>
      <c r="AQ385" s="64">
        <v>0</v>
      </c>
      <c r="AU385" s="66"/>
      <c r="AV385" s="66"/>
      <c r="AW385" s="66"/>
      <c r="AX385" s="66"/>
      <c r="AY385" s="67" t="s">
        <v>14778</v>
      </c>
      <c r="BE385" s="66"/>
    </row>
    <row r="386" spans="1:57">
      <c r="A386" s="9" t="str">
        <f t="shared" si="18"/>
        <v>2026-01</v>
      </c>
      <c r="B386" s="9" t="str">
        <f>_xlfn.XLOOKUP(I386,过机服务商重量差!A:A,过机服务商重量差!G:G)</f>
        <v>007</v>
      </c>
      <c r="C386" s="9" t="str">
        <f>IF(N386="FBA","主营产品",IF(N386="专线","专线",LOOKUP(1,0/((G386&gt;=提成标准!D:D)*(G386&lt;提成标准!E:E)),提成标准!C:C)))</f>
        <v>快递大货</v>
      </c>
      <c r="D386" s="9">
        <f t="shared" si="19"/>
        <v>42</v>
      </c>
      <c r="E386" s="9">
        <f>_xlfn.XLOOKUP(C386,提成标准!C:C,提成标准!H:H,"")</f>
        <v>0.1</v>
      </c>
      <c r="F386" s="9">
        <f t="shared" si="20"/>
        <v>4.2</v>
      </c>
      <c r="G386" s="9">
        <f>_xlfn.XLOOKUP(I386,过机服务商重量差!A:A,过机服务商重量差!L:L)</f>
        <v>42</v>
      </c>
      <c r="H386" s="9" t="str">
        <f ca="1">IFERROR(LOOKUP(1,0/((B386=名单!B:B)*(VALUE(AY386)&gt;=名单!E:E)*(VALUE(AY386)&lt;=名单!G:G)*(AA386="正常走货")),名单!H:H),"否")</f>
        <v>否</v>
      </c>
      <c r="I386" s="64" t="s">
        <v>1274</v>
      </c>
      <c r="J386" s="64" t="s">
        <v>1276</v>
      </c>
      <c r="L386" s="65" t="s">
        <v>168</v>
      </c>
      <c r="N386" s="64" t="s">
        <v>18</v>
      </c>
      <c r="O386" s="66"/>
      <c r="P386" s="66"/>
      <c r="T386" s="66"/>
      <c r="U386" s="65" t="s">
        <v>675</v>
      </c>
      <c r="V386" s="65" t="s">
        <v>14385</v>
      </c>
      <c r="W386" s="66"/>
      <c r="Y386" s="66"/>
      <c r="Z386" s="66"/>
      <c r="AA386" s="65" t="s">
        <v>14382</v>
      </c>
      <c r="AQ386" s="64">
        <v>588</v>
      </c>
      <c r="AU386" s="66"/>
      <c r="AV386" s="66"/>
      <c r="AW386" s="66"/>
      <c r="AX386" s="66"/>
      <c r="AY386" s="67" t="s">
        <v>14779</v>
      </c>
      <c r="BE386" s="66"/>
    </row>
    <row r="387" spans="1:57">
      <c r="A387" s="9" t="str">
        <f t="shared" si="18"/>
        <v>2026-01</v>
      </c>
      <c r="B387" s="9" t="str">
        <f>_xlfn.XLOOKUP(I387,过机服务商重量差!A:A,过机服务商重量差!G:G)</f>
        <v>无崖子</v>
      </c>
      <c r="C387" s="9" t="str">
        <f>IF(N387="FBA","主营产品",IF(N387="专线","专线",LOOKUP(1,0/((G387&gt;=提成标准!D:D)*(G387&lt;提成标准!E:E)),提成标准!C:C)))</f>
        <v>快递小货</v>
      </c>
      <c r="D387" s="9">
        <f t="shared" si="19"/>
        <v>1</v>
      </c>
      <c r="E387" s="9">
        <f>_xlfn.XLOOKUP(C387,提成标准!C:C,提成标准!H:H,"")</f>
        <v>2</v>
      </c>
      <c r="F387" s="9">
        <f t="shared" si="20"/>
        <v>2</v>
      </c>
      <c r="G387" s="9">
        <f>_xlfn.XLOOKUP(I387,过机服务商重量差!A:A,过机服务商重量差!L:L)</f>
        <v>0.5</v>
      </c>
      <c r="H387" s="9" t="str">
        <f ca="1">IFERROR(LOOKUP(1,0/((B387=名单!B:B)*(VALUE(AY387)&gt;=名单!E:E)*(VALUE(AY387)&lt;=名单!G:G)*(AA387="正常走货")),名单!H:H),"否")</f>
        <v>是</v>
      </c>
      <c r="I387" s="64" t="s">
        <v>1277</v>
      </c>
      <c r="J387" s="64" t="s">
        <v>1279</v>
      </c>
      <c r="L387" s="64" t="s">
        <v>160</v>
      </c>
      <c r="N387" s="64" t="s">
        <v>18</v>
      </c>
      <c r="O387" s="66"/>
      <c r="P387" s="66"/>
      <c r="T387" s="66"/>
      <c r="U387" s="65" t="s">
        <v>215</v>
      </c>
      <c r="V387" s="65" t="s">
        <v>14381</v>
      </c>
      <c r="W387" s="66"/>
      <c r="Y387" s="66"/>
      <c r="Z387" s="66"/>
      <c r="AA387" s="65" t="s">
        <v>14382</v>
      </c>
      <c r="AQ387" s="64">
        <v>0</v>
      </c>
      <c r="AU387" s="66"/>
      <c r="AV387" s="66"/>
      <c r="AX387" s="66"/>
      <c r="AY387" s="67" t="s">
        <v>14780</v>
      </c>
      <c r="BE387" s="66"/>
    </row>
    <row r="388" spans="1:57">
      <c r="A388" s="9" t="str">
        <f t="shared" si="18"/>
        <v>2026-01</v>
      </c>
      <c r="B388" s="9" t="str">
        <f>_xlfn.XLOOKUP(I388,过机服务商重量差!A:A,过机服务商重量差!G:G)</f>
        <v>玉麒麟</v>
      </c>
      <c r="C388" s="9" t="str">
        <f>IF(N388="FBA","主营产品",IF(N388="专线","专线",LOOKUP(1,0/((G388&gt;=提成标准!D:D)*(G388&lt;提成标准!E:E)),提成标准!C:C)))</f>
        <v>快递大货</v>
      </c>
      <c r="D388" s="9">
        <f t="shared" si="19"/>
        <v>23</v>
      </c>
      <c r="E388" s="9">
        <f>_xlfn.XLOOKUP(C388,提成标准!C:C,提成标准!H:H,"")</f>
        <v>0.1</v>
      </c>
      <c r="F388" s="9">
        <f t="shared" si="20"/>
        <v>2.3</v>
      </c>
      <c r="G388" s="9">
        <f>_xlfn.XLOOKUP(I388,过机服务商重量差!A:A,过机服务商重量差!L:L)</f>
        <v>23</v>
      </c>
      <c r="H388" s="9" t="str">
        <f ca="1">IFERROR(LOOKUP(1,0/((B388=名单!B:B)*(VALUE(AY388)&gt;=名单!E:E)*(VALUE(AY388)&lt;=名单!G:G)*(AA388="正常走货")),名单!H:H),"否")</f>
        <v>否</v>
      </c>
      <c r="I388" s="64" t="s">
        <v>1280</v>
      </c>
      <c r="J388" s="64" t="s">
        <v>1282</v>
      </c>
      <c r="L388" s="64" t="s">
        <v>1283</v>
      </c>
      <c r="N388" s="64" t="s">
        <v>18</v>
      </c>
      <c r="O388" s="66"/>
      <c r="P388" s="66"/>
      <c r="T388" s="66"/>
      <c r="U388" s="65" t="s">
        <v>161</v>
      </c>
      <c r="V388" s="65" t="s">
        <v>14381</v>
      </c>
      <c r="W388" s="66"/>
      <c r="Y388" s="66"/>
      <c r="Z388" s="66"/>
      <c r="AA388" s="65" t="s">
        <v>14382</v>
      </c>
      <c r="AQ388" s="64">
        <v>0</v>
      </c>
      <c r="AU388" s="66"/>
      <c r="AV388" s="66"/>
      <c r="AX388" s="66"/>
      <c r="AY388" s="67" t="s">
        <v>14781</v>
      </c>
      <c r="BE388" s="66"/>
    </row>
    <row r="389" spans="1:57">
      <c r="A389" s="9" t="str">
        <f t="shared" si="18"/>
        <v>2026-01</v>
      </c>
      <c r="B389" s="9" t="str">
        <f>_xlfn.XLOOKUP(I389,过机服务商重量差!A:A,过机服务商重量差!G:G)</f>
        <v>风清扬</v>
      </c>
      <c r="C389" s="9" t="str">
        <f>IF(N389="FBA","主营产品",IF(N389="专线","专线",LOOKUP(1,0/((G389&gt;=提成标准!D:D)*(G389&lt;提成标准!E:E)),提成标准!C:C)))</f>
        <v>快递大货</v>
      </c>
      <c r="D389" s="9">
        <f t="shared" si="19"/>
        <v>81</v>
      </c>
      <c r="E389" s="9">
        <f>_xlfn.XLOOKUP(C389,提成标准!C:C,提成标准!H:H,"")</f>
        <v>0.1</v>
      </c>
      <c r="F389" s="9">
        <f t="shared" si="20"/>
        <v>8.1</v>
      </c>
      <c r="G389" s="9">
        <f>_xlfn.XLOOKUP(I389,过机服务商重量差!A:A,过机服务商重量差!L:L)</f>
        <v>81</v>
      </c>
      <c r="H389" s="9" t="str">
        <f ca="1">IFERROR(LOOKUP(1,0/((B389=名单!B:B)*(VALUE(AY389)&gt;=名单!E:E)*(VALUE(AY389)&lt;=名单!G:G)*(AA389="正常走货")),名单!H:H),"否")</f>
        <v>否</v>
      </c>
      <c r="I389" s="64" t="s">
        <v>1284</v>
      </c>
      <c r="J389" s="64" t="s">
        <v>1286</v>
      </c>
      <c r="L389" s="64" t="s">
        <v>144</v>
      </c>
      <c r="N389" s="64" t="s">
        <v>18</v>
      </c>
      <c r="O389" s="66"/>
      <c r="P389" s="66"/>
      <c r="T389" s="66"/>
      <c r="U389" s="65" t="s">
        <v>20</v>
      </c>
      <c r="V389" s="65" t="s">
        <v>14381</v>
      </c>
      <c r="W389" s="66"/>
      <c r="Y389" s="66"/>
      <c r="Z389" s="66"/>
      <c r="AA389" s="65" t="s">
        <v>14382</v>
      </c>
      <c r="AQ389" s="64">
        <v>729</v>
      </c>
      <c r="AU389" s="66"/>
      <c r="AV389" s="66"/>
      <c r="AX389" s="66"/>
      <c r="AY389" s="67" t="s">
        <v>14782</v>
      </c>
      <c r="BE389" s="66"/>
    </row>
    <row r="390" spans="1:57">
      <c r="A390" s="9" t="str">
        <f t="shared" si="18"/>
        <v>2026-01</v>
      </c>
      <c r="B390" s="9" t="str">
        <f>_xlfn.XLOOKUP(I390,过机服务商重量差!A:A,过机服务商重量差!G:G)</f>
        <v>风清扬</v>
      </c>
      <c r="C390" s="9" t="str">
        <f>IF(N390="FBA","主营产品",IF(N390="专线","专线",LOOKUP(1,0/((G390&gt;=提成标准!D:D)*(G390&lt;提成标准!E:E)),提成标准!C:C)))</f>
        <v>快递大货</v>
      </c>
      <c r="D390" s="9">
        <f t="shared" si="19"/>
        <v>130</v>
      </c>
      <c r="E390" s="9">
        <f>_xlfn.XLOOKUP(C390,提成标准!C:C,提成标准!H:H,"")</f>
        <v>0.1</v>
      </c>
      <c r="F390" s="9">
        <f t="shared" si="20"/>
        <v>13</v>
      </c>
      <c r="G390" s="9">
        <f>_xlfn.XLOOKUP(I390,过机服务商重量差!A:A,过机服务商重量差!L:L)</f>
        <v>130</v>
      </c>
      <c r="H390" s="9" t="str">
        <f ca="1">IFERROR(LOOKUP(1,0/((B390=名单!B:B)*(VALUE(AY390)&gt;=名单!E:E)*(VALUE(AY390)&lt;=名单!G:G)*(AA390="正常走货")),名单!H:H),"否")</f>
        <v>否</v>
      </c>
      <c r="I390" s="64" t="s">
        <v>1287</v>
      </c>
      <c r="J390" s="64" t="s">
        <v>1289</v>
      </c>
      <c r="L390" s="65" t="s">
        <v>231</v>
      </c>
      <c r="N390" s="64" t="s">
        <v>18</v>
      </c>
      <c r="O390" s="66"/>
      <c r="P390" s="66"/>
      <c r="T390" s="66"/>
      <c r="U390" s="65" t="s">
        <v>604</v>
      </c>
      <c r="V390" s="65" t="s">
        <v>14410</v>
      </c>
      <c r="W390" s="66"/>
      <c r="Y390" s="66"/>
      <c r="Z390" s="66"/>
      <c r="AA390" s="65" t="s">
        <v>14382</v>
      </c>
      <c r="AQ390" s="64">
        <v>195</v>
      </c>
      <c r="AU390" s="66"/>
      <c r="AV390" s="66"/>
      <c r="AW390" s="66"/>
      <c r="AX390" s="66"/>
      <c r="AY390" s="67" t="s">
        <v>14783</v>
      </c>
      <c r="BE390" s="66"/>
    </row>
    <row r="391" spans="1:57">
      <c r="A391" s="9" t="str">
        <f t="shared" si="18"/>
        <v>2026-01</v>
      </c>
      <c r="B391" s="9" t="str">
        <f>_xlfn.XLOOKUP(I391,过机服务商重量差!A:A,过机服务商重量差!G:G)</f>
        <v>无崖子</v>
      </c>
      <c r="C391" s="9" t="str">
        <f>IF(N391="FBA","主营产品",IF(N391="专线","专线",LOOKUP(1,0/((G391&gt;=提成标准!D:D)*(G391&lt;提成标准!E:E)),提成标准!C:C)))</f>
        <v>快递大货</v>
      </c>
      <c r="D391" s="9">
        <f t="shared" si="19"/>
        <v>44</v>
      </c>
      <c r="E391" s="9">
        <f>_xlfn.XLOOKUP(C391,提成标准!C:C,提成标准!H:H,"")</f>
        <v>0.1</v>
      </c>
      <c r="F391" s="9">
        <f t="shared" si="20"/>
        <v>4.4</v>
      </c>
      <c r="G391" s="9">
        <f>_xlfn.XLOOKUP(I391,过机服务商重量差!A:A,过机服务商重量差!L:L)</f>
        <v>44</v>
      </c>
      <c r="H391" s="9" t="str">
        <f ca="1">IFERROR(LOOKUP(1,0/((B391=名单!B:B)*(VALUE(AY391)&gt;=名单!E:E)*(VALUE(AY391)&lt;=名单!G:G)*(AA391="正常走货")),名单!H:H),"否")</f>
        <v>是</v>
      </c>
      <c r="I391" s="64" t="s">
        <v>1290</v>
      </c>
      <c r="J391" s="64" t="s">
        <v>1292</v>
      </c>
      <c r="L391" s="65" t="s">
        <v>357</v>
      </c>
      <c r="N391" s="65" t="s">
        <v>18</v>
      </c>
      <c r="O391" s="66"/>
      <c r="P391" s="66"/>
      <c r="T391" s="66"/>
      <c r="U391" s="65" t="s">
        <v>215</v>
      </c>
      <c r="V391" s="64" t="s">
        <v>14381</v>
      </c>
      <c r="W391" s="66"/>
      <c r="Y391" s="66"/>
      <c r="Z391" s="66"/>
      <c r="AA391" s="65" t="s">
        <v>14382</v>
      </c>
      <c r="AQ391" s="64">
        <v>0.400000000000091</v>
      </c>
      <c r="AU391" s="66"/>
      <c r="AV391" s="66"/>
      <c r="AW391" s="66"/>
      <c r="AX391" s="66"/>
      <c r="AY391" s="67" t="s">
        <v>14784</v>
      </c>
      <c r="BE391" s="66"/>
    </row>
    <row r="392" spans="1:57">
      <c r="A392" s="9" t="str">
        <f t="shared" si="18"/>
        <v>2026-01</v>
      </c>
      <c r="B392" s="9" t="str">
        <f>_xlfn.XLOOKUP(I392,过机服务商重量差!A:A,过机服务商重量差!G:G)</f>
        <v>玉麒麟</v>
      </c>
      <c r="C392" s="9" t="str">
        <f>IF(N392="FBA","主营产品",IF(N392="专线","专线",LOOKUP(1,0/((G392&gt;=提成标准!D:D)*(G392&lt;提成标准!E:E)),提成标准!C:C)))</f>
        <v>快递小货</v>
      </c>
      <c r="D392" s="9">
        <f t="shared" si="19"/>
        <v>1</v>
      </c>
      <c r="E392" s="9">
        <f>_xlfn.XLOOKUP(C392,提成标准!C:C,提成标准!H:H,"")</f>
        <v>2</v>
      </c>
      <c r="F392" s="9">
        <f t="shared" si="20"/>
        <v>2</v>
      </c>
      <c r="G392" s="9">
        <f>_xlfn.XLOOKUP(I392,过机服务商重量差!A:A,过机服务商重量差!L:L)</f>
        <v>2</v>
      </c>
      <c r="H392" s="9" t="str">
        <f ca="1">IFERROR(LOOKUP(1,0/((B392=名单!B:B)*(VALUE(AY392)&gt;=名单!E:E)*(VALUE(AY392)&lt;=名单!G:G)*(AA392="正常走货")),名单!H:H),"否")</f>
        <v>否</v>
      </c>
      <c r="I392" s="64" t="s">
        <v>1293</v>
      </c>
      <c r="J392" s="64" t="s">
        <v>1295</v>
      </c>
      <c r="L392" s="65" t="s">
        <v>17</v>
      </c>
      <c r="N392" s="64" t="s">
        <v>18</v>
      </c>
      <c r="O392" s="66"/>
      <c r="P392" s="66"/>
      <c r="T392" s="66"/>
      <c r="U392" s="65" t="s">
        <v>152</v>
      </c>
      <c r="V392" s="65" t="s">
        <v>14385</v>
      </c>
      <c r="W392" s="66"/>
      <c r="Y392" s="66"/>
      <c r="Z392" s="66"/>
      <c r="AA392" s="65" t="s">
        <v>14382</v>
      </c>
      <c r="AQ392" s="64">
        <v>58</v>
      </c>
      <c r="AU392" s="66"/>
      <c r="AV392" s="66"/>
      <c r="AW392" s="66"/>
      <c r="AX392" s="66"/>
      <c r="AY392" s="67" t="s">
        <v>14785</v>
      </c>
      <c r="BC392" s="66"/>
      <c r="BE392" s="66"/>
    </row>
    <row r="393" spans="1:57">
      <c r="A393" s="9" t="str">
        <f t="shared" si="18"/>
        <v>2026-01</v>
      </c>
      <c r="B393" s="9" t="str">
        <f>_xlfn.XLOOKUP(I393,过机服务商重量差!A:A,过机服务商重量差!G:G)</f>
        <v>玉麒麟</v>
      </c>
      <c r="C393" s="9" t="str">
        <f>IF(N393="FBA","主营产品",IF(N393="专线","专线",LOOKUP(1,0/((G393&gt;=提成标准!D:D)*(G393&lt;提成标准!E:E)),提成标准!C:C)))</f>
        <v>快递小货</v>
      </c>
      <c r="D393" s="9">
        <f t="shared" si="19"/>
        <v>1</v>
      </c>
      <c r="E393" s="9">
        <f>_xlfn.XLOOKUP(C393,提成标准!C:C,提成标准!H:H,"")</f>
        <v>2</v>
      </c>
      <c r="F393" s="9">
        <f t="shared" si="20"/>
        <v>2</v>
      </c>
      <c r="G393" s="9">
        <f>_xlfn.XLOOKUP(I393,过机服务商重量差!A:A,过机服务商重量差!L:L)</f>
        <v>0.5</v>
      </c>
      <c r="H393" s="9" t="str">
        <f ca="1">IFERROR(LOOKUP(1,0/((B393=名单!B:B)*(VALUE(AY393)&gt;=名单!E:E)*(VALUE(AY393)&lt;=名单!G:G)*(AA393="正常走货")),名单!H:H),"否")</f>
        <v>否</v>
      </c>
      <c r="I393" s="64" t="s">
        <v>1296</v>
      </c>
      <c r="J393" s="64" t="s">
        <v>1298</v>
      </c>
      <c r="L393" s="65" t="s">
        <v>17</v>
      </c>
      <c r="N393" s="64" t="s">
        <v>18</v>
      </c>
      <c r="O393" s="66"/>
      <c r="P393" s="66"/>
      <c r="T393" s="66"/>
      <c r="U393" s="65" t="s">
        <v>215</v>
      </c>
      <c r="V393" s="65" t="s">
        <v>14381</v>
      </c>
      <c r="W393" s="66"/>
      <c r="Y393" s="66"/>
      <c r="Z393" s="66"/>
      <c r="AA393" s="65" t="s">
        <v>14382</v>
      </c>
      <c r="AQ393" s="64">
        <v>75</v>
      </c>
      <c r="AV393" s="66"/>
      <c r="AW393" s="66"/>
      <c r="AX393" s="66"/>
      <c r="AY393" s="67" t="s">
        <v>14786</v>
      </c>
      <c r="BC393" s="66"/>
      <c r="BE393" s="66"/>
    </row>
    <row r="394" spans="1:57">
      <c r="A394" s="9" t="str">
        <f t="shared" si="18"/>
        <v>2026-01</v>
      </c>
      <c r="B394" s="9" t="str">
        <f>_xlfn.XLOOKUP(I394,过机服务商重量差!A:A,过机服务商重量差!G:G)</f>
        <v>帅时莹</v>
      </c>
      <c r="C394" s="9" t="str">
        <f>IF(N394="FBA","主营产品",IF(N394="专线","专线",LOOKUP(1,0/((G394&gt;=提成标准!D:D)*(G394&lt;提成标准!E:E)),提成标准!C:C)))</f>
        <v>快递大货</v>
      </c>
      <c r="D394" s="9">
        <f t="shared" si="19"/>
        <v>21</v>
      </c>
      <c r="E394" s="9">
        <f>_xlfn.XLOOKUP(C394,提成标准!C:C,提成标准!H:H,"")</f>
        <v>0.1</v>
      </c>
      <c r="F394" s="9">
        <f t="shared" si="20"/>
        <v>2.1</v>
      </c>
      <c r="G394" s="9">
        <f>_xlfn.XLOOKUP(I394,过机服务商重量差!A:A,过机服务商重量差!L:L)</f>
        <v>21</v>
      </c>
      <c r="H394" s="9" t="str">
        <f ca="1">IFERROR(LOOKUP(1,0/((B394=名单!B:B)*(VALUE(AY394)&gt;=名单!E:E)*(VALUE(AY394)&lt;=名单!G:G)*(AA394="正常走货")),名单!H:H),"否")</f>
        <v>否</v>
      </c>
      <c r="I394" s="64" t="s">
        <v>1299</v>
      </c>
      <c r="J394" s="64" t="s">
        <v>1301</v>
      </c>
      <c r="L394" s="65" t="s">
        <v>738</v>
      </c>
      <c r="N394" s="64" t="s">
        <v>18</v>
      </c>
      <c r="O394" s="66"/>
      <c r="P394" s="66"/>
      <c r="T394" s="66"/>
      <c r="U394" s="65" t="s">
        <v>130</v>
      </c>
      <c r="V394" s="65" t="s">
        <v>14422</v>
      </c>
      <c r="W394" s="66"/>
      <c r="Y394" s="66"/>
      <c r="Z394" s="66"/>
      <c r="AA394" s="65" t="s">
        <v>14382</v>
      </c>
      <c r="AQ394" s="64">
        <v>147</v>
      </c>
      <c r="AV394" s="66"/>
      <c r="AW394" s="66"/>
      <c r="AX394" s="66"/>
      <c r="AY394" s="67" t="s">
        <v>14787</v>
      </c>
      <c r="BE394" s="66"/>
    </row>
    <row r="395" spans="1:57">
      <c r="A395" s="9" t="str">
        <f t="shared" si="18"/>
        <v>2026-01</v>
      </c>
      <c r="B395" s="9" t="str">
        <f>_xlfn.XLOOKUP(I395,过机服务商重量差!A:A,过机服务商重量差!G:G)</f>
        <v>帅时莹</v>
      </c>
      <c r="C395" s="9" t="str">
        <f>IF(N395="FBA","主营产品",IF(N395="专线","专线",LOOKUP(1,0/((G395&gt;=提成标准!D:D)*(G395&lt;提成标准!E:E)),提成标准!C:C)))</f>
        <v>快递小货</v>
      </c>
      <c r="D395" s="9">
        <f t="shared" si="19"/>
        <v>1</v>
      </c>
      <c r="E395" s="9">
        <f>_xlfn.XLOOKUP(C395,提成标准!C:C,提成标准!H:H,"")</f>
        <v>2</v>
      </c>
      <c r="F395" s="9">
        <f t="shared" si="20"/>
        <v>2</v>
      </c>
      <c r="G395" s="9">
        <f>_xlfn.XLOOKUP(I395,过机服务商重量差!A:A,过机服务商重量差!L:L)</f>
        <v>17</v>
      </c>
      <c r="H395" s="9" t="str">
        <f ca="1">IFERROR(LOOKUP(1,0/((B395=名单!B:B)*(VALUE(AY395)&gt;=名单!E:E)*(VALUE(AY395)&lt;=名单!G:G)*(AA395="正常走货")),名单!H:H),"否")</f>
        <v>否</v>
      </c>
      <c r="I395" s="64" t="s">
        <v>1302</v>
      </c>
      <c r="J395" s="64" t="s">
        <v>1304</v>
      </c>
      <c r="L395" s="65" t="s">
        <v>738</v>
      </c>
      <c r="N395" s="64" t="s">
        <v>18</v>
      </c>
      <c r="O395" s="66"/>
      <c r="P395" s="66"/>
      <c r="T395" s="66"/>
      <c r="U395" s="65" t="s">
        <v>130</v>
      </c>
      <c r="V395" s="65" t="s">
        <v>14422</v>
      </c>
      <c r="W395" s="66"/>
      <c r="Y395" s="66"/>
      <c r="Z395" s="66"/>
      <c r="AA395" s="65" t="s">
        <v>14382</v>
      </c>
      <c r="AQ395" s="64">
        <v>235.4</v>
      </c>
      <c r="AV395" s="66"/>
      <c r="AW395" s="66"/>
      <c r="AX395" s="66"/>
      <c r="AY395" s="67" t="s">
        <v>14788</v>
      </c>
      <c r="BE395" s="66"/>
    </row>
    <row r="396" spans="1:57">
      <c r="A396" s="9" t="str">
        <f t="shared" si="18"/>
        <v>2026-01</v>
      </c>
      <c r="B396" s="9" t="str">
        <f>_xlfn.XLOOKUP(I396,过机服务商重量差!A:A,过机服务商重量差!G:G)</f>
        <v>玉麒麟</v>
      </c>
      <c r="C396" s="9" t="str">
        <f>IF(N396="FBA","主营产品",IF(N396="专线","专线",LOOKUP(1,0/((G396&gt;=提成标准!D:D)*(G396&lt;提成标准!E:E)),提成标准!C:C)))</f>
        <v>快递大货</v>
      </c>
      <c r="D396" s="9">
        <f t="shared" si="19"/>
        <v>24</v>
      </c>
      <c r="E396" s="9">
        <f>_xlfn.XLOOKUP(C396,提成标准!C:C,提成标准!H:H,"")</f>
        <v>0.1</v>
      </c>
      <c r="F396" s="9">
        <f t="shared" si="20"/>
        <v>2.4</v>
      </c>
      <c r="G396" s="9">
        <f>_xlfn.XLOOKUP(I396,过机服务商重量差!A:A,过机服务商重量差!L:L)</f>
        <v>24</v>
      </c>
      <c r="H396" s="9" t="str">
        <f ca="1">IFERROR(LOOKUP(1,0/((B396=名单!B:B)*(VALUE(AY396)&gt;=名单!E:E)*(VALUE(AY396)&lt;=名单!G:G)*(AA396="正常走货")),名单!H:H),"否")</f>
        <v>否</v>
      </c>
      <c r="I396" s="64" t="s">
        <v>1305</v>
      </c>
      <c r="J396" s="64" t="s">
        <v>1307</v>
      </c>
      <c r="L396" s="65" t="s">
        <v>17</v>
      </c>
      <c r="N396" s="64" t="s">
        <v>18</v>
      </c>
      <c r="O396" s="66"/>
      <c r="P396" s="66"/>
      <c r="T396" s="66"/>
      <c r="U396" s="65" t="s">
        <v>99</v>
      </c>
      <c r="V396" s="65" t="s">
        <v>14413</v>
      </c>
      <c r="W396" s="66"/>
      <c r="Y396" s="66"/>
      <c r="Z396" s="66"/>
      <c r="AA396" s="65" t="s">
        <v>14382</v>
      </c>
      <c r="AQ396" s="64">
        <v>253.6</v>
      </c>
      <c r="AV396" s="66"/>
      <c r="AW396" s="66"/>
      <c r="AX396" s="66"/>
      <c r="AY396" s="67" t="s">
        <v>14789</v>
      </c>
      <c r="BE396" s="66"/>
    </row>
    <row r="397" spans="1:57">
      <c r="A397" s="9" t="str">
        <f t="shared" si="18"/>
        <v>2026-01</v>
      </c>
      <c r="B397" s="9" t="str">
        <f>_xlfn.XLOOKUP(I397,过机服务商重量差!A:A,过机服务商重量差!G:G)</f>
        <v>玉麒麟</v>
      </c>
      <c r="C397" s="9" t="str">
        <f>IF(N397="FBA","主营产品",IF(N397="专线","专线",LOOKUP(1,0/((G397&gt;=提成标准!D:D)*(G397&lt;提成标准!E:E)),提成标准!C:C)))</f>
        <v>快递大货</v>
      </c>
      <c r="D397" s="9">
        <f t="shared" si="19"/>
        <v>30</v>
      </c>
      <c r="E397" s="9">
        <f>_xlfn.XLOOKUP(C397,提成标准!C:C,提成标准!H:H,"")</f>
        <v>0.1</v>
      </c>
      <c r="F397" s="9">
        <f t="shared" si="20"/>
        <v>3</v>
      </c>
      <c r="G397" s="9">
        <f>_xlfn.XLOOKUP(I397,过机服务商重量差!A:A,过机服务商重量差!L:L)</f>
        <v>30</v>
      </c>
      <c r="H397" s="9" t="str">
        <f ca="1">IFERROR(LOOKUP(1,0/((B397=名单!B:B)*(VALUE(AY397)&gt;=名单!E:E)*(VALUE(AY397)&lt;=名单!G:G)*(AA397="正常走货")),名单!H:H),"否")</f>
        <v>否</v>
      </c>
      <c r="I397" s="64" t="s">
        <v>1308</v>
      </c>
      <c r="J397" s="64" t="s">
        <v>1310</v>
      </c>
      <c r="L397" s="65" t="s">
        <v>17</v>
      </c>
      <c r="N397" s="64" t="s">
        <v>18</v>
      </c>
      <c r="O397" s="66"/>
      <c r="P397" s="66"/>
      <c r="T397" s="66"/>
      <c r="U397" s="65" t="s">
        <v>99</v>
      </c>
      <c r="V397" s="65" t="s">
        <v>14413</v>
      </c>
      <c r="W397" s="66"/>
      <c r="Y397" s="66"/>
      <c r="Z397" s="66"/>
      <c r="AA397" s="65" t="s">
        <v>14382</v>
      </c>
      <c r="AQ397" s="64">
        <v>181.6</v>
      </c>
      <c r="AU397" s="66"/>
      <c r="AV397" s="66"/>
      <c r="AW397" s="66"/>
      <c r="AX397" s="66"/>
      <c r="AY397" s="67" t="s">
        <v>14790</v>
      </c>
      <c r="BE397" s="66"/>
    </row>
    <row r="398" spans="1:57">
      <c r="A398" s="9" t="str">
        <f t="shared" si="18"/>
        <v>2026-01</v>
      </c>
      <c r="B398" s="9" t="str">
        <f>_xlfn.XLOOKUP(I398,过机服务商重量差!A:A,过机服务商重量差!G:G)</f>
        <v>玉麒麟</v>
      </c>
      <c r="C398" s="9" t="str">
        <f>IF(N398="FBA","主营产品",IF(N398="专线","专线",LOOKUP(1,0/((G398&gt;=提成标准!D:D)*(G398&lt;提成标准!E:E)),提成标准!C:C)))</f>
        <v>快递大货</v>
      </c>
      <c r="D398" s="9">
        <f t="shared" si="19"/>
        <v>23</v>
      </c>
      <c r="E398" s="9">
        <f>_xlfn.XLOOKUP(C398,提成标准!C:C,提成标准!H:H,"")</f>
        <v>0.1</v>
      </c>
      <c r="F398" s="9">
        <f t="shared" si="20"/>
        <v>2.3</v>
      </c>
      <c r="G398" s="9">
        <f>_xlfn.XLOOKUP(I398,过机服务商重量差!A:A,过机服务商重量差!L:L)</f>
        <v>23</v>
      </c>
      <c r="H398" s="9" t="str">
        <f ca="1">IFERROR(LOOKUP(1,0/((B398=名单!B:B)*(VALUE(AY398)&gt;=名单!E:E)*(VALUE(AY398)&lt;=名单!G:G)*(AA398="正常走货")),名单!H:H),"否")</f>
        <v>否</v>
      </c>
      <c r="I398" s="64" t="s">
        <v>1311</v>
      </c>
      <c r="J398" s="64" t="s">
        <v>1313</v>
      </c>
      <c r="L398" s="65" t="s">
        <v>17</v>
      </c>
      <c r="N398" s="64" t="s">
        <v>18</v>
      </c>
      <c r="O398" s="66"/>
      <c r="P398" s="66"/>
      <c r="T398" s="66"/>
      <c r="U398" s="65" t="s">
        <v>99</v>
      </c>
      <c r="V398" s="65" t="s">
        <v>14413</v>
      </c>
      <c r="W398" s="66"/>
      <c r="Y398" s="66"/>
      <c r="Z398" s="66"/>
      <c r="AA398" s="65" t="s">
        <v>14382</v>
      </c>
      <c r="AQ398" s="64">
        <v>298.6</v>
      </c>
      <c r="AV398" s="66"/>
      <c r="AW398" s="66"/>
      <c r="AX398" s="66"/>
      <c r="AY398" s="67" t="s">
        <v>14791</v>
      </c>
      <c r="BE398" s="66"/>
    </row>
    <row r="399" spans="1:57">
      <c r="A399" s="9" t="str">
        <f t="shared" si="18"/>
        <v>2026-01</v>
      </c>
      <c r="B399" s="9" t="str">
        <f>_xlfn.XLOOKUP(I399,过机服务商重量差!A:A,过机服务商重量差!G:G)</f>
        <v>玉麒麟</v>
      </c>
      <c r="C399" s="9" t="str">
        <f>IF(N399="FBA","主营产品",IF(N399="专线","专线",LOOKUP(1,0/((G399&gt;=提成标准!D:D)*(G399&lt;提成标准!E:E)),提成标准!C:C)))</f>
        <v>快递大货</v>
      </c>
      <c r="D399" s="9">
        <f t="shared" si="19"/>
        <v>22</v>
      </c>
      <c r="E399" s="9">
        <f>_xlfn.XLOOKUP(C399,提成标准!C:C,提成标准!H:H,"")</f>
        <v>0.1</v>
      </c>
      <c r="F399" s="9">
        <f t="shared" si="20"/>
        <v>2.2</v>
      </c>
      <c r="G399" s="9">
        <f>_xlfn.XLOOKUP(I399,过机服务商重量差!A:A,过机服务商重量差!L:L)</f>
        <v>22</v>
      </c>
      <c r="H399" s="9" t="str">
        <f ca="1">IFERROR(LOOKUP(1,0/((B399=名单!B:B)*(VALUE(AY399)&gt;=名单!E:E)*(VALUE(AY399)&lt;=名单!G:G)*(AA399="正常走货")),名单!H:H),"否")</f>
        <v>否</v>
      </c>
      <c r="I399" s="64" t="s">
        <v>1314</v>
      </c>
      <c r="J399" s="64" t="s">
        <v>1316</v>
      </c>
      <c r="L399" s="65" t="s">
        <v>17</v>
      </c>
      <c r="N399" s="64" t="s">
        <v>18</v>
      </c>
      <c r="O399" s="66"/>
      <c r="P399" s="66"/>
      <c r="T399" s="66"/>
      <c r="U399" s="65" t="s">
        <v>99</v>
      </c>
      <c r="V399" s="65" t="s">
        <v>14413</v>
      </c>
      <c r="W399" s="66"/>
      <c r="Y399" s="66"/>
      <c r="Z399" s="66"/>
      <c r="AA399" s="65" t="s">
        <v>14382</v>
      </c>
      <c r="AB399" s="66"/>
      <c r="AQ399" s="64">
        <v>343.6</v>
      </c>
      <c r="AV399" s="66"/>
      <c r="AW399" s="66"/>
      <c r="AX399" s="66"/>
      <c r="AY399" s="67" t="s">
        <v>14792</v>
      </c>
      <c r="BE399" s="66"/>
    </row>
    <row r="400" spans="1:57">
      <c r="A400" s="9" t="str">
        <f t="shared" si="18"/>
        <v>2026-01</v>
      </c>
      <c r="B400" s="9" t="str">
        <f>_xlfn.XLOOKUP(I400,过机服务商重量差!A:A,过机服务商重量差!G:G)</f>
        <v>玉麒麟</v>
      </c>
      <c r="C400" s="9" t="str">
        <f>IF(N400="FBA","主营产品",IF(N400="专线","专线",LOOKUP(1,0/((G400&gt;=提成标准!D:D)*(G400&lt;提成标准!E:E)),提成标准!C:C)))</f>
        <v>快递大货</v>
      </c>
      <c r="D400" s="9">
        <f t="shared" si="19"/>
        <v>23</v>
      </c>
      <c r="E400" s="9">
        <f>_xlfn.XLOOKUP(C400,提成标准!C:C,提成标准!H:H,"")</f>
        <v>0.1</v>
      </c>
      <c r="F400" s="9">
        <f t="shared" si="20"/>
        <v>2.3</v>
      </c>
      <c r="G400" s="9">
        <f>_xlfn.XLOOKUP(I400,过机服务商重量差!A:A,过机服务商重量差!L:L)</f>
        <v>23</v>
      </c>
      <c r="H400" s="9" t="str">
        <f ca="1">IFERROR(LOOKUP(1,0/((B400=名单!B:B)*(VALUE(AY400)&gt;=名单!E:E)*(VALUE(AY400)&lt;=名单!G:G)*(AA400="正常走货")),名单!H:H),"否")</f>
        <v>否</v>
      </c>
      <c r="I400" s="64" t="s">
        <v>1317</v>
      </c>
      <c r="J400" s="64" t="s">
        <v>1319</v>
      </c>
      <c r="L400" s="65" t="s">
        <v>17</v>
      </c>
      <c r="N400" s="64" t="s">
        <v>18</v>
      </c>
      <c r="O400" s="66"/>
      <c r="P400" s="66"/>
      <c r="T400" s="66"/>
      <c r="U400" s="65" t="s">
        <v>99</v>
      </c>
      <c r="V400" s="65" t="s">
        <v>14413</v>
      </c>
      <c r="W400" s="66"/>
      <c r="Y400" s="66"/>
      <c r="Z400" s="66"/>
      <c r="AA400" s="65" t="s">
        <v>14382</v>
      </c>
      <c r="AQ400" s="64">
        <v>298.6</v>
      </c>
      <c r="AV400" s="66"/>
      <c r="AX400" s="66"/>
      <c r="AY400" s="67" t="s">
        <v>14793</v>
      </c>
      <c r="BE400" s="66"/>
    </row>
    <row r="401" spans="1:58">
      <c r="A401" s="9" t="str">
        <f t="shared" si="18"/>
        <v>2026-01</v>
      </c>
      <c r="B401" s="9" t="str">
        <f>_xlfn.XLOOKUP(I401,过机服务商重量差!A:A,过机服务商重量差!G:G)</f>
        <v>小旋风</v>
      </c>
      <c r="C401" s="9" t="str">
        <f>IF(N401="FBA","主营产品",IF(N401="专线","专线",LOOKUP(1,0/((G401&gt;=提成标准!D:D)*(G401&lt;提成标准!E:E)),提成标准!C:C)))</f>
        <v>快递大货</v>
      </c>
      <c r="D401" s="9">
        <f t="shared" si="19"/>
        <v>22</v>
      </c>
      <c r="E401" s="9">
        <f>_xlfn.XLOOKUP(C401,提成标准!C:C,提成标准!H:H,"")</f>
        <v>0.1</v>
      </c>
      <c r="F401" s="9">
        <f t="shared" si="20"/>
        <v>2.2</v>
      </c>
      <c r="G401" s="9">
        <f>_xlfn.XLOOKUP(I401,过机服务商重量差!A:A,过机服务商重量差!L:L)</f>
        <v>22</v>
      </c>
      <c r="H401" s="9" t="str">
        <f ca="1">IFERROR(LOOKUP(1,0/((B401=名单!B:B)*(VALUE(AY401)&gt;=名单!E:E)*(VALUE(AY401)&lt;=名单!G:G)*(AA401="正常走货")),名单!H:H),"否")</f>
        <v>否</v>
      </c>
      <c r="I401" s="64" t="s">
        <v>1320</v>
      </c>
      <c r="J401" s="64" t="s">
        <v>1322</v>
      </c>
      <c r="L401" s="65" t="s">
        <v>428</v>
      </c>
      <c r="N401" s="64" t="s">
        <v>18</v>
      </c>
      <c r="O401" s="66"/>
      <c r="P401" s="66"/>
      <c r="T401" s="66"/>
      <c r="U401" s="65" t="s">
        <v>442</v>
      </c>
      <c r="V401" s="65" t="s">
        <v>14413</v>
      </c>
      <c r="W401" s="66"/>
      <c r="Y401" s="66"/>
      <c r="Z401" s="66"/>
      <c r="AA401" s="65" t="s">
        <v>14382</v>
      </c>
      <c r="AQ401" s="64">
        <v>44</v>
      </c>
      <c r="AV401" s="66"/>
      <c r="AX401" s="66"/>
      <c r="AY401" s="67" t="s">
        <v>14794</v>
      </c>
      <c r="BE401" s="66"/>
    </row>
    <row r="402" spans="1:58">
      <c r="A402" s="9" t="str">
        <f t="shared" si="18"/>
        <v>2026-01</v>
      </c>
      <c r="B402" s="9" t="str">
        <f>_xlfn.XLOOKUP(I402,过机服务商重量差!A:A,过机服务商重量差!G:G)</f>
        <v>玉麒麟</v>
      </c>
      <c r="C402" s="9" t="str">
        <f>IF(N402="FBA","主营产品",IF(N402="专线","专线",LOOKUP(1,0/((G402&gt;=提成标准!D:D)*(G402&lt;提成标准!E:E)),提成标准!C:C)))</f>
        <v>快递大货</v>
      </c>
      <c r="D402" s="9">
        <f t="shared" si="19"/>
        <v>23</v>
      </c>
      <c r="E402" s="9">
        <f>_xlfn.XLOOKUP(C402,提成标准!C:C,提成标准!H:H,"")</f>
        <v>0.1</v>
      </c>
      <c r="F402" s="9">
        <f t="shared" si="20"/>
        <v>2.3</v>
      </c>
      <c r="G402" s="9">
        <f>_xlfn.XLOOKUP(I402,过机服务商重量差!A:A,过机服务商重量差!L:L)</f>
        <v>23</v>
      </c>
      <c r="H402" s="9" t="str">
        <f ca="1">IFERROR(LOOKUP(1,0/((B402=名单!B:B)*(VALUE(AY402)&gt;=名单!E:E)*(VALUE(AY402)&lt;=名单!G:G)*(AA402="正常走货")),名单!H:H),"否")</f>
        <v>否</v>
      </c>
      <c r="I402" s="64" t="s">
        <v>1323</v>
      </c>
      <c r="J402" s="64" t="s">
        <v>1325</v>
      </c>
      <c r="L402" s="65" t="s">
        <v>17</v>
      </c>
      <c r="N402" s="64" t="s">
        <v>18</v>
      </c>
      <c r="O402" s="66"/>
      <c r="P402" s="66"/>
      <c r="T402" s="66"/>
      <c r="U402" s="65" t="s">
        <v>99</v>
      </c>
      <c r="V402" s="65" t="s">
        <v>14413</v>
      </c>
      <c r="W402" s="66"/>
      <c r="Y402" s="66"/>
      <c r="Z402" s="66"/>
      <c r="AA402" s="65" t="s">
        <v>14382</v>
      </c>
      <c r="AQ402" s="64">
        <v>298.6</v>
      </c>
      <c r="AV402" s="66"/>
      <c r="AX402" s="66"/>
      <c r="AY402" s="67" t="s">
        <v>14795</v>
      </c>
      <c r="BE402" s="66"/>
    </row>
    <row r="403" spans="1:58">
      <c r="A403" s="9" t="str">
        <f t="shared" si="18"/>
        <v>2026-01</v>
      </c>
      <c r="B403" s="9" t="str">
        <f>_xlfn.XLOOKUP(I403,过机服务商重量差!A:A,过机服务商重量差!G:G)</f>
        <v>风清扬</v>
      </c>
      <c r="C403" s="9" t="str">
        <f>IF(N403="FBA","主营产品",IF(N403="专线","专线",LOOKUP(1,0/((G403&gt;=提成标准!D:D)*(G403&lt;提成标准!E:E)),提成标准!C:C)))</f>
        <v>快递大货</v>
      </c>
      <c r="D403" s="9">
        <f t="shared" si="19"/>
        <v>183</v>
      </c>
      <c r="E403" s="9">
        <f>_xlfn.XLOOKUP(C403,提成标准!C:C,提成标准!H:H,"")</f>
        <v>0.1</v>
      </c>
      <c r="F403" s="9">
        <f t="shared" si="20"/>
        <v>18.3</v>
      </c>
      <c r="G403" s="9">
        <f>_xlfn.XLOOKUP(I403,过机服务商重量差!A:A,过机服务商重量差!L:L)</f>
        <v>183</v>
      </c>
      <c r="H403" s="9" t="str">
        <f ca="1">IFERROR(LOOKUP(1,0/((B403=名单!B:B)*(VALUE(AY403)&gt;=名单!E:E)*(VALUE(AY403)&lt;=名单!G:G)*(AA403="正常走货")),名单!H:H),"否")</f>
        <v>否</v>
      </c>
      <c r="I403" s="64" t="s">
        <v>1326</v>
      </c>
      <c r="J403" s="64" t="s">
        <v>50</v>
      </c>
      <c r="L403" s="65" t="s">
        <v>51</v>
      </c>
      <c r="N403" s="64" t="s">
        <v>18</v>
      </c>
      <c r="O403" s="66"/>
      <c r="P403" s="66"/>
      <c r="T403" s="66"/>
      <c r="U403" s="65" t="s">
        <v>471</v>
      </c>
      <c r="V403" s="65" t="s">
        <v>14389</v>
      </c>
      <c r="W403" s="66"/>
      <c r="Y403" s="66"/>
      <c r="Z403" s="66"/>
      <c r="AA403" s="65" t="s">
        <v>14382</v>
      </c>
      <c r="AQ403" s="64">
        <v>449.3</v>
      </c>
      <c r="AU403" s="66"/>
      <c r="AV403" s="66"/>
      <c r="AX403" s="66"/>
      <c r="AY403" s="67" t="s">
        <v>14796</v>
      </c>
      <c r="BE403" s="66"/>
    </row>
    <row r="404" spans="1:58">
      <c r="A404" s="9" t="str">
        <f t="shared" si="18"/>
        <v>2026-01</v>
      </c>
      <c r="B404" s="9" t="str">
        <f>_xlfn.XLOOKUP(I404,过机服务商重量差!A:A,过机服务商重量差!G:G)</f>
        <v>无崖子</v>
      </c>
      <c r="C404" s="9" t="str">
        <f>IF(N404="FBA","主营产品",IF(N404="专线","专线",LOOKUP(1,0/((G404&gt;=提成标准!D:D)*(G404&lt;提成标准!E:E)),提成标准!C:C)))</f>
        <v>快递大货</v>
      </c>
      <c r="D404" s="9">
        <f t="shared" si="19"/>
        <v>47</v>
      </c>
      <c r="E404" s="9">
        <f>_xlfn.XLOOKUP(C404,提成标准!C:C,提成标准!H:H,"")</f>
        <v>0.1</v>
      </c>
      <c r="F404" s="9">
        <f t="shared" si="20"/>
        <v>4.7</v>
      </c>
      <c r="G404" s="9">
        <f>_xlfn.XLOOKUP(I404,过机服务商重量差!A:A,过机服务商重量差!L:L)</f>
        <v>47</v>
      </c>
      <c r="H404" s="9" t="str">
        <f ca="1">IFERROR(LOOKUP(1,0/((B404=名单!B:B)*(VALUE(AY404)&gt;=名单!E:E)*(VALUE(AY404)&lt;=名单!G:G)*(AA404="正常走货")),名单!H:H),"否")</f>
        <v>是</v>
      </c>
      <c r="I404" s="64" t="s">
        <v>1328</v>
      </c>
      <c r="J404" s="64" t="s">
        <v>1330</v>
      </c>
      <c r="L404" s="64" t="s">
        <v>985</v>
      </c>
      <c r="N404" s="64" t="s">
        <v>18</v>
      </c>
      <c r="O404" s="66"/>
      <c r="P404" s="66"/>
      <c r="T404" s="66"/>
      <c r="U404" s="65" t="s">
        <v>191</v>
      </c>
      <c r="V404" s="65" t="s">
        <v>14413</v>
      </c>
      <c r="W404" s="66"/>
      <c r="Y404" s="66"/>
      <c r="Z404" s="66"/>
      <c r="AA404" s="65" t="s">
        <v>14382</v>
      </c>
      <c r="AQ404" s="64">
        <v>858.6</v>
      </c>
      <c r="AU404" s="66"/>
      <c r="AV404" s="66"/>
      <c r="AX404" s="66"/>
      <c r="AY404" s="67" t="s">
        <v>14797</v>
      </c>
      <c r="BC404" s="66"/>
      <c r="BE404" s="66"/>
      <c r="BF404" s="66"/>
    </row>
    <row r="405" spans="1:58">
      <c r="A405" s="9" t="str">
        <f t="shared" si="18"/>
        <v>2026-01</v>
      </c>
      <c r="B405" s="9" t="str">
        <f>_xlfn.XLOOKUP(I405,过机服务商重量差!A:A,过机服务商重量差!G:G)</f>
        <v>帅时莹</v>
      </c>
      <c r="C405" s="9" t="str">
        <f>IF(N405="FBA","主营产品",IF(N405="专线","专线",LOOKUP(1,0/((G405&gt;=提成标准!D:D)*(G405&lt;提成标准!E:E)),提成标准!C:C)))</f>
        <v>快递小货</v>
      </c>
      <c r="D405" s="9">
        <f t="shared" si="19"/>
        <v>1</v>
      </c>
      <c r="E405" s="9">
        <f>_xlfn.XLOOKUP(C405,提成标准!C:C,提成标准!H:H,"")</f>
        <v>2</v>
      </c>
      <c r="F405" s="9">
        <f t="shared" si="20"/>
        <v>2</v>
      </c>
      <c r="G405" s="9">
        <f>_xlfn.XLOOKUP(I405,过机服务商重量差!A:A,过机服务商重量差!L:L)</f>
        <v>12</v>
      </c>
      <c r="H405" s="9" t="str">
        <f ca="1">IFERROR(LOOKUP(1,0/((B405=名单!B:B)*(VALUE(AY405)&gt;=名单!E:E)*(VALUE(AY405)&lt;=名单!G:G)*(AA405="正常走货")),名单!H:H),"否")</f>
        <v>否</v>
      </c>
      <c r="I405" s="64" t="s">
        <v>1331</v>
      </c>
      <c r="J405" s="64" t="s">
        <v>1333</v>
      </c>
      <c r="L405" s="65" t="s">
        <v>186</v>
      </c>
      <c r="N405" s="64" t="s">
        <v>18</v>
      </c>
      <c r="O405" s="66"/>
      <c r="P405" s="66"/>
      <c r="T405" s="66"/>
      <c r="U405" s="65" t="s">
        <v>191</v>
      </c>
      <c r="V405" s="65" t="s">
        <v>14413</v>
      </c>
      <c r="W405" s="66"/>
      <c r="Y405" s="66"/>
      <c r="Z405" s="66"/>
      <c r="AA405" s="65" t="s">
        <v>14382</v>
      </c>
      <c r="AQ405" s="64">
        <v>301.2</v>
      </c>
      <c r="AU405" s="66"/>
      <c r="AV405" s="66"/>
      <c r="AW405" s="66"/>
      <c r="AX405" s="66"/>
      <c r="AY405" s="67" t="s">
        <v>14798</v>
      </c>
      <c r="BC405" s="66"/>
      <c r="BE405" s="66"/>
      <c r="BF405" s="66"/>
    </row>
    <row r="406" spans="1:58">
      <c r="A406" s="9" t="str">
        <f t="shared" si="18"/>
        <v>2026-01</v>
      </c>
      <c r="B406" s="9" t="str">
        <f>_xlfn.XLOOKUP(I406,过机服务商重量差!A:A,过机服务商重量差!G:G)</f>
        <v>玉麒麟</v>
      </c>
      <c r="C406" s="9" t="str">
        <f>IF(N406="FBA","主营产品",IF(N406="专线","专线",LOOKUP(1,0/((G406&gt;=提成标准!D:D)*(G406&lt;提成标准!E:E)),提成标准!C:C)))</f>
        <v>快递小货</v>
      </c>
      <c r="D406" s="9">
        <f t="shared" si="19"/>
        <v>1</v>
      </c>
      <c r="E406" s="9">
        <f>_xlfn.XLOOKUP(C406,提成标准!C:C,提成标准!H:H,"")</f>
        <v>2</v>
      </c>
      <c r="F406" s="9">
        <f t="shared" si="20"/>
        <v>2</v>
      </c>
      <c r="G406" s="9">
        <f>_xlfn.XLOOKUP(I406,过机服务商重量差!A:A,过机服务商重量差!L:L)</f>
        <v>20</v>
      </c>
      <c r="H406" s="9" t="str">
        <f ca="1">IFERROR(LOOKUP(1,0/((B406=名单!B:B)*(VALUE(AY406)&gt;=名单!E:E)*(VALUE(AY406)&lt;=名单!G:G)*(AA406="正常走货")),名单!H:H),"否")</f>
        <v>否</v>
      </c>
      <c r="I406" s="64" t="s">
        <v>1334</v>
      </c>
      <c r="J406" s="64" t="s">
        <v>1336</v>
      </c>
      <c r="L406" s="65" t="s">
        <v>17</v>
      </c>
      <c r="N406" s="64" t="s">
        <v>18</v>
      </c>
      <c r="O406" s="66"/>
      <c r="P406" s="66"/>
      <c r="T406" s="66"/>
      <c r="U406" s="65" t="s">
        <v>454</v>
      </c>
      <c r="V406" s="65" t="s">
        <v>14410</v>
      </c>
      <c r="W406" s="66"/>
      <c r="Y406" s="66"/>
      <c r="Z406" s="66"/>
      <c r="AA406" s="65" t="s">
        <v>14382</v>
      </c>
      <c r="AQ406" s="64">
        <v>59.98</v>
      </c>
      <c r="AU406" s="66"/>
      <c r="AV406" s="66"/>
      <c r="AW406" s="66"/>
      <c r="AX406" s="66"/>
      <c r="AY406" s="67" t="s">
        <v>14799</v>
      </c>
      <c r="BC406" s="66"/>
      <c r="BE406" s="66"/>
      <c r="BF406" s="66"/>
    </row>
    <row r="407" spans="1:58">
      <c r="A407" s="9" t="str">
        <f t="shared" si="18"/>
        <v>2026-01</v>
      </c>
      <c r="B407" s="9" t="str">
        <f>_xlfn.XLOOKUP(I407,过机服务商重量差!A:A,过机服务商重量差!G:G)</f>
        <v>玉麒麟</v>
      </c>
      <c r="C407" s="9" t="str">
        <f>IF(N407="FBA","主营产品",IF(N407="专线","专线",LOOKUP(1,0/((G407&gt;=提成标准!D:D)*(G407&lt;提成标准!E:E)),提成标准!C:C)))</f>
        <v>快递小货</v>
      </c>
      <c r="D407" s="9">
        <f t="shared" si="19"/>
        <v>1</v>
      </c>
      <c r="E407" s="9">
        <f>_xlfn.XLOOKUP(C407,提成标准!C:C,提成标准!H:H,"")</f>
        <v>2</v>
      </c>
      <c r="F407" s="9">
        <f t="shared" si="20"/>
        <v>2</v>
      </c>
      <c r="G407" s="9">
        <f>_xlfn.XLOOKUP(I407,过机服务商重量差!A:A,过机服务商重量差!L:L)</f>
        <v>10</v>
      </c>
      <c r="H407" s="9" t="str">
        <f ca="1">IFERROR(LOOKUP(1,0/((B407=名单!B:B)*(VALUE(AY407)&gt;=名单!E:E)*(VALUE(AY407)&lt;=名单!G:G)*(AA407="正常走货")),名单!H:H),"否")</f>
        <v>否</v>
      </c>
      <c r="I407" s="64" t="s">
        <v>1337</v>
      </c>
      <c r="J407" s="64" t="s">
        <v>1339</v>
      </c>
      <c r="L407" s="65" t="s">
        <v>17</v>
      </c>
      <c r="N407" s="64" t="s">
        <v>18</v>
      </c>
      <c r="O407" s="66"/>
      <c r="P407" s="66"/>
      <c r="T407" s="66"/>
      <c r="U407" s="65" t="s">
        <v>454</v>
      </c>
      <c r="V407" s="65" t="s">
        <v>14410</v>
      </c>
      <c r="W407" s="66"/>
      <c r="Y407" s="66"/>
      <c r="Z407" s="66"/>
      <c r="AA407" s="65" t="s">
        <v>14382</v>
      </c>
      <c r="AQ407" s="64">
        <v>59.99</v>
      </c>
      <c r="AV407" s="66"/>
      <c r="AW407" s="66"/>
      <c r="AX407" s="66"/>
      <c r="AY407" s="67" t="s">
        <v>14800</v>
      </c>
      <c r="BE407" s="66"/>
    </row>
    <row r="408" spans="1:58">
      <c r="A408" s="9" t="str">
        <f t="shared" si="18"/>
        <v>2026-01</v>
      </c>
      <c r="B408" s="9" t="str">
        <f>_xlfn.XLOOKUP(I408,过机服务商重量差!A:A,过机服务商重量差!G:G)</f>
        <v>玉麒麟</v>
      </c>
      <c r="C408" s="9" t="str">
        <f>IF(N408="FBA","主营产品",IF(N408="专线","专线",LOOKUP(1,0/((G408&gt;=提成标准!D:D)*(G408&lt;提成标准!E:E)),提成标准!C:C)))</f>
        <v>快递小货</v>
      </c>
      <c r="D408" s="9">
        <f t="shared" si="19"/>
        <v>1</v>
      </c>
      <c r="E408" s="9">
        <f>_xlfn.XLOOKUP(C408,提成标准!C:C,提成标准!H:H,"")</f>
        <v>2</v>
      </c>
      <c r="F408" s="9">
        <f t="shared" si="20"/>
        <v>2</v>
      </c>
      <c r="G408" s="9">
        <f>_xlfn.XLOOKUP(I408,过机服务商重量差!A:A,过机服务商重量差!L:L)</f>
        <v>6</v>
      </c>
      <c r="H408" s="9" t="str">
        <f ca="1">IFERROR(LOOKUP(1,0/((B408=名单!B:B)*(VALUE(AY408)&gt;=名单!E:E)*(VALUE(AY408)&lt;=名单!G:G)*(AA408="正常走货")),名单!H:H),"否")</f>
        <v>否</v>
      </c>
      <c r="I408" s="64" t="s">
        <v>1340</v>
      </c>
      <c r="J408" s="64" t="s">
        <v>1342</v>
      </c>
      <c r="L408" s="64" t="s">
        <v>17</v>
      </c>
      <c r="N408" s="64" t="s">
        <v>18</v>
      </c>
      <c r="O408" s="66"/>
      <c r="P408" s="66"/>
      <c r="T408" s="66"/>
      <c r="U408" s="65" t="s">
        <v>454</v>
      </c>
      <c r="V408" s="65" t="s">
        <v>14410</v>
      </c>
      <c r="W408" s="66"/>
      <c r="Y408" s="66"/>
      <c r="Z408" s="66"/>
      <c r="AA408" s="65" t="s">
        <v>14382</v>
      </c>
      <c r="AQ408" s="64">
        <v>75</v>
      </c>
      <c r="AU408" s="66"/>
      <c r="AV408" s="66"/>
      <c r="AW408" s="66"/>
      <c r="AX408" s="66"/>
      <c r="AY408" s="67" t="s">
        <v>14801</v>
      </c>
      <c r="BE408" s="66"/>
    </row>
    <row r="409" spans="1:58">
      <c r="A409" s="9" t="str">
        <f t="shared" si="18"/>
        <v>2026-01</v>
      </c>
      <c r="B409" s="9" t="str">
        <f>_xlfn.XLOOKUP(I409,过机服务商重量差!A:A,过机服务商重量差!G:G)</f>
        <v>玉麒麟</v>
      </c>
      <c r="C409" s="9" t="str">
        <f>IF(N409="FBA","主营产品",IF(N409="专线","专线",LOOKUP(1,0/((G409&gt;=提成标准!D:D)*(G409&lt;提成标准!E:E)),提成标准!C:C)))</f>
        <v>快递小货</v>
      </c>
      <c r="D409" s="9">
        <f t="shared" si="19"/>
        <v>1</v>
      </c>
      <c r="E409" s="9">
        <f>_xlfn.XLOOKUP(C409,提成标准!C:C,提成标准!H:H,"")</f>
        <v>2</v>
      </c>
      <c r="F409" s="9">
        <f t="shared" si="20"/>
        <v>2</v>
      </c>
      <c r="G409" s="9">
        <f>_xlfn.XLOOKUP(I409,过机服务商重量差!A:A,过机服务商重量差!L:L)</f>
        <v>6</v>
      </c>
      <c r="H409" s="9" t="str">
        <f ca="1">IFERROR(LOOKUP(1,0/((B409=名单!B:B)*(VALUE(AY409)&gt;=名单!E:E)*(VALUE(AY409)&lt;=名单!G:G)*(AA409="正常走货")),名单!H:H),"否")</f>
        <v>否</v>
      </c>
      <c r="I409" s="64" t="s">
        <v>1343</v>
      </c>
      <c r="J409" s="64" t="s">
        <v>1345</v>
      </c>
      <c r="L409" s="64" t="s">
        <v>17</v>
      </c>
      <c r="N409" s="64" t="s">
        <v>18</v>
      </c>
      <c r="O409" s="66"/>
      <c r="P409" s="66"/>
      <c r="T409" s="66"/>
      <c r="U409" s="65" t="s">
        <v>454</v>
      </c>
      <c r="V409" s="65" t="s">
        <v>14410</v>
      </c>
      <c r="W409" s="66"/>
      <c r="Y409" s="66"/>
      <c r="Z409" s="66"/>
      <c r="AA409" s="65" t="s">
        <v>14382</v>
      </c>
      <c r="AQ409" s="64">
        <v>105</v>
      </c>
      <c r="AU409" s="66"/>
      <c r="AV409" s="66"/>
      <c r="AX409" s="66"/>
      <c r="AY409" s="67" t="s">
        <v>14802</v>
      </c>
      <c r="BE409" s="66"/>
      <c r="BF409" s="66"/>
    </row>
    <row r="410" spans="1:58">
      <c r="A410" s="9" t="str">
        <f t="shared" si="18"/>
        <v>2026-01</v>
      </c>
      <c r="B410" s="9" t="str">
        <f>_xlfn.XLOOKUP(I410,过机服务商重量差!A:A,过机服务商重量差!G:G)</f>
        <v>玉麒麟</v>
      </c>
      <c r="C410" s="9" t="str">
        <f>IF(N410="FBA","主营产品",IF(N410="专线","专线",LOOKUP(1,0/((G410&gt;=提成标准!D:D)*(G410&lt;提成标准!E:E)),提成标准!C:C)))</f>
        <v>快递小货</v>
      </c>
      <c r="D410" s="9">
        <f t="shared" si="19"/>
        <v>1</v>
      </c>
      <c r="E410" s="9">
        <f>_xlfn.XLOOKUP(C410,提成标准!C:C,提成标准!H:H,"")</f>
        <v>2</v>
      </c>
      <c r="F410" s="9">
        <f t="shared" si="20"/>
        <v>2</v>
      </c>
      <c r="G410" s="9">
        <f>_xlfn.XLOOKUP(I410,过机服务商重量差!A:A,过机服务商重量差!L:L)</f>
        <v>5.5</v>
      </c>
      <c r="H410" s="9" t="str">
        <f ca="1">IFERROR(LOOKUP(1,0/((B410=名单!B:B)*(VALUE(AY410)&gt;=名单!E:E)*(VALUE(AY410)&lt;=名单!G:G)*(AA410="正常走货")),名单!H:H),"否")</f>
        <v>否</v>
      </c>
      <c r="I410" s="64" t="s">
        <v>1346</v>
      </c>
      <c r="J410" s="64" t="s">
        <v>1348</v>
      </c>
      <c r="L410" s="65" t="s">
        <v>17</v>
      </c>
      <c r="N410" s="64" t="s">
        <v>18</v>
      </c>
      <c r="O410" s="66"/>
      <c r="P410" s="66"/>
      <c r="T410" s="66"/>
      <c r="U410" s="65" t="s">
        <v>454</v>
      </c>
      <c r="V410" s="65" t="s">
        <v>14410</v>
      </c>
      <c r="W410" s="66"/>
      <c r="Y410" s="66"/>
      <c r="Z410" s="66"/>
      <c r="AA410" s="65" t="s">
        <v>14382</v>
      </c>
      <c r="AQ410" s="64">
        <v>75</v>
      </c>
      <c r="AU410" s="66"/>
      <c r="AV410" s="66"/>
      <c r="AX410" s="66"/>
      <c r="AY410" s="67" t="s">
        <v>14803</v>
      </c>
      <c r="BC410" s="66"/>
      <c r="BE410" s="66"/>
    </row>
    <row r="411" spans="1:58">
      <c r="A411" s="9" t="str">
        <f t="shared" si="18"/>
        <v>2026-01</v>
      </c>
      <c r="B411" s="9" t="str">
        <f>_xlfn.XLOOKUP(I411,过机服务商重量差!A:A,过机服务商重量差!G:G)</f>
        <v>玉麒麟</v>
      </c>
      <c r="C411" s="9" t="str">
        <f>IF(N411="FBA","主营产品",IF(N411="专线","专线",LOOKUP(1,0/((G411&gt;=提成标准!D:D)*(G411&lt;提成标准!E:E)),提成标准!C:C)))</f>
        <v>快递大货</v>
      </c>
      <c r="D411" s="9">
        <f t="shared" si="19"/>
        <v>21</v>
      </c>
      <c r="E411" s="9">
        <f>_xlfn.XLOOKUP(C411,提成标准!C:C,提成标准!H:H,"")</f>
        <v>0.1</v>
      </c>
      <c r="F411" s="9">
        <f t="shared" si="20"/>
        <v>2.1</v>
      </c>
      <c r="G411" s="9">
        <f>_xlfn.XLOOKUP(I411,过机服务商重量差!A:A,过机服务商重量差!L:L)</f>
        <v>21</v>
      </c>
      <c r="H411" s="9" t="str">
        <f ca="1">IFERROR(LOOKUP(1,0/((B411=名单!B:B)*(VALUE(AY411)&gt;=名单!E:E)*(VALUE(AY411)&lt;=名单!G:G)*(AA411="正常走货")),名单!H:H),"否")</f>
        <v>否</v>
      </c>
      <c r="I411" s="64" t="s">
        <v>1349</v>
      </c>
      <c r="J411" s="64" t="s">
        <v>1351</v>
      </c>
      <c r="L411" s="65" t="s">
        <v>17</v>
      </c>
      <c r="N411" s="64" t="s">
        <v>18</v>
      </c>
      <c r="O411" s="66"/>
      <c r="P411" s="66"/>
      <c r="T411" s="66"/>
      <c r="U411" s="65" t="s">
        <v>454</v>
      </c>
      <c r="V411" s="64" t="s">
        <v>14410</v>
      </c>
      <c r="W411" s="66"/>
      <c r="Y411" s="66"/>
      <c r="Z411" s="66"/>
      <c r="AA411" s="65" t="s">
        <v>14382</v>
      </c>
      <c r="AQ411" s="64">
        <v>-188</v>
      </c>
      <c r="AU411" s="66"/>
      <c r="AV411" s="66"/>
      <c r="AW411" s="66"/>
      <c r="AX411" s="66"/>
      <c r="AY411" s="67" t="s">
        <v>14804</v>
      </c>
      <c r="BE411" s="66"/>
    </row>
    <row r="412" spans="1:58">
      <c r="A412" s="9" t="str">
        <f t="shared" si="18"/>
        <v>2026-01</v>
      </c>
      <c r="B412" s="9" t="str">
        <f>_xlfn.XLOOKUP(I412,过机服务商重量差!A:A,过机服务商重量差!G:G)</f>
        <v>玉麒麟</v>
      </c>
      <c r="C412" s="9" t="str">
        <f>IF(N412="FBA","主营产品",IF(N412="专线","专线",LOOKUP(1,0/((G412&gt;=提成标准!D:D)*(G412&lt;提成标准!E:E)),提成标准!C:C)))</f>
        <v>快递小货</v>
      </c>
      <c r="D412" s="9">
        <f t="shared" si="19"/>
        <v>1</v>
      </c>
      <c r="E412" s="9">
        <f>_xlfn.XLOOKUP(C412,提成标准!C:C,提成标准!H:H,"")</f>
        <v>2</v>
      </c>
      <c r="F412" s="9">
        <f t="shared" si="20"/>
        <v>2</v>
      </c>
      <c r="G412" s="9">
        <f>_xlfn.XLOOKUP(I412,过机服务商重量差!A:A,过机服务商重量差!L:L)</f>
        <v>13.5</v>
      </c>
      <c r="H412" s="9" t="str">
        <f ca="1">IFERROR(LOOKUP(1,0/((B412=名单!B:B)*(VALUE(AY412)&gt;=名单!E:E)*(VALUE(AY412)&lt;=名单!G:G)*(AA412="正常走货")),名单!H:H),"否")</f>
        <v>否</v>
      </c>
      <c r="I412" s="64" t="s">
        <v>1352</v>
      </c>
      <c r="J412" s="64" t="s">
        <v>1354</v>
      </c>
      <c r="L412" s="65" t="s">
        <v>17</v>
      </c>
      <c r="N412" s="64" t="s">
        <v>18</v>
      </c>
      <c r="O412" s="66"/>
      <c r="P412" s="66"/>
      <c r="T412" s="66"/>
      <c r="U412" s="65" t="s">
        <v>454</v>
      </c>
      <c r="V412" s="65" t="s">
        <v>14410</v>
      </c>
      <c r="W412" s="66"/>
      <c r="Y412" s="66"/>
      <c r="Z412" s="66"/>
      <c r="AA412" s="65" t="s">
        <v>14382</v>
      </c>
      <c r="AQ412" s="64">
        <v>59.79</v>
      </c>
      <c r="AU412" s="66"/>
      <c r="AV412" s="66"/>
      <c r="AW412" s="66"/>
      <c r="AX412" s="66"/>
      <c r="AY412" s="67" t="s">
        <v>14805</v>
      </c>
      <c r="BC412" s="66"/>
      <c r="BE412" s="66"/>
      <c r="BF412" s="66"/>
    </row>
    <row r="413" spans="1:58">
      <c r="A413" s="9" t="str">
        <f t="shared" si="18"/>
        <v>2026-01</v>
      </c>
      <c r="B413" s="9" t="str">
        <f>_xlfn.XLOOKUP(I413,过机服务商重量差!A:A,过机服务商重量差!G:G)</f>
        <v>玉麒麟</v>
      </c>
      <c r="C413" s="9" t="str">
        <f>IF(N413="FBA","主营产品",IF(N413="专线","专线",LOOKUP(1,0/((G413&gt;=提成标准!D:D)*(G413&lt;提成标准!E:E)),提成标准!C:C)))</f>
        <v>快递小货</v>
      </c>
      <c r="D413" s="9">
        <f t="shared" si="19"/>
        <v>1</v>
      </c>
      <c r="E413" s="9">
        <f>_xlfn.XLOOKUP(C413,提成标准!C:C,提成标准!H:H,"")</f>
        <v>2</v>
      </c>
      <c r="F413" s="9">
        <f t="shared" si="20"/>
        <v>2</v>
      </c>
      <c r="G413" s="9">
        <f>_xlfn.XLOOKUP(I413,过机服务商重量差!A:A,过机服务商重量差!L:L)</f>
        <v>7.5</v>
      </c>
      <c r="H413" s="9" t="str">
        <f ca="1">IFERROR(LOOKUP(1,0/((B413=名单!B:B)*(VALUE(AY413)&gt;=名单!E:E)*(VALUE(AY413)&lt;=名单!G:G)*(AA413="正常走货")),名单!H:H),"否")</f>
        <v>否</v>
      </c>
      <c r="I413" s="64" t="s">
        <v>1355</v>
      </c>
      <c r="J413" s="64" t="s">
        <v>1357</v>
      </c>
      <c r="L413" s="65" t="s">
        <v>17</v>
      </c>
      <c r="N413" s="64" t="s">
        <v>18</v>
      </c>
      <c r="O413" s="66"/>
      <c r="P413" s="66"/>
      <c r="T413" s="66"/>
      <c r="U413" s="65" t="s">
        <v>454</v>
      </c>
      <c r="V413" s="65" t="s">
        <v>14410</v>
      </c>
      <c r="W413" s="66"/>
      <c r="Y413" s="66"/>
      <c r="Z413" s="66"/>
      <c r="AA413" s="65" t="s">
        <v>14382</v>
      </c>
      <c r="AQ413" s="64">
        <v>74.4</v>
      </c>
      <c r="AU413" s="66"/>
      <c r="AV413" s="66"/>
      <c r="AW413" s="66"/>
      <c r="AX413" s="66"/>
      <c r="AY413" s="67" t="s">
        <v>14806</v>
      </c>
      <c r="BE413" s="66"/>
    </row>
    <row r="414" spans="1:58">
      <c r="A414" s="9" t="str">
        <f t="shared" si="18"/>
        <v>2026-01</v>
      </c>
      <c r="B414" s="9" t="str">
        <f>_xlfn.XLOOKUP(I414,过机服务商重量差!A:A,过机服务商重量差!G:G)</f>
        <v>玉麒麟</v>
      </c>
      <c r="C414" s="9" t="str">
        <f>IF(N414="FBA","主营产品",IF(N414="专线","专线",LOOKUP(1,0/((G414&gt;=提成标准!D:D)*(G414&lt;提成标准!E:E)),提成标准!C:C)))</f>
        <v>快递小货</v>
      </c>
      <c r="D414" s="9">
        <f t="shared" si="19"/>
        <v>1</v>
      </c>
      <c r="E414" s="9">
        <f>_xlfn.XLOOKUP(C414,提成标准!C:C,提成标准!H:H,"")</f>
        <v>2</v>
      </c>
      <c r="F414" s="9">
        <f t="shared" si="20"/>
        <v>2</v>
      </c>
      <c r="G414" s="9">
        <f>_xlfn.XLOOKUP(I414,过机服务商重量差!A:A,过机服务商重量差!L:L)</f>
        <v>10.5</v>
      </c>
      <c r="H414" s="9" t="str">
        <f ca="1">IFERROR(LOOKUP(1,0/((B414=名单!B:B)*(VALUE(AY414)&gt;=名单!E:E)*(VALUE(AY414)&lt;=名单!G:G)*(AA414="正常走货")),名单!H:H),"否")</f>
        <v>否</v>
      </c>
      <c r="I414" s="64" t="s">
        <v>1358</v>
      </c>
      <c r="J414" s="64" t="s">
        <v>1360</v>
      </c>
      <c r="L414" s="65" t="s">
        <v>17</v>
      </c>
      <c r="N414" s="64" t="s">
        <v>18</v>
      </c>
      <c r="O414" s="66"/>
      <c r="P414" s="66"/>
      <c r="T414" s="66"/>
      <c r="U414" s="65" t="s">
        <v>454</v>
      </c>
      <c r="V414" s="65" t="s">
        <v>14410</v>
      </c>
      <c r="W414" s="66"/>
      <c r="Y414" s="66"/>
      <c r="Z414" s="66"/>
      <c r="AA414" s="65" t="s">
        <v>14382</v>
      </c>
      <c r="AQ414" s="64">
        <v>48.38</v>
      </c>
      <c r="AU414" s="66"/>
      <c r="AV414" s="66"/>
      <c r="AW414" s="66"/>
      <c r="AX414" s="66"/>
      <c r="AY414" s="67" t="s">
        <v>14807</v>
      </c>
      <c r="BC414" s="66"/>
      <c r="BE414" s="66"/>
    </row>
    <row r="415" spans="1:58">
      <c r="A415" s="9" t="str">
        <f t="shared" si="18"/>
        <v>2026-01</v>
      </c>
      <c r="B415" s="9" t="str">
        <f>_xlfn.XLOOKUP(I415,过机服务商重量差!A:A,过机服务商重量差!G:G)</f>
        <v>玉麒麟</v>
      </c>
      <c r="C415" s="9" t="str">
        <f>IF(N415="FBA","主营产品",IF(N415="专线","专线",LOOKUP(1,0/((G415&gt;=提成标准!D:D)*(G415&lt;提成标准!E:E)),提成标准!C:C)))</f>
        <v>快递小货</v>
      </c>
      <c r="D415" s="9">
        <f t="shared" si="19"/>
        <v>1</v>
      </c>
      <c r="E415" s="9">
        <f>_xlfn.XLOOKUP(C415,提成标准!C:C,提成标准!H:H,"")</f>
        <v>2</v>
      </c>
      <c r="F415" s="9">
        <f t="shared" si="20"/>
        <v>2</v>
      </c>
      <c r="G415" s="9">
        <f>_xlfn.XLOOKUP(I415,过机服务商重量差!A:A,过机服务商重量差!L:L)</f>
        <v>8</v>
      </c>
      <c r="H415" s="9" t="str">
        <f ca="1">IFERROR(LOOKUP(1,0/((B415=名单!B:B)*(VALUE(AY415)&gt;=名单!E:E)*(VALUE(AY415)&lt;=名单!G:G)*(AA415="正常走货")),名单!H:H),"否")</f>
        <v>否</v>
      </c>
      <c r="I415" s="64" t="s">
        <v>1361</v>
      </c>
      <c r="J415" s="64" t="s">
        <v>1363</v>
      </c>
      <c r="L415" s="65" t="s">
        <v>17</v>
      </c>
      <c r="N415" s="64" t="s">
        <v>18</v>
      </c>
      <c r="O415" s="66"/>
      <c r="P415" s="66"/>
      <c r="T415" s="66"/>
      <c r="U415" s="65" t="s">
        <v>454</v>
      </c>
      <c r="V415" s="65" t="s">
        <v>14410</v>
      </c>
      <c r="W415" s="66"/>
      <c r="Y415" s="66"/>
      <c r="Z415" s="66"/>
      <c r="AA415" s="65" t="s">
        <v>14382</v>
      </c>
      <c r="AQ415" s="64">
        <v>174.3</v>
      </c>
      <c r="AU415" s="66"/>
      <c r="AV415" s="66"/>
      <c r="AW415" s="66"/>
      <c r="AX415" s="66"/>
      <c r="AY415" s="67" t="s">
        <v>14808</v>
      </c>
      <c r="BC415" s="66"/>
      <c r="BE415" s="66"/>
    </row>
    <row r="416" spans="1:58">
      <c r="A416" s="9" t="str">
        <f t="shared" si="18"/>
        <v>2026-01</v>
      </c>
      <c r="B416" s="9" t="str">
        <f>_xlfn.XLOOKUP(I416,过机服务商重量差!A:A,过机服务商重量差!G:G)</f>
        <v>玉麒麟</v>
      </c>
      <c r="C416" s="9" t="str">
        <f>IF(N416="FBA","主营产品",IF(N416="专线","专线",LOOKUP(1,0/((G416&gt;=提成标准!D:D)*(G416&lt;提成标准!E:E)),提成标准!C:C)))</f>
        <v>快递小货</v>
      </c>
      <c r="D416" s="9">
        <f t="shared" si="19"/>
        <v>1</v>
      </c>
      <c r="E416" s="9">
        <f>_xlfn.XLOOKUP(C416,提成标准!C:C,提成标准!H:H,"")</f>
        <v>2</v>
      </c>
      <c r="F416" s="9">
        <f t="shared" si="20"/>
        <v>2</v>
      </c>
      <c r="G416" s="9">
        <f>_xlfn.XLOOKUP(I416,过机服务商重量差!A:A,过机服务商重量差!L:L)</f>
        <v>8.5</v>
      </c>
      <c r="H416" s="9" t="str">
        <f ca="1">IFERROR(LOOKUP(1,0/((B416=名单!B:B)*(VALUE(AY416)&gt;=名单!E:E)*(VALUE(AY416)&lt;=名单!G:G)*(AA416="正常走货")),名单!H:H),"否")</f>
        <v>否</v>
      </c>
      <c r="I416" s="64" t="s">
        <v>1364</v>
      </c>
      <c r="J416" s="64" t="s">
        <v>1366</v>
      </c>
      <c r="L416" s="65" t="s">
        <v>17</v>
      </c>
      <c r="N416" s="64" t="s">
        <v>18</v>
      </c>
      <c r="O416" s="66"/>
      <c r="P416" s="66"/>
      <c r="T416" s="66"/>
      <c r="U416" s="65" t="s">
        <v>454</v>
      </c>
      <c r="V416" s="65" t="s">
        <v>14410</v>
      </c>
      <c r="W416" s="66"/>
      <c r="Y416" s="66"/>
      <c r="Z416" s="66"/>
      <c r="AA416" s="65" t="s">
        <v>14382</v>
      </c>
      <c r="AQ416" s="64">
        <v>74.8</v>
      </c>
      <c r="AU416" s="66"/>
      <c r="AV416" s="66"/>
      <c r="AW416" s="66"/>
      <c r="AX416" s="66"/>
      <c r="AY416" s="67" t="s">
        <v>14809</v>
      </c>
      <c r="BE416" s="66"/>
    </row>
    <row r="417" spans="1:58">
      <c r="A417" s="9" t="str">
        <f t="shared" si="18"/>
        <v>2026-01</v>
      </c>
      <c r="B417" s="9" t="str">
        <f>_xlfn.XLOOKUP(I417,过机服务商重量差!A:A,过机服务商重量差!G:G)</f>
        <v>玉麒麟</v>
      </c>
      <c r="C417" s="9" t="str">
        <f>IF(N417="FBA","主营产品",IF(N417="专线","专线",LOOKUP(1,0/((G417&gt;=提成标准!D:D)*(G417&lt;提成标准!E:E)),提成标准!C:C)))</f>
        <v>快递小货</v>
      </c>
      <c r="D417" s="9">
        <f t="shared" si="19"/>
        <v>1</v>
      </c>
      <c r="E417" s="9">
        <f>_xlfn.XLOOKUP(C417,提成标准!C:C,提成标准!H:H,"")</f>
        <v>2</v>
      </c>
      <c r="F417" s="9">
        <f t="shared" si="20"/>
        <v>2</v>
      </c>
      <c r="G417" s="9">
        <f>_xlfn.XLOOKUP(I417,过机服务商重量差!A:A,过机服务商重量差!L:L)</f>
        <v>6.5</v>
      </c>
      <c r="H417" s="9" t="str">
        <f ca="1">IFERROR(LOOKUP(1,0/((B417=名单!B:B)*(VALUE(AY417)&gt;=名单!E:E)*(VALUE(AY417)&lt;=名单!G:G)*(AA417="正常走货")),名单!H:H),"否")</f>
        <v>否</v>
      </c>
      <c r="I417" s="64" t="s">
        <v>1367</v>
      </c>
      <c r="J417" s="64" t="s">
        <v>1369</v>
      </c>
      <c r="L417" s="65" t="s">
        <v>17</v>
      </c>
      <c r="N417" s="64" t="s">
        <v>18</v>
      </c>
      <c r="O417" s="66"/>
      <c r="P417" s="66"/>
      <c r="T417" s="66"/>
      <c r="U417" s="65" t="s">
        <v>454</v>
      </c>
      <c r="V417" s="65" t="s">
        <v>14410</v>
      </c>
      <c r="W417" s="66"/>
      <c r="Y417" s="66"/>
      <c r="Z417" s="66"/>
      <c r="AA417" s="65" t="s">
        <v>14382</v>
      </c>
      <c r="AQ417" s="64">
        <v>160.4</v>
      </c>
      <c r="AU417" s="66"/>
      <c r="AV417" s="66"/>
      <c r="AW417" s="66"/>
      <c r="AX417" s="66"/>
      <c r="AY417" s="67" t="s">
        <v>14810</v>
      </c>
    </row>
    <row r="418" spans="1:58">
      <c r="A418" s="9" t="str">
        <f t="shared" si="18"/>
        <v>2026-01</v>
      </c>
      <c r="B418" s="9" t="str">
        <f>_xlfn.XLOOKUP(I418,过机服务商重量差!A:A,过机服务商重量差!G:G)</f>
        <v>玉麒麟</v>
      </c>
      <c r="C418" s="9" t="str">
        <f>IF(N418="FBA","主营产品",IF(N418="专线","专线",LOOKUP(1,0/((G418&gt;=提成标准!D:D)*(G418&lt;提成标准!E:E)),提成标准!C:C)))</f>
        <v>快递小货</v>
      </c>
      <c r="D418" s="9">
        <f t="shared" si="19"/>
        <v>1</v>
      </c>
      <c r="E418" s="9">
        <f>_xlfn.XLOOKUP(C418,提成标准!C:C,提成标准!H:H,"")</f>
        <v>2</v>
      </c>
      <c r="F418" s="9">
        <f t="shared" si="20"/>
        <v>2</v>
      </c>
      <c r="G418" s="9">
        <f>_xlfn.XLOOKUP(I418,过机服务商重量差!A:A,过机服务商重量差!L:L)</f>
        <v>13.5</v>
      </c>
      <c r="H418" s="9" t="str">
        <f ca="1">IFERROR(LOOKUP(1,0/((B418=名单!B:B)*(VALUE(AY418)&gt;=名单!E:E)*(VALUE(AY418)&lt;=名单!G:G)*(AA418="正常走货")),名单!H:H),"否")</f>
        <v>否</v>
      </c>
      <c r="I418" s="64" t="s">
        <v>1370</v>
      </c>
      <c r="J418" s="64" t="s">
        <v>1372</v>
      </c>
      <c r="L418" s="65" t="s">
        <v>24</v>
      </c>
      <c r="N418" s="64" t="s">
        <v>18</v>
      </c>
      <c r="O418" s="66"/>
      <c r="P418" s="66"/>
      <c r="T418" s="66"/>
      <c r="U418" s="65" t="s">
        <v>1373</v>
      </c>
      <c r="V418" s="65" t="s">
        <v>14385</v>
      </c>
      <c r="W418" s="66"/>
      <c r="Y418" s="66"/>
      <c r="Z418" s="66"/>
      <c r="AA418" s="65" t="s">
        <v>14382</v>
      </c>
      <c r="AQ418" s="64">
        <v>484</v>
      </c>
      <c r="AV418" s="66"/>
      <c r="AX418" s="66"/>
      <c r="AY418" s="67" t="s">
        <v>14811</v>
      </c>
      <c r="BE418" s="66"/>
    </row>
    <row r="419" spans="1:58">
      <c r="A419" s="9" t="str">
        <f t="shared" si="18"/>
        <v>2026-01</v>
      </c>
      <c r="B419" s="9" t="str">
        <f>_xlfn.XLOOKUP(I419,过机服务商重量差!A:A,过机服务商重量差!G:G)</f>
        <v>小旋风</v>
      </c>
      <c r="C419" s="9" t="str">
        <f>IF(N419="FBA","主营产品",IF(N419="专线","专线",LOOKUP(1,0/((G419&gt;=提成标准!D:D)*(G419&lt;提成标准!E:E)),提成标准!C:C)))</f>
        <v>快递大货</v>
      </c>
      <c r="D419" s="9">
        <f t="shared" si="19"/>
        <v>21</v>
      </c>
      <c r="E419" s="9">
        <f>_xlfn.XLOOKUP(C419,提成标准!C:C,提成标准!H:H,"")</f>
        <v>0.1</v>
      </c>
      <c r="F419" s="9">
        <f t="shared" si="20"/>
        <v>2.1</v>
      </c>
      <c r="G419" s="9">
        <f>_xlfn.XLOOKUP(I419,过机服务商重量差!A:A,过机服务商重量差!L:L)</f>
        <v>21</v>
      </c>
      <c r="H419" s="9" t="str">
        <f ca="1">IFERROR(LOOKUP(1,0/((B419=名单!B:B)*(VALUE(AY419)&gt;=名单!E:E)*(VALUE(AY419)&lt;=名单!G:G)*(AA419="正常走货")),名单!H:H),"否")</f>
        <v>否</v>
      </c>
      <c r="I419" s="64" t="s">
        <v>1374</v>
      </c>
      <c r="J419" s="64" t="s">
        <v>1376</v>
      </c>
      <c r="L419" s="65" t="s">
        <v>1377</v>
      </c>
      <c r="N419" s="64" t="s">
        <v>18</v>
      </c>
      <c r="O419" s="66"/>
      <c r="P419" s="66"/>
      <c r="T419" s="66"/>
      <c r="U419" s="65" t="s">
        <v>191</v>
      </c>
      <c r="V419" s="65" t="s">
        <v>14413</v>
      </c>
      <c r="W419" s="66"/>
      <c r="Y419" s="66"/>
      <c r="Z419" s="66"/>
      <c r="AA419" s="65" t="s">
        <v>14382</v>
      </c>
      <c r="AQ419" s="64">
        <v>31.5</v>
      </c>
      <c r="AU419" s="66"/>
      <c r="AV419" s="66"/>
      <c r="AW419" s="66"/>
      <c r="AX419" s="66"/>
      <c r="AY419" s="67" t="s">
        <v>14812</v>
      </c>
      <c r="BE419" s="66"/>
    </row>
    <row r="420" spans="1:58">
      <c r="A420" s="9" t="str">
        <f t="shared" si="18"/>
        <v>2026-01</v>
      </c>
      <c r="B420" s="9" t="str">
        <f>_xlfn.XLOOKUP(I420,过机服务商重量差!A:A,过机服务商重量差!G:G)</f>
        <v>风清扬</v>
      </c>
      <c r="C420" s="9" t="str">
        <f>IF(N420="FBA","主营产品",IF(N420="专线","专线",LOOKUP(1,0/((G420&gt;=提成标准!D:D)*(G420&lt;提成标准!E:E)),提成标准!C:C)))</f>
        <v>快递大货</v>
      </c>
      <c r="D420" s="9">
        <f t="shared" si="19"/>
        <v>210</v>
      </c>
      <c r="E420" s="9">
        <f>_xlfn.XLOOKUP(C420,提成标准!C:C,提成标准!H:H,"")</f>
        <v>0.1</v>
      </c>
      <c r="F420" s="9">
        <f t="shared" si="20"/>
        <v>21</v>
      </c>
      <c r="G420" s="9">
        <f>_xlfn.XLOOKUP(I420,过机服务商重量差!A:A,过机服务商重量差!L:L)</f>
        <v>210</v>
      </c>
      <c r="H420" s="9" t="str">
        <f ca="1">IFERROR(LOOKUP(1,0/((B420=名单!B:B)*(VALUE(AY420)&gt;=名单!E:E)*(VALUE(AY420)&lt;=名单!G:G)*(AA420="正常走货")),名单!H:H),"否")</f>
        <v>否</v>
      </c>
      <c r="I420" s="64" t="s">
        <v>1378</v>
      </c>
      <c r="J420" s="64" t="s">
        <v>1380</v>
      </c>
      <c r="L420" s="64" t="s">
        <v>144</v>
      </c>
      <c r="N420" s="64" t="s">
        <v>18</v>
      </c>
      <c r="O420" s="66"/>
      <c r="P420" s="66"/>
      <c r="T420" s="66"/>
      <c r="U420" s="65" t="s">
        <v>145</v>
      </c>
      <c r="V420" s="65" t="s">
        <v>14410</v>
      </c>
      <c r="W420" s="66"/>
      <c r="Y420" s="66"/>
      <c r="Z420" s="66"/>
      <c r="AA420" s="65" t="s">
        <v>14382</v>
      </c>
      <c r="AQ420" s="64">
        <v>310</v>
      </c>
      <c r="AU420" s="66"/>
      <c r="AV420" s="66"/>
      <c r="AX420" s="66"/>
      <c r="AY420" s="67" t="s">
        <v>14813</v>
      </c>
      <c r="BE420" s="66"/>
    </row>
    <row r="421" spans="1:58">
      <c r="A421" s="9" t="str">
        <f t="shared" si="18"/>
        <v>2026-01</v>
      </c>
      <c r="B421" s="9" t="str">
        <f>_xlfn.XLOOKUP(I421,过机服务商重量差!A:A,过机服务商重量差!G:G)</f>
        <v>无崖子</v>
      </c>
      <c r="C421" s="9" t="str">
        <f>IF(N421="FBA","主营产品",IF(N421="专线","专线",LOOKUP(1,0/((G421&gt;=提成标准!D:D)*(G421&lt;提成标准!E:E)),提成标准!C:C)))</f>
        <v>快递大货</v>
      </c>
      <c r="D421" s="9">
        <f t="shared" si="19"/>
        <v>72</v>
      </c>
      <c r="E421" s="9">
        <f>_xlfn.XLOOKUP(C421,提成标准!C:C,提成标准!H:H,"")</f>
        <v>0.1</v>
      </c>
      <c r="F421" s="9">
        <f t="shared" si="20"/>
        <v>7.2</v>
      </c>
      <c r="G421" s="9">
        <f>_xlfn.XLOOKUP(I421,过机服务商重量差!A:A,过机服务商重量差!L:L)</f>
        <v>72</v>
      </c>
      <c r="H421" s="9" t="str">
        <f ca="1">IFERROR(LOOKUP(1,0/((B421=名单!B:B)*(VALUE(AY421)&gt;=名单!E:E)*(VALUE(AY421)&lt;=名单!G:G)*(AA421="正常走货")),名单!H:H),"否")</f>
        <v>是</v>
      </c>
      <c r="I421" s="64" t="s">
        <v>1381</v>
      </c>
      <c r="J421" s="64" t="s">
        <v>1383</v>
      </c>
      <c r="L421" s="65" t="s">
        <v>590</v>
      </c>
      <c r="N421" s="64" t="s">
        <v>18</v>
      </c>
      <c r="O421" s="66"/>
      <c r="P421" s="66"/>
      <c r="T421" s="66"/>
      <c r="U421" s="65" t="s">
        <v>223</v>
      </c>
      <c r="V421" s="65" t="s">
        <v>14413</v>
      </c>
      <c r="W421" s="66"/>
      <c r="Y421" s="66"/>
      <c r="Z421" s="66"/>
      <c r="AA421" s="65" t="s">
        <v>14382</v>
      </c>
      <c r="AQ421" s="64">
        <v>151.5</v>
      </c>
      <c r="AV421" s="66"/>
      <c r="AW421" s="66"/>
      <c r="AX421" s="66"/>
      <c r="AY421" s="67" t="s">
        <v>14814</v>
      </c>
      <c r="BC421" s="66"/>
      <c r="BE421" s="66"/>
    </row>
    <row r="422" spans="1:58">
      <c r="A422" s="9" t="str">
        <f t="shared" si="18"/>
        <v>2026-01</v>
      </c>
      <c r="B422" s="9" t="str">
        <f>_xlfn.XLOOKUP(I422,过机服务商重量差!A:A,过机服务商重量差!G:G)</f>
        <v>无崖子</v>
      </c>
      <c r="C422" s="9" t="str">
        <f>IF(N422="FBA","主营产品",IF(N422="专线","专线",LOOKUP(1,0/((G422&gt;=提成标准!D:D)*(G422&lt;提成标准!E:E)),提成标准!C:C)))</f>
        <v>快递小货</v>
      </c>
      <c r="D422" s="9">
        <f t="shared" si="19"/>
        <v>1</v>
      </c>
      <c r="E422" s="9">
        <f>_xlfn.XLOOKUP(C422,提成标准!C:C,提成标准!H:H,"")</f>
        <v>2</v>
      </c>
      <c r="F422" s="9">
        <f t="shared" si="20"/>
        <v>2</v>
      </c>
      <c r="G422" s="9">
        <f>_xlfn.XLOOKUP(I422,过机服务商重量差!A:A,过机服务商重量差!L:L)</f>
        <v>20.5</v>
      </c>
      <c r="H422" s="9" t="str">
        <f ca="1">IFERROR(LOOKUP(1,0/((B422=名单!B:B)*(VALUE(AY422)&gt;=名单!E:E)*(VALUE(AY422)&lt;=名单!G:G)*(AA422="正常走货")),名单!H:H),"否")</f>
        <v>是</v>
      </c>
      <c r="I422" s="64" t="s">
        <v>1384</v>
      </c>
      <c r="J422" s="64" t="s">
        <v>1386</v>
      </c>
      <c r="L422" s="65" t="s">
        <v>590</v>
      </c>
      <c r="N422" s="64" t="s">
        <v>18</v>
      </c>
      <c r="O422" s="66"/>
      <c r="P422" s="66"/>
      <c r="T422" s="66"/>
      <c r="U422" s="65" t="s">
        <v>223</v>
      </c>
      <c r="V422" s="65" t="s">
        <v>14413</v>
      </c>
      <c r="W422" s="66"/>
      <c r="Y422" s="66"/>
      <c r="Z422" s="66"/>
      <c r="AA422" s="65" t="s">
        <v>14382</v>
      </c>
      <c r="AQ422" s="64">
        <v>13.95</v>
      </c>
      <c r="AU422" s="66"/>
      <c r="AV422" s="66"/>
      <c r="AW422" s="66"/>
      <c r="AX422" s="66"/>
      <c r="AY422" s="67" t="s">
        <v>14815</v>
      </c>
      <c r="BE422" s="66"/>
    </row>
    <row r="423" spans="1:58">
      <c r="A423" s="9" t="str">
        <f t="shared" si="18"/>
        <v>2026-01</v>
      </c>
      <c r="B423" s="9" t="str">
        <f>_xlfn.XLOOKUP(I423,过机服务商重量差!A:A,过机服务商重量差!G:G)</f>
        <v>玉麒麟</v>
      </c>
      <c r="C423" s="9" t="str">
        <f>IF(N423="FBA","主营产品",IF(N423="专线","专线",LOOKUP(1,0/((G423&gt;=提成标准!D:D)*(G423&lt;提成标准!E:E)),提成标准!C:C)))</f>
        <v>快递大货</v>
      </c>
      <c r="D423" s="9">
        <f t="shared" si="19"/>
        <v>79</v>
      </c>
      <c r="E423" s="9">
        <f>_xlfn.XLOOKUP(C423,提成标准!C:C,提成标准!H:H,"")</f>
        <v>0.1</v>
      </c>
      <c r="F423" s="9">
        <f t="shared" si="20"/>
        <v>7.9</v>
      </c>
      <c r="G423" s="9">
        <f>_xlfn.XLOOKUP(I423,过机服务商重量差!A:A,过机服务商重量差!L:L)</f>
        <v>79</v>
      </c>
      <c r="H423" s="9" t="str">
        <f ca="1">IFERROR(LOOKUP(1,0/((B423=名单!B:B)*(VALUE(AY423)&gt;=名单!E:E)*(VALUE(AY423)&lt;=名单!G:G)*(AA423="正常走货")),名单!H:H),"否")</f>
        <v>否</v>
      </c>
      <c r="I423" s="64" t="s">
        <v>1387</v>
      </c>
      <c r="J423" s="64" t="s">
        <v>1389</v>
      </c>
      <c r="L423" s="65" t="s">
        <v>17</v>
      </c>
      <c r="N423" s="64" t="s">
        <v>18</v>
      </c>
      <c r="O423" s="66"/>
      <c r="P423" s="66"/>
      <c r="T423" s="66"/>
      <c r="U423" s="65" t="s">
        <v>90</v>
      </c>
      <c r="V423" s="65" t="s">
        <v>14410</v>
      </c>
      <c r="W423" s="66"/>
      <c r="Y423" s="66"/>
      <c r="Z423" s="66"/>
      <c r="AA423" s="65" t="s">
        <v>14382</v>
      </c>
      <c r="AQ423" s="64">
        <v>886.24</v>
      </c>
      <c r="AU423" s="66"/>
      <c r="AV423" s="66"/>
      <c r="AW423" s="66"/>
      <c r="AX423" s="66"/>
      <c r="AY423" s="67" t="s">
        <v>14816</v>
      </c>
      <c r="BE423" s="66"/>
    </row>
    <row r="424" spans="1:58">
      <c r="A424" s="9" t="str">
        <f t="shared" si="18"/>
        <v>2026-01</v>
      </c>
      <c r="B424" s="9" t="str">
        <f>_xlfn.XLOOKUP(I424,过机服务商重量差!A:A,过机服务商重量差!G:G)</f>
        <v>玉麒麟</v>
      </c>
      <c r="C424" s="9" t="str">
        <f>IF(N424="FBA","主营产品",IF(N424="专线","专线",LOOKUP(1,0/((G424&gt;=提成标准!D:D)*(G424&lt;提成标准!E:E)),提成标准!C:C)))</f>
        <v>快递小货</v>
      </c>
      <c r="D424" s="9">
        <f t="shared" si="19"/>
        <v>1</v>
      </c>
      <c r="E424" s="9">
        <f>_xlfn.XLOOKUP(C424,提成标准!C:C,提成标准!H:H,"")</f>
        <v>2</v>
      </c>
      <c r="F424" s="9">
        <f t="shared" si="20"/>
        <v>2</v>
      </c>
      <c r="G424" s="9">
        <f>_xlfn.XLOOKUP(I424,过机服务商重量差!A:A,过机服务商重量差!L:L)</f>
        <v>18.5</v>
      </c>
      <c r="H424" s="9" t="str">
        <f ca="1">IFERROR(LOOKUP(1,0/((B424=名单!B:B)*(VALUE(AY424)&gt;=名单!E:E)*(VALUE(AY424)&lt;=名单!G:G)*(AA424="正常走货")),名单!H:H),"否")</f>
        <v>否</v>
      </c>
      <c r="I424" s="64" t="s">
        <v>1390</v>
      </c>
      <c r="J424" s="64" t="s">
        <v>36</v>
      </c>
      <c r="L424" s="65" t="s">
        <v>17</v>
      </c>
      <c r="N424" s="64" t="s">
        <v>18</v>
      </c>
      <c r="O424" s="66"/>
      <c r="P424" s="66"/>
      <c r="T424" s="66"/>
      <c r="U424" s="65" t="s">
        <v>191</v>
      </c>
      <c r="V424" s="65" t="s">
        <v>14413</v>
      </c>
      <c r="W424" s="66"/>
      <c r="Y424" s="66"/>
      <c r="Z424" s="66"/>
      <c r="AA424" s="65" t="s">
        <v>14437</v>
      </c>
      <c r="AQ424" s="64">
        <v>0</v>
      </c>
      <c r="AU424" s="66"/>
      <c r="AV424" s="66"/>
      <c r="AW424" s="66"/>
      <c r="AX424" s="66"/>
      <c r="AY424" s="67" t="s">
        <v>14817</v>
      </c>
      <c r="BC424" s="66"/>
      <c r="BE424" s="66"/>
    </row>
    <row r="425" spans="1:58">
      <c r="A425" s="9" t="str">
        <f t="shared" si="18"/>
        <v>2026-01</v>
      </c>
      <c r="B425" s="9" t="str">
        <f>_xlfn.XLOOKUP(I425,过机服务商重量差!A:A,过机服务商重量差!G:G)</f>
        <v>玉麒麟</v>
      </c>
      <c r="C425" s="9" t="str">
        <f>IF(N425="FBA","主营产品",IF(N425="专线","专线",LOOKUP(1,0/((G425&gt;=提成标准!D:D)*(G425&lt;提成标准!E:E)),提成标准!C:C)))</f>
        <v>快递小货</v>
      </c>
      <c r="D425" s="9">
        <f t="shared" si="19"/>
        <v>1</v>
      </c>
      <c r="E425" s="9">
        <f>_xlfn.XLOOKUP(C425,提成标准!C:C,提成标准!H:H,"")</f>
        <v>2</v>
      </c>
      <c r="F425" s="9">
        <f t="shared" si="20"/>
        <v>2</v>
      </c>
      <c r="G425" s="9">
        <f>_xlfn.XLOOKUP(I425,过机服务商重量差!A:A,过机服务商重量差!L:L)</f>
        <v>14.5</v>
      </c>
      <c r="H425" s="9" t="str">
        <f ca="1">IFERROR(LOOKUP(1,0/((B425=名单!B:B)*(VALUE(AY425)&gt;=名单!E:E)*(VALUE(AY425)&lt;=名单!G:G)*(AA425="正常走货")),名单!H:H),"否")</f>
        <v>否</v>
      </c>
      <c r="I425" s="64" t="s">
        <v>1392</v>
      </c>
      <c r="J425" s="64" t="s">
        <v>36</v>
      </c>
      <c r="L425" s="65" t="s">
        <v>17</v>
      </c>
      <c r="N425" s="64" t="s">
        <v>18</v>
      </c>
      <c r="O425" s="66"/>
      <c r="P425" s="66"/>
      <c r="T425" s="66"/>
      <c r="U425" s="65" t="s">
        <v>191</v>
      </c>
      <c r="V425" s="65" t="s">
        <v>14413</v>
      </c>
      <c r="W425" s="66"/>
      <c r="Y425" s="66"/>
      <c r="Z425" s="66"/>
      <c r="AA425" s="65" t="s">
        <v>14437</v>
      </c>
      <c r="AQ425" s="64">
        <v>0</v>
      </c>
      <c r="AV425" s="66"/>
      <c r="AX425" s="66"/>
      <c r="AY425" s="67" t="s">
        <v>14818</v>
      </c>
      <c r="BC425" s="66"/>
      <c r="BE425" s="66"/>
      <c r="BF425" s="66"/>
    </row>
    <row r="426" spans="1:58">
      <c r="A426" s="9" t="str">
        <f t="shared" si="18"/>
        <v>2026-01</v>
      </c>
      <c r="B426" s="9" t="str">
        <f>_xlfn.XLOOKUP(I426,过机服务商重量差!A:A,过机服务商重量差!G:G)</f>
        <v>玉麒麟</v>
      </c>
      <c r="C426" s="9" t="str">
        <f>IF(N426="FBA","主营产品",IF(N426="专线","专线",LOOKUP(1,0/((G426&gt;=提成标准!D:D)*(G426&lt;提成标准!E:E)),提成标准!C:C)))</f>
        <v>快递小货</v>
      </c>
      <c r="D426" s="9">
        <f t="shared" si="19"/>
        <v>1</v>
      </c>
      <c r="E426" s="9">
        <f>_xlfn.XLOOKUP(C426,提成标准!C:C,提成标准!H:H,"")</f>
        <v>2</v>
      </c>
      <c r="F426" s="9">
        <f t="shared" si="20"/>
        <v>2</v>
      </c>
      <c r="G426" s="9">
        <f>_xlfn.XLOOKUP(I426,过机服务商重量差!A:A,过机服务商重量差!L:L)</f>
        <v>17</v>
      </c>
      <c r="H426" s="9" t="str">
        <f ca="1">IFERROR(LOOKUP(1,0/((B426=名单!B:B)*(VALUE(AY426)&gt;=名单!E:E)*(VALUE(AY426)&lt;=名单!G:G)*(AA426="正常走货")),名单!H:H),"否")</f>
        <v>否</v>
      </c>
      <c r="I426" s="64" t="s">
        <v>1394</v>
      </c>
      <c r="J426" s="64" t="s">
        <v>36</v>
      </c>
      <c r="L426" s="64" t="s">
        <v>17</v>
      </c>
      <c r="N426" s="64" t="s">
        <v>18</v>
      </c>
      <c r="O426" s="66"/>
      <c r="P426" s="66"/>
      <c r="T426" s="66"/>
      <c r="U426" s="65" t="s">
        <v>191</v>
      </c>
      <c r="V426" s="65" t="s">
        <v>14413</v>
      </c>
      <c r="W426" s="66"/>
      <c r="Y426" s="66"/>
      <c r="Z426" s="66"/>
      <c r="AA426" s="65" t="s">
        <v>14437</v>
      </c>
      <c r="AQ426" s="64">
        <v>0</v>
      </c>
      <c r="AU426" s="66"/>
      <c r="AV426" s="66"/>
      <c r="AX426" s="66"/>
      <c r="AY426" s="67" t="s">
        <v>14819</v>
      </c>
      <c r="BE426" s="66"/>
    </row>
    <row r="427" spans="1:58">
      <c r="A427" s="9" t="str">
        <f t="shared" si="18"/>
        <v>2026-01</v>
      </c>
      <c r="B427" s="9" t="str">
        <f>_xlfn.XLOOKUP(I427,过机服务商重量差!A:A,过机服务商重量差!G:G)</f>
        <v>玉麒麟</v>
      </c>
      <c r="C427" s="9" t="str">
        <f>IF(N427="FBA","主营产品",IF(N427="专线","专线",LOOKUP(1,0/((G427&gt;=提成标准!D:D)*(G427&lt;提成标准!E:E)),提成标准!C:C)))</f>
        <v>快递大货</v>
      </c>
      <c r="D427" s="9">
        <f t="shared" si="19"/>
        <v>34</v>
      </c>
      <c r="E427" s="9">
        <f>_xlfn.XLOOKUP(C427,提成标准!C:C,提成标准!H:H,"")</f>
        <v>0.1</v>
      </c>
      <c r="F427" s="9">
        <f t="shared" si="20"/>
        <v>3.4</v>
      </c>
      <c r="G427" s="9">
        <f>_xlfn.XLOOKUP(I427,过机服务商重量差!A:A,过机服务商重量差!L:L)</f>
        <v>34</v>
      </c>
      <c r="H427" s="9" t="str">
        <f ca="1">IFERROR(LOOKUP(1,0/((B427=名单!B:B)*(VALUE(AY427)&gt;=名单!E:E)*(VALUE(AY427)&lt;=名单!G:G)*(AA427="正常走货")),名单!H:H),"否")</f>
        <v>否</v>
      </c>
      <c r="I427" s="64" t="s">
        <v>1396</v>
      </c>
      <c r="J427" s="64" t="s">
        <v>1398</v>
      </c>
      <c r="L427" s="64" t="s">
        <v>17</v>
      </c>
      <c r="N427" s="64" t="s">
        <v>18</v>
      </c>
      <c r="O427" s="66"/>
      <c r="P427" s="66"/>
      <c r="T427" s="66"/>
      <c r="U427" s="65" t="s">
        <v>191</v>
      </c>
      <c r="V427" s="65" t="s">
        <v>14413</v>
      </c>
      <c r="W427" s="66"/>
      <c r="Y427" s="66"/>
      <c r="Z427" s="66"/>
      <c r="AA427" s="65" t="s">
        <v>14382</v>
      </c>
      <c r="AQ427" s="64">
        <v>318.68</v>
      </c>
      <c r="AU427" s="66"/>
      <c r="AV427" s="66"/>
      <c r="AX427" s="66"/>
      <c r="AY427" s="67" t="s">
        <v>14820</v>
      </c>
      <c r="BE427" s="66"/>
      <c r="BF427" s="66"/>
    </row>
    <row r="428" spans="1:58">
      <c r="A428" s="9" t="str">
        <f t="shared" si="18"/>
        <v>2026-01</v>
      </c>
      <c r="B428" s="9" t="str">
        <f>_xlfn.XLOOKUP(I428,过机服务商重量差!A:A,过机服务商重量差!G:G)</f>
        <v>玉麒麟</v>
      </c>
      <c r="C428" s="9" t="str">
        <f>IF(N428="FBA","主营产品",IF(N428="专线","专线",LOOKUP(1,0/((G428&gt;=提成标准!D:D)*(G428&lt;提成标准!E:E)),提成标准!C:C)))</f>
        <v>快递小货</v>
      </c>
      <c r="D428" s="9">
        <f t="shared" si="19"/>
        <v>1</v>
      </c>
      <c r="E428" s="9">
        <f>_xlfn.XLOOKUP(C428,提成标准!C:C,提成标准!H:H,"")</f>
        <v>2</v>
      </c>
      <c r="F428" s="9">
        <f t="shared" si="20"/>
        <v>2</v>
      </c>
      <c r="G428" s="9">
        <f>_xlfn.XLOOKUP(I428,过机服务商重量差!A:A,过机服务商重量差!L:L)</f>
        <v>12</v>
      </c>
      <c r="H428" s="9" t="str">
        <f ca="1">IFERROR(LOOKUP(1,0/((B428=名单!B:B)*(VALUE(AY428)&gt;=名单!E:E)*(VALUE(AY428)&lt;=名单!G:G)*(AA428="正常走货")),名单!H:H),"否")</f>
        <v>否</v>
      </c>
      <c r="I428" s="64" t="s">
        <v>1399</v>
      </c>
      <c r="J428" s="64" t="s">
        <v>36</v>
      </c>
      <c r="L428" s="64" t="s">
        <v>17</v>
      </c>
      <c r="N428" s="64" t="s">
        <v>18</v>
      </c>
      <c r="O428" s="66"/>
      <c r="P428" s="66"/>
      <c r="T428" s="66"/>
      <c r="U428" s="65" t="s">
        <v>191</v>
      </c>
      <c r="V428" s="65" t="s">
        <v>14413</v>
      </c>
      <c r="W428" s="66"/>
      <c r="Y428" s="66"/>
      <c r="Z428" s="66"/>
      <c r="AA428" s="65" t="s">
        <v>14437</v>
      </c>
      <c r="AQ428" s="64">
        <v>0</v>
      </c>
      <c r="AU428" s="66"/>
      <c r="AV428" s="66"/>
      <c r="AX428" s="66"/>
      <c r="AY428" s="67" t="s">
        <v>14821</v>
      </c>
      <c r="BE428" s="66"/>
      <c r="BF428" s="66"/>
    </row>
    <row r="429" spans="1:58">
      <c r="A429" s="9" t="str">
        <f t="shared" si="18"/>
        <v>2026-01</v>
      </c>
      <c r="B429" s="9" t="str">
        <f>_xlfn.XLOOKUP(I429,过机服务商重量差!A:A,过机服务商重量差!G:G)</f>
        <v>玉麒麟</v>
      </c>
      <c r="C429" s="9" t="str">
        <f>IF(N429="FBA","主营产品",IF(N429="专线","专线",LOOKUP(1,0/((G429&gt;=提成标准!D:D)*(G429&lt;提成标准!E:E)),提成标准!C:C)))</f>
        <v>快递小货</v>
      </c>
      <c r="D429" s="9">
        <f t="shared" si="19"/>
        <v>1</v>
      </c>
      <c r="E429" s="9">
        <f>_xlfn.XLOOKUP(C429,提成标准!C:C,提成标准!H:H,"")</f>
        <v>2</v>
      </c>
      <c r="F429" s="9">
        <f t="shared" si="20"/>
        <v>2</v>
      </c>
      <c r="G429" s="9">
        <f>_xlfn.XLOOKUP(I429,过机服务商重量差!A:A,过机服务商重量差!L:L)</f>
        <v>6.5</v>
      </c>
      <c r="H429" s="9" t="str">
        <f ca="1">IFERROR(LOOKUP(1,0/((B429=名单!B:B)*(VALUE(AY429)&gt;=名单!E:E)*(VALUE(AY429)&lt;=名单!G:G)*(AA429="正常走货")),名单!H:H),"否")</f>
        <v>否</v>
      </c>
      <c r="I429" s="64" t="s">
        <v>1401</v>
      </c>
      <c r="J429" s="64" t="s">
        <v>36</v>
      </c>
      <c r="L429" s="65" t="s">
        <v>17</v>
      </c>
      <c r="N429" s="64" t="s">
        <v>18</v>
      </c>
      <c r="O429" s="66"/>
      <c r="P429" s="66"/>
      <c r="T429" s="66"/>
      <c r="U429" s="65" t="s">
        <v>191</v>
      </c>
      <c r="V429" s="65" t="s">
        <v>14413</v>
      </c>
      <c r="W429" s="66"/>
      <c r="Y429" s="66"/>
      <c r="Z429" s="66"/>
      <c r="AA429" s="65" t="s">
        <v>14437</v>
      </c>
      <c r="AQ429" s="64">
        <v>0</v>
      </c>
      <c r="AU429" s="66"/>
      <c r="AV429" s="66"/>
      <c r="AW429" s="66"/>
      <c r="AX429" s="66"/>
      <c r="AY429" s="67" t="s">
        <v>14822</v>
      </c>
      <c r="BE429" s="66"/>
    </row>
    <row r="430" spans="1:58">
      <c r="A430" s="9" t="str">
        <f t="shared" si="18"/>
        <v>2026-01</v>
      </c>
      <c r="B430" s="9" t="str">
        <f>_xlfn.XLOOKUP(I430,过机服务商重量差!A:A,过机服务商重量差!G:G)</f>
        <v>玉麒麟</v>
      </c>
      <c r="C430" s="9" t="str">
        <f>IF(N430="FBA","主营产品",IF(N430="专线","专线",LOOKUP(1,0/((G430&gt;=提成标准!D:D)*(G430&lt;提成标准!E:E)),提成标准!C:C)))</f>
        <v>快递小货</v>
      </c>
      <c r="D430" s="9">
        <f t="shared" si="19"/>
        <v>1</v>
      </c>
      <c r="E430" s="9">
        <f>_xlfn.XLOOKUP(C430,提成标准!C:C,提成标准!H:H,"")</f>
        <v>2</v>
      </c>
      <c r="F430" s="9">
        <f t="shared" si="20"/>
        <v>2</v>
      </c>
      <c r="G430" s="9">
        <f>_xlfn.XLOOKUP(I430,过机服务商重量差!A:A,过机服务商重量差!L:L)</f>
        <v>1.5</v>
      </c>
      <c r="H430" s="9" t="str">
        <f ca="1">IFERROR(LOOKUP(1,0/((B430=名单!B:B)*(VALUE(AY430)&gt;=名单!E:E)*(VALUE(AY430)&lt;=名单!G:G)*(AA430="正常走货")),名单!H:H),"否")</f>
        <v>否</v>
      </c>
      <c r="I430" s="64" t="s">
        <v>1403</v>
      </c>
      <c r="J430" s="64" t="s">
        <v>1405</v>
      </c>
      <c r="L430" s="64" t="s">
        <v>17</v>
      </c>
      <c r="N430" s="64" t="s">
        <v>18</v>
      </c>
      <c r="O430" s="66"/>
      <c r="P430" s="66"/>
      <c r="T430" s="66"/>
      <c r="U430" s="65" t="s">
        <v>1038</v>
      </c>
      <c r="V430" s="65" t="s">
        <v>14410</v>
      </c>
      <c r="W430" s="66"/>
      <c r="Y430" s="66"/>
      <c r="Z430" s="66"/>
      <c r="AA430" s="65" t="s">
        <v>14382</v>
      </c>
      <c r="AQ430" s="64">
        <v>105.5</v>
      </c>
      <c r="AU430" s="66"/>
      <c r="AV430" s="66"/>
      <c r="AX430" s="66"/>
      <c r="AY430" s="67" t="s">
        <v>14823</v>
      </c>
      <c r="BE430" s="66"/>
    </row>
    <row r="431" spans="1:58">
      <c r="A431" s="9" t="str">
        <f t="shared" si="18"/>
        <v>2026-01</v>
      </c>
      <c r="B431" s="9" t="str">
        <f>_xlfn.XLOOKUP(I431,过机服务商重量差!A:A,过机服务商重量差!G:G)</f>
        <v>风清扬</v>
      </c>
      <c r="C431" s="9" t="str">
        <f>IF(N431="FBA","主营产品",IF(N431="专线","专线",LOOKUP(1,0/((G431&gt;=提成标准!D:D)*(G431&lt;提成标准!E:E)),提成标准!C:C)))</f>
        <v>快递大货</v>
      </c>
      <c r="D431" s="9">
        <f t="shared" si="19"/>
        <v>41</v>
      </c>
      <c r="E431" s="9">
        <f>_xlfn.XLOOKUP(C431,提成标准!C:C,提成标准!H:H,"")</f>
        <v>0.1</v>
      </c>
      <c r="F431" s="9">
        <f t="shared" si="20"/>
        <v>4.1</v>
      </c>
      <c r="G431" s="9">
        <f>_xlfn.XLOOKUP(I431,过机服务商重量差!A:A,过机服务商重量差!L:L)</f>
        <v>41</v>
      </c>
      <c r="H431" s="9" t="str">
        <f ca="1">IFERROR(LOOKUP(1,0/((B431=名单!B:B)*(VALUE(AY431)&gt;=名单!E:E)*(VALUE(AY431)&lt;=名单!G:G)*(AA431="正常走货")),名单!H:H),"否")</f>
        <v>否</v>
      </c>
      <c r="I431" s="64" t="s">
        <v>1406</v>
      </c>
      <c r="J431" s="64" t="s">
        <v>1408</v>
      </c>
      <c r="L431" s="65" t="s">
        <v>1409</v>
      </c>
      <c r="N431" s="64" t="s">
        <v>18</v>
      </c>
      <c r="O431" s="66"/>
      <c r="P431" s="66"/>
      <c r="T431" s="66"/>
      <c r="U431" s="65" t="s">
        <v>1410</v>
      </c>
      <c r="V431" s="65" t="s">
        <v>14410</v>
      </c>
      <c r="W431" s="66"/>
      <c r="Y431" s="66"/>
      <c r="Z431" s="66"/>
      <c r="AA431" s="65" t="s">
        <v>14382</v>
      </c>
      <c r="AQ431" s="64">
        <v>100</v>
      </c>
      <c r="AU431" s="66"/>
      <c r="AV431" s="66"/>
      <c r="AW431" s="66"/>
      <c r="AX431" s="66"/>
      <c r="AY431" s="67" t="s">
        <v>14824</v>
      </c>
      <c r="BE431" s="66"/>
    </row>
    <row r="432" spans="1:58">
      <c r="A432" s="9" t="str">
        <f t="shared" si="18"/>
        <v>2026-01</v>
      </c>
      <c r="B432" s="9" t="str">
        <f>_xlfn.XLOOKUP(I432,过机服务商重量差!A:A,过机服务商重量差!G:G)</f>
        <v>玉麒麟</v>
      </c>
      <c r="C432" s="9" t="str">
        <f>IF(N432="FBA","主营产品",IF(N432="专线","专线",LOOKUP(1,0/((G432&gt;=提成标准!D:D)*(G432&lt;提成标准!E:E)),提成标准!C:C)))</f>
        <v>快递小货</v>
      </c>
      <c r="D432" s="9">
        <f t="shared" si="19"/>
        <v>1</v>
      </c>
      <c r="E432" s="9">
        <f>_xlfn.XLOOKUP(C432,提成标准!C:C,提成标准!H:H,"")</f>
        <v>2</v>
      </c>
      <c r="F432" s="9">
        <f t="shared" si="20"/>
        <v>2</v>
      </c>
      <c r="G432" s="9">
        <f>_xlfn.XLOOKUP(I432,过机服务商重量差!A:A,过机服务商重量差!L:L)</f>
        <v>20</v>
      </c>
      <c r="H432" s="9" t="str">
        <f ca="1">IFERROR(LOOKUP(1,0/((B432=名单!B:B)*(VALUE(AY432)&gt;=名单!E:E)*(VALUE(AY432)&lt;=名单!G:G)*(AA432="正常走货")),名单!H:H),"否")</f>
        <v>否</v>
      </c>
      <c r="I432" s="64" t="s">
        <v>1411</v>
      </c>
      <c r="J432" s="64" t="s">
        <v>36</v>
      </c>
      <c r="L432" s="64" t="s">
        <v>17</v>
      </c>
      <c r="N432" s="64" t="s">
        <v>18</v>
      </c>
      <c r="O432" s="66"/>
      <c r="P432" s="66"/>
      <c r="T432" s="66"/>
      <c r="U432" s="65" t="s">
        <v>191</v>
      </c>
      <c r="V432" s="65" t="s">
        <v>14413</v>
      </c>
      <c r="W432" s="66"/>
      <c r="Y432" s="66"/>
      <c r="Z432" s="66"/>
      <c r="AA432" s="65" t="s">
        <v>14437</v>
      </c>
      <c r="AQ432" s="64">
        <v>0</v>
      </c>
      <c r="AU432" s="66"/>
      <c r="AV432" s="66"/>
      <c r="AX432" s="66"/>
      <c r="AY432" s="67" t="s">
        <v>14825</v>
      </c>
      <c r="BE432" s="66"/>
    </row>
    <row r="433" spans="1:58">
      <c r="A433" s="9" t="str">
        <f t="shared" si="18"/>
        <v>2026-01</v>
      </c>
      <c r="B433" s="9" t="str">
        <f>_xlfn.XLOOKUP(I433,过机服务商重量差!A:A,过机服务商重量差!G:G)</f>
        <v>小旋风</v>
      </c>
      <c r="C433" s="9" t="str">
        <f>IF(N433="FBA","主营产品",IF(N433="专线","专线",LOOKUP(1,0/((G433&gt;=提成标准!D:D)*(G433&lt;提成标准!E:E)),提成标准!C:C)))</f>
        <v>快递大货</v>
      </c>
      <c r="D433" s="9">
        <f t="shared" si="19"/>
        <v>68.5</v>
      </c>
      <c r="E433" s="9">
        <f>_xlfn.XLOOKUP(C433,提成标准!C:C,提成标准!H:H,"")</f>
        <v>0.1</v>
      </c>
      <c r="F433" s="9">
        <f t="shared" si="20"/>
        <v>6.85</v>
      </c>
      <c r="G433" s="9">
        <f>_xlfn.XLOOKUP(I433,过机服务商重量差!A:A,过机服务商重量差!L:L)</f>
        <v>68.5</v>
      </c>
      <c r="H433" s="9" t="str">
        <f ca="1">IFERROR(LOOKUP(1,0/((B433=名单!B:B)*(VALUE(AY433)&gt;=名单!E:E)*(VALUE(AY433)&lt;=名单!G:G)*(AA433="正常走货")),名单!H:H),"否")</f>
        <v>否</v>
      </c>
      <c r="I433" s="64" t="s">
        <v>1413</v>
      </c>
      <c r="J433" s="64" t="s">
        <v>1415</v>
      </c>
      <c r="L433" s="65" t="s">
        <v>428</v>
      </c>
      <c r="N433" s="64" t="s">
        <v>18</v>
      </c>
      <c r="O433" s="66"/>
      <c r="P433" s="66"/>
      <c r="T433" s="66"/>
      <c r="U433" s="65" t="s">
        <v>90</v>
      </c>
      <c r="V433" s="65" t="s">
        <v>14410</v>
      </c>
      <c r="W433" s="66"/>
      <c r="Y433" s="66"/>
      <c r="Z433" s="66"/>
      <c r="AA433" s="65" t="s">
        <v>14382</v>
      </c>
      <c r="AQ433" s="64">
        <v>909.5</v>
      </c>
      <c r="AU433" s="66"/>
      <c r="AV433" s="66"/>
      <c r="AW433" s="66"/>
      <c r="AX433" s="66"/>
      <c r="AY433" s="67" t="s">
        <v>14826</v>
      </c>
      <c r="BE433" s="66"/>
    </row>
    <row r="434" spans="1:58">
      <c r="A434" s="9" t="str">
        <f t="shared" si="18"/>
        <v>2026-01</v>
      </c>
      <c r="B434" s="9" t="str">
        <f>_xlfn.XLOOKUP(I434,过机服务商重量差!A:A,过机服务商重量差!G:G)</f>
        <v>玉麒麟</v>
      </c>
      <c r="C434" s="9" t="str">
        <f>IF(N434="FBA","主营产品",IF(N434="专线","专线",LOOKUP(1,0/((G434&gt;=提成标准!D:D)*(G434&lt;提成标准!E:E)),提成标准!C:C)))</f>
        <v>快递小货</v>
      </c>
      <c r="D434" s="9">
        <f t="shared" si="19"/>
        <v>1</v>
      </c>
      <c r="E434" s="9">
        <f>_xlfn.XLOOKUP(C434,提成标准!C:C,提成标准!H:H,"")</f>
        <v>2</v>
      </c>
      <c r="F434" s="9">
        <f t="shared" si="20"/>
        <v>2</v>
      </c>
      <c r="G434" s="9">
        <f>_xlfn.XLOOKUP(I434,过机服务商重量差!A:A,过机服务商重量差!L:L)</f>
        <v>4</v>
      </c>
      <c r="H434" s="9" t="str">
        <f ca="1">IFERROR(LOOKUP(1,0/((B434=名单!B:B)*(VALUE(AY434)&gt;=名单!E:E)*(VALUE(AY434)&lt;=名单!G:G)*(AA434="正常走货")),名单!H:H),"否")</f>
        <v>否</v>
      </c>
      <c r="I434" s="64" t="s">
        <v>1416</v>
      </c>
      <c r="J434" s="64" t="s">
        <v>1418</v>
      </c>
      <c r="L434" s="65" t="s">
        <v>17</v>
      </c>
      <c r="N434" s="64" t="s">
        <v>18</v>
      </c>
      <c r="O434" s="66"/>
      <c r="P434" s="66"/>
      <c r="T434" s="66"/>
      <c r="U434" s="65" t="s">
        <v>161</v>
      </c>
      <c r="V434" s="65" t="s">
        <v>14381</v>
      </c>
      <c r="W434" s="66"/>
      <c r="Y434" s="66"/>
      <c r="Z434" s="66"/>
      <c r="AA434" s="65" t="s">
        <v>14382</v>
      </c>
      <c r="AQ434" s="64">
        <v>50.2</v>
      </c>
      <c r="AU434" s="66"/>
      <c r="AV434" s="66"/>
      <c r="AX434" s="66"/>
      <c r="AY434" s="67" t="s">
        <v>14827</v>
      </c>
      <c r="BE434" s="66"/>
    </row>
    <row r="435" spans="1:58">
      <c r="A435" s="9" t="str">
        <f t="shared" si="18"/>
        <v>2026-01</v>
      </c>
      <c r="B435" s="9" t="str">
        <f>_xlfn.XLOOKUP(I435,过机服务商重量差!A:A,过机服务商重量差!G:G)</f>
        <v>小旋风</v>
      </c>
      <c r="C435" s="9" t="str">
        <f>IF(N435="FBA","主营产品",IF(N435="专线","专线",LOOKUP(1,0/((G435&gt;=提成标准!D:D)*(G435&lt;提成标准!E:E)),提成标准!C:C)))</f>
        <v>快递大货</v>
      </c>
      <c r="D435" s="9">
        <f t="shared" si="19"/>
        <v>73</v>
      </c>
      <c r="E435" s="9">
        <f>_xlfn.XLOOKUP(C435,提成标准!C:C,提成标准!H:H,"")</f>
        <v>0.1</v>
      </c>
      <c r="F435" s="9">
        <f t="shared" si="20"/>
        <v>7.3</v>
      </c>
      <c r="G435" s="9">
        <f>_xlfn.XLOOKUP(I435,过机服务商重量差!A:A,过机服务商重量差!L:L)</f>
        <v>73</v>
      </c>
      <c r="H435" s="9" t="str">
        <f ca="1">IFERROR(LOOKUP(1,0/((B435=名单!B:B)*(VALUE(AY435)&gt;=名单!E:E)*(VALUE(AY435)&lt;=名单!G:G)*(AA435="正常走货")),名单!H:H),"否")</f>
        <v>否</v>
      </c>
      <c r="I435" s="64" t="s">
        <v>1419</v>
      </c>
      <c r="J435" s="64" t="s">
        <v>1421</v>
      </c>
      <c r="L435" s="65" t="s">
        <v>85</v>
      </c>
      <c r="N435" s="64" t="s">
        <v>18</v>
      </c>
      <c r="O435" s="66"/>
      <c r="P435" s="66"/>
      <c r="T435" s="66"/>
      <c r="U435" s="65" t="s">
        <v>90</v>
      </c>
      <c r="V435" s="65" t="s">
        <v>14410</v>
      </c>
      <c r="W435" s="66"/>
      <c r="Y435" s="66"/>
      <c r="Z435" s="66"/>
      <c r="AA435" s="65" t="s">
        <v>14382</v>
      </c>
      <c r="AQ435" s="64">
        <v>306.6</v>
      </c>
      <c r="AU435" s="66"/>
      <c r="AV435" s="66"/>
      <c r="AW435" s="66"/>
      <c r="AX435" s="66"/>
      <c r="AY435" s="67" t="s">
        <v>14828</v>
      </c>
      <c r="BE435" s="66"/>
    </row>
    <row r="436" spans="1:58">
      <c r="A436" s="9" t="str">
        <f t="shared" si="18"/>
        <v>2026-01</v>
      </c>
      <c r="B436" s="9" t="str">
        <f>_xlfn.XLOOKUP(I436,过机服务商重量差!A:A,过机服务商重量差!G:G)</f>
        <v>玉麒麟</v>
      </c>
      <c r="C436" s="9" t="str">
        <f>IF(N436="FBA","主营产品",IF(N436="专线","专线",LOOKUP(1,0/((G436&gt;=提成标准!D:D)*(G436&lt;提成标准!E:E)),提成标准!C:C)))</f>
        <v>快递大货</v>
      </c>
      <c r="D436" s="9">
        <f t="shared" si="19"/>
        <v>78</v>
      </c>
      <c r="E436" s="9">
        <f>_xlfn.XLOOKUP(C436,提成标准!C:C,提成标准!H:H,"")</f>
        <v>0.1</v>
      </c>
      <c r="F436" s="9">
        <f t="shared" si="20"/>
        <v>7.8</v>
      </c>
      <c r="G436" s="9">
        <f>_xlfn.XLOOKUP(I436,过机服务商重量差!A:A,过机服务商重量差!L:L)</f>
        <v>78</v>
      </c>
      <c r="H436" s="9" t="str">
        <f ca="1">IFERROR(LOOKUP(1,0/((B436=名单!B:B)*(VALUE(AY436)&gt;=名单!E:E)*(VALUE(AY436)&lt;=名单!G:G)*(AA436="正常走货")),名单!H:H),"否")</f>
        <v>否</v>
      </c>
      <c r="I436" s="64" t="s">
        <v>1422</v>
      </c>
      <c r="J436" s="64" t="s">
        <v>1424</v>
      </c>
      <c r="L436" s="65" t="s">
        <v>17</v>
      </c>
      <c r="N436" s="64" t="s">
        <v>18</v>
      </c>
      <c r="O436" s="66"/>
      <c r="P436" s="66"/>
      <c r="T436" s="66"/>
      <c r="U436" s="65" t="s">
        <v>90</v>
      </c>
      <c r="V436" s="65" t="s">
        <v>14410</v>
      </c>
      <c r="W436" s="66"/>
      <c r="Y436" s="66"/>
      <c r="Z436" s="66"/>
      <c r="AA436" s="65" t="s">
        <v>14382</v>
      </c>
      <c r="AQ436" s="64">
        <v>396.94</v>
      </c>
      <c r="AU436" s="66"/>
      <c r="AV436" s="66"/>
      <c r="AW436" s="66"/>
      <c r="AX436" s="66"/>
      <c r="AY436" s="67" t="s">
        <v>14829</v>
      </c>
      <c r="BE436" s="66"/>
      <c r="BF436" s="66"/>
    </row>
    <row r="437" spans="1:58">
      <c r="A437" s="9" t="str">
        <f t="shared" si="18"/>
        <v>2026-01</v>
      </c>
      <c r="B437" s="9" t="str">
        <f>_xlfn.XLOOKUP(I437,过机服务商重量差!A:A,过机服务商重量差!G:G)</f>
        <v>玉麒麟</v>
      </c>
      <c r="C437" s="9" t="str">
        <f>IF(N437="FBA","主营产品",IF(N437="专线","专线",LOOKUP(1,0/((G437&gt;=提成标准!D:D)*(G437&lt;提成标准!E:E)),提成标准!C:C)))</f>
        <v>快递小货</v>
      </c>
      <c r="D437" s="9">
        <f t="shared" si="19"/>
        <v>1</v>
      </c>
      <c r="E437" s="9">
        <f>_xlfn.XLOOKUP(C437,提成标准!C:C,提成标准!H:H,"")</f>
        <v>2</v>
      </c>
      <c r="F437" s="9">
        <f t="shared" si="20"/>
        <v>2</v>
      </c>
      <c r="G437" s="9">
        <f>_xlfn.XLOOKUP(I437,过机服务商重量差!A:A,过机服务商重量差!L:L)</f>
        <v>16</v>
      </c>
      <c r="H437" s="9" t="str">
        <f ca="1">IFERROR(LOOKUP(1,0/((B437=名单!B:B)*(VALUE(AY437)&gt;=名单!E:E)*(VALUE(AY437)&lt;=名单!G:G)*(AA437="正常走货")),名单!H:H),"否")</f>
        <v>否</v>
      </c>
      <c r="I437" s="64" t="s">
        <v>1425</v>
      </c>
      <c r="J437" s="64" t="s">
        <v>1427</v>
      </c>
      <c r="L437" s="65" t="s">
        <v>17</v>
      </c>
      <c r="N437" s="64" t="s">
        <v>18</v>
      </c>
      <c r="O437" s="66"/>
      <c r="P437" s="66"/>
      <c r="T437" s="66"/>
      <c r="U437" s="65" t="s">
        <v>90</v>
      </c>
      <c r="V437" s="65" t="s">
        <v>14410</v>
      </c>
      <c r="W437" s="66"/>
      <c r="Y437" s="66"/>
      <c r="Z437" s="66"/>
      <c r="AA437" s="65" t="s">
        <v>14382</v>
      </c>
      <c r="AQ437" s="64">
        <v>52.66</v>
      </c>
      <c r="AU437" s="66"/>
      <c r="AV437" s="66"/>
      <c r="AW437" s="66"/>
      <c r="AX437" s="66"/>
      <c r="AY437" s="67" t="s">
        <v>14830</v>
      </c>
      <c r="BE437" s="66"/>
    </row>
    <row r="438" spans="1:58">
      <c r="A438" s="9" t="str">
        <f t="shared" si="18"/>
        <v>2026-01</v>
      </c>
      <c r="B438" s="9" t="str">
        <f>_xlfn.XLOOKUP(I438,过机服务商重量差!A:A,过机服务商重量差!G:G)</f>
        <v>玉麒麟</v>
      </c>
      <c r="C438" s="9" t="str">
        <f>IF(N438="FBA","主营产品",IF(N438="专线","专线",LOOKUP(1,0/((G438&gt;=提成标准!D:D)*(G438&lt;提成标准!E:E)),提成标准!C:C)))</f>
        <v>快递大货</v>
      </c>
      <c r="D438" s="9">
        <f t="shared" si="19"/>
        <v>67</v>
      </c>
      <c r="E438" s="9">
        <f>_xlfn.XLOOKUP(C438,提成标准!C:C,提成标准!H:H,"")</f>
        <v>0.1</v>
      </c>
      <c r="F438" s="9">
        <f t="shared" si="20"/>
        <v>6.7</v>
      </c>
      <c r="G438" s="9">
        <f>_xlfn.XLOOKUP(I438,过机服务商重量差!A:A,过机服务商重量差!L:L)</f>
        <v>67</v>
      </c>
      <c r="H438" s="9" t="str">
        <f ca="1">IFERROR(LOOKUP(1,0/((B438=名单!B:B)*(VALUE(AY438)&gt;=名单!E:E)*(VALUE(AY438)&lt;=名单!G:G)*(AA438="正常走货")),名单!H:H),"否")</f>
        <v>否</v>
      </c>
      <c r="I438" s="64" t="s">
        <v>1428</v>
      </c>
      <c r="J438" s="64" t="s">
        <v>1430</v>
      </c>
      <c r="L438" s="64" t="s">
        <v>17</v>
      </c>
      <c r="N438" s="64" t="s">
        <v>18</v>
      </c>
      <c r="O438" s="66"/>
      <c r="P438" s="66"/>
      <c r="T438" s="66"/>
      <c r="U438" s="65" t="s">
        <v>90</v>
      </c>
      <c r="V438" s="64" t="s">
        <v>14410</v>
      </c>
      <c r="W438" s="66"/>
      <c r="Y438" s="66"/>
      <c r="Z438" s="66"/>
      <c r="AA438" s="65" t="s">
        <v>14382</v>
      </c>
      <c r="AQ438" s="64">
        <v>252.44</v>
      </c>
      <c r="AU438" s="66"/>
      <c r="AV438" s="66"/>
      <c r="AX438" s="66"/>
      <c r="AY438" s="67" t="s">
        <v>14831</v>
      </c>
      <c r="BE438" s="66"/>
    </row>
    <row r="439" spans="1:58">
      <c r="A439" s="9" t="str">
        <f t="shared" si="18"/>
        <v>2026-01</v>
      </c>
      <c r="B439" s="9" t="str">
        <f>_xlfn.XLOOKUP(I439,过机服务商重量差!A:A,过机服务商重量差!G:G)</f>
        <v>玉麒麟</v>
      </c>
      <c r="C439" s="9" t="str">
        <f>IF(N439="FBA","主营产品",IF(N439="专线","专线",LOOKUP(1,0/((G439&gt;=提成标准!D:D)*(G439&lt;提成标准!E:E)),提成标准!C:C)))</f>
        <v>快递小货</v>
      </c>
      <c r="D439" s="9">
        <f t="shared" si="19"/>
        <v>1</v>
      </c>
      <c r="E439" s="9">
        <f>_xlfn.XLOOKUP(C439,提成标准!C:C,提成标准!H:H,"")</f>
        <v>2</v>
      </c>
      <c r="F439" s="9">
        <f t="shared" si="20"/>
        <v>2</v>
      </c>
      <c r="G439" s="9">
        <f>_xlfn.XLOOKUP(I439,过机服务商重量差!A:A,过机服务商重量差!L:L)</f>
        <v>4</v>
      </c>
      <c r="H439" s="9" t="str">
        <f ca="1">IFERROR(LOOKUP(1,0/((B439=名单!B:B)*(VALUE(AY439)&gt;=名单!E:E)*(VALUE(AY439)&lt;=名单!G:G)*(AA439="正常走货")),名单!H:H),"否")</f>
        <v>否</v>
      </c>
      <c r="I439" s="64" t="s">
        <v>1431</v>
      </c>
      <c r="J439" s="64" t="s">
        <v>1433</v>
      </c>
      <c r="L439" s="64" t="s">
        <v>17</v>
      </c>
      <c r="N439" s="64" t="s">
        <v>18</v>
      </c>
      <c r="O439" s="66"/>
      <c r="P439" s="66"/>
      <c r="T439" s="66"/>
      <c r="U439" s="65" t="s">
        <v>79</v>
      </c>
      <c r="V439" s="64" t="s">
        <v>14381</v>
      </c>
      <c r="W439" s="66"/>
      <c r="Y439" s="66"/>
      <c r="Z439" s="66"/>
      <c r="AA439" s="65" t="s">
        <v>14382</v>
      </c>
      <c r="AQ439" s="64">
        <v>50.24</v>
      </c>
      <c r="AU439" s="66"/>
      <c r="AV439" s="66"/>
      <c r="AX439" s="66"/>
      <c r="AY439" s="67" t="s">
        <v>14832</v>
      </c>
      <c r="BE439" s="66"/>
    </row>
    <row r="440" spans="1:58">
      <c r="A440" s="9" t="str">
        <f t="shared" si="18"/>
        <v>2026-01</v>
      </c>
      <c r="B440" s="9" t="str">
        <f>_xlfn.XLOOKUP(I440,过机服务商重量差!A:A,过机服务商重量差!G:G)</f>
        <v>无崖子</v>
      </c>
      <c r="C440" s="9" t="str">
        <f>IF(N440="FBA","主营产品",IF(N440="专线","专线",LOOKUP(1,0/((G440&gt;=提成标准!D:D)*(G440&lt;提成标准!E:E)),提成标准!C:C)))</f>
        <v>快递小货</v>
      </c>
      <c r="D440" s="9">
        <f t="shared" si="19"/>
        <v>1</v>
      </c>
      <c r="E440" s="9">
        <f>_xlfn.XLOOKUP(C440,提成标准!C:C,提成标准!H:H,"")</f>
        <v>2</v>
      </c>
      <c r="F440" s="9">
        <f t="shared" si="20"/>
        <v>2</v>
      </c>
      <c r="G440" s="9">
        <f>_xlfn.XLOOKUP(I440,过机服务商重量差!A:A,过机服务商重量差!L:L)</f>
        <v>3</v>
      </c>
      <c r="H440" s="9" t="str">
        <f ca="1">IFERROR(LOOKUP(1,0/((B440=名单!B:B)*(VALUE(AY440)&gt;=名单!E:E)*(VALUE(AY440)&lt;=名单!G:G)*(AA440="正常走货")),名单!H:H),"否")</f>
        <v>是</v>
      </c>
      <c r="I440" s="64" t="s">
        <v>1434</v>
      </c>
      <c r="J440" s="64" t="s">
        <v>1436</v>
      </c>
      <c r="L440" s="64" t="s">
        <v>160</v>
      </c>
      <c r="N440" s="64" t="s">
        <v>18</v>
      </c>
      <c r="O440" s="66"/>
      <c r="P440" s="66"/>
      <c r="T440" s="66"/>
      <c r="U440" s="65" t="s">
        <v>337</v>
      </c>
      <c r="V440" s="65" t="s">
        <v>14381</v>
      </c>
      <c r="W440" s="66"/>
      <c r="Y440" s="66"/>
      <c r="Z440" s="66"/>
      <c r="AA440" s="65" t="s">
        <v>14382</v>
      </c>
      <c r="AQ440" s="64">
        <v>0</v>
      </c>
      <c r="AU440" s="66"/>
      <c r="AV440" s="66"/>
      <c r="AX440" s="66"/>
      <c r="AY440" s="67" t="s">
        <v>14833</v>
      </c>
      <c r="BE440" s="66"/>
    </row>
    <row r="441" spans="1:58">
      <c r="A441" s="9" t="str">
        <f t="shared" si="18"/>
        <v>2026-01</v>
      </c>
      <c r="B441" s="9" t="str">
        <f>_xlfn.XLOOKUP(I441,过机服务商重量差!A:A,过机服务商重量差!G:G)</f>
        <v>小旋风</v>
      </c>
      <c r="C441" s="9" t="str">
        <f>IF(N441="FBA","主营产品",IF(N441="专线","专线",LOOKUP(1,0/((G441&gt;=提成标准!D:D)*(G441&lt;提成标准!E:E)),提成标准!C:C)))</f>
        <v>快递大货</v>
      </c>
      <c r="D441" s="9">
        <f t="shared" si="19"/>
        <v>131</v>
      </c>
      <c r="E441" s="9">
        <f>_xlfn.XLOOKUP(C441,提成标准!C:C,提成标准!H:H,"")</f>
        <v>0.1</v>
      </c>
      <c r="F441" s="9">
        <f t="shared" si="20"/>
        <v>13.1</v>
      </c>
      <c r="G441" s="9">
        <f>_xlfn.XLOOKUP(I441,过机服务商重量差!A:A,过机服务商重量差!L:L)</f>
        <v>131</v>
      </c>
      <c r="H441" s="9" t="str">
        <f ca="1">IFERROR(LOOKUP(1,0/((B441=名单!B:B)*(VALUE(AY441)&gt;=名单!E:E)*(VALUE(AY441)&lt;=名单!G:G)*(AA441="正常走货")),名单!H:H),"否")</f>
        <v>否</v>
      </c>
      <c r="I441" s="64" t="s">
        <v>1437</v>
      </c>
      <c r="J441" s="64" t="s">
        <v>1439</v>
      </c>
      <c r="L441" s="65" t="s">
        <v>85</v>
      </c>
      <c r="N441" s="64" t="s">
        <v>18</v>
      </c>
      <c r="O441" s="66"/>
      <c r="P441" s="66"/>
      <c r="T441" s="66"/>
      <c r="U441" s="65" t="s">
        <v>90</v>
      </c>
      <c r="V441" s="65" t="s">
        <v>14410</v>
      </c>
      <c r="W441" s="66"/>
      <c r="Y441" s="66"/>
      <c r="Z441" s="66"/>
      <c r="AA441" s="65" t="s">
        <v>14382</v>
      </c>
      <c r="AQ441" s="64">
        <v>550.2</v>
      </c>
      <c r="AU441" s="66"/>
      <c r="AV441" s="66"/>
      <c r="AW441" s="66"/>
      <c r="AX441" s="66"/>
      <c r="AY441" s="67" t="s">
        <v>14834</v>
      </c>
      <c r="BE441" s="66"/>
    </row>
    <row r="442" spans="1:58">
      <c r="A442" s="9" t="str">
        <f t="shared" si="18"/>
        <v>2026-01</v>
      </c>
      <c r="B442" s="9" t="str">
        <f>_xlfn.XLOOKUP(I442,过机服务商重量差!A:A,过机服务商重量差!G:G)</f>
        <v>玉麒麟</v>
      </c>
      <c r="C442" s="9" t="str">
        <f>IF(N442="FBA","主营产品",IF(N442="专线","专线",LOOKUP(1,0/((G442&gt;=提成标准!D:D)*(G442&lt;提成标准!E:E)),提成标准!C:C)))</f>
        <v>快递大货</v>
      </c>
      <c r="D442" s="9">
        <f t="shared" si="19"/>
        <v>48</v>
      </c>
      <c r="E442" s="9">
        <f>_xlfn.XLOOKUP(C442,提成标准!C:C,提成标准!H:H,"")</f>
        <v>0.1</v>
      </c>
      <c r="F442" s="9">
        <f t="shared" si="20"/>
        <v>4.8</v>
      </c>
      <c r="G442" s="9">
        <f>_xlfn.XLOOKUP(I442,过机服务商重量差!A:A,过机服务商重量差!L:L)</f>
        <v>48</v>
      </c>
      <c r="H442" s="9" t="str">
        <f ca="1">IFERROR(LOOKUP(1,0/((B442=名单!B:B)*(VALUE(AY442)&gt;=名单!E:E)*(VALUE(AY442)&lt;=名单!G:G)*(AA442="正常走货")),名单!H:H),"否")</f>
        <v>否</v>
      </c>
      <c r="I442" s="64" t="s">
        <v>1440</v>
      </c>
      <c r="J442" s="64" t="s">
        <v>1442</v>
      </c>
      <c r="L442" s="65" t="s">
        <v>17</v>
      </c>
      <c r="N442" s="64" t="s">
        <v>18</v>
      </c>
      <c r="O442" s="66"/>
      <c r="P442" s="66"/>
      <c r="T442" s="66"/>
      <c r="U442" s="65" t="s">
        <v>90</v>
      </c>
      <c r="V442" s="65" t="s">
        <v>14410</v>
      </c>
      <c r="W442" s="66"/>
      <c r="Y442" s="66"/>
      <c r="Z442" s="66"/>
      <c r="AA442" s="65" t="s">
        <v>14382</v>
      </c>
      <c r="AQ442" s="64">
        <v>228.55</v>
      </c>
      <c r="AU442" s="66"/>
      <c r="AV442" s="66"/>
      <c r="AW442" s="66"/>
      <c r="AX442" s="66"/>
      <c r="AY442" s="67" t="s">
        <v>14835</v>
      </c>
      <c r="BE442" s="66"/>
    </row>
    <row r="443" spans="1:58">
      <c r="A443" s="9" t="str">
        <f t="shared" si="18"/>
        <v>2026-01</v>
      </c>
      <c r="B443" s="9" t="str">
        <f>_xlfn.XLOOKUP(I443,过机服务商重量差!A:A,过机服务商重量差!G:G)</f>
        <v>玉麒麟</v>
      </c>
      <c r="C443" s="9" t="str">
        <f>IF(N443="FBA","主营产品",IF(N443="专线","专线",LOOKUP(1,0/((G443&gt;=提成标准!D:D)*(G443&lt;提成标准!E:E)),提成标准!C:C)))</f>
        <v>快递小货</v>
      </c>
      <c r="D443" s="9">
        <f t="shared" si="19"/>
        <v>1</v>
      </c>
      <c r="E443" s="9">
        <f>_xlfn.XLOOKUP(C443,提成标准!C:C,提成标准!H:H,"")</f>
        <v>2</v>
      </c>
      <c r="F443" s="9">
        <f t="shared" si="20"/>
        <v>2</v>
      </c>
      <c r="G443" s="9">
        <f>_xlfn.XLOOKUP(I443,过机服务商重量差!A:A,过机服务商重量差!L:L)</f>
        <v>9.5</v>
      </c>
      <c r="H443" s="9" t="str">
        <f ca="1">IFERROR(LOOKUP(1,0/((B443=名单!B:B)*(VALUE(AY443)&gt;=名单!E:E)*(VALUE(AY443)&lt;=名单!G:G)*(AA443="正常走货")),名单!H:H),"否")</f>
        <v>否</v>
      </c>
      <c r="I443" s="64" t="s">
        <v>1443</v>
      </c>
      <c r="J443" s="64" t="s">
        <v>1445</v>
      </c>
      <c r="L443" s="65" t="s">
        <v>17</v>
      </c>
      <c r="N443" s="65" t="s">
        <v>18</v>
      </c>
      <c r="O443" s="66"/>
      <c r="P443" s="66"/>
      <c r="T443" s="66"/>
      <c r="U443" s="65" t="s">
        <v>90</v>
      </c>
      <c r="V443" s="65" t="s">
        <v>14410</v>
      </c>
      <c r="W443" s="66"/>
      <c r="Y443" s="66"/>
      <c r="Z443" s="66"/>
      <c r="AA443" s="65" t="s">
        <v>14382</v>
      </c>
      <c r="AQ443" s="64">
        <v>60.17</v>
      </c>
      <c r="AU443" s="66"/>
      <c r="AV443" s="66"/>
      <c r="AW443" s="66"/>
      <c r="AX443" s="66"/>
      <c r="AY443" s="67" t="s">
        <v>14836</v>
      </c>
      <c r="BE443" s="66"/>
    </row>
    <row r="444" spans="1:58">
      <c r="A444" s="9" t="str">
        <f t="shared" si="18"/>
        <v>2026-01</v>
      </c>
      <c r="B444" s="9" t="str">
        <f>_xlfn.XLOOKUP(I444,过机服务商重量差!A:A,过机服务商重量差!G:G)</f>
        <v>玉麒麟</v>
      </c>
      <c r="C444" s="9" t="str">
        <f>IF(N444="FBA","主营产品",IF(N444="专线","专线",LOOKUP(1,0/((G444&gt;=提成标准!D:D)*(G444&lt;提成标准!E:E)),提成标准!C:C)))</f>
        <v>快递小货</v>
      </c>
      <c r="D444" s="9">
        <f t="shared" si="19"/>
        <v>1</v>
      </c>
      <c r="E444" s="9">
        <f>_xlfn.XLOOKUP(C444,提成标准!C:C,提成标准!H:H,"")</f>
        <v>2</v>
      </c>
      <c r="F444" s="9">
        <f t="shared" si="20"/>
        <v>2</v>
      </c>
      <c r="G444" s="9">
        <f>_xlfn.XLOOKUP(I444,过机服务商重量差!A:A,过机服务商重量差!L:L)</f>
        <v>3</v>
      </c>
      <c r="H444" s="9" t="str">
        <f ca="1">IFERROR(LOOKUP(1,0/((B444=名单!B:B)*(VALUE(AY444)&gt;=名单!E:E)*(VALUE(AY444)&lt;=名单!G:G)*(AA444="正常走货")),名单!H:H),"否")</f>
        <v>否</v>
      </c>
      <c r="I444" s="64" t="s">
        <v>1446</v>
      </c>
      <c r="J444" s="64" t="s">
        <v>1448</v>
      </c>
      <c r="L444" s="65" t="s">
        <v>17</v>
      </c>
      <c r="N444" s="64" t="s">
        <v>18</v>
      </c>
      <c r="O444" s="66"/>
      <c r="P444" s="66"/>
      <c r="T444" s="66"/>
      <c r="U444" s="65" t="s">
        <v>90</v>
      </c>
      <c r="V444" s="64" t="s">
        <v>14410</v>
      </c>
      <c r="W444" s="66"/>
      <c r="Y444" s="66"/>
      <c r="Z444" s="66"/>
      <c r="AA444" s="65" t="s">
        <v>14382</v>
      </c>
      <c r="AQ444" s="64">
        <v>49.34</v>
      </c>
      <c r="AU444" s="66"/>
      <c r="AV444" s="66"/>
      <c r="AW444" s="66"/>
      <c r="AX444" s="66"/>
      <c r="AY444" s="67" t="s">
        <v>14837</v>
      </c>
      <c r="BE444" s="66"/>
    </row>
    <row r="445" spans="1:58">
      <c r="A445" s="9" t="str">
        <f t="shared" si="18"/>
        <v>2026-01</v>
      </c>
      <c r="B445" s="9" t="str">
        <f>_xlfn.XLOOKUP(I445,过机服务商重量差!A:A,过机服务商重量差!G:G)</f>
        <v>帅时莹</v>
      </c>
      <c r="C445" s="9" t="str">
        <f>IF(N445="FBA","主营产品",IF(N445="专线","专线",LOOKUP(1,0/((G445&gt;=提成标准!D:D)*(G445&lt;提成标准!E:E)),提成标准!C:C)))</f>
        <v>快递大货</v>
      </c>
      <c r="D445" s="9">
        <f t="shared" si="19"/>
        <v>76</v>
      </c>
      <c r="E445" s="9">
        <f>_xlfn.XLOOKUP(C445,提成标准!C:C,提成标准!H:H,"")</f>
        <v>0.1</v>
      </c>
      <c r="F445" s="9">
        <f t="shared" si="20"/>
        <v>7.6</v>
      </c>
      <c r="G445" s="9">
        <f>_xlfn.XLOOKUP(I445,过机服务商重量差!A:A,过机服务商重量差!L:L)</f>
        <v>76</v>
      </c>
      <c r="H445" s="9" t="str">
        <f ca="1">IFERROR(LOOKUP(1,0/((B445=名单!B:B)*(VALUE(AY445)&gt;=名单!E:E)*(VALUE(AY445)&lt;=名单!G:G)*(AA445="正常走货")),名单!H:H),"否")</f>
        <v>否</v>
      </c>
      <c r="I445" s="64" t="s">
        <v>1449</v>
      </c>
      <c r="J445" s="64" t="s">
        <v>1451</v>
      </c>
      <c r="L445" s="64" t="s">
        <v>1452</v>
      </c>
      <c r="N445" s="64" t="s">
        <v>18</v>
      </c>
      <c r="O445" s="66"/>
      <c r="P445" s="66"/>
      <c r="T445" s="66"/>
      <c r="U445" s="65" t="s">
        <v>199</v>
      </c>
      <c r="V445" s="65" t="s">
        <v>14442</v>
      </c>
      <c r="W445" s="66"/>
      <c r="Y445" s="66"/>
      <c r="Z445" s="66"/>
      <c r="AA445" s="65" t="s">
        <v>14382</v>
      </c>
      <c r="AQ445" s="64">
        <v>1290.5</v>
      </c>
      <c r="AU445" s="66"/>
      <c r="AV445" s="66"/>
      <c r="AX445" s="66"/>
      <c r="AY445" s="67" t="s">
        <v>14838</v>
      </c>
      <c r="BE445" s="66"/>
    </row>
    <row r="446" spans="1:58">
      <c r="A446" s="9" t="str">
        <f t="shared" ref="A446:A509" si="21">MID(AY446,1,7)</f>
        <v>2026-01</v>
      </c>
      <c r="B446" s="9" t="str">
        <f>_xlfn.XLOOKUP(I446,过机服务商重量差!A:A,过机服务商重量差!G:G)</f>
        <v>帅时莹</v>
      </c>
      <c r="C446" s="9" t="str">
        <f>IF(N446="FBA","主营产品",IF(N446="专线","专线",LOOKUP(1,0/((G446&gt;=提成标准!D:D)*(G446&lt;提成标准!E:E)),提成标准!C:C)))</f>
        <v>快递大货</v>
      </c>
      <c r="D446" s="9">
        <f t="shared" si="19"/>
        <v>137</v>
      </c>
      <c r="E446" s="9">
        <f>_xlfn.XLOOKUP(C446,提成标准!C:C,提成标准!H:H,"")</f>
        <v>0.1</v>
      </c>
      <c r="F446" s="9">
        <f t="shared" si="20"/>
        <v>13.7</v>
      </c>
      <c r="G446" s="9">
        <f>_xlfn.XLOOKUP(I446,过机服务商重量差!A:A,过机服务商重量差!L:L)</f>
        <v>137</v>
      </c>
      <c r="H446" s="9" t="str">
        <f ca="1">IFERROR(LOOKUP(1,0/((B446=名单!B:B)*(VALUE(AY446)&gt;=名单!E:E)*(VALUE(AY446)&lt;=名单!G:G)*(AA446="正常走货")),名单!H:H),"否")</f>
        <v>否</v>
      </c>
      <c r="I446" s="64" t="s">
        <v>1453</v>
      </c>
      <c r="J446" s="64" t="s">
        <v>1455</v>
      </c>
      <c r="L446" s="64" t="s">
        <v>97</v>
      </c>
      <c r="N446" s="64" t="s">
        <v>18</v>
      </c>
      <c r="O446" s="66"/>
      <c r="P446" s="66"/>
      <c r="T446" s="66"/>
      <c r="U446" s="65" t="s">
        <v>199</v>
      </c>
      <c r="V446" s="65" t="s">
        <v>14442</v>
      </c>
      <c r="W446" s="66"/>
      <c r="Y446" s="66"/>
      <c r="Z446" s="66"/>
      <c r="AA446" s="65" t="s">
        <v>14382</v>
      </c>
      <c r="AQ446" s="64">
        <v>221.7</v>
      </c>
      <c r="AU446" s="66"/>
      <c r="AV446" s="66"/>
      <c r="AX446" s="66"/>
      <c r="AY446" s="67" t="s">
        <v>14839</v>
      </c>
      <c r="BE446" s="66"/>
    </row>
    <row r="447" spans="1:58">
      <c r="A447" s="9" t="str">
        <f t="shared" si="21"/>
        <v>2026-01</v>
      </c>
      <c r="B447" s="9" t="str">
        <f>_xlfn.XLOOKUP(I447,过机服务商重量差!A:A,过机服务商重量差!G:G)</f>
        <v>风清扬</v>
      </c>
      <c r="C447" s="9" t="str">
        <f>IF(N447="FBA","主营产品",IF(N447="专线","专线",LOOKUP(1,0/((G447&gt;=提成标准!D:D)*(G447&lt;提成标准!E:E)),提成标准!C:C)))</f>
        <v>快递大货</v>
      </c>
      <c r="D447" s="9">
        <f t="shared" si="19"/>
        <v>112</v>
      </c>
      <c r="E447" s="9">
        <f>_xlfn.XLOOKUP(C447,提成标准!C:C,提成标准!H:H,"")</f>
        <v>0.1</v>
      </c>
      <c r="F447" s="9">
        <f t="shared" si="20"/>
        <v>11.2</v>
      </c>
      <c r="G447" s="9">
        <f>_xlfn.XLOOKUP(I447,过机服务商重量差!A:A,过机服务商重量差!L:L)</f>
        <v>112</v>
      </c>
      <c r="H447" s="9" t="str">
        <f ca="1">IFERROR(LOOKUP(1,0/((B447=名单!B:B)*(VALUE(AY447)&gt;=名单!E:E)*(VALUE(AY447)&lt;=名单!G:G)*(AA447="正常走货")),名单!H:H),"否")</f>
        <v>否</v>
      </c>
      <c r="I447" s="64" t="s">
        <v>1456</v>
      </c>
      <c r="J447" s="64" t="s">
        <v>50</v>
      </c>
      <c r="L447" s="65" t="s">
        <v>1071</v>
      </c>
      <c r="N447" s="64" t="s">
        <v>18</v>
      </c>
      <c r="O447" s="66"/>
      <c r="P447" s="66"/>
      <c r="T447" s="66"/>
      <c r="U447" s="65" t="s">
        <v>1171</v>
      </c>
      <c r="V447" s="65" t="s">
        <v>14745</v>
      </c>
      <c r="W447" s="66"/>
      <c r="Y447" s="66"/>
      <c r="Z447" s="66"/>
      <c r="AA447" s="65" t="s">
        <v>14382</v>
      </c>
      <c r="AQ447" s="64">
        <v>22.4</v>
      </c>
      <c r="AU447" s="66"/>
      <c r="AV447" s="66"/>
      <c r="AW447" s="66"/>
      <c r="AX447" s="66"/>
      <c r="AY447" s="67" t="s">
        <v>14840</v>
      </c>
      <c r="BE447" s="66"/>
    </row>
    <row r="448" spans="1:58">
      <c r="A448" s="9" t="str">
        <f t="shared" si="21"/>
        <v>2026-01</v>
      </c>
      <c r="B448" s="9" t="str">
        <f>_xlfn.XLOOKUP(I448,过机服务商重量差!A:A,过机服务商重量差!G:G)</f>
        <v>无崖子</v>
      </c>
      <c r="C448" s="9" t="str">
        <f>IF(N448="FBA","主营产品",IF(N448="专线","专线",LOOKUP(1,0/((G448&gt;=提成标准!D:D)*(G448&lt;提成标准!E:E)),提成标准!C:C)))</f>
        <v>快递小货</v>
      </c>
      <c r="D448" s="9">
        <f t="shared" ref="D448:D511" si="22">IF(C448="快递小货",1,IF(C448="主营产品",0,G448))</f>
        <v>1</v>
      </c>
      <c r="E448" s="9">
        <f>_xlfn.XLOOKUP(C448,提成标准!C:C,提成标准!H:H,"")</f>
        <v>2</v>
      </c>
      <c r="F448" s="9">
        <f t="shared" ref="F448:F511" si="23">D448*E448</f>
        <v>2</v>
      </c>
      <c r="G448" s="9">
        <f>_xlfn.XLOOKUP(I448,过机服务商重量差!A:A,过机服务商重量差!L:L)</f>
        <v>0.5</v>
      </c>
      <c r="H448" s="9" t="str">
        <f ca="1">IFERROR(LOOKUP(1,0/((B448=名单!B:B)*(VALUE(AY448)&gt;=名单!E:E)*(VALUE(AY448)&lt;=名单!G:G)*(AA448="正常走货")),名单!H:H),"否")</f>
        <v>是</v>
      </c>
      <c r="I448" s="64" t="s">
        <v>1458</v>
      </c>
      <c r="J448" s="64" t="s">
        <v>1460</v>
      </c>
      <c r="L448" s="65" t="s">
        <v>728</v>
      </c>
      <c r="N448" s="64" t="s">
        <v>18</v>
      </c>
      <c r="O448" s="66"/>
      <c r="P448" s="66"/>
      <c r="T448" s="66"/>
      <c r="U448" s="65" t="s">
        <v>145</v>
      </c>
      <c r="V448" s="65" t="s">
        <v>14410</v>
      </c>
      <c r="W448" s="66"/>
      <c r="Y448" s="66"/>
      <c r="Z448" s="66"/>
      <c r="AA448" s="65" t="s">
        <v>14382</v>
      </c>
      <c r="AQ448" s="64">
        <v>75.26</v>
      </c>
      <c r="AU448" s="66"/>
      <c r="AV448" s="66"/>
      <c r="AW448" s="66"/>
      <c r="AX448" s="66"/>
      <c r="AY448" s="67" t="s">
        <v>14841</v>
      </c>
      <c r="BE448" s="66"/>
    </row>
    <row r="449" spans="1:58">
      <c r="A449" s="9" t="str">
        <f t="shared" si="21"/>
        <v>2026-01</v>
      </c>
      <c r="B449" s="9" t="str">
        <f>_xlfn.XLOOKUP(I449,过机服务商重量差!A:A,过机服务商重量差!G:G)</f>
        <v>007</v>
      </c>
      <c r="C449" s="9" t="str">
        <f>IF(N449="FBA","主营产品",IF(N449="专线","专线",LOOKUP(1,0/((G449&gt;=提成标准!D:D)*(G449&lt;提成标准!E:E)),提成标准!C:C)))</f>
        <v>快递大货</v>
      </c>
      <c r="D449" s="9">
        <f t="shared" si="22"/>
        <v>651</v>
      </c>
      <c r="E449" s="9">
        <f>_xlfn.XLOOKUP(C449,提成标准!C:C,提成标准!H:H,"")</f>
        <v>0.1</v>
      </c>
      <c r="F449" s="9">
        <f t="shared" si="23"/>
        <v>65.1</v>
      </c>
      <c r="G449" s="9">
        <f>_xlfn.XLOOKUP(I449,过机服务商重量差!A:A,过机服务商重量差!L:L)</f>
        <v>651</v>
      </c>
      <c r="H449" s="9" t="str">
        <f ca="1">IFERROR(LOOKUP(1,0/((B449=名单!B:B)*(VALUE(AY449)&gt;=名单!E:E)*(VALUE(AY449)&lt;=名单!G:G)*(AA449="正常走货")),名单!H:H),"否")</f>
        <v>否</v>
      </c>
      <c r="I449" s="64" t="s">
        <v>1461</v>
      </c>
      <c r="J449" s="64" t="s">
        <v>1463</v>
      </c>
      <c r="L449" s="64" t="s">
        <v>266</v>
      </c>
      <c r="N449" s="64" t="s">
        <v>18</v>
      </c>
      <c r="O449" s="66"/>
      <c r="P449" s="66"/>
      <c r="T449" s="66"/>
      <c r="U449" s="65" t="s">
        <v>152</v>
      </c>
      <c r="V449" s="65" t="s">
        <v>14385</v>
      </c>
      <c r="W449" s="66"/>
      <c r="Y449" s="66"/>
      <c r="Z449" s="66"/>
      <c r="AA449" s="65" t="s">
        <v>14382</v>
      </c>
      <c r="AQ449" s="64">
        <v>4491.9</v>
      </c>
      <c r="AU449" s="66"/>
      <c r="AV449" s="66"/>
      <c r="AX449" s="66"/>
      <c r="AY449" s="67" t="s">
        <v>14842</v>
      </c>
      <c r="BE449" s="66"/>
    </row>
    <row r="450" spans="1:58">
      <c r="A450" s="9" t="str">
        <f t="shared" si="21"/>
        <v>2026-01</v>
      </c>
      <c r="B450" s="9" t="str">
        <f>_xlfn.XLOOKUP(I450,过机服务商重量差!A:A,过机服务商重量差!G:G)</f>
        <v>小旋风</v>
      </c>
      <c r="C450" s="9" t="str">
        <f>IF(N450="FBA","主营产品",IF(N450="专线","专线",LOOKUP(1,0/((G450&gt;=提成标准!D:D)*(G450&lt;提成标准!E:E)),提成标准!C:C)))</f>
        <v>快递大货</v>
      </c>
      <c r="D450" s="9">
        <f t="shared" si="22"/>
        <v>146</v>
      </c>
      <c r="E450" s="9">
        <f>_xlfn.XLOOKUP(C450,提成标准!C:C,提成标准!H:H,"")</f>
        <v>0.1</v>
      </c>
      <c r="F450" s="9">
        <f t="shared" si="23"/>
        <v>14.6</v>
      </c>
      <c r="G450" s="9">
        <f>_xlfn.XLOOKUP(I450,过机服务商重量差!A:A,过机服务商重量差!L:L)</f>
        <v>146</v>
      </c>
      <c r="H450" s="9" t="str">
        <f ca="1">IFERROR(LOOKUP(1,0/((B450=名单!B:B)*(VALUE(AY450)&gt;=名单!E:E)*(VALUE(AY450)&lt;=名单!G:G)*(AA450="正常走货")),名单!H:H),"否")</f>
        <v>否</v>
      </c>
      <c r="I450" s="64" t="s">
        <v>1464</v>
      </c>
      <c r="J450" s="64" t="s">
        <v>1466</v>
      </c>
      <c r="L450" s="65" t="s">
        <v>274</v>
      </c>
      <c r="N450" s="64" t="s">
        <v>18</v>
      </c>
      <c r="O450" s="66"/>
      <c r="P450" s="66"/>
      <c r="T450" s="66"/>
      <c r="U450" s="65" t="s">
        <v>145</v>
      </c>
      <c r="V450" s="65" t="s">
        <v>14410</v>
      </c>
      <c r="W450" s="66"/>
      <c r="Y450" s="66"/>
      <c r="Z450" s="66"/>
      <c r="AA450" s="65" t="s">
        <v>14382</v>
      </c>
      <c r="AQ450" s="64">
        <v>73</v>
      </c>
      <c r="AU450" s="66"/>
      <c r="AV450" s="66"/>
      <c r="AW450" s="66"/>
      <c r="AX450" s="66"/>
      <c r="AY450" s="67" t="s">
        <v>14843</v>
      </c>
      <c r="BE450" s="66"/>
      <c r="BF450" s="66"/>
    </row>
    <row r="451" spans="1:58">
      <c r="A451" s="9" t="str">
        <f t="shared" si="21"/>
        <v>2026-01</v>
      </c>
      <c r="B451" s="9" t="str">
        <f>_xlfn.XLOOKUP(I451,过机服务商重量差!A:A,过机服务商重量差!G:G)</f>
        <v>小旋风</v>
      </c>
      <c r="C451" s="9" t="str">
        <f>IF(N451="FBA","主营产品",IF(N451="专线","专线",LOOKUP(1,0/((G451&gt;=提成标准!D:D)*(G451&lt;提成标准!E:E)),提成标准!C:C)))</f>
        <v>快递大货</v>
      </c>
      <c r="D451" s="9">
        <f t="shared" si="22"/>
        <v>44</v>
      </c>
      <c r="E451" s="9">
        <f>_xlfn.XLOOKUP(C451,提成标准!C:C,提成标准!H:H,"")</f>
        <v>0.1</v>
      </c>
      <c r="F451" s="9">
        <f t="shared" si="23"/>
        <v>4.4</v>
      </c>
      <c r="G451" s="9">
        <f>_xlfn.XLOOKUP(I451,过机服务商重量差!A:A,过机服务商重量差!L:L)</f>
        <v>44</v>
      </c>
      <c r="H451" s="9" t="str">
        <f ca="1">IFERROR(LOOKUP(1,0/((B451=名单!B:B)*(VALUE(AY451)&gt;=名单!E:E)*(VALUE(AY451)&lt;=名单!G:G)*(AA451="正常走货")),名单!H:H),"否")</f>
        <v>否</v>
      </c>
      <c r="I451" s="64" t="s">
        <v>1467</v>
      </c>
      <c r="J451" s="64" t="s">
        <v>1469</v>
      </c>
      <c r="L451" s="65" t="s">
        <v>274</v>
      </c>
      <c r="N451" s="64" t="s">
        <v>18</v>
      </c>
      <c r="O451" s="66"/>
      <c r="P451" s="66"/>
      <c r="T451" s="66"/>
      <c r="U451" s="65" t="s">
        <v>99</v>
      </c>
      <c r="V451" s="65" t="s">
        <v>14413</v>
      </c>
      <c r="W451" s="66"/>
      <c r="Y451" s="66"/>
      <c r="Z451" s="66"/>
      <c r="AA451" s="65" t="s">
        <v>14382</v>
      </c>
      <c r="AQ451" s="64">
        <v>66</v>
      </c>
      <c r="AU451" s="66"/>
      <c r="AV451" s="66"/>
      <c r="AW451" s="66"/>
      <c r="AX451" s="66"/>
      <c r="AY451" s="67" t="s">
        <v>14844</v>
      </c>
      <c r="BE451" s="66"/>
      <c r="BF451" s="66"/>
    </row>
    <row r="452" spans="1:58">
      <c r="A452" s="9" t="str">
        <f t="shared" si="21"/>
        <v>2026-01</v>
      </c>
      <c r="B452" s="9" t="str">
        <f>_xlfn.XLOOKUP(I452,过机服务商重量差!A:A,过机服务商重量差!G:G)</f>
        <v>玉麒麟</v>
      </c>
      <c r="C452" s="9" t="str">
        <f>IF(N452="FBA","主营产品",IF(N452="专线","专线",LOOKUP(1,0/((G452&gt;=提成标准!D:D)*(G452&lt;提成标准!E:E)),提成标准!C:C)))</f>
        <v>快递大货</v>
      </c>
      <c r="D452" s="9">
        <f t="shared" si="22"/>
        <v>28</v>
      </c>
      <c r="E452" s="9">
        <f>_xlfn.XLOOKUP(C452,提成标准!C:C,提成标准!H:H,"")</f>
        <v>0.1</v>
      </c>
      <c r="F452" s="9">
        <f t="shared" si="23"/>
        <v>2.8</v>
      </c>
      <c r="G452" s="9">
        <f>_xlfn.XLOOKUP(I452,过机服务商重量差!A:A,过机服务商重量差!L:L)</f>
        <v>28</v>
      </c>
      <c r="H452" s="9" t="str">
        <f ca="1">IFERROR(LOOKUP(1,0/((B452=名单!B:B)*(VALUE(AY452)&gt;=名单!E:E)*(VALUE(AY452)&lt;=名单!G:G)*(AA452="正常走货")),名单!H:H),"否")</f>
        <v>否</v>
      </c>
      <c r="I452" s="64" t="s">
        <v>1470</v>
      </c>
      <c r="J452" s="64" t="s">
        <v>1472</v>
      </c>
      <c r="L452" s="65" t="s">
        <v>17</v>
      </c>
      <c r="N452" s="65" t="s">
        <v>18</v>
      </c>
      <c r="O452" s="66"/>
      <c r="P452" s="66"/>
      <c r="T452" s="66"/>
      <c r="U452" s="65" t="s">
        <v>767</v>
      </c>
      <c r="V452" s="65" t="s">
        <v>14385</v>
      </c>
      <c r="W452" s="66"/>
      <c r="Y452" s="66"/>
      <c r="Z452" s="66"/>
      <c r="AA452" s="65" t="s">
        <v>14382</v>
      </c>
      <c r="AQ452" s="64">
        <v>84.77</v>
      </c>
      <c r="AU452" s="66"/>
      <c r="AV452" s="66"/>
      <c r="AW452" s="66"/>
      <c r="AX452" s="66"/>
      <c r="AY452" s="67" t="s">
        <v>14845</v>
      </c>
      <c r="BE452" s="66"/>
      <c r="BF452" s="66"/>
    </row>
    <row r="453" spans="1:58">
      <c r="A453" s="9" t="str">
        <f t="shared" si="21"/>
        <v>2026-01</v>
      </c>
      <c r="B453" s="9" t="str">
        <f>_xlfn.XLOOKUP(I453,过机服务商重量差!A:A,过机服务商重量差!G:G)</f>
        <v>帅时莹</v>
      </c>
      <c r="C453" s="9" t="str">
        <f>IF(N453="FBA","主营产品",IF(N453="专线","专线",LOOKUP(1,0/((G453&gt;=提成标准!D:D)*(G453&lt;提成标准!E:E)),提成标准!C:C)))</f>
        <v>快递大货</v>
      </c>
      <c r="D453" s="9">
        <f t="shared" si="22"/>
        <v>21</v>
      </c>
      <c r="E453" s="9">
        <f>_xlfn.XLOOKUP(C453,提成标准!C:C,提成标准!H:H,"")</f>
        <v>0.1</v>
      </c>
      <c r="F453" s="9">
        <f t="shared" si="23"/>
        <v>2.1</v>
      </c>
      <c r="G453" s="9">
        <f>_xlfn.XLOOKUP(I453,过机服务商重量差!A:A,过机服务商重量差!L:L)</f>
        <v>21</v>
      </c>
      <c r="H453" s="9" t="str">
        <f ca="1">IFERROR(LOOKUP(1,0/((B453=名单!B:B)*(VALUE(AY453)&gt;=名单!E:E)*(VALUE(AY453)&lt;=名单!G:G)*(AA453="正常走货")),名单!H:H),"否")</f>
        <v>否</v>
      </c>
      <c r="I453" s="64" t="s">
        <v>1473</v>
      </c>
      <c r="J453" s="64" t="s">
        <v>1475</v>
      </c>
      <c r="L453" s="64" t="s">
        <v>97</v>
      </c>
      <c r="N453" s="64" t="s">
        <v>18</v>
      </c>
      <c r="O453" s="66"/>
      <c r="P453" s="66"/>
      <c r="T453" s="66"/>
      <c r="U453" s="65" t="s">
        <v>223</v>
      </c>
      <c r="V453" s="65" t="s">
        <v>14413</v>
      </c>
      <c r="W453" s="66"/>
      <c r="Y453" s="66"/>
      <c r="Z453" s="66"/>
      <c r="AA453" s="65" t="s">
        <v>14382</v>
      </c>
      <c r="AQ453" s="64">
        <v>34</v>
      </c>
      <c r="AU453" s="66"/>
      <c r="AV453" s="66"/>
      <c r="AX453" s="66"/>
      <c r="AY453" s="67" t="s">
        <v>14846</v>
      </c>
      <c r="BE453" s="66"/>
      <c r="BF453" s="66"/>
    </row>
    <row r="454" spans="1:58">
      <c r="A454" s="9" t="str">
        <f t="shared" si="21"/>
        <v>2026-01</v>
      </c>
      <c r="B454" s="9" t="str">
        <f>_xlfn.XLOOKUP(I454,过机服务商重量差!A:A,过机服务商重量差!G:G)</f>
        <v>玉麒麟</v>
      </c>
      <c r="C454" s="9" t="str">
        <f>IF(N454="FBA","主营产品",IF(N454="专线","专线",LOOKUP(1,0/((G454&gt;=提成标准!D:D)*(G454&lt;提成标准!E:E)),提成标准!C:C)))</f>
        <v>快递小货</v>
      </c>
      <c r="D454" s="9">
        <f t="shared" si="22"/>
        <v>1</v>
      </c>
      <c r="E454" s="9">
        <f>_xlfn.XLOOKUP(C454,提成标准!C:C,提成标准!H:H,"")</f>
        <v>2</v>
      </c>
      <c r="F454" s="9">
        <f t="shared" si="23"/>
        <v>2</v>
      </c>
      <c r="G454" s="9">
        <f>_xlfn.XLOOKUP(I454,过机服务商重量差!A:A,过机服务商重量差!L:L)</f>
        <v>1</v>
      </c>
      <c r="H454" s="9" t="str">
        <f ca="1">IFERROR(LOOKUP(1,0/((B454=名单!B:B)*(VALUE(AY454)&gt;=名单!E:E)*(VALUE(AY454)&lt;=名单!G:G)*(AA454="正常走货")),名单!H:H),"否")</f>
        <v>否</v>
      </c>
      <c r="I454" s="64" t="s">
        <v>1476</v>
      </c>
      <c r="J454" s="64" t="s">
        <v>1478</v>
      </c>
      <c r="L454" s="64" t="s">
        <v>24</v>
      </c>
      <c r="N454" s="64" t="s">
        <v>18</v>
      </c>
      <c r="O454" s="66"/>
      <c r="P454" s="66"/>
      <c r="T454" s="66"/>
      <c r="U454" s="65" t="s">
        <v>223</v>
      </c>
      <c r="V454" s="65" t="s">
        <v>14413</v>
      </c>
      <c r="W454" s="66"/>
      <c r="Y454" s="66"/>
      <c r="Z454" s="66"/>
      <c r="AA454" s="65" t="s">
        <v>14382</v>
      </c>
      <c r="AQ454" s="64">
        <v>39.8</v>
      </c>
      <c r="AU454" s="66"/>
      <c r="AV454" s="66"/>
      <c r="AX454" s="66"/>
      <c r="AY454" s="67" t="s">
        <v>14847</v>
      </c>
      <c r="BE454" s="66"/>
      <c r="BF454" s="66"/>
    </row>
    <row r="455" spans="1:58">
      <c r="A455" s="9" t="str">
        <f t="shared" si="21"/>
        <v>2026-01</v>
      </c>
      <c r="B455" s="9" t="str">
        <f>_xlfn.XLOOKUP(I455,过机服务商重量差!A:A,过机服务商重量差!G:G)</f>
        <v>玉麒麟</v>
      </c>
      <c r="C455" s="9" t="str">
        <f>IF(N455="FBA","主营产品",IF(N455="专线","专线",LOOKUP(1,0/((G455&gt;=提成标准!D:D)*(G455&lt;提成标准!E:E)),提成标准!C:C)))</f>
        <v>快递小货</v>
      </c>
      <c r="D455" s="9">
        <f t="shared" si="22"/>
        <v>1</v>
      </c>
      <c r="E455" s="9">
        <f>_xlfn.XLOOKUP(C455,提成标准!C:C,提成标准!H:H,"")</f>
        <v>2</v>
      </c>
      <c r="F455" s="9">
        <f t="shared" si="23"/>
        <v>2</v>
      </c>
      <c r="G455" s="9">
        <f>_xlfn.XLOOKUP(I455,过机服务商重量差!A:A,过机服务商重量差!L:L)</f>
        <v>3</v>
      </c>
      <c r="H455" s="9" t="str">
        <f ca="1">IFERROR(LOOKUP(1,0/((B455=名单!B:B)*(VALUE(AY455)&gt;=名单!E:E)*(VALUE(AY455)&lt;=名单!G:G)*(AA455="正常走货")),名单!H:H),"否")</f>
        <v>否</v>
      </c>
      <c r="I455" s="64" t="s">
        <v>1479</v>
      </c>
      <c r="J455" s="64" t="s">
        <v>1481</v>
      </c>
      <c r="L455" s="65" t="s">
        <v>17</v>
      </c>
      <c r="N455" s="64" t="s">
        <v>18</v>
      </c>
      <c r="O455" s="66"/>
      <c r="P455" s="66"/>
      <c r="T455" s="66"/>
      <c r="U455" s="65" t="s">
        <v>99</v>
      </c>
      <c r="V455" s="65" t="s">
        <v>14413</v>
      </c>
      <c r="W455" s="66"/>
      <c r="Y455" s="66"/>
      <c r="Z455" s="66"/>
      <c r="AA455" s="65" t="s">
        <v>14382</v>
      </c>
      <c r="AQ455" s="64">
        <v>164.26</v>
      </c>
      <c r="AU455" s="66"/>
      <c r="AV455" s="66"/>
      <c r="AW455" s="66"/>
      <c r="AX455" s="66"/>
      <c r="AY455" s="67" t="s">
        <v>14848</v>
      </c>
      <c r="BE455" s="66"/>
      <c r="BF455" s="66"/>
    </row>
    <row r="456" spans="1:58">
      <c r="A456" s="9" t="str">
        <f t="shared" si="21"/>
        <v>2026-01</v>
      </c>
      <c r="B456" s="9" t="str">
        <f>_xlfn.XLOOKUP(I456,过机服务商重量差!A:A,过机服务商重量差!G:G)</f>
        <v>玉麒麟</v>
      </c>
      <c r="C456" s="9" t="str">
        <f>IF(N456="FBA","主营产品",IF(N456="专线","专线",LOOKUP(1,0/((G456&gt;=提成标准!D:D)*(G456&lt;提成标准!E:E)),提成标准!C:C)))</f>
        <v>快递大货</v>
      </c>
      <c r="D456" s="9">
        <f t="shared" si="22"/>
        <v>21</v>
      </c>
      <c r="E456" s="9">
        <f>_xlfn.XLOOKUP(C456,提成标准!C:C,提成标准!H:H,"")</f>
        <v>0.1</v>
      </c>
      <c r="F456" s="9">
        <f t="shared" si="23"/>
        <v>2.1</v>
      </c>
      <c r="G456" s="9">
        <f>_xlfn.XLOOKUP(I456,过机服务商重量差!A:A,过机服务商重量差!L:L)</f>
        <v>21</v>
      </c>
      <c r="H456" s="9" t="str">
        <f ca="1">IFERROR(LOOKUP(1,0/((B456=名单!B:B)*(VALUE(AY456)&gt;=名单!E:E)*(VALUE(AY456)&lt;=名单!G:G)*(AA456="正常走货")),名单!H:H),"否")</f>
        <v>否</v>
      </c>
      <c r="I456" s="64" t="s">
        <v>1482</v>
      </c>
      <c r="J456" s="64" t="s">
        <v>1484</v>
      </c>
      <c r="L456" s="64" t="s">
        <v>17</v>
      </c>
      <c r="N456" s="64" t="s">
        <v>18</v>
      </c>
      <c r="O456" s="66"/>
      <c r="P456" s="66"/>
      <c r="T456" s="66"/>
      <c r="U456" s="65" t="s">
        <v>1262</v>
      </c>
      <c r="V456" s="65" t="s">
        <v>14385</v>
      </c>
      <c r="W456" s="66"/>
      <c r="Y456" s="66"/>
      <c r="Z456" s="66"/>
      <c r="AA456" s="65" t="s">
        <v>14382</v>
      </c>
      <c r="AQ456" s="64">
        <v>178.6</v>
      </c>
      <c r="AU456" s="66"/>
      <c r="AV456" s="66"/>
      <c r="AX456" s="66"/>
      <c r="AY456" s="67" t="s">
        <v>14849</v>
      </c>
      <c r="BE456" s="66"/>
      <c r="BF456" s="66"/>
    </row>
    <row r="457" spans="1:58">
      <c r="A457" s="9" t="str">
        <f t="shared" si="21"/>
        <v>2026-01</v>
      </c>
      <c r="B457" s="9" t="str">
        <f>_xlfn.XLOOKUP(I457,过机服务商重量差!A:A,过机服务商重量差!G:G)</f>
        <v>玉麒麟</v>
      </c>
      <c r="C457" s="9" t="str">
        <f>IF(N457="FBA","主营产品",IF(N457="专线","专线",LOOKUP(1,0/((G457&gt;=提成标准!D:D)*(G457&lt;提成标准!E:E)),提成标准!C:C)))</f>
        <v>快递大货</v>
      </c>
      <c r="D457" s="9">
        <f t="shared" si="22"/>
        <v>40</v>
      </c>
      <c r="E457" s="9">
        <f>_xlfn.XLOOKUP(C457,提成标准!C:C,提成标准!H:H,"")</f>
        <v>0.1</v>
      </c>
      <c r="F457" s="9">
        <f t="shared" si="23"/>
        <v>4</v>
      </c>
      <c r="G457" s="9">
        <f>_xlfn.XLOOKUP(I457,过机服务商重量差!A:A,过机服务商重量差!L:L)</f>
        <v>40</v>
      </c>
      <c r="H457" s="9" t="str">
        <f ca="1">IFERROR(LOOKUP(1,0/((B457=名单!B:B)*(VALUE(AY457)&gt;=名单!E:E)*(VALUE(AY457)&lt;=名单!G:G)*(AA457="正常走货")),名单!H:H),"否")</f>
        <v>否</v>
      </c>
      <c r="I457" s="64" t="s">
        <v>1485</v>
      </c>
      <c r="J457" s="64" t="s">
        <v>1487</v>
      </c>
      <c r="L457" s="65" t="s">
        <v>1283</v>
      </c>
      <c r="N457" s="64" t="s">
        <v>18</v>
      </c>
      <c r="O457" s="66"/>
      <c r="P457" s="66"/>
      <c r="T457" s="66"/>
      <c r="U457" s="65" t="s">
        <v>1488</v>
      </c>
      <c r="V457" s="65" t="s">
        <v>14389</v>
      </c>
      <c r="W457" s="66"/>
      <c r="Y457" s="66"/>
      <c r="Z457" s="66"/>
      <c r="AA457" s="65" t="s">
        <v>14382</v>
      </c>
      <c r="AQ457" s="64">
        <v>0</v>
      </c>
      <c r="AU457" s="66"/>
      <c r="AV457" s="66"/>
      <c r="AW457" s="66"/>
      <c r="AX457" s="66"/>
      <c r="AY457" s="67" t="s">
        <v>14850</v>
      </c>
      <c r="BE457" s="66"/>
      <c r="BF457" s="66"/>
    </row>
    <row r="458" spans="1:58">
      <c r="A458" s="9" t="str">
        <f t="shared" si="21"/>
        <v>2026-01</v>
      </c>
      <c r="B458" s="9" t="str">
        <f>_xlfn.XLOOKUP(I458,过机服务商重量差!A:A,过机服务商重量差!G:G)</f>
        <v>玉麒麟</v>
      </c>
      <c r="C458" s="9" t="str">
        <f>IF(N458="FBA","主营产品",IF(N458="专线","专线",LOOKUP(1,0/((G458&gt;=提成标准!D:D)*(G458&lt;提成标准!E:E)),提成标准!C:C)))</f>
        <v>快递大货</v>
      </c>
      <c r="D458" s="9">
        <f t="shared" si="22"/>
        <v>60</v>
      </c>
      <c r="E458" s="9">
        <f>_xlfn.XLOOKUP(C458,提成标准!C:C,提成标准!H:H,"")</f>
        <v>0.1</v>
      </c>
      <c r="F458" s="9">
        <f t="shared" si="23"/>
        <v>6</v>
      </c>
      <c r="G458" s="9">
        <f>_xlfn.XLOOKUP(I458,过机服务商重量差!A:A,过机服务商重量差!L:L)</f>
        <v>60</v>
      </c>
      <c r="H458" s="9" t="str">
        <f ca="1">IFERROR(LOOKUP(1,0/((B458=名单!B:B)*(VALUE(AY458)&gt;=名单!E:E)*(VALUE(AY458)&lt;=名单!G:G)*(AA458="正常走货")),名单!H:H),"否")</f>
        <v>否</v>
      </c>
      <c r="I458" s="64" t="s">
        <v>1489</v>
      </c>
      <c r="J458" s="64" t="s">
        <v>1491</v>
      </c>
      <c r="L458" s="64" t="s">
        <v>1283</v>
      </c>
      <c r="N458" s="64" t="s">
        <v>18</v>
      </c>
      <c r="O458" s="66"/>
      <c r="P458" s="66"/>
      <c r="T458" s="66"/>
      <c r="U458" s="65" t="s">
        <v>1488</v>
      </c>
      <c r="V458" s="65" t="s">
        <v>14389</v>
      </c>
      <c r="W458" s="66"/>
      <c r="Y458" s="66"/>
      <c r="Z458" s="66"/>
      <c r="AA458" s="65" t="s">
        <v>14382</v>
      </c>
      <c r="AQ458" s="64">
        <v>0</v>
      </c>
      <c r="AU458" s="66"/>
      <c r="AV458" s="66"/>
      <c r="AX458" s="66"/>
      <c r="AY458" s="67" t="s">
        <v>14851</v>
      </c>
      <c r="BE458" s="66"/>
      <c r="BF458" s="66"/>
    </row>
    <row r="459" spans="1:58">
      <c r="A459" s="9" t="str">
        <f t="shared" si="21"/>
        <v>2026-01</v>
      </c>
      <c r="B459" s="9" t="str">
        <f>_xlfn.XLOOKUP(I459,过机服务商重量差!A:A,过机服务商重量差!G:G)</f>
        <v>玉麒麟</v>
      </c>
      <c r="C459" s="9" t="str">
        <f>IF(N459="FBA","主营产品",IF(N459="专线","专线",LOOKUP(1,0/((G459&gt;=提成标准!D:D)*(G459&lt;提成标准!E:E)),提成标准!C:C)))</f>
        <v>快递大货</v>
      </c>
      <c r="D459" s="9">
        <f t="shared" si="22"/>
        <v>39</v>
      </c>
      <c r="E459" s="9">
        <f>_xlfn.XLOOKUP(C459,提成标准!C:C,提成标准!H:H,"")</f>
        <v>0.1</v>
      </c>
      <c r="F459" s="9">
        <f t="shared" si="23"/>
        <v>3.9</v>
      </c>
      <c r="G459" s="9">
        <f>_xlfn.XLOOKUP(I459,过机服务商重量差!A:A,过机服务商重量差!L:L)</f>
        <v>39</v>
      </c>
      <c r="H459" s="9" t="str">
        <f ca="1">IFERROR(LOOKUP(1,0/((B459=名单!B:B)*(VALUE(AY459)&gt;=名单!E:E)*(VALUE(AY459)&lt;=名单!G:G)*(AA459="正常走货")),名单!H:H),"否")</f>
        <v>否</v>
      </c>
      <c r="I459" s="64" t="s">
        <v>1492</v>
      </c>
      <c r="J459" s="64" t="s">
        <v>1494</v>
      </c>
      <c r="L459" s="65" t="s">
        <v>1283</v>
      </c>
      <c r="N459" s="64" t="s">
        <v>18</v>
      </c>
      <c r="O459" s="66"/>
      <c r="P459" s="66"/>
      <c r="T459" s="66"/>
      <c r="U459" s="65" t="s">
        <v>1488</v>
      </c>
      <c r="V459" s="65" t="s">
        <v>14389</v>
      </c>
      <c r="W459" s="66"/>
      <c r="Y459" s="66"/>
      <c r="Z459" s="66"/>
      <c r="AA459" s="65" t="s">
        <v>14382</v>
      </c>
      <c r="AQ459" s="64">
        <v>0</v>
      </c>
      <c r="AV459" s="66"/>
      <c r="AW459" s="66"/>
      <c r="AX459" s="66"/>
      <c r="AY459" s="67" t="s">
        <v>14852</v>
      </c>
      <c r="BC459" s="66"/>
      <c r="BE459" s="66"/>
    </row>
    <row r="460" spans="1:58">
      <c r="A460" s="9" t="str">
        <f t="shared" si="21"/>
        <v>2026-01</v>
      </c>
      <c r="B460" s="9" t="str">
        <f>_xlfn.XLOOKUP(I460,过机服务商重量差!A:A,过机服务商重量差!G:G)</f>
        <v>小旋风</v>
      </c>
      <c r="C460" s="9" t="str">
        <f>IF(N460="FBA","主营产品",IF(N460="专线","专线",LOOKUP(1,0/((G460&gt;=提成标准!D:D)*(G460&lt;提成标准!E:E)),提成标准!C:C)))</f>
        <v>快递大货</v>
      </c>
      <c r="D460" s="9">
        <f t="shared" si="22"/>
        <v>22</v>
      </c>
      <c r="E460" s="9">
        <f>_xlfn.XLOOKUP(C460,提成标准!C:C,提成标准!H:H,"")</f>
        <v>0.1</v>
      </c>
      <c r="F460" s="9">
        <f t="shared" si="23"/>
        <v>2.2</v>
      </c>
      <c r="G460" s="9">
        <f>_xlfn.XLOOKUP(I460,过机服务商重量差!A:A,过机服务商重量差!L:L)</f>
        <v>22</v>
      </c>
      <c r="H460" s="9" t="str">
        <f ca="1">IFERROR(LOOKUP(1,0/((B460=名单!B:B)*(VALUE(AY460)&gt;=名单!E:E)*(VALUE(AY460)&lt;=名单!G:G)*(AA460="正常走货")),名单!H:H),"否")</f>
        <v>否</v>
      </c>
      <c r="I460" s="64" t="s">
        <v>1495</v>
      </c>
      <c r="J460" s="64" t="s">
        <v>1497</v>
      </c>
      <c r="L460" s="65" t="s">
        <v>78</v>
      </c>
      <c r="N460" s="64" t="s">
        <v>18</v>
      </c>
      <c r="O460" s="66"/>
      <c r="P460" s="66"/>
      <c r="T460" s="66"/>
      <c r="U460" s="65" t="s">
        <v>1498</v>
      </c>
      <c r="V460" s="65" t="s">
        <v>14476</v>
      </c>
      <c r="W460" s="66"/>
      <c r="Y460" s="66"/>
      <c r="Z460" s="66"/>
      <c r="AA460" s="65" t="s">
        <v>14382</v>
      </c>
      <c r="AQ460" s="64">
        <v>92.4</v>
      </c>
      <c r="AU460" s="66"/>
      <c r="AV460" s="66"/>
      <c r="AW460" s="66"/>
      <c r="AX460" s="66"/>
      <c r="AY460" s="67" t="s">
        <v>14853</v>
      </c>
      <c r="BE460" s="66"/>
      <c r="BF460" s="66"/>
    </row>
    <row r="461" spans="1:58">
      <c r="A461" s="9" t="str">
        <f t="shared" si="21"/>
        <v>2026-01</v>
      </c>
      <c r="B461" s="9" t="str">
        <f>_xlfn.XLOOKUP(I461,过机服务商重量差!A:A,过机服务商重量差!G:G)</f>
        <v>玉麒麟</v>
      </c>
      <c r="C461" s="9" t="str">
        <f>IF(N461="FBA","主营产品",IF(N461="专线","专线",LOOKUP(1,0/((G461&gt;=提成标准!D:D)*(G461&lt;提成标准!E:E)),提成标准!C:C)))</f>
        <v>快递小货</v>
      </c>
      <c r="D461" s="9">
        <f t="shared" si="22"/>
        <v>1</v>
      </c>
      <c r="E461" s="9">
        <f>_xlfn.XLOOKUP(C461,提成标准!C:C,提成标准!H:H,"")</f>
        <v>2</v>
      </c>
      <c r="F461" s="9">
        <f t="shared" si="23"/>
        <v>2</v>
      </c>
      <c r="G461" s="9">
        <f>_xlfn.XLOOKUP(I461,过机服务商重量差!A:A,过机服务商重量差!L:L)</f>
        <v>6.5</v>
      </c>
      <c r="H461" s="9" t="str">
        <f ca="1">IFERROR(LOOKUP(1,0/((B461=名单!B:B)*(VALUE(AY461)&gt;=名单!E:E)*(VALUE(AY461)&lt;=名单!G:G)*(AA461="正常走货")),名单!H:H),"否")</f>
        <v>否</v>
      </c>
      <c r="I461" s="64" t="s">
        <v>1499</v>
      </c>
      <c r="J461" s="64" t="s">
        <v>1501</v>
      </c>
      <c r="L461" s="65" t="s">
        <v>17</v>
      </c>
      <c r="N461" s="64" t="s">
        <v>18</v>
      </c>
      <c r="O461" s="66"/>
      <c r="P461" s="66"/>
      <c r="T461" s="66"/>
      <c r="U461" s="65" t="s">
        <v>145</v>
      </c>
      <c r="V461" s="65" t="s">
        <v>14410</v>
      </c>
      <c r="W461" s="66"/>
      <c r="Y461" s="66"/>
      <c r="Z461" s="66"/>
      <c r="AA461" s="65" t="s">
        <v>14382</v>
      </c>
      <c r="AQ461" s="64">
        <v>80.21</v>
      </c>
      <c r="AU461" s="66"/>
      <c r="AV461" s="66"/>
      <c r="AW461" s="66"/>
      <c r="AX461" s="66"/>
      <c r="AY461" s="67" t="s">
        <v>14854</v>
      </c>
      <c r="BE461" s="66"/>
      <c r="BF461" s="66"/>
    </row>
    <row r="462" spans="1:58">
      <c r="A462" s="9" t="str">
        <f t="shared" si="21"/>
        <v>2026-01</v>
      </c>
      <c r="B462" s="9" t="str">
        <f>_xlfn.XLOOKUP(I462,过机服务商重量差!A:A,过机服务商重量差!G:G)</f>
        <v>玉麒麟</v>
      </c>
      <c r="C462" s="9" t="str">
        <f>IF(N462="FBA","主营产品",IF(N462="专线","专线",LOOKUP(1,0/((G462&gt;=提成标准!D:D)*(G462&lt;提成标准!E:E)),提成标准!C:C)))</f>
        <v>快递小货</v>
      </c>
      <c r="D462" s="9">
        <f t="shared" si="22"/>
        <v>1</v>
      </c>
      <c r="E462" s="9">
        <f>_xlfn.XLOOKUP(C462,提成标准!C:C,提成标准!H:H,"")</f>
        <v>2</v>
      </c>
      <c r="F462" s="9">
        <f t="shared" si="23"/>
        <v>2</v>
      </c>
      <c r="G462" s="9">
        <f>_xlfn.XLOOKUP(I462,过机服务商重量差!A:A,过机服务商重量差!L:L)</f>
        <v>2</v>
      </c>
      <c r="H462" s="9" t="str">
        <f ca="1">IFERROR(LOOKUP(1,0/((B462=名单!B:B)*(VALUE(AY462)&gt;=名单!E:E)*(VALUE(AY462)&lt;=名单!G:G)*(AA462="正常走货")),名单!H:H),"否")</f>
        <v>否</v>
      </c>
      <c r="I462" s="64" t="s">
        <v>1502</v>
      </c>
      <c r="J462" s="64" t="s">
        <v>1504</v>
      </c>
      <c r="L462" s="65" t="s">
        <v>17</v>
      </c>
      <c r="N462" s="64" t="s">
        <v>18</v>
      </c>
      <c r="O462" s="66"/>
      <c r="P462" s="66"/>
      <c r="T462" s="66"/>
      <c r="U462" s="65" t="s">
        <v>390</v>
      </c>
      <c r="V462" s="65" t="s">
        <v>14389</v>
      </c>
      <c r="W462" s="66"/>
      <c r="Y462" s="66"/>
      <c r="Z462" s="66"/>
      <c r="AA462" s="65" t="s">
        <v>14382</v>
      </c>
      <c r="AQ462" s="64">
        <v>90.2</v>
      </c>
      <c r="AU462" s="66"/>
      <c r="AV462" s="66"/>
      <c r="AW462" s="66"/>
      <c r="AX462" s="66"/>
      <c r="AY462" s="67" t="s">
        <v>14855</v>
      </c>
      <c r="BE462" s="66"/>
      <c r="BF462" s="66"/>
    </row>
    <row r="463" spans="1:58">
      <c r="A463" s="9" t="str">
        <f t="shared" si="21"/>
        <v>2026-01</v>
      </c>
      <c r="B463" s="9" t="str">
        <f>_xlfn.XLOOKUP(I463,过机服务商重量差!A:A,过机服务商重量差!G:G)</f>
        <v>小旋风</v>
      </c>
      <c r="C463" s="9" t="str">
        <f>IF(N463="FBA","主营产品",IF(N463="专线","专线",LOOKUP(1,0/((G463&gt;=提成标准!D:D)*(G463&lt;提成标准!E:E)),提成标准!C:C)))</f>
        <v>快递大货</v>
      </c>
      <c r="D463" s="9">
        <f t="shared" si="22"/>
        <v>745</v>
      </c>
      <c r="E463" s="9">
        <f>_xlfn.XLOOKUP(C463,提成标准!C:C,提成标准!H:H,"")</f>
        <v>0.1</v>
      </c>
      <c r="F463" s="9">
        <f t="shared" si="23"/>
        <v>74.5</v>
      </c>
      <c r="G463" s="9">
        <f>_xlfn.XLOOKUP(I463,过机服务商重量差!A:A,过机服务商重量差!L:L)</f>
        <v>745</v>
      </c>
      <c r="H463" s="9" t="str">
        <f ca="1">IFERROR(LOOKUP(1,0/((B463=名单!B:B)*(VALUE(AY463)&gt;=名单!E:E)*(VALUE(AY463)&lt;=名单!G:G)*(AA463="正常走货")),名单!H:H),"否")</f>
        <v>否</v>
      </c>
      <c r="I463" s="64" t="s">
        <v>1505</v>
      </c>
      <c r="J463" s="64" t="s">
        <v>36</v>
      </c>
      <c r="L463" s="65" t="s">
        <v>274</v>
      </c>
      <c r="N463" s="64" t="s">
        <v>18</v>
      </c>
      <c r="O463" s="66"/>
      <c r="P463" s="66"/>
      <c r="T463" s="66"/>
      <c r="U463" s="65" t="s">
        <v>39</v>
      </c>
      <c r="V463" s="65" t="s">
        <v>14389</v>
      </c>
      <c r="W463" s="66"/>
      <c r="Y463" s="66"/>
      <c r="Z463" s="66"/>
      <c r="AA463" s="65" t="s">
        <v>14382</v>
      </c>
      <c r="AQ463" s="64">
        <v>6705</v>
      </c>
      <c r="AU463" s="66"/>
      <c r="AV463" s="66"/>
      <c r="AW463" s="66"/>
      <c r="AX463" s="66"/>
      <c r="AY463" s="67" t="s">
        <v>14856</v>
      </c>
      <c r="BE463" s="66"/>
      <c r="BF463" s="66"/>
    </row>
    <row r="464" spans="1:58">
      <c r="A464" s="9" t="str">
        <f t="shared" si="21"/>
        <v>2026-01</v>
      </c>
      <c r="B464" s="9" t="str">
        <f>_xlfn.XLOOKUP(I464,过机服务商重量差!A:A,过机服务商重量差!G:G)</f>
        <v>小旋风</v>
      </c>
      <c r="C464" s="9" t="str">
        <f>IF(N464="FBA","主营产品",IF(N464="专线","专线",LOOKUP(1,0/((G464&gt;=提成标准!D:D)*(G464&lt;提成标准!E:E)),提成标准!C:C)))</f>
        <v>快递大货</v>
      </c>
      <c r="D464" s="9">
        <f t="shared" si="22"/>
        <v>469</v>
      </c>
      <c r="E464" s="9">
        <f>_xlfn.XLOOKUP(C464,提成标准!C:C,提成标准!H:H,"")</f>
        <v>0.1</v>
      </c>
      <c r="F464" s="9">
        <f t="shared" si="23"/>
        <v>46.9</v>
      </c>
      <c r="G464" s="9">
        <f>_xlfn.XLOOKUP(I464,过机服务商重量差!A:A,过机服务商重量差!L:L)</f>
        <v>469</v>
      </c>
      <c r="H464" s="9" t="str">
        <f ca="1">IFERROR(LOOKUP(1,0/((B464=名单!B:B)*(VALUE(AY464)&gt;=名单!E:E)*(VALUE(AY464)&lt;=名单!G:G)*(AA464="正常走货")),名单!H:H),"否")</f>
        <v>否</v>
      </c>
      <c r="I464" s="64" t="s">
        <v>1507</v>
      </c>
      <c r="J464" s="64" t="s">
        <v>1509</v>
      </c>
      <c r="L464" s="65" t="s">
        <v>85</v>
      </c>
      <c r="N464" s="65" t="s">
        <v>18</v>
      </c>
      <c r="O464" s="66"/>
      <c r="P464" s="66"/>
      <c r="T464" s="66"/>
      <c r="U464" s="65" t="s">
        <v>39</v>
      </c>
      <c r="V464" s="65" t="s">
        <v>14389</v>
      </c>
      <c r="W464" s="66"/>
      <c r="Y464" s="66"/>
      <c r="Z464" s="66"/>
      <c r="AA464" s="65" t="s">
        <v>14382</v>
      </c>
      <c r="AQ464" s="64">
        <v>959</v>
      </c>
      <c r="AU464" s="66"/>
      <c r="AV464" s="66"/>
      <c r="AW464" s="66"/>
      <c r="AX464" s="66"/>
      <c r="AY464" s="67" t="s">
        <v>14857</v>
      </c>
    </row>
    <row r="465" spans="1:58">
      <c r="A465" s="9" t="str">
        <f t="shared" si="21"/>
        <v>2026-01</v>
      </c>
      <c r="B465" s="9" t="str">
        <f>_xlfn.XLOOKUP(I465,过机服务商重量差!A:A,过机服务商重量差!G:G)</f>
        <v>风清扬</v>
      </c>
      <c r="C465" s="9" t="str">
        <f>IF(N465="FBA","主营产品",IF(N465="专线","专线",LOOKUP(1,0/((G465&gt;=提成标准!D:D)*(G465&lt;提成标准!E:E)),提成标准!C:C)))</f>
        <v>快递大货</v>
      </c>
      <c r="D465" s="9">
        <f t="shared" si="22"/>
        <v>117</v>
      </c>
      <c r="E465" s="9">
        <f>_xlfn.XLOOKUP(C465,提成标准!C:C,提成标准!H:H,"")</f>
        <v>0.1</v>
      </c>
      <c r="F465" s="9">
        <f t="shared" si="23"/>
        <v>11.7</v>
      </c>
      <c r="G465" s="9">
        <f>_xlfn.XLOOKUP(I465,过机服务商重量差!A:A,过机服务商重量差!L:L)</f>
        <v>117</v>
      </c>
      <c r="H465" s="9" t="str">
        <f ca="1">IFERROR(LOOKUP(1,0/((B465=名单!B:B)*(VALUE(AY465)&gt;=名单!E:E)*(VALUE(AY465)&lt;=名单!G:G)*(AA465="正常走货")),名单!H:H),"否")</f>
        <v>否</v>
      </c>
      <c r="I465" s="64" t="s">
        <v>1510</v>
      </c>
      <c r="J465" s="64" t="s">
        <v>36</v>
      </c>
      <c r="L465" s="65" t="s">
        <v>231</v>
      </c>
      <c r="N465" s="64" t="s">
        <v>18</v>
      </c>
      <c r="O465" s="66"/>
      <c r="P465" s="66"/>
      <c r="T465" s="66"/>
      <c r="U465" s="65" t="s">
        <v>39</v>
      </c>
      <c r="V465" s="65" t="s">
        <v>14389</v>
      </c>
      <c r="W465" s="66"/>
      <c r="Y465" s="66"/>
      <c r="Z465" s="66"/>
      <c r="AA465" s="65" t="s">
        <v>14437</v>
      </c>
      <c r="AQ465" s="64">
        <v>0</v>
      </c>
      <c r="AU465" s="66"/>
      <c r="AV465" s="66"/>
      <c r="AW465" s="66"/>
      <c r="AX465" s="66"/>
      <c r="AY465" s="67" t="s">
        <v>14858</v>
      </c>
      <c r="BE465" s="66"/>
      <c r="BF465" s="66"/>
    </row>
    <row r="466" spans="1:58">
      <c r="A466" s="9" t="str">
        <f t="shared" si="21"/>
        <v>2026-01</v>
      </c>
      <c r="B466" s="9" t="str">
        <f>_xlfn.XLOOKUP(I466,过机服务商重量差!A:A,过机服务商重量差!G:G)</f>
        <v>风清扬</v>
      </c>
      <c r="C466" s="9" t="str">
        <f>IF(N466="FBA","主营产品",IF(N466="专线","专线",LOOKUP(1,0/((G466&gt;=提成标准!D:D)*(G466&lt;提成标准!E:E)),提成标准!C:C)))</f>
        <v>快递大货</v>
      </c>
      <c r="D466" s="9">
        <f t="shared" si="22"/>
        <v>454</v>
      </c>
      <c r="E466" s="9">
        <f>_xlfn.XLOOKUP(C466,提成标准!C:C,提成标准!H:H,"")</f>
        <v>0.1</v>
      </c>
      <c r="F466" s="9">
        <f t="shared" si="23"/>
        <v>45.4</v>
      </c>
      <c r="G466" s="9">
        <f>_xlfn.XLOOKUP(I466,过机服务商重量差!A:A,过机服务商重量差!L:L)</f>
        <v>454</v>
      </c>
      <c r="H466" s="9" t="str">
        <f ca="1">IFERROR(LOOKUP(1,0/((B466=名单!B:B)*(VALUE(AY466)&gt;=名单!E:E)*(VALUE(AY466)&lt;=名单!G:G)*(AA466="正常走货")),名单!H:H),"否")</f>
        <v>否</v>
      </c>
      <c r="I466" s="64" t="s">
        <v>1512</v>
      </c>
      <c r="J466" s="64" t="s">
        <v>36</v>
      </c>
      <c r="L466" s="64" t="s">
        <v>231</v>
      </c>
      <c r="N466" s="64" t="s">
        <v>18</v>
      </c>
      <c r="O466" s="66"/>
      <c r="P466" s="66"/>
      <c r="T466" s="66"/>
      <c r="U466" s="65" t="s">
        <v>39</v>
      </c>
      <c r="V466" s="65" t="s">
        <v>14389</v>
      </c>
      <c r="W466" s="66"/>
      <c r="Y466" s="66"/>
      <c r="Z466" s="66"/>
      <c r="AA466" s="65" t="s">
        <v>14437</v>
      </c>
      <c r="AQ466" s="64">
        <v>0</v>
      </c>
      <c r="AU466" s="66"/>
      <c r="AV466" s="66"/>
      <c r="AX466" s="66"/>
      <c r="AY466" s="67" t="s">
        <v>14859</v>
      </c>
      <c r="BE466" s="66"/>
    </row>
    <row r="467" spans="1:58">
      <c r="A467" s="9" t="str">
        <f t="shared" si="21"/>
        <v>2026-01</v>
      </c>
      <c r="B467" s="9" t="str">
        <f>_xlfn.XLOOKUP(I467,过机服务商重量差!A:A,过机服务商重量差!G:G)</f>
        <v>风清扬</v>
      </c>
      <c r="C467" s="9" t="str">
        <f>IF(N467="FBA","主营产品",IF(N467="专线","专线",LOOKUP(1,0/((G467&gt;=提成标准!D:D)*(G467&lt;提成标准!E:E)),提成标准!C:C)))</f>
        <v>快递大货</v>
      </c>
      <c r="D467" s="9">
        <f t="shared" si="22"/>
        <v>457</v>
      </c>
      <c r="E467" s="9">
        <f>_xlfn.XLOOKUP(C467,提成标准!C:C,提成标准!H:H,"")</f>
        <v>0.1</v>
      </c>
      <c r="F467" s="9">
        <f t="shared" si="23"/>
        <v>45.7</v>
      </c>
      <c r="G467" s="9">
        <f>_xlfn.XLOOKUP(I467,过机服务商重量差!A:A,过机服务商重量差!L:L)</f>
        <v>457</v>
      </c>
      <c r="H467" s="9" t="str">
        <f ca="1">IFERROR(LOOKUP(1,0/((B467=名单!B:B)*(VALUE(AY467)&gt;=名单!E:E)*(VALUE(AY467)&lt;=名单!G:G)*(AA467="正常走货")),名单!H:H),"否")</f>
        <v>否</v>
      </c>
      <c r="I467" s="64" t="s">
        <v>1514</v>
      </c>
      <c r="J467" s="64" t="s">
        <v>50</v>
      </c>
      <c r="L467" s="64" t="s">
        <v>1516</v>
      </c>
      <c r="N467" s="64" t="s">
        <v>18</v>
      </c>
      <c r="O467" s="66"/>
      <c r="P467" s="66"/>
      <c r="T467" s="66"/>
      <c r="U467" s="65" t="s">
        <v>39</v>
      </c>
      <c r="V467" s="65" t="s">
        <v>14389</v>
      </c>
      <c r="W467" s="66"/>
      <c r="Y467" s="66"/>
      <c r="Z467" s="66"/>
      <c r="AA467" s="65" t="s">
        <v>14382</v>
      </c>
      <c r="AQ467" s="64">
        <v>4000</v>
      </c>
      <c r="AU467" s="66"/>
      <c r="AV467" s="66"/>
      <c r="AX467" s="66"/>
      <c r="AY467" s="67" t="s">
        <v>14860</v>
      </c>
      <c r="BE467" s="66"/>
    </row>
    <row r="468" spans="1:58">
      <c r="A468" s="9" t="str">
        <f t="shared" si="21"/>
        <v>2026-01</v>
      </c>
      <c r="B468" s="9" t="str">
        <f>_xlfn.XLOOKUP(I468,过机服务商重量差!A:A,过机服务商重量差!G:G)</f>
        <v>玉麒麟</v>
      </c>
      <c r="C468" s="9" t="str">
        <f>IF(N468="FBA","主营产品",IF(N468="专线","专线",LOOKUP(1,0/((G468&gt;=提成标准!D:D)*(G468&lt;提成标准!E:E)),提成标准!C:C)))</f>
        <v>快递大货</v>
      </c>
      <c r="D468" s="9">
        <f t="shared" si="22"/>
        <v>43</v>
      </c>
      <c r="E468" s="9">
        <f>_xlfn.XLOOKUP(C468,提成标准!C:C,提成标准!H:H,"")</f>
        <v>0.1</v>
      </c>
      <c r="F468" s="9">
        <f t="shared" si="23"/>
        <v>4.3</v>
      </c>
      <c r="G468" s="9">
        <f>_xlfn.XLOOKUP(I468,过机服务商重量差!A:A,过机服务商重量差!L:L)</f>
        <v>43</v>
      </c>
      <c r="H468" s="9" t="str">
        <f ca="1">IFERROR(LOOKUP(1,0/((B468=名单!B:B)*(VALUE(AY468)&gt;=名单!E:E)*(VALUE(AY468)&lt;=名单!G:G)*(AA468="正常走货")),名单!H:H),"否")</f>
        <v>否</v>
      </c>
      <c r="I468" s="64" t="s">
        <v>1517</v>
      </c>
      <c r="J468" s="64" t="s">
        <v>1519</v>
      </c>
      <c r="L468" s="65" t="s">
        <v>17</v>
      </c>
      <c r="N468" s="64" t="s">
        <v>18</v>
      </c>
      <c r="O468" s="66"/>
      <c r="P468" s="66"/>
      <c r="T468" s="66"/>
      <c r="U468" s="65" t="s">
        <v>223</v>
      </c>
      <c r="V468" s="65" t="s">
        <v>14413</v>
      </c>
      <c r="W468" s="66"/>
      <c r="Y468" s="66"/>
      <c r="Z468" s="66"/>
      <c r="AA468" s="65" t="s">
        <v>14382</v>
      </c>
      <c r="AQ468" s="64">
        <v>358.2</v>
      </c>
      <c r="AU468" s="66"/>
      <c r="AV468" s="66"/>
      <c r="AW468" s="66"/>
      <c r="AX468" s="66"/>
      <c r="AY468" s="67" t="s">
        <v>14861</v>
      </c>
      <c r="BE468" s="66"/>
    </row>
    <row r="469" spans="1:58">
      <c r="A469" s="9" t="str">
        <f t="shared" si="21"/>
        <v>2026-01</v>
      </c>
      <c r="B469" s="9" t="str">
        <f>_xlfn.XLOOKUP(I469,过机服务商重量差!A:A,过机服务商重量差!G:G)</f>
        <v>帅时莹</v>
      </c>
      <c r="C469" s="9" t="str">
        <f>IF(N469="FBA","主营产品",IF(N469="专线","专线",LOOKUP(1,0/((G469&gt;=提成标准!D:D)*(G469&lt;提成标准!E:E)),提成标准!C:C)))</f>
        <v>快递小货</v>
      </c>
      <c r="D469" s="9">
        <f t="shared" si="22"/>
        <v>1</v>
      </c>
      <c r="E469" s="9">
        <f>_xlfn.XLOOKUP(C469,提成标准!C:C,提成标准!H:H,"")</f>
        <v>2</v>
      </c>
      <c r="F469" s="9">
        <f t="shared" si="23"/>
        <v>2</v>
      </c>
      <c r="G469" s="9">
        <f>_xlfn.XLOOKUP(I469,过机服务商重量差!A:A,过机服务商重量差!L:L)</f>
        <v>2</v>
      </c>
      <c r="H469" s="9" t="str">
        <f ca="1">IFERROR(LOOKUP(1,0/((B469=名单!B:B)*(VALUE(AY469)&gt;=名单!E:E)*(VALUE(AY469)&lt;=名单!G:G)*(AA469="正常走货")),名单!H:H),"否")</f>
        <v>否</v>
      </c>
      <c r="I469" s="64" t="s">
        <v>1520</v>
      </c>
      <c r="J469" s="64" t="s">
        <v>1522</v>
      </c>
      <c r="L469" s="64" t="s">
        <v>140</v>
      </c>
      <c r="N469" s="64" t="s">
        <v>18</v>
      </c>
      <c r="O469" s="66"/>
      <c r="P469" s="66"/>
      <c r="T469" s="66"/>
      <c r="U469" s="65" t="s">
        <v>199</v>
      </c>
      <c r="V469" s="65" t="s">
        <v>14442</v>
      </c>
      <c r="W469" s="66"/>
      <c r="Y469" s="66"/>
      <c r="Z469" s="66"/>
      <c r="AA469" s="65" t="s">
        <v>14382</v>
      </c>
      <c r="AQ469" s="64">
        <v>41.44</v>
      </c>
      <c r="AV469" s="66"/>
      <c r="AX469" s="66"/>
      <c r="AY469" s="67" t="s">
        <v>14862</v>
      </c>
      <c r="BE469" s="66"/>
    </row>
    <row r="470" spans="1:58">
      <c r="A470" s="9" t="str">
        <f t="shared" si="21"/>
        <v>2026-01</v>
      </c>
      <c r="B470" s="9" t="str">
        <f>_xlfn.XLOOKUP(I470,过机服务商重量差!A:A,过机服务商重量差!G:G)</f>
        <v>风清扬</v>
      </c>
      <c r="C470" s="9" t="str">
        <f>IF(N470="FBA","主营产品",IF(N470="专线","专线",LOOKUP(1,0/((G470&gt;=提成标准!D:D)*(G470&lt;提成标准!E:E)),提成标准!C:C)))</f>
        <v>快递大货</v>
      </c>
      <c r="D470" s="9">
        <f t="shared" si="22"/>
        <v>84</v>
      </c>
      <c r="E470" s="9">
        <f>_xlfn.XLOOKUP(C470,提成标准!C:C,提成标准!H:H,"")</f>
        <v>0.1</v>
      </c>
      <c r="F470" s="9">
        <f t="shared" si="23"/>
        <v>8.4</v>
      </c>
      <c r="G470" s="9">
        <f>_xlfn.XLOOKUP(I470,过机服务商重量差!A:A,过机服务商重量差!L:L)</f>
        <v>84</v>
      </c>
      <c r="H470" s="9" t="str">
        <f ca="1">IFERROR(LOOKUP(1,0/((B470=名单!B:B)*(VALUE(AY470)&gt;=名单!E:E)*(VALUE(AY470)&lt;=名单!G:G)*(AA470="正常走货")),名单!H:H),"否")</f>
        <v>否</v>
      </c>
      <c r="I470" s="64" t="s">
        <v>1523</v>
      </c>
      <c r="J470" s="64" t="s">
        <v>1525</v>
      </c>
      <c r="L470" s="65" t="s">
        <v>51</v>
      </c>
      <c r="N470" s="64" t="s">
        <v>18</v>
      </c>
      <c r="O470" s="66"/>
      <c r="P470" s="66"/>
      <c r="T470" s="66"/>
      <c r="U470" s="65" t="s">
        <v>471</v>
      </c>
      <c r="V470" s="64" t="s">
        <v>14389</v>
      </c>
      <c r="W470" s="66"/>
      <c r="Y470" s="66"/>
      <c r="Z470" s="66"/>
      <c r="AA470" s="65" t="s">
        <v>14382</v>
      </c>
      <c r="AQ470" s="64">
        <v>168</v>
      </c>
      <c r="AU470" s="66"/>
      <c r="AV470" s="66"/>
      <c r="AW470" s="66"/>
      <c r="AX470" s="66"/>
      <c r="AY470" s="67" t="s">
        <v>14863</v>
      </c>
      <c r="BE470" s="66"/>
      <c r="BF470" s="66"/>
    </row>
    <row r="471" spans="1:58">
      <c r="A471" s="9" t="str">
        <f t="shared" si="21"/>
        <v>2026-01</v>
      </c>
      <c r="B471" s="9" t="str">
        <f>_xlfn.XLOOKUP(I471,过机服务商重量差!A:A,过机服务商重量差!G:G)</f>
        <v>玉麒麟</v>
      </c>
      <c r="C471" s="9" t="str">
        <f>IF(N471="FBA","主营产品",IF(N471="专线","专线",LOOKUP(1,0/((G471&gt;=提成标准!D:D)*(G471&lt;提成标准!E:E)),提成标准!C:C)))</f>
        <v>快递小货</v>
      </c>
      <c r="D471" s="9">
        <f t="shared" si="22"/>
        <v>1</v>
      </c>
      <c r="E471" s="9">
        <f>_xlfn.XLOOKUP(C471,提成标准!C:C,提成标准!H:H,"")</f>
        <v>2</v>
      </c>
      <c r="F471" s="9">
        <f t="shared" si="23"/>
        <v>2</v>
      </c>
      <c r="G471" s="9">
        <f>_xlfn.XLOOKUP(I471,过机服务商重量差!A:A,过机服务商重量差!L:L)</f>
        <v>1.5</v>
      </c>
      <c r="H471" s="9" t="str">
        <f ca="1">IFERROR(LOOKUP(1,0/((B471=名单!B:B)*(VALUE(AY471)&gt;=名单!E:E)*(VALUE(AY471)&lt;=名单!G:G)*(AA471="正常走货")),名单!H:H),"否")</f>
        <v>否</v>
      </c>
      <c r="I471" s="64" t="s">
        <v>1526</v>
      </c>
      <c r="J471" s="64" t="s">
        <v>1528</v>
      </c>
      <c r="L471" s="65" t="s">
        <v>17</v>
      </c>
      <c r="N471" s="64" t="s">
        <v>18</v>
      </c>
      <c r="O471" s="66"/>
      <c r="P471" s="66"/>
      <c r="T471" s="66"/>
      <c r="U471" s="65" t="s">
        <v>398</v>
      </c>
      <c r="V471" s="64" t="s">
        <v>14385</v>
      </c>
      <c r="W471" s="66"/>
      <c r="Y471" s="66"/>
      <c r="Z471" s="66"/>
      <c r="AA471" s="65" t="s">
        <v>14382</v>
      </c>
      <c r="AQ471" s="64">
        <v>95.5</v>
      </c>
      <c r="AU471" s="66"/>
      <c r="AV471" s="66"/>
      <c r="AW471" s="66"/>
      <c r="AX471" s="66"/>
      <c r="AY471" s="67" t="s">
        <v>14864</v>
      </c>
      <c r="BE471" s="66"/>
    </row>
    <row r="472" spans="1:58">
      <c r="A472" s="9" t="str">
        <f t="shared" si="21"/>
        <v>2026-01</v>
      </c>
      <c r="B472" s="9" t="str">
        <f>_xlfn.XLOOKUP(I472,过机服务商重量差!A:A,过机服务商重量差!G:G)</f>
        <v>玉麒麟</v>
      </c>
      <c r="C472" s="9" t="str">
        <f>IF(N472="FBA","主营产品",IF(N472="专线","专线",LOOKUP(1,0/((G472&gt;=提成标准!D:D)*(G472&lt;提成标准!E:E)),提成标准!C:C)))</f>
        <v>快递小货</v>
      </c>
      <c r="D472" s="9">
        <f t="shared" si="22"/>
        <v>1</v>
      </c>
      <c r="E472" s="9">
        <f>_xlfn.XLOOKUP(C472,提成标准!C:C,提成标准!H:H,"")</f>
        <v>2</v>
      </c>
      <c r="F472" s="9">
        <f t="shared" si="23"/>
        <v>2</v>
      </c>
      <c r="G472" s="9">
        <f>_xlfn.XLOOKUP(I472,过机服务商重量差!A:A,过机服务商重量差!L:L)</f>
        <v>1</v>
      </c>
      <c r="H472" s="9" t="str">
        <f ca="1">IFERROR(LOOKUP(1,0/((B472=名单!B:B)*(VALUE(AY472)&gt;=名单!E:E)*(VALUE(AY472)&lt;=名单!G:G)*(AA472="正常走货")),名单!H:H),"否")</f>
        <v>否</v>
      </c>
      <c r="I472" s="64" t="s">
        <v>1529</v>
      </c>
      <c r="J472" s="64" t="s">
        <v>1531</v>
      </c>
      <c r="L472" s="65" t="s">
        <v>24</v>
      </c>
      <c r="N472" s="64" t="s">
        <v>18</v>
      </c>
      <c r="O472" s="66"/>
      <c r="P472" s="66"/>
      <c r="T472" s="66"/>
      <c r="U472" s="65" t="s">
        <v>745</v>
      </c>
      <c r="V472" s="65" t="s">
        <v>14410</v>
      </c>
      <c r="W472" s="66"/>
      <c r="Y472" s="66"/>
      <c r="Z472" s="66"/>
      <c r="AA472" s="65" t="s">
        <v>14382</v>
      </c>
      <c r="AQ472" s="64">
        <v>33</v>
      </c>
      <c r="AU472" s="66"/>
      <c r="AV472" s="66"/>
      <c r="AW472" s="66"/>
      <c r="AX472" s="66"/>
      <c r="AY472" s="67" t="s">
        <v>14865</v>
      </c>
      <c r="BC472" s="66"/>
      <c r="BE472" s="66"/>
      <c r="BF472" s="66"/>
    </row>
    <row r="473" spans="1:58">
      <c r="A473" s="9" t="str">
        <f t="shared" si="21"/>
        <v>2026-01</v>
      </c>
      <c r="B473" s="9" t="str">
        <f>_xlfn.XLOOKUP(I473,过机服务商重量差!A:A,过机服务商重量差!G:G)</f>
        <v>玉麒麟</v>
      </c>
      <c r="C473" s="9" t="str">
        <f>IF(N473="FBA","主营产品",IF(N473="专线","专线",LOOKUP(1,0/((G473&gt;=提成标准!D:D)*(G473&lt;提成标准!E:E)),提成标准!C:C)))</f>
        <v>快递小货</v>
      </c>
      <c r="D473" s="9">
        <f t="shared" si="22"/>
        <v>1</v>
      </c>
      <c r="E473" s="9">
        <f>_xlfn.XLOOKUP(C473,提成标准!C:C,提成标准!H:H,"")</f>
        <v>2</v>
      </c>
      <c r="F473" s="9">
        <f t="shared" si="23"/>
        <v>2</v>
      </c>
      <c r="G473" s="9">
        <f>_xlfn.XLOOKUP(I473,过机服务商重量差!A:A,过机服务商重量差!L:L)</f>
        <v>1.5</v>
      </c>
      <c r="H473" s="9" t="str">
        <f ca="1">IFERROR(LOOKUP(1,0/((B473=名单!B:B)*(VALUE(AY473)&gt;=名单!E:E)*(VALUE(AY473)&lt;=名单!G:G)*(AA473="正常走货")),名单!H:H),"否")</f>
        <v>否</v>
      </c>
      <c r="I473" s="64" t="s">
        <v>1532</v>
      </c>
      <c r="J473" s="64" t="s">
        <v>1534</v>
      </c>
      <c r="L473" s="65" t="s">
        <v>17</v>
      </c>
      <c r="N473" s="64" t="s">
        <v>18</v>
      </c>
      <c r="O473" s="66"/>
      <c r="P473" s="66"/>
      <c r="T473" s="66"/>
      <c r="U473" s="65" t="s">
        <v>90</v>
      </c>
      <c r="V473" s="65" t="s">
        <v>14410</v>
      </c>
      <c r="W473" s="66"/>
      <c r="Y473" s="66"/>
      <c r="Z473" s="66"/>
      <c r="AA473" s="65" t="s">
        <v>14382</v>
      </c>
      <c r="AQ473" s="64">
        <v>52.67</v>
      </c>
      <c r="AV473" s="66"/>
      <c r="AX473" s="66"/>
      <c r="AY473" s="67" t="s">
        <v>14866</v>
      </c>
      <c r="BC473" s="66"/>
      <c r="BE473" s="66"/>
      <c r="BF473" s="66"/>
    </row>
    <row r="474" spans="1:58">
      <c r="A474" s="9" t="str">
        <f t="shared" si="21"/>
        <v>2026-01</v>
      </c>
      <c r="B474" s="9" t="str">
        <f>_xlfn.XLOOKUP(I474,过机服务商重量差!A:A,过机服务商重量差!G:G)</f>
        <v>玉麒麟</v>
      </c>
      <c r="C474" s="9" t="str">
        <f>IF(N474="FBA","主营产品",IF(N474="专线","专线",LOOKUP(1,0/((G474&gt;=提成标准!D:D)*(G474&lt;提成标准!E:E)),提成标准!C:C)))</f>
        <v>快递小货</v>
      </c>
      <c r="D474" s="9">
        <f t="shared" si="22"/>
        <v>1</v>
      </c>
      <c r="E474" s="9">
        <f>_xlfn.XLOOKUP(C474,提成标准!C:C,提成标准!H:H,"")</f>
        <v>2</v>
      </c>
      <c r="F474" s="9">
        <f t="shared" si="23"/>
        <v>2</v>
      </c>
      <c r="G474" s="9">
        <f>_xlfn.XLOOKUP(I474,过机服务商重量差!A:A,过机服务商重量差!L:L)</f>
        <v>0.5</v>
      </c>
      <c r="H474" s="9" t="str">
        <f ca="1">IFERROR(LOOKUP(1,0/((B474=名单!B:B)*(VALUE(AY474)&gt;=名单!E:E)*(VALUE(AY474)&lt;=名单!G:G)*(AA474="正常走货")),名单!H:H),"否")</f>
        <v>否</v>
      </c>
      <c r="I474" s="64" t="s">
        <v>1535</v>
      </c>
      <c r="J474" s="64" t="s">
        <v>1537</v>
      </c>
      <c r="L474" s="65" t="s">
        <v>17</v>
      </c>
      <c r="N474" s="64" t="s">
        <v>18</v>
      </c>
      <c r="O474" s="66"/>
      <c r="P474" s="66"/>
      <c r="T474" s="66"/>
      <c r="U474" s="65" t="s">
        <v>120</v>
      </c>
      <c r="V474" s="65" t="s">
        <v>14385</v>
      </c>
      <c r="W474" s="66"/>
      <c r="Y474" s="66"/>
      <c r="Z474" s="66"/>
      <c r="AA474" s="65" t="s">
        <v>14382</v>
      </c>
      <c r="AQ474" s="64">
        <v>-1.28</v>
      </c>
      <c r="AV474" s="66"/>
      <c r="AX474" s="66"/>
      <c r="AY474" s="67" t="s">
        <v>14867</v>
      </c>
      <c r="BC474" s="66"/>
      <c r="BE474" s="66"/>
      <c r="BF474" s="66"/>
    </row>
    <row r="475" spans="1:58">
      <c r="A475" s="9" t="str">
        <f t="shared" si="21"/>
        <v>2026-01</v>
      </c>
      <c r="B475" s="9" t="str">
        <f>_xlfn.XLOOKUP(I475,过机服务商重量差!A:A,过机服务商重量差!G:G)</f>
        <v>玉麒麟</v>
      </c>
      <c r="C475" s="9" t="str">
        <f>IF(N475="FBA","主营产品",IF(N475="专线","专线",LOOKUP(1,0/((G475&gt;=提成标准!D:D)*(G475&lt;提成标准!E:E)),提成标准!C:C)))</f>
        <v>快递大货</v>
      </c>
      <c r="D475" s="9">
        <f t="shared" si="22"/>
        <v>70</v>
      </c>
      <c r="E475" s="9">
        <f>_xlfn.XLOOKUP(C475,提成标准!C:C,提成标准!H:H,"")</f>
        <v>0.1</v>
      </c>
      <c r="F475" s="9">
        <f t="shared" si="23"/>
        <v>7</v>
      </c>
      <c r="G475" s="9">
        <f>_xlfn.XLOOKUP(I475,过机服务商重量差!A:A,过机服务商重量差!L:L)</f>
        <v>70</v>
      </c>
      <c r="H475" s="9" t="str">
        <f ca="1">IFERROR(LOOKUP(1,0/((B475=名单!B:B)*(VALUE(AY475)&gt;=名单!E:E)*(VALUE(AY475)&lt;=名单!G:G)*(AA475="正常走货")),名单!H:H),"否")</f>
        <v>否</v>
      </c>
      <c r="I475" s="64" t="s">
        <v>1538</v>
      </c>
      <c r="J475" s="64" t="s">
        <v>1540</v>
      </c>
      <c r="L475" s="65" t="s">
        <v>24</v>
      </c>
      <c r="N475" s="64" t="s">
        <v>18</v>
      </c>
      <c r="O475" s="66"/>
      <c r="P475" s="66"/>
      <c r="T475" s="66"/>
      <c r="U475" s="65" t="s">
        <v>99</v>
      </c>
      <c r="V475" s="65" t="s">
        <v>14413</v>
      </c>
      <c r="W475" s="66"/>
      <c r="Y475" s="66"/>
      <c r="Z475" s="66"/>
      <c r="AA475" s="65" t="s">
        <v>14382</v>
      </c>
      <c r="AQ475" s="64">
        <v>203</v>
      </c>
      <c r="AU475" s="66"/>
      <c r="AV475" s="66"/>
      <c r="AW475" s="66"/>
      <c r="AX475" s="66"/>
      <c r="AY475" s="67" t="s">
        <v>14868</v>
      </c>
      <c r="BE475" s="66"/>
    </row>
    <row r="476" spans="1:58">
      <c r="A476" s="9" t="str">
        <f t="shared" si="21"/>
        <v>2026-01</v>
      </c>
      <c r="B476" s="9" t="str">
        <f>_xlfn.XLOOKUP(I476,过机服务商重量差!A:A,过机服务商重量差!G:G)</f>
        <v>玉麒麟</v>
      </c>
      <c r="C476" s="9" t="str">
        <f>IF(N476="FBA","主营产品",IF(N476="专线","专线",LOOKUP(1,0/((G476&gt;=提成标准!D:D)*(G476&lt;提成标准!E:E)),提成标准!C:C)))</f>
        <v>快递小货</v>
      </c>
      <c r="D476" s="9">
        <f t="shared" si="22"/>
        <v>1</v>
      </c>
      <c r="E476" s="9">
        <f>_xlfn.XLOOKUP(C476,提成标准!C:C,提成标准!H:H,"")</f>
        <v>2</v>
      </c>
      <c r="F476" s="9">
        <f t="shared" si="23"/>
        <v>2</v>
      </c>
      <c r="G476" s="9">
        <f>_xlfn.XLOOKUP(I476,过机服务商重量差!A:A,过机服务商重量差!L:L)</f>
        <v>1</v>
      </c>
      <c r="H476" s="9" t="str">
        <f ca="1">IFERROR(LOOKUP(1,0/((B476=名单!B:B)*(VALUE(AY476)&gt;=名单!E:E)*(VALUE(AY476)&lt;=名单!G:G)*(AA476="正常走货")),名单!H:H),"否")</f>
        <v>否</v>
      </c>
      <c r="I476" s="64" t="s">
        <v>1541</v>
      </c>
      <c r="J476" s="64" t="s">
        <v>1543</v>
      </c>
      <c r="L476" s="65" t="s">
        <v>17</v>
      </c>
      <c r="N476" s="64" t="s">
        <v>18</v>
      </c>
      <c r="O476" s="66"/>
      <c r="P476" s="66"/>
      <c r="T476" s="66"/>
      <c r="U476" s="65" t="s">
        <v>99</v>
      </c>
      <c r="V476" s="65" t="s">
        <v>14413</v>
      </c>
      <c r="W476" s="66"/>
      <c r="Y476" s="66"/>
      <c r="Z476" s="66"/>
      <c r="AA476" s="65" t="s">
        <v>14382</v>
      </c>
      <c r="AQ476" s="64">
        <v>71.6</v>
      </c>
      <c r="AU476" s="66"/>
      <c r="AV476" s="66"/>
      <c r="AW476" s="66"/>
      <c r="AX476" s="66"/>
      <c r="AY476" s="67" t="s">
        <v>14869</v>
      </c>
      <c r="BE476" s="66"/>
      <c r="BF476" s="66"/>
    </row>
    <row r="477" spans="1:58">
      <c r="A477" s="9" t="str">
        <f t="shared" si="21"/>
        <v>2026-01</v>
      </c>
      <c r="B477" s="9" t="str">
        <f>_xlfn.XLOOKUP(I477,过机服务商重量差!A:A,过机服务商重量差!G:G)</f>
        <v>玉麒麟</v>
      </c>
      <c r="C477" s="9" t="str">
        <f>IF(N477="FBA","主营产品",IF(N477="专线","专线",LOOKUP(1,0/((G477&gt;=提成标准!D:D)*(G477&lt;提成标准!E:E)),提成标准!C:C)))</f>
        <v>快递小货</v>
      </c>
      <c r="D477" s="9">
        <f t="shared" si="22"/>
        <v>1</v>
      </c>
      <c r="E477" s="9">
        <f>_xlfn.XLOOKUP(C477,提成标准!C:C,提成标准!H:H,"")</f>
        <v>2</v>
      </c>
      <c r="F477" s="9">
        <f t="shared" si="23"/>
        <v>2</v>
      </c>
      <c r="G477" s="9">
        <f>_xlfn.XLOOKUP(I477,过机服务商重量差!A:A,过机服务商重量差!L:L)</f>
        <v>1</v>
      </c>
      <c r="H477" s="9" t="str">
        <f ca="1">IFERROR(LOOKUP(1,0/((B477=名单!B:B)*(VALUE(AY477)&gt;=名单!E:E)*(VALUE(AY477)&lt;=名单!G:G)*(AA477="正常走货")),名单!H:H),"否")</f>
        <v>否</v>
      </c>
      <c r="I477" s="64" t="s">
        <v>1544</v>
      </c>
      <c r="J477" s="64" t="s">
        <v>1546</v>
      </c>
      <c r="L477" s="65" t="s">
        <v>17</v>
      </c>
      <c r="N477" s="64" t="s">
        <v>18</v>
      </c>
      <c r="O477" s="66"/>
      <c r="P477" s="66"/>
      <c r="T477" s="66"/>
      <c r="U477" s="65" t="s">
        <v>99</v>
      </c>
      <c r="V477" s="65" t="s">
        <v>14413</v>
      </c>
      <c r="W477" s="66"/>
      <c r="Y477" s="66"/>
      <c r="Z477" s="66"/>
      <c r="AA477" s="65" t="s">
        <v>14382</v>
      </c>
      <c r="AQ477" s="64">
        <v>70</v>
      </c>
      <c r="AU477" s="66"/>
      <c r="AV477" s="66"/>
      <c r="AW477" s="66"/>
      <c r="AX477" s="66"/>
      <c r="AY477" s="67" t="s">
        <v>14870</v>
      </c>
      <c r="BE477" s="66"/>
    </row>
    <row r="478" spans="1:58">
      <c r="A478" s="9" t="str">
        <f t="shared" si="21"/>
        <v>2026-01</v>
      </c>
      <c r="B478" s="9" t="str">
        <f>_xlfn.XLOOKUP(I478,过机服务商重量差!A:A,过机服务商重量差!G:G)</f>
        <v>007</v>
      </c>
      <c r="C478" s="9" t="str">
        <f>IF(N478="FBA","主营产品",IF(N478="专线","专线",LOOKUP(1,0/((G478&gt;=提成标准!D:D)*(G478&lt;提成标准!E:E)),提成标准!C:C)))</f>
        <v>快递大货</v>
      </c>
      <c r="D478" s="9">
        <f t="shared" si="22"/>
        <v>415</v>
      </c>
      <c r="E478" s="9">
        <f>_xlfn.XLOOKUP(C478,提成标准!C:C,提成标准!H:H,"")</f>
        <v>0.1</v>
      </c>
      <c r="F478" s="9">
        <f t="shared" si="23"/>
        <v>41.5</v>
      </c>
      <c r="G478" s="9">
        <f>_xlfn.XLOOKUP(I478,过机服务商重量差!A:A,过机服务商重量差!L:L)</f>
        <v>415</v>
      </c>
      <c r="H478" s="9" t="str">
        <f ca="1">IFERROR(LOOKUP(1,0/((B478=名单!B:B)*(VALUE(AY478)&gt;=名单!E:E)*(VALUE(AY478)&lt;=名单!G:G)*(AA478="正常走货")),名单!H:H),"否")</f>
        <v>否</v>
      </c>
      <c r="I478" s="64" t="s">
        <v>1547</v>
      </c>
      <c r="J478" s="64" t="s">
        <v>1549</v>
      </c>
      <c r="L478" s="65" t="s">
        <v>168</v>
      </c>
      <c r="N478" s="64" t="s">
        <v>18</v>
      </c>
      <c r="O478" s="66"/>
      <c r="P478" s="66"/>
      <c r="T478" s="66"/>
      <c r="U478" s="65" t="s">
        <v>99</v>
      </c>
      <c r="V478" s="65" t="s">
        <v>14413</v>
      </c>
      <c r="W478" s="66"/>
      <c r="Y478" s="66"/>
      <c r="Z478" s="66"/>
      <c r="AA478" s="65" t="s">
        <v>14382</v>
      </c>
      <c r="AQ478" s="64">
        <v>5810</v>
      </c>
      <c r="AU478" s="66"/>
      <c r="AV478" s="66"/>
      <c r="AW478" s="66"/>
      <c r="AX478" s="66"/>
      <c r="AY478" s="67" t="s">
        <v>14871</v>
      </c>
      <c r="BE478" s="66"/>
    </row>
    <row r="479" spans="1:58">
      <c r="A479" s="9" t="str">
        <f t="shared" si="21"/>
        <v>2026-01</v>
      </c>
      <c r="B479" s="9" t="str">
        <f>_xlfn.XLOOKUP(I479,过机服务商重量差!A:A,过机服务商重量差!G:G)</f>
        <v>帅时莹</v>
      </c>
      <c r="C479" s="9" t="str">
        <f>IF(N479="FBA","主营产品",IF(N479="专线","专线",LOOKUP(1,0/((G479&gt;=提成标准!D:D)*(G479&lt;提成标准!E:E)),提成标准!C:C)))</f>
        <v>快递大货</v>
      </c>
      <c r="D479" s="9">
        <f t="shared" si="22"/>
        <v>42</v>
      </c>
      <c r="E479" s="9">
        <f>_xlfn.XLOOKUP(C479,提成标准!C:C,提成标准!H:H,"")</f>
        <v>0.1</v>
      </c>
      <c r="F479" s="9">
        <f t="shared" si="23"/>
        <v>4.2</v>
      </c>
      <c r="G479" s="9">
        <f>_xlfn.XLOOKUP(I479,过机服务商重量差!A:A,过机服务商重量差!L:L)</f>
        <v>42</v>
      </c>
      <c r="H479" s="9" t="str">
        <f ca="1">IFERROR(LOOKUP(1,0/((B479=名单!B:B)*(VALUE(AY479)&gt;=名单!E:E)*(VALUE(AY479)&lt;=名单!G:G)*(AA479="正常走货")),名单!H:H),"否")</f>
        <v>否</v>
      </c>
      <c r="I479" s="64" t="s">
        <v>1550</v>
      </c>
      <c r="J479" s="64" t="s">
        <v>1552</v>
      </c>
      <c r="L479" s="65" t="s">
        <v>140</v>
      </c>
      <c r="N479" s="64" t="s">
        <v>18</v>
      </c>
      <c r="O479" s="66"/>
      <c r="P479" s="66"/>
      <c r="T479" s="66"/>
      <c r="U479" s="65" t="s">
        <v>191</v>
      </c>
      <c r="V479" s="65" t="s">
        <v>14413</v>
      </c>
      <c r="W479" s="66"/>
      <c r="Y479" s="66"/>
      <c r="Z479" s="66"/>
      <c r="AA479" s="65" t="s">
        <v>14382</v>
      </c>
      <c r="AQ479" s="64">
        <v>454.2</v>
      </c>
      <c r="AU479" s="66"/>
      <c r="AV479" s="66"/>
      <c r="AW479" s="66"/>
      <c r="AX479" s="66"/>
      <c r="AY479" s="67" t="s">
        <v>14872</v>
      </c>
      <c r="BE479" s="66"/>
      <c r="BF479" s="66"/>
    </row>
    <row r="480" spans="1:58">
      <c r="A480" s="9" t="str">
        <f t="shared" si="21"/>
        <v>2026-01</v>
      </c>
      <c r="B480" s="9" t="str">
        <f>_xlfn.XLOOKUP(I480,过机服务商重量差!A:A,过机服务商重量差!G:G)</f>
        <v>帅时莹</v>
      </c>
      <c r="C480" s="9" t="str">
        <f>IF(N480="FBA","主营产品",IF(N480="专线","专线",LOOKUP(1,0/((G480&gt;=提成标准!D:D)*(G480&lt;提成标准!E:E)),提成标准!C:C)))</f>
        <v>快递大货</v>
      </c>
      <c r="D480" s="9">
        <f t="shared" si="22"/>
        <v>102</v>
      </c>
      <c r="E480" s="9">
        <f>_xlfn.XLOOKUP(C480,提成标准!C:C,提成标准!H:H,"")</f>
        <v>0.1</v>
      </c>
      <c r="F480" s="9">
        <f t="shared" si="23"/>
        <v>10.2</v>
      </c>
      <c r="G480" s="9">
        <f>_xlfn.XLOOKUP(I480,过机服务商重量差!A:A,过机服务商重量差!L:L)</f>
        <v>102</v>
      </c>
      <c r="H480" s="9" t="str">
        <f ca="1">IFERROR(LOOKUP(1,0/((B480=名单!B:B)*(VALUE(AY480)&gt;=名单!E:E)*(VALUE(AY480)&lt;=名单!G:G)*(AA480="正常走货")),名单!H:H),"否")</f>
        <v>否</v>
      </c>
      <c r="I480" s="64" t="s">
        <v>1553</v>
      </c>
      <c r="J480" s="64" t="s">
        <v>1555</v>
      </c>
      <c r="L480" s="65" t="s">
        <v>938</v>
      </c>
      <c r="N480" s="64" t="s">
        <v>18</v>
      </c>
      <c r="O480" s="66"/>
      <c r="P480" s="66"/>
      <c r="T480" s="66"/>
      <c r="U480" s="65" t="s">
        <v>199</v>
      </c>
      <c r="V480" s="65" t="s">
        <v>14442</v>
      </c>
      <c r="W480" s="66"/>
      <c r="Y480" s="66"/>
      <c r="Z480" s="66"/>
      <c r="AA480" s="65" t="s">
        <v>14382</v>
      </c>
      <c r="AQ480" s="64">
        <v>571</v>
      </c>
      <c r="AU480" s="66"/>
      <c r="AV480" s="66"/>
      <c r="AW480" s="66"/>
      <c r="AX480" s="66"/>
      <c r="AY480" s="67" t="s">
        <v>14873</v>
      </c>
      <c r="BE480" s="66"/>
    </row>
    <row r="481" spans="1:58">
      <c r="A481" s="9" t="str">
        <f t="shared" si="21"/>
        <v>2026-01</v>
      </c>
      <c r="B481" s="9" t="str">
        <f>_xlfn.XLOOKUP(I481,过机服务商重量差!A:A,过机服务商重量差!G:G)</f>
        <v>帅时莹</v>
      </c>
      <c r="C481" s="9" t="str">
        <f>IF(N481="FBA","主营产品",IF(N481="专线","专线",LOOKUP(1,0/((G481&gt;=提成标准!D:D)*(G481&lt;提成标准!E:E)),提成标准!C:C)))</f>
        <v>快递小货</v>
      </c>
      <c r="D481" s="9">
        <f t="shared" si="22"/>
        <v>1</v>
      </c>
      <c r="E481" s="9">
        <f>_xlfn.XLOOKUP(C481,提成标准!C:C,提成标准!H:H,"")</f>
        <v>2</v>
      </c>
      <c r="F481" s="9">
        <f t="shared" si="23"/>
        <v>2</v>
      </c>
      <c r="G481" s="9">
        <f>_xlfn.XLOOKUP(I481,过机服务商重量差!A:A,过机服务商重量差!L:L)</f>
        <v>0.5</v>
      </c>
      <c r="H481" s="9" t="str">
        <f ca="1">IFERROR(LOOKUP(1,0/((B481=名单!B:B)*(VALUE(AY481)&gt;=名单!E:E)*(VALUE(AY481)&lt;=名单!G:G)*(AA481="正常走货")),名单!H:H),"否")</f>
        <v>否</v>
      </c>
      <c r="I481" s="64" t="s">
        <v>1556</v>
      </c>
      <c r="J481" s="64" t="s">
        <v>1558</v>
      </c>
      <c r="L481" s="65" t="s">
        <v>458</v>
      </c>
      <c r="N481" s="64" t="s">
        <v>18</v>
      </c>
      <c r="O481" s="66"/>
      <c r="P481" s="66"/>
      <c r="T481" s="66"/>
      <c r="U481" s="65" t="s">
        <v>306</v>
      </c>
      <c r="V481" s="65" t="s">
        <v>14413</v>
      </c>
      <c r="W481" s="66"/>
      <c r="Y481" s="66"/>
      <c r="Z481" s="66"/>
      <c r="AA481" s="65" t="s">
        <v>14382</v>
      </c>
      <c r="AQ481" s="64">
        <v>35</v>
      </c>
      <c r="AV481" s="66"/>
      <c r="AW481" s="66"/>
      <c r="AX481" s="66"/>
      <c r="AY481" s="67" t="s">
        <v>14874</v>
      </c>
      <c r="BE481" s="66"/>
    </row>
    <row r="482" spans="1:58">
      <c r="A482" s="9" t="str">
        <f t="shared" si="21"/>
        <v>2026-01</v>
      </c>
      <c r="B482" s="9" t="str">
        <f>_xlfn.XLOOKUP(I482,过机服务商重量差!A:A,过机服务商重量差!G:G)</f>
        <v>小旋风</v>
      </c>
      <c r="C482" s="9" t="str">
        <f>IF(N482="FBA","主营产品",IF(N482="专线","专线",LOOKUP(1,0/((G482&gt;=提成标准!D:D)*(G482&lt;提成标准!E:E)),提成标准!C:C)))</f>
        <v>快递大货</v>
      </c>
      <c r="D482" s="9">
        <f t="shared" si="22"/>
        <v>515</v>
      </c>
      <c r="E482" s="9">
        <f>_xlfn.XLOOKUP(C482,提成标准!C:C,提成标准!H:H,"")</f>
        <v>0.1</v>
      </c>
      <c r="F482" s="9">
        <f t="shared" si="23"/>
        <v>51.5</v>
      </c>
      <c r="G482" s="9">
        <f>_xlfn.XLOOKUP(I482,过机服务商重量差!A:A,过机服务商重量差!L:L)</f>
        <v>515</v>
      </c>
      <c r="H482" s="9" t="str">
        <f ca="1">IFERROR(LOOKUP(1,0/((B482=名单!B:B)*(VALUE(AY482)&gt;=名单!E:E)*(VALUE(AY482)&lt;=名单!G:G)*(AA482="正常走货")),名单!H:H),"否")</f>
        <v>否</v>
      </c>
      <c r="I482" s="64" t="s">
        <v>1559</v>
      </c>
      <c r="J482" s="64" t="s">
        <v>36</v>
      </c>
      <c r="L482" s="65" t="s">
        <v>274</v>
      </c>
      <c r="N482" s="64" t="s">
        <v>18</v>
      </c>
      <c r="O482" s="66"/>
      <c r="P482" s="66"/>
      <c r="T482" s="66"/>
      <c r="U482" s="65" t="s">
        <v>39</v>
      </c>
      <c r="V482" s="65" t="s">
        <v>14389</v>
      </c>
      <c r="W482" s="66"/>
      <c r="Y482" s="66"/>
      <c r="Z482" s="66"/>
      <c r="AA482" s="65" t="s">
        <v>14382</v>
      </c>
      <c r="AQ482" s="64">
        <v>4635</v>
      </c>
      <c r="AV482" s="66"/>
      <c r="AW482" s="66"/>
      <c r="AX482" s="66"/>
      <c r="AY482" s="67" t="s">
        <v>14875</v>
      </c>
      <c r="BE482" s="66"/>
    </row>
    <row r="483" spans="1:58">
      <c r="A483" s="9" t="str">
        <f t="shared" si="21"/>
        <v>2026-01</v>
      </c>
      <c r="B483" s="9" t="str">
        <f>_xlfn.XLOOKUP(I483,过机服务商重量差!A:A,过机服务商重量差!G:G)</f>
        <v>玉麒麟</v>
      </c>
      <c r="C483" s="9" t="str">
        <f>IF(N483="FBA","主营产品",IF(N483="专线","专线",LOOKUP(1,0/((G483&gt;=提成标准!D:D)*(G483&lt;提成标准!E:E)),提成标准!C:C)))</f>
        <v>快递小货</v>
      </c>
      <c r="D483" s="9">
        <f t="shared" si="22"/>
        <v>1</v>
      </c>
      <c r="E483" s="9">
        <f>_xlfn.XLOOKUP(C483,提成标准!C:C,提成标准!H:H,"")</f>
        <v>2</v>
      </c>
      <c r="F483" s="9">
        <f t="shared" si="23"/>
        <v>2</v>
      </c>
      <c r="G483" s="9">
        <f>_xlfn.XLOOKUP(I483,过机服务商重量差!A:A,过机服务商重量差!L:L)</f>
        <v>1.5</v>
      </c>
      <c r="H483" s="9" t="str">
        <f ca="1">IFERROR(LOOKUP(1,0/((B483=名单!B:B)*(VALUE(AY483)&gt;=名单!E:E)*(VALUE(AY483)&lt;=名单!G:G)*(AA483="正常走货")),名单!H:H),"否")</f>
        <v>否</v>
      </c>
      <c r="I483" s="64" t="s">
        <v>1561</v>
      </c>
      <c r="J483" s="64" t="s">
        <v>1563</v>
      </c>
      <c r="L483" s="65" t="s">
        <v>17</v>
      </c>
      <c r="N483" s="64" t="s">
        <v>18</v>
      </c>
      <c r="O483" s="66"/>
      <c r="P483" s="66"/>
      <c r="T483" s="66"/>
      <c r="U483" s="65" t="s">
        <v>558</v>
      </c>
      <c r="V483" s="65" t="s">
        <v>14413</v>
      </c>
      <c r="W483" s="66"/>
      <c r="Y483" s="66"/>
      <c r="Z483" s="66"/>
      <c r="AA483" s="65" t="s">
        <v>14382</v>
      </c>
      <c r="AQ483" s="64">
        <v>-7.5</v>
      </c>
      <c r="AV483" s="66"/>
      <c r="AW483" s="66"/>
      <c r="AX483" s="66"/>
      <c r="AY483" s="67" t="s">
        <v>14876</v>
      </c>
      <c r="BE483" s="66"/>
      <c r="BF483" s="66"/>
    </row>
    <row r="484" spans="1:58">
      <c r="A484" s="9" t="str">
        <f t="shared" si="21"/>
        <v>2026-01</v>
      </c>
      <c r="B484" s="9" t="str">
        <f>_xlfn.XLOOKUP(I484,过机服务商重量差!A:A,过机服务商重量差!G:G)</f>
        <v>玉麒麟</v>
      </c>
      <c r="C484" s="9" t="str">
        <f>IF(N484="FBA","主营产品",IF(N484="专线","专线",LOOKUP(1,0/((G484&gt;=提成标准!D:D)*(G484&lt;提成标准!E:E)),提成标准!C:C)))</f>
        <v>快递大货</v>
      </c>
      <c r="D484" s="9">
        <f t="shared" si="22"/>
        <v>25</v>
      </c>
      <c r="E484" s="9">
        <f>_xlfn.XLOOKUP(C484,提成标准!C:C,提成标准!H:H,"")</f>
        <v>0.1</v>
      </c>
      <c r="F484" s="9">
        <f t="shared" si="23"/>
        <v>2.5</v>
      </c>
      <c r="G484" s="9">
        <f>_xlfn.XLOOKUP(I484,过机服务商重量差!A:A,过机服务商重量差!L:L)</f>
        <v>25</v>
      </c>
      <c r="H484" s="9" t="str">
        <f ca="1">IFERROR(LOOKUP(1,0/((B484=名单!B:B)*(VALUE(AY484)&gt;=名单!E:E)*(VALUE(AY484)&lt;=名单!G:G)*(AA484="正常走货")),名单!H:H),"否")</f>
        <v>否</v>
      </c>
      <c r="I484" s="64" t="s">
        <v>1564</v>
      </c>
      <c r="J484" s="64" t="s">
        <v>1566</v>
      </c>
      <c r="L484" s="65" t="s">
        <v>17</v>
      </c>
      <c r="N484" s="64" t="s">
        <v>18</v>
      </c>
      <c r="O484" s="66"/>
      <c r="P484" s="66"/>
      <c r="T484" s="66"/>
      <c r="U484" s="65" t="s">
        <v>1567</v>
      </c>
      <c r="V484" s="65" t="s">
        <v>14389</v>
      </c>
      <c r="W484" s="66"/>
      <c r="Y484" s="66"/>
      <c r="Z484" s="66"/>
      <c r="AA484" s="65" t="s">
        <v>14382</v>
      </c>
      <c r="AQ484" s="64">
        <v>126.5</v>
      </c>
      <c r="AV484" s="66"/>
      <c r="AW484" s="66"/>
      <c r="AX484" s="66"/>
      <c r="AY484" s="67" t="s">
        <v>14877</v>
      </c>
      <c r="BE484" s="66"/>
      <c r="BF484" s="66"/>
    </row>
    <row r="485" spans="1:58">
      <c r="A485" s="9" t="str">
        <f t="shared" si="21"/>
        <v>2026-01</v>
      </c>
      <c r="B485" s="9" t="str">
        <f>_xlfn.XLOOKUP(I485,过机服务商重量差!A:A,过机服务商重量差!G:G)</f>
        <v>玉麒麟</v>
      </c>
      <c r="C485" s="9" t="str">
        <f>IF(N485="FBA","主营产品",IF(N485="专线","专线",LOOKUP(1,0/((G485&gt;=提成标准!D:D)*(G485&lt;提成标准!E:E)),提成标准!C:C)))</f>
        <v>快递大货</v>
      </c>
      <c r="D485" s="9">
        <f t="shared" si="22"/>
        <v>45</v>
      </c>
      <c r="E485" s="9">
        <f>_xlfn.XLOOKUP(C485,提成标准!C:C,提成标准!H:H,"")</f>
        <v>0.1</v>
      </c>
      <c r="F485" s="9">
        <f t="shared" si="23"/>
        <v>4.5</v>
      </c>
      <c r="G485" s="9">
        <f>_xlfn.XLOOKUP(I485,过机服务商重量差!A:A,过机服务商重量差!L:L)</f>
        <v>45</v>
      </c>
      <c r="H485" s="9" t="str">
        <f ca="1">IFERROR(LOOKUP(1,0/((B485=名单!B:B)*(VALUE(AY485)&gt;=名单!E:E)*(VALUE(AY485)&lt;=名单!G:G)*(AA485="正常走货")),名单!H:H),"否")</f>
        <v>否</v>
      </c>
      <c r="I485" s="64" t="s">
        <v>1568</v>
      </c>
      <c r="J485" s="64" t="s">
        <v>1570</v>
      </c>
      <c r="L485" s="65" t="s">
        <v>17</v>
      </c>
      <c r="N485" s="64" t="s">
        <v>18</v>
      </c>
      <c r="O485" s="66"/>
      <c r="P485" s="66"/>
      <c r="T485" s="66"/>
      <c r="U485" s="65" t="s">
        <v>558</v>
      </c>
      <c r="V485" s="65" t="s">
        <v>14413</v>
      </c>
      <c r="W485" s="66"/>
      <c r="Y485" s="66"/>
      <c r="Z485" s="66"/>
      <c r="AA485" s="65" t="s">
        <v>14382</v>
      </c>
      <c r="AQ485" s="64">
        <v>72.79</v>
      </c>
      <c r="AV485" s="66"/>
      <c r="AX485" s="66"/>
      <c r="AY485" s="67" t="s">
        <v>14878</v>
      </c>
      <c r="BE485" s="66"/>
    </row>
    <row r="486" spans="1:58">
      <c r="A486" s="9" t="str">
        <f t="shared" si="21"/>
        <v>2026-01</v>
      </c>
      <c r="B486" s="9" t="str">
        <f>_xlfn.XLOOKUP(I486,过机服务商重量差!A:A,过机服务商重量差!G:G)</f>
        <v>帅时莹</v>
      </c>
      <c r="C486" s="9" t="str">
        <f>IF(N486="FBA","主营产品",IF(N486="专线","专线",LOOKUP(1,0/((G486&gt;=提成标准!D:D)*(G486&lt;提成标准!E:E)),提成标准!C:C)))</f>
        <v>快递大货</v>
      </c>
      <c r="D486" s="9">
        <f t="shared" si="22"/>
        <v>22</v>
      </c>
      <c r="E486" s="9">
        <f>_xlfn.XLOOKUP(C486,提成标准!C:C,提成标准!H:H,"")</f>
        <v>0.1</v>
      </c>
      <c r="F486" s="9">
        <f t="shared" si="23"/>
        <v>2.2</v>
      </c>
      <c r="G486" s="9">
        <f>_xlfn.XLOOKUP(I486,过机服务商重量差!A:A,过机服务商重量差!L:L)</f>
        <v>22</v>
      </c>
      <c r="H486" s="9" t="str">
        <f ca="1">IFERROR(LOOKUP(1,0/((B486=名单!B:B)*(VALUE(AY486)&gt;=名单!E:E)*(VALUE(AY486)&lt;=名单!G:G)*(AA486="正常走货")),名单!H:H),"否")</f>
        <v>否</v>
      </c>
      <c r="I486" s="64" t="s">
        <v>1571</v>
      </c>
      <c r="J486" s="64" t="s">
        <v>1573</v>
      </c>
      <c r="L486" s="65" t="s">
        <v>186</v>
      </c>
      <c r="N486" s="64" t="s">
        <v>18</v>
      </c>
      <c r="O486" s="66"/>
      <c r="P486" s="66"/>
      <c r="T486" s="66"/>
      <c r="U486" s="65" t="s">
        <v>187</v>
      </c>
      <c r="V486" s="65" t="s">
        <v>14413</v>
      </c>
      <c r="W486" s="66"/>
      <c r="Y486" s="66"/>
      <c r="Z486" s="66"/>
      <c r="AA486" s="65" t="s">
        <v>14382</v>
      </c>
      <c r="AQ486" s="64">
        <v>517.96</v>
      </c>
      <c r="AV486" s="66"/>
      <c r="AX486" s="66"/>
      <c r="AY486" s="67" t="s">
        <v>14879</v>
      </c>
      <c r="BE486" s="66"/>
    </row>
    <row r="487" spans="1:58">
      <c r="A487" s="9" t="str">
        <f t="shared" si="21"/>
        <v>2026-01</v>
      </c>
      <c r="B487" s="9" t="str">
        <f>_xlfn.XLOOKUP(I487,过机服务商重量差!A:A,过机服务商重量差!G:G)</f>
        <v>玉麒麟</v>
      </c>
      <c r="C487" s="9" t="str">
        <f>IF(N487="FBA","主营产品",IF(N487="专线","专线",LOOKUP(1,0/((G487&gt;=提成标准!D:D)*(G487&lt;提成标准!E:E)),提成标准!C:C)))</f>
        <v>快递小货</v>
      </c>
      <c r="D487" s="9">
        <f t="shared" si="22"/>
        <v>1</v>
      </c>
      <c r="E487" s="9">
        <f>_xlfn.XLOOKUP(C487,提成标准!C:C,提成标准!H:H,"")</f>
        <v>2</v>
      </c>
      <c r="F487" s="9">
        <f t="shared" si="23"/>
        <v>2</v>
      </c>
      <c r="G487" s="9">
        <f>_xlfn.XLOOKUP(I487,过机服务商重量差!A:A,过机服务商重量差!L:L)</f>
        <v>10</v>
      </c>
      <c r="H487" s="9" t="str">
        <f ca="1">IFERROR(LOOKUP(1,0/((B487=名单!B:B)*(VALUE(AY487)&gt;=名单!E:E)*(VALUE(AY487)&lt;=名单!G:G)*(AA487="正常走货")),名单!H:H),"否")</f>
        <v>否</v>
      </c>
      <c r="I487" s="64" t="s">
        <v>1574</v>
      </c>
      <c r="J487" s="64" t="s">
        <v>1576</v>
      </c>
      <c r="L487" s="65" t="s">
        <v>17</v>
      </c>
      <c r="N487" s="64" t="s">
        <v>18</v>
      </c>
      <c r="O487" s="66"/>
      <c r="P487" s="66"/>
      <c r="T487" s="66"/>
      <c r="U487" s="65" t="s">
        <v>90</v>
      </c>
      <c r="V487" s="65" t="s">
        <v>14410</v>
      </c>
      <c r="W487" s="66"/>
      <c r="Y487" s="66"/>
      <c r="Z487" s="66"/>
      <c r="AA487" s="65" t="s">
        <v>14382</v>
      </c>
      <c r="AQ487" s="64">
        <v>60.9</v>
      </c>
      <c r="AU487" s="66"/>
      <c r="AV487" s="66"/>
      <c r="AW487" s="66"/>
      <c r="AX487" s="66"/>
      <c r="AY487" s="67" t="s">
        <v>14880</v>
      </c>
      <c r="BE487" s="66"/>
      <c r="BF487" s="66"/>
    </row>
    <row r="488" spans="1:58">
      <c r="A488" s="9" t="str">
        <f t="shared" si="21"/>
        <v>2026-01</v>
      </c>
      <c r="B488" s="9" t="str">
        <f>_xlfn.XLOOKUP(I488,过机服务商重量差!A:A,过机服务商重量差!G:G)</f>
        <v>玉麒麟</v>
      </c>
      <c r="C488" s="9" t="str">
        <f>IF(N488="FBA","主营产品",IF(N488="专线","专线",LOOKUP(1,0/((G488&gt;=提成标准!D:D)*(G488&lt;提成标准!E:E)),提成标准!C:C)))</f>
        <v>快递小货</v>
      </c>
      <c r="D488" s="9">
        <f t="shared" si="22"/>
        <v>1</v>
      </c>
      <c r="E488" s="9">
        <f>_xlfn.XLOOKUP(C488,提成标准!C:C,提成标准!H:H,"")</f>
        <v>2</v>
      </c>
      <c r="F488" s="9">
        <f t="shared" si="23"/>
        <v>2</v>
      </c>
      <c r="G488" s="9">
        <f>_xlfn.XLOOKUP(I488,过机服务商重量差!A:A,过机服务商重量差!L:L)</f>
        <v>8.5</v>
      </c>
      <c r="H488" s="9" t="str">
        <f ca="1">IFERROR(LOOKUP(1,0/((B488=名单!B:B)*(VALUE(AY488)&gt;=名单!E:E)*(VALUE(AY488)&lt;=名单!G:G)*(AA488="正常走货")),名单!H:H),"否")</f>
        <v>否</v>
      </c>
      <c r="I488" s="64" t="s">
        <v>1577</v>
      </c>
      <c r="J488" s="64" t="s">
        <v>1579</v>
      </c>
      <c r="L488" s="64" t="s">
        <v>17</v>
      </c>
      <c r="N488" s="64" t="s">
        <v>18</v>
      </c>
      <c r="O488" s="66"/>
      <c r="P488" s="66"/>
      <c r="T488" s="66"/>
      <c r="U488" s="65" t="s">
        <v>103</v>
      </c>
      <c r="V488" s="65" t="s">
        <v>14385</v>
      </c>
      <c r="W488" s="66"/>
      <c r="Y488" s="66"/>
      <c r="Z488" s="66"/>
      <c r="AA488" s="65" t="s">
        <v>14382</v>
      </c>
      <c r="AQ488" s="64">
        <v>101.6</v>
      </c>
      <c r="AU488" s="66"/>
      <c r="AV488" s="66"/>
      <c r="AX488" s="66"/>
      <c r="AY488" s="67" t="s">
        <v>14881</v>
      </c>
      <c r="BE488" s="66"/>
    </row>
    <row r="489" spans="1:58">
      <c r="A489" s="9" t="str">
        <f t="shared" si="21"/>
        <v>2026-01</v>
      </c>
      <c r="B489" s="9" t="str">
        <f>_xlfn.XLOOKUP(I489,过机服务商重量差!A:A,过机服务商重量差!G:G)</f>
        <v>玉麒麟</v>
      </c>
      <c r="C489" s="9" t="str">
        <f>IF(N489="FBA","主营产品",IF(N489="专线","专线",LOOKUP(1,0/((G489&gt;=提成标准!D:D)*(G489&lt;提成标准!E:E)),提成标准!C:C)))</f>
        <v>快递小货</v>
      </c>
      <c r="D489" s="9">
        <f t="shared" si="22"/>
        <v>1</v>
      </c>
      <c r="E489" s="9">
        <f>_xlfn.XLOOKUP(C489,提成标准!C:C,提成标准!H:H,"")</f>
        <v>2</v>
      </c>
      <c r="F489" s="9">
        <f t="shared" si="23"/>
        <v>2</v>
      </c>
      <c r="G489" s="9">
        <f>_xlfn.XLOOKUP(I489,过机服务商重量差!A:A,过机服务商重量差!L:L)</f>
        <v>12</v>
      </c>
      <c r="H489" s="9" t="str">
        <f ca="1">IFERROR(LOOKUP(1,0/((B489=名单!B:B)*(VALUE(AY489)&gt;=名单!E:E)*(VALUE(AY489)&lt;=名单!G:G)*(AA489="正常走货")),名单!H:H),"否")</f>
        <v>否</v>
      </c>
      <c r="I489" s="64" t="s">
        <v>1580</v>
      </c>
      <c r="J489" s="64" t="s">
        <v>1582</v>
      </c>
      <c r="L489" s="65" t="s">
        <v>17</v>
      </c>
      <c r="N489" s="64" t="s">
        <v>18</v>
      </c>
      <c r="O489" s="66"/>
      <c r="P489" s="66"/>
      <c r="T489" s="66"/>
      <c r="U489" s="65" t="s">
        <v>103</v>
      </c>
      <c r="V489" s="64" t="s">
        <v>14385</v>
      </c>
      <c r="W489" s="66"/>
      <c r="Y489" s="66"/>
      <c r="Z489" s="66"/>
      <c r="AA489" s="65" t="s">
        <v>14382</v>
      </c>
      <c r="AQ489" s="64">
        <v>101.6</v>
      </c>
      <c r="AU489" s="66"/>
      <c r="AV489" s="66"/>
      <c r="AW489" s="66"/>
      <c r="AX489" s="66"/>
      <c r="AY489" s="67" t="s">
        <v>14882</v>
      </c>
      <c r="BE489" s="66"/>
    </row>
    <row r="490" spans="1:58">
      <c r="A490" s="9" t="str">
        <f t="shared" si="21"/>
        <v>2026-01</v>
      </c>
      <c r="B490" s="9" t="str">
        <f>_xlfn.XLOOKUP(I490,过机服务商重量差!A:A,过机服务商重量差!G:G)</f>
        <v>玉麒麟</v>
      </c>
      <c r="C490" s="9" t="str">
        <f>IF(N490="FBA","主营产品",IF(N490="专线","专线",LOOKUP(1,0/((G490&gt;=提成标准!D:D)*(G490&lt;提成标准!E:E)),提成标准!C:C)))</f>
        <v>快递小货</v>
      </c>
      <c r="D490" s="9">
        <f t="shared" si="22"/>
        <v>1</v>
      </c>
      <c r="E490" s="9">
        <f>_xlfn.XLOOKUP(C490,提成标准!C:C,提成标准!H:H,"")</f>
        <v>2</v>
      </c>
      <c r="F490" s="9">
        <f t="shared" si="23"/>
        <v>2</v>
      </c>
      <c r="G490" s="9">
        <f>_xlfn.XLOOKUP(I490,过机服务商重量差!A:A,过机服务商重量差!L:L)</f>
        <v>7.5</v>
      </c>
      <c r="H490" s="9" t="str">
        <f ca="1">IFERROR(LOOKUP(1,0/((B490=名单!B:B)*(VALUE(AY490)&gt;=名单!E:E)*(VALUE(AY490)&lt;=名单!G:G)*(AA490="正常走货")),名单!H:H),"否")</f>
        <v>否</v>
      </c>
      <c r="I490" s="64" t="s">
        <v>1583</v>
      </c>
      <c r="J490" s="64" t="s">
        <v>1585</v>
      </c>
      <c r="L490" s="65" t="s">
        <v>17</v>
      </c>
      <c r="N490" s="64" t="s">
        <v>18</v>
      </c>
      <c r="O490" s="66"/>
      <c r="P490" s="66"/>
      <c r="T490" s="66"/>
      <c r="U490" s="65" t="s">
        <v>103</v>
      </c>
      <c r="V490" s="65" t="s">
        <v>14385</v>
      </c>
      <c r="W490" s="66"/>
      <c r="Y490" s="66"/>
      <c r="Z490" s="66"/>
      <c r="AA490" s="65" t="s">
        <v>14382</v>
      </c>
      <c r="AQ490" s="64">
        <v>101.6</v>
      </c>
      <c r="AU490" s="66"/>
      <c r="AV490" s="66"/>
      <c r="AW490" s="66"/>
      <c r="AX490" s="66"/>
      <c r="AY490" s="67" t="s">
        <v>14883</v>
      </c>
      <c r="BE490" s="66"/>
    </row>
    <row r="491" spans="1:58">
      <c r="A491" s="9" t="str">
        <f t="shared" si="21"/>
        <v>2026-01</v>
      </c>
      <c r="B491" s="9" t="str">
        <f>_xlfn.XLOOKUP(I491,过机服务商重量差!A:A,过机服务商重量差!G:G)</f>
        <v>玉麒麟</v>
      </c>
      <c r="C491" s="9" t="str">
        <f>IF(N491="FBA","主营产品",IF(N491="专线","专线",LOOKUP(1,0/((G491&gt;=提成标准!D:D)*(G491&lt;提成标准!E:E)),提成标准!C:C)))</f>
        <v>快递大货</v>
      </c>
      <c r="D491" s="9">
        <f t="shared" si="22"/>
        <v>52</v>
      </c>
      <c r="E491" s="9">
        <f>_xlfn.XLOOKUP(C491,提成标准!C:C,提成标准!H:H,"")</f>
        <v>0.1</v>
      </c>
      <c r="F491" s="9">
        <f t="shared" si="23"/>
        <v>5.2</v>
      </c>
      <c r="G491" s="9">
        <f>_xlfn.XLOOKUP(I491,过机服务商重量差!A:A,过机服务商重量差!L:L)</f>
        <v>52</v>
      </c>
      <c r="H491" s="9" t="str">
        <f ca="1">IFERROR(LOOKUP(1,0/((B491=名单!B:B)*(VALUE(AY491)&gt;=名单!E:E)*(VALUE(AY491)&lt;=名单!G:G)*(AA491="正常走货")),名单!H:H),"否")</f>
        <v>否</v>
      </c>
      <c r="I491" s="64" t="s">
        <v>1586</v>
      </c>
      <c r="J491" s="64" t="s">
        <v>1588</v>
      </c>
      <c r="L491" s="65" t="s">
        <v>17</v>
      </c>
      <c r="N491" s="64" t="s">
        <v>18</v>
      </c>
      <c r="O491" s="66"/>
      <c r="P491" s="66"/>
      <c r="T491" s="66"/>
      <c r="U491" s="65" t="s">
        <v>99</v>
      </c>
      <c r="V491" s="65" t="s">
        <v>14413</v>
      </c>
      <c r="W491" s="66"/>
      <c r="Y491" s="66"/>
      <c r="Z491" s="66"/>
      <c r="AA491" s="65" t="s">
        <v>14382</v>
      </c>
      <c r="AQ491" s="64">
        <v>193</v>
      </c>
      <c r="AU491" s="66"/>
      <c r="AV491" s="66"/>
      <c r="AX491" s="66"/>
      <c r="AY491" s="67" t="s">
        <v>14884</v>
      </c>
      <c r="BE491" s="66"/>
    </row>
    <row r="492" spans="1:58">
      <c r="A492" s="9" t="str">
        <f t="shared" si="21"/>
        <v>2026-01</v>
      </c>
      <c r="B492" s="9" t="str">
        <f>_xlfn.XLOOKUP(I492,过机服务商重量差!A:A,过机服务商重量差!G:G)</f>
        <v>风清扬</v>
      </c>
      <c r="C492" s="9" t="str">
        <f>IF(N492="FBA","主营产品",IF(N492="专线","专线",LOOKUP(1,0/((G492&gt;=提成标准!D:D)*(G492&lt;提成标准!E:E)),提成标准!C:C)))</f>
        <v>快递大货</v>
      </c>
      <c r="D492" s="9">
        <f t="shared" si="22"/>
        <v>35</v>
      </c>
      <c r="E492" s="9">
        <f>_xlfn.XLOOKUP(C492,提成标准!C:C,提成标准!H:H,"")</f>
        <v>0.1</v>
      </c>
      <c r="F492" s="9">
        <f t="shared" si="23"/>
        <v>3.5</v>
      </c>
      <c r="G492" s="9">
        <f>_xlfn.XLOOKUP(I492,过机服务商重量差!A:A,过机服务商重量差!L:L)</f>
        <v>35</v>
      </c>
      <c r="H492" s="9" t="str">
        <f ca="1">IFERROR(LOOKUP(1,0/((B492=名单!B:B)*(VALUE(AY492)&gt;=名单!E:E)*(VALUE(AY492)&lt;=名单!G:G)*(AA492="正常走货")),名单!H:H),"否")</f>
        <v>否</v>
      </c>
      <c r="I492" s="64" t="s">
        <v>1589</v>
      </c>
      <c r="J492" s="64" t="s">
        <v>1591</v>
      </c>
      <c r="L492" s="65" t="s">
        <v>1592</v>
      </c>
      <c r="N492" s="64" t="s">
        <v>18</v>
      </c>
      <c r="O492" s="66"/>
      <c r="P492" s="66"/>
      <c r="T492" s="66"/>
      <c r="U492" s="65" t="s">
        <v>1593</v>
      </c>
      <c r="V492" s="65" t="s">
        <v>14410</v>
      </c>
      <c r="W492" s="66"/>
      <c r="Y492" s="66"/>
      <c r="Z492" s="66"/>
      <c r="AA492" s="65" t="s">
        <v>14382</v>
      </c>
      <c r="AQ492" s="64">
        <v>17.5</v>
      </c>
      <c r="AU492" s="66"/>
      <c r="AV492" s="66"/>
      <c r="AX492" s="66"/>
      <c r="AY492" s="67" t="s">
        <v>14885</v>
      </c>
      <c r="BE492" s="66"/>
    </row>
    <row r="493" spans="1:58">
      <c r="A493" s="9" t="str">
        <f t="shared" si="21"/>
        <v>2026-01</v>
      </c>
      <c r="B493" s="9" t="str">
        <f>_xlfn.XLOOKUP(I493,过机服务商重量差!A:A,过机服务商重量差!G:G)</f>
        <v>玉麒麟</v>
      </c>
      <c r="C493" s="9" t="str">
        <f>IF(N493="FBA","主营产品",IF(N493="专线","专线",LOOKUP(1,0/((G493&gt;=提成标准!D:D)*(G493&lt;提成标准!E:E)),提成标准!C:C)))</f>
        <v>快递小货</v>
      </c>
      <c r="D493" s="9">
        <f t="shared" si="22"/>
        <v>1</v>
      </c>
      <c r="E493" s="9">
        <f>_xlfn.XLOOKUP(C493,提成标准!C:C,提成标准!H:H,"")</f>
        <v>2</v>
      </c>
      <c r="F493" s="9">
        <f t="shared" si="23"/>
        <v>2</v>
      </c>
      <c r="G493" s="9">
        <f>_xlfn.XLOOKUP(I493,过机服务商重量差!A:A,过机服务商重量差!L:L)</f>
        <v>3.5</v>
      </c>
      <c r="H493" s="9" t="str">
        <f ca="1">IFERROR(LOOKUP(1,0/((B493=名单!B:B)*(VALUE(AY493)&gt;=名单!E:E)*(VALUE(AY493)&lt;=名单!G:G)*(AA493="正常走货")),名单!H:H),"否")</f>
        <v>否</v>
      </c>
      <c r="I493" s="64" t="s">
        <v>1594</v>
      </c>
      <c r="J493" s="64" t="s">
        <v>1596</v>
      </c>
      <c r="L493" s="65" t="s">
        <v>17</v>
      </c>
      <c r="N493" s="64" t="s">
        <v>18</v>
      </c>
      <c r="O493" s="66"/>
      <c r="P493" s="66"/>
      <c r="T493" s="66"/>
      <c r="U493" s="65" t="s">
        <v>398</v>
      </c>
      <c r="V493" s="65" t="s">
        <v>14385</v>
      </c>
      <c r="W493" s="66"/>
      <c r="Y493" s="66"/>
      <c r="Z493" s="66"/>
      <c r="AA493" s="65" t="s">
        <v>14382</v>
      </c>
      <c r="AQ493" s="64">
        <v>77.11</v>
      </c>
      <c r="AU493" s="66"/>
      <c r="AV493" s="66"/>
      <c r="AW493" s="66"/>
      <c r="AX493" s="66"/>
      <c r="AY493" s="67" t="s">
        <v>14886</v>
      </c>
      <c r="BE493" s="66"/>
    </row>
    <row r="494" spans="1:58">
      <c r="A494" s="9" t="str">
        <f t="shared" si="21"/>
        <v>2026-01</v>
      </c>
      <c r="B494" s="9" t="str">
        <f>_xlfn.XLOOKUP(I494,过机服务商重量差!A:A,过机服务商重量差!G:G)</f>
        <v>007</v>
      </c>
      <c r="C494" s="9" t="str">
        <f>IF(N494="FBA","主营产品",IF(N494="专线","专线",LOOKUP(1,0/((G494&gt;=提成标准!D:D)*(G494&lt;提成标准!E:E)),提成标准!C:C)))</f>
        <v>快递大货</v>
      </c>
      <c r="D494" s="9">
        <f t="shared" si="22"/>
        <v>55</v>
      </c>
      <c r="E494" s="9">
        <f>_xlfn.XLOOKUP(C494,提成标准!C:C,提成标准!H:H,"")</f>
        <v>0.1</v>
      </c>
      <c r="F494" s="9">
        <f t="shared" si="23"/>
        <v>5.5</v>
      </c>
      <c r="G494" s="9">
        <f>_xlfn.XLOOKUP(I494,过机服务商重量差!A:A,过机服务商重量差!L:L)</f>
        <v>55</v>
      </c>
      <c r="H494" s="9" t="str">
        <f ca="1">IFERROR(LOOKUP(1,0/((B494=名单!B:B)*(VALUE(AY494)&gt;=名单!E:E)*(VALUE(AY494)&lt;=名单!G:G)*(AA494="正常走货")),名单!H:H),"否")</f>
        <v>否</v>
      </c>
      <c r="I494" s="64" t="s">
        <v>1597</v>
      </c>
      <c r="J494" s="64" t="s">
        <v>1599</v>
      </c>
      <c r="L494" s="65" t="s">
        <v>283</v>
      </c>
      <c r="N494" s="64" t="s">
        <v>18</v>
      </c>
      <c r="O494" s="66"/>
      <c r="P494" s="66"/>
      <c r="T494" s="66"/>
      <c r="U494" s="65" t="s">
        <v>156</v>
      </c>
      <c r="V494" s="64" t="s">
        <v>14389</v>
      </c>
      <c r="W494" s="66"/>
      <c r="Y494" s="66"/>
      <c r="Z494" s="66"/>
      <c r="AA494" s="65" t="s">
        <v>14382</v>
      </c>
      <c r="AQ494" s="64">
        <v>407</v>
      </c>
      <c r="AU494" s="66"/>
      <c r="AV494" s="66"/>
      <c r="AW494" s="66"/>
      <c r="AX494" s="66"/>
      <c r="AY494" s="67" t="s">
        <v>14887</v>
      </c>
      <c r="BE494" s="66"/>
    </row>
    <row r="495" spans="1:58">
      <c r="A495" s="9" t="str">
        <f t="shared" si="21"/>
        <v>2026-01</v>
      </c>
      <c r="B495" s="9" t="str">
        <f>_xlfn.XLOOKUP(I495,过机服务商重量差!A:A,过机服务商重量差!G:G)</f>
        <v>玉麒麟</v>
      </c>
      <c r="C495" s="9" t="str">
        <f>IF(N495="FBA","主营产品",IF(N495="专线","专线",LOOKUP(1,0/((G495&gt;=提成标准!D:D)*(G495&lt;提成标准!E:E)),提成标准!C:C)))</f>
        <v>快递小货</v>
      </c>
      <c r="D495" s="9">
        <f t="shared" si="22"/>
        <v>1</v>
      </c>
      <c r="E495" s="9">
        <f>_xlfn.XLOOKUP(C495,提成标准!C:C,提成标准!H:H,"")</f>
        <v>2</v>
      </c>
      <c r="F495" s="9">
        <f t="shared" si="23"/>
        <v>2</v>
      </c>
      <c r="G495" s="9">
        <f>_xlfn.XLOOKUP(I495,过机服务商重量差!A:A,过机服务商重量差!L:L)</f>
        <v>10</v>
      </c>
      <c r="H495" s="9" t="str">
        <f ca="1">IFERROR(LOOKUP(1,0/((B495=名单!B:B)*(VALUE(AY495)&gt;=名单!E:E)*(VALUE(AY495)&lt;=名单!G:G)*(AA495="正常走货")),名单!H:H),"否")</f>
        <v>否</v>
      </c>
      <c r="I495" s="64" t="s">
        <v>1600</v>
      </c>
      <c r="J495" s="64" t="s">
        <v>1602</v>
      </c>
      <c r="L495" s="65" t="s">
        <v>17</v>
      </c>
      <c r="N495" s="64" t="s">
        <v>18</v>
      </c>
      <c r="O495" s="66"/>
      <c r="P495" s="66"/>
      <c r="T495" s="66"/>
      <c r="U495" s="65" t="s">
        <v>1006</v>
      </c>
      <c r="V495" s="64" t="s">
        <v>14385</v>
      </c>
      <c r="W495" s="66"/>
      <c r="Y495" s="66"/>
      <c r="Z495" s="66"/>
      <c r="AA495" s="65" t="s">
        <v>14382</v>
      </c>
      <c r="AQ495" s="64">
        <v>47.2</v>
      </c>
      <c r="AU495" s="66"/>
      <c r="AV495" s="66"/>
      <c r="AW495" s="66"/>
      <c r="AX495" s="66"/>
      <c r="AY495" s="67" t="s">
        <v>14888</v>
      </c>
      <c r="BE495" s="66"/>
      <c r="BF495" s="66"/>
    </row>
    <row r="496" spans="1:58">
      <c r="A496" s="9" t="str">
        <f t="shared" si="21"/>
        <v>2026-01</v>
      </c>
      <c r="B496" s="9" t="str">
        <f>_xlfn.XLOOKUP(I496,过机服务商重量差!A:A,过机服务商重量差!G:G)</f>
        <v>玉麒麟</v>
      </c>
      <c r="C496" s="9" t="str">
        <f>IF(N496="FBA","主营产品",IF(N496="专线","专线",LOOKUP(1,0/((G496&gt;=提成标准!D:D)*(G496&lt;提成标准!E:E)),提成标准!C:C)))</f>
        <v>快递小货</v>
      </c>
      <c r="D496" s="9">
        <f t="shared" si="22"/>
        <v>1</v>
      </c>
      <c r="E496" s="9">
        <f>_xlfn.XLOOKUP(C496,提成标准!C:C,提成标准!H:H,"")</f>
        <v>2</v>
      </c>
      <c r="F496" s="9">
        <f t="shared" si="23"/>
        <v>2</v>
      </c>
      <c r="G496" s="9">
        <f>_xlfn.XLOOKUP(I496,过机服务商重量差!A:A,过机服务商重量差!L:L)</f>
        <v>3</v>
      </c>
      <c r="H496" s="9" t="str">
        <f ca="1">IFERROR(LOOKUP(1,0/((B496=名单!B:B)*(VALUE(AY496)&gt;=名单!E:E)*(VALUE(AY496)&lt;=名单!G:G)*(AA496="正常走货")),名单!H:H),"否")</f>
        <v>否</v>
      </c>
      <c r="I496" s="64" t="s">
        <v>1603</v>
      </c>
      <c r="J496" s="64" t="s">
        <v>1605</v>
      </c>
      <c r="L496" s="65" t="s">
        <v>17</v>
      </c>
      <c r="N496" s="64" t="s">
        <v>18</v>
      </c>
      <c r="O496" s="66"/>
      <c r="P496" s="66"/>
      <c r="T496" s="66"/>
      <c r="U496" s="65" t="s">
        <v>398</v>
      </c>
      <c r="V496" s="65" t="s">
        <v>14385</v>
      </c>
      <c r="W496" s="66"/>
      <c r="Y496" s="66"/>
      <c r="Z496" s="66"/>
      <c r="AA496" s="65" t="s">
        <v>14382</v>
      </c>
      <c r="AQ496" s="64">
        <v>0</v>
      </c>
      <c r="AU496" s="66"/>
      <c r="AV496" s="66"/>
      <c r="AX496" s="66"/>
      <c r="AY496" s="67" t="s">
        <v>14889</v>
      </c>
      <c r="BC496" s="66"/>
      <c r="BE496" s="66"/>
    </row>
    <row r="497" spans="1:58">
      <c r="A497" s="9" t="str">
        <f t="shared" si="21"/>
        <v>2026-01</v>
      </c>
      <c r="B497" s="9" t="str">
        <f>_xlfn.XLOOKUP(I497,过机服务商重量差!A:A,过机服务商重量差!G:G)</f>
        <v>张诚</v>
      </c>
      <c r="C497" s="9" t="str">
        <f>IF(N497="FBA","主营产品",IF(N497="专线","专线",LOOKUP(1,0/((G497&gt;=提成标准!D:D)*(G497&lt;提成标准!E:E)),提成标准!C:C)))</f>
        <v>快递大货</v>
      </c>
      <c r="D497" s="9">
        <f t="shared" si="22"/>
        <v>378</v>
      </c>
      <c r="E497" s="9">
        <f>_xlfn.XLOOKUP(C497,提成标准!C:C,提成标准!H:H,"")</f>
        <v>0.1</v>
      </c>
      <c r="F497" s="9">
        <f t="shared" si="23"/>
        <v>37.8</v>
      </c>
      <c r="G497" s="9">
        <f>_xlfn.XLOOKUP(I497,过机服务商重量差!A:A,过机服务商重量差!L:L)</f>
        <v>378</v>
      </c>
      <c r="H497" s="9" t="str">
        <f ca="1">IFERROR(LOOKUP(1,0/((B497=名单!B:B)*(VALUE(AY497)&gt;=名单!E:E)*(VALUE(AY497)&lt;=名单!G:G)*(AA497="正常走货")),名单!H:H),"否")</f>
        <v>否</v>
      </c>
      <c r="I497" s="64" t="s">
        <v>1606</v>
      </c>
      <c r="J497" s="64" t="s">
        <v>36</v>
      </c>
      <c r="L497" s="65" t="s">
        <v>14388</v>
      </c>
      <c r="N497" s="64" t="s">
        <v>18</v>
      </c>
      <c r="O497" s="66"/>
      <c r="P497" s="66"/>
      <c r="T497" s="66"/>
      <c r="U497" s="65" t="s">
        <v>39</v>
      </c>
      <c r="V497" s="65" t="s">
        <v>14389</v>
      </c>
      <c r="W497" s="66"/>
      <c r="Y497" s="66"/>
      <c r="Z497" s="66"/>
      <c r="AA497" s="65" t="s">
        <v>14382</v>
      </c>
      <c r="AQ497" s="64">
        <v>3402</v>
      </c>
      <c r="AV497" s="66"/>
      <c r="AW497" s="66"/>
      <c r="AX497" s="66"/>
      <c r="AY497" s="67" t="s">
        <v>14890</v>
      </c>
      <c r="BE497" s="66"/>
    </row>
    <row r="498" spans="1:58">
      <c r="A498" s="9" t="str">
        <f t="shared" si="21"/>
        <v>2026-01</v>
      </c>
      <c r="B498" s="9" t="str">
        <f>_xlfn.XLOOKUP(I498,过机服务商重量差!A:A,过机服务商重量差!G:G)</f>
        <v>小旋风</v>
      </c>
      <c r="C498" s="9" t="str">
        <f>IF(N498="FBA","主营产品",IF(N498="专线","专线",LOOKUP(1,0/((G498&gt;=提成标准!D:D)*(G498&lt;提成标准!E:E)),提成标准!C:C)))</f>
        <v>快递大货</v>
      </c>
      <c r="D498" s="9">
        <f t="shared" si="22"/>
        <v>662</v>
      </c>
      <c r="E498" s="9">
        <f>_xlfn.XLOOKUP(C498,提成标准!C:C,提成标准!H:H,"")</f>
        <v>0.1</v>
      </c>
      <c r="F498" s="9">
        <f t="shared" si="23"/>
        <v>66.2</v>
      </c>
      <c r="G498" s="9">
        <f>_xlfn.XLOOKUP(I498,过机服务商重量差!A:A,过机服务商重量差!L:L)</f>
        <v>662</v>
      </c>
      <c r="H498" s="9" t="str">
        <f ca="1">IFERROR(LOOKUP(1,0/((B498=名单!B:B)*(VALUE(AY498)&gt;=名单!E:E)*(VALUE(AY498)&lt;=名单!G:G)*(AA498="正常走货")),名单!H:H),"否")</f>
        <v>否</v>
      </c>
      <c r="I498" s="64" t="s">
        <v>1608</v>
      </c>
      <c r="J498" s="64" t="s">
        <v>36</v>
      </c>
      <c r="L498" s="65" t="s">
        <v>274</v>
      </c>
      <c r="N498" s="65" t="s">
        <v>18</v>
      </c>
      <c r="O498" s="66"/>
      <c r="P498" s="66"/>
      <c r="T498" s="66"/>
      <c r="U498" s="65" t="s">
        <v>39</v>
      </c>
      <c r="V498" s="65" t="s">
        <v>14389</v>
      </c>
      <c r="W498" s="66"/>
      <c r="Y498" s="66"/>
      <c r="Z498" s="66"/>
      <c r="AA498" s="65" t="s">
        <v>14382</v>
      </c>
      <c r="AQ498" s="64">
        <v>5958</v>
      </c>
      <c r="AU498" s="66"/>
      <c r="AV498" s="66"/>
      <c r="AW498" s="66"/>
      <c r="AX498" s="66"/>
      <c r="AY498" s="67" t="s">
        <v>14891</v>
      </c>
      <c r="BE498" s="66"/>
    </row>
    <row r="499" spans="1:58">
      <c r="A499" s="9" t="str">
        <f t="shared" si="21"/>
        <v>2026-01</v>
      </c>
      <c r="B499" s="9" t="str">
        <f>_xlfn.XLOOKUP(I499,过机服务商重量差!A:A,过机服务商重量差!G:G)</f>
        <v>小旋风</v>
      </c>
      <c r="C499" s="9" t="str">
        <f>IF(N499="FBA","主营产品",IF(N499="专线","专线",LOOKUP(1,0/((G499&gt;=提成标准!D:D)*(G499&lt;提成标准!E:E)),提成标准!C:C)))</f>
        <v>快递大货</v>
      </c>
      <c r="D499" s="9">
        <f t="shared" si="22"/>
        <v>22</v>
      </c>
      <c r="E499" s="9">
        <f>_xlfn.XLOOKUP(C499,提成标准!C:C,提成标准!H:H,"")</f>
        <v>0.1</v>
      </c>
      <c r="F499" s="9">
        <f t="shared" si="23"/>
        <v>2.2</v>
      </c>
      <c r="G499" s="9">
        <f>_xlfn.XLOOKUP(I499,过机服务商重量差!A:A,过机服务商重量差!L:L)</f>
        <v>22</v>
      </c>
      <c r="H499" s="9" t="str">
        <f ca="1">IFERROR(LOOKUP(1,0/((B499=名单!B:B)*(VALUE(AY499)&gt;=名单!E:E)*(VALUE(AY499)&lt;=名单!G:G)*(AA499="正常走货")),名单!H:H),"否")</f>
        <v>否</v>
      </c>
      <c r="I499" s="64" t="s">
        <v>1610</v>
      </c>
      <c r="J499" s="64" t="s">
        <v>1612</v>
      </c>
      <c r="L499" s="65" t="s">
        <v>453</v>
      </c>
      <c r="N499" s="64" t="s">
        <v>18</v>
      </c>
      <c r="O499" s="66"/>
      <c r="P499" s="66"/>
      <c r="T499" s="66"/>
      <c r="U499" s="65" t="s">
        <v>20</v>
      </c>
      <c r="V499" s="65" t="s">
        <v>14381</v>
      </c>
      <c r="W499" s="66"/>
      <c r="Y499" s="66"/>
      <c r="Z499" s="66"/>
      <c r="AA499" s="65" t="s">
        <v>14382</v>
      </c>
      <c r="AQ499" s="64">
        <v>4.40000000000001</v>
      </c>
      <c r="AV499" s="66"/>
      <c r="AX499" s="66"/>
      <c r="AY499" s="67" t="s">
        <v>14892</v>
      </c>
      <c r="BE499" s="66"/>
    </row>
    <row r="500" spans="1:58">
      <c r="A500" s="9" t="str">
        <f t="shared" si="21"/>
        <v>2026-01</v>
      </c>
      <c r="B500" s="9" t="str">
        <f>_xlfn.XLOOKUP(I500,过机服务商重量差!A:A,过机服务商重量差!G:G)</f>
        <v>无崖子</v>
      </c>
      <c r="C500" s="9" t="str">
        <f>IF(N500="FBA","主营产品",IF(N500="专线","专线",LOOKUP(1,0/((G500&gt;=提成标准!D:D)*(G500&lt;提成标准!E:E)),提成标准!C:C)))</f>
        <v>快递小货</v>
      </c>
      <c r="D500" s="9">
        <f t="shared" si="22"/>
        <v>1</v>
      </c>
      <c r="E500" s="9">
        <f>_xlfn.XLOOKUP(C500,提成标准!C:C,提成标准!H:H,"")</f>
        <v>2</v>
      </c>
      <c r="F500" s="9">
        <f t="shared" si="23"/>
        <v>2</v>
      </c>
      <c r="G500" s="9">
        <f>_xlfn.XLOOKUP(I500,过机服务商重量差!A:A,过机服务商重量差!L:L)</f>
        <v>1.5</v>
      </c>
      <c r="H500" s="9" t="str">
        <f ca="1">IFERROR(LOOKUP(1,0/((B500=名单!B:B)*(VALUE(AY500)&gt;=名单!E:E)*(VALUE(AY500)&lt;=名单!G:G)*(AA500="正常走货")),名单!H:H),"否")</f>
        <v>是</v>
      </c>
      <c r="I500" s="64" t="s">
        <v>1613</v>
      </c>
      <c r="J500" s="64" t="s">
        <v>1615</v>
      </c>
      <c r="L500" s="65" t="s">
        <v>128</v>
      </c>
      <c r="N500" s="64" t="s">
        <v>18</v>
      </c>
      <c r="O500" s="66"/>
      <c r="P500" s="66"/>
      <c r="T500" s="66"/>
      <c r="U500" s="65" t="s">
        <v>288</v>
      </c>
      <c r="V500" s="65" t="s">
        <v>14413</v>
      </c>
      <c r="W500" s="66"/>
      <c r="Y500" s="66"/>
      <c r="Z500" s="66"/>
      <c r="AA500" s="65" t="s">
        <v>14382</v>
      </c>
      <c r="AQ500" s="64">
        <v>91.94</v>
      </c>
      <c r="AU500" s="66"/>
      <c r="AV500" s="66"/>
      <c r="AW500" s="66"/>
      <c r="AX500" s="66"/>
      <c r="AY500" s="67" t="s">
        <v>14893</v>
      </c>
      <c r="BE500" s="66"/>
    </row>
    <row r="501" spans="1:58">
      <c r="A501" s="9" t="str">
        <f t="shared" si="21"/>
        <v>2026-01</v>
      </c>
      <c r="B501" s="9" t="str">
        <f>_xlfn.XLOOKUP(I501,过机服务商重量差!A:A,过机服务商重量差!G:G)</f>
        <v>无崖子</v>
      </c>
      <c r="C501" s="9" t="str">
        <f>IF(N501="FBA","主营产品",IF(N501="专线","专线",LOOKUP(1,0/((G501&gt;=提成标准!D:D)*(G501&lt;提成标准!E:E)),提成标准!C:C)))</f>
        <v>快递小货</v>
      </c>
      <c r="D501" s="9">
        <f t="shared" si="22"/>
        <v>1</v>
      </c>
      <c r="E501" s="9">
        <f>_xlfn.XLOOKUP(C501,提成标准!C:C,提成标准!H:H,"")</f>
        <v>2</v>
      </c>
      <c r="F501" s="9">
        <f t="shared" si="23"/>
        <v>2</v>
      </c>
      <c r="G501" s="9">
        <f>_xlfn.XLOOKUP(I501,过机服务商重量差!A:A,过机服务商重量差!L:L)</f>
        <v>3</v>
      </c>
      <c r="H501" s="9" t="str">
        <f ca="1">IFERROR(LOOKUP(1,0/((B501=名单!B:B)*(VALUE(AY501)&gt;=名单!E:E)*(VALUE(AY501)&lt;=名单!G:G)*(AA501="正常走货")),名单!H:H),"否")</f>
        <v>是</v>
      </c>
      <c r="I501" s="64" t="s">
        <v>1616</v>
      </c>
      <c r="J501" s="64" t="s">
        <v>1618</v>
      </c>
      <c r="L501" s="65" t="s">
        <v>1619</v>
      </c>
      <c r="N501" s="65" t="s">
        <v>18</v>
      </c>
      <c r="O501" s="66"/>
      <c r="P501" s="66"/>
      <c r="T501" s="66"/>
      <c r="U501" s="65" t="s">
        <v>642</v>
      </c>
      <c r="V501" s="65" t="s">
        <v>14413</v>
      </c>
      <c r="W501" s="66"/>
      <c r="Y501" s="66"/>
      <c r="Z501" s="66"/>
      <c r="AA501" s="65" t="s">
        <v>14382</v>
      </c>
      <c r="AQ501" s="64">
        <v>91.65</v>
      </c>
      <c r="AU501" s="66"/>
      <c r="AV501" s="66"/>
      <c r="AW501" s="66"/>
      <c r="AX501" s="66"/>
      <c r="AY501" s="67" t="s">
        <v>14894</v>
      </c>
      <c r="BE501" s="66"/>
    </row>
    <row r="502" spans="1:58">
      <c r="A502" s="9" t="str">
        <f t="shared" si="21"/>
        <v>2026-01</v>
      </c>
      <c r="B502" s="9" t="str">
        <f>_xlfn.XLOOKUP(I502,过机服务商重量差!A:A,过机服务商重量差!G:G)</f>
        <v>风清扬</v>
      </c>
      <c r="C502" s="9" t="str">
        <f>IF(N502="FBA","主营产品",IF(N502="专线","专线",LOOKUP(1,0/((G502&gt;=提成标准!D:D)*(G502&lt;提成标准!E:E)),提成标准!C:C)))</f>
        <v>快递大货</v>
      </c>
      <c r="D502" s="9">
        <f t="shared" si="22"/>
        <v>100</v>
      </c>
      <c r="E502" s="9">
        <f>_xlfn.XLOOKUP(C502,提成标准!C:C,提成标准!H:H,"")</f>
        <v>0.1</v>
      </c>
      <c r="F502" s="9">
        <f t="shared" si="23"/>
        <v>10</v>
      </c>
      <c r="G502" s="9">
        <f>_xlfn.XLOOKUP(I502,过机服务商重量差!A:A,过机服务商重量差!L:L)</f>
        <v>100</v>
      </c>
      <c r="H502" s="9" t="str">
        <f ca="1">IFERROR(LOOKUP(1,0/((B502=名单!B:B)*(VALUE(AY502)&gt;=名单!E:E)*(VALUE(AY502)&lt;=名单!G:G)*(AA502="正常走货")),名单!H:H),"否")</f>
        <v>否</v>
      </c>
      <c r="I502" s="64" t="s">
        <v>1620</v>
      </c>
      <c r="J502" s="64" t="s">
        <v>1622</v>
      </c>
      <c r="L502" s="64" t="s">
        <v>967</v>
      </c>
      <c r="N502" s="64" t="s">
        <v>18</v>
      </c>
      <c r="O502" s="66"/>
      <c r="P502" s="66"/>
      <c r="T502" s="66"/>
      <c r="U502" s="65" t="s">
        <v>540</v>
      </c>
      <c r="V502" s="65" t="s">
        <v>14413</v>
      </c>
      <c r="W502" s="66"/>
      <c r="Y502" s="66"/>
      <c r="Z502" s="66"/>
      <c r="AA502" s="65" t="s">
        <v>14382</v>
      </c>
      <c r="AQ502" s="64">
        <v>214</v>
      </c>
      <c r="AU502" s="66"/>
      <c r="AV502" s="66"/>
      <c r="AX502" s="66"/>
      <c r="AY502" s="67" t="s">
        <v>14895</v>
      </c>
      <c r="BE502" s="66"/>
    </row>
    <row r="503" spans="1:58">
      <c r="A503" s="9" t="str">
        <f t="shared" si="21"/>
        <v>2026-01</v>
      </c>
      <c r="B503" s="9" t="str">
        <f>_xlfn.XLOOKUP(I503,过机服务商重量差!A:A,过机服务商重量差!G:G)</f>
        <v>风清扬</v>
      </c>
      <c r="C503" s="9" t="str">
        <f>IF(N503="FBA","主营产品",IF(N503="专线","专线",LOOKUP(1,0/((G503&gt;=提成标准!D:D)*(G503&lt;提成标准!E:E)),提成标准!C:C)))</f>
        <v>快递大货</v>
      </c>
      <c r="D503" s="9">
        <f t="shared" si="22"/>
        <v>203</v>
      </c>
      <c r="E503" s="9">
        <f>_xlfn.XLOOKUP(C503,提成标准!C:C,提成标准!H:H,"")</f>
        <v>0.1</v>
      </c>
      <c r="F503" s="9">
        <f t="shared" si="23"/>
        <v>20.3</v>
      </c>
      <c r="G503" s="9">
        <f>_xlfn.XLOOKUP(I503,过机服务商重量差!A:A,过机服务商重量差!L:L)</f>
        <v>203</v>
      </c>
      <c r="H503" s="9" t="str">
        <f ca="1">IFERROR(LOOKUP(1,0/((B503=名单!B:B)*(VALUE(AY503)&gt;=名单!E:E)*(VALUE(AY503)&lt;=名单!G:G)*(AA503="正常走货")),名单!H:H),"否")</f>
        <v>否</v>
      </c>
      <c r="I503" s="64" t="s">
        <v>1623</v>
      </c>
      <c r="J503" s="64" t="s">
        <v>1625</v>
      </c>
      <c r="L503" s="65" t="s">
        <v>231</v>
      </c>
      <c r="N503" s="65" t="s">
        <v>18</v>
      </c>
      <c r="O503" s="66"/>
      <c r="P503" s="66"/>
      <c r="T503" s="66"/>
      <c r="U503" s="65" t="s">
        <v>421</v>
      </c>
      <c r="V503" s="65" t="s">
        <v>14385</v>
      </c>
      <c r="W503" s="66"/>
      <c r="Y503" s="66"/>
      <c r="Z503" s="66"/>
      <c r="AA503" s="65" t="s">
        <v>14382</v>
      </c>
      <c r="AQ503" s="64">
        <v>-57</v>
      </c>
      <c r="AU503" s="66"/>
      <c r="AV503" s="66"/>
      <c r="AW503" s="66"/>
      <c r="AX503" s="66"/>
      <c r="AY503" s="67" t="s">
        <v>14896</v>
      </c>
      <c r="BE503" s="66"/>
      <c r="BF503" s="66"/>
    </row>
    <row r="504" spans="1:58">
      <c r="A504" s="9" t="str">
        <f t="shared" si="21"/>
        <v>2026-01</v>
      </c>
      <c r="B504" s="9" t="str">
        <f>_xlfn.XLOOKUP(I504,过机服务商重量差!A:A,过机服务商重量差!G:G)</f>
        <v>帅时莹</v>
      </c>
      <c r="C504" s="9" t="str">
        <f>IF(N504="FBA","主营产品",IF(N504="专线","专线",LOOKUP(1,0/((G504&gt;=提成标准!D:D)*(G504&lt;提成标准!E:E)),提成标准!C:C)))</f>
        <v>快递小货</v>
      </c>
      <c r="D504" s="9">
        <f t="shared" si="22"/>
        <v>1</v>
      </c>
      <c r="E504" s="9">
        <f>_xlfn.XLOOKUP(C504,提成标准!C:C,提成标准!H:H,"")</f>
        <v>2</v>
      </c>
      <c r="F504" s="9">
        <f t="shared" si="23"/>
        <v>2</v>
      </c>
      <c r="G504" s="9">
        <f>_xlfn.XLOOKUP(I504,过机服务商重量差!A:A,过机服务商重量差!L:L)</f>
        <v>2</v>
      </c>
      <c r="H504" s="9" t="str">
        <f ca="1">IFERROR(LOOKUP(1,0/((B504=名单!B:B)*(VALUE(AY504)&gt;=名单!E:E)*(VALUE(AY504)&lt;=名单!G:G)*(AA504="正常走货")),名单!H:H),"否")</f>
        <v>否</v>
      </c>
      <c r="I504" s="64" t="s">
        <v>1626</v>
      </c>
      <c r="J504" s="64" t="s">
        <v>1628</v>
      </c>
      <c r="L504" s="65" t="s">
        <v>458</v>
      </c>
      <c r="N504" s="64" t="s">
        <v>18</v>
      </c>
      <c r="O504" s="66"/>
      <c r="P504" s="66"/>
      <c r="T504" s="66"/>
      <c r="U504" s="65" t="s">
        <v>199</v>
      </c>
      <c r="V504" s="65" t="s">
        <v>14442</v>
      </c>
      <c r="W504" s="66"/>
      <c r="Y504" s="66"/>
      <c r="Z504" s="66"/>
      <c r="AA504" s="65" t="s">
        <v>14382</v>
      </c>
      <c r="AQ504" s="64">
        <v>115</v>
      </c>
      <c r="AU504" s="66"/>
      <c r="AV504" s="66"/>
      <c r="AW504" s="66"/>
      <c r="AX504" s="66"/>
      <c r="AY504" s="67" t="s">
        <v>14897</v>
      </c>
      <c r="BE504" s="66"/>
    </row>
    <row r="505" spans="1:58">
      <c r="A505" s="9" t="str">
        <f t="shared" si="21"/>
        <v>2026-01</v>
      </c>
      <c r="B505" s="9" t="str">
        <f>_xlfn.XLOOKUP(I505,过机服务商重量差!A:A,过机服务商重量差!G:G)</f>
        <v>007</v>
      </c>
      <c r="C505" s="9" t="str">
        <f>IF(N505="FBA","主营产品",IF(N505="专线","专线",LOOKUP(1,0/((G505&gt;=提成标准!D:D)*(G505&lt;提成标准!E:E)),提成标准!C:C)))</f>
        <v>快递大货</v>
      </c>
      <c r="D505" s="9">
        <f t="shared" si="22"/>
        <v>36</v>
      </c>
      <c r="E505" s="9">
        <f>_xlfn.XLOOKUP(C505,提成标准!C:C,提成标准!H:H,"")</f>
        <v>0.1</v>
      </c>
      <c r="F505" s="9">
        <f t="shared" si="23"/>
        <v>3.6</v>
      </c>
      <c r="G505" s="9">
        <f>_xlfn.XLOOKUP(I505,过机服务商重量差!A:A,过机服务商重量差!L:L)</f>
        <v>36</v>
      </c>
      <c r="H505" s="9" t="str">
        <f ca="1">IFERROR(LOOKUP(1,0/((B505=名单!B:B)*(VALUE(AY505)&gt;=名单!E:E)*(VALUE(AY505)&lt;=名单!G:G)*(AA505="正常走货")),名单!H:H),"否")</f>
        <v>否</v>
      </c>
      <c r="I505" s="64" t="s">
        <v>1629</v>
      </c>
      <c r="J505" s="64" t="s">
        <v>1631</v>
      </c>
      <c r="L505" s="65" t="s">
        <v>266</v>
      </c>
      <c r="N505" s="64" t="s">
        <v>18</v>
      </c>
      <c r="O505" s="66"/>
      <c r="P505" s="66"/>
      <c r="T505" s="66"/>
      <c r="U505" s="65" t="s">
        <v>1632</v>
      </c>
      <c r="V505" s="65" t="s">
        <v>14672</v>
      </c>
      <c r="W505" s="66"/>
      <c r="Y505" s="66"/>
      <c r="Z505" s="66"/>
      <c r="AA505" s="65" t="s">
        <v>14382</v>
      </c>
      <c r="AQ505" s="64">
        <v>921.6</v>
      </c>
      <c r="AV505" s="66"/>
      <c r="AX505" s="66"/>
      <c r="AY505" s="67" t="s">
        <v>14898</v>
      </c>
      <c r="BE505" s="66"/>
    </row>
    <row r="506" spans="1:58">
      <c r="A506" s="9" t="str">
        <f t="shared" si="21"/>
        <v>2026-01</v>
      </c>
      <c r="B506" s="9" t="str">
        <f>_xlfn.XLOOKUP(I506,过机服务商重量差!A:A,过机服务商重量差!G:G)</f>
        <v>小旋风</v>
      </c>
      <c r="C506" s="9" t="str">
        <f>IF(N506="FBA","主营产品",IF(N506="专线","专线",LOOKUP(1,0/((G506&gt;=提成标准!D:D)*(G506&lt;提成标准!E:E)),提成标准!C:C)))</f>
        <v>快递大货</v>
      </c>
      <c r="D506" s="9">
        <f t="shared" si="22"/>
        <v>22</v>
      </c>
      <c r="E506" s="9">
        <f>_xlfn.XLOOKUP(C506,提成标准!C:C,提成标准!H:H,"")</f>
        <v>0.1</v>
      </c>
      <c r="F506" s="9">
        <f t="shared" si="23"/>
        <v>2.2</v>
      </c>
      <c r="G506" s="9">
        <f>_xlfn.XLOOKUP(I506,过机服务商重量差!A:A,过机服务商重量差!L:L)</f>
        <v>22</v>
      </c>
      <c r="H506" s="9" t="str">
        <f ca="1">IFERROR(LOOKUP(1,0/((B506=名单!B:B)*(VALUE(AY506)&gt;=名单!E:E)*(VALUE(AY506)&lt;=名单!G:G)*(AA506="正常走货")),名单!H:H),"否")</f>
        <v>否</v>
      </c>
      <c r="I506" s="64" t="s">
        <v>1633</v>
      </c>
      <c r="J506" s="64" t="s">
        <v>1635</v>
      </c>
      <c r="L506" s="65" t="s">
        <v>428</v>
      </c>
      <c r="N506" s="64" t="s">
        <v>18</v>
      </c>
      <c r="O506" s="66"/>
      <c r="P506" s="66"/>
      <c r="T506" s="66"/>
      <c r="U506" s="65" t="s">
        <v>191</v>
      </c>
      <c r="V506" s="65" t="s">
        <v>14413</v>
      </c>
      <c r="W506" s="66"/>
      <c r="Y506" s="66"/>
      <c r="Z506" s="66"/>
      <c r="AA506" s="65" t="s">
        <v>14382</v>
      </c>
      <c r="AQ506" s="64">
        <v>255</v>
      </c>
      <c r="AV506" s="66"/>
      <c r="AW506" s="66"/>
      <c r="AX506" s="66"/>
      <c r="AY506" s="67" t="s">
        <v>14899</v>
      </c>
      <c r="BE506" s="66"/>
    </row>
    <row r="507" spans="1:58">
      <c r="A507" s="9" t="str">
        <f t="shared" si="21"/>
        <v>2026-01</v>
      </c>
      <c r="B507" s="9" t="str">
        <f>_xlfn.XLOOKUP(I507,过机服务商重量差!A:A,过机服务商重量差!G:G)</f>
        <v>玉麒麟</v>
      </c>
      <c r="C507" s="9" t="str">
        <f>IF(N507="FBA","主营产品",IF(N507="专线","专线",LOOKUP(1,0/((G507&gt;=提成标准!D:D)*(G507&lt;提成标准!E:E)),提成标准!C:C)))</f>
        <v>快递小货</v>
      </c>
      <c r="D507" s="9">
        <f t="shared" si="22"/>
        <v>1</v>
      </c>
      <c r="E507" s="9">
        <f>_xlfn.XLOOKUP(C507,提成标准!C:C,提成标准!H:H,"")</f>
        <v>2</v>
      </c>
      <c r="F507" s="9">
        <f t="shared" si="23"/>
        <v>2</v>
      </c>
      <c r="G507" s="9">
        <f>_xlfn.XLOOKUP(I507,过机服务商重量差!A:A,过机服务商重量差!L:L)</f>
        <v>1.5</v>
      </c>
      <c r="H507" s="9" t="str">
        <f ca="1">IFERROR(LOOKUP(1,0/((B507=名单!B:B)*(VALUE(AY507)&gt;=名单!E:E)*(VALUE(AY507)&lt;=名单!G:G)*(AA507="正常走货")),名单!H:H),"否")</f>
        <v>否</v>
      </c>
      <c r="I507" s="64" t="s">
        <v>1636</v>
      </c>
      <c r="J507" s="64" t="s">
        <v>1638</v>
      </c>
      <c r="L507" s="65" t="s">
        <v>24</v>
      </c>
      <c r="N507" s="64" t="s">
        <v>18</v>
      </c>
      <c r="O507" s="66"/>
      <c r="P507" s="66"/>
      <c r="T507" s="66"/>
      <c r="U507" s="65" t="s">
        <v>540</v>
      </c>
      <c r="V507" s="65" t="s">
        <v>14413</v>
      </c>
      <c r="W507" s="66"/>
      <c r="Y507" s="66"/>
      <c r="Z507" s="66"/>
      <c r="AA507" s="65" t="s">
        <v>14382</v>
      </c>
      <c r="AQ507" s="64">
        <v>100.67</v>
      </c>
      <c r="AV507" s="66"/>
      <c r="AX507" s="66"/>
      <c r="AY507" s="67" t="s">
        <v>14900</v>
      </c>
      <c r="BE507" s="66"/>
    </row>
    <row r="508" spans="1:58">
      <c r="A508" s="9" t="str">
        <f t="shared" si="21"/>
        <v>2026-01</v>
      </c>
      <c r="B508" s="9" t="str">
        <f>_xlfn.XLOOKUP(I508,过机服务商重量差!A:A,过机服务商重量差!G:G)</f>
        <v>风清扬</v>
      </c>
      <c r="C508" s="9" t="str">
        <f>IF(N508="FBA","主营产品",IF(N508="专线","专线",LOOKUP(1,0/((G508&gt;=提成标准!D:D)*(G508&lt;提成标准!E:E)),提成标准!C:C)))</f>
        <v>快递大货</v>
      </c>
      <c r="D508" s="9">
        <f t="shared" si="22"/>
        <v>522</v>
      </c>
      <c r="E508" s="9">
        <f>_xlfn.XLOOKUP(C508,提成标准!C:C,提成标准!H:H,"")</f>
        <v>0.1</v>
      </c>
      <c r="F508" s="9">
        <f t="shared" si="23"/>
        <v>52.2</v>
      </c>
      <c r="G508" s="9">
        <f>_xlfn.XLOOKUP(I508,过机服务商重量差!A:A,过机服务商重量差!L:L)</f>
        <v>522</v>
      </c>
      <c r="H508" s="9" t="str">
        <f ca="1">IFERROR(LOOKUP(1,0/((B508=名单!B:B)*(VALUE(AY508)&gt;=名单!E:E)*(VALUE(AY508)&lt;=名单!G:G)*(AA508="正常走货")),名单!H:H),"否")</f>
        <v>否</v>
      </c>
      <c r="I508" s="64" t="s">
        <v>1639</v>
      </c>
      <c r="J508" s="64" t="s">
        <v>1641</v>
      </c>
      <c r="L508" s="65" t="s">
        <v>51</v>
      </c>
      <c r="N508" s="64" t="s">
        <v>18</v>
      </c>
      <c r="O508" s="66"/>
      <c r="P508" s="66"/>
      <c r="T508" s="66"/>
      <c r="U508" s="65" t="s">
        <v>471</v>
      </c>
      <c r="V508" s="65" t="s">
        <v>14389</v>
      </c>
      <c r="W508" s="66"/>
      <c r="Y508" s="66"/>
      <c r="Z508" s="66"/>
      <c r="AA508" s="65" t="s">
        <v>14382</v>
      </c>
      <c r="AQ508" s="64">
        <v>1471.1</v>
      </c>
      <c r="AV508" s="66"/>
      <c r="AX508" s="66"/>
      <c r="AY508" s="67" t="s">
        <v>14901</v>
      </c>
      <c r="BE508" s="66"/>
    </row>
    <row r="509" spans="1:58">
      <c r="A509" s="9" t="str">
        <f t="shared" si="21"/>
        <v>2026-01</v>
      </c>
      <c r="B509" s="9" t="str">
        <f>_xlfn.XLOOKUP(I509,过机服务商重量差!A:A,过机服务商重量差!G:G)</f>
        <v>玉麒麟</v>
      </c>
      <c r="C509" s="9" t="str">
        <f>IF(N509="FBA","主营产品",IF(N509="专线","专线",LOOKUP(1,0/((G509&gt;=提成标准!D:D)*(G509&lt;提成标准!E:E)),提成标准!C:C)))</f>
        <v>快递小货</v>
      </c>
      <c r="D509" s="9">
        <f t="shared" si="22"/>
        <v>1</v>
      </c>
      <c r="E509" s="9">
        <f>_xlfn.XLOOKUP(C509,提成标准!C:C,提成标准!H:H,"")</f>
        <v>2</v>
      </c>
      <c r="F509" s="9">
        <f t="shared" si="23"/>
        <v>2</v>
      </c>
      <c r="G509" s="9">
        <f>_xlfn.XLOOKUP(I509,过机服务商重量差!A:A,过机服务商重量差!L:L)</f>
        <v>15.5</v>
      </c>
      <c r="H509" s="9" t="str">
        <f ca="1">IFERROR(LOOKUP(1,0/((B509=名单!B:B)*(VALUE(AY509)&gt;=名单!E:E)*(VALUE(AY509)&lt;=名单!G:G)*(AA509="正常走货")),名单!H:H),"否")</f>
        <v>否</v>
      </c>
      <c r="I509" s="64" t="s">
        <v>1642</v>
      </c>
      <c r="J509" s="64" t="s">
        <v>1644</v>
      </c>
      <c r="L509" s="65" t="s">
        <v>24</v>
      </c>
      <c r="N509" s="64" t="s">
        <v>18</v>
      </c>
      <c r="O509" s="66"/>
      <c r="P509" s="66"/>
      <c r="T509" s="66"/>
      <c r="U509" s="65" t="s">
        <v>120</v>
      </c>
      <c r="V509" s="65" t="s">
        <v>14385</v>
      </c>
      <c r="W509" s="66"/>
      <c r="Y509" s="66"/>
      <c r="Z509" s="66"/>
      <c r="AA509" s="65" t="s">
        <v>14382</v>
      </c>
      <c r="AQ509" s="64">
        <v>279.1</v>
      </c>
      <c r="AV509" s="66"/>
      <c r="AW509" s="66"/>
      <c r="AX509" s="66"/>
      <c r="AY509" s="67" t="s">
        <v>14902</v>
      </c>
      <c r="BE509" s="66"/>
    </row>
    <row r="510" spans="1:58">
      <c r="A510" s="9" t="str">
        <f t="shared" ref="A510:A573" si="24">MID(AY510,1,7)</f>
        <v>2026-01</v>
      </c>
      <c r="B510" s="9" t="str">
        <f>_xlfn.XLOOKUP(I510,过机服务商重量差!A:A,过机服务商重量差!G:G)</f>
        <v>风清扬</v>
      </c>
      <c r="C510" s="9" t="str">
        <f>IF(N510="FBA","主营产品",IF(N510="专线","专线",LOOKUP(1,0/((G510&gt;=提成标准!D:D)*(G510&lt;提成标准!E:E)),提成标准!C:C)))</f>
        <v>快递小货</v>
      </c>
      <c r="D510" s="9">
        <f t="shared" si="22"/>
        <v>1</v>
      </c>
      <c r="E510" s="9">
        <f>_xlfn.XLOOKUP(C510,提成标准!C:C,提成标准!H:H,"")</f>
        <v>2</v>
      </c>
      <c r="F510" s="9">
        <f t="shared" si="23"/>
        <v>2</v>
      </c>
      <c r="G510" s="9">
        <f>_xlfn.XLOOKUP(I510,过机服务商重量差!A:A,过机服务商重量差!L:L)</f>
        <v>14</v>
      </c>
      <c r="H510" s="9" t="str">
        <f ca="1">IFERROR(LOOKUP(1,0/((B510=名单!B:B)*(VALUE(AY510)&gt;=名单!E:E)*(VALUE(AY510)&lt;=名单!G:G)*(AA510="正常走货")),名单!H:H),"否")</f>
        <v>否</v>
      </c>
      <c r="I510" s="64" t="s">
        <v>1645</v>
      </c>
      <c r="J510" s="64" t="s">
        <v>1647</v>
      </c>
      <c r="L510" s="65" t="s">
        <v>332</v>
      </c>
      <c r="N510" s="64" t="s">
        <v>18</v>
      </c>
      <c r="O510" s="66"/>
      <c r="P510" s="66"/>
      <c r="T510" s="66"/>
      <c r="U510" s="65" t="s">
        <v>337</v>
      </c>
      <c r="V510" s="65" t="s">
        <v>14381</v>
      </c>
      <c r="W510" s="66"/>
      <c r="Y510" s="66"/>
      <c r="Z510" s="66"/>
      <c r="AA510" s="65" t="s">
        <v>14382</v>
      </c>
      <c r="AQ510" s="64">
        <v>117.6</v>
      </c>
      <c r="AV510" s="66"/>
      <c r="AW510" s="66"/>
      <c r="AX510" s="66"/>
      <c r="AY510" s="67" t="s">
        <v>14903</v>
      </c>
      <c r="BE510" s="66"/>
    </row>
    <row r="511" spans="1:58">
      <c r="A511" s="9" t="str">
        <f t="shared" si="24"/>
        <v>2026-01</v>
      </c>
      <c r="B511" s="9" t="str">
        <f>_xlfn.XLOOKUP(I511,过机服务商重量差!A:A,过机服务商重量差!G:G)</f>
        <v>007</v>
      </c>
      <c r="C511" s="9" t="str">
        <f>IF(N511="FBA","主营产品",IF(N511="专线","专线",LOOKUP(1,0/((G511&gt;=提成标准!D:D)*(G511&lt;提成标准!E:E)),提成标准!C:C)))</f>
        <v>快递大货</v>
      </c>
      <c r="D511" s="9">
        <f t="shared" si="22"/>
        <v>39</v>
      </c>
      <c r="E511" s="9">
        <f>_xlfn.XLOOKUP(C511,提成标准!C:C,提成标准!H:H,"")</f>
        <v>0.1</v>
      </c>
      <c r="F511" s="9">
        <f t="shared" si="23"/>
        <v>3.9</v>
      </c>
      <c r="G511" s="9">
        <f>_xlfn.XLOOKUP(I511,过机服务商重量差!A:A,过机服务商重量差!L:L)</f>
        <v>39</v>
      </c>
      <c r="H511" s="9" t="str">
        <f ca="1">IFERROR(LOOKUP(1,0/((B511=名单!B:B)*(VALUE(AY511)&gt;=名单!E:E)*(VALUE(AY511)&lt;=名单!G:G)*(AA511="正常走货")),名单!H:H),"否")</f>
        <v>否</v>
      </c>
      <c r="I511" s="64" t="s">
        <v>1648</v>
      </c>
      <c r="J511" s="64" t="s">
        <v>1650</v>
      </c>
      <c r="L511" s="65" t="s">
        <v>168</v>
      </c>
      <c r="N511" s="64" t="s">
        <v>18</v>
      </c>
      <c r="O511" s="66"/>
      <c r="P511" s="66"/>
      <c r="T511" s="66"/>
      <c r="U511" s="65" t="s">
        <v>675</v>
      </c>
      <c r="V511" s="65" t="s">
        <v>14385</v>
      </c>
      <c r="W511" s="66"/>
      <c r="Y511" s="66"/>
      <c r="Z511" s="66"/>
      <c r="AA511" s="65" t="s">
        <v>14382</v>
      </c>
      <c r="AQ511" s="64">
        <v>546</v>
      </c>
      <c r="AU511" s="66"/>
      <c r="AV511" s="66"/>
      <c r="AW511" s="66"/>
      <c r="AX511" s="66"/>
      <c r="AY511" s="67" t="s">
        <v>14904</v>
      </c>
      <c r="BC511" s="66"/>
      <c r="BE511" s="66"/>
    </row>
    <row r="512" spans="1:58">
      <c r="A512" s="9" t="str">
        <f t="shared" si="24"/>
        <v>2026-01</v>
      </c>
      <c r="B512" s="9" t="str">
        <f>_xlfn.XLOOKUP(I512,过机服务商重量差!A:A,过机服务商重量差!G:G)</f>
        <v>小旋风</v>
      </c>
      <c r="C512" s="9" t="str">
        <f>IF(N512="FBA","主营产品",IF(N512="专线","专线",LOOKUP(1,0/((G512&gt;=提成标准!D:D)*(G512&lt;提成标准!E:E)),提成标准!C:C)))</f>
        <v>快递大货</v>
      </c>
      <c r="D512" s="9">
        <f t="shared" ref="D512:D575" si="25">IF(C512="快递小货",1,IF(C512="主营产品",0,G512))</f>
        <v>227.5</v>
      </c>
      <c r="E512" s="9">
        <f>_xlfn.XLOOKUP(C512,提成标准!C:C,提成标准!H:H,"")</f>
        <v>0.1</v>
      </c>
      <c r="F512" s="9">
        <f t="shared" ref="F512:F575" si="26">D512*E512</f>
        <v>22.75</v>
      </c>
      <c r="G512" s="9">
        <f>_xlfn.XLOOKUP(I512,过机服务商重量差!A:A,过机服务商重量差!L:L)</f>
        <v>227.5</v>
      </c>
      <c r="H512" s="9" t="str">
        <f ca="1">IFERROR(LOOKUP(1,0/((B512=名单!B:B)*(VALUE(AY512)&gt;=名单!E:E)*(VALUE(AY512)&lt;=名单!G:G)*(AA512="正常走货")),名单!H:H),"否")</f>
        <v>否</v>
      </c>
      <c r="I512" s="64" t="s">
        <v>1651</v>
      </c>
      <c r="J512" s="64" t="s">
        <v>1653</v>
      </c>
      <c r="L512" s="65" t="s">
        <v>364</v>
      </c>
      <c r="N512" s="64" t="s">
        <v>18</v>
      </c>
      <c r="O512" s="66"/>
      <c r="P512" s="66"/>
      <c r="T512" s="66"/>
      <c r="U512" s="65" t="s">
        <v>328</v>
      </c>
      <c r="V512" s="65" t="s">
        <v>14385</v>
      </c>
      <c r="W512" s="66"/>
      <c r="Y512" s="66"/>
      <c r="Z512" s="66"/>
      <c r="AA512" s="65" t="s">
        <v>14382</v>
      </c>
      <c r="AQ512" s="64">
        <v>1564.71</v>
      </c>
      <c r="AV512" s="66"/>
      <c r="AX512" s="66"/>
      <c r="AY512" s="67" t="s">
        <v>14905</v>
      </c>
      <c r="BC512" s="66"/>
    </row>
    <row r="513" spans="1:58">
      <c r="A513" s="9" t="str">
        <f t="shared" si="24"/>
        <v>2026-01</v>
      </c>
      <c r="B513" s="9" t="str">
        <f>_xlfn.XLOOKUP(I513,过机服务商重量差!A:A,过机服务商重量差!G:G)</f>
        <v>无崖子</v>
      </c>
      <c r="C513" s="9" t="str">
        <f>IF(N513="FBA","主营产品",IF(N513="专线","专线",LOOKUP(1,0/((G513&gt;=提成标准!D:D)*(G513&lt;提成标准!E:E)),提成标准!C:C)))</f>
        <v>快递小货</v>
      </c>
      <c r="D513" s="9">
        <f t="shared" si="25"/>
        <v>1</v>
      </c>
      <c r="E513" s="9">
        <f>_xlfn.XLOOKUP(C513,提成标准!C:C,提成标准!H:H,"")</f>
        <v>2</v>
      </c>
      <c r="F513" s="9">
        <f t="shared" si="26"/>
        <v>2</v>
      </c>
      <c r="G513" s="9">
        <f>_xlfn.XLOOKUP(I513,过机服务商重量差!A:A,过机服务商重量差!L:L)</f>
        <v>3</v>
      </c>
      <c r="H513" s="9" t="str">
        <f ca="1">IFERROR(LOOKUP(1,0/((B513=名单!B:B)*(VALUE(AY513)&gt;=名单!E:E)*(VALUE(AY513)&lt;=名单!G:G)*(AA513="正常走货")),名单!H:H),"否")</f>
        <v>是</v>
      </c>
      <c r="I513" s="64" t="s">
        <v>1654</v>
      </c>
      <c r="J513" s="64" t="s">
        <v>1656</v>
      </c>
      <c r="L513" s="65" t="s">
        <v>160</v>
      </c>
      <c r="N513" s="65" t="s">
        <v>18</v>
      </c>
      <c r="O513" s="66"/>
      <c r="P513" s="66"/>
      <c r="T513" s="66"/>
      <c r="U513" s="65" t="s">
        <v>337</v>
      </c>
      <c r="V513" s="64" t="s">
        <v>14381</v>
      </c>
      <c r="W513" s="66"/>
      <c r="Y513" s="66"/>
      <c r="Z513" s="66"/>
      <c r="AA513" s="65" t="s">
        <v>14382</v>
      </c>
      <c r="AQ513" s="64">
        <v>0</v>
      </c>
      <c r="AU513" s="66"/>
      <c r="AV513" s="66"/>
      <c r="AW513" s="66"/>
      <c r="AX513" s="66"/>
      <c r="AY513" s="67" t="s">
        <v>14906</v>
      </c>
      <c r="BE513" s="66"/>
    </row>
    <row r="514" spans="1:58">
      <c r="A514" s="9" t="str">
        <f t="shared" si="24"/>
        <v>2026-01</v>
      </c>
      <c r="B514" s="9" t="str">
        <f>_xlfn.XLOOKUP(I514,过机服务商重量差!A:A,过机服务商重量差!G:G)</f>
        <v>无崖子</v>
      </c>
      <c r="C514" s="9" t="str">
        <f>IF(N514="FBA","主营产品",IF(N514="专线","专线",LOOKUP(1,0/((G514&gt;=提成标准!D:D)*(G514&lt;提成标准!E:E)),提成标准!C:C)))</f>
        <v>快递小货</v>
      </c>
      <c r="D514" s="9">
        <f t="shared" si="25"/>
        <v>1</v>
      </c>
      <c r="E514" s="9">
        <f>_xlfn.XLOOKUP(C514,提成标准!C:C,提成标准!H:H,"")</f>
        <v>2</v>
      </c>
      <c r="F514" s="9">
        <f t="shared" si="26"/>
        <v>2</v>
      </c>
      <c r="G514" s="9">
        <f>_xlfn.XLOOKUP(I514,过机服务商重量差!A:A,过机服务商重量差!L:L)</f>
        <v>3</v>
      </c>
      <c r="H514" s="9" t="str">
        <f ca="1">IFERROR(LOOKUP(1,0/((B514=名单!B:B)*(VALUE(AY514)&gt;=名单!E:E)*(VALUE(AY514)&lt;=名单!G:G)*(AA514="正常走货")),名单!H:H),"否")</f>
        <v>是</v>
      </c>
      <c r="I514" s="64" t="s">
        <v>1657</v>
      </c>
      <c r="J514" s="64" t="s">
        <v>1659</v>
      </c>
      <c r="L514" s="65" t="s">
        <v>160</v>
      </c>
      <c r="N514" s="64" t="s">
        <v>18</v>
      </c>
      <c r="O514" s="66"/>
      <c r="P514" s="66"/>
      <c r="T514" s="66"/>
      <c r="U514" s="65" t="s">
        <v>337</v>
      </c>
      <c r="V514" s="65" t="s">
        <v>14381</v>
      </c>
      <c r="W514" s="66"/>
      <c r="Y514" s="66"/>
      <c r="Z514" s="66"/>
      <c r="AA514" s="65" t="s">
        <v>14382</v>
      </c>
      <c r="AQ514" s="64">
        <v>45</v>
      </c>
      <c r="AU514" s="66"/>
      <c r="AV514" s="66"/>
      <c r="AW514" s="66"/>
      <c r="AX514" s="66"/>
      <c r="AY514" s="67" t="s">
        <v>14907</v>
      </c>
      <c r="BE514" s="66"/>
    </row>
    <row r="515" spans="1:58">
      <c r="A515" s="9" t="str">
        <f t="shared" si="24"/>
        <v>2026-01</v>
      </c>
      <c r="B515" s="9" t="str">
        <f>_xlfn.XLOOKUP(I515,过机服务商重量差!A:A,过机服务商重量差!G:G)</f>
        <v>无崖子</v>
      </c>
      <c r="C515" s="9" t="str">
        <f>IF(N515="FBA","主营产品",IF(N515="专线","专线",LOOKUP(1,0/((G515&gt;=提成标准!D:D)*(G515&lt;提成标准!E:E)),提成标准!C:C)))</f>
        <v>快递小货</v>
      </c>
      <c r="D515" s="9">
        <f t="shared" si="25"/>
        <v>1</v>
      </c>
      <c r="E515" s="9">
        <f>_xlfn.XLOOKUP(C515,提成标准!C:C,提成标准!H:H,"")</f>
        <v>2</v>
      </c>
      <c r="F515" s="9">
        <f t="shared" si="26"/>
        <v>2</v>
      </c>
      <c r="G515" s="9">
        <f>_xlfn.XLOOKUP(I515,过机服务商重量差!A:A,过机服务商重量差!L:L)</f>
        <v>3</v>
      </c>
      <c r="H515" s="9" t="str">
        <f ca="1">IFERROR(LOOKUP(1,0/((B515=名单!B:B)*(VALUE(AY515)&gt;=名单!E:E)*(VALUE(AY515)&lt;=名单!G:G)*(AA515="正常走货")),名单!H:H),"否")</f>
        <v>是</v>
      </c>
      <c r="I515" s="64" t="s">
        <v>1660</v>
      </c>
      <c r="J515" s="64" t="s">
        <v>1662</v>
      </c>
      <c r="L515" s="65" t="s">
        <v>160</v>
      </c>
      <c r="N515" s="64" t="s">
        <v>18</v>
      </c>
      <c r="O515" s="66"/>
      <c r="P515" s="66"/>
      <c r="T515" s="66"/>
      <c r="U515" s="65" t="s">
        <v>337</v>
      </c>
      <c r="V515" s="64" t="s">
        <v>14381</v>
      </c>
      <c r="W515" s="66"/>
      <c r="Y515" s="66"/>
      <c r="Z515" s="66"/>
      <c r="AA515" s="65" t="s">
        <v>14382</v>
      </c>
      <c r="AQ515" s="64">
        <v>0</v>
      </c>
      <c r="AV515" s="66"/>
      <c r="AX515" s="66"/>
      <c r="AY515" s="67" t="s">
        <v>14908</v>
      </c>
      <c r="BE515" s="66"/>
    </row>
    <row r="516" spans="1:58">
      <c r="A516" s="9" t="str">
        <f t="shared" si="24"/>
        <v>2026-01</v>
      </c>
      <c r="B516" s="9" t="str">
        <f>_xlfn.XLOOKUP(I516,过机服务商重量差!A:A,过机服务商重量差!G:G)</f>
        <v>无崖子</v>
      </c>
      <c r="C516" s="9" t="str">
        <f>IF(N516="FBA","主营产品",IF(N516="专线","专线",LOOKUP(1,0/((G516&gt;=提成标准!D:D)*(G516&lt;提成标准!E:E)),提成标准!C:C)))</f>
        <v>快递小货</v>
      </c>
      <c r="D516" s="9">
        <f t="shared" si="25"/>
        <v>1</v>
      </c>
      <c r="E516" s="9">
        <f>_xlfn.XLOOKUP(C516,提成标准!C:C,提成标准!H:H,"")</f>
        <v>2</v>
      </c>
      <c r="F516" s="9">
        <f t="shared" si="26"/>
        <v>2</v>
      </c>
      <c r="G516" s="9">
        <f>_xlfn.XLOOKUP(I516,过机服务商重量差!A:A,过机服务商重量差!L:L)</f>
        <v>3</v>
      </c>
      <c r="H516" s="9" t="str">
        <f ca="1">IFERROR(LOOKUP(1,0/((B516=名单!B:B)*(VALUE(AY516)&gt;=名单!E:E)*(VALUE(AY516)&lt;=名单!G:G)*(AA516="正常走货")),名单!H:H),"否")</f>
        <v>是</v>
      </c>
      <c r="I516" s="64" t="s">
        <v>1663</v>
      </c>
      <c r="J516" s="64" t="s">
        <v>1665</v>
      </c>
      <c r="L516" s="65" t="s">
        <v>603</v>
      </c>
      <c r="N516" s="64" t="s">
        <v>18</v>
      </c>
      <c r="O516" s="66"/>
      <c r="P516" s="66"/>
      <c r="T516" s="66"/>
      <c r="U516" s="65" t="s">
        <v>328</v>
      </c>
      <c r="V516" s="65" t="s">
        <v>14385</v>
      </c>
      <c r="W516" s="66"/>
      <c r="Y516" s="66"/>
      <c r="Z516" s="66"/>
      <c r="AA516" s="65" t="s">
        <v>14382</v>
      </c>
      <c r="AQ516" s="64">
        <v>197</v>
      </c>
      <c r="AU516" s="66"/>
      <c r="AV516" s="66"/>
      <c r="AW516" s="66"/>
      <c r="AX516" s="66"/>
      <c r="AY516" s="67" t="s">
        <v>14909</v>
      </c>
      <c r="BE516" s="66"/>
    </row>
    <row r="517" spans="1:58">
      <c r="A517" s="9" t="str">
        <f t="shared" si="24"/>
        <v>2026-01</v>
      </c>
      <c r="B517" s="9" t="str">
        <f>_xlfn.XLOOKUP(I517,过机服务商重量差!A:A,过机服务商重量差!G:G)</f>
        <v>无崖子</v>
      </c>
      <c r="C517" s="9" t="str">
        <f>IF(N517="FBA","主营产品",IF(N517="专线","专线",LOOKUP(1,0/((G517&gt;=提成标准!D:D)*(G517&lt;提成标准!E:E)),提成标准!C:C)))</f>
        <v>快递小货</v>
      </c>
      <c r="D517" s="9">
        <f t="shared" si="25"/>
        <v>1</v>
      </c>
      <c r="E517" s="9">
        <f>_xlfn.XLOOKUP(C517,提成标准!C:C,提成标准!H:H,"")</f>
        <v>2</v>
      </c>
      <c r="F517" s="9">
        <f t="shared" si="26"/>
        <v>2</v>
      </c>
      <c r="G517" s="9">
        <f>_xlfn.XLOOKUP(I517,过机服务商重量差!A:A,过机服务商重量差!L:L)</f>
        <v>3</v>
      </c>
      <c r="H517" s="9" t="str">
        <f ca="1">IFERROR(LOOKUP(1,0/((B517=名单!B:B)*(VALUE(AY517)&gt;=名单!E:E)*(VALUE(AY517)&lt;=名单!G:G)*(AA517="正常走货")),名单!H:H),"否")</f>
        <v>是</v>
      </c>
      <c r="I517" s="64" t="s">
        <v>1666</v>
      </c>
      <c r="J517" s="64" t="s">
        <v>1668</v>
      </c>
      <c r="L517" s="64" t="s">
        <v>160</v>
      </c>
      <c r="N517" s="64" t="s">
        <v>18</v>
      </c>
      <c r="O517" s="66"/>
      <c r="P517" s="66"/>
      <c r="T517" s="66"/>
      <c r="U517" s="65" t="s">
        <v>337</v>
      </c>
      <c r="V517" s="65" t="s">
        <v>14381</v>
      </c>
      <c r="W517" s="66"/>
      <c r="Y517" s="66"/>
      <c r="Z517" s="66"/>
      <c r="AA517" s="65" t="s">
        <v>14382</v>
      </c>
      <c r="AQ517" s="64">
        <v>0</v>
      </c>
      <c r="AU517" s="66"/>
      <c r="AV517" s="66"/>
      <c r="AX517" s="66"/>
      <c r="AY517" s="67" t="s">
        <v>14910</v>
      </c>
      <c r="BE517" s="66"/>
      <c r="BF517" s="66"/>
    </row>
    <row r="518" spans="1:58">
      <c r="A518" s="9" t="str">
        <f t="shared" si="24"/>
        <v>2026-01</v>
      </c>
      <c r="B518" s="9" t="str">
        <f>_xlfn.XLOOKUP(I518,过机服务商重量差!A:A,过机服务商重量差!G:G)</f>
        <v>无崖子</v>
      </c>
      <c r="C518" s="9" t="str">
        <f>IF(N518="FBA","主营产品",IF(N518="专线","专线",LOOKUP(1,0/((G518&gt;=提成标准!D:D)*(G518&lt;提成标准!E:E)),提成标准!C:C)))</f>
        <v>快递小货</v>
      </c>
      <c r="D518" s="9">
        <f t="shared" si="25"/>
        <v>1</v>
      </c>
      <c r="E518" s="9">
        <f>_xlfn.XLOOKUP(C518,提成标准!C:C,提成标准!H:H,"")</f>
        <v>2</v>
      </c>
      <c r="F518" s="9">
        <f t="shared" si="26"/>
        <v>2</v>
      </c>
      <c r="G518" s="9">
        <f>_xlfn.XLOOKUP(I518,过机服务商重量差!A:A,过机服务商重量差!L:L)</f>
        <v>3</v>
      </c>
      <c r="H518" s="9" t="str">
        <f ca="1">IFERROR(LOOKUP(1,0/((B518=名单!B:B)*(VALUE(AY518)&gt;=名单!E:E)*(VALUE(AY518)&lt;=名单!G:G)*(AA518="正常走货")),名单!H:H),"否")</f>
        <v>是</v>
      </c>
      <c r="I518" s="64" t="s">
        <v>1669</v>
      </c>
      <c r="J518" s="64" t="s">
        <v>1671</v>
      </c>
      <c r="L518" s="64" t="s">
        <v>160</v>
      </c>
      <c r="N518" s="64" t="s">
        <v>18</v>
      </c>
      <c r="O518" s="66"/>
      <c r="P518" s="66"/>
      <c r="T518" s="66"/>
      <c r="U518" s="65" t="s">
        <v>337</v>
      </c>
      <c r="V518" s="65" t="s">
        <v>14381</v>
      </c>
      <c r="W518" s="66"/>
      <c r="Y518" s="66"/>
      <c r="Z518" s="66"/>
      <c r="AA518" s="65" t="s">
        <v>14382</v>
      </c>
      <c r="AQ518" s="64">
        <v>0</v>
      </c>
      <c r="AU518" s="66"/>
      <c r="AV518" s="66"/>
      <c r="AX518" s="66"/>
      <c r="AY518" s="67" t="s">
        <v>14911</v>
      </c>
      <c r="BE518" s="66"/>
      <c r="BF518" s="66"/>
    </row>
    <row r="519" spans="1:58">
      <c r="A519" s="9" t="str">
        <f t="shared" si="24"/>
        <v>2026-01</v>
      </c>
      <c r="B519" s="9" t="str">
        <f>_xlfn.XLOOKUP(I519,过机服务商重量差!A:A,过机服务商重量差!G:G)</f>
        <v>玉麒麟</v>
      </c>
      <c r="C519" s="9" t="str">
        <f>IF(N519="FBA","主营产品",IF(N519="专线","专线",LOOKUP(1,0/((G519&gt;=提成标准!D:D)*(G519&lt;提成标准!E:E)),提成标准!C:C)))</f>
        <v>快递大货</v>
      </c>
      <c r="D519" s="9">
        <f t="shared" si="25"/>
        <v>79</v>
      </c>
      <c r="E519" s="9">
        <f>_xlfn.XLOOKUP(C519,提成标准!C:C,提成标准!H:H,"")</f>
        <v>0.1</v>
      </c>
      <c r="F519" s="9">
        <f t="shared" si="26"/>
        <v>7.9</v>
      </c>
      <c r="G519" s="9">
        <f>_xlfn.XLOOKUP(I519,过机服务商重量差!A:A,过机服务商重量差!L:L)</f>
        <v>79</v>
      </c>
      <c r="H519" s="9" t="str">
        <f ca="1">IFERROR(LOOKUP(1,0/((B519=名单!B:B)*(VALUE(AY519)&gt;=名单!E:E)*(VALUE(AY519)&lt;=名单!G:G)*(AA519="正常走货")),名单!H:H),"否")</f>
        <v>否</v>
      </c>
      <c r="I519" s="64" t="s">
        <v>1672</v>
      </c>
      <c r="J519" s="64" t="s">
        <v>1674</v>
      </c>
      <c r="L519" s="65" t="s">
        <v>256</v>
      </c>
      <c r="N519" s="64" t="s">
        <v>18</v>
      </c>
      <c r="O519" s="66"/>
      <c r="P519" s="66"/>
      <c r="T519" s="66"/>
      <c r="U519" s="65" t="s">
        <v>562</v>
      </c>
      <c r="V519" s="65" t="s">
        <v>14413</v>
      </c>
      <c r="W519" s="66"/>
      <c r="Y519" s="66"/>
      <c r="Z519" s="66"/>
      <c r="AA519" s="65" t="s">
        <v>14382</v>
      </c>
      <c r="AQ519" s="64">
        <v>395</v>
      </c>
      <c r="AU519" s="66"/>
      <c r="AV519" s="66"/>
      <c r="AW519" s="66"/>
      <c r="AX519" s="66"/>
      <c r="AY519" s="67" t="s">
        <v>14912</v>
      </c>
      <c r="BE519" s="66"/>
    </row>
    <row r="520" spans="1:58">
      <c r="A520" s="9" t="str">
        <f t="shared" si="24"/>
        <v>2026-01</v>
      </c>
      <c r="B520" s="9" t="str">
        <f>_xlfn.XLOOKUP(I520,过机服务商重量差!A:A,过机服务商重量差!G:G)</f>
        <v>帅时莹</v>
      </c>
      <c r="C520" s="9" t="str">
        <f>IF(N520="FBA","主营产品",IF(N520="专线","专线",LOOKUP(1,0/((G520&gt;=提成标准!D:D)*(G520&lt;提成标准!E:E)),提成标准!C:C)))</f>
        <v>快递小货</v>
      </c>
      <c r="D520" s="9">
        <f t="shared" si="25"/>
        <v>1</v>
      </c>
      <c r="E520" s="9">
        <f>_xlfn.XLOOKUP(C520,提成标准!C:C,提成标准!H:H,"")</f>
        <v>2</v>
      </c>
      <c r="F520" s="9">
        <f t="shared" si="26"/>
        <v>2</v>
      </c>
      <c r="G520" s="9">
        <f>_xlfn.XLOOKUP(I520,过机服务商重量差!A:A,过机服务商重量差!L:L)</f>
        <v>18</v>
      </c>
      <c r="H520" s="9" t="str">
        <f ca="1">IFERROR(LOOKUP(1,0/((B520=名单!B:B)*(VALUE(AY520)&gt;=名单!E:E)*(VALUE(AY520)&lt;=名单!G:G)*(AA520="正常走货")),名单!H:H),"否")</f>
        <v>否</v>
      </c>
      <c r="I520" s="64" t="s">
        <v>1675</v>
      </c>
      <c r="J520" s="64" t="s">
        <v>1677</v>
      </c>
      <c r="L520" s="65" t="s">
        <v>938</v>
      </c>
      <c r="N520" s="65" t="s">
        <v>18</v>
      </c>
      <c r="O520" s="66"/>
      <c r="P520" s="66"/>
      <c r="T520" s="66"/>
      <c r="U520" s="65" t="s">
        <v>562</v>
      </c>
      <c r="V520" s="65" t="s">
        <v>14413</v>
      </c>
      <c r="W520" s="66"/>
      <c r="Y520" s="66"/>
      <c r="Z520" s="66"/>
      <c r="AA520" s="65" t="s">
        <v>14382</v>
      </c>
      <c r="AQ520" s="64">
        <v>8</v>
      </c>
      <c r="AU520" s="66"/>
      <c r="AV520" s="66"/>
      <c r="AW520" s="66"/>
      <c r="AX520" s="66"/>
      <c r="AY520" s="67" t="s">
        <v>14913</v>
      </c>
      <c r="BE520" s="66"/>
    </row>
    <row r="521" spans="1:58">
      <c r="A521" s="9" t="str">
        <f t="shared" si="24"/>
        <v>2026-01</v>
      </c>
      <c r="B521" s="9" t="str">
        <f>_xlfn.XLOOKUP(I521,过机服务商重量差!A:A,过机服务商重量差!G:G)</f>
        <v>玉麒麟</v>
      </c>
      <c r="C521" s="9" t="str">
        <f>IF(N521="FBA","主营产品",IF(N521="专线","专线",LOOKUP(1,0/((G521&gt;=提成标准!D:D)*(G521&lt;提成标准!E:E)),提成标准!C:C)))</f>
        <v>快递小货</v>
      </c>
      <c r="D521" s="9">
        <f t="shared" si="25"/>
        <v>1</v>
      </c>
      <c r="E521" s="9">
        <f>_xlfn.XLOOKUP(C521,提成标准!C:C,提成标准!H:H,"")</f>
        <v>2</v>
      </c>
      <c r="F521" s="9">
        <f t="shared" si="26"/>
        <v>2</v>
      </c>
      <c r="G521" s="9">
        <f>_xlfn.XLOOKUP(I521,过机服务商重量差!A:A,过机服务商重量差!L:L)</f>
        <v>11</v>
      </c>
      <c r="H521" s="9" t="str">
        <f ca="1">IFERROR(LOOKUP(1,0/((B521=名单!B:B)*(VALUE(AY521)&gt;=名单!E:E)*(VALUE(AY521)&lt;=名单!G:G)*(AA521="正常走货")),名单!H:H),"否")</f>
        <v>否</v>
      </c>
      <c r="I521" s="64" t="s">
        <v>1678</v>
      </c>
      <c r="J521" s="64" t="s">
        <v>1680</v>
      </c>
      <c r="L521" s="65" t="s">
        <v>17</v>
      </c>
      <c r="N521" s="64" t="s">
        <v>18</v>
      </c>
      <c r="O521" s="66"/>
      <c r="P521" s="66"/>
      <c r="T521" s="66"/>
      <c r="U521" s="65" t="s">
        <v>562</v>
      </c>
      <c r="V521" s="65" t="s">
        <v>14413</v>
      </c>
      <c r="W521" s="66"/>
      <c r="Y521" s="66"/>
      <c r="Z521" s="66"/>
      <c r="AA521" s="65" t="s">
        <v>14382</v>
      </c>
      <c r="AQ521" s="64">
        <v>89</v>
      </c>
      <c r="AU521" s="66"/>
      <c r="AV521" s="66"/>
      <c r="AW521" s="66"/>
      <c r="AX521" s="66"/>
      <c r="AY521" s="67" t="s">
        <v>14914</v>
      </c>
      <c r="BE521" s="66"/>
    </row>
    <row r="522" spans="1:58">
      <c r="A522" s="9" t="str">
        <f t="shared" si="24"/>
        <v>2026-01</v>
      </c>
      <c r="B522" s="9" t="str">
        <f>_xlfn.XLOOKUP(I522,过机服务商重量差!A:A,过机服务商重量差!G:G)</f>
        <v>帅时莹</v>
      </c>
      <c r="C522" s="9" t="str">
        <f>IF(N522="FBA","主营产品",IF(N522="专线","专线",LOOKUP(1,0/((G522&gt;=提成标准!D:D)*(G522&lt;提成标准!E:E)),提成标准!C:C)))</f>
        <v>快递小货</v>
      </c>
      <c r="D522" s="9">
        <f t="shared" si="25"/>
        <v>1</v>
      </c>
      <c r="E522" s="9">
        <f>_xlfn.XLOOKUP(C522,提成标准!C:C,提成标准!H:H,"")</f>
        <v>2</v>
      </c>
      <c r="F522" s="9">
        <f t="shared" si="26"/>
        <v>2</v>
      </c>
      <c r="G522" s="9">
        <f>_xlfn.XLOOKUP(I522,过机服务商重量差!A:A,过机服务商重量差!L:L)</f>
        <v>1.5</v>
      </c>
      <c r="H522" s="9" t="str">
        <f ca="1">IFERROR(LOOKUP(1,0/((B522=名单!B:B)*(VALUE(AY522)&gt;=名单!E:E)*(VALUE(AY522)&lt;=名单!G:G)*(AA522="正常走货")),名单!H:H),"否")</f>
        <v>否</v>
      </c>
      <c r="I522" s="64" t="s">
        <v>1681</v>
      </c>
      <c r="J522" s="64" t="s">
        <v>1683</v>
      </c>
      <c r="L522" s="65" t="s">
        <v>458</v>
      </c>
      <c r="N522" s="64" t="s">
        <v>18</v>
      </c>
      <c r="O522" s="66"/>
      <c r="P522" s="66"/>
      <c r="T522" s="66"/>
      <c r="U522" s="65" t="s">
        <v>562</v>
      </c>
      <c r="V522" s="65" t="s">
        <v>14413</v>
      </c>
      <c r="W522" s="66"/>
      <c r="Y522" s="66"/>
      <c r="Z522" s="66"/>
      <c r="AA522" s="65" t="s">
        <v>14382</v>
      </c>
      <c r="AQ522" s="64">
        <v>60</v>
      </c>
      <c r="AU522" s="66"/>
      <c r="AV522" s="66"/>
      <c r="AW522" s="66"/>
      <c r="AX522" s="66"/>
      <c r="AY522" s="67" t="s">
        <v>14915</v>
      </c>
      <c r="BE522" s="66"/>
    </row>
    <row r="523" spans="1:58">
      <c r="A523" s="9" t="str">
        <f t="shared" si="24"/>
        <v>2026-01</v>
      </c>
      <c r="B523" s="9" t="str">
        <f>_xlfn.XLOOKUP(I523,过机服务商重量差!A:A,过机服务商重量差!G:G)</f>
        <v>帅时莹</v>
      </c>
      <c r="C523" s="9" t="str">
        <f>IF(N523="FBA","主营产品",IF(N523="专线","专线",LOOKUP(1,0/((G523&gt;=提成标准!D:D)*(G523&lt;提成标准!E:E)),提成标准!C:C)))</f>
        <v>快递大货</v>
      </c>
      <c r="D523" s="9">
        <f t="shared" si="25"/>
        <v>520</v>
      </c>
      <c r="E523" s="9">
        <f>_xlfn.XLOOKUP(C523,提成标准!C:C,提成标准!H:H,"")</f>
        <v>0.1</v>
      </c>
      <c r="F523" s="9">
        <f t="shared" si="26"/>
        <v>52</v>
      </c>
      <c r="G523" s="9">
        <f>_xlfn.XLOOKUP(I523,过机服务商重量差!A:A,过机服务商重量差!L:L)</f>
        <v>520</v>
      </c>
      <c r="H523" s="9" t="str">
        <f ca="1">IFERROR(LOOKUP(1,0/((B523=名单!B:B)*(VALUE(AY523)&gt;=名单!E:E)*(VALUE(AY523)&lt;=名单!G:G)*(AA523="正常走货")),名单!H:H),"否")</f>
        <v>否</v>
      </c>
      <c r="I523" s="64" t="s">
        <v>1684</v>
      </c>
      <c r="J523" s="64" t="s">
        <v>1686</v>
      </c>
      <c r="L523" s="65" t="s">
        <v>97</v>
      </c>
      <c r="N523" s="64" t="s">
        <v>18</v>
      </c>
      <c r="O523" s="66"/>
      <c r="P523" s="66"/>
      <c r="T523" s="66"/>
      <c r="U523" s="65" t="s">
        <v>540</v>
      </c>
      <c r="V523" s="65" t="s">
        <v>14413</v>
      </c>
      <c r="W523" s="66"/>
      <c r="Y523" s="66"/>
      <c r="Z523" s="66"/>
      <c r="AA523" s="65" t="s">
        <v>14382</v>
      </c>
      <c r="AQ523" s="64">
        <v>7900</v>
      </c>
      <c r="AU523" s="66"/>
      <c r="AV523" s="66"/>
      <c r="AW523" s="66"/>
      <c r="AX523" s="66"/>
      <c r="AY523" s="67" t="s">
        <v>14916</v>
      </c>
      <c r="BE523" s="66"/>
    </row>
    <row r="524" spans="1:58">
      <c r="A524" s="9" t="str">
        <f t="shared" si="24"/>
        <v>2026-01</v>
      </c>
      <c r="B524" s="9" t="str">
        <f>_xlfn.XLOOKUP(I524,过机服务商重量差!A:A,过机服务商重量差!G:G)</f>
        <v>风清扬</v>
      </c>
      <c r="C524" s="9" t="str">
        <f>IF(N524="FBA","主营产品",IF(N524="专线","专线",LOOKUP(1,0/((G524&gt;=提成标准!D:D)*(G524&lt;提成标准!E:E)),提成标准!C:C)))</f>
        <v>快递大货</v>
      </c>
      <c r="D524" s="9">
        <f t="shared" si="25"/>
        <v>100</v>
      </c>
      <c r="E524" s="9">
        <f>_xlfn.XLOOKUP(C524,提成标准!C:C,提成标准!H:H,"")</f>
        <v>0.1</v>
      </c>
      <c r="F524" s="9">
        <f t="shared" si="26"/>
        <v>10</v>
      </c>
      <c r="G524" s="9">
        <f>_xlfn.XLOOKUP(I524,过机服务商重量差!A:A,过机服务商重量差!L:L)</f>
        <v>100</v>
      </c>
      <c r="H524" s="9" t="str">
        <f ca="1">IFERROR(LOOKUP(1,0/((B524=名单!B:B)*(VALUE(AY524)&gt;=名单!E:E)*(VALUE(AY524)&lt;=名单!G:G)*(AA524="正常走货")),名单!H:H),"否")</f>
        <v>否</v>
      </c>
      <c r="I524" s="64" t="s">
        <v>1687</v>
      </c>
      <c r="J524" s="64" t="s">
        <v>1689</v>
      </c>
      <c r="L524" s="65" t="s">
        <v>317</v>
      </c>
      <c r="N524" s="64" t="s">
        <v>18</v>
      </c>
      <c r="O524" s="66"/>
      <c r="P524" s="66"/>
      <c r="T524" s="66"/>
      <c r="U524" s="65" t="s">
        <v>215</v>
      </c>
      <c r="V524" s="65" t="s">
        <v>14381</v>
      </c>
      <c r="W524" s="66"/>
      <c r="Y524" s="66"/>
      <c r="Z524" s="66"/>
      <c r="AA524" s="65" t="s">
        <v>14382</v>
      </c>
      <c r="AQ524" s="64">
        <v>200</v>
      </c>
      <c r="AV524" s="66"/>
      <c r="AX524" s="66"/>
      <c r="AY524" s="67" t="s">
        <v>14917</v>
      </c>
      <c r="BE524" s="66"/>
    </row>
    <row r="525" spans="1:58">
      <c r="A525" s="9" t="str">
        <f t="shared" si="24"/>
        <v>2026-01</v>
      </c>
      <c r="B525" s="9" t="str">
        <f>_xlfn.XLOOKUP(I525,过机服务商重量差!A:A,过机服务商重量差!G:G)</f>
        <v>玉麒麟</v>
      </c>
      <c r="C525" s="9" t="str">
        <f>IF(N525="FBA","主营产品",IF(N525="专线","专线",LOOKUP(1,0/((G525&gt;=提成标准!D:D)*(G525&lt;提成标准!E:E)),提成标准!C:C)))</f>
        <v>快递小货</v>
      </c>
      <c r="D525" s="9">
        <f t="shared" si="25"/>
        <v>1</v>
      </c>
      <c r="E525" s="9">
        <f>_xlfn.XLOOKUP(C525,提成标准!C:C,提成标准!H:H,"")</f>
        <v>2</v>
      </c>
      <c r="F525" s="9">
        <f t="shared" si="26"/>
        <v>2</v>
      </c>
      <c r="G525" s="9">
        <f>_xlfn.XLOOKUP(I525,过机服务商重量差!A:A,过机服务商重量差!L:L)</f>
        <v>1</v>
      </c>
      <c r="H525" s="9" t="str">
        <f ca="1">IFERROR(LOOKUP(1,0/((B525=名单!B:B)*(VALUE(AY525)&gt;=名单!E:E)*(VALUE(AY525)&lt;=名单!G:G)*(AA525="正常走货")),名单!H:H),"否")</f>
        <v>否</v>
      </c>
      <c r="I525" s="64" t="s">
        <v>1690</v>
      </c>
      <c r="J525" s="64" t="s">
        <v>36</v>
      </c>
      <c r="L525" s="65" t="s">
        <v>17</v>
      </c>
      <c r="N525" s="64" t="s">
        <v>18</v>
      </c>
      <c r="O525" s="66"/>
      <c r="P525" s="66"/>
      <c r="T525" s="66"/>
      <c r="U525" s="65" t="s">
        <v>79</v>
      </c>
      <c r="V525" s="65" t="s">
        <v>14381</v>
      </c>
      <c r="W525" s="66"/>
      <c r="Y525" s="66"/>
      <c r="Z525" s="66"/>
      <c r="AA525" s="65" t="s">
        <v>14382</v>
      </c>
      <c r="AQ525" s="64">
        <v>130.9</v>
      </c>
      <c r="AU525" s="66"/>
      <c r="AV525" s="66"/>
      <c r="AW525" s="66"/>
      <c r="AX525" s="66"/>
      <c r="AY525" s="67" t="s">
        <v>14918</v>
      </c>
      <c r="BC525" s="66"/>
      <c r="BE525" s="66"/>
    </row>
    <row r="526" spans="1:58">
      <c r="A526" s="9" t="str">
        <f t="shared" si="24"/>
        <v>2026-01</v>
      </c>
      <c r="B526" s="9" t="str">
        <f>_xlfn.XLOOKUP(I526,过机服务商重量差!A:A,过机服务商重量差!G:G)</f>
        <v>风清扬</v>
      </c>
      <c r="C526" s="9" t="str">
        <f>IF(N526="FBA","主营产品",IF(N526="专线","专线",LOOKUP(1,0/((G526&gt;=提成标准!D:D)*(G526&lt;提成标准!E:E)),提成标准!C:C)))</f>
        <v>快递大货</v>
      </c>
      <c r="D526" s="9">
        <f t="shared" si="25"/>
        <v>39</v>
      </c>
      <c r="E526" s="9">
        <f>_xlfn.XLOOKUP(C526,提成标准!C:C,提成标准!H:H,"")</f>
        <v>0.1</v>
      </c>
      <c r="F526" s="9">
        <f t="shared" si="26"/>
        <v>3.9</v>
      </c>
      <c r="G526" s="9">
        <f>_xlfn.XLOOKUP(I526,过机服务商重量差!A:A,过机服务商重量差!L:L)</f>
        <v>39</v>
      </c>
      <c r="H526" s="9" t="str">
        <f ca="1">IFERROR(LOOKUP(1,0/((B526=名单!B:B)*(VALUE(AY526)&gt;=名单!E:E)*(VALUE(AY526)&lt;=名单!G:G)*(AA526="正常走货")),名单!H:H),"否")</f>
        <v>否</v>
      </c>
      <c r="I526" s="64" t="s">
        <v>1692</v>
      </c>
      <c r="J526" s="64" t="s">
        <v>1694</v>
      </c>
      <c r="L526" s="64" t="s">
        <v>317</v>
      </c>
      <c r="N526" s="64" t="s">
        <v>18</v>
      </c>
      <c r="O526" s="66"/>
      <c r="P526" s="66"/>
      <c r="T526" s="66"/>
      <c r="U526" s="65" t="s">
        <v>1038</v>
      </c>
      <c r="V526" s="65" t="s">
        <v>14410</v>
      </c>
      <c r="W526" s="66"/>
      <c r="Y526" s="66"/>
      <c r="Z526" s="66"/>
      <c r="AA526" s="65" t="s">
        <v>14382</v>
      </c>
      <c r="AQ526" s="64">
        <v>100</v>
      </c>
      <c r="AU526" s="66"/>
      <c r="AV526" s="66"/>
      <c r="AX526" s="66"/>
      <c r="AY526" s="67" t="s">
        <v>14919</v>
      </c>
      <c r="BE526" s="66"/>
      <c r="BF526" s="66"/>
    </row>
    <row r="527" spans="1:58">
      <c r="A527" s="9" t="str">
        <f t="shared" si="24"/>
        <v>2026-01</v>
      </c>
      <c r="B527" s="9" t="str">
        <f>_xlfn.XLOOKUP(I527,过机服务商重量差!A:A,过机服务商重量差!G:G)</f>
        <v>小旋风</v>
      </c>
      <c r="C527" s="9" t="str">
        <f>IF(N527="FBA","主营产品",IF(N527="专线","专线",LOOKUP(1,0/((G527&gt;=提成标准!D:D)*(G527&lt;提成标准!E:E)),提成标准!C:C)))</f>
        <v>快递大货</v>
      </c>
      <c r="D527" s="9">
        <f t="shared" si="25"/>
        <v>102</v>
      </c>
      <c r="E527" s="9">
        <f>_xlfn.XLOOKUP(C527,提成标准!C:C,提成标准!H:H,"")</f>
        <v>0.1</v>
      </c>
      <c r="F527" s="9">
        <f t="shared" si="26"/>
        <v>10.2</v>
      </c>
      <c r="G527" s="9">
        <f>_xlfn.XLOOKUP(I527,过机服务商重量差!A:A,过机服务商重量差!L:L)</f>
        <v>102</v>
      </c>
      <c r="H527" s="9" t="str">
        <f ca="1">IFERROR(LOOKUP(1,0/((B527=名单!B:B)*(VALUE(AY527)&gt;=名单!E:E)*(VALUE(AY527)&lt;=名单!G:G)*(AA527="正常走货")),名单!H:H),"否")</f>
        <v>否</v>
      </c>
      <c r="I527" s="64" t="s">
        <v>1695</v>
      </c>
      <c r="J527" s="64" t="s">
        <v>1697</v>
      </c>
      <c r="L527" s="65" t="s">
        <v>85</v>
      </c>
      <c r="N527" s="64" t="s">
        <v>18</v>
      </c>
      <c r="O527" s="66"/>
      <c r="P527" s="66"/>
      <c r="T527" s="66"/>
      <c r="U527" s="65" t="s">
        <v>687</v>
      </c>
      <c r="V527" s="65" t="s">
        <v>14410</v>
      </c>
      <c r="W527" s="66"/>
      <c r="Y527" s="66"/>
      <c r="Z527" s="66"/>
      <c r="AA527" s="65" t="s">
        <v>14382</v>
      </c>
      <c r="AQ527" s="64">
        <v>110.9</v>
      </c>
      <c r="AU527" s="66"/>
      <c r="AV527" s="66"/>
      <c r="AW527" s="66"/>
      <c r="AX527" s="66"/>
      <c r="AY527" s="67" t="s">
        <v>14920</v>
      </c>
    </row>
    <row r="528" spans="1:58">
      <c r="A528" s="9" t="str">
        <f t="shared" si="24"/>
        <v>2026-01</v>
      </c>
      <c r="B528" s="9" t="str">
        <f>_xlfn.XLOOKUP(I528,过机服务商重量差!A:A,过机服务商重量差!G:G)</f>
        <v>帅时莹</v>
      </c>
      <c r="C528" s="9" t="str">
        <f>IF(N528="FBA","主营产品",IF(N528="专线","专线",LOOKUP(1,0/((G528&gt;=提成标准!D:D)*(G528&lt;提成标准!E:E)),提成标准!C:C)))</f>
        <v>快递小货</v>
      </c>
      <c r="D528" s="9">
        <f t="shared" si="25"/>
        <v>1</v>
      </c>
      <c r="E528" s="9">
        <f>_xlfn.XLOOKUP(C528,提成标准!C:C,提成标准!H:H,"")</f>
        <v>2</v>
      </c>
      <c r="F528" s="9">
        <f t="shared" si="26"/>
        <v>2</v>
      </c>
      <c r="G528" s="9">
        <f>_xlfn.XLOOKUP(I528,过机服务商重量差!A:A,过机服务商重量差!L:L)</f>
        <v>7</v>
      </c>
      <c r="H528" s="9" t="str">
        <f ca="1">IFERROR(LOOKUP(1,0/((B528=名单!B:B)*(VALUE(AY528)&gt;=名单!E:E)*(VALUE(AY528)&lt;=名单!G:G)*(AA528="正常走货")),名单!H:H),"否")</f>
        <v>否</v>
      </c>
      <c r="I528" s="64" t="s">
        <v>1698</v>
      </c>
      <c r="J528" s="64" t="s">
        <v>1700</v>
      </c>
      <c r="L528" s="65" t="s">
        <v>738</v>
      </c>
      <c r="N528" s="64" t="s">
        <v>18</v>
      </c>
      <c r="O528" s="66"/>
      <c r="P528" s="66"/>
      <c r="T528" s="66"/>
      <c r="U528" s="65" t="s">
        <v>1701</v>
      </c>
      <c r="V528" s="65" t="s">
        <v>14413</v>
      </c>
      <c r="W528" s="66"/>
      <c r="Y528" s="66"/>
      <c r="Z528" s="66"/>
      <c r="AA528" s="65" t="s">
        <v>14382</v>
      </c>
      <c r="AQ528" s="64">
        <v>-181.2</v>
      </c>
      <c r="AU528" s="66"/>
      <c r="AV528" s="66"/>
      <c r="AW528" s="66"/>
      <c r="AX528" s="66"/>
      <c r="AY528" s="67" t="s">
        <v>14921</v>
      </c>
      <c r="BE528" s="66"/>
    </row>
    <row r="529" spans="1:58">
      <c r="A529" s="9" t="str">
        <f t="shared" si="24"/>
        <v>2026-01</v>
      </c>
      <c r="B529" s="9" t="str">
        <f>_xlfn.XLOOKUP(I529,过机服务商重量差!A:A,过机服务商重量差!G:G)</f>
        <v>无崖子</v>
      </c>
      <c r="C529" s="9" t="str">
        <f>IF(N529="FBA","主营产品",IF(N529="专线","专线",LOOKUP(1,0/((G529&gt;=提成标准!D:D)*(G529&lt;提成标准!E:E)),提成标准!C:C)))</f>
        <v>快递大货</v>
      </c>
      <c r="D529" s="9">
        <f t="shared" si="25"/>
        <v>38</v>
      </c>
      <c r="E529" s="9">
        <f>_xlfn.XLOOKUP(C529,提成标准!C:C,提成标准!H:H,"")</f>
        <v>0.1</v>
      </c>
      <c r="F529" s="9">
        <f t="shared" si="26"/>
        <v>3.8</v>
      </c>
      <c r="G529" s="9">
        <f>_xlfn.XLOOKUP(I529,过机服务商重量差!A:A,过机服务商重量差!L:L)</f>
        <v>38</v>
      </c>
      <c r="H529" s="9" t="str">
        <f ca="1">IFERROR(LOOKUP(1,0/((B529=名单!B:B)*(VALUE(AY529)&gt;=名单!E:E)*(VALUE(AY529)&lt;=名单!G:G)*(AA529="正常走货")),名单!H:H),"否")</f>
        <v>是</v>
      </c>
      <c r="I529" s="64" t="s">
        <v>1702</v>
      </c>
      <c r="J529" s="64" t="s">
        <v>1704</v>
      </c>
      <c r="L529" s="64" t="s">
        <v>728</v>
      </c>
      <c r="N529" s="64" t="s">
        <v>18</v>
      </c>
      <c r="O529" s="66"/>
      <c r="P529" s="66"/>
      <c r="T529" s="66"/>
      <c r="U529" s="65" t="s">
        <v>20</v>
      </c>
      <c r="V529" s="65" t="s">
        <v>14381</v>
      </c>
      <c r="W529" s="66"/>
      <c r="Y529" s="66"/>
      <c r="Z529" s="66"/>
      <c r="AA529" s="65" t="s">
        <v>14382</v>
      </c>
      <c r="AQ529" s="64">
        <v>524</v>
      </c>
      <c r="AU529" s="66"/>
      <c r="AV529" s="66"/>
      <c r="AX529" s="66"/>
      <c r="AY529" s="67" t="s">
        <v>14922</v>
      </c>
      <c r="BE529" s="66"/>
    </row>
    <row r="530" spans="1:58">
      <c r="A530" s="9" t="str">
        <f t="shared" si="24"/>
        <v>2026-01</v>
      </c>
      <c r="B530" s="9" t="str">
        <f>_xlfn.XLOOKUP(I530,过机服务商重量差!A:A,过机服务商重量差!G:G)</f>
        <v>无崖子</v>
      </c>
      <c r="C530" s="9" t="str">
        <f>IF(N530="FBA","主营产品",IF(N530="专线","专线",LOOKUP(1,0/((G530&gt;=提成标准!D:D)*(G530&lt;提成标准!E:E)),提成标准!C:C)))</f>
        <v>快递大货</v>
      </c>
      <c r="D530" s="9">
        <f t="shared" si="25"/>
        <v>22.5</v>
      </c>
      <c r="E530" s="9">
        <f>_xlfn.XLOOKUP(C530,提成标准!C:C,提成标准!H:H,"")</f>
        <v>0.1</v>
      </c>
      <c r="F530" s="9">
        <f t="shared" si="26"/>
        <v>2.25</v>
      </c>
      <c r="G530" s="9">
        <f>_xlfn.XLOOKUP(I530,过机服务商重量差!A:A,过机服务商重量差!L:L)</f>
        <v>22.5</v>
      </c>
      <c r="H530" s="9" t="str">
        <f ca="1">IFERROR(LOOKUP(1,0/((B530=名单!B:B)*(VALUE(AY530)&gt;=名单!E:E)*(VALUE(AY530)&lt;=名单!G:G)*(AA530="正常走货")),名单!H:H),"否")</f>
        <v>是</v>
      </c>
      <c r="I530" s="64" t="s">
        <v>1705</v>
      </c>
      <c r="J530" s="64" t="s">
        <v>1707</v>
      </c>
      <c r="L530" s="65" t="s">
        <v>728</v>
      </c>
      <c r="N530" s="65" t="s">
        <v>18</v>
      </c>
      <c r="O530" s="66"/>
      <c r="P530" s="66"/>
      <c r="T530" s="66"/>
      <c r="U530" s="65" t="s">
        <v>20</v>
      </c>
      <c r="V530" s="65" t="s">
        <v>14381</v>
      </c>
      <c r="W530" s="66"/>
      <c r="Y530" s="66"/>
      <c r="Z530" s="66"/>
      <c r="AA530" s="65" t="s">
        <v>14382</v>
      </c>
      <c r="AQ530" s="64">
        <v>260</v>
      </c>
      <c r="AU530" s="66"/>
      <c r="AV530" s="66"/>
      <c r="AW530" s="66"/>
      <c r="AX530" s="66"/>
      <c r="AY530" s="67" t="s">
        <v>14923</v>
      </c>
      <c r="BE530" s="66"/>
      <c r="BF530" s="66"/>
    </row>
    <row r="531" spans="1:58">
      <c r="A531" s="9" t="str">
        <f t="shared" si="24"/>
        <v>2026-01</v>
      </c>
      <c r="B531" s="9" t="str">
        <f>_xlfn.XLOOKUP(I531,过机服务商重量差!A:A,过机服务商重量差!G:G)</f>
        <v>小旋风</v>
      </c>
      <c r="C531" s="9" t="str">
        <f>IF(N531="FBA","主营产品",IF(N531="专线","专线",LOOKUP(1,0/((G531&gt;=提成标准!D:D)*(G531&lt;提成标准!E:E)),提成标准!C:C)))</f>
        <v>快递大货</v>
      </c>
      <c r="D531" s="9">
        <f t="shared" si="25"/>
        <v>66</v>
      </c>
      <c r="E531" s="9">
        <f>_xlfn.XLOOKUP(C531,提成标准!C:C,提成标准!H:H,"")</f>
        <v>0.1</v>
      </c>
      <c r="F531" s="9">
        <f t="shared" si="26"/>
        <v>6.6</v>
      </c>
      <c r="G531" s="9">
        <f>_xlfn.XLOOKUP(I531,过机服务商重量差!A:A,过机服务商重量差!L:L)</f>
        <v>66</v>
      </c>
      <c r="H531" s="9" t="str">
        <f ca="1">IFERROR(LOOKUP(1,0/((B531=名单!B:B)*(VALUE(AY531)&gt;=名单!E:E)*(VALUE(AY531)&lt;=名单!G:G)*(AA531="正常走货")),名单!H:H),"否")</f>
        <v>否</v>
      </c>
      <c r="I531" s="64" t="s">
        <v>1708</v>
      </c>
      <c r="J531" s="64" t="s">
        <v>1710</v>
      </c>
      <c r="L531" s="65" t="s">
        <v>85</v>
      </c>
      <c r="N531" s="64" t="s">
        <v>18</v>
      </c>
      <c r="O531" s="66"/>
      <c r="P531" s="66"/>
      <c r="T531" s="66"/>
      <c r="U531" s="65" t="s">
        <v>398</v>
      </c>
      <c r="V531" s="65" t="s">
        <v>14385</v>
      </c>
      <c r="W531" s="66"/>
      <c r="Y531" s="66"/>
      <c r="Z531" s="66"/>
      <c r="AA531" s="65" t="s">
        <v>14382</v>
      </c>
      <c r="AQ531" s="64">
        <v>145.2</v>
      </c>
      <c r="AU531" s="66"/>
      <c r="AV531" s="66"/>
      <c r="AW531" s="66"/>
      <c r="AX531" s="66"/>
      <c r="AY531" s="67" t="s">
        <v>14924</v>
      </c>
      <c r="BE531" s="66"/>
    </row>
    <row r="532" spans="1:58">
      <c r="A532" s="9" t="str">
        <f t="shared" si="24"/>
        <v>2026-01</v>
      </c>
      <c r="B532" s="9" t="str">
        <f>_xlfn.XLOOKUP(I532,过机服务商重量差!A:A,过机服务商重量差!G:G)</f>
        <v>玉麒麟</v>
      </c>
      <c r="C532" s="9" t="str">
        <f>IF(N532="FBA","主营产品",IF(N532="专线","专线",LOOKUP(1,0/((G532&gt;=提成标准!D:D)*(G532&lt;提成标准!E:E)),提成标准!C:C)))</f>
        <v>快递大货</v>
      </c>
      <c r="D532" s="9">
        <f t="shared" si="25"/>
        <v>46</v>
      </c>
      <c r="E532" s="9">
        <f>_xlfn.XLOOKUP(C532,提成标准!C:C,提成标准!H:H,"")</f>
        <v>0.1</v>
      </c>
      <c r="F532" s="9">
        <f t="shared" si="26"/>
        <v>4.6</v>
      </c>
      <c r="G532" s="9">
        <f>_xlfn.XLOOKUP(I532,过机服务商重量差!A:A,过机服务商重量差!L:L)</f>
        <v>46</v>
      </c>
      <c r="H532" s="9" t="str">
        <f ca="1">IFERROR(LOOKUP(1,0/((B532=名单!B:B)*(VALUE(AY532)&gt;=名单!E:E)*(VALUE(AY532)&lt;=名单!G:G)*(AA532="正常走货")),名单!H:H),"否")</f>
        <v>否</v>
      </c>
      <c r="I532" s="64" t="s">
        <v>1711</v>
      </c>
      <c r="J532" s="64" t="s">
        <v>1713</v>
      </c>
      <c r="L532" s="65" t="s">
        <v>17</v>
      </c>
      <c r="N532" s="64" t="s">
        <v>18</v>
      </c>
      <c r="O532" s="66"/>
      <c r="P532" s="66"/>
      <c r="T532" s="66"/>
      <c r="U532" s="65" t="s">
        <v>20</v>
      </c>
      <c r="V532" s="65" t="s">
        <v>14381</v>
      </c>
      <c r="W532" s="66"/>
      <c r="Y532" s="66"/>
      <c r="Z532" s="66"/>
      <c r="AA532" s="65" t="s">
        <v>14382</v>
      </c>
      <c r="AQ532" s="64">
        <v>152.83</v>
      </c>
      <c r="AU532" s="66"/>
      <c r="AV532" s="66"/>
      <c r="AW532" s="66"/>
      <c r="AX532" s="66"/>
      <c r="AY532" s="67" t="s">
        <v>14925</v>
      </c>
      <c r="BE532" s="66"/>
    </row>
    <row r="533" spans="1:58">
      <c r="A533" s="9" t="str">
        <f t="shared" si="24"/>
        <v>2026-01</v>
      </c>
      <c r="B533" s="9" t="str">
        <f>_xlfn.XLOOKUP(I533,过机服务商重量差!A:A,过机服务商重量差!G:G)</f>
        <v/>
      </c>
      <c r="C533" s="9" t="str">
        <f>IF(N533="FBA","主营产品",IF(N533="专线","专线",LOOKUP(1,0/((G533&gt;=提成标准!D:D)*(G533&lt;提成标准!E:E)),提成标准!C:C)))</f>
        <v>快递大货</v>
      </c>
      <c r="D533" s="9">
        <f t="shared" si="25"/>
        <v>960</v>
      </c>
      <c r="E533" s="9">
        <f>_xlfn.XLOOKUP(C533,提成标准!C:C,提成标准!H:H,"")</f>
        <v>0.1</v>
      </c>
      <c r="F533" s="9">
        <f t="shared" si="26"/>
        <v>96</v>
      </c>
      <c r="G533" s="9">
        <f>_xlfn.XLOOKUP(I533,过机服务商重量差!A:A,过机服务商重量差!L:L)</f>
        <v>960</v>
      </c>
      <c r="H533" s="9" t="str">
        <f ca="1">IFERROR(LOOKUP(1,0/((B533=名单!B:B)*(VALUE(AY533)&gt;=名单!E:E)*(VALUE(AY533)&lt;=名单!G:G)*(AA533="正常走货")),名单!H:H),"否")</f>
        <v>否</v>
      </c>
      <c r="I533" s="64" t="s">
        <v>1714</v>
      </c>
      <c r="J533" s="64" t="s">
        <v>36</v>
      </c>
      <c r="L533" s="65" t="s">
        <v>1230</v>
      </c>
      <c r="N533" s="64" t="s">
        <v>18</v>
      </c>
      <c r="O533" s="66"/>
      <c r="P533" s="66"/>
      <c r="T533" s="66"/>
      <c r="U533" s="65" t="s">
        <v>223</v>
      </c>
      <c r="V533" s="65" t="s">
        <v>14413</v>
      </c>
      <c r="W533" s="66"/>
      <c r="Y533" s="66"/>
      <c r="Z533" s="66"/>
      <c r="AA533" s="65" t="s">
        <v>14382</v>
      </c>
      <c r="AQ533" s="64">
        <v>2000</v>
      </c>
      <c r="AU533" s="66"/>
      <c r="AV533" s="66"/>
      <c r="AW533" s="66"/>
      <c r="AX533" s="66"/>
      <c r="AY533" s="67" t="s">
        <v>14926</v>
      </c>
      <c r="BE533" s="66"/>
    </row>
    <row r="534" spans="1:58">
      <c r="A534" s="9" t="str">
        <f t="shared" si="24"/>
        <v>2026-01</v>
      </c>
      <c r="B534" s="9" t="str">
        <f>_xlfn.XLOOKUP(I534,过机服务商重量差!A:A,过机服务商重量差!G:G)</f>
        <v>小旋风</v>
      </c>
      <c r="C534" s="9" t="str">
        <f>IF(N534="FBA","主营产品",IF(N534="专线","专线",LOOKUP(1,0/((G534&gt;=提成标准!D:D)*(G534&lt;提成标准!E:E)),提成标准!C:C)))</f>
        <v>快递大货</v>
      </c>
      <c r="D534" s="9">
        <f t="shared" si="25"/>
        <v>43</v>
      </c>
      <c r="E534" s="9">
        <f>_xlfn.XLOOKUP(C534,提成标准!C:C,提成标准!H:H,"")</f>
        <v>0.1</v>
      </c>
      <c r="F534" s="9">
        <f t="shared" si="26"/>
        <v>4.3</v>
      </c>
      <c r="G534" s="9">
        <f>_xlfn.XLOOKUP(I534,过机服务商重量差!A:A,过机服务商重量差!L:L)</f>
        <v>43</v>
      </c>
      <c r="H534" s="9" t="str">
        <f ca="1">IFERROR(LOOKUP(1,0/((B534=名单!B:B)*(VALUE(AY534)&gt;=名单!E:E)*(VALUE(AY534)&lt;=名单!G:G)*(AA534="正常走货")),名单!H:H),"否")</f>
        <v>否</v>
      </c>
      <c r="I534" s="64" t="s">
        <v>1716</v>
      </c>
      <c r="J534" s="64" t="s">
        <v>1718</v>
      </c>
      <c r="L534" s="65" t="s">
        <v>85</v>
      </c>
      <c r="N534" s="64" t="s">
        <v>18</v>
      </c>
      <c r="O534" s="66"/>
      <c r="P534" s="66"/>
      <c r="T534" s="66"/>
      <c r="U534" s="65" t="s">
        <v>306</v>
      </c>
      <c r="V534" s="65" t="s">
        <v>14413</v>
      </c>
      <c r="W534" s="66"/>
      <c r="Y534" s="66"/>
      <c r="Z534" s="66"/>
      <c r="AA534" s="65" t="s">
        <v>14382</v>
      </c>
      <c r="AQ534" s="64">
        <v>408.6</v>
      </c>
      <c r="AU534" s="66"/>
      <c r="AV534" s="66"/>
      <c r="AW534" s="66"/>
      <c r="AX534" s="66"/>
      <c r="AY534" s="67" t="s">
        <v>14927</v>
      </c>
      <c r="BE534" s="66"/>
    </row>
    <row r="535" spans="1:58">
      <c r="A535" s="9" t="str">
        <f t="shared" si="24"/>
        <v>2026-01</v>
      </c>
      <c r="B535" s="9" t="str">
        <f>_xlfn.XLOOKUP(I535,过机服务商重量差!A:A,过机服务商重量差!G:G)</f>
        <v>帅时莹</v>
      </c>
      <c r="C535" s="9" t="str">
        <f>IF(N535="FBA","主营产品",IF(N535="专线","专线",LOOKUP(1,0/((G535&gt;=提成标准!D:D)*(G535&lt;提成标准!E:E)),提成标准!C:C)))</f>
        <v>快递大货</v>
      </c>
      <c r="D535" s="9">
        <f t="shared" si="25"/>
        <v>44</v>
      </c>
      <c r="E535" s="9">
        <f>_xlfn.XLOOKUP(C535,提成标准!C:C,提成标准!H:H,"")</f>
        <v>0.1</v>
      </c>
      <c r="F535" s="9">
        <f t="shared" si="26"/>
        <v>4.4</v>
      </c>
      <c r="G535" s="9">
        <f>_xlfn.XLOOKUP(I535,过机服务商重量差!A:A,过机服务商重量差!L:L)</f>
        <v>44</v>
      </c>
      <c r="H535" s="9" t="str">
        <f ca="1">IFERROR(LOOKUP(1,0/((B535=名单!B:B)*(VALUE(AY535)&gt;=名单!E:E)*(VALUE(AY535)&lt;=名单!G:G)*(AA535="正常走货")),名单!H:H),"否")</f>
        <v>否</v>
      </c>
      <c r="I535" s="64" t="s">
        <v>1719</v>
      </c>
      <c r="J535" s="64" t="s">
        <v>1721</v>
      </c>
      <c r="L535" s="65" t="s">
        <v>97</v>
      </c>
      <c r="N535" s="64" t="s">
        <v>18</v>
      </c>
      <c r="O535" s="66"/>
      <c r="P535" s="66"/>
      <c r="T535" s="66"/>
      <c r="U535" s="65" t="s">
        <v>679</v>
      </c>
      <c r="V535" s="65" t="s">
        <v>14422</v>
      </c>
      <c r="W535" s="66"/>
      <c r="Y535" s="66"/>
      <c r="Z535" s="66"/>
      <c r="AA535" s="65" t="s">
        <v>14382</v>
      </c>
      <c r="AQ535" s="64">
        <v>153.2</v>
      </c>
      <c r="AV535" s="66"/>
      <c r="AW535" s="66"/>
      <c r="AX535" s="66"/>
      <c r="AY535" s="67" t="s">
        <v>14928</v>
      </c>
      <c r="BE535" s="66"/>
    </row>
    <row r="536" spans="1:58">
      <c r="A536" s="9" t="str">
        <f t="shared" si="24"/>
        <v>2026-01</v>
      </c>
      <c r="B536" s="9" t="str">
        <f>_xlfn.XLOOKUP(I536,过机服务商重量差!A:A,过机服务商重量差!G:G)</f>
        <v>风清扬</v>
      </c>
      <c r="C536" s="9" t="str">
        <f>IF(N536="FBA","主营产品",IF(N536="专线","专线",LOOKUP(1,0/((G536&gt;=提成标准!D:D)*(G536&lt;提成标准!E:E)),提成标准!C:C)))</f>
        <v>快递大货</v>
      </c>
      <c r="D536" s="9">
        <f t="shared" si="25"/>
        <v>297</v>
      </c>
      <c r="E536" s="9">
        <f>_xlfn.XLOOKUP(C536,提成标准!C:C,提成标准!H:H,"")</f>
        <v>0.1</v>
      </c>
      <c r="F536" s="9">
        <f t="shared" si="26"/>
        <v>29.7</v>
      </c>
      <c r="G536" s="9">
        <f>_xlfn.XLOOKUP(I536,过机服务商重量差!A:A,过机服务商重量差!L:L)</f>
        <v>297</v>
      </c>
      <c r="H536" s="9" t="str">
        <f ca="1">IFERROR(LOOKUP(1,0/((B536=名单!B:B)*(VALUE(AY536)&gt;=名单!E:E)*(VALUE(AY536)&lt;=名单!G:G)*(AA536="正常走货")),名单!H:H),"否")</f>
        <v>否</v>
      </c>
      <c r="I536" s="64" t="s">
        <v>1722</v>
      </c>
      <c r="J536" s="64" t="s">
        <v>1724</v>
      </c>
      <c r="L536" s="65" t="s">
        <v>1725</v>
      </c>
      <c r="N536" s="64" t="s">
        <v>18</v>
      </c>
      <c r="O536" s="66"/>
      <c r="P536" s="66"/>
      <c r="T536" s="66"/>
      <c r="U536" s="65" t="s">
        <v>199</v>
      </c>
      <c r="V536" s="65" t="s">
        <v>14442</v>
      </c>
      <c r="W536" s="66"/>
      <c r="Y536" s="66"/>
      <c r="Z536" s="66"/>
      <c r="AA536" s="65" t="s">
        <v>14382</v>
      </c>
      <c r="AQ536" s="64">
        <v>2079</v>
      </c>
      <c r="AU536" s="66"/>
      <c r="AV536" s="66"/>
      <c r="AW536" s="66"/>
      <c r="AX536" s="66"/>
      <c r="AY536" s="67" t="s">
        <v>14929</v>
      </c>
      <c r="BE536" s="66"/>
    </row>
    <row r="537" spans="1:58">
      <c r="A537" s="9" t="str">
        <f t="shared" si="24"/>
        <v>2026-01</v>
      </c>
      <c r="B537" s="9" t="str">
        <f>_xlfn.XLOOKUP(I537,过机服务商重量差!A:A,过机服务商重量差!G:G)</f>
        <v>玉麒麟</v>
      </c>
      <c r="C537" s="9" t="str">
        <f>IF(N537="FBA","主营产品",IF(N537="专线","专线",LOOKUP(1,0/((G537&gt;=提成标准!D:D)*(G537&lt;提成标准!E:E)),提成标准!C:C)))</f>
        <v>快递大货</v>
      </c>
      <c r="D537" s="9">
        <f t="shared" si="25"/>
        <v>22</v>
      </c>
      <c r="E537" s="9">
        <f>_xlfn.XLOOKUP(C537,提成标准!C:C,提成标准!H:H,"")</f>
        <v>0.1</v>
      </c>
      <c r="F537" s="9">
        <f t="shared" si="26"/>
        <v>2.2</v>
      </c>
      <c r="G537" s="9">
        <f>_xlfn.XLOOKUP(I537,过机服务商重量差!A:A,过机服务商重量差!L:L)</f>
        <v>22</v>
      </c>
      <c r="H537" s="9" t="str">
        <f ca="1">IFERROR(LOOKUP(1,0/((B537=名单!B:B)*(VALUE(AY537)&gt;=名单!E:E)*(VALUE(AY537)&lt;=名单!G:G)*(AA537="正常走货")),名单!H:H),"否")</f>
        <v>否</v>
      </c>
      <c r="I537" s="64" t="s">
        <v>1726</v>
      </c>
      <c r="J537" s="64" t="s">
        <v>1728</v>
      </c>
      <c r="L537" s="65" t="s">
        <v>17</v>
      </c>
      <c r="N537" s="64" t="s">
        <v>18</v>
      </c>
      <c r="O537" s="66"/>
      <c r="P537" s="66"/>
      <c r="T537" s="66"/>
      <c r="U537" s="65" t="s">
        <v>279</v>
      </c>
      <c r="V537" s="65" t="s">
        <v>14410</v>
      </c>
      <c r="W537" s="66"/>
      <c r="Y537" s="66"/>
      <c r="Z537" s="66"/>
      <c r="AA537" s="65" t="s">
        <v>14382</v>
      </c>
      <c r="AQ537" s="64">
        <v>341.07</v>
      </c>
      <c r="AV537" s="66"/>
      <c r="AX537" s="66"/>
      <c r="AY537" s="67" t="s">
        <v>14930</v>
      </c>
      <c r="BE537" s="66"/>
    </row>
    <row r="538" spans="1:58">
      <c r="A538" s="9" t="str">
        <f t="shared" si="24"/>
        <v>2026-01</v>
      </c>
      <c r="B538" s="9" t="str">
        <f>_xlfn.XLOOKUP(I538,过机服务商重量差!A:A,过机服务商重量差!G:G)</f>
        <v>玉麒麟</v>
      </c>
      <c r="C538" s="9" t="str">
        <f>IF(N538="FBA","主营产品",IF(N538="专线","专线",LOOKUP(1,0/((G538&gt;=提成标准!D:D)*(G538&lt;提成标准!E:E)),提成标准!C:C)))</f>
        <v>快递小货</v>
      </c>
      <c r="D538" s="9">
        <f t="shared" si="25"/>
        <v>1</v>
      </c>
      <c r="E538" s="9">
        <f>_xlfn.XLOOKUP(C538,提成标准!C:C,提成标准!H:H,"")</f>
        <v>2</v>
      </c>
      <c r="F538" s="9">
        <f t="shared" si="26"/>
        <v>2</v>
      </c>
      <c r="G538" s="9">
        <f>_xlfn.XLOOKUP(I538,过机服务商重量差!A:A,过机服务商重量差!L:L)</f>
        <v>1</v>
      </c>
      <c r="H538" s="9" t="str">
        <f ca="1">IFERROR(LOOKUP(1,0/((B538=名单!B:B)*(VALUE(AY538)&gt;=名单!E:E)*(VALUE(AY538)&lt;=名单!G:G)*(AA538="正常走货")),名单!H:H),"否")</f>
        <v>否</v>
      </c>
      <c r="I538" s="64" t="s">
        <v>1729</v>
      </c>
      <c r="J538" s="64" t="s">
        <v>1731</v>
      </c>
      <c r="L538" s="65" t="s">
        <v>17</v>
      </c>
      <c r="N538" s="64" t="s">
        <v>18</v>
      </c>
      <c r="O538" s="66"/>
      <c r="P538" s="66"/>
      <c r="T538" s="66"/>
      <c r="U538" s="65" t="s">
        <v>675</v>
      </c>
      <c r="V538" s="65" t="s">
        <v>14385</v>
      </c>
      <c r="W538" s="66"/>
      <c r="Y538" s="66"/>
      <c r="Z538" s="66"/>
      <c r="AA538" s="65" t="s">
        <v>14382</v>
      </c>
      <c r="AB538" s="66"/>
      <c r="AQ538" s="64">
        <v>100</v>
      </c>
      <c r="AV538" s="66"/>
      <c r="AW538" s="66"/>
      <c r="AX538" s="66"/>
      <c r="AY538" s="67" t="s">
        <v>14931</v>
      </c>
      <c r="BE538" s="66"/>
    </row>
    <row r="539" spans="1:58">
      <c r="A539" s="9" t="str">
        <f t="shared" si="24"/>
        <v>2026-01</v>
      </c>
      <c r="B539" s="9" t="str">
        <f>_xlfn.XLOOKUP(I539,过机服务商重量差!A:A,过机服务商重量差!G:G)</f>
        <v>玉麒麟</v>
      </c>
      <c r="C539" s="9" t="str">
        <f>IF(N539="FBA","主营产品",IF(N539="专线","专线",LOOKUP(1,0/((G539&gt;=提成标准!D:D)*(G539&lt;提成标准!E:E)),提成标准!C:C)))</f>
        <v>快递小货</v>
      </c>
      <c r="D539" s="9">
        <f t="shared" si="25"/>
        <v>1</v>
      </c>
      <c r="E539" s="9">
        <f>_xlfn.XLOOKUP(C539,提成标准!C:C,提成标准!H:H,"")</f>
        <v>2</v>
      </c>
      <c r="F539" s="9">
        <f t="shared" si="26"/>
        <v>2</v>
      </c>
      <c r="G539" s="9">
        <f>_xlfn.XLOOKUP(I539,过机服务商重量差!A:A,过机服务商重量差!L:L)</f>
        <v>3</v>
      </c>
      <c r="H539" s="9" t="str">
        <f ca="1">IFERROR(LOOKUP(1,0/((B539=名单!B:B)*(VALUE(AY539)&gt;=名单!E:E)*(VALUE(AY539)&lt;=名单!G:G)*(AA539="正常走货")),名单!H:H),"否")</f>
        <v>否</v>
      </c>
      <c r="I539" s="64" t="s">
        <v>1732</v>
      </c>
      <c r="J539" s="64" t="s">
        <v>1734</v>
      </c>
      <c r="L539" s="65" t="s">
        <v>17</v>
      </c>
      <c r="N539" s="64" t="s">
        <v>18</v>
      </c>
      <c r="O539" s="66"/>
      <c r="P539" s="66"/>
      <c r="T539" s="66"/>
      <c r="U539" s="65" t="s">
        <v>353</v>
      </c>
      <c r="V539" s="65" t="s">
        <v>14389</v>
      </c>
      <c r="W539" s="66"/>
      <c r="Y539" s="66"/>
      <c r="Z539" s="66"/>
      <c r="AA539" s="65" t="s">
        <v>14382</v>
      </c>
      <c r="AQ539" s="64">
        <v>-12.27</v>
      </c>
      <c r="AV539" s="66"/>
      <c r="AW539" s="66"/>
      <c r="AX539" s="66"/>
      <c r="AY539" s="67" t="s">
        <v>14932</v>
      </c>
      <c r="BE539" s="66"/>
    </row>
    <row r="540" spans="1:58">
      <c r="A540" s="9" t="str">
        <f t="shared" si="24"/>
        <v>2026-01</v>
      </c>
      <c r="B540" s="9" t="str">
        <f>_xlfn.XLOOKUP(I540,过机服务商重量差!A:A,过机服务商重量差!G:G)</f>
        <v>帅时莹</v>
      </c>
      <c r="C540" s="9" t="str">
        <f>IF(N540="FBA","主营产品",IF(N540="专线","专线",LOOKUP(1,0/((G540&gt;=提成标准!D:D)*(G540&lt;提成标准!E:E)),提成标准!C:C)))</f>
        <v>快递大货</v>
      </c>
      <c r="D540" s="9">
        <f t="shared" si="25"/>
        <v>25</v>
      </c>
      <c r="E540" s="9">
        <f>_xlfn.XLOOKUP(C540,提成标准!C:C,提成标准!H:H,"")</f>
        <v>0.1</v>
      </c>
      <c r="F540" s="9">
        <f t="shared" si="26"/>
        <v>2.5</v>
      </c>
      <c r="G540" s="9">
        <f>_xlfn.XLOOKUP(I540,过机服务商重量差!A:A,过机服务商重量差!L:L)</f>
        <v>25</v>
      </c>
      <c r="H540" s="9" t="str">
        <f ca="1">IFERROR(LOOKUP(1,0/((B540=名单!B:B)*(VALUE(AY540)&gt;=名单!E:E)*(VALUE(AY540)&lt;=名单!G:G)*(AA540="正常走货")),名单!H:H),"否")</f>
        <v>否</v>
      </c>
      <c r="I540" s="64" t="s">
        <v>1735</v>
      </c>
      <c r="J540" s="64" t="s">
        <v>1737</v>
      </c>
      <c r="L540" s="64" t="s">
        <v>938</v>
      </c>
      <c r="N540" s="64" t="s">
        <v>18</v>
      </c>
      <c r="O540" s="66"/>
      <c r="P540" s="66"/>
      <c r="T540" s="66"/>
      <c r="U540" s="65" t="s">
        <v>558</v>
      </c>
      <c r="V540" s="65" t="s">
        <v>14413</v>
      </c>
      <c r="W540" s="66"/>
      <c r="Y540" s="66"/>
      <c r="Z540" s="66"/>
      <c r="AA540" s="65" t="s">
        <v>14382</v>
      </c>
      <c r="AQ540" s="64">
        <v>75</v>
      </c>
      <c r="AU540" s="66"/>
      <c r="AV540" s="66"/>
      <c r="AX540" s="66"/>
      <c r="AY540" s="67" t="s">
        <v>14933</v>
      </c>
      <c r="BE540" s="66"/>
    </row>
    <row r="541" spans="1:58">
      <c r="A541" s="9" t="str">
        <f t="shared" si="24"/>
        <v>2026-01</v>
      </c>
      <c r="B541" s="9" t="str">
        <f>_xlfn.XLOOKUP(I541,过机服务商重量差!A:A,过机服务商重量差!G:G)</f>
        <v>无崖子</v>
      </c>
      <c r="C541" s="9" t="str">
        <f>IF(N541="FBA","主营产品",IF(N541="专线","专线",LOOKUP(1,0/((G541&gt;=提成标准!D:D)*(G541&lt;提成标准!E:E)),提成标准!C:C)))</f>
        <v>快递小货</v>
      </c>
      <c r="D541" s="9">
        <f t="shared" si="25"/>
        <v>1</v>
      </c>
      <c r="E541" s="9">
        <f>_xlfn.XLOOKUP(C541,提成标准!C:C,提成标准!H:H,"")</f>
        <v>2</v>
      </c>
      <c r="F541" s="9">
        <f t="shared" si="26"/>
        <v>2</v>
      </c>
      <c r="G541" s="9">
        <f>_xlfn.XLOOKUP(I541,过机服务商重量差!A:A,过机服务商重量差!L:L)</f>
        <v>16.5</v>
      </c>
      <c r="H541" s="9" t="str">
        <f ca="1">IFERROR(LOOKUP(1,0/((B541=名单!B:B)*(VALUE(AY541)&gt;=名单!E:E)*(VALUE(AY541)&lt;=名单!G:G)*(AA541="正常走货")),名单!H:H),"否")</f>
        <v>是</v>
      </c>
      <c r="I541" s="64" t="s">
        <v>1738</v>
      </c>
      <c r="J541" s="64" t="s">
        <v>1740</v>
      </c>
      <c r="L541" s="65" t="s">
        <v>1025</v>
      </c>
      <c r="N541" s="64" t="s">
        <v>18</v>
      </c>
      <c r="O541" s="66"/>
      <c r="P541" s="66"/>
      <c r="T541" s="66"/>
      <c r="U541" s="65" t="s">
        <v>191</v>
      </c>
      <c r="V541" s="65" t="s">
        <v>14413</v>
      </c>
      <c r="W541" s="66"/>
      <c r="Y541" s="66"/>
      <c r="Z541" s="66"/>
      <c r="AA541" s="65" t="s">
        <v>14382</v>
      </c>
      <c r="AQ541" s="64">
        <v>92.37</v>
      </c>
      <c r="AU541" s="66"/>
      <c r="AV541" s="66"/>
      <c r="AW541" s="66"/>
      <c r="AX541" s="66"/>
      <c r="AY541" s="67" t="s">
        <v>14934</v>
      </c>
      <c r="BE541" s="66"/>
    </row>
    <row r="542" spans="1:58">
      <c r="A542" s="9" t="str">
        <f t="shared" si="24"/>
        <v>2026-01</v>
      </c>
      <c r="B542" s="9" t="str">
        <f>_xlfn.XLOOKUP(I542,过机服务商重量差!A:A,过机服务商重量差!G:G)</f>
        <v>小旋风</v>
      </c>
      <c r="C542" s="9" t="str">
        <f>IF(N542="FBA","主营产品",IF(N542="专线","专线",LOOKUP(1,0/((G542&gt;=提成标准!D:D)*(G542&lt;提成标准!E:E)),提成标准!C:C)))</f>
        <v>快递大货</v>
      </c>
      <c r="D542" s="9">
        <f t="shared" si="25"/>
        <v>63</v>
      </c>
      <c r="E542" s="9">
        <f>_xlfn.XLOOKUP(C542,提成标准!C:C,提成标准!H:H,"")</f>
        <v>0.1</v>
      </c>
      <c r="F542" s="9">
        <f t="shared" si="26"/>
        <v>6.3</v>
      </c>
      <c r="G542" s="9">
        <f>_xlfn.XLOOKUP(I542,过机服务商重量差!A:A,过机服务商重量差!L:L)</f>
        <v>63</v>
      </c>
      <c r="H542" s="9" t="str">
        <f ca="1">IFERROR(LOOKUP(1,0/((B542=名单!B:B)*(VALUE(AY542)&gt;=名单!E:E)*(VALUE(AY542)&lt;=名单!G:G)*(AA542="正常走货")),名单!H:H),"否")</f>
        <v>否</v>
      </c>
      <c r="I542" s="64" t="s">
        <v>1741</v>
      </c>
      <c r="J542" s="64" t="s">
        <v>1743</v>
      </c>
      <c r="L542" s="65" t="s">
        <v>85</v>
      </c>
      <c r="N542" s="64" t="s">
        <v>18</v>
      </c>
      <c r="O542" s="66"/>
      <c r="P542" s="66"/>
      <c r="T542" s="66"/>
      <c r="U542" s="65" t="s">
        <v>398</v>
      </c>
      <c r="V542" s="65" t="s">
        <v>14385</v>
      </c>
      <c r="W542" s="66"/>
      <c r="Y542" s="66"/>
      <c r="Z542" s="66"/>
      <c r="AA542" s="65" t="s">
        <v>14382</v>
      </c>
      <c r="AQ542" s="64">
        <v>466.1</v>
      </c>
      <c r="AU542" s="66"/>
      <c r="AV542" s="66"/>
      <c r="AW542" s="66"/>
      <c r="AX542" s="66"/>
      <c r="AY542" s="67" t="s">
        <v>14935</v>
      </c>
      <c r="BE542" s="66"/>
    </row>
    <row r="543" spans="1:58">
      <c r="A543" s="9" t="str">
        <f t="shared" si="24"/>
        <v>2026-01</v>
      </c>
      <c r="B543" s="9" t="str">
        <f>_xlfn.XLOOKUP(I543,过机服务商重量差!A:A,过机服务商重量差!G:G)</f>
        <v>小旋风</v>
      </c>
      <c r="C543" s="9" t="str">
        <f>IF(N543="FBA","主营产品",IF(N543="专线","专线",LOOKUP(1,0/((G543&gt;=提成标准!D:D)*(G543&lt;提成标准!E:E)),提成标准!C:C)))</f>
        <v>快递小货</v>
      </c>
      <c r="D543" s="9">
        <f t="shared" si="25"/>
        <v>1</v>
      </c>
      <c r="E543" s="9">
        <f>_xlfn.XLOOKUP(C543,提成标准!C:C,提成标准!H:H,"")</f>
        <v>2</v>
      </c>
      <c r="F543" s="9">
        <f t="shared" si="26"/>
        <v>2</v>
      </c>
      <c r="G543" s="9">
        <f>_xlfn.XLOOKUP(I543,过机服务商重量差!A:A,过机服务商重量差!L:L)</f>
        <v>0.9</v>
      </c>
      <c r="H543" s="9" t="str">
        <f ca="1">IFERROR(LOOKUP(1,0/((B543=名单!B:B)*(VALUE(AY543)&gt;=名单!E:E)*(VALUE(AY543)&lt;=名单!G:G)*(AA543="正常走货")),名单!H:H),"否")</f>
        <v>否</v>
      </c>
      <c r="I543" s="64" t="s">
        <v>1744</v>
      </c>
      <c r="J543" s="64" t="s">
        <v>1746</v>
      </c>
      <c r="L543" s="65" t="s">
        <v>28</v>
      </c>
      <c r="N543" s="64" t="s">
        <v>18</v>
      </c>
      <c r="O543" s="66"/>
      <c r="P543" s="66"/>
      <c r="T543" s="66"/>
      <c r="U543" s="65" t="s">
        <v>120</v>
      </c>
      <c r="V543" s="65" t="s">
        <v>14385</v>
      </c>
      <c r="W543" s="66"/>
      <c r="Y543" s="66"/>
      <c r="Z543" s="66"/>
      <c r="AA543" s="65" t="s">
        <v>14382</v>
      </c>
      <c r="AQ543" s="64">
        <v>108</v>
      </c>
      <c r="AU543" s="66"/>
      <c r="AV543" s="66"/>
      <c r="AW543" s="66"/>
      <c r="AX543" s="66"/>
      <c r="AY543" s="67" t="s">
        <v>14936</v>
      </c>
      <c r="BE543" s="66"/>
    </row>
    <row r="544" spans="1:58">
      <c r="A544" s="9" t="str">
        <f t="shared" si="24"/>
        <v>2026-01</v>
      </c>
      <c r="B544" s="9" t="str">
        <f>_xlfn.XLOOKUP(I544,过机服务商重量差!A:A,过机服务商重量差!G:G)</f>
        <v>小旋风</v>
      </c>
      <c r="C544" s="9" t="str">
        <f>IF(N544="FBA","主营产品",IF(N544="专线","专线",LOOKUP(1,0/((G544&gt;=提成标准!D:D)*(G544&lt;提成标准!E:E)),提成标准!C:C)))</f>
        <v>快递大货</v>
      </c>
      <c r="D544" s="9">
        <f t="shared" si="25"/>
        <v>30.5</v>
      </c>
      <c r="E544" s="9">
        <f>_xlfn.XLOOKUP(C544,提成标准!C:C,提成标准!H:H,"")</f>
        <v>0.1</v>
      </c>
      <c r="F544" s="9">
        <f t="shared" si="26"/>
        <v>3.05</v>
      </c>
      <c r="G544" s="9">
        <f>_xlfn.XLOOKUP(I544,过机服务商重量差!A:A,过机服务商重量差!L:L)</f>
        <v>30.5</v>
      </c>
      <c r="H544" s="9" t="str">
        <f ca="1">IFERROR(LOOKUP(1,0/((B544=名单!B:B)*(VALUE(AY544)&gt;=名单!E:E)*(VALUE(AY544)&lt;=名单!G:G)*(AA544="正常走货")),名单!H:H),"否")</f>
        <v>否</v>
      </c>
      <c r="I544" s="64" t="s">
        <v>1747</v>
      </c>
      <c r="J544" s="64" t="s">
        <v>1749</v>
      </c>
      <c r="L544" s="65" t="s">
        <v>428</v>
      </c>
      <c r="N544" s="64" t="s">
        <v>18</v>
      </c>
      <c r="O544" s="66"/>
      <c r="P544" s="66"/>
      <c r="T544" s="66"/>
      <c r="U544" s="65" t="s">
        <v>227</v>
      </c>
      <c r="V544" s="65" t="s">
        <v>14413</v>
      </c>
      <c r="W544" s="66"/>
      <c r="Y544" s="66"/>
      <c r="Z544" s="66"/>
      <c r="AA544" s="65" t="s">
        <v>14382</v>
      </c>
      <c r="AQ544" s="64">
        <v>291.5</v>
      </c>
      <c r="AU544" s="66"/>
      <c r="AV544" s="66"/>
      <c r="AW544" s="66"/>
      <c r="AX544" s="66"/>
      <c r="AY544" s="67" t="s">
        <v>14937</v>
      </c>
      <c r="BE544" s="66"/>
      <c r="BF544" s="66"/>
    </row>
    <row r="545" spans="1:58">
      <c r="A545" s="9" t="str">
        <f t="shared" si="24"/>
        <v>2026-01</v>
      </c>
      <c r="B545" s="9" t="str">
        <f>_xlfn.XLOOKUP(I545,过机服务商重量差!A:A,过机服务商重量差!G:G)</f>
        <v>风清扬</v>
      </c>
      <c r="C545" s="9" t="str">
        <f>IF(N545="FBA","主营产品",IF(N545="专线","专线",LOOKUP(1,0/((G545&gt;=提成标准!D:D)*(G545&lt;提成标准!E:E)),提成标准!C:C)))</f>
        <v>快递大货</v>
      </c>
      <c r="D545" s="9">
        <f t="shared" si="25"/>
        <v>1625</v>
      </c>
      <c r="E545" s="9">
        <f>_xlfn.XLOOKUP(C545,提成标准!C:C,提成标准!H:H,"")</f>
        <v>0.1</v>
      </c>
      <c r="F545" s="9">
        <f t="shared" si="26"/>
        <v>162.5</v>
      </c>
      <c r="G545" s="9">
        <f>_xlfn.XLOOKUP(I545,过机服务商重量差!A:A,过机服务商重量差!L:L)</f>
        <v>1625</v>
      </c>
      <c r="H545" s="9" t="str">
        <f ca="1">IFERROR(LOOKUP(1,0/((B545=名单!B:B)*(VALUE(AY545)&gt;=名单!E:E)*(VALUE(AY545)&lt;=名单!G:G)*(AA545="正常走货")),名单!H:H),"否")</f>
        <v>否</v>
      </c>
      <c r="I545" s="64" t="s">
        <v>1750</v>
      </c>
      <c r="J545" s="64" t="s">
        <v>50</v>
      </c>
      <c r="L545" s="65" t="s">
        <v>231</v>
      </c>
      <c r="N545" s="64" t="s">
        <v>18</v>
      </c>
      <c r="O545" s="66"/>
      <c r="P545" s="66"/>
      <c r="T545" s="66"/>
      <c r="U545" s="65" t="s">
        <v>323</v>
      </c>
      <c r="V545" s="65" t="s">
        <v>14476</v>
      </c>
      <c r="W545" s="66"/>
      <c r="Y545" s="66"/>
      <c r="Z545" s="66"/>
      <c r="AA545" s="65" t="s">
        <v>14382</v>
      </c>
      <c r="AQ545" s="64">
        <v>685.399999999999</v>
      </c>
      <c r="AU545" s="66"/>
      <c r="AV545" s="66"/>
      <c r="AW545" s="66"/>
      <c r="AX545" s="66"/>
      <c r="AY545" s="67" t="s">
        <v>14938</v>
      </c>
      <c r="BE545" s="66"/>
    </row>
    <row r="546" spans="1:58">
      <c r="A546" s="9" t="str">
        <f t="shared" si="24"/>
        <v>2026-01</v>
      </c>
      <c r="B546" s="9" t="str">
        <f>_xlfn.XLOOKUP(I546,过机服务商重量差!A:A,过机服务商重量差!G:G)</f>
        <v>小旋风</v>
      </c>
      <c r="C546" s="9" t="str">
        <f>IF(N546="FBA","主营产品",IF(N546="专线","专线",LOOKUP(1,0/((G546&gt;=提成标准!D:D)*(G546&lt;提成标准!E:E)),提成标准!C:C)))</f>
        <v>快递大货</v>
      </c>
      <c r="D546" s="9">
        <f t="shared" si="25"/>
        <v>46.5</v>
      </c>
      <c r="E546" s="9">
        <f>_xlfn.XLOOKUP(C546,提成标准!C:C,提成标准!H:H,"")</f>
        <v>0.1</v>
      </c>
      <c r="F546" s="9">
        <f t="shared" si="26"/>
        <v>4.65</v>
      </c>
      <c r="G546" s="9">
        <f>_xlfn.XLOOKUP(I546,过机服务商重量差!A:A,过机服务商重量差!L:L)</f>
        <v>46.5</v>
      </c>
      <c r="H546" s="9" t="str">
        <f ca="1">IFERROR(LOOKUP(1,0/((B546=名单!B:B)*(VALUE(AY546)&gt;=名单!E:E)*(VALUE(AY546)&lt;=名单!G:G)*(AA546="正常走货")),名单!H:H),"否")</f>
        <v>否</v>
      </c>
      <c r="I546" s="64" t="s">
        <v>1752</v>
      </c>
      <c r="J546" s="64" t="s">
        <v>1754</v>
      </c>
      <c r="L546" s="64" t="s">
        <v>364</v>
      </c>
      <c r="N546" s="64" t="s">
        <v>18</v>
      </c>
      <c r="O546" s="66"/>
      <c r="P546" s="66"/>
      <c r="T546" s="66"/>
      <c r="U546" s="65" t="s">
        <v>408</v>
      </c>
      <c r="V546" s="65" t="s">
        <v>14381</v>
      </c>
      <c r="W546" s="66"/>
      <c r="Y546" s="66"/>
      <c r="Z546" s="66"/>
      <c r="AA546" s="65" t="s">
        <v>14382</v>
      </c>
      <c r="AQ546" s="64">
        <v>253.5</v>
      </c>
      <c r="AU546" s="66"/>
      <c r="AV546" s="66"/>
      <c r="AX546" s="66"/>
      <c r="AY546" s="67" t="s">
        <v>14939</v>
      </c>
      <c r="BE546" s="66"/>
      <c r="BF546" s="66"/>
    </row>
    <row r="547" spans="1:58">
      <c r="A547" s="9" t="str">
        <f t="shared" si="24"/>
        <v>2026-01</v>
      </c>
      <c r="B547" s="9" t="str">
        <f>_xlfn.XLOOKUP(I547,过机服务商重量差!A:A,过机服务商重量差!G:G)</f>
        <v>无崖子</v>
      </c>
      <c r="C547" s="9" t="str">
        <f>IF(N547="FBA","主营产品",IF(N547="专线","专线",LOOKUP(1,0/((G547&gt;=提成标准!D:D)*(G547&lt;提成标准!E:E)),提成标准!C:C)))</f>
        <v>快递小货</v>
      </c>
      <c r="D547" s="9">
        <f t="shared" si="25"/>
        <v>1</v>
      </c>
      <c r="E547" s="9">
        <f>_xlfn.XLOOKUP(C547,提成标准!C:C,提成标准!H:H,"")</f>
        <v>2</v>
      </c>
      <c r="F547" s="9">
        <f t="shared" si="26"/>
        <v>2</v>
      </c>
      <c r="G547" s="9">
        <f>_xlfn.XLOOKUP(I547,过机服务商重量差!A:A,过机服务商重量差!L:L)</f>
        <v>2.5</v>
      </c>
      <c r="H547" s="9" t="str">
        <f ca="1">IFERROR(LOOKUP(1,0/((B547=名单!B:B)*(VALUE(AY547)&gt;=名单!E:E)*(VALUE(AY547)&lt;=名单!G:G)*(AA547="正常走货")),名单!H:H),"否")</f>
        <v>是</v>
      </c>
      <c r="I547" s="64" t="s">
        <v>1755</v>
      </c>
      <c r="J547" s="64" t="s">
        <v>1757</v>
      </c>
      <c r="L547" s="64" t="s">
        <v>336</v>
      </c>
      <c r="N547" s="64" t="s">
        <v>18</v>
      </c>
      <c r="O547" s="66"/>
      <c r="P547" s="66"/>
      <c r="T547" s="66"/>
      <c r="U547" s="65" t="s">
        <v>203</v>
      </c>
      <c r="V547" s="65" t="s">
        <v>14381</v>
      </c>
      <c r="W547" s="66"/>
      <c r="Y547" s="66"/>
      <c r="Z547" s="66"/>
      <c r="AA547" s="65" t="s">
        <v>14382</v>
      </c>
      <c r="AQ547" s="64">
        <v>0</v>
      </c>
      <c r="AU547" s="66"/>
      <c r="AV547" s="66"/>
      <c r="AX547" s="66"/>
      <c r="AY547" s="67" t="s">
        <v>14940</v>
      </c>
      <c r="BE547" s="66"/>
      <c r="BF547" s="66"/>
    </row>
    <row r="548" spans="1:58">
      <c r="A548" s="9" t="str">
        <f t="shared" si="24"/>
        <v>2026-01</v>
      </c>
      <c r="B548" s="9" t="str">
        <f>_xlfn.XLOOKUP(I548,过机服务商重量差!A:A,过机服务商重量差!G:G)</f>
        <v>玉麒麟</v>
      </c>
      <c r="C548" s="9" t="str">
        <f>IF(N548="FBA","主营产品",IF(N548="专线","专线",LOOKUP(1,0/((G548&gt;=提成标准!D:D)*(G548&lt;提成标准!E:E)),提成标准!C:C)))</f>
        <v>快递大货</v>
      </c>
      <c r="D548" s="9">
        <f t="shared" si="25"/>
        <v>70</v>
      </c>
      <c r="E548" s="9">
        <f>_xlfn.XLOOKUP(C548,提成标准!C:C,提成标准!H:H,"")</f>
        <v>0.1</v>
      </c>
      <c r="F548" s="9">
        <f t="shared" si="26"/>
        <v>7</v>
      </c>
      <c r="G548" s="9">
        <f>_xlfn.XLOOKUP(I548,过机服务商重量差!A:A,过机服务商重量差!L:L)</f>
        <v>70</v>
      </c>
      <c r="H548" s="9" t="str">
        <f ca="1">IFERROR(LOOKUP(1,0/((B548=名单!B:B)*(VALUE(AY548)&gt;=名单!E:E)*(VALUE(AY548)&lt;=名单!G:G)*(AA548="正常走货")),名单!H:H),"否")</f>
        <v>否</v>
      </c>
      <c r="I548" s="64" t="s">
        <v>1758</v>
      </c>
      <c r="J548" s="64" t="s">
        <v>1760</v>
      </c>
      <c r="L548" s="65" t="s">
        <v>17</v>
      </c>
      <c r="N548" s="64" t="s">
        <v>18</v>
      </c>
      <c r="O548" s="66"/>
      <c r="P548" s="66"/>
      <c r="T548" s="66"/>
      <c r="U548" s="65" t="s">
        <v>39</v>
      </c>
      <c r="V548" s="65" t="s">
        <v>14389</v>
      </c>
      <c r="W548" s="66"/>
      <c r="Y548" s="66"/>
      <c r="Z548" s="66"/>
      <c r="AA548" s="65" t="s">
        <v>14382</v>
      </c>
      <c r="AQ548" s="64">
        <v>208.6</v>
      </c>
      <c r="AU548" s="66"/>
      <c r="AV548" s="66"/>
      <c r="AW548" s="66"/>
      <c r="AX548" s="66"/>
      <c r="AY548" s="67" t="s">
        <v>14941</v>
      </c>
      <c r="BE548" s="66"/>
    </row>
    <row r="549" spans="1:58">
      <c r="A549" s="9" t="str">
        <f t="shared" si="24"/>
        <v>2026-01</v>
      </c>
      <c r="B549" s="9" t="str">
        <f>_xlfn.XLOOKUP(I549,过机服务商重量差!A:A,过机服务商重量差!G:G)</f>
        <v>玉麒麟</v>
      </c>
      <c r="C549" s="9" t="str">
        <f>IF(N549="FBA","主营产品",IF(N549="专线","专线",LOOKUP(1,0/((G549&gt;=提成标准!D:D)*(G549&lt;提成标准!E:E)),提成标准!C:C)))</f>
        <v>快递小货</v>
      </c>
      <c r="D549" s="9">
        <f t="shared" si="25"/>
        <v>1</v>
      </c>
      <c r="E549" s="9">
        <f>_xlfn.XLOOKUP(C549,提成标准!C:C,提成标准!H:H,"")</f>
        <v>2</v>
      </c>
      <c r="F549" s="9">
        <f t="shared" si="26"/>
        <v>2</v>
      </c>
      <c r="G549" s="9">
        <f>_xlfn.XLOOKUP(I549,过机服务商重量差!A:A,过机服务商重量差!L:L)</f>
        <v>1</v>
      </c>
      <c r="H549" s="9" t="str">
        <f ca="1">IFERROR(LOOKUP(1,0/((B549=名单!B:B)*(VALUE(AY549)&gt;=名单!E:E)*(VALUE(AY549)&lt;=名单!G:G)*(AA549="正常走货")),名单!H:H),"否")</f>
        <v>否</v>
      </c>
      <c r="I549" s="64" t="s">
        <v>1761</v>
      </c>
      <c r="J549" s="64" t="s">
        <v>1763</v>
      </c>
      <c r="L549" s="64" t="s">
        <v>17</v>
      </c>
      <c r="N549" s="64" t="s">
        <v>18</v>
      </c>
      <c r="O549" s="66"/>
      <c r="P549" s="66"/>
      <c r="T549" s="66"/>
      <c r="U549" s="65" t="s">
        <v>152</v>
      </c>
      <c r="V549" s="65" t="s">
        <v>14385</v>
      </c>
      <c r="W549" s="66"/>
      <c r="Y549" s="66"/>
      <c r="Z549" s="66"/>
      <c r="AA549" s="65" t="s">
        <v>14382</v>
      </c>
      <c r="AQ549" s="64">
        <v>34.1</v>
      </c>
      <c r="AU549" s="66"/>
      <c r="AV549" s="66"/>
      <c r="AX549" s="66"/>
      <c r="AY549" s="67" t="s">
        <v>14942</v>
      </c>
      <c r="BE549" s="66"/>
      <c r="BF549" s="66"/>
    </row>
    <row r="550" spans="1:58">
      <c r="A550" s="9" t="str">
        <f t="shared" si="24"/>
        <v>2026-01</v>
      </c>
      <c r="B550" s="9" t="str">
        <f>_xlfn.XLOOKUP(I550,过机服务商重量差!A:A,过机服务商重量差!G:G)</f>
        <v>小旋风</v>
      </c>
      <c r="C550" s="9" t="str">
        <f>IF(N550="FBA","主营产品",IF(N550="专线","专线",LOOKUP(1,0/((G550&gt;=提成标准!D:D)*(G550&lt;提成标准!E:E)),提成标准!C:C)))</f>
        <v>快递大货</v>
      </c>
      <c r="D550" s="9">
        <f t="shared" si="25"/>
        <v>1238</v>
      </c>
      <c r="E550" s="9">
        <f>_xlfn.XLOOKUP(C550,提成标准!C:C,提成标准!H:H,"")</f>
        <v>0.1</v>
      </c>
      <c r="F550" s="9">
        <f t="shared" si="26"/>
        <v>123.8</v>
      </c>
      <c r="G550" s="9">
        <f>_xlfn.XLOOKUP(I550,过机服务商重量差!A:A,过机服务商重量差!L:L)</f>
        <v>1238</v>
      </c>
      <c r="H550" s="9" t="str">
        <f ca="1">IFERROR(LOOKUP(1,0/((B550=名单!B:B)*(VALUE(AY550)&gt;=名单!E:E)*(VALUE(AY550)&lt;=名单!G:G)*(AA550="正常走货")),名单!H:H),"否")</f>
        <v>否</v>
      </c>
      <c r="I550" s="64" t="s">
        <v>1764</v>
      </c>
      <c r="J550" s="64" t="s">
        <v>1766</v>
      </c>
      <c r="L550" s="65" t="s">
        <v>28</v>
      </c>
      <c r="N550" s="64" t="s">
        <v>18</v>
      </c>
      <c r="O550" s="66"/>
      <c r="P550" s="66"/>
      <c r="T550" s="66"/>
      <c r="U550" s="65" t="s">
        <v>215</v>
      </c>
      <c r="V550" s="65" t="s">
        <v>14381</v>
      </c>
      <c r="W550" s="66"/>
      <c r="Y550" s="66"/>
      <c r="Z550" s="66"/>
      <c r="AA550" s="65" t="s">
        <v>14382</v>
      </c>
      <c r="AQ550" s="64">
        <v>7428</v>
      </c>
      <c r="AU550" s="66"/>
      <c r="AV550" s="66"/>
      <c r="AW550" s="66"/>
      <c r="AX550" s="66"/>
      <c r="AY550" s="67" t="s">
        <v>14943</v>
      </c>
      <c r="BE550" s="66"/>
    </row>
    <row r="551" spans="1:58">
      <c r="A551" s="9" t="str">
        <f t="shared" si="24"/>
        <v>2026-01</v>
      </c>
      <c r="B551" s="9" t="str">
        <f>_xlfn.XLOOKUP(I551,过机服务商重量差!A:A,过机服务商重量差!G:G)</f>
        <v>风清扬</v>
      </c>
      <c r="C551" s="9" t="str">
        <f>IF(N551="FBA","主营产品",IF(N551="专线","专线",LOOKUP(1,0/((G551&gt;=提成标准!D:D)*(G551&lt;提成标准!E:E)),提成标准!C:C)))</f>
        <v>快递大货</v>
      </c>
      <c r="D551" s="9">
        <f t="shared" si="25"/>
        <v>231</v>
      </c>
      <c r="E551" s="9">
        <f>_xlfn.XLOOKUP(C551,提成标准!C:C,提成标准!H:H,"")</f>
        <v>0.1</v>
      </c>
      <c r="F551" s="9">
        <f t="shared" si="26"/>
        <v>23.1</v>
      </c>
      <c r="G551" s="9">
        <f>_xlfn.XLOOKUP(I551,过机服务商重量差!A:A,过机服务商重量差!L:L)</f>
        <v>231</v>
      </c>
      <c r="H551" s="9" t="str">
        <f ca="1">IFERROR(LOOKUP(1,0/((B551=名单!B:B)*(VALUE(AY551)&gt;=名单!E:E)*(VALUE(AY551)&lt;=名单!G:G)*(AA551="正常走货")),名单!H:H),"否")</f>
        <v>否</v>
      </c>
      <c r="I551" s="64" t="s">
        <v>1767</v>
      </c>
      <c r="J551" s="64" t="s">
        <v>1769</v>
      </c>
      <c r="L551" s="65" t="s">
        <v>1770</v>
      </c>
      <c r="N551" s="65" t="s">
        <v>18</v>
      </c>
      <c r="O551" s="66"/>
      <c r="P551" s="66"/>
      <c r="T551" s="66"/>
      <c r="U551" s="65" t="s">
        <v>1771</v>
      </c>
      <c r="V551" s="65" t="s">
        <v>14410</v>
      </c>
      <c r="W551" s="66"/>
      <c r="Y551" s="66"/>
      <c r="Z551" s="66"/>
      <c r="AA551" s="65" t="s">
        <v>14382</v>
      </c>
      <c r="AQ551" s="64">
        <v>768.3</v>
      </c>
      <c r="AU551" s="66"/>
      <c r="AV551" s="66"/>
      <c r="AW551" s="66"/>
      <c r="AX551" s="66"/>
      <c r="AY551" s="67" t="s">
        <v>14944</v>
      </c>
      <c r="BE551" s="66"/>
    </row>
    <row r="552" spans="1:58">
      <c r="A552" s="9" t="str">
        <f t="shared" si="24"/>
        <v>2026-01</v>
      </c>
      <c r="B552" s="9" t="str">
        <f>_xlfn.XLOOKUP(I552,过机服务商重量差!A:A,过机服务商重量差!G:G)</f>
        <v>无崖子</v>
      </c>
      <c r="C552" s="9" t="str">
        <f>IF(N552="FBA","主营产品",IF(N552="专线","专线",LOOKUP(1,0/((G552&gt;=提成标准!D:D)*(G552&lt;提成标准!E:E)),提成标准!C:C)))</f>
        <v>快递小货</v>
      </c>
      <c r="D552" s="9">
        <f t="shared" si="25"/>
        <v>1</v>
      </c>
      <c r="E552" s="9">
        <f>_xlfn.XLOOKUP(C552,提成标准!C:C,提成标准!H:H,"")</f>
        <v>2</v>
      </c>
      <c r="F552" s="9">
        <f t="shared" si="26"/>
        <v>2</v>
      </c>
      <c r="G552" s="9">
        <f>_xlfn.XLOOKUP(I552,过机服务商重量差!A:A,过机服务商重量差!L:L)</f>
        <v>9</v>
      </c>
      <c r="H552" s="9" t="str">
        <f ca="1">IFERROR(LOOKUP(1,0/((B552=名单!B:B)*(VALUE(AY552)&gt;=名单!E:E)*(VALUE(AY552)&lt;=名单!G:G)*(AA552="正常走货")),名单!H:H),"否")</f>
        <v>是</v>
      </c>
      <c r="I552" s="64" t="s">
        <v>1772</v>
      </c>
      <c r="J552" s="64" t="s">
        <v>1774</v>
      </c>
      <c r="L552" s="64" t="s">
        <v>539</v>
      </c>
      <c r="N552" s="64" t="s">
        <v>18</v>
      </c>
      <c r="O552" s="66"/>
      <c r="P552" s="66"/>
      <c r="T552" s="66"/>
      <c r="U552" s="65" t="s">
        <v>187</v>
      </c>
      <c r="V552" s="65" t="s">
        <v>14413</v>
      </c>
      <c r="W552" s="66"/>
      <c r="Y552" s="66"/>
      <c r="Z552" s="66"/>
      <c r="AA552" s="65" t="s">
        <v>14382</v>
      </c>
      <c r="AQ552" s="64">
        <v>69.16</v>
      </c>
      <c r="AU552" s="66"/>
      <c r="AV552" s="66"/>
      <c r="AX552" s="66"/>
      <c r="AY552" s="67" t="s">
        <v>14945</v>
      </c>
      <c r="BE552" s="66"/>
    </row>
    <row r="553" spans="1:58">
      <c r="A553" s="9" t="str">
        <f t="shared" si="24"/>
        <v>2026-01</v>
      </c>
      <c r="B553" s="9" t="str">
        <f>_xlfn.XLOOKUP(I553,过机服务商重量差!A:A,过机服务商重量差!G:G)</f>
        <v>小旋风</v>
      </c>
      <c r="C553" s="9" t="str">
        <f>IF(N553="FBA","主营产品",IF(N553="专线","专线",LOOKUP(1,0/((G553&gt;=提成标准!D:D)*(G553&lt;提成标准!E:E)),提成标准!C:C)))</f>
        <v>快递大货</v>
      </c>
      <c r="D553" s="9">
        <f t="shared" si="25"/>
        <v>181</v>
      </c>
      <c r="E553" s="9">
        <f>_xlfn.XLOOKUP(C553,提成标准!C:C,提成标准!H:H,"")</f>
        <v>0.1</v>
      </c>
      <c r="F553" s="9">
        <f t="shared" si="26"/>
        <v>18.1</v>
      </c>
      <c r="G553" s="9">
        <f>_xlfn.XLOOKUP(I553,过机服务商重量差!A:A,过机服务商重量差!L:L)</f>
        <v>181</v>
      </c>
      <c r="H553" s="9" t="str">
        <f ca="1">IFERROR(LOOKUP(1,0/((B553=名单!B:B)*(VALUE(AY553)&gt;=名单!E:E)*(VALUE(AY553)&lt;=名单!G:G)*(AA553="正常走货")),名单!H:H),"否")</f>
        <v>否</v>
      </c>
      <c r="I553" s="64" t="s">
        <v>1775</v>
      </c>
      <c r="J553" s="64" t="s">
        <v>1777</v>
      </c>
      <c r="L553" s="64" t="s">
        <v>274</v>
      </c>
      <c r="N553" s="64" t="s">
        <v>18</v>
      </c>
      <c r="O553" s="66"/>
      <c r="P553" s="66"/>
      <c r="T553" s="66"/>
      <c r="U553" s="65" t="s">
        <v>191</v>
      </c>
      <c r="V553" s="65" t="s">
        <v>14413</v>
      </c>
      <c r="W553" s="66"/>
      <c r="Y553" s="66"/>
      <c r="Z553" s="66"/>
      <c r="AA553" s="65" t="s">
        <v>14382</v>
      </c>
      <c r="AQ553" s="64">
        <v>90.5</v>
      </c>
      <c r="AU553" s="66"/>
      <c r="AV553" s="66"/>
      <c r="AX553" s="66"/>
      <c r="AY553" s="67" t="s">
        <v>14946</v>
      </c>
      <c r="BE553" s="66"/>
    </row>
    <row r="554" spans="1:58">
      <c r="A554" s="9" t="str">
        <f t="shared" si="24"/>
        <v>2026-01</v>
      </c>
      <c r="B554" s="9" t="str">
        <f>_xlfn.XLOOKUP(I554,过机服务商重量差!A:A,过机服务商重量差!G:G)</f>
        <v>帅时莹</v>
      </c>
      <c r="C554" s="9" t="str">
        <f>IF(N554="FBA","主营产品",IF(N554="专线","专线",LOOKUP(1,0/((G554&gt;=提成标准!D:D)*(G554&lt;提成标准!E:E)),提成标准!C:C)))</f>
        <v>快递小货</v>
      </c>
      <c r="D554" s="9">
        <f t="shared" si="25"/>
        <v>1</v>
      </c>
      <c r="E554" s="9">
        <f>_xlfn.XLOOKUP(C554,提成标准!C:C,提成标准!H:H,"")</f>
        <v>2</v>
      </c>
      <c r="F554" s="9">
        <f t="shared" si="26"/>
        <v>2</v>
      </c>
      <c r="G554" s="9">
        <f>_xlfn.XLOOKUP(I554,过机服务商重量差!A:A,过机服务商重量差!L:L)</f>
        <v>1</v>
      </c>
      <c r="H554" s="9" t="str">
        <f ca="1">IFERROR(LOOKUP(1,0/((B554=名单!B:B)*(VALUE(AY554)&gt;=名单!E:E)*(VALUE(AY554)&lt;=名单!G:G)*(AA554="正常走货")),名单!H:H),"否")</f>
        <v>否</v>
      </c>
      <c r="I554" s="64" t="s">
        <v>1778</v>
      </c>
      <c r="J554" s="64" t="s">
        <v>1780</v>
      </c>
      <c r="L554" s="64" t="s">
        <v>586</v>
      </c>
      <c r="N554" s="64" t="s">
        <v>18</v>
      </c>
      <c r="O554" s="66"/>
      <c r="P554" s="66"/>
      <c r="T554" s="66"/>
      <c r="U554" s="65" t="s">
        <v>227</v>
      </c>
      <c r="V554" s="65" t="s">
        <v>14413</v>
      </c>
      <c r="W554" s="66"/>
      <c r="Y554" s="66"/>
      <c r="Z554" s="66"/>
      <c r="AA554" s="65" t="s">
        <v>14382</v>
      </c>
      <c r="AQ554" s="64">
        <v>68.39</v>
      </c>
      <c r="AU554" s="66"/>
      <c r="AV554" s="66"/>
      <c r="AX554" s="66"/>
      <c r="AY554" s="67" t="s">
        <v>14947</v>
      </c>
      <c r="BE554" s="66"/>
    </row>
    <row r="555" spans="1:58">
      <c r="A555" s="9" t="str">
        <f t="shared" si="24"/>
        <v>2026-01</v>
      </c>
      <c r="B555" s="9" t="str">
        <f>_xlfn.XLOOKUP(I555,过机服务商重量差!A:A,过机服务商重量差!G:G)</f>
        <v>风清扬</v>
      </c>
      <c r="C555" s="9" t="str">
        <f>IF(N555="FBA","主营产品",IF(N555="专线","专线",LOOKUP(1,0/((G555&gt;=提成标准!D:D)*(G555&lt;提成标准!E:E)),提成标准!C:C)))</f>
        <v>快递大货</v>
      </c>
      <c r="D555" s="9">
        <f t="shared" si="25"/>
        <v>26</v>
      </c>
      <c r="E555" s="9">
        <f>_xlfn.XLOOKUP(C555,提成标准!C:C,提成标准!H:H,"")</f>
        <v>0.1</v>
      </c>
      <c r="F555" s="9">
        <f t="shared" si="26"/>
        <v>2.6</v>
      </c>
      <c r="G555" s="9">
        <f>_xlfn.XLOOKUP(I555,过机服务商重量差!A:A,过机服务商重量差!L:L)</f>
        <v>26</v>
      </c>
      <c r="H555" s="9" t="str">
        <f ca="1">IFERROR(LOOKUP(1,0/((B555=名单!B:B)*(VALUE(AY555)&gt;=名单!E:E)*(VALUE(AY555)&lt;=名单!G:G)*(AA555="正常走货")),名单!H:H),"否")</f>
        <v>否</v>
      </c>
      <c r="I555" s="64" t="s">
        <v>1781</v>
      </c>
      <c r="J555" s="64" t="s">
        <v>1783</v>
      </c>
      <c r="L555" s="64" t="s">
        <v>1784</v>
      </c>
      <c r="N555" s="64" t="s">
        <v>18</v>
      </c>
      <c r="O555" s="66"/>
      <c r="P555" s="66"/>
      <c r="T555" s="66"/>
      <c r="U555" s="65" t="s">
        <v>120</v>
      </c>
      <c r="V555" s="65" t="s">
        <v>14385</v>
      </c>
      <c r="W555" s="66"/>
      <c r="Y555" s="66"/>
      <c r="Z555" s="66"/>
      <c r="AA555" s="65" t="s">
        <v>14382</v>
      </c>
      <c r="AQ555" s="64">
        <v>220</v>
      </c>
      <c r="AU555" s="66"/>
      <c r="AV555" s="66"/>
      <c r="AX555" s="66"/>
      <c r="AY555" s="67" t="s">
        <v>14948</v>
      </c>
      <c r="BE555" s="66"/>
    </row>
    <row r="556" spans="1:58">
      <c r="A556" s="9" t="str">
        <f t="shared" si="24"/>
        <v>2026-01</v>
      </c>
      <c r="B556" s="9" t="str">
        <f>_xlfn.XLOOKUP(I556,过机服务商重量差!A:A,过机服务商重量差!G:G)</f>
        <v>小旋风</v>
      </c>
      <c r="C556" s="9" t="str">
        <f>IF(N556="FBA","主营产品",IF(N556="专线","专线",LOOKUP(1,0/((G556&gt;=提成标准!D:D)*(G556&lt;提成标准!E:E)),提成标准!C:C)))</f>
        <v>快递小货</v>
      </c>
      <c r="D556" s="9">
        <f t="shared" si="25"/>
        <v>1</v>
      </c>
      <c r="E556" s="9">
        <f>_xlfn.XLOOKUP(C556,提成标准!C:C,提成标准!H:H,"")</f>
        <v>2</v>
      </c>
      <c r="F556" s="9">
        <f t="shared" si="26"/>
        <v>2</v>
      </c>
      <c r="G556" s="9">
        <f>_xlfn.XLOOKUP(I556,过机服务商重量差!A:A,过机服务商重量差!L:L)</f>
        <v>0.3</v>
      </c>
      <c r="H556" s="9" t="str">
        <f ca="1">IFERROR(LOOKUP(1,0/((B556=名单!B:B)*(VALUE(AY556)&gt;=名单!E:E)*(VALUE(AY556)&lt;=名单!G:G)*(AA556="正常走货")),名单!H:H),"否")</f>
        <v>否</v>
      </c>
      <c r="I556" s="64" t="s">
        <v>1785</v>
      </c>
      <c r="J556" s="64" t="s">
        <v>1787</v>
      </c>
      <c r="L556" s="64" t="s">
        <v>28</v>
      </c>
      <c r="N556" s="64" t="s">
        <v>18</v>
      </c>
      <c r="O556" s="66"/>
      <c r="P556" s="66"/>
      <c r="T556" s="66"/>
      <c r="U556" s="65" t="s">
        <v>191</v>
      </c>
      <c r="V556" s="65" t="s">
        <v>14413</v>
      </c>
      <c r="W556" s="66"/>
      <c r="Y556" s="66"/>
      <c r="Z556" s="66"/>
      <c r="AA556" s="65" t="s">
        <v>14382</v>
      </c>
      <c r="AQ556" s="64">
        <v>484</v>
      </c>
      <c r="AU556" s="66"/>
      <c r="AV556" s="66"/>
      <c r="AX556" s="66"/>
      <c r="AY556" s="67" t="s">
        <v>14949</v>
      </c>
      <c r="BE556" s="66"/>
    </row>
    <row r="557" spans="1:58">
      <c r="A557" s="9" t="str">
        <f t="shared" si="24"/>
        <v>2026-01</v>
      </c>
      <c r="B557" s="9" t="str">
        <f>_xlfn.XLOOKUP(I557,过机服务商重量差!A:A,过机服务商重量差!G:G)</f>
        <v>风清扬</v>
      </c>
      <c r="C557" s="9" t="str">
        <f>IF(N557="FBA","主营产品",IF(N557="专线","专线",LOOKUP(1,0/((G557&gt;=提成标准!D:D)*(G557&lt;提成标准!E:E)),提成标准!C:C)))</f>
        <v>快递大货</v>
      </c>
      <c r="D557" s="9">
        <f t="shared" si="25"/>
        <v>77</v>
      </c>
      <c r="E557" s="9">
        <f>_xlfn.XLOOKUP(C557,提成标准!C:C,提成标准!H:H,"")</f>
        <v>0.1</v>
      </c>
      <c r="F557" s="9">
        <f t="shared" si="26"/>
        <v>7.7</v>
      </c>
      <c r="G557" s="9">
        <f>_xlfn.XLOOKUP(I557,过机服务商重量差!A:A,过机服务商重量差!L:L)</f>
        <v>77</v>
      </c>
      <c r="H557" s="9" t="str">
        <f ca="1">IFERROR(LOOKUP(1,0/((B557=名单!B:B)*(VALUE(AY557)&gt;=名单!E:E)*(VALUE(AY557)&lt;=名单!G:G)*(AA557="正常走货")),名单!H:H),"否")</f>
        <v>否</v>
      </c>
      <c r="I557" s="64" t="s">
        <v>1788</v>
      </c>
      <c r="J557" s="64" t="s">
        <v>50</v>
      </c>
      <c r="L557" s="64" t="s">
        <v>633</v>
      </c>
      <c r="N557" s="64" t="s">
        <v>18</v>
      </c>
      <c r="O557" s="66"/>
      <c r="P557" s="66"/>
      <c r="T557" s="66"/>
      <c r="U557" s="65" t="s">
        <v>323</v>
      </c>
      <c r="V557" s="65" t="s">
        <v>14476</v>
      </c>
      <c r="W557" s="66"/>
      <c r="Y557" s="66"/>
      <c r="Z557" s="66"/>
      <c r="AA557" s="65" t="s">
        <v>14382</v>
      </c>
      <c r="AQ557" s="64">
        <v>44.3</v>
      </c>
      <c r="AU557" s="66"/>
      <c r="AV557" s="66"/>
      <c r="AX557" s="66"/>
      <c r="AY557" s="67" t="s">
        <v>14950</v>
      </c>
      <c r="BE557" s="66"/>
      <c r="BF557" s="66"/>
    </row>
    <row r="558" spans="1:58">
      <c r="A558" s="9" t="str">
        <f t="shared" si="24"/>
        <v>2026-01</v>
      </c>
      <c r="B558" s="9" t="str">
        <f>_xlfn.XLOOKUP(I558,过机服务商重量差!A:A,过机服务商重量差!G:G)</f>
        <v>007</v>
      </c>
      <c r="C558" s="9" t="str">
        <f>IF(N558="FBA","主营产品",IF(N558="专线","专线",LOOKUP(1,0/((G558&gt;=提成标准!D:D)*(G558&lt;提成标准!E:E)),提成标准!C:C)))</f>
        <v>快递大货</v>
      </c>
      <c r="D558" s="9">
        <f t="shared" si="25"/>
        <v>82</v>
      </c>
      <c r="E558" s="9">
        <f>_xlfn.XLOOKUP(C558,提成标准!C:C,提成标准!H:H,"")</f>
        <v>0.1</v>
      </c>
      <c r="F558" s="9">
        <f t="shared" si="26"/>
        <v>8.2</v>
      </c>
      <c r="G558" s="9">
        <f>_xlfn.XLOOKUP(I558,过机服务商重量差!A:A,过机服务商重量差!L:L)</f>
        <v>82</v>
      </c>
      <c r="H558" s="9" t="str">
        <f ca="1">IFERROR(LOOKUP(1,0/((B558=名单!B:B)*(VALUE(AY558)&gt;=名单!E:E)*(VALUE(AY558)&lt;=名单!G:G)*(AA558="正常走货")),名单!H:H),"否")</f>
        <v>否</v>
      </c>
      <c r="I558" s="64" t="s">
        <v>1790</v>
      </c>
      <c r="J558" s="64" t="s">
        <v>1792</v>
      </c>
      <c r="L558" s="65" t="s">
        <v>266</v>
      </c>
      <c r="N558" s="64" t="s">
        <v>18</v>
      </c>
      <c r="O558" s="66"/>
      <c r="P558" s="66"/>
      <c r="T558" s="66"/>
      <c r="U558" s="65" t="s">
        <v>1793</v>
      </c>
      <c r="V558" s="65" t="s">
        <v>14381</v>
      </c>
      <c r="W558" s="66"/>
      <c r="Y558" s="66"/>
      <c r="Z558" s="66"/>
      <c r="AA558" s="65" t="s">
        <v>14382</v>
      </c>
      <c r="AQ558" s="64">
        <v>904</v>
      </c>
      <c r="AU558" s="66"/>
      <c r="AV558" s="66"/>
      <c r="AW558" s="66"/>
      <c r="AX558" s="66"/>
      <c r="AY558" s="67" t="s">
        <v>14951</v>
      </c>
      <c r="BE558" s="66"/>
    </row>
    <row r="559" spans="1:58">
      <c r="A559" s="9" t="str">
        <f t="shared" si="24"/>
        <v>2026-01</v>
      </c>
      <c r="B559" s="9" t="str">
        <f>_xlfn.XLOOKUP(I559,过机服务商重量差!A:A,过机服务商重量差!G:G)</f>
        <v>玉麒麟</v>
      </c>
      <c r="C559" s="9" t="str">
        <f>IF(N559="FBA","主营产品",IF(N559="专线","专线",LOOKUP(1,0/((G559&gt;=提成标准!D:D)*(G559&lt;提成标准!E:E)),提成标准!C:C)))</f>
        <v>快递小货</v>
      </c>
      <c r="D559" s="9">
        <f t="shared" si="25"/>
        <v>1</v>
      </c>
      <c r="E559" s="9">
        <f>_xlfn.XLOOKUP(C559,提成标准!C:C,提成标准!H:H,"")</f>
        <v>2</v>
      </c>
      <c r="F559" s="9">
        <f t="shared" si="26"/>
        <v>2</v>
      </c>
      <c r="G559" s="9">
        <f>_xlfn.XLOOKUP(I559,过机服务商重量差!A:A,过机服务商重量差!L:L)</f>
        <v>4.5</v>
      </c>
      <c r="H559" s="9" t="str">
        <f ca="1">IFERROR(LOOKUP(1,0/((B559=名单!B:B)*(VALUE(AY559)&gt;=名单!E:E)*(VALUE(AY559)&lt;=名单!G:G)*(AA559="正常走货")),名单!H:H),"否")</f>
        <v>否</v>
      </c>
      <c r="I559" s="64" t="s">
        <v>1794</v>
      </c>
      <c r="J559" s="64" t="s">
        <v>1796</v>
      </c>
      <c r="L559" s="65" t="s">
        <v>17</v>
      </c>
      <c r="N559" s="64" t="s">
        <v>18</v>
      </c>
      <c r="O559" s="66"/>
      <c r="P559" s="66"/>
      <c r="T559" s="66"/>
      <c r="U559" s="65" t="s">
        <v>145</v>
      </c>
      <c r="V559" s="65" t="s">
        <v>14410</v>
      </c>
      <c r="W559" s="66"/>
      <c r="Y559" s="66"/>
      <c r="Z559" s="66"/>
      <c r="AA559" s="65" t="s">
        <v>14382</v>
      </c>
      <c r="AQ559" s="64">
        <v>135.3</v>
      </c>
      <c r="AV559" s="66"/>
      <c r="AX559" s="66"/>
      <c r="AY559" s="67" t="s">
        <v>14952</v>
      </c>
      <c r="BE559" s="66"/>
    </row>
    <row r="560" spans="1:58">
      <c r="A560" s="9" t="str">
        <f t="shared" si="24"/>
        <v>2026-01</v>
      </c>
      <c r="B560" s="9" t="str">
        <f>_xlfn.XLOOKUP(I560,过机服务商重量差!A:A,过机服务商重量差!G:G)</f>
        <v>无崖子</v>
      </c>
      <c r="C560" s="9" t="str">
        <f>IF(N560="FBA","主营产品",IF(N560="专线","专线",LOOKUP(1,0/((G560&gt;=提成标准!D:D)*(G560&lt;提成标准!E:E)),提成标准!C:C)))</f>
        <v>快递小货</v>
      </c>
      <c r="D560" s="9">
        <f t="shared" si="25"/>
        <v>1</v>
      </c>
      <c r="E560" s="9">
        <f>_xlfn.XLOOKUP(C560,提成标准!C:C,提成标准!H:H,"")</f>
        <v>2</v>
      </c>
      <c r="F560" s="9">
        <f t="shared" si="26"/>
        <v>2</v>
      </c>
      <c r="G560" s="9">
        <f>_xlfn.XLOOKUP(I560,过机服务商重量差!A:A,过机服务商重量差!L:L)</f>
        <v>2</v>
      </c>
      <c r="H560" s="9" t="str">
        <f ca="1">IFERROR(LOOKUP(1,0/((B560=名单!B:B)*(VALUE(AY560)&gt;=名单!E:E)*(VALUE(AY560)&lt;=名单!G:G)*(AA560="正常走货")),名单!H:H),"否")</f>
        <v>是</v>
      </c>
      <c r="I560" s="64" t="s">
        <v>1797</v>
      </c>
      <c r="J560" s="64" t="s">
        <v>1799</v>
      </c>
      <c r="L560" s="65" t="s">
        <v>160</v>
      </c>
      <c r="N560" s="64" t="s">
        <v>18</v>
      </c>
      <c r="O560" s="66"/>
      <c r="P560" s="66"/>
      <c r="T560" s="66"/>
      <c r="U560" s="65" t="s">
        <v>145</v>
      </c>
      <c r="V560" s="65" t="s">
        <v>14410</v>
      </c>
      <c r="W560" s="66"/>
      <c r="Y560" s="66"/>
      <c r="Z560" s="66"/>
      <c r="AA560" s="65" t="s">
        <v>14382</v>
      </c>
      <c r="AQ560" s="64">
        <v>0</v>
      </c>
      <c r="AV560" s="66"/>
      <c r="AX560" s="66"/>
      <c r="AY560" s="67" t="s">
        <v>14953</v>
      </c>
      <c r="BE560" s="66"/>
    </row>
    <row r="561" spans="1:57">
      <c r="A561" s="9" t="str">
        <f t="shared" si="24"/>
        <v>2026-01</v>
      </c>
      <c r="B561" s="9" t="str">
        <f>_xlfn.XLOOKUP(I561,过机服务商重量差!A:A,过机服务商重量差!G:G)</f>
        <v>无崖子</v>
      </c>
      <c r="C561" s="9" t="str">
        <f>IF(N561="FBA","主营产品",IF(N561="专线","专线",LOOKUP(1,0/((G561&gt;=提成标准!D:D)*(G561&lt;提成标准!E:E)),提成标准!C:C)))</f>
        <v>快递小货</v>
      </c>
      <c r="D561" s="9">
        <f t="shared" si="25"/>
        <v>1</v>
      </c>
      <c r="E561" s="9">
        <f>_xlfn.XLOOKUP(C561,提成标准!C:C,提成标准!H:H,"")</f>
        <v>2</v>
      </c>
      <c r="F561" s="9">
        <f t="shared" si="26"/>
        <v>2</v>
      </c>
      <c r="G561" s="9">
        <f>_xlfn.XLOOKUP(I561,过机服务商重量差!A:A,过机服务商重量差!L:L)</f>
        <v>19</v>
      </c>
      <c r="H561" s="9" t="str">
        <f ca="1">IFERROR(LOOKUP(1,0/((B561=名单!B:B)*(VALUE(AY561)&gt;=名单!E:E)*(VALUE(AY561)&lt;=名单!G:G)*(AA561="正常走货")),名单!H:H),"否")</f>
        <v>否</v>
      </c>
      <c r="I561" s="64" t="s">
        <v>1800</v>
      </c>
      <c r="J561" s="64" t="s">
        <v>36</v>
      </c>
      <c r="L561" s="65" t="s">
        <v>603</v>
      </c>
      <c r="N561" s="64" t="s">
        <v>18</v>
      </c>
      <c r="O561" s="66"/>
      <c r="P561" s="66"/>
      <c r="T561" s="66"/>
      <c r="U561" s="65" t="s">
        <v>408</v>
      </c>
      <c r="V561" s="65" t="s">
        <v>14381</v>
      </c>
      <c r="W561" s="66"/>
      <c r="Y561" s="66"/>
      <c r="Z561" s="66"/>
      <c r="AA561" s="65" t="s">
        <v>14437</v>
      </c>
      <c r="AQ561" s="64">
        <v>0</v>
      </c>
      <c r="AV561" s="66"/>
      <c r="AX561" s="66"/>
      <c r="AY561" s="67" t="s">
        <v>14954</v>
      </c>
      <c r="BE561" s="66"/>
    </row>
    <row r="562" spans="1:57">
      <c r="A562" s="9" t="str">
        <f t="shared" si="24"/>
        <v>2026-01</v>
      </c>
      <c r="B562" s="9" t="str">
        <f>_xlfn.XLOOKUP(I562,过机服务商重量差!A:A,过机服务商重量差!G:G)</f>
        <v>无崖子</v>
      </c>
      <c r="C562" s="9" t="str">
        <f>IF(N562="FBA","主营产品",IF(N562="专线","专线",LOOKUP(1,0/((G562&gt;=提成标准!D:D)*(G562&lt;提成标准!E:E)),提成标准!C:C)))</f>
        <v>快递小货</v>
      </c>
      <c r="D562" s="9">
        <f t="shared" si="25"/>
        <v>1</v>
      </c>
      <c r="E562" s="9">
        <f>_xlfn.XLOOKUP(C562,提成标准!C:C,提成标准!H:H,"")</f>
        <v>2</v>
      </c>
      <c r="F562" s="9">
        <f t="shared" si="26"/>
        <v>2</v>
      </c>
      <c r="G562" s="9">
        <f>_xlfn.XLOOKUP(I562,过机服务商重量差!A:A,过机服务商重量差!L:L)</f>
        <v>19</v>
      </c>
      <c r="H562" s="9" t="str">
        <f ca="1">IFERROR(LOOKUP(1,0/((B562=名单!B:B)*(VALUE(AY562)&gt;=名单!E:E)*(VALUE(AY562)&lt;=名单!G:G)*(AA562="正常走货")),名单!H:H),"否")</f>
        <v>是</v>
      </c>
      <c r="I562" s="64" t="s">
        <v>1802</v>
      </c>
      <c r="J562" s="64" t="s">
        <v>1804</v>
      </c>
      <c r="L562" s="65" t="s">
        <v>128</v>
      </c>
      <c r="N562" s="64" t="s">
        <v>18</v>
      </c>
      <c r="O562" s="66"/>
      <c r="P562" s="66"/>
      <c r="T562" s="66"/>
      <c r="U562" s="65" t="s">
        <v>408</v>
      </c>
      <c r="V562" s="65" t="s">
        <v>14381</v>
      </c>
      <c r="W562" s="66"/>
      <c r="Y562" s="66"/>
      <c r="Z562" s="66"/>
      <c r="AA562" s="65" t="s">
        <v>14382</v>
      </c>
      <c r="AQ562" s="64">
        <v>530.15</v>
      </c>
      <c r="AV562" s="66"/>
      <c r="AW562" s="66"/>
      <c r="AX562" s="66"/>
      <c r="AY562" s="67" t="s">
        <v>14955</v>
      </c>
      <c r="BE562" s="66"/>
    </row>
    <row r="563" spans="1:57">
      <c r="A563" s="9" t="str">
        <f t="shared" si="24"/>
        <v>2026-01</v>
      </c>
      <c r="B563" s="9" t="str">
        <f>_xlfn.XLOOKUP(I563,过机服务商重量差!A:A,过机服务商重量差!G:G)</f>
        <v>无崖子</v>
      </c>
      <c r="C563" s="9" t="str">
        <f>IF(N563="FBA","主营产品",IF(N563="专线","专线",LOOKUP(1,0/((G563&gt;=提成标准!D:D)*(G563&lt;提成标准!E:E)),提成标准!C:C)))</f>
        <v>快递小货</v>
      </c>
      <c r="D563" s="9">
        <f t="shared" si="25"/>
        <v>1</v>
      </c>
      <c r="E563" s="9">
        <f>_xlfn.XLOOKUP(C563,提成标准!C:C,提成标准!H:H,"")</f>
        <v>2</v>
      </c>
      <c r="F563" s="9">
        <f t="shared" si="26"/>
        <v>2</v>
      </c>
      <c r="G563" s="9">
        <f>_xlfn.XLOOKUP(I563,过机服务商重量差!A:A,过机服务商重量差!L:L)</f>
        <v>9</v>
      </c>
      <c r="H563" s="9" t="str">
        <f ca="1">IFERROR(LOOKUP(1,0/((B563=名单!B:B)*(VALUE(AY563)&gt;=名单!E:E)*(VALUE(AY563)&lt;=名单!G:G)*(AA563="正常走货")),名单!H:H),"否")</f>
        <v>是</v>
      </c>
      <c r="I563" s="64" t="s">
        <v>1805</v>
      </c>
      <c r="J563" s="64" t="s">
        <v>1807</v>
      </c>
      <c r="L563" s="65" t="s">
        <v>128</v>
      </c>
      <c r="N563" s="64" t="s">
        <v>18</v>
      </c>
      <c r="O563" s="66"/>
      <c r="P563" s="66"/>
      <c r="T563" s="66"/>
      <c r="U563" s="65" t="s">
        <v>408</v>
      </c>
      <c r="V563" s="65" t="s">
        <v>14381</v>
      </c>
      <c r="W563" s="66"/>
      <c r="Y563" s="66"/>
      <c r="Z563" s="66"/>
      <c r="AA563" s="65" t="s">
        <v>14382</v>
      </c>
      <c r="AQ563" s="64">
        <v>135.85</v>
      </c>
      <c r="AV563" s="66"/>
      <c r="AX563" s="66"/>
      <c r="AY563" s="67" t="s">
        <v>14956</v>
      </c>
      <c r="BE563" s="66"/>
    </row>
    <row r="564" spans="1:57">
      <c r="A564" s="9" t="str">
        <f t="shared" si="24"/>
        <v>2026-01</v>
      </c>
      <c r="B564" s="9" t="str">
        <f>_xlfn.XLOOKUP(I564,过机服务商重量差!A:A,过机服务商重量差!G:G)</f>
        <v>无崖子</v>
      </c>
      <c r="C564" s="9" t="str">
        <f>IF(N564="FBA","主营产品",IF(N564="专线","专线",LOOKUP(1,0/((G564&gt;=提成标准!D:D)*(G564&lt;提成标准!E:E)),提成标准!C:C)))</f>
        <v>快递小货</v>
      </c>
      <c r="D564" s="9">
        <f t="shared" si="25"/>
        <v>1</v>
      </c>
      <c r="E564" s="9">
        <f>_xlfn.XLOOKUP(C564,提成标准!C:C,提成标准!H:H,"")</f>
        <v>2</v>
      </c>
      <c r="F564" s="9">
        <f t="shared" si="26"/>
        <v>2</v>
      </c>
      <c r="G564" s="9">
        <f>_xlfn.XLOOKUP(I564,过机服务商重量差!A:A,过机服务商重量差!L:L)</f>
        <v>8</v>
      </c>
      <c r="H564" s="9" t="str">
        <f ca="1">IFERROR(LOOKUP(1,0/((B564=名单!B:B)*(VALUE(AY564)&gt;=名单!E:E)*(VALUE(AY564)&lt;=名单!G:G)*(AA564="正常走货")),名单!H:H),"否")</f>
        <v>是</v>
      </c>
      <c r="I564" s="64" t="s">
        <v>1808</v>
      </c>
      <c r="J564" s="64" t="s">
        <v>1810</v>
      </c>
      <c r="L564" s="65" t="s">
        <v>128</v>
      </c>
      <c r="N564" s="64" t="s">
        <v>18</v>
      </c>
      <c r="O564" s="66"/>
      <c r="P564" s="66"/>
      <c r="T564" s="66"/>
      <c r="U564" s="65" t="s">
        <v>408</v>
      </c>
      <c r="V564" s="65" t="s">
        <v>14381</v>
      </c>
      <c r="W564" s="66"/>
      <c r="Y564" s="66"/>
      <c r="Z564" s="66"/>
      <c r="AA564" s="65" t="s">
        <v>14382</v>
      </c>
      <c r="AQ564" s="64">
        <v>184.25</v>
      </c>
      <c r="AU564" s="66"/>
      <c r="AV564" s="66"/>
      <c r="AW564" s="66"/>
      <c r="AX564" s="66"/>
      <c r="AY564" s="67" t="s">
        <v>14957</v>
      </c>
      <c r="BE564" s="66"/>
    </row>
    <row r="565" spans="1:57">
      <c r="A565" s="9" t="str">
        <f t="shared" si="24"/>
        <v>2026-01</v>
      </c>
      <c r="B565" s="9" t="str">
        <f>_xlfn.XLOOKUP(I565,过机服务商重量差!A:A,过机服务商重量差!G:G)</f>
        <v>无崖子</v>
      </c>
      <c r="C565" s="9" t="str">
        <f>IF(N565="FBA","主营产品",IF(N565="专线","专线",LOOKUP(1,0/((G565&gt;=提成标准!D:D)*(G565&lt;提成标准!E:E)),提成标准!C:C)))</f>
        <v>快递小货</v>
      </c>
      <c r="D565" s="9">
        <f t="shared" si="25"/>
        <v>1</v>
      </c>
      <c r="E565" s="9">
        <f>_xlfn.XLOOKUP(C565,提成标准!C:C,提成标准!H:H,"")</f>
        <v>2</v>
      </c>
      <c r="F565" s="9">
        <f t="shared" si="26"/>
        <v>2</v>
      </c>
      <c r="G565" s="9">
        <f>_xlfn.XLOOKUP(I565,过机服务商重量差!A:A,过机服务商重量差!L:L)</f>
        <v>8</v>
      </c>
      <c r="H565" s="9" t="str">
        <f ca="1">IFERROR(LOOKUP(1,0/((B565=名单!B:B)*(VALUE(AY565)&gt;=名单!E:E)*(VALUE(AY565)&lt;=名单!G:G)*(AA565="正常走货")),名单!H:H),"否")</f>
        <v>是</v>
      </c>
      <c r="I565" s="64" t="s">
        <v>1811</v>
      </c>
      <c r="J565" s="64" t="s">
        <v>1813</v>
      </c>
      <c r="L565" s="65" t="s">
        <v>128</v>
      </c>
      <c r="N565" s="64" t="s">
        <v>18</v>
      </c>
      <c r="O565" s="66"/>
      <c r="P565" s="66"/>
      <c r="T565" s="66"/>
      <c r="U565" s="65" t="s">
        <v>408</v>
      </c>
      <c r="V565" s="65" t="s">
        <v>14381</v>
      </c>
      <c r="W565" s="66"/>
      <c r="Y565" s="66"/>
      <c r="Z565" s="66"/>
      <c r="AA565" s="65" t="s">
        <v>14382</v>
      </c>
      <c r="AQ565" s="64">
        <v>184.25</v>
      </c>
      <c r="AV565" s="66"/>
      <c r="AW565" s="66"/>
      <c r="AX565" s="66"/>
      <c r="AY565" s="67" t="s">
        <v>14958</v>
      </c>
      <c r="BE565" s="66"/>
    </row>
    <row r="566" spans="1:57">
      <c r="A566" s="9" t="str">
        <f t="shared" si="24"/>
        <v>2026-01</v>
      </c>
      <c r="B566" s="9" t="str">
        <f>_xlfn.XLOOKUP(I566,过机服务商重量差!A:A,过机服务商重量差!G:G)</f>
        <v>无崖子</v>
      </c>
      <c r="C566" s="9" t="str">
        <f>IF(N566="FBA","主营产品",IF(N566="专线","专线",LOOKUP(1,0/((G566&gt;=提成标准!D:D)*(G566&lt;提成标准!E:E)),提成标准!C:C)))</f>
        <v>快递小货</v>
      </c>
      <c r="D566" s="9">
        <f t="shared" si="25"/>
        <v>1</v>
      </c>
      <c r="E566" s="9">
        <f>_xlfn.XLOOKUP(C566,提成标准!C:C,提成标准!H:H,"")</f>
        <v>2</v>
      </c>
      <c r="F566" s="9">
        <f t="shared" si="26"/>
        <v>2</v>
      </c>
      <c r="G566" s="9">
        <f>_xlfn.XLOOKUP(I566,过机服务商重量差!A:A,过机服务商重量差!L:L)</f>
        <v>12</v>
      </c>
      <c r="H566" s="9" t="str">
        <f ca="1">IFERROR(LOOKUP(1,0/((B566=名单!B:B)*(VALUE(AY566)&gt;=名单!E:E)*(VALUE(AY566)&lt;=名单!G:G)*(AA566="正常走货")),名单!H:H),"否")</f>
        <v>是</v>
      </c>
      <c r="I566" s="64" t="s">
        <v>1814</v>
      </c>
      <c r="J566" s="64" t="s">
        <v>1816</v>
      </c>
      <c r="L566" s="65" t="s">
        <v>128</v>
      </c>
      <c r="N566" s="64" t="s">
        <v>18</v>
      </c>
      <c r="O566" s="66"/>
      <c r="P566" s="66"/>
      <c r="T566" s="66"/>
      <c r="U566" s="65" t="s">
        <v>408</v>
      </c>
      <c r="V566" s="65" t="s">
        <v>14381</v>
      </c>
      <c r="W566" s="66"/>
      <c r="Y566" s="66"/>
      <c r="Z566" s="66"/>
      <c r="AA566" s="65" t="s">
        <v>14382</v>
      </c>
      <c r="AQ566" s="64">
        <v>227.55</v>
      </c>
      <c r="AV566" s="66"/>
      <c r="AW566" s="66"/>
      <c r="AX566" s="66"/>
      <c r="AY566" s="67" t="s">
        <v>14959</v>
      </c>
      <c r="BE566" s="66"/>
    </row>
    <row r="567" spans="1:57">
      <c r="A567" s="9" t="str">
        <f t="shared" si="24"/>
        <v>2026-01</v>
      </c>
      <c r="B567" s="9" t="str">
        <f>_xlfn.XLOOKUP(I567,过机服务商重量差!A:A,过机服务商重量差!G:G)</f>
        <v>无崖子</v>
      </c>
      <c r="C567" s="9" t="str">
        <f>IF(N567="FBA","主营产品",IF(N567="专线","专线",LOOKUP(1,0/((G567&gt;=提成标准!D:D)*(G567&lt;提成标准!E:E)),提成标准!C:C)))</f>
        <v>快递小货</v>
      </c>
      <c r="D567" s="9">
        <f t="shared" si="25"/>
        <v>1</v>
      </c>
      <c r="E567" s="9">
        <f>_xlfn.XLOOKUP(C567,提成标准!C:C,提成标准!H:H,"")</f>
        <v>2</v>
      </c>
      <c r="F567" s="9">
        <f t="shared" si="26"/>
        <v>2</v>
      </c>
      <c r="G567" s="9">
        <f>_xlfn.XLOOKUP(I567,过机服务商重量差!A:A,过机服务商重量差!L:L)</f>
        <v>8</v>
      </c>
      <c r="H567" s="9" t="str">
        <f ca="1">IFERROR(LOOKUP(1,0/((B567=名单!B:B)*(VALUE(AY567)&gt;=名单!E:E)*(VALUE(AY567)&lt;=名单!G:G)*(AA567="正常走货")),名单!H:H),"否")</f>
        <v>是</v>
      </c>
      <c r="I567" s="64" t="s">
        <v>1817</v>
      </c>
      <c r="J567" s="64" t="s">
        <v>1819</v>
      </c>
      <c r="L567" s="65" t="s">
        <v>128</v>
      </c>
      <c r="N567" s="64" t="s">
        <v>18</v>
      </c>
      <c r="O567" s="66"/>
      <c r="P567" s="66"/>
      <c r="T567" s="66"/>
      <c r="U567" s="65" t="s">
        <v>408</v>
      </c>
      <c r="V567" s="65" t="s">
        <v>14381</v>
      </c>
      <c r="W567" s="66"/>
      <c r="Y567" s="66"/>
      <c r="Z567" s="66"/>
      <c r="AA567" s="65" t="s">
        <v>14382</v>
      </c>
      <c r="AQ567" s="64">
        <v>184.25</v>
      </c>
      <c r="AU567" s="66"/>
      <c r="AV567" s="66"/>
      <c r="AW567" s="66"/>
      <c r="AX567" s="66"/>
      <c r="AY567" s="67" t="s">
        <v>14960</v>
      </c>
      <c r="BE567" s="66"/>
    </row>
    <row r="568" spans="1:57">
      <c r="A568" s="9" t="str">
        <f t="shared" si="24"/>
        <v>2026-01</v>
      </c>
      <c r="B568" s="9" t="str">
        <f>_xlfn.XLOOKUP(I568,过机服务商重量差!A:A,过机服务商重量差!G:G)</f>
        <v>无崖子</v>
      </c>
      <c r="C568" s="9" t="str">
        <f>IF(N568="FBA","主营产品",IF(N568="专线","专线",LOOKUP(1,0/((G568&gt;=提成标准!D:D)*(G568&lt;提成标准!E:E)),提成标准!C:C)))</f>
        <v>快递小货</v>
      </c>
      <c r="D568" s="9">
        <f t="shared" si="25"/>
        <v>1</v>
      </c>
      <c r="E568" s="9">
        <f>_xlfn.XLOOKUP(C568,提成标准!C:C,提成标准!H:H,"")</f>
        <v>2</v>
      </c>
      <c r="F568" s="9">
        <f t="shared" si="26"/>
        <v>2</v>
      </c>
      <c r="G568" s="9">
        <f>_xlfn.XLOOKUP(I568,过机服务商重量差!A:A,过机服务商重量差!L:L)</f>
        <v>7</v>
      </c>
      <c r="H568" s="9" t="str">
        <f ca="1">IFERROR(LOOKUP(1,0/((B568=名单!B:B)*(VALUE(AY568)&gt;=名单!E:E)*(VALUE(AY568)&lt;=名单!G:G)*(AA568="正常走货")),名单!H:H),"否")</f>
        <v>是</v>
      </c>
      <c r="I568" s="64" t="s">
        <v>1820</v>
      </c>
      <c r="J568" s="64" t="s">
        <v>1822</v>
      </c>
      <c r="L568" s="65" t="s">
        <v>603</v>
      </c>
      <c r="N568" s="64" t="s">
        <v>18</v>
      </c>
      <c r="O568" s="66"/>
      <c r="P568" s="66"/>
      <c r="T568" s="66"/>
      <c r="U568" s="65" t="s">
        <v>328</v>
      </c>
      <c r="V568" s="65" t="s">
        <v>14385</v>
      </c>
      <c r="W568" s="66"/>
      <c r="Y568" s="66"/>
      <c r="Z568" s="66"/>
      <c r="AA568" s="65" t="s">
        <v>14382</v>
      </c>
      <c r="AQ568" s="64">
        <v>49.8</v>
      </c>
      <c r="AV568" s="66"/>
      <c r="AW568" s="66"/>
      <c r="AX568" s="66"/>
      <c r="AY568" s="67" t="s">
        <v>14961</v>
      </c>
      <c r="BE568" s="66"/>
    </row>
    <row r="569" spans="1:57">
      <c r="A569" s="9" t="str">
        <f t="shared" si="24"/>
        <v>2026-01</v>
      </c>
      <c r="B569" s="9" t="str">
        <f>_xlfn.XLOOKUP(I569,过机服务商重量差!A:A,过机服务商重量差!G:G)</f>
        <v>玉麒麟</v>
      </c>
      <c r="C569" s="9" t="str">
        <f>IF(N569="FBA","主营产品",IF(N569="专线","专线",LOOKUP(1,0/((G569&gt;=提成标准!D:D)*(G569&lt;提成标准!E:E)),提成标准!C:C)))</f>
        <v>快递大货</v>
      </c>
      <c r="D569" s="9">
        <f t="shared" si="25"/>
        <v>24</v>
      </c>
      <c r="E569" s="9">
        <f>_xlfn.XLOOKUP(C569,提成标准!C:C,提成标准!H:H,"")</f>
        <v>0.1</v>
      </c>
      <c r="F569" s="9">
        <f t="shared" si="26"/>
        <v>2.4</v>
      </c>
      <c r="G569" s="9">
        <f>_xlfn.XLOOKUP(I569,过机服务商重量差!A:A,过机服务商重量差!L:L)</f>
        <v>24</v>
      </c>
      <c r="H569" s="9" t="str">
        <f ca="1">IFERROR(LOOKUP(1,0/((B569=名单!B:B)*(VALUE(AY569)&gt;=名单!E:E)*(VALUE(AY569)&lt;=名单!G:G)*(AA569="正常走货")),名单!H:H),"否")</f>
        <v>否</v>
      </c>
      <c r="I569" s="64" t="s">
        <v>1823</v>
      </c>
      <c r="J569" s="64" t="s">
        <v>1825</v>
      </c>
      <c r="L569" s="65" t="s">
        <v>24</v>
      </c>
      <c r="N569" s="64" t="s">
        <v>18</v>
      </c>
      <c r="O569" s="66"/>
      <c r="P569" s="66"/>
      <c r="T569" s="66"/>
      <c r="U569" s="65" t="s">
        <v>246</v>
      </c>
      <c r="V569" s="65" t="s">
        <v>14389</v>
      </c>
      <c r="W569" s="66"/>
      <c r="Y569" s="66"/>
      <c r="Z569" s="66"/>
      <c r="AA569" s="65" t="s">
        <v>14382</v>
      </c>
      <c r="AQ569" s="64">
        <v>439.6</v>
      </c>
      <c r="AU569" s="66"/>
      <c r="AV569" s="66"/>
      <c r="AW569" s="66"/>
      <c r="AX569" s="66"/>
      <c r="AY569" s="67" t="s">
        <v>14962</v>
      </c>
      <c r="BE569" s="66"/>
    </row>
    <row r="570" spans="1:57">
      <c r="A570" s="9" t="str">
        <f t="shared" si="24"/>
        <v>2026-01</v>
      </c>
      <c r="B570" s="9" t="str">
        <f>_xlfn.XLOOKUP(I570,过机服务商重量差!A:A,过机服务商重量差!G:G)</f>
        <v>玉麒麟</v>
      </c>
      <c r="C570" s="9" t="str">
        <f>IF(N570="FBA","主营产品",IF(N570="专线","专线",LOOKUP(1,0/((G570&gt;=提成标准!D:D)*(G570&lt;提成标准!E:E)),提成标准!C:C)))</f>
        <v>快递大货</v>
      </c>
      <c r="D570" s="9">
        <f t="shared" si="25"/>
        <v>24</v>
      </c>
      <c r="E570" s="9">
        <f>_xlfn.XLOOKUP(C570,提成标准!C:C,提成标准!H:H,"")</f>
        <v>0.1</v>
      </c>
      <c r="F570" s="9">
        <f t="shared" si="26"/>
        <v>2.4</v>
      </c>
      <c r="G570" s="9">
        <f>_xlfn.XLOOKUP(I570,过机服务商重量差!A:A,过机服务商重量差!L:L)</f>
        <v>24</v>
      </c>
      <c r="H570" s="9" t="str">
        <f ca="1">IFERROR(LOOKUP(1,0/((B570=名单!B:B)*(VALUE(AY570)&gt;=名单!E:E)*(VALUE(AY570)&lt;=名单!G:G)*(AA570="正常走货")),名单!H:H),"否")</f>
        <v>否</v>
      </c>
      <c r="I570" s="64" t="s">
        <v>1826</v>
      </c>
      <c r="J570" s="64" t="s">
        <v>1828</v>
      </c>
      <c r="L570" s="64" t="s">
        <v>24</v>
      </c>
      <c r="N570" s="64" t="s">
        <v>18</v>
      </c>
      <c r="O570" s="66"/>
      <c r="P570" s="66"/>
      <c r="T570" s="66"/>
      <c r="U570" s="65" t="s">
        <v>246</v>
      </c>
      <c r="V570" s="65" t="s">
        <v>14389</v>
      </c>
      <c r="W570" s="66"/>
      <c r="Y570" s="66"/>
      <c r="Z570" s="66"/>
      <c r="AA570" s="65" t="s">
        <v>14382</v>
      </c>
      <c r="AQ570" s="64">
        <v>439.6</v>
      </c>
      <c r="AU570" s="66"/>
      <c r="AV570" s="66"/>
      <c r="AW570" s="66"/>
      <c r="AX570" s="66"/>
      <c r="AY570" s="67" t="s">
        <v>14963</v>
      </c>
      <c r="BE570" s="66"/>
    </row>
    <row r="571" spans="1:57">
      <c r="A571" s="9" t="str">
        <f t="shared" si="24"/>
        <v>2026-01</v>
      </c>
      <c r="B571" s="9" t="str">
        <f>_xlfn.XLOOKUP(I571,过机服务商重量差!A:A,过机服务商重量差!G:G)</f>
        <v>玉麒麟</v>
      </c>
      <c r="C571" s="9" t="str">
        <f>IF(N571="FBA","主营产品",IF(N571="专线","专线",LOOKUP(1,0/((G571&gt;=提成标准!D:D)*(G571&lt;提成标准!E:E)),提成标准!C:C)))</f>
        <v>快递大货</v>
      </c>
      <c r="D571" s="9">
        <f t="shared" si="25"/>
        <v>24</v>
      </c>
      <c r="E571" s="9">
        <f>_xlfn.XLOOKUP(C571,提成标准!C:C,提成标准!H:H,"")</f>
        <v>0.1</v>
      </c>
      <c r="F571" s="9">
        <f t="shared" si="26"/>
        <v>2.4</v>
      </c>
      <c r="G571" s="9">
        <f>_xlfn.XLOOKUP(I571,过机服务商重量差!A:A,过机服务商重量差!L:L)</f>
        <v>24</v>
      </c>
      <c r="H571" s="9" t="str">
        <f ca="1">IFERROR(LOOKUP(1,0/((B571=名单!B:B)*(VALUE(AY571)&gt;=名单!E:E)*(VALUE(AY571)&lt;=名单!G:G)*(AA571="正常走货")),名单!H:H),"否")</f>
        <v>否</v>
      </c>
      <c r="I571" s="64" t="s">
        <v>1829</v>
      </c>
      <c r="J571" s="64" t="s">
        <v>1831</v>
      </c>
      <c r="L571" s="64" t="s">
        <v>24</v>
      </c>
      <c r="N571" s="64" t="s">
        <v>18</v>
      </c>
      <c r="O571" s="66"/>
      <c r="P571" s="66"/>
      <c r="T571" s="66"/>
      <c r="U571" s="65" t="s">
        <v>246</v>
      </c>
      <c r="V571" s="65" t="s">
        <v>14389</v>
      </c>
      <c r="W571" s="66"/>
      <c r="Y571" s="66"/>
      <c r="Z571" s="66"/>
      <c r="AA571" s="65" t="s">
        <v>14382</v>
      </c>
      <c r="AQ571" s="64">
        <v>381.6</v>
      </c>
      <c r="AU571" s="66"/>
      <c r="AV571" s="66"/>
      <c r="AW571" s="66"/>
      <c r="AX571" s="66"/>
      <c r="AY571" s="67" t="s">
        <v>14964</v>
      </c>
      <c r="BE571" s="66"/>
    </row>
    <row r="572" spans="1:57">
      <c r="A572" s="9" t="str">
        <f t="shared" si="24"/>
        <v>2026-01</v>
      </c>
      <c r="B572" s="9" t="str">
        <f>_xlfn.XLOOKUP(I572,过机服务商重量差!A:A,过机服务商重量差!G:G)</f>
        <v>玉麒麟</v>
      </c>
      <c r="C572" s="9" t="str">
        <f>IF(N572="FBA","主营产品",IF(N572="专线","专线",LOOKUP(1,0/((G572&gt;=提成标准!D:D)*(G572&lt;提成标准!E:E)),提成标准!C:C)))</f>
        <v>快递大货</v>
      </c>
      <c r="D572" s="9">
        <f t="shared" si="25"/>
        <v>25</v>
      </c>
      <c r="E572" s="9">
        <f>_xlfn.XLOOKUP(C572,提成标准!C:C,提成标准!H:H,"")</f>
        <v>0.1</v>
      </c>
      <c r="F572" s="9">
        <f t="shared" si="26"/>
        <v>2.5</v>
      </c>
      <c r="G572" s="9">
        <f>_xlfn.XLOOKUP(I572,过机服务商重量差!A:A,过机服务商重量差!L:L)</f>
        <v>25</v>
      </c>
      <c r="H572" s="9" t="str">
        <f ca="1">IFERROR(LOOKUP(1,0/((B572=名单!B:B)*(VALUE(AY572)&gt;=名单!E:E)*(VALUE(AY572)&lt;=名单!G:G)*(AA572="正常走货")),名单!H:H),"否")</f>
        <v>否</v>
      </c>
      <c r="I572" s="64" t="s">
        <v>1832</v>
      </c>
      <c r="J572" s="64" t="s">
        <v>1834</v>
      </c>
      <c r="L572" s="64" t="s">
        <v>24</v>
      </c>
      <c r="N572" s="64" t="s">
        <v>18</v>
      </c>
      <c r="O572" s="66"/>
      <c r="P572" s="66"/>
      <c r="T572" s="66"/>
      <c r="U572" s="65" t="s">
        <v>246</v>
      </c>
      <c r="V572" s="65" t="s">
        <v>14389</v>
      </c>
      <c r="W572" s="66"/>
      <c r="Y572" s="66"/>
      <c r="Z572" s="66"/>
      <c r="AA572" s="65" t="s">
        <v>14382</v>
      </c>
      <c r="AQ572" s="64">
        <v>330.6</v>
      </c>
      <c r="AU572" s="66"/>
      <c r="AV572" s="66"/>
      <c r="AW572" s="66"/>
      <c r="AX572" s="66"/>
      <c r="AY572" s="67" t="s">
        <v>14965</v>
      </c>
      <c r="BE572" s="66"/>
    </row>
    <row r="573" spans="1:57">
      <c r="A573" s="9" t="str">
        <f t="shared" si="24"/>
        <v>2026-01</v>
      </c>
      <c r="B573" s="9" t="str">
        <f>_xlfn.XLOOKUP(I573,过机服务商重量差!A:A,过机服务商重量差!G:G)</f>
        <v>风清扬</v>
      </c>
      <c r="C573" s="9" t="str">
        <f>IF(N573="FBA","主营产品",IF(N573="专线","专线",LOOKUP(1,0/((G573&gt;=提成标准!D:D)*(G573&lt;提成标准!E:E)),提成标准!C:C)))</f>
        <v>快递大货</v>
      </c>
      <c r="D573" s="9">
        <f t="shared" si="25"/>
        <v>62</v>
      </c>
      <c r="E573" s="9">
        <f>_xlfn.XLOOKUP(C573,提成标准!C:C,提成标准!H:H,"")</f>
        <v>0.1</v>
      </c>
      <c r="F573" s="9">
        <f t="shared" si="26"/>
        <v>6.2</v>
      </c>
      <c r="G573" s="9">
        <f>_xlfn.XLOOKUP(I573,过机服务商重量差!A:A,过机服务商重量差!L:L)</f>
        <v>62</v>
      </c>
      <c r="H573" s="9" t="str">
        <f ca="1">IFERROR(LOOKUP(1,0/((B573=名单!B:B)*(VALUE(AY573)&gt;=名单!E:E)*(VALUE(AY573)&lt;=名单!G:G)*(AA573="正常走货")),名单!H:H),"否")</f>
        <v>否</v>
      </c>
      <c r="I573" s="64" t="s">
        <v>1835</v>
      </c>
      <c r="J573" s="64" t="s">
        <v>1837</v>
      </c>
      <c r="L573" s="64" t="s">
        <v>144</v>
      </c>
      <c r="N573" s="64" t="s">
        <v>18</v>
      </c>
      <c r="O573" s="66"/>
      <c r="P573" s="66"/>
      <c r="T573" s="66"/>
      <c r="U573" s="65" t="s">
        <v>90</v>
      </c>
      <c r="V573" s="65" t="s">
        <v>14410</v>
      </c>
      <c r="W573" s="66"/>
      <c r="Y573" s="66"/>
      <c r="Z573" s="66"/>
      <c r="AA573" s="65" t="s">
        <v>14382</v>
      </c>
      <c r="AQ573" s="64">
        <v>132</v>
      </c>
      <c r="AU573" s="66"/>
      <c r="AV573" s="66"/>
      <c r="AW573" s="66"/>
      <c r="AX573" s="66"/>
      <c r="AY573" s="67" t="s">
        <v>14966</v>
      </c>
      <c r="BE573" s="66"/>
    </row>
    <row r="574" spans="1:57">
      <c r="A574" s="9" t="str">
        <f t="shared" ref="A574:A637" si="27">MID(AY574,1,7)</f>
        <v>2026-01</v>
      </c>
      <c r="B574" s="9" t="str">
        <f>_xlfn.XLOOKUP(I574,过机服务商重量差!A:A,过机服务商重量差!G:G)</f>
        <v>小旋风</v>
      </c>
      <c r="C574" s="9" t="str">
        <f>IF(N574="FBA","主营产品",IF(N574="专线","专线",LOOKUP(1,0/((G574&gt;=提成标准!D:D)*(G574&lt;提成标准!E:E)),提成标准!C:C)))</f>
        <v>快递小货</v>
      </c>
      <c r="D574" s="9">
        <f t="shared" si="25"/>
        <v>1</v>
      </c>
      <c r="E574" s="9">
        <f>_xlfn.XLOOKUP(C574,提成标准!C:C,提成标准!H:H,"")</f>
        <v>2</v>
      </c>
      <c r="F574" s="9">
        <f t="shared" si="26"/>
        <v>2</v>
      </c>
      <c r="G574" s="9">
        <f>_xlfn.XLOOKUP(I574,过机服务商重量差!A:A,过机服务商重量差!L:L)</f>
        <v>9</v>
      </c>
      <c r="H574" s="9" t="str">
        <f ca="1">IFERROR(LOOKUP(1,0/((B574=名单!B:B)*(VALUE(AY574)&gt;=名单!E:E)*(VALUE(AY574)&lt;=名单!G:G)*(AA574="正常走货")),名单!H:H),"否")</f>
        <v>否</v>
      </c>
      <c r="I574" s="64" t="s">
        <v>1838</v>
      </c>
      <c r="J574" s="64" t="s">
        <v>1840</v>
      </c>
      <c r="L574" s="64" t="s">
        <v>78</v>
      </c>
      <c r="N574" s="64" t="s">
        <v>18</v>
      </c>
      <c r="O574" s="66"/>
      <c r="P574" s="66"/>
      <c r="T574" s="66"/>
      <c r="U574" s="65" t="s">
        <v>116</v>
      </c>
      <c r="V574" s="65" t="s">
        <v>14385</v>
      </c>
      <c r="W574" s="66"/>
      <c r="Y574" s="66"/>
      <c r="Z574" s="66"/>
      <c r="AA574" s="65" t="s">
        <v>14382</v>
      </c>
      <c r="AQ574" s="64">
        <v>170.5</v>
      </c>
      <c r="AU574" s="66"/>
      <c r="AV574" s="66"/>
      <c r="AX574" s="66"/>
      <c r="AY574" s="67" t="s">
        <v>14967</v>
      </c>
      <c r="BE574" s="66"/>
    </row>
    <row r="575" spans="1:57">
      <c r="A575" s="9" t="str">
        <f t="shared" si="27"/>
        <v>2026-01</v>
      </c>
      <c r="B575" s="9" t="str">
        <f>_xlfn.XLOOKUP(I575,过机服务商重量差!A:A,过机服务商重量差!G:G)</f>
        <v>小旋风</v>
      </c>
      <c r="C575" s="9" t="str">
        <f>IF(N575="FBA","主营产品",IF(N575="专线","专线",LOOKUP(1,0/((G575&gt;=提成标准!D:D)*(G575&lt;提成标准!E:E)),提成标准!C:C)))</f>
        <v>快递大货</v>
      </c>
      <c r="D575" s="9">
        <f t="shared" si="25"/>
        <v>139</v>
      </c>
      <c r="E575" s="9">
        <f>_xlfn.XLOOKUP(C575,提成标准!C:C,提成标准!H:H,"")</f>
        <v>0.1</v>
      </c>
      <c r="F575" s="9">
        <f t="shared" si="26"/>
        <v>13.9</v>
      </c>
      <c r="G575" s="9">
        <f>_xlfn.XLOOKUP(I575,过机服务商重量差!A:A,过机服务商重量差!L:L)</f>
        <v>139</v>
      </c>
      <c r="H575" s="9" t="str">
        <f ca="1">IFERROR(LOOKUP(1,0/((B575=名单!B:B)*(VALUE(AY575)&gt;=名单!E:E)*(VALUE(AY575)&lt;=名单!G:G)*(AA575="正常走货")),名单!H:H),"否")</f>
        <v>否</v>
      </c>
      <c r="I575" s="64" t="s">
        <v>1841</v>
      </c>
      <c r="J575" s="64" t="s">
        <v>1843</v>
      </c>
      <c r="L575" s="64" t="s">
        <v>78</v>
      </c>
      <c r="N575" s="64" t="s">
        <v>18</v>
      </c>
      <c r="O575" s="66"/>
      <c r="P575" s="66"/>
      <c r="T575" s="66"/>
      <c r="U575" s="65" t="s">
        <v>116</v>
      </c>
      <c r="V575" s="65" t="s">
        <v>14385</v>
      </c>
      <c r="W575" s="66"/>
      <c r="Y575" s="66"/>
      <c r="Z575" s="66"/>
      <c r="AA575" s="65" t="s">
        <v>14382</v>
      </c>
      <c r="AQ575" s="64">
        <v>197.3</v>
      </c>
      <c r="AU575" s="66"/>
      <c r="AV575" s="66"/>
      <c r="AX575" s="66"/>
      <c r="AY575" s="67" t="s">
        <v>14968</v>
      </c>
      <c r="BE575" s="66"/>
    </row>
    <row r="576" spans="1:57">
      <c r="A576" s="9" t="str">
        <f t="shared" si="27"/>
        <v>2026-01</v>
      </c>
      <c r="B576" s="9" t="str">
        <f>_xlfn.XLOOKUP(I576,过机服务商重量差!A:A,过机服务商重量差!G:G)</f>
        <v>玉麒麟</v>
      </c>
      <c r="C576" s="9" t="str">
        <f>IF(N576="FBA","主营产品",IF(N576="专线","专线",LOOKUP(1,0/((G576&gt;=提成标准!D:D)*(G576&lt;提成标准!E:E)),提成标准!C:C)))</f>
        <v>快递小货</v>
      </c>
      <c r="D576" s="9">
        <f t="shared" ref="D576:D639" si="28">IF(C576="快递小货",1,IF(C576="主营产品",0,G576))</f>
        <v>1</v>
      </c>
      <c r="E576" s="9">
        <f>_xlfn.XLOOKUP(C576,提成标准!C:C,提成标准!H:H,"")</f>
        <v>2</v>
      </c>
      <c r="F576" s="9">
        <f t="shared" ref="F576:F639" si="29">D576*E576</f>
        <v>2</v>
      </c>
      <c r="G576" s="9">
        <f>_xlfn.XLOOKUP(I576,过机服务商重量差!A:A,过机服务商重量差!L:L)</f>
        <v>18</v>
      </c>
      <c r="H576" s="9" t="str">
        <f ca="1">IFERROR(LOOKUP(1,0/((B576=名单!B:B)*(VALUE(AY576)&gt;=名单!E:E)*(VALUE(AY576)&lt;=名单!G:G)*(AA576="正常走货")),名单!H:H),"否")</f>
        <v>否</v>
      </c>
      <c r="I576" s="64" t="s">
        <v>1844</v>
      </c>
      <c r="J576" s="64" t="s">
        <v>1846</v>
      </c>
      <c r="L576" s="64" t="s">
        <v>17</v>
      </c>
      <c r="N576" s="64" t="s">
        <v>18</v>
      </c>
      <c r="O576" s="66"/>
      <c r="P576" s="66"/>
      <c r="T576" s="66"/>
      <c r="U576" s="65" t="s">
        <v>152</v>
      </c>
      <c r="V576" s="65" t="s">
        <v>14385</v>
      </c>
      <c r="W576" s="66"/>
      <c r="Y576" s="66"/>
      <c r="Z576" s="66"/>
      <c r="AA576" s="65" t="s">
        <v>14382</v>
      </c>
      <c r="AQ576" s="64">
        <v>48</v>
      </c>
      <c r="AU576" s="66"/>
      <c r="AV576" s="66"/>
      <c r="AX576" s="66"/>
      <c r="AY576" s="67" t="s">
        <v>14969</v>
      </c>
      <c r="BE576" s="66"/>
    </row>
    <row r="577" spans="1:58">
      <c r="A577" s="9" t="str">
        <f t="shared" si="27"/>
        <v>2026-01</v>
      </c>
      <c r="B577" s="9" t="str">
        <f>_xlfn.XLOOKUP(I577,过机服务商重量差!A:A,过机服务商重量差!G:G)</f>
        <v>小旋风</v>
      </c>
      <c r="C577" s="9" t="str">
        <f>IF(N577="FBA","主营产品",IF(N577="专线","专线",LOOKUP(1,0/((G577&gt;=提成标准!D:D)*(G577&lt;提成标准!E:E)),提成标准!C:C)))</f>
        <v>快递大货</v>
      </c>
      <c r="D577" s="9">
        <f t="shared" si="28"/>
        <v>32.5</v>
      </c>
      <c r="E577" s="9">
        <f>_xlfn.XLOOKUP(C577,提成标准!C:C,提成标准!H:H,"")</f>
        <v>0.1</v>
      </c>
      <c r="F577" s="9">
        <f t="shared" si="29"/>
        <v>3.25</v>
      </c>
      <c r="G577" s="9">
        <f>_xlfn.XLOOKUP(I577,过机服务商重量差!A:A,过机服务商重量差!L:L)</f>
        <v>32.5</v>
      </c>
      <c r="H577" s="9" t="str">
        <f ca="1">IFERROR(LOOKUP(1,0/((B577=名单!B:B)*(VALUE(AY577)&gt;=名单!E:E)*(VALUE(AY577)&lt;=名单!G:G)*(AA577="正常走货")),名单!H:H),"否")</f>
        <v>否</v>
      </c>
      <c r="I577" s="64" t="s">
        <v>1847</v>
      </c>
      <c r="J577" s="64" t="s">
        <v>1849</v>
      </c>
      <c r="L577" s="64" t="s">
        <v>428</v>
      </c>
      <c r="N577" s="64" t="s">
        <v>18</v>
      </c>
      <c r="O577" s="66"/>
      <c r="P577" s="66"/>
      <c r="T577" s="66"/>
      <c r="U577" s="65" t="s">
        <v>442</v>
      </c>
      <c r="V577" s="65" t="s">
        <v>14413</v>
      </c>
      <c r="W577" s="66"/>
      <c r="Y577" s="66"/>
      <c r="Z577" s="66"/>
      <c r="AA577" s="65" t="s">
        <v>14382</v>
      </c>
      <c r="AQ577" s="64">
        <v>78.5</v>
      </c>
      <c r="AU577" s="66"/>
      <c r="AV577" s="66"/>
      <c r="AX577" s="66"/>
      <c r="AY577" s="67" t="s">
        <v>14970</v>
      </c>
      <c r="BE577" s="66"/>
    </row>
    <row r="578" spans="1:58">
      <c r="A578" s="9" t="str">
        <f t="shared" si="27"/>
        <v>2026-01</v>
      </c>
      <c r="B578" s="9" t="str">
        <f>_xlfn.XLOOKUP(I578,过机服务商重量差!A:A,过机服务商重量差!G:G)</f>
        <v>玉麒麟</v>
      </c>
      <c r="C578" s="9" t="str">
        <f>IF(N578="FBA","主营产品",IF(N578="专线","专线",LOOKUP(1,0/((G578&gt;=提成标准!D:D)*(G578&lt;提成标准!E:E)),提成标准!C:C)))</f>
        <v>快递小货</v>
      </c>
      <c r="D578" s="9">
        <f t="shared" si="28"/>
        <v>1</v>
      </c>
      <c r="E578" s="9">
        <f>_xlfn.XLOOKUP(C578,提成标准!C:C,提成标准!H:H,"")</f>
        <v>2</v>
      </c>
      <c r="F578" s="9">
        <f t="shared" si="29"/>
        <v>2</v>
      </c>
      <c r="G578" s="9">
        <f>_xlfn.XLOOKUP(I578,过机服务商重量差!A:A,过机服务商重量差!L:L)</f>
        <v>14</v>
      </c>
      <c r="H578" s="9" t="str">
        <f ca="1">IFERROR(LOOKUP(1,0/((B578=名单!B:B)*(VALUE(AY578)&gt;=名单!E:E)*(VALUE(AY578)&lt;=名单!G:G)*(AA578="正常走货")),名单!H:H),"否")</f>
        <v>否</v>
      </c>
      <c r="I578" s="64" t="s">
        <v>1850</v>
      </c>
      <c r="J578" s="64" t="s">
        <v>1852</v>
      </c>
      <c r="L578" s="65" t="s">
        <v>17</v>
      </c>
      <c r="N578" s="64" t="s">
        <v>18</v>
      </c>
      <c r="O578" s="66"/>
      <c r="P578" s="66"/>
      <c r="T578" s="66"/>
      <c r="U578" s="65" t="s">
        <v>86</v>
      </c>
      <c r="V578" s="65" t="s">
        <v>14381</v>
      </c>
      <c r="W578" s="66"/>
      <c r="Y578" s="66"/>
      <c r="Z578" s="66"/>
      <c r="AA578" s="65" t="s">
        <v>14382</v>
      </c>
      <c r="AQ578" s="64">
        <v>65.94</v>
      </c>
      <c r="AU578" s="66"/>
      <c r="AV578" s="66"/>
      <c r="AW578" s="66"/>
      <c r="AX578" s="66"/>
      <c r="AY578" s="67" t="s">
        <v>14971</v>
      </c>
      <c r="BE578" s="66"/>
    </row>
    <row r="579" spans="1:58">
      <c r="A579" s="9" t="str">
        <f t="shared" si="27"/>
        <v>2026-01</v>
      </c>
      <c r="B579" s="9" t="str">
        <f>_xlfn.XLOOKUP(I579,过机服务商重量差!A:A,过机服务商重量差!G:G)</f>
        <v>无崖子</v>
      </c>
      <c r="C579" s="9" t="str">
        <f>IF(N579="FBA","主营产品",IF(N579="专线","专线",LOOKUP(1,0/((G579&gt;=提成标准!D:D)*(G579&lt;提成标准!E:E)),提成标准!C:C)))</f>
        <v>快递小货</v>
      </c>
      <c r="D579" s="9">
        <f t="shared" si="28"/>
        <v>1</v>
      </c>
      <c r="E579" s="9">
        <f>_xlfn.XLOOKUP(C579,提成标准!C:C,提成标准!H:H,"")</f>
        <v>2</v>
      </c>
      <c r="F579" s="9">
        <f t="shared" si="29"/>
        <v>2</v>
      </c>
      <c r="G579" s="9">
        <f>_xlfn.XLOOKUP(I579,过机服务商重量差!A:A,过机服务商重量差!L:L)</f>
        <v>4.5</v>
      </c>
      <c r="H579" s="9" t="str">
        <f ca="1">IFERROR(LOOKUP(1,0/((B579=名单!B:B)*(VALUE(AY579)&gt;=名单!E:E)*(VALUE(AY579)&lt;=名单!G:G)*(AA579="正常走货")),名单!H:H),"否")</f>
        <v>是</v>
      </c>
      <c r="I579" s="64" t="s">
        <v>1853</v>
      </c>
      <c r="J579" s="64" t="s">
        <v>1855</v>
      </c>
      <c r="L579" s="65" t="s">
        <v>603</v>
      </c>
      <c r="N579" s="64" t="s">
        <v>18</v>
      </c>
      <c r="O579" s="66"/>
      <c r="P579" s="66"/>
      <c r="T579" s="66"/>
      <c r="U579" s="65" t="s">
        <v>120</v>
      </c>
      <c r="V579" s="65" t="s">
        <v>14385</v>
      </c>
      <c r="W579" s="66"/>
      <c r="Y579" s="66"/>
      <c r="Z579" s="66"/>
      <c r="AA579" s="65" t="s">
        <v>14382</v>
      </c>
      <c r="AQ579" s="64">
        <v>45.7</v>
      </c>
      <c r="AU579" s="66"/>
      <c r="AV579" s="66"/>
      <c r="AW579" s="66"/>
      <c r="AX579" s="66"/>
      <c r="AY579" s="67" t="s">
        <v>14972</v>
      </c>
      <c r="BE579" s="66"/>
    </row>
    <row r="580" spans="1:58">
      <c r="A580" s="9" t="str">
        <f t="shared" si="27"/>
        <v>2026-01</v>
      </c>
      <c r="B580" s="9" t="str">
        <f>_xlfn.XLOOKUP(I580,过机服务商重量差!A:A,过机服务商重量差!G:G)</f>
        <v>玉麒麟</v>
      </c>
      <c r="C580" s="9" t="str">
        <f>IF(N580="FBA","主营产品",IF(N580="专线","专线",LOOKUP(1,0/((G580&gt;=提成标准!D:D)*(G580&lt;提成标准!E:E)),提成标准!C:C)))</f>
        <v>快递小货</v>
      </c>
      <c r="D580" s="9">
        <f t="shared" si="28"/>
        <v>1</v>
      </c>
      <c r="E580" s="9">
        <f>_xlfn.XLOOKUP(C580,提成标准!C:C,提成标准!H:H,"")</f>
        <v>2</v>
      </c>
      <c r="F580" s="9">
        <f t="shared" si="29"/>
        <v>2</v>
      </c>
      <c r="G580" s="9">
        <f>_xlfn.XLOOKUP(I580,过机服务商重量差!A:A,过机服务商重量差!L:L)</f>
        <v>0.5</v>
      </c>
      <c r="H580" s="9" t="str">
        <f ca="1">IFERROR(LOOKUP(1,0/((B580=名单!B:B)*(VALUE(AY580)&gt;=名单!E:E)*(VALUE(AY580)&lt;=名单!G:G)*(AA580="正常走货")),名单!H:H),"否")</f>
        <v>否</v>
      </c>
      <c r="I580" s="64" t="s">
        <v>1856</v>
      </c>
      <c r="J580" s="64" t="s">
        <v>1858</v>
      </c>
      <c r="L580" s="65" t="s">
        <v>17</v>
      </c>
      <c r="N580" s="64" t="s">
        <v>18</v>
      </c>
      <c r="O580" s="66"/>
      <c r="P580" s="66"/>
      <c r="T580" s="66"/>
      <c r="U580" s="65" t="s">
        <v>223</v>
      </c>
      <c r="V580" s="65" t="s">
        <v>14413</v>
      </c>
      <c r="W580" s="66"/>
      <c r="Y580" s="66"/>
      <c r="Z580" s="66"/>
      <c r="AA580" s="65" t="s">
        <v>14382</v>
      </c>
      <c r="AQ580" s="64">
        <v>40.33</v>
      </c>
      <c r="AU580" s="66"/>
      <c r="AV580" s="66"/>
      <c r="AX580" s="66"/>
      <c r="AY580" s="67" t="s">
        <v>14973</v>
      </c>
      <c r="BC580" s="66"/>
      <c r="BE580" s="66"/>
    </row>
    <row r="581" spans="1:58">
      <c r="A581" s="9" t="str">
        <f t="shared" si="27"/>
        <v>2026-01</v>
      </c>
      <c r="B581" s="9" t="str">
        <f>_xlfn.XLOOKUP(I581,过机服务商重量差!A:A,过机服务商重量差!G:G)</f>
        <v>玉麒麟</v>
      </c>
      <c r="C581" s="9" t="str">
        <f>IF(N581="FBA","主营产品",IF(N581="专线","专线",LOOKUP(1,0/((G581&gt;=提成标准!D:D)*(G581&lt;提成标准!E:E)),提成标准!C:C)))</f>
        <v>快递小货</v>
      </c>
      <c r="D581" s="9">
        <f t="shared" si="28"/>
        <v>1</v>
      </c>
      <c r="E581" s="9">
        <f>_xlfn.XLOOKUP(C581,提成标准!C:C,提成标准!H:H,"")</f>
        <v>2</v>
      </c>
      <c r="F581" s="9">
        <f t="shared" si="29"/>
        <v>2</v>
      </c>
      <c r="G581" s="9">
        <f>_xlfn.XLOOKUP(I581,过机服务商重量差!A:A,过机服务商重量差!L:L)</f>
        <v>1</v>
      </c>
      <c r="H581" s="9" t="str">
        <f ca="1">IFERROR(LOOKUP(1,0/((B581=名单!B:B)*(VALUE(AY581)&gt;=名单!E:E)*(VALUE(AY581)&lt;=名单!G:G)*(AA581="正常走货")),名单!H:H),"否")</f>
        <v>否</v>
      </c>
      <c r="I581" s="64" t="s">
        <v>1859</v>
      </c>
      <c r="J581" s="64" t="s">
        <v>1861</v>
      </c>
      <c r="L581" s="65" t="s">
        <v>17</v>
      </c>
      <c r="N581" s="64" t="s">
        <v>18</v>
      </c>
      <c r="O581" s="66"/>
      <c r="P581" s="66"/>
      <c r="T581" s="66"/>
      <c r="U581" s="65" t="s">
        <v>90</v>
      </c>
      <c r="V581" s="65" t="s">
        <v>14410</v>
      </c>
      <c r="W581" s="66"/>
      <c r="Y581" s="66"/>
      <c r="Z581" s="66"/>
      <c r="AA581" s="65" t="s">
        <v>14382</v>
      </c>
      <c r="AQ581" s="64">
        <v>102.6</v>
      </c>
      <c r="AU581" s="66"/>
      <c r="AV581" s="66"/>
      <c r="AW581" s="66"/>
      <c r="AX581" s="66"/>
      <c r="AY581" s="67" t="s">
        <v>14974</v>
      </c>
      <c r="BE581" s="66"/>
    </row>
    <row r="582" spans="1:58">
      <c r="A582" s="9" t="str">
        <f t="shared" si="27"/>
        <v>2026-01</v>
      </c>
      <c r="B582" s="9" t="str">
        <f>_xlfn.XLOOKUP(I582,过机服务商重量差!A:A,过机服务商重量差!G:G)</f>
        <v>帅时莹</v>
      </c>
      <c r="C582" s="9" t="str">
        <f>IF(N582="FBA","主营产品",IF(N582="专线","专线",LOOKUP(1,0/((G582&gt;=提成标准!D:D)*(G582&lt;提成标准!E:E)),提成标准!C:C)))</f>
        <v>快递大货</v>
      </c>
      <c r="D582" s="9">
        <f t="shared" si="28"/>
        <v>30</v>
      </c>
      <c r="E582" s="9">
        <f>_xlfn.XLOOKUP(C582,提成标准!C:C,提成标准!H:H,"")</f>
        <v>0.1</v>
      </c>
      <c r="F582" s="9">
        <f t="shared" si="29"/>
        <v>3</v>
      </c>
      <c r="G582" s="9">
        <f>_xlfn.XLOOKUP(I582,过机服务商重量差!A:A,过机服务商重量差!L:L)</f>
        <v>30</v>
      </c>
      <c r="H582" s="9" t="str">
        <f ca="1">IFERROR(LOOKUP(1,0/((B582=名单!B:B)*(VALUE(AY582)&gt;=名单!E:E)*(VALUE(AY582)&lt;=名单!G:G)*(AA582="正常走货")),名单!H:H),"否")</f>
        <v>否</v>
      </c>
      <c r="I582" s="64" t="s">
        <v>1862</v>
      </c>
      <c r="J582" s="64" t="s">
        <v>1864</v>
      </c>
      <c r="L582" s="64" t="s">
        <v>186</v>
      </c>
      <c r="N582" s="64" t="s">
        <v>18</v>
      </c>
      <c r="O582" s="66"/>
      <c r="P582" s="66"/>
      <c r="T582" s="66"/>
      <c r="U582" s="65" t="s">
        <v>191</v>
      </c>
      <c r="V582" s="65" t="s">
        <v>14413</v>
      </c>
      <c r="W582" s="66"/>
      <c r="Y582" s="66"/>
      <c r="Z582" s="66"/>
      <c r="AA582" s="65" t="s">
        <v>14382</v>
      </c>
      <c r="AQ582" s="64">
        <v>173</v>
      </c>
      <c r="AU582" s="66"/>
      <c r="AV582" s="66"/>
      <c r="AX582" s="66"/>
      <c r="AY582" s="67" t="s">
        <v>14975</v>
      </c>
      <c r="BE582" s="66"/>
    </row>
    <row r="583" spans="1:58">
      <c r="A583" s="9" t="str">
        <f t="shared" si="27"/>
        <v>2026-01</v>
      </c>
      <c r="B583" s="9" t="str">
        <f>_xlfn.XLOOKUP(I583,过机服务商重量差!A:A,过机服务商重量差!G:G)</f>
        <v>玉麒麟</v>
      </c>
      <c r="C583" s="9" t="str">
        <f>IF(N583="FBA","主营产品",IF(N583="专线","专线",LOOKUP(1,0/((G583&gt;=提成标准!D:D)*(G583&lt;提成标准!E:E)),提成标准!C:C)))</f>
        <v>快递小货</v>
      </c>
      <c r="D583" s="9">
        <f t="shared" si="28"/>
        <v>1</v>
      </c>
      <c r="E583" s="9">
        <f>_xlfn.XLOOKUP(C583,提成标准!C:C,提成标准!H:H,"")</f>
        <v>2</v>
      </c>
      <c r="F583" s="9">
        <f t="shared" si="29"/>
        <v>2</v>
      </c>
      <c r="G583" s="9">
        <f>_xlfn.XLOOKUP(I583,过机服务商重量差!A:A,过机服务商重量差!L:L)</f>
        <v>1</v>
      </c>
      <c r="H583" s="9" t="str">
        <f ca="1">IFERROR(LOOKUP(1,0/((B583=名单!B:B)*(VALUE(AY583)&gt;=名单!E:E)*(VALUE(AY583)&lt;=名单!G:G)*(AA583="正常走货")),名单!H:H),"否")</f>
        <v>否</v>
      </c>
      <c r="I583" s="64" t="s">
        <v>1865</v>
      </c>
      <c r="J583" s="64" t="s">
        <v>1867</v>
      </c>
      <c r="L583" s="64" t="s">
        <v>17</v>
      </c>
      <c r="N583" s="64" t="s">
        <v>18</v>
      </c>
      <c r="O583" s="66"/>
      <c r="P583" s="66"/>
      <c r="T583" s="66"/>
      <c r="U583" s="65" t="s">
        <v>120</v>
      </c>
      <c r="V583" s="65" t="s">
        <v>14385</v>
      </c>
      <c r="W583" s="66"/>
      <c r="Y583" s="66"/>
      <c r="Z583" s="66"/>
      <c r="AA583" s="65" t="s">
        <v>14382</v>
      </c>
      <c r="AQ583" s="64">
        <v>54.6</v>
      </c>
      <c r="AU583" s="66"/>
      <c r="AV583" s="66"/>
      <c r="AX583" s="66"/>
      <c r="AY583" s="67" t="s">
        <v>14976</v>
      </c>
      <c r="BE583" s="66"/>
    </row>
    <row r="584" spans="1:58">
      <c r="A584" s="9" t="str">
        <f t="shared" si="27"/>
        <v>2026-01</v>
      </c>
      <c r="B584" s="9" t="str">
        <f>_xlfn.XLOOKUP(I584,过机服务商重量差!A:A,过机服务商重量差!G:G)</f>
        <v>玉麒麟</v>
      </c>
      <c r="C584" s="9" t="str">
        <f>IF(N584="FBA","主营产品",IF(N584="专线","专线",LOOKUP(1,0/((G584&gt;=提成标准!D:D)*(G584&lt;提成标准!E:E)),提成标准!C:C)))</f>
        <v>快递小货</v>
      </c>
      <c r="D584" s="9">
        <f t="shared" si="28"/>
        <v>1</v>
      </c>
      <c r="E584" s="9">
        <f>_xlfn.XLOOKUP(C584,提成标准!C:C,提成标准!H:H,"")</f>
        <v>2</v>
      </c>
      <c r="F584" s="9">
        <f t="shared" si="29"/>
        <v>2</v>
      </c>
      <c r="G584" s="9">
        <f>_xlfn.XLOOKUP(I584,过机服务商重量差!A:A,过机服务商重量差!L:L)</f>
        <v>0.5</v>
      </c>
      <c r="H584" s="9" t="str">
        <f ca="1">IFERROR(LOOKUP(1,0/((B584=名单!B:B)*(VALUE(AY584)&gt;=名单!E:E)*(VALUE(AY584)&lt;=名单!G:G)*(AA584="正常走货")),名单!H:H),"否")</f>
        <v>否</v>
      </c>
      <c r="I584" s="64" t="s">
        <v>1868</v>
      </c>
      <c r="J584" s="64" t="s">
        <v>1870</v>
      </c>
      <c r="L584" s="65" t="s">
        <v>17</v>
      </c>
      <c r="N584" s="64" t="s">
        <v>18</v>
      </c>
      <c r="O584" s="66"/>
      <c r="P584" s="66"/>
      <c r="T584" s="66"/>
      <c r="U584" s="65" t="s">
        <v>215</v>
      </c>
      <c r="V584" s="65" t="s">
        <v>14381</v>
      </c>
      <c r="W584" s="66"/>
      <c r="Y584" s="66"/>
      <c r="Z584" s="66"/>
      <c r="AA584" s="65" t="s">
        <v>14382</v>
      </c>
      <c r="AQ584" s="64">
        <v>103</v>
      </c>
      <c r="AU584" s="66"/>
      <c r="AV584" s="66"/>
      <c r="AW584" s="66"/>
      <c r="AX584" s="66"/>
      <c r="AY584" s="67" t="s">
        <v>14977</v>
      </c>
      <c r="BE584" s="66"/>
    </row>
    <row r="585" spans="1:58">
      <c r="A585" s="9" t="str">
        <f t="shared" si="27"/>
        <v>2026-01</v>
      </c>
      <c r="B585" s="9" t="str">
        <f>_xlfn.XLOOKUP(I585,过机服务商重量差!A:A,过机服务商重量差!G:G)</f>
        <v>007</v>
      </c>
      <c r="C585" s="9" t="str">
        <f>IF(N585="FBA","主营产品",IF(N585="专线","专线",LOOKUP(1,0/((G585&gt;=提成标准!D:D)*(G585&lt;提成标准!E:E)),提成标准!C:C)))</f>
        <v>快递大货</v>
      </c>
      <c r="D585" s="9">
        <f t="shared" si="28"/>
        <v>23</v>
      </c>
      <c r="E585" s="9">
        <f>_xlfn.XLOOKUP(C585,提成标准!C:C,提成标准!H:H,"")</f>
        <v>0.1</v>
      </c>
      <c r="F585" s="9">
        <f t="shared" si="29"/>
        <v>2.3</v>
      </c>
      <c r="G585" s="9">
        <f>_xlfn.XLOOKUP(I585,过机服务商重量差!A:A,过机服务商重量差!L:L)</f>
        <v>23</v>
      </c>
      <c r="H585" s="9" t="str">
        <f ca="1">IFERROR(LOOKUP(1,0/((B585=名单!B:B)*(VALUE(AY585)&gt;=名单!E:E)*(VALUE(AY585)&lt;=名单!G:G)*(AA585="正常走货")),名单!H:H),"否")</f>
        <v>否</v>
      </c>
      <c r="I585" s="64" t="s">
        <v>1871</v>
      </c>
      <c r="J585" s="64" t="s">
        <v>1873</v>
      </c>
      <c r="L585" s="65" t="s">
        <v>168</v>
      </c>
      <c r="N585" s="64" t="s">
        <v>18</v>
      </c>
      <c r="O585" s="66"/>
      <c r="P585" s="66"/>
      <c r="T585" s="66"/>
      <c r="U585" s="65" t="s">
        <v>145</v>
      </c>
      <c r="V585" s="65" t="s">
        <v>14410</v>
      </c>
      <c r="W585" s="66"/>
      <c r="Y585" s="66"/>
      <c r="Z585" s="66"/>
      <c r="AA585" s="65" t="s">
        <v>14382</v>
      </c>
      <c r="AQ585" s="64">
        <v>322</v>
      </c>
      <c r="AV585" s="66"/>
      <c r="AW585" s="66"/>
      <c r="AX585" s="66"/>
      <c r="AY585" s="67" t="s">
        <v>14978</v>
      </c>
      <c r="BE585" s="66"/>
      <c r="BF585" s="66"/>
    </row>
    <row r="586" spans="1:58">
      <c r="A586" s="9" t="str">
        <f t="shared" si="27"/>
        <v>2026-01</v>
      </c>
      <c r="B586" s="9" t="str">
        <f>_xlfn.XLOOKUP(I586,过机服务商重量差!A:A,过机服务商重量差!G:G)</f>
        <v>玉麒麟</v>
      </c>
      <c r="C586" s="9" t="str">
        <f>IF(N586="FBA","主营产品",IF(N586="专线","专线",LOOKUP(1,0/((G586&gt;=提成标准!D:D)*(G586&lt;提成标准!E:E)),提成标准!C:C)))</f>
        <v>快递小货</v>
      </c>
      <c r="D586" s="9">
        <f t="shared" si="28"/>
        <v>1</v>
      </c>
      <c r="E586" s="9">
        <f>_xlfn.XLOOKUP(C586,提成标准!C:C,提成标准!H:H,"")</f>
        <v>2</v>
      </c>
      <c r="F586" s="9">
        <f t="shared" si="29"/>
        <v>2</v>
      </c>
      <c r="G586" s="9">
        <f>_xlfn.XLOOKUP(I586,过机服务商重量差!A:A,过机服务商重量差!L:L)</f>
        <v>5</v>
      </c>
      <c r="H586" s="9" t="str">
        <f ca="1">IFERROR(LOOKUP(1,0/((B586=名单!B:B)*(VALUE(AY586)&gt;=名单!E:E)*(VALUE(AY586)&lt;=名单!G:G)*(AA586="正常走货")),名单!H:H),"否")</f>
        <v>否</v>
      </c>
      <c r="I586" s="64" t="s">
        <v>1874</v>
      </c>
      <c r="J586" s="64" t="s">
        <v>1876</v>
      </c>
      <c r="L586" s="65" t="s">
        <v>17</v>
      </c>
      <c r="N586" s="65" t="s">
        <v>18</v>
      </c>
      <c r="O586" s="66"/>
      <c r="P586" s="66"/>
      <c r="T586" s="66"/>
      <c r="U586" s="65" t="s">
        <v>30</v>
      </c>
      <c r="V586" s="65" t="s">
        <v>14385</v>
      </c>
      <c r="W586" s="66"/>
      <c r="Y586" s="66"/>
      <c r="Z586" s="66"/>
      <c r="AA586" s="65" t="s">
        <v>14382</v>
      </c>
      <c r="AQ586" s="64">
        <v>100.05</v>
      </c>
      <c r="AU586" s="66"/>
      <c r="AV586" s="66"/>
      <c r="AW586" s="66"/>
      <c r="AX586" s="66"/>
      <c r="AY586" s="67" t="s">
        <v>14979</v>
      </c>
      <c r="BE586" s="66"/>
    </row>
    <row r="587" spans="1:58">
      <c r="A587" s="9" t="str">
        <f t="shared" si="27"/>
        <v>2026-01</v>
      </c>
      <c r="B587" s="9" t="str">
        <f>_xlfn.XLOOKUP(I587,过机服务商重量差!A:A,过机服务商重量差!G:G)</f>
        <v>玉麒麟</v>
      </c>
      <c r="C587" s="9" t="str">
        <f>IF(N587="FBA","主营产品",IF(N587="专线","专线",LOOKUP(1,0/((G587&gt;=提成标准!D:D)*(G587&lt;提成标准!E:E)),提成标准!C:C)))</f>
        <v>快递小货</v>
      </c>
      <c r="D587" s="9">
        <f t="shared" si="28"/>
        <v>1</v>
      </c>
      <c r="E587" s="9">
        <f>_xlfn.XLOOKUP(C587,提成标准!C:C,提成标准!H:H,"")</f>
        <v>2</v>
      </c>
      <c r="F587" s="9">
        <f t="shared" si="29"/>
        <v>2</v>
      </c>
      <c r="G587" s="9">
        <f>_xlfn.XLOOKUP(I587,过机服务商重量差!A:A,过机服务商重量差!L:L)</f>
        <v>0.5</v>
      </c>
      <c r="H587" s="9" t="str">
        <f ca="1">IFERROR(LOOKUP(1,0/((B587=名单!B:B)*(VALUE(AY587)&gt;=名单!E:E)*(VALUE(AY587)&lt;=名单!G:G)*(AA587="正常走货")),名单!H:H),"否")</f>
        <v>否</v>
      </c>
      <c r="I587" s="64" t="s">
        <v>1877</v>
      </c>
      <c r="J587" s="64" t="s">
        <v>1879</v>
      </c>
      <c r="L587" s="65" t="s">
        <v>17</v>
      </c>
      <c r="N587" s="64" t="s">
        <v>18</v>
      </c>
      <c r="O587" s="66"/>
      <c r="P587" s="66"/>
      <c r="T587" s="66"/>
      <c r="U587" s="65" t="s">
        <v>152</v>
      </c>
      <c r="V587" s="65" t="s">
        <v>14385</v>
      </c>
      <c r="W587" s="66"/>
      <c r="Y587" s="66"/>
      <c r="Z587" s="66"/>
      <c r="AA587" s="65" t="s">
        <v>14382</v>
      </c>
      <c r="AQ587" s="64">
        <v>39.4</v>
      </c>
      <c r="AV587" s="66"/>
      <c r="AW587" s="66"/>
      <c r="AX587" s="66"/>
      <c r="AY587" s="67" t="s">
        <v>14980</v>
      </c>
      <c r="BE587" s="66"/>
    </row>
    <row r="588" spans="1:58">
      <c r="A588" s="9" t="str">
        <f t="shared" si="27"/>
        <v>2026-01</v>
      </c>
      <c r="B588" s="9" t="str">
        <f>_xlfn.XLOOKUP(I588,过机服务商重量差!A:A,过机服务商重量差!G:G)</f>
        <v>无崖子</v>
      </c>
      <c r="C588" s="9" t="str">
        <f>IF(N588="FBA","主营产品",IF(N588="专线","专线",LOOKUP(1,0/((G588&gt;=提成标准!D:D)*(G588&lt;提成标准!E:E)),提成标准!C:C)))</f>
        <v>快递小货</v>
      </c>
      <c r="D588" s="9">
        <f t="shared" si="28"/>
        <v>1</v>
      </c>
      <c r="E588" s="9">
        <f>_xlfn.XLOOKUP(C588,提成标准!C:C,提成标准!H:H,"")</f>
        <v>2</v>
      </c>
      <c r="F588" s="9">
        <f t="shared" si="29"/>
        <v>2</v>
      </c>
      <c r="G588" s="9">
        <f>_xlfn.XLOOKUP(I588,过机服务商重量差!A:A,过机服务商重量差!L:L)</f>
        <v>6</v>
      </c>
      <c r="H588" s="9" t="str">
        <f ca="1">IFERROR(LOOKUP(1,0/((B588=名单!B:B)*(VALUE(AY588)&gt;=名单!E:E)*(VALUE(AY588)&lt;=名单!G:G)*(AA588="正常走货")),名单!H:H),"否")</f>
        <v>是</v>
      </c>
      <c r="I588" s="64" t="s">
        <v>1880</v>
      </c>
      <c r="J588" s="64" t="s">
        <v>1882</v>
      </c>
      <c r="L588" s="65" t="s">
        <v>603</v>
      </c>
      <c r="N588" s="64" t="s">
        <v>18</v>
      </c>
      <c r="O588" s="66"/>
      <c r="P588" s="66"/>
      <c r="T588" s="66"/>
      <c r="U588" s="65" t="s">
        <v>120</v>
      </c>
      <c r="V588" s="65" t="s">
        <v>14385</v>
      </c>
      <c r="W588" s="66"/>
      <c r="Y588" s="66"/>
      <c r="Z588" s="66"/>
      <c r="AA588" s="65" t="s">
        <v>14382</v>
      </c>
      <c r="AQ588" s="64">
        <v>51.8</v>
      </c>
      <c r="AU588" s="66"/>
      <c r="AV588" s="66"/>
      <c r="AW588" s="66"/>
      <c r="AX588" s="66"/>
      <c r="AY588" s="67" t="s">
        <v>14981</v>
      </c>
      <c r="BE588" s="66"/>
    </row>
    <row r="589" spans="1:58">
      <c r="A589" s="9" t="str">
        <f t="shared" si="27"/>
        <v>2026-01</v>
      </c>
      <c r="B589" s="9" t="str">
        <f>_xlfn.XLOOKUP(I589,过机服务商重量差!A:A,过机服务商重量差!G:G)</f>
        <v>玉麒麟</v>
      </c>
      <c r="C589" s="9" t="str">
        <f>IF(N589="FBA","主营产品",IF(N589="专线","专线",LOOKUP(1,0/((G589&gt;=提成标准!D:D)*(G589&lt;提成标准!E:E)),提成标准!C:C)))</f>
        <v>快递小货</v>
      </c>
      <c r="D589" s="9">
        <f t="shared" si="28"/>
        <v>1</v>
      </c>
      <c r="E589" s="9">
        <f>_xlfn.XLOOKUP(C589,提成标准!C:C,提成标准!H:H,"")</f>
        <v>2</v>
      </c>
      <c r="F589" s="9">
        <f t="shared" si="29"/>
        <v>2</v>
      </c>
      <c r="G589" s="9">
        <f>_xlfn.XLOOKUP(I589,过机服务商重量差!A:A,过机服务商重量差!L:L)</f>
        <v>1</v>
      </c>
      <c r="H589" s="9" t="str">
        <f ca="1">IFERROR(LOOKUP(1,0/((B589=名单!B:B)*(VALUE(AY589)&gt;=名单!E:E)*(VALUE(AY589)&lt;=名单!G:G)*(AA589="正常走货")),名单!H:H),"否")</f>
        <v>否</v>
      </c>
      <c r="I589" s="64" t="s">
        <v>1883</v>
      </c>
      <c r="J589" s="64" t="s">
        <v>1885</v>
      </c>
      <c r="L589" s="64" t="s">
        <v>17</v>
      </c>
      <c r="N589" s="65" t="s">
        <v>18</v>
      </c>
      <c r="O589" s="66"/>
      <c r="P589" s="66"/>
      <c r="T589" s="66"/>
      <c r="U589" s="65" t="s">
        <v>246</v>
      </c>
      <c r="V589" s="65" t="s">
        <v>14389</v>
      </c>
      <c r="W589" s="66"/>
      <c r="Y589" s="66"/>
      <c r="Z589" s="66"/>
      <c r="AA589" s="65" t="s">
        <v>14382</v>
      </c>
      <c r="AQ589" s="64">
        <v>104.6</v>
      </c>
      <c r="AU589" s="66"/>
      <c r="AV589" s="66"/>
      <c r="AX589" s="66"/>
      <c r="AY589" s="67" t="s">
        <v>14982</v>
      </c>
      <c r="BE589" s="66"/>
    </row>
    <row r="590" spans="1:58">
      <c r="A590" s="9" t="str">
        <f t="shared" si="27"/>
        <v>2026-01</v>
      </c>
      <c r="B590" s="9" t="str">
        <f>_xlfn.XLOOKUP(I590,过机服务商重量差!A:A,过机服务商重量差!G:G)</f>
        <v>007</v>
      </c>
      <c r="C590" s="9" t="str">
        <f>IF(N590="FBA","主营产品",IF(N590="专线","专线",LOOKUP(1,0/((G590&gt;=提成标准!D:D)*(G590&lt;提成标准!E:E)),提成标准!C:C)))</f>
        <v>快递大货</v>
      </c>
      <c r="D590" s="9">
        <f t="shared" si="28"/>
        <v>290</v>
      </c>
      <c r="E590" s="9">
        <f>_xlfn.XLOOKUP(C590,提成标准!C:C,提成标准!H:H,"")</f>
        <v>0.1</v>
      </c>
      <c r="F590" s="9">
        <f t="shared" si="29"/>
        <v>29</v>
      </c>
      <c r="G590" s="9">
        <f>_xlfn.XLOOKUP(I590,过机服务商重量差!A:A,过机服务商重量差!L:L)</f>
        <v>290</v>
      </c>
      <c r="H590" s="9" t="str">
        <f ca="1">IFERROR(LOOKUP(1,0/((B590=名单!B:B)*(VALUE(AY590)&gt;=名单!E:E)*(VALUE(AY590)&lt;=名单!G:G)*(AA590="正常走货")),名单!H:H),"否")</f>
        <v>否</v>
      </c>
      <c r="I590" s="64" t="s">
        <v>1886</v>
      </c>
      <c r="J590" s="64" t="s">
        <v>1888</v>
      </c>
      <c r="L590" s="65" t="s">
        <v>168</v>
      </c>
      <c r="N590" s="64" t="s">
        <v>18</v>
      </c>
      <c r="O590" s="66"/>
      <c r="P590" s="66"/>
      <c r="T590" s="66"/>
      <c r="U590" s="65" t="s">
        <v>215</v>
      </c>
      <c r="V590" s="65" t="s">
        <v>14381</v>
      </c>
      <c r="W590" s="66"/>
      <c r="Y590" s="66"/>
      <c r="Z590" s="66"/>
      <c r="AA590" s="65" t="s">
        <v>14382</v>
      </c>
      <c r="AQ590" s="64">
        <v>3335</v>
      </c>
      <c r="AU590" s="66"/>
      <c r="AV590" s="66"/>
      <c r="AW590" s="66"/>
      <c r="AX590" s="66"/>
      <c r="AY590" s="67" t="s">
        <v>14983</v>
      </c>
      <c r="BE590" s="66"/>
    </row>
    <row r="591" spans="1:58">
      <c r="A591" s="9" t="str">
        <f t="shared" si="27"/>
        <v>2026-01</v>
      </c>
      <c r="B591" s="9" t="str">
        <f>_xlfn.XLOOKUP(I591,过机服务商重量差!A:A,过机服务商重量差!G:G)</f>
        <v>玉麒麟</v>
      </c>
      <c r="C591" s="9" t="str">
        <f>IF(N591="FBA","主营产品",IF(N591="专线","专线",LOOKUP(1,0/((G591&gt;=提成标准!D:D)*(G591&lt;提成标准!E:E)),提成标准!C:C)))</f>
        <v>快递小货</v>
      </c>
      <c r="D591" s="9">
        <f t="shared" si="28"/>
        <v>1</v>
      </c>
      <c r="E591" s="9">
        <f>_xlfn.XLOOKUP(C591,提成标准!C:C,提成标准!H:H,"")</f>
        <v>2</v>
      </c>
      <c r="F591" s="9">
        <f t="shared" si="29"/>
        <v>2</v>
      </c>
      <c r="G591" s="9">
        <f>_xlfn.XLOOKUP(I591,过机服务商重量差!A:A,过机服务商重量差!L:L)</f>
        <v>2.5</v>
      </c>
      <c r="H591" s="9" t="str">
        <f ca="1">IFERROR(LOOKUP(1,0/((B591=名单!B:B)*(VALUE(AY591)&gt;=名单!E:E)*(VALUE(AY591)&lt;=名单!G:G)*(AA591="正常走货")),名单!H:H),"否")</f>
        <v>否</v>
      </c>
      <c r="I591" s="64" t="s">
        <v>1889</v>
      </c>
      <c r="J591" s="64" t="s">
        <v>1891</v>
      </c>
      <c r="L591" s="65" t="s">
        <v>24</v>
      </c>
      <c r="N591" s="65" t="s">
        <v>18</v>
      </c>
      <c r="O591" s="66"/>
      <c r="P591" s="66"/>
      <c r="T591" s="66"/>
      <c r="U591" s="65" t="s">
        <v>642</v>
      </c>
      <c r="V591" s="65" t="s">
        <v>14413</v>
      </c>
      <c r="W591" s="66"/>
      <c r="Y591" s="66"/>
      <c r="Z591" s="66"/>
      <c r="AA591" s="65" t="s">
        <v>14382</v>
      </c>
      <c r="AQ591" s="64">
        <v>31.22</v>
      </c>
      <c r="AU591" s="66"/>
      <c r="AV591" s="66"/>
      <c r="AW591" s="66"/>
      <c r="AX591" s="66"/>
      <c r="AY591" s="67" t="s">
        <v>14984</v>
      </c>
      <c r="BE591" s="66"/>
    </row>
    <row r="592" spans="1:58">
      <c r="A592" s="9" t="str">
        <f t="shared" si="27"/>
        <v>2026-01</v>
      </c>
      <c r="B592" s="9" t="str">
        <f>_xlfn.XLOOKUP(I592,过机服务商重量差!A:A,过机服务商重量差!G:G)</f>
        <v>小旋风</v>
      </c>
      <c r="C592" s="9" t="str">
        <f>IF(N592="FBA","主营产品",IF(N592="专线","专线",LOOKUP(1,0/((G592&gt;=提成标准!D:D)*(G592&lt;提成标准!E:E)),提成标准!C:C)))</f>
        <v>快递大货</v>
      </c>
      <c r="D592" s="9">
        <f t="shared" si="28"/>
        <v>110</v>
      </c>
      <c r="E592" s="9">
        <f>_xlfn.XLOOKUP(C592,提成标准!C:C,提成标准!H:H,"")</f>
        <v>0.1</v>
      </c>
      <c r="F592" s="9">
        <f t="shared" si="29"/>
        <v>11</v>
      </c>
      <c r="G592" s="9">
        <f>_xlfn.XLOOKUP(I592,过机服务商重量差!A:A,过机服务商重量差!L:L)</f>
        <v>110</v>
      </c>
      <c r="H592" s="9" t="str">
        <f ca="1">IFERROR(LOOKUP(1,0/((B592=名单!B:B)*(VALUE(AY592)&gt;=名单!E:E)*(VALUE(AY592)&lt;=名单!G:G)*(AA592="正常走货")),名单!H:H),"否")</f>
        <v>否</v>
      </c>
      <c r="I592" s="64" t="s">
        <v>1892</v>
      </c>
      <c r="J592" s="64" t="s">
        <v>1894</v>
      </c>
      <c r="L592" s="65" t="s">
        <v>274</v>
      </c>
      <c r="N592" s="64" t="s">
        <v>18</v>
      </c>
      <c r="O592" s="66"/>
      <c r="P592" s="66"/>
      <c r="T592" s="66"/>
      <c r="U592" s="65" t="s">
        <v>191</v>
      </c>
      <c r="V592" s="65" t="s">
        <v>14413</v>
      </c>
      <c r="W592" s="66"/>
      <c r="Y592" s="66"/>
      <c r="Z592" s="66"/>
      <c r="AA592" s="65" t="s">
        <v>14382</v>
      </c>
      <c r="AQ592" s="64">
        <v>55</v>
      </c>
      <c r="AU592" s="66"/>
      <c r="AV592" s="66"/>
      <c r="AW592" s="66"/>
      <c r="AX592" s="66"/>
      <c r="AY592" s="67" t="s">
        <v>14985</v>
      </c>
      <c r="BE592" s="66"/>
    </row>
    <row r="593" spans="1:58">
      <c r="A593" s="9" t="str">
        <f t="shared" si="27"/>
        <v>2026-01</v>
      </c>
      <c r="B593" s="9" t="str">
        <f>_xlfn.XLOOKUP(I593,过机服务商重量差!A:A,过机服务商重量差!G:G)</f>
        <v>小旋风</v>
      </c>
      <c r="C593" s="9" t="str">
        <f>IF(N593="FBA","主营产品",IF(N593="专线","专线",LOOKUP(1,0/((G593&gt;=提成标准!D:D)*(G593&lt;提成标准!E:E)),提成标准!C:C)))</f>
        <v>快递大货</v>
      </c>
      <c r="D593" s="9">
        <f t="shared" si="28"/>
        <v>110</v>
      </c>
      <c r="E593" s="9">
        <f>_xlfn.XLOOKUP(C593,提成标准!C:C,提成标准!H:H,"")</f>
        <v>0.1</v>
      </c>
      <c r="F593" s="9">
        <f t="shared" si="29"/>
        <v>11</v>
      </c>
      <c r="G593" s="9">
        <f>_xlfn.XLOOKUP(I593,过机服务商重量差!A:A,过机服务商重量差!L:L)</f>
        <v>110</v>
      </c>
      <c r="H593" s="9" t="str">
        <f ca="1">IFERROR(LOOKUP(1,0/((B593=名单!B:B)*(VALUE(AY593)&gt;=名单!E:E)*(VALUE(AY593)&lt;=名单!G:G)*(AA593="正常走货")),名单!H:H),"否")</f>
        <v>否</v>
      </c>
      <c r="I593" s="64" t="s">
        <v>1895</v>
      </c>
      <c r="J593" s="64" t="s">
        <v>1897</v>
      </c>
      <c r="L593" s="65" t="s">
        <v>274</v>
      </c>
      <c r="N593" s="64" t="s">
        <v>18</v>
      </c>
      <c r="O593" s="66"/>
      <c r="P593" s="66"/>
      <c r="T593" s="66"/>
      <c r="U593" s="65" t="s">
        <v>191</v>
      </c>
      <c r="V593" s="65" t="s">
        <v>14413</v>
      </c>
      <c r="W593" s="66"/>
      <c r="Y593" s="66"/>
      <c r="Z593" s="66"/>
      <c r="AA593" s="65" t="s">
        <v>14382</v>
      </c>
      <c r="AQ593" s="64">
        <v>55</v>
      </c>
      <c r="AU593" s="66"/>
      <c r="AV593" s="66"/>
      <c r="AW593" s="66"/>
      <c r="AX593" s="66"/>
      <c r="AY593" s="67" t="s">
        <v>14986</v>
      </c>
      <c r="BE593" s="66"/>
    </row>
    <row r="594" spans="1:58">
      <c r="A594" s="9" t="str">
        <f t="shared" si="27"/>
        <v>2026-01</v>
      </c>
      <c r="B594" s="9" t="str">
        <f>_xlfn.XLOOKUP(I594,过机服务商重量差!A:A,过机服务商重量差!G:G)</f>
        <v>小旋风</v>
      </c>
      <c r="C594" s="9" t="str">
        <f>IF(N594="FBA","主营产品",IF(N594="专线","专线",LOOKUP(1,0/((G594&gt;=提成标准!D:D)*(G594&lt;提成标准!E:E)),提成标准!C:C)))</f>
        <v>快递大货</v>
      </c>
      <c r="D594" s="9">
        <f t="shared" si="28"/>
        <v>110</v>
      </c>
      <c r="E594" s="9">
        <f>_xlfn.XLOOKUP(C594,提成标准!C:C,提成标准!H:H,"")</f>
        <v>0.1</v>
      </c>
      <c r="F594" s="9">
        <f t="shared" si="29"/>
        <v>11</v>
      </c>
      <c r="G594" s="9">
        <f>_xlfn.XLOOKUP(I594,过机服务商重量差!A:A,过机服务商重量差!L:L)</f>
        <v>110</v>
      </c>
      <c r="H594" s="9" t="str">
        <f ca="1">IFERROR(LOOKUP(1,0/((B594=名单!B:B)*(VALUE(AY594)&gt;=名单!E:E)*(VALUE(AY594)&lt;=名单!G:G)*(AA594="正常走货")),名单!H:H),"否")</f>
        <v>否</v>
      </c>
      <c r="I594" s="64" t="s">
        <v>1898</v>
      </c>
      <c r="J594" s="64" t="s">
        <v>1900</v>
      </c>
      <c r="L594" s="65" t="s">
        <v>274</v>
      </c>
      <c r="N594" s="64" t="s">
        <v>18</v>
      </c>
      <c r="O594" s="66"/>
      <c r="P594" s="66"/>
      <c r="T594" s="66"/>
      <c r="U594" s="65" t="s">
        <v>191</v>
      </c>
      <c r="V594" s="65" t="s">
        <v>14413</v>
      </c>
      <c r="W594" s="66"/>
      <c r="Y594" s="66"/>
      <c r="Z594" s="66"/>
      <c r="AA594" s="65" t="s">
        <v>14382</v>
      </c>
      <c r="AQ594" s="64">
        <v>385</v>
      </c>
      <c r="AU594" s="66"/>
      <c r="AV594" s="66"/>
      <c r="AW594" s="66"/>
      <c r="AX594" s="66"/>
      <c r="AY594" s="67" t="s">
        <v>14987</v>
      </c>
      <c r="BE594" s="66"/>
    </row>
    <row r="595" spans="1:58">
      <c r="A595" s="9" t="str">
        <f t="shared" si="27"/>
        <v>2026-01</v>
      </c>
      <c r="B595" s="9" t="str">
        <f>_xlfn.XLOOKUP(I595,过机服务商重量差!A:A,过机服务商重量差!G:G)</f>
        <v>风清扬</v>
      </c>
      <c r="C595" s="9" t="str">
        <f>IF(N595="FBA","主营产品",IF(N595="专线","专线",LOOKUP(1,0/((G595&gt;=提成标准!D:D)*(G595&lt;提成标准!E:E)),提成标准!C:C)))</f>
        <v>快递大货</v>
      </c>
      <c r="D595" s="9">
        <f t="shared" si="28"/>
        <v>107</v>
      </c>
      <c r="E595" s="9">
        <f>_xlfn.XLOOKUP(C595,提成标准!C:C,提成标准!H:H,"")</f>
        <v>0.1</v>
      </c>
      <c r="F595" s="9">
        <f t="shared" si="29"/>
        <v>10.7</v>
      </c>
      <c r="G595" s="9">
        <f>_xlfn.XLOOKUP(I595,过机服务商重量差!A:A,过机服务商重量差!L:L)</f>
        <v>107</v>
      </c>
      <c r="H595" s="9" t="str">
        <f ca="1">IFERROR(LOOKUP(1,0/((B595=名单!B:B)*(VALUE(AY595)&gt;=名单!E:E)*(VALUE(AY595)&lt;=名单!G:G)*(AA595="正常走货")),名单!H:H),"否")</f>
        <v>否</v>
      </c>
      <c r="I595" s="64" t="s">
        <v>1901</v>
      </c>
      <c r="J595" s="64" t="s">
        <v>50</v>
      </c>
      <c r="L595" s="65" t="s">
        <v>1903</v>
      </c>
      <c r="N595" s="64" t="s">
        <v>18</v>
      </c>
      <c r="O595" s="66"/>
      <c r="P595" s="66"/>
      <c r="T595" s="66"/>
      <c r="U595" s="65" t="s">
        <v>223</v>
      </c>
      <c r="V595" s="65" t="s">
        <v>14413</v>
      </c>
      <c r="W595" s="66"/>
      <c r="Y595" s="66"/>
      <c r="Z595" s="66"/>
      <c r="AA595" s="65" t="s">
        <v>14382</v>
      </c>
      <c r="AQ595" s="64">
        <v>107</v>
      </c>
      <c r="AV595" s="66"/>
      <c r="AX595" s="66"/>
      <c r="AY595" s="67" t="s">
        <v>14988</v>
      </c>
      <c r="BC595" s="66"/>
      <c r="BE595" s="66"/>
    </row>
    <row r="596" spans="1:58">
      <c r="A596" s="9" t="str">
        <f t="shared" si="27"/>
        <v>2026-01</v>
      </c>
      <c r="B596" s="9" t="str">
        <f>_xlfn.XLOOKUP(I596,过机服务商重量差!A:A,过机服务商重量差!G:G)</f>
        <v>风清扬</v>
      </c>
      <c r="C596" s="9" t="str">
        <f>IF(N596="FBA","主营产品",IF(N596="专线","专线",LOOKUP(1,0/((G596&gt;=提成标准!D:D)*(G596&lt;提成标准!E:E)),提成标准!C:C)))</f>
        <v>快递大货</v>
      </c>
      <c r="D596" s="9">
        <f t="shared" si="28"/>
        <v>166</v>
      </c>
      <c r="E596" s="9">
        <f>_xlfn.XLOOKUP(C596,提成标准!C:C,提成标准!H:H,"")</f>
        <v>0.1</v>
      </c>
      <c r="F596" s="9">
        <f t="shared" si="29"/>
        <v>16.6</v>
      </c>
      <c r="G596" s="9">
        <f>_xlfn.XLOOKUP(I596,过机服务商重量差!A:A,过机服务商重量差!L:L)</f>
        <v>166</v>
      </c>
      <c r="H596" s="9" t="str">
        <f ca="1">IFERROR(LOOKUP(1,0/((B596=名单!B:B)*(VALUE(AY596)&gt;=名单!E:E)*(VALUE(AY596)&lt;=名单!G:G)*(AA596="正常走货")),名单!H:H),"否")</f>
        <v>否</v>
      </c>
      <c r="I596" s="64" t="s">
        <v>1904</v>
      </c>
      <c r="J596" s="64" t="s">
        <v>50</v>
      </c>
      <c r="L596" s="65" t="s">
        <v>1903</v>
      </c>
      <c r="N596" s="64" t="s">
        <v>18</v>
      </c>
      <c r="O596" s="66"/>
      <c r="P596" s="66"/>
      <c r="T596" s="66"/>
      <c r="U596" s="65" t="s">
        <v>223</v>
      </c>
      <c r="V596" s="65" t="s">
        <v>14413</v>
      </c>
      <c r="W596" s="66"/>
      <c r="Y596" s="66"/>
      <c r="Z596" s="66"/>
      <c r="AA596" s="65" t="s">
        <v>14382</v>
      </c>
      <c r="AQ596" s="64">
        <v>166</v>
      </c>
      <c r="AV596" s="66"/>
      <c r="AW596" s="66"/>
      <c r="AX596" s="66"/>
      <c r="AY596" s="67" t="s">
        <v>14989</v>
      </c>
      <c r="BE596" s="66"/>
    </row>
    <row r="597" spans="1:58">
      <c r="A597" s="9" t="str">
        <f t="shared" si="27"/>
        <v>2026-01</v>
      </c>
      <c r="B597" s="9" t="str">
        <f>_xlfn.XLOOKUP(I597,过机服务商重量差!A:A,过机服务商重量差!G:G)</f>
        <v>帅时莹</v>
      </c>
      <c r="C597" s="9" t="str">
        <f>IF(N597="FBA","主营产品",IF(N597="专线","专线",LOOKUP(1,0/((G597&gt;=提成标准!D:D)*(G597&lt;提成标准!E:E)),提成标准!C:C)))</f>
        <v>快递大货</v>
      </c>
      <c r="D597" s="9">
        <f t="shared" si="28"/>
        <v>38</v>
      </c>
      <c r="E597" s="9">
        <f>_xlfn.XLOOKUP(C597,提成标准!C:C,提成标准!H:H,"")</f>
        <v>0.1</v>
      </c>
      <c r="F597" s="9">
        <f t="shared" si="29"/>
        <v>3.8</v>
      </c>
      <c r="G597" s="9">
        <f>_xlfn.XLOOKUP(I597,过机服务商重量差!A:A,过机服务商重量差!L:L)</f>
        <v>38</v>
      </c>
      <c r="H597" s="9" t="str">
        <f ca="1">IFERROR(LOOKUP(1,0/((B597=名单!B:B)*(VALUE(AY597)&gt;=名单!E:E)*(VALUE(AY597)&lt;=名单!G:G)*(AA597="正常走货")),名单!H:H),"否")</f>
        <v>否</v>
      </c>
      <c r="I597" s="64" t="s">
        <v>1906</v>
      </c>
      <c r="J597" s="64" t="s">
        <v>1908</v>
      </c>
      <c r="L597" s="65" t="s">
        <v>140</v>
      </c>
      <c r="N597" s="64" t="s">
        <v>18</v>
      </c>
      <c r="O597" s="66"/>
      <c r="P597" s="66"/>
      <c r="T597" s="66"/>
      <c r="U597" s="65" t="s">
        <v>199</v>
      </c>
      <c r="V597" s="65" t="s">
        <v>14442</v>
      </c>
      <c r="W597" s="66"/>
      <c r="Y597" s="66"/>
      <c r="Z597" s="66"/>
      <c r="AA597" s="65" t="s">
        <v>14382</v>
      </c>
      <c r="AQ597" s="64">
        <v>471.2</v>
      </c>
      <c r="AV597" s="66"/>
      <c r="AW597" s="66"/>
      <c r="AX597" s="66"/>
      <c r="AY597" s="67" t="s">
        <v>14990</v>
      </c>
      <c r="BE597" s="66"/>
    </row>
    <row r="598" spans="1:58">
      <c r="A598" s="9" t="str">
        <f t="shared" si="27"/>
        <v>2026-01</v>
      </c>
      <c r="B598" s="9" t="str">
        <f>_xlfn.XLOOKUP(I598,过机服务商重量差!A:A,过机服务商重量差!G:G)</f>
        <v>帅时莹</v>
      </c>
      <c r="C598" s="9" t="str">
        <f>IF(N598="FBA","主营产品",IF(N598="专线","专线",LOOKUP(1,0/((G598&gt;=提成标准!D:D)*(G598&lt;提成标准!E:E)),提成标准!C:C)))</f>
        <v>快递大货</v>
      </c>
      <c r="D598" s="9">
        <f t="shared" si="28"/>
        <v>22</v>
      </c>
      <c r="E598" s="9">
        <f>_xlfn.XLOOKUP(C598,提成标准!C:C,提成标准!H:H,"")</f>
        <v>0.1</v>
      </c>
      <c r="F598" s="9">
        <f t="shared" si="29"/>
        <v>2.2</v>
      </c>
      <c r="G598" s="9">
        <f>_xlfn.XLOOKUP(I598,过机服务商重量差!A:A,过机服务商重量差!L:L)</f>
        <v>22</v>
      </c>
      <c r="H598" s="9" t="str">
        <f ca="1">IFERROR(LOOKUP(1,0/((B598=名单!B:B)*(VALUE(AY598)&gt;=名单!E:E)*(VALUE(AY598)&lt;=名单!G:G)*(AA598="正常走货")),名单!H:H),"否")</f>
        <v>否</v>
      </c>
      <c r="I598" s="64" t="s">
        <v>1909</v>
      </c>
      <c r="J598" s="64" t="s">
        <v>1911</v>
      </c>
      <c r="L598" s="65" t="s">
        <v>140</v>
      </c>
      <c r="N598" s="64" t="s">
        <v>18</v>
      </c>
      <c r="O598" s="66"/>
      <c r="P598" s="66"/>
      <c r="T598" s="66"/>
      <c r="U598" s="65" t="s">
        <v>199</v>
      </c>
      <c r="V598" s="65" t="s">
        <v>14442</v>
      </c>
      <c r="W598" s="66"/>
      <c r="Y598" s="66"/>
      <c r="Z598" s="66"/>
      <c r="AA598" s="65" t="s">
        <v>14382</v>
      </c>
      <c r="AQ598" s="64">
        <v>272.8</v>
      </c>
      <c r="AV598" s="66"/>
      <c r="AW598" s="66"/>
      <c r="AX598" s="66"/>
      <c r="AY598" s="67" t="s">
        <v>14991</v>
      </c>
      <c r="BE598" s="66"/>
    </row>
    <row r="599" spans="1:58">
      <c r="A599" s="9" t="str">
        <f t="shared" si="27"/>
        <v>2026-01</v>
      </c>
      <c r="B599" s="9" t="str">
        <f>_xlfn.XLOOKUP(I599,过机服务商重量差!A:A,过机服务商重量差!G:G)</f>
        <v>帅时莹</v>
      </c>
      <c r="C599" s="9" t="str">
        <f>IF(N599="FBA","主营产品",IF(N599="专线","专线",LOOKUP(1,0/((G599&gt;=提成标准!D:D)*(G599&lt;提成标准!E:E)),提成标准!C:C)))</f>
        <v>快递大货</v>
      </c>
      <c r="D599" s="9">
        <f t="shared" si="28"/>
        <v>32</v>
      </c>
      <c r="E599" s="9">
        <f>_xlfn.XLOOKUP(C599,提成标准!C:C,提成标准!H:H,"")</f>
        <v>0.1</v>
      </c>
      <c r="F599" s="9">
        <f t="shared" si="29"/>
        <v>3.2</v>
      </c>
      <c r="G599" s="9">
        <f>_xlfn.XLOOKUP(I599,过机服务商重量差!A:A,过机服务商重量差!L:L)</f>
        <v>32</v>
      </c>
      <c r="H599" s="9" t="str">
        <f ca="1">IFERROR(LOOKUP(1,0/((B599=名单!B:B)*(VALUE(AY599)&gt;=名单!E:E)*(VALUE(AY599)&lt;=名单!G:G)*(AA599="正常走货")),名单!H:H),"否")</f>
        <v>否</v>
      </c>
      <c r="I599" s="64" t="s">
        <v>1912</v>
      </c>
      <c r="J599" s="64" t="s">
        <v>1914</v>
      </c>
      <c r="L599" s="65" t="s">
        <v>140</v>
      </c>
      <c r="N599" s="64" t="s">
        <v>18</v>
      </c>
      <c r="O599" s="66"/>
      <c r="P599" s="66"/>
      <c r="T599" s="66"/>
      <c r="U599" s="65" t="s">
        <v>199</v>
      </c>
      <c r="V599" s="65" t="s">
        <v>14442</v>
      </c>
      <c r="W599" s="66"/>
      <c r="Y599" s="66"/>
      <c r="Z599" s="66"/>
      <c r="AA599" s="65" t="s">
        <v>14382</v>
      </c>
      <c r="AQ599" s="64">
        <v>396.8</v>
      </c>
      <c r="AV599" s="66"/>
      <c r="AW599" s="66"/>
      <c r="AX599" s="66"/>
      <c r="AY599" s="67" t="s">
        <v>14992</v>
      </c>
      <c r="BE599" s="66"/>
    </row>
    <row r="600" spans="1:58">
      <c r="A600" s="9" t="str">
        <f t="shared" si="27"/>
        <v>2026-01</v>
      </c>
      <c r="B600" s="9" t="str">
        <f>_xlfn.XLOOKUP(I600,过机服务商重量差!A:A,过机服务商重量差!G:G)</f>
        <v>帅时莹</v>
      </c>
      <c r="C600" s="9" t="str">
        <f>IF(N600="FBA","主营产品",IF(N600="专线","专线",LOOKUP(1,0/((G600&gt;=提成标准!D:D)*(G600&lt;提成标准!E:E)),提成标准!C:C)))</f>
        <v>快递大货</v>
      </c>
      <c r="D600" s="9">
        <f t="shared" si="28"/>
        <v>28</v>
      </c>
      <c r="E600" s="9">
        <f>_xlfn.XLOOKUP(C600,提成标准!C:C,提成标准!H:H,"")</f>
        <v>0.1</v>
      </c>
      <c r="F600" s="9">
        <f t="shared" si="29"/>
        <v>2.8</v>
      </c>
      <c r="G600" s="9">
        <f>_xlfn.XLOOKUP(I600,过机服务商重量差!A:A,过机服务商重量差!L:L)</f>
        <v>28</v>
      </c>
      <c r="H600" s="9" t="str">
        <f ca="1">IFERROR(LOOKUP(1,0/((B600=名单!B:B)*(VALUE(AY600)&gt;=名单!E:E)*(VALUE(AY600)&lt;=名单!G:G)*(AA600="正常走货")),名单!H:H),"否")</f>
        <v>否</v>
      </c>
      <c r="I600" s="64" t="s">
        <v>1915</v>
      </c>
      <c r="J600" s="64" t="s">
        <v>1917</v>
      </c>
      <c r="L600" s="65" t="s">
        <v>140</v>
      </c>
      <c r="N600" s="64" t="s">
        <v>18</v>
      </c>
      <c r="O600" s="66"/>
      <c r="P600" s="66"/>
      <c r="T600" s="66"/>
      <c r="U600" s="65" t="s">
        <v>199</v>
      </c>
      <c r="V600" s="65" t="s">
        <v>14442</v>
      </c>
      <c r="W600" s="66"/>
      <c r="Y600" s="66"/>
      <c r="Z600" s="66"/>
      <c r="AA600" s="65" t="s">
        <v>14382</v>
      </c>
      <c r="AQ600" s="64">
        <v>347.2</v>
      </c>
      <c r="AU600" s="66"/>
      <c r="AV600" s="66"/>
      <c r="AW600" s="66"/>
      <c r="AX600" s="66"/>
      <c r="AY600" s="67" t="s">
        <v>14993</v>
      </c>
      <c r="BC600" s="66"/>
      <c r="BE600" s="66"/>
    </row>
    <row r="601" spans="1:58">
      <c r="A601" s="9" t="str">
        <f t="shared" si="27"/>
        <v>2026-01</v>
      </c>
      <c r="B601" s="9" t="str">
        <f>_xlfn.XLOOKUP(I601,过机服务商重量差!A:A,过机服务商重量差!G:G)</f>
        <v>玉麒麟</v>
      </c>
      <c r="C601" s="9" t="str">
        <f>IF(N601="FBA","主营产品",IF(N601="专线","专线",LOOKUP(1,0/((G601&gt;=提成标准!D:D)*(G601&lt;提成标准!E:E)),提成标准!C:C)))</f>
        <v>快递大货</v>
      </c>
      <c r="D601" s="9">
        <f t="shared" si="28"/>
        <v>34</v>
      </c>
      <c r="E601" s="9">
        <f>_xlfn.XLOOKUP(C601,提成标准!C:C,提成标准!H:H,"")</f>
        <v>0.1</v>
      </c>
      <c r="F601" s="9">
        <f t="shared" si="29"/>
        <v>3.4</v>
      </c>
      <c r="G601" s="9">
        <f>_xlfn.XLOOKUP(I601,过机服务商重量差!A:A,过机服务商重量差!L:L)</f>
        <v>34</v>
      </c>
      <c r="H601" s="9" t="str">
        <f ca="1">IFERROR(LOOKUP(1,0/((B601=名单!B:B)*(VALUE(AY601)&gt;=名单!E:E)*(VALUE(AY601)&lt;=名单!G:G)*(AA601="正常走货")),名单!H:H),"否")</f>
        <v>否</v>
      </c>
      <c r="I601" s="64" t="s">
        <v>1918</v>
      </c>
      <c r="J601" s="64" t="s">
        <v>1920</v>
      </c>
      <c r="L601" s="65" t="s">
        <v>17</v>
      </c>
      <c r="N601" s="64" t="s">
        <v>18</v>
      </c>
      <c r="O601" s="66"/>
      <c r="P601" s="66"/>
      <c r="T601" s="66"/>
      <c r="U601" s="65" t="s">
        <v>408</v>
      </c>
      <c r="V601" s="65" t="s">
        <v>14381</v>
      </c>
      <c r="W601" s="66"/>
      <c r="Y601" s="66"/>
      <c r="Z601" s="66"/>
      <c r="AA601" s="65" t="s">
        <v>14382</v>
      </c>
      <c r="AQ601" s="64">
        <v>187.6</v>
      </c>
      <c r="AU601" s="66"/>
      <c r="AV601" s="66"/>
      <c r="AW601" s="66"/>
      <c r="AX601" s="66"/>
      <c r="AY601" s="67" t="s">
        <v>14994</v>
      </c>
      <c r="BE601" s="66"/>
    </row>
    <row r="602" spans="1:58">
      <c r="A602" s="9" t="str">
        <f t="shared" si="27"/>
        <v>2026-01</v>
      </c>
      <c r="B602" s="9" t="str">
        <f>_xlfn.XLOOKUP(I602,过机服务商重量差!A:A,过机服务商重量差!G:G)</f>
        <v>玉麒麟</v>
      </c>
      <c r="C602" s="9" t="str">
        <f>IF(N602="FBA","主营产品",IF(N602="专线","专线",LOOKUP(1,0/((G602&gt;=提成标准!D:D)*(G602&lt;提成标准!E:E)),提成标准!C:C)))</f>
        <v>快递小货</v>
      </c>
      <c r="D602" s="9">
        <f t="shared" si="28"/>
        <v>1</v>
      </c>
      <c r="E602" s="9">
        <f>_xlfn.XLOOKUP(C602,提成标准!C:C,提成标准!H:H,"")</f>
        <v>2</v>
      </c>
      <c r="F602" s="9">
        <f t="shared" si="29"/>
        <v>2</v>
      </c>
      <c r="G602" s="9">
        <f>_xlfn.XLOOKUP(I602,过机服务商重量差!A:A,过机服务商重量差!L:L)</f>
        <v>1</v>
      </c>
      <c r="H602" s="9" t="str">
        <f ca="1">IFERROR(LOOKUP(1,0/((B602=名单!B:B)*(VALUE(AY602)&gt;=名单!E:E)*(VALUE(AY602)&lt;=名单!G:G)*(AA602="正常走货")),名单!H:H),"否")</f>
        <v>否</v>
      </c>
      <c r="I602" s="64" t="s">
        <v>1921</v>
      </c>
      <c r="J602" s="64" t="s">
        <v>1923</v>
      </c>
      <c r="L602" s="64" t="s">
        <v>17</v>
      </c>
      <c r="N602" s="64" t="s">
        <v>18</v>
      </c>
      <c r="O602" s="66"/>
      <c r="P602" s="66"/>
      <c r="T602" s="66"/>
      <c r="U602" s="65" t="s">
        <v>90</v>
      </c>
      <c r="V602" s="65" t="s">
        <v>14410</v>
      </c>
      <c r="W602" s="66"/>
      <c r="Y602" s="66"/>
      <c r="Z602" s="66"/>
      <c r="AA602" s="65" t="s">
        <v>14382</v>
      </c>
      <c r="AQ602" s="64">
        <v>30.6</v>
      </c>
      <c r="AU602" s="66"/>
      <c r="AV602" s="66"/>
      <c r="AX602" s="66"/>
      <c r="AY602" s="67" t="s">
        <v>14995</v>
      </c>
      <c r="BC602" s="66"/>
      <c r="BE602" s="66"/>
    </row>
    <row r="603" spans="1:58">
      <c r="A603" s="9" t="str">
        <f t="shared" si="27"/>
        <v>2026-01</v>
      </c>
      <c r="B603" s="9" t="str">
        <f>_xlfn.XLOOKUP(I603,过机服务商重量差!A:A,过机服务商重量差!G:G)</f>
        <v>玉麒麟</v>
      </c>
      <c r="C603" s="9" t="str">
        <f>IF(N603="FBA","主营产品",IF(N603="专线","专线",LOOKUP(1,0/((G603&gt;=提成标准!D:D)*(G603&lt;提成标准!E:E)),提成标准!C:C)))</f>
        <v>快递小货</v>
      </c>
      <c r="D603" s="9">
        <f t="shared" si="28"/>
        <v>1</v>
      </c>
      <c r="E603" s="9">
        <f>_xlfn.XLOOKUP(C603,提成标准!C:C,提成标准!H:H,"")</f>
        <v>2</v>
      </c>
      <c r="F603" s="9">
        <f t="shared" si="29"/>
        <v>2</v>
      </c>
      <c r="G603" s="9">
        <f>_xlfn.XLOOKUP(I603,过机服务商重量差!A:A,过机服务商重量差!L:L)</f>
        <v>0.5</v>
      </c>
      <c r="H603" s="9" t="str">
        <f ca="1">IFERROR(LOOKUP(1,0/((B603=名单!B:B)*(VALUE(AY603)&gt;=名单!E:E)*(VALUE(AY603)&lt;=名单!G:G)*(AA603="正常走货")),名单!H:H),"否")</f>
        <v>否</v>
      </c>
      <c r="I603" s="64" t="s">
        <v>1924</v>
      </c>
      <c r="J603" s="64" t="s">
        <v>1926</v>
      </c>
      <c r="L603" s="65" t="s">
        <v>17</v>
      </c>
      <c r="N603" s="64" t="s">
        <v>18</v>
      </c>
      <c r="O603" s="66"/>
      <c r="P603" s="66"/>
      <c r="T603" s="66"/>
      <c r="U603" s="65" t="s">
        <v>120</v>
      </c>
      <c r="V603" s="65" t="s">
        <v>14385</v>
      </c>
      <c r="W603" s="66"/>
      <c r="Y603" s="66"/>
      <c r="Z603" s="66"/>
      <c r="AA603" s="65" t="s">
        <v>14382</v>
      </c>
      <c r="AQ603" s="64">
        <v>55.4</v>
      </c>
      <c r="AU603" s="66"/>
      <c r="AV603" s="66"/>
      <c r="AW603" s="66"/>
      <c r="AX603" s="66"/>
      <c r="AY603" s="67" t="s">
        <v>14996</v>
      </c>
      <c r="BE603" s="66"/>
    </row>
    <row r="604" spans="1:58">
      <c r="A604" s="9" t="str">
        <f t="shared" si="27"/>
        <v>2026-01</v>
      </c>
      <c r="B604" s="9" t="str">
        <f>_xlfn.XLOOKUP(I604,过机服务商重量差!A:A,过机服务商重量差!G:G)</f>
        <v>无崖子</v>
      </c>
      <c r="C604" s="9" t="str">
        <f>IF(N604="FBA","主营产品",IF(N604="专线","专线",LOOKUP(1,0/((G604&gt;=提成标准!D:D)*(G604&lt;提成标准!E:E)),提成标准!C:C)))</f>
        <v>快递大货</v>
      </c>
      <c r="D604" s="9">
        <f t="shared" si="28"/>
        <v>49</v>
      </c>
      <c r="E604" s="9">
        <f>_xlfn.XLOOKUP(C604,提成标准!C:C,提成标准!H:H,"")</f>
        <v>0.1</v>
      </c>
      <c r="F604" s="9">
        <f t="shared" si="29"/>
        <v>4.9</v>
      </c>
      <c r="G604" s="9">
        <f>_xlfn.XLOOKUP(I604,过机服务商重量差!A:A,过机服务商重量差!L:L)</f>
        <v>49</v>
      </c>
      <c r="H604" s="9" t="str">
        <f ca="1">IFERROR(LOOKUP(1,0/((B604=名单!B:B)*(VALUE(AY604)&gt;=名单!E:E)*(VALUE(AY604)&lt;=名单!G:G)*(AA604="正常走货")),名单!H:H),"否")</f>
        <v>是</v>
      </c>
      <c r="I604" s="64" t="s">
        <v>1927</v>
      </c>
      <c r="J604" s="64" t="s">
        <v>1929</v>
      </c>
      <c r="L604" s="64" t="s">
        <v>611</v>
      </c>
      <c r="N604" s="64" t="s">
        <v>18</v>
      </c>
      <c r="O604" s="66"/>
      <c r="P604" s="66"/>
      <c r="T604" s="66"/>
      <c r="U604" s="65" t="s">
        <v>86</v>
      </c>
      <c r="V604" s="65" t="s">
        <v>14381</v>
      </c>
      <c r="W604" s="66"/>
      <c r="Y604" s="66"/>
      <c r="Z604" s="66"/>
      <c r="AA604" s="65" t="s">
        <v>14382</v>
      </c>
      <c r="AQ604" s="64">
        <v>19.3000000000002</v>
      </c>
      <c r="AU604" s="66"/>
      <c r="AV604" s="66"/>
      <c r="AX604" s="66"/>
      <c r="AY604" s="67" t="s">
        <v>14997</v>
      </c>
      <c r="BF604" s="66"/>
    </row>
    <row r="605" spans="1:58">
      <c r="A605" s="9" t="str">
        <f t="shared" si="27"/>
        <v>2026-01</v>
      </c>
      <c r="B605" s="9" t="str">
        <f>_xlfn.XLOOKUP(I605,过机服务商重量差!A:A,过机服务商重量差!G:G)</f>
        <v>无崖子</v>
      </c>
      <c r="C605" s="9" t="str">
        <f>IF(N605="FBA","主营产品",IF(N605="专线","专线",LOOKUP(1,0/((G605&gt;=提成标准!D:D)*(G605&lt;提成标准!E:E)),提成标准!C:C)))</f>
        <v>快递大货</v>
      </c>
      <c r="D605" s="9">
        <f t="shared" si="28"/>
        <v>49</v>
      </c>
      <c r="E605" s="9">
        <f>_xlfn.XLOOKUP(C605,提成标准!C:C,提成标准!H:H,"")</f>
        <v>0.1</v>
      </c>
      <c r="F605" s="9">
        <f t="shared" si="29"/>
        <v>4.9</v>
      </c>
      <c r="G605" s="9">
        <f>_xlfn.XLOOKUP(I605,过机服务商重量差!A:A,过机服务商重量差!L:L)</f>
        <v>49</v>
      </c>
      <c r="H605" s="9" t="str">
        <f ca="1">IFERROR(LOOKUP(1,0/((B605=名单!B:B)*(VALUE(AY605)&gt;=名单!E:E)*(VALUE(AY605)&lt;=名单!G:G)*(AA605="正常走货")),名单!H:H),"否")</f>
        <v>是</v>
      </c>
      <c r="I605" s="64" t="s">
        <v>1930</v>
      </c>
      <c r="J605" s="64" t="s">
        <v>1932</v>
      </c>
      <c r="L605" s="65" t="s">
        <v>611</v>
      </c>
      <c r="N605" s="64" t="s">
        <v>18</v>
      </c>
      <c r="O605" s="66"/>
      <c r="P605" s="66"/>
      <c r="T605" s="66"/>
      <c r="U605" s="65" t="s">
        <v>86</v>
      </c>
      <c r="V605" s="65" t="s">
        <v>14381</v>
      </c>
      <c r="W605" s="66"/>
      <c r="Y605" s="66"/>
      <c r="Z605" s="66"/>
      <c r="AA605" s="65" t="s">
        <v>14382</v>
      </c>
      <c r="AQ605" s="64">
        <v>19.3000000000002</v>
      </c>
      <c r="AU605" s="66"/>
      <c r="AV605" s="66"/>
      <c r="AX605" s="66"/>
      <c r="AY605" s="67" t="s">
        <v>14998</v>
      </c>
      <c r="BC605" s="66"/>
      <c r="BE605" s="66"/>
    </row>
    <row r="606" spans="1:58">
      <c r="A606" s="9" t="str">
        <f t="shared" si="27"/>
        <v>2026-01</v>
      </c>
      <c r="B606" s="9" t="str">
        <f>_xlfn.XLOOKUP(I606,过机服务商重量差!A:A,过机服务商重量差!G:G)</f>
        <v>无崖子</v>
      </c>
      <c r="C606" s="9" t="str">
        <f>IF(N606="FBA","主营产品",IF(N606="专线","专线",LOOKUP(1,0/((G606&gt;=提成标准!D:D)*(G606&lt;提成标准!E:E)),提成标准!C:C)))</f>
        <v>快递大货</v>
      </c>
      <c r="D606" s="9">
        <f t="shared" si="28"/>
        <v>27</v>
      </c>
      <c r="E606" s="9">
        <f>_xlfn.XLOOKUP(C606,提成标准!C:C,提成标准!H:H,"")</f>
        <v>0.1</v>
      </c>
      <c r="F606" s="9">
        <f t="shared" si="29"/>
        <v>2.7</v>
      </c>
      <c r="G606" s="9">
        <f>_xlfn.XLOOKUP(I606,过机服务商重量差!A:A,过机服务商重量差!L:L)</f>
        <v>27</v>
      </c>
      <c r="H606" s="9" t="str">
        <f ca="1">IFERROR(LOOKUP(1,0/((B606=名单!B:B)*(VALUE(AY606)&gt;=名单!E:E)*(VALUE(AY606)&lt;=名单!G:G)*(AA606="正常走货")),名单!H:H),"否")</f>
        <v>是</v>
      </c>
      <c r="I606" s="64" t="s">
        <v>1933</v>
      </c>
      <c r="J606" s="64" t="s">
        <v>1935</v>
      </c>
      <c r="L606" s="65" t="s">
        <v>1936</v>
      </c>
      <c r="N606" s="64" t="s">
        <v>18</v>
      </c>
      <c r="O606" s="66"/>
      <c r="P606" s="66"/>
      <c r="T606" s="66"/>
      <c r="U606" s="65" t="s">
        <v>130</v>
      </c>
      <c r="V606" s="65" t="s">
        <v>14422</v>
      </c>
      <c r="W606" s="66"/>
      <c r="Y606" s="66"/>
      <c r="Z606" s="66"/>
      <c r="AA606" s="65" t="s">
        <v>14382</v>
      </c>
      <c r="AQ606" s="64">
        <v>156.51</v>
      </c>
      <c r="AU606" s="66"/>
      <c r="AV606" s="66"/>
      <c r="AW606" s="66"/>
      <c r="AX606" s="66"/>
      <c r="AY606" s="67" t="s">
        <v>14999</v>
      </c>
      <c r="BE606" s="66"/>
      <c r="BF606" s="66"/>
    </row>
    <row r="607" spans="1:58">
      <c r="A607" s="9" t="str">
        <f t="shared" si="27"/>
        <v>2026-01</v>
      </c>
      <c r="B607" s="9" t="str">
        <f>_xlfn.XLOOKUP(I607,过机服务商重量差!A:A,过机服务商重量差!G:G)</f>
        <v>无崖子</v>
      </c>
      <c r="C607" s="9" t="str">
        <f>IF(N607="FBA","主营产品",IF(N607="专线","专线",LOOKUP(1,0/((G607&gt;=提成标准!D:D)*(G607&lt;提成标准!E:E)),提成标准!C:C)))</f>
        <v>快递小货</v>
      </c>
      <c r="D607" s="9">
        <f t="shared" si="28"/>
        <v>1</v>
      </c>
      <c r="E607" s="9">
        <f>_xlfn.XLOOKUP(C607,提成标准!C:C,提成标准!H:H,"")</f>
        <v>2</v>
      </c>
      <c r="F607" s="9">
        <f t="shared" si="29"/>
        <v>2</v>
      </c>
      <c r="G607" s="9">
        <f>_xlfn.XLOOKUP(I607,过机服务商重量差!A:A,过机服务商重量差!L:L)</f>
        <v>8.5</v>
      </c>
      <c r="H607" s="9" t="str">
        <f ca="1">IFERROR(LOOKUP(1,0/((B607=名单!B:B)*(VALUE(AY607)&gt;=名单!E:E)*(VALUE(AY607)&lt;=名单!G:G)*(AA607="正常走货")),名单!H:H),"否")</f>
        <v>是</v>
      </c>
      <c r="I607" s="64" t="s">
        <v>1937</v>
      </c>
      <c r="J607" s="64" t="s">
        <v>1939</v>
      </c>
      <c r="L607" s="65" t="s">
        <v>128</v>
      </c>
      <c r="N607" s="64" t="s">
        <v>18</v>
      </c>
      <c r="O607" s="66"/>
      <c r="P607" s="66"/>
      <c r="T607" s="66"/>
      <c r="U607" s="65" t="s">
        <v>130</v>
      </c>
      <c r="V607" s="65" t="s">
        <v>14422</v>
      </c>
      <c r="W607" s="66"/>
      <c r="Y607" s="66"/>
      <c r="Z607" s="66"/>
      <c r="AA607" s="65" t="s">
        <v>14382</v>
      </c>
      <c r="AQ607" s="64">
        <v>135.36</v>
      </c>
      <c r="AV607" s="66"/>
      <c r="AW607" s="66"/>
      <c r="AX607" s="66"/>
      <c r="AY607" s="67" t="s">
        <v>15000</v>
      </c>
      <c r="BE607" s="66"/>
    </row>
    <row r="608" spans="1:58">
      <c r="A608" s="9" t="str">
        <f t="shared" si="27"/>
        <v>2026-01</v>
      </c>
      <c r="B608" s="9" t="str">
        <f>_xlfn.XLOOKUP(I608,过机服务商重量差!A:A,过机服务商重量差!G:G)</f>
        <v>无崖子</v>
      </c>
      <c r="C608" s="9" t="str">
        <f>IF(N608="FBA","主营产品",IF(N608="专线","专线",LOOKUP(1,0/((G608&gt;=提成标准!D:D)*(G608&lt;提成标准!E:E)),提成标准!C:C)))</f>
        <v>快递小货</v>
      </c>
      <c r="D608" s="9">
        <f t="shared" si="28"/>
        <v>1</v>
      </c>
      <c r="E608" s="9">
        <f>_xlfn.XLOOKUP(C608,提成标准!C:C,提成标准!H:H,"")</f>
        <v>2</v>
      </c>
      <c r="F608" s="9">
        <f t="shared" si="29"/>
        <v>2</v>
      </c>
      <c r="G608" s="9">
        <f>_xlfn.XLOOKUP(I608,过机服务商重量差!A:A,过机服务商重量差!L:L)</f>
        <v>4.5</v>
      </c>
      <c r="H608" s="9" t="str">
        <f ca="1">IFERROR(LOOKUP(1,0/((B608=名单!B:B)*(VALUE(AY608)&gt;=名单!E:E)*(VALUE(AY608)&lt;=名单!G:G)*(AA608="正常走货")),名单!H:H),"否")</f>
        <v>是</v>
      </c>
      <c r="I608" s="64" t="s">
        <v>1940</v>
      </c>
      <c r="J608" s="64" t="s">
        <v>1942</v>
      </c>
      <c r="L608" s="65" t="s">
        <v>128</v>
      </c>
      <c r="N608" s="64" t="s">
        <v>18</v>
      </c>
      <c r="O608" s="66"/>
      <c r="P608" s="66"/>
      <c r="T608" s="66"/>
      <c r="U608" s="65" t="s">
        <v>130</v>
      </c>
      <c r="V608" s="65" t="s">
        <v>14422</v>
      </c>
      <c r="W608" s="66"/>
      <c r="Y608" s="66"/>
      <c r="Z608" s="66"/>
      <c r="AA608" s="65" t="s">
        <v>14382</v>
      </c>
      <c r="AQ608" s="64">
        <v>-305.2</v>
      </c>
      <c r="AV608" s="66"/>
      <c r="AX608" s="66"/>
      <c r="AY608" s="67" t="s">
        <v>15001</v>
      </c>
      <c r="BE608" s="66"/>
    </row>
    <row r="609" spans="1:58">
      <c r="A609" s="9" t="str">
        <f t="shared" si="27"/>
        <v>2026-01</v>
      </c>
      <c r="B609" s="9" t="str">
        <f>_xlfn.XLOOKUP(I609,过机服务商重量差!A:A,过机服务商重量差!G:G)</f>
        <v>玉麒麟</v>
      </c>
      <c r="C609" s="9" t="str">
        <f>IF(N609="FBA","主营产品",IF(N609="专线","专线",LOOKUP(1,0/((G609&gt;=提成标准!D:D)*(G609&lt;提成标准!E:E)),提成标准!C:C)))</f>
        <v>快递大货</v>
      </c>
      <c r="D609" s="9">
        <f t="shared" si="28"/>
        <v>28</v>
      </c>
      <c r="E609" s="9">
        <f>_xlfn.XLOOKUP(C609,提成标准!C:C,提成标准!H:H,"")</f>
        <v>0.1</v>
      </c>
      <c r="F609" s="9">
        <f t="shared" si="29"/>
        <v>2.8</v>
      </c>
      <c r="G609" s="9">
        <f>_xlfn.XLOOKUP(I609,过机服务商重量差!A:A,过机服务商重量差!L:L)</f>
        <v>28</v>
      </c>
      <c r="H609" s="9" t="str">
        <f ca="1">IFERROR(LOOKUP(1,0/((B609=名单!B:B)*(VALUE(AY609)&gt;=名单!E:E)*(VALUE(AY609)&lt;=名单!G:G)*(AA609="正常走货")),名单!H:H),"否")</f>
        <v>否</v>
      </c>
      <c r="I609" s="64" t="s">
        <v>1943</v>
      </c>
      <c r="J609" s="64" t="s">
        <v>1945</v>
      </c>
      <c r="L609" s="65" t="s">
        <v>24</v>
      </c>
      <c r="N609" s="64" t="s">
        <v>18</v>
      </c>
      <c r="O609" s="66"/>
      <c r="P609" s="66"/>
      <c r="T609" s="66"/>
      <c r="U609" s="65" t="s">
        <v>120</v>
      </c>
      <c r="V609" s="65" t="s">
        <v>14385</v>
      </c>
      <c r="W609" s="66"/>
      <c r="Y609" s="66"/>
      <c r="Z609" s="66"/>
      <c r="AA609" s="65" t="s">
        <v>14382</v>
      </c>
      <c r="AQ609" s="64">
        <v>187.03</v>
      </c>
      <c r="AV609" s="66"/>
      <c r="AX609" s="66"/>
      <c r="AY609" s="67" t="s">
        <v>15002</v>
      </c>
      <c r="BE609" s="66"/>
    </row>
    <row r="610" spans="1:58">
      <c r="A610" s="9" t="str">
        <f t="shared" si="27"/>
        <v>2026-01</v>
      </c>
      <c r="B610" s="9" t="str">
        <f>_xlfn.XLOOKUP(I610,过机服务商重量差!A:A,过机服务商重量差!G:G)</f>
        <v>玉麒麟</v>
      </c>
      <c r="C610" s="9" t="str">
        <f>IF(N610="FBA","主营产品",IF(N610="专线","专线",LOOKUP(1,0/((G610&gt;=提成标准!D:D)*(G610&lt;提成标准!E:E)),提成标准!C:C)))</f>
        <v>快递小货</v>
      </c>
      <c r="D610" s="9">
        <f t="shared" si="28"/>
        <v>1</v>
      </c>
      <c r="E610" s="9">
        <f>_xlfn.XLOOKUP(C610,提成标准!C:C,提成标准!H:H,"")</f>
        <v>2</v>
      </c>
      <c r="F610" s="9">
        <f t="shared" si="29"/>
        <v>2</v>
      </c>
      <c r="G610" s="9">
        <f>_xlfn.XLOOKUP(I610,过机服务商重量差!A:A,过机服务商重量差!L:L)</f>
        <v>18</v>
      </c>
      <c r="H610" s="9" t="str">
        <f ca="1">IFERROR(LOOKUP(1,0/((B610=名单!B:B)*(VALUE(AY610)&gt;=名单!E:E)*(VALUE(AY610)&lt;=名单!G:G)*(AA610="正常走货")),名单!H:H),"否")</f>
        <v>否</v>
      </c>
      <c r="I610" s="64" t="s">
        <v>1946</v>
      </c>
      <c r="J610" s="64" t="s">
        <v>1948</v>
      </c>
      <c r="L610" s="65" t="s">
        <v>17</v>
      </c>
      <c r="N610" s="64" t="s">
        <v>18</v>
      </c>
      <c r="O610" s="66"/>
      <c r="P610" s="66"/>
      <c r="T610" s="66"/>
      <c r="U610" s="65" t="s">
        <v>215</v>
      </c>
      <c r="V610" s="65" t="s">
        <v>14381</v>
      </c>
      <c r="W610" s="66"/>
      <c r="Y610" s="66"/>
      <c r="Z610" s="66"/>
      <c r="AA610" s="65" t="s">
        <v>14382</v>
      </c>
      <c r="AQ610" s="64">
        <v>77.5</v>
      </c>
      <c r="AU610" s="66"/>
      <c r="AV610" s="66"/>
      <c r="AW610" s="66"/>
      <c r="AX610" s="66"/>
      <c r="AY610" s="67" t="s">
        <v>15003</v>
      </c>
      <c r="BE610" s="66"/>
    </row>
    <row r="611" spans="1:58">
      <c r="A611" s="9" t="str">
        <f t="shared" si="27"/>
        <v>2026-01</v>
      </c>
      <c r="B611" s="9" t="str">
        <f>_xlfn.XLOOKUP(I611,过机服务商重量差!A:A,过机服务商重量差!G:G)</f>
        <v>小旋风</v>
      </c>
      <c r="C611" s="9" t="str">
        <f>IF(N611="FBA","主营产品",IF(N611="专线","专线",LOOKUP(1,0/((G611&gt;=提成标准!D:D)*(G611&lt;提成标准!E:E)),提成标准!C:C)))</f>
        <v>快递大货</v>
      </c>
      <c r="D611" s="9">
        <f t="shared" si="28"/>
        <v>29</v>
      </c>
      <c r="E611" s="9">
        <f>_xlfn.XLOOKUP(C611,提成标准!C:C,提成标准!H:H,"")</f>
        <v>0.1</v>
      </c>
      <c r="F611" s="9">
        <f t="shared" si="29"/>
        <v>2.9</v>
      </c>
      <c r="G611" s="9">
        <f>_xlfn.XLOOKUP(I611,过机服务商重量差!A:A,过机服务商重量差!L:L)</f>
        <v>29</v>
      </c>
      <c r="H611" s="9" t="str">
        <f ca="1">IFERROR(LOOKUP(1,0/((B611=名单!B:B)*(VALUE(AY611)&gt;=名单!E:E)*(VALUE(AY611)&lt;=名单!G:G)*(AA611="正常走货")),名单!H:H),"否")</f>
        <v>否</v>
      </c>
      <c r="I611" s="64" t="s">
        <v>1949</v>
      </c>
      <c r="J611" s="64" t="s">
        <v>1951</v>
      </c>
      <c r="L611" s="65" t="s">
        <v>85</v>
      </c>
      <c r="N611" s="64" t="s">
        <v>18</v>
      </c>
      <c r="O611" s="66"/>
      <c r="P611" s="66"/>
      <c r="T611" s="66"/>
      <c r="U611" s="65" t="s">
        <v>215</v>
      </c>
      <c r="V611" s="65" t="s">
        <v>14381</v>
      </c>
      <c r="W611" s="66"/>
      <c r="Y611" s="66"/>
      <c r="Z611" s="66"/>
      <c r="AA611" s="65" t="s">
        <v>14382</v>
      </c>
      <c r="AQ611" s="64">
        <v>63.8</v>
      </c>
      <c r="AV611" s="66"/>
      <c r="AX611" s="66"/>
      <c r="AY611" s="67" t="s">
        <v>15004</v>
      </c>
      <c r="BE611" s="66"/>
    </row>
    <row r="612" spans="1:58">
      <c r="A612" s="9" t="str">
        <f t="shared" si="27"/>
        <v>2026-01</v>
      </c>
      <c r="B612" s="9" t="str">
        <f>_xlfn.XLOOKUP(I612,过机服务商重量差!A:A,过机服务商重量差!G:G)</f>
        <v>玉麒麟</v>
      </c>
      <c r="C612" s="9" t="str">
        <f>IF(N612="FBA","主营产品",IF(N612="专线","专线",LOOKUP(1,0/((G612&gt;=提成标准!D:D)*(G612&lt;提成标准!E:E)),提成标准!C:C)))</f>
        <v>快递大货</v>
      </c>
      <c r="D612" s="9">
        <f t="shared" si="28"/>
        <v>49</v>
      </c>
      <c r="E612" s="9">
        <f>_xlfn.XLOOKUP(C612,提成标准!C:C,提成标准!H:H,"")</f>
        <v>0.1</v>
      </c>
      <c r="F612" s="9">
        <f t="shared" si="29"/>
        <v>4.9</v>
      </c>
      <c r="G612" s="9">
        <f>_xlfn.XLOOKUP(I612,过机服务商重量差!A:A,过机服务商重量差!L:L)</f>
        <v>49</v>
      </c>
      <c r="H612" s="9" t="str">
        <f ca="1">IFERROR(LOOKUP(1,0/((B612=名单!B:B)*(VALUE(AY612)&gt;=名单!E:E)*(VALUE(AY612)&lt;=名单!G:G)*(AA612="正常走货")),名单!H:H),"否")</f>
        <v>否</v>
      </c>
      <c r="I612" s="64" t="s">
        <v>1952</v>
      </c>
      <c r="J612" s="64" t="s">
        <v>1952</v>
      </c>
      <c r="L612" s="65" t="s">
        <v>17</v>
      </c>
      <c r="N612" s="64" t="s">
        <v>18</v>
      </c>
      <c r="O612" s="66"/>
      <c r="P612" s="66"/>
      <c r="T612" s="66"/>
      <c r="U612" s="65" t="s">
        <v>99</v>
      </c>
      <c r="V612" s="65" t="s">
        <v>14413</v>
      </c>
      <c r="W612" s="66"/>
      <c r="Y612" s="66"/>
      <c r="Z612" s="66"/>
      <c r="AA612" s="65" t="s">
        <v>14382</v>
      </c>
      <c r="AQ612" s="64">
        <v>147</v>
      </c>
      <c r="AV612" s="66"/>
      <c r="AX612" s="66"/>
      <c r="AY612" s="67" t="s">
        <v>15005</v>
      </c>
      <c r="BE612" s="66"/>
    </row>
    <row r="613" spans="1:58">
      <c r="A613" s="9" t="str">
        <f t="shared" si="27"/>
        <v>2026-01</v>
      </c>
      <c r="B613" s="9" t="str">
        <f>_xlfn.XLOOKUP(I613,过机服务商重量差!A:A,过机服务商重量差!G:G)</f>
        <v>帅时莹</v>
      </c>
      <c r="C613" s="9" t="str">
        <f>IF(N613="FBA","主营产品",IF(N613="专线","专线",LOOKUP(1,0/((G613&gt;=提成标准!D:D)*(G613&lt;提成标准!E:E)),提成标准!C:C)))</f>
        <v>快递大货</v>
      </c>
      <c r="D613" s="9">
        <f t="shared" si="28"/>
        <v>57</v>
      </c>
      <c r="E613" s="9">
        <f>_xlfn.XLOOKUP(C613,提成标准!C:C,提成标准!H:H,"")</f>
        <v>0.1</v>
      </c>
      <c r="F613" s="9">
        <f t="shared" si="29"/>
        <v>5.7</v>
      </c>
      <c r="G613" s="9">
        <f>_xlfn.XLOOKUP(I613,过机服务商重量差!A:A,过机服务商重量差!L:L)</f>
        <v>57</v>
      </c>
      <c r="H613" s="9" t="str">
        <f ca="1">IFERROR(LOOKUP(1,0/((B613=名单!B:B)*(VALUE(AY613)&gt;=名单!E:E)*(VALUE(AY613)&lt;=名单!G:G)*(AA613="正常走货")),名单!H:H),"否")</f>
        <v>否</v>
      </c>
      <c r="I613" s="64" t="s">
        <v>1954</v>
      </c>
      <c r="J613" s="64" t="s">
        <v>1956</v>
      </c>
      <c r="L613" s="65" t="s">
        <v>586</v>
      </c>
      <c r="N613" s="64" t="s">
        <v>18</v>
      </c>
      <c r="O613" s="66"/>
      <c r="P613" s="66"/>
      <c r="T613" s="66"/>
      <c r="U613" s="65" t="s">
        <v>99</v>
      </c>
      <c r="V613" s="65" t="s">
        <v>14413</v>
      </c>
      <c r="W613" s="66"/>
      <c r="Y613" s="66"/>
      <c r="Z613" s="66"/>
      <c r="AA613" s="65" t="s">
        <v>14382</v>
      </c>
      <c r="AQ613" s="64">
        <v>267.1</v>
      </c>
      <c r="AV613" s="66"/>
      <c r="AX613" s="66"/>
      <c r="AY613" s="67" t="s">
        <v>15006</v>
      </c>
      <c r="BE613" s="66"/>
    </row>
    <row r="614" spans="1:58">
      <c r="A614" s="9" t="str">
        <f t="shared" si="27"/>
        <v>2026-01</v>
      </c>
      <c r="B614" s="9" t="str">
        <f>_xlfn.XLOOKUP(I614,过机服务商重量差!A:A,过机服务商重量差!G:G)</f>
        <v>帅时莹</v>
      </c>
      <c r="C614" s="9" t="str">
        <f>IF(N614="FBA","主营产品",IF(N614="专线","专线",LOOKUP(1,0/((G614&gt;=提成标准!D:D)*(G614&lt;提成标准!E:E)),提成标准!C:C)))</f>
        <v>快递大货</v>
      </c>
      <c r="D614" s="9">
        <f t="shared" si="28"/>
        <v>81</v>
      </c>
      <c r="E614" s="9">
        <f>_xlfn.XLOOKUP(C614,提成标准!C:C,提成标准!H:H,"")</f>
        <v>0.1</v>
      </c>
      <c r="F614" s="9">
        <f t="shared" si="29"/>
        <v>8.1</v>
      </c>
      <c r="G614" s="9">
        <f>_xlfn.XLOOKUP(I614,过机服务商重量差!A:A,过机服务商重量差!L:L)</f>
        <v>81</v>
      </c>
      <c r="H614" s="9" t="str">
        <f ca="1">IFERROR(LOOKUP(1,0/((B614=名单!B:B)*(VALUE(AY614)&gt;=名单!E:E)*(VALUE(AY614)&lt;=名单!G:G)*(AA614="正常走货")),名单!H:H),"否")</f>
        <v>否</v>
      </c>
      <c r="I614" s="64" t="s">
        <v>1957</v>
      </c>
      <c r="J614" s="64" t="s">
        <v>1959</v>
      </c>
      <c r="L614" s="65" t="s">
        <v>586</v>
      </c>
      <c r="N614" s="64" t="s">
        <v>18</v>
      </c>
      <c r="O614" s="66"/>
      <c r="P614" s="66"/>
      <c r="T614" s="66"/>
      <c r="U614" s="65" t="s">
        <v>99</v>
      </c>
      <c r="V614" s="65" t="s">
        <v>14413</v>
      </c>
      <c r="W614" s="66"/>
      <c r="Y614" s="66"/>
      <c r="Z614" s="66"/>
      <c r="AA614" s="65" t="s">
        <v>14382</v>
      </c>
      <c r="AQ614" s="64">
        <v>753.1</v>
      </c>
      <c r="AV614" s="66"/>
      <c r="AX614" s="66"/>
      <c r="AY614" s="67" t="s">
        <v>15007</v>
      </c>
      <c r="BE614" s="66"/>
    </row>
    <row r="615" spans="1:58">
      <c r="A615" s="9" t="str">
        <f t="shared" si="27"/>
        <v>2026-01</v>
      </c>
      <c r="B615" s="9" t="str">
        <f>_xlfn.XLOOKUP(I615,过机服务商重量差!A:A,过机服务商重量差!G:G)</f>
        <v>帅时莹</v>
      </c>
      <c r="C615" s="9" t="str">
        <f>IF(N615="FBA","主营产品",IF(N615="专线","专线",LOOKUP(1,0/((G615&gt;=提成标准!D:D)*(G615&lt;提成标准!E:E)),提成标准!C:C)))</f>
        <v>快递大货</v>
      </c>
      <c r="D615" s="9">
        <f t="shared" si="28"/>
        <v>76</v>
      </c>
      <c r="E615" s="9">
        <f>_xlfn.XLOOKUP(C615,提成标准!C:C,提成标准!H:H,"")</f>
        <v>0.1</v>
      </c>
      <c r="F615" s="9">
        <f t="shared" si="29"/>
        <v>7.6</v>
      </c>
      <c r="G615" s="9">
        <f>_xlfn.XLOOKUP(I615,过机服务商重量差!A:A,过机服务商重量差!L:L)</f>
        <v>76</v>
      </c>
      <c r="H615" s="9" t="str">
        <f ca="1">IFERROR(LOOKUP(1,0/((B615=名单!B:B)*(VALUE(AY615)&gt;=名单!E:E)*(VALUE(AY615)&lt;=名单!G:G)*(AA615="正常走货")),名单!H:H),"否")</f>
        <v>否</v>
      </c>
      <c r="I615" s="64" t="s">
        <v>1960</v>
      </c>
      <c r="J615" s="64" t="s">
        <v>1962</v>
      </c>
      <c r="L615" s="65" t="s">
        <v>586</v>
      </c>
      <c r="N615" s="65" t="s">
        <v>18</v>
      </c>
      <c r="O615" s="66"/>
      <c r="P615" s="66"/>
      <c r="T615" s="66"/>
      <c r="U615" s="65" t="s">
        <v>99</v>
      </c>
      <c r="V615" s="65" t="s">
        <v>14413</v>
      </c>
      <c r="W615" s="66"/>
      <c r="Y615" s="66"/>
      <c r="Z615" s="66"/>
      <c r="AA615" s="65" t="s">
        <v>14382</v>
      </c>
      <c r="AQ615" s="64">
        <v>595.6</v>
      </c>
      <c r="AU615" s="66"/>
      <c r="AV615" s="66"/>
      <c r="AW615" s="66"/>
      <c r="AX615" s="66"/>
      <c r="AY615" s="67" t="s">
        <v>15008</v>
      </c>
      <c r="BE615" s="66"/>
      <c r="BF615" s="66"/>
    </row>
    <row r="616" spans="1:58">
      <c r="A616" s="9" t="str">
        <f t="shared" si="27"/>
        <v>2026-01</v>
      </c>
      <c r="B616" s="9" t="str">
        <f>_xlfn.XLOOKUP(I616,过机服务商重量差!A:A,过机服务商重量差!G:G)</f>
        <v>帅时莹</v>
      </c>
      <c r="C616" s="9" t="str">
        <f>IF(N616="FBA","主营产品",IF(N616="专线","专线",LOOKUP(1,0/((G616&gt;=提成标准!D:D)*(G616&lt;提成标准!E:E)),提成标准!C:C)))</f>
        <v>快递大货</v>
      </c>
      <c r="D616" s="9">
        <f t="shared" si="28"/>
        <v>80</v>
      </c>
      <c r="E616" s="9">
        <f>_xlfn.XLOOKUP(C616,提成标准!C:C,提成标准!H:H,"")</f>
        <v>0.1</v>
      </c>
      <c r="F616" s="9">
        <f t="shared" si="29"/>
        <v>8</v>
      </c>
      <c r="G616" s="9">
        <f>_xlfn.XLOOKUP(I616,过机服务商重量差!A:A,过机服务商重量差!L:L)</f>
        <v>80</v>
      </c>
      <c r="H616" s="9" t="str">
        <f ca="1">IFERROR(LOOKUP(1,0/((B616=名单!B:B)*(VALUE(AY616)&gt;=名单!E:E)*(VALUE(AY616)&lt;=名单!G:G)*(AA616="正常走货")),名单!H:H),"否")</f>
        <v>否</v>
      </c>
      <c r="I616" s="64" t="s">
        <v>1963</v>
      </c>
      <c r="J616" s="64" t="s">
        <v>1965</v>
      </c>
      <c r="L616" s="65" t="s">
        <v>586</v>
      </c>
      <c r="N616" s="64" t="s">
        <v>18</v>
      </c>
      <c r="O616" s="66"/>
      <c r="P616" s="66"/>
      <c r="T616" s="66"/>
      <c r="U616" s="65" t="s">
        <v>99</v>
      </c>
      <c r="V616" s="65" t="s">
        <v>14413</v>
      </c>
      <c r="W616" s="66"/>
      <c r="Y616" s="66"/>
      <c r="Z616" s="66"/>
      <c r="AA616" s="65" t="s">
        <v>14382</v>
      </c>
      <c r="AQ616" s="64">
        <v>601.6</v>
      </c>
      <c r="AU616" s="66"/>
      <c r="AV616" s="66"/>
      <c r="AW616" s="66"/>
      <c r="AX616" s="66"/>
      <c r="AY616" s="67" t="s">
        <v>15009</v>
      </c>
      <c r="BE616" s="66"/>
    </row>
    <row r="617" spans="1:58">
      <c r="A617" s="9" t="str">
        <f t="shared" si="27"/>
        <v>2026-01</v>
      </c>
      <c r="B617" s="9" t="str">
        <f>_xlfn.XLOOKUP(I617,过机服务商重量差!A:A,过机服务商重量差!G:G)</f>
        <v>帅时莹</v>
      </c>
      <c r="C617" s="9" t="str">
        <f>IF(N617="FBA","主营产品",IF(N617="专线","专线",LOOKUP(1,0/((G617&gt;=提成标准!D:D)*(G617&lt;提成标准!E:E)),提成标准!C:C)))</f>
        <v>快递大货</v>
      </c>
      <c r="D617" s="9">
        <f t="shared" si="28"/>
        <v>51</v>
      </c>
      <c r="E617" s="9">
        <f>_xlfn.XLOOKUP(C617,提成标准!C:C,提成标准!H:H,"")</f>
        <v>0.1</v>
      </c>
      <c r="F617" s="9">
        <f t="shared" si="29"/>
        <v>5.1</v>
      </c>
      <c r="G617" s="9">
        <f>_xlfn.XLOOKUP(I617,过机服务商重量差!A:A,过机服务商重量差!L:L)</f>
        <v>51</v>
      </c>
      <c r="H617" s="9" t="str">
        <f ca="1">IFERROR(LOOKUP(1,0/((B617=名单!B:B)*(VALUE(AY617)&gt;=名单!E:E)*(VALUE(AY617)&lt;=名单!G:G)*(AA617="正常走货")),名单!H:H),"否")</f>
        <v>否</v>
      </c>
      <c r="I617" s="64" t="s">
        <v>1966</v>
      </c>
      <c r="J617" s="64" t="s">
        <v>1968</v>
      </c>
      <c r="L617" s="65" t="s">
        <v>586</v>
      </c>
      <c r="N617" s="64" t="s">
        <v>18</v>
      </c>
      <c r="O617" s="66"/>
      <c r="P617" s="66"/>
      <c r="T617" s="66"/>
      <c r="U617" s="65" t="s">
        <v>99</v>
      </c>
      <c r="V617" s="65" t="s">
        <v>14413</v>
      </c>
      <c r="W617" s="66"/>
      <c r="Y617" s="66"/>
      <c r="Z617" s="66"/>
      <c r="AA617" s="65" t="s">
        <v>14382</v>
      </c>
      <c r="AQ617" s="64">
        <v>308.1</v>
      </c>
      <c r="AV617" s="66"/>
      <c r="AX617" s="66"/>
      <c r="AY617" s="67" t="s">
        <v>15010</v>
      </c>
      <c r="BE617" s="66"/>
    </row>
    <row r="618" spans="1:58">
      <c r="A618" s="9" t="str">
        <f t="shared" si="27"/>
        <v>2026-01</v>
      </c>
      <c r="B618" s="9" t="str">
        <f>_xlfn.XLOOKUP(I618,过机服务商重量差!A:A,过机服务商重量差!G:G)</f>
        <v>帅时莹</v>
      </c>
      <c r="C618" s="9" t="str">
        <f>IF(N618="FBA","主营产品",IF(N618="专线","专线",LOOKUP(1,0/((G618&gt;=提成标准!D:D)*(G618&lt;提成标准!E:E)),提成标准!C:C)))</f>
        <v>快递大货</v>
      </c>
      <c r="D618" s="9">
        <f t="shared" si="28"/>
        <v>54</v>
      </c>
      <c r="E618" s="9">
        <f>_xlfn.XLOOKUP(C618,提成标准!C:C,提成标准!H:H,"")</f>
        <v>0.1</v>
      </c>
      <c r="F618" s="9">
        <f t="shared" si="29"/>
        <v>5.4</v>
      </c>
      <c r="G618" s="9">
        <f>_xlfn.XLOOKUP(I618,过机服务商重量差!A:A,过机服务商重量差!L:L)</f>
        <v>54</v>
      </c>
      <c r="H618" s="9" t="str">
        <f ca="1">IFERROR(LOOKUP(1,0/((B618=名单!B:B)*(VALUE(AY618)&gt;=名单!E:E)*(VALUE(AY618)&lt;=名单!G:G)*(AA618="正常走货")),名单!H:H),"否")</f>
        <v>否</v>
      </c>
      <c r="I618" s="64" t="s">
        <v>1969</v>
      </c>
      <c r="J618" s="64" t="s">
        <v>1971</v>
      </c>
      <c r="L618" s="65" t="s">
        <v>586</v>
      </c>
      <c r="N618" s="64" t="s">
        <v>18</v>
      </c>
      <c r="O618" s="66"/>
      <c r="P618" s="66"/>
      <c r="T618" s="66"/>
      <c r="U618" s="65" t="s">
        <v>99</v>
      </c>
      <c r="V618" s="65" t="s">
        <v>14413</v>
      </c>
      <c r="W618" s="66"/>
      <c r="Y618" s="66"/>
      <c r="Z618" s="66"/>
      <c r="AA618" s="65" t="s">
        <v>14382</v>
      </c>
      <c r="AQ618" s="64">
        <v>212.6</v>
      </c>
      <c r="AU618" s="66"/>
      <c r="AV618" s="66"/>
      <c r="AW618" s="66"/>
      <c r="AX618" s="66"/>
      <c r="AY618" s="67" t="s">
        <v>15011</v>
      </c>
      <c r="BE618" s="66"/>
    </row>
    <row r="619" spans="1:58">
      <c r="A619" s="9" t="str">
        <f t="shared" si="27"/>
        <v>2026-01</v>
      </c>
      <c r="B619" s="9" t="str">
        <f>_xlfn.XLOOKUP(I619,过机服务商重量差!A:A,过机服务商重量差!G:G)</f>
        <v>帅时莹</v>
      </c>
      <c r="C619" s="9" t="str">
        <f>IF(N619="FBA","主营产品",IF(N619="专线","专线",LOOKUP(1,0/((G619&gt;=提成标准!D:D)*(G619&lt;提成标准!E:E)),提成标准!C:C)))</f>
        <v>快递大货</v>
      </c>
      <c r="D619" s="9">
        <f t="shared" si="28"/>
        <v>52</v>
      </c>
      <c r="E619" s="9">
        <f>_xlfn.XLOOKUP(C619,提成标准!C:C,提成标准!H:H,"")</f>
        <v>0.1</v>
      </c>
      <c r="F619" s="9">
        <f t="shared" si="29"/>
        <v>5.2</v>
      </c>
      <c r="G619" s="9">
        <f>_xlfn.XLOOKUP(I619,过机服务商重量差!A:A,过机服务商重量差!L:L)</f>
        <v>52</v>
      </c>
      <c r="H619" s="9" t="str">
        <f ca="1">IFERROR(LOOKUP(1,0/((B619=名单!B:B)*(VALUE(AY619)&gt;=名单!E:E)*(VALUE(AY619)&lt;=名单!G:G)*(AA619="正常走货")),名单!H:H),"否")</f>
        <v>否</v>
      </c>
      <c r="I619" s="64" t="s">
        <v>1972</v>
      </c>
      <c r="J619" s="64" t="s">
        <v>1974</v>
      </c>
      <c r="L619" s="65" t="s">
        <v>586</v>
      </c>
      <c r="N619" s="64" t="s">
        <v>18</v>
      </c>
      <c r="O619" s="66"/>
      <c r="P619" s="66"/>
      <c r="T619" s="66"/>
      <c r="U619" s="65" t="s">
        <v>99</v>
      </c>
      <c r="V619" s="65" t="s">
        <v>14413</v>
      </c>
      <c r="W619" s="66"/>
      <c r="Y619" s="66"/>
      <c r="Z619" s="66"/>
      <c r="AA619" s="65" t="s">
        <v>14382</v>
      </c>
      <c r="AQ619" s="64">
        <v>409.6</v>
      </c>
      <c r="AU619" s="66"/>
      <c r="AV619" s="66"/>
      <c r="AW619" s="66"/>
      <c r="AX619" s="66"/>
      <c r="AY619" s="67" t="s">
        <v>15012</v>
      </c>
      <c r="BE619" s="66"/>
    </row>
    <row r="620" spans="1:58">
      <c r="A620" s="9" t="str">
        <f t="shared" si="27"/>
        <v>2026-01</v>
      </c>
      <c r="B620" s="9" t="str">
        <f>_xlfn.XLOOKUP(I620,过机服务商重量差!A:A,过机服务商重量差!G:G)</f>
        <v>帅时莹</v>
      </c>
      <c r="C620" s="9" t="str">
        <f>IF(N620="FBA","主营产品",IF(N620="专线","专线",LOOKUP(1,0/((G620&gt;=提成标准!D:D)*(G620&lt;提成标准!E:E)),提成标准!C:C)))</f>
        <v>快递大货</v>
      </c>
      <c r="D620" s="9">
        <f t="shared" si="28"/>
        <v>75</v>
      </c>
      <c r="E620" s="9">
        <f>_xlfn.XLOOKUP(C620,提成标准!C:C,提成标准!H:H,"")</f>
        <v>0.1</v>
      </c>
      <c r="F620" s="9">
        <f t="shared" si="29"/>
        <v>7.5</v>
      </c>
      <c r="G620" s="9">
        <f>_xlfn.XLOOKUP(I620,过机服务商重量差!A:A,过机服务商重量差!L:L)</f>
        <v>75</v>
      </c>
      <c r="H620" s="9" t="str">
        <f ca="1">IFERROR(LOOKUP(1,0/((B620=名单!B:B)*(VALUE(AY620)&gt;=名单!E:E)*(VALUE(AY620)&lt;=名单!G:G)*(AA620="正常走货")),名单!H:H),"否")</f>
        <v>否</v>
      </c>
      <c r="I620" s="64" t="s">
        <v>1975</v>
      </c>
      <c r="J620" s="64" t="s">
        <v>1977</v>
      </c>
      <c r="L620" s="65" t="s">
        <v>586</v>
      </c>
      <c r="N620" s="64" t="s">
        <v>18</v>
      </c>
      <c r="O620" s="66"/>
      <c r="P620" s="66"/>
      <c r="T620" s="66"/>
      <c r="U620" s="65" t="s">
        <v>99</v>
      </c>
      <c r="V620" s="65" t="s">
        <v>14413</v>
      </c>
      <c r="W620" s="66"/>
      <c r="Y620" s="66"/>
      <c r="Z620" s="66"/>
      <c r="AA620" s="65" t="s">
        <v>14382</v>
      </c>
      <c r="AQ620" s="64">
        <v>594.1</v>
      </c>
      <c r="AV620" s="66"/>
      <c r="AX620" s="66"/>
      <c r="AY620" s="67" t="s">
        <v>15013</v>
      </c>
      <c r="BC620" s="66"/>
      <c r="BE620" s="66"/>
    </row>
    <row r="621" spans="1:58">
      <c r="A621" s="9" t="str">
        <f t="shared" si="27"/>
        <v>2026-01</v>
      </c>
      <c r="B621" s="9" t="str">
        <f>_xlfn.XLOOKUP(I621,过机服务商重量差!A:A,过机服务商重量差!G:G)</f>
        <v>帅时莹</v>
      </c>
      <c r="C621" s="9" t="str">
        <f>IF(N621="FBA","主营产品",IF(N621="专线","专线",LOOKUP(1,0/((G621&gt;=提成标准!D:D)*(G621&lt;提成标准!E:E)),提成标准!C:C)))</f>
        <v>快递大货</v>
      </c>
      <c r="D621" s="9">
        <f t="shared" si="28"/>
        <v>48</v>
      </c>
      <c r="E621" s="9">
        <f>_xlfn.XLOOKUP(C621,提成标准!C:C,提成标准!H:H,"")</f>
        <v>0.1</v>
      </c>
      <c r="F621" s="9">
        <f t="shared" si="29"/>
        <v>4.8</v>
      </c>
      <c r="G621" s="9">
        <f>_xlfn.XLOOKUP(I621,过机服务商重量差!A:A,过机服务商重量差!L:L)</f>
        <v>48</v>
      </c>
      <c r="H621" s="9" t="str">
        <f ca="1">IFERROR(LOOKUP(1,0/((B621=名单!B:B)*(VALUE(AY621)&gt;=名单!E:E)*(VALUE(AY621)&lt;=名单!G:G)*(AA621="正常走货")),名单!H:H),"否")</f>
        <v>否</v>
      </c>
      <c r="I621" s="64" t="s">
        <v>1978</v>
      </c>
      <c r="J621" s="64" t="s">
        <v>1980</v>
      </c>
      <c r="L621" s="65" t="s">
        <v>586</v>
      </c>
      <c r="N621" s="64" t="s">
        <v>18</v>
      </c>
      <c r="O621" s="66"/>
      <c r="P621" s="66"/>
      <c r="T621" s="66"/>
      <c r="U621" s="65" t="s">
        <v>99</v>
      </c>
      <c r="V621" s="65" t="s">
        <v>14413</v>
      </c>
      <c r="W621" s="66"/>
      <c r="Y621" s="66"/>
      <c r="Z621" s="66"/>
      <c r="AA621" s="65" t="s">
        <v>14382</v>
      </c>
      <c r="AQ621" s="64">
        <v>653.6</v>
      </c>
      <c r="AU621" s="66"/>
      <c r="AV621" s="66"/>
      <c r="AW621" s="66"/>
      <c r="AX621" s="66"/>
      <c r="AY621" s="67" t="s">
        <v>15014</v>
      </c>
      <c r="BE621" s="66"/>
    </row>
    <row r="622" spans="1:58">
      <c r="A622" s="9" t="str">
        <f t="shared" si="27"/>
        <v>2026-01</v>
      </c>
      <c r="B622" s="9" t="str">
        <f>_xlfn.XLOOKUP(I622,过机服务商重量差!A:A,过机服务商重量差!G:G)</f>
        <v>帅时莹</v>
      </c>
      <c r="C622" s="9" t="str">
        <f>IF(N622="FBA","主营产品",IF(N622="专线","专线",LOOKUP(1,0/((G622&gt;=提成标准!D:D)*(G622&lt;提成标准!E:E)),提成标准!C:C)))</f>
        <v>快递大货</v>
      </c>
      <c r="D622" s="9">
        <f t="shared" si="28"/>
        <v>48</v>
      </c>
      <c r="E622" s="9">
        <f>_xlfn.XLOOKUP(C622,提成标准!C:C,提成标准!H:H,"")</f>
        <v>0.1</v>
      </c>
      <c r="F622" s="9">
        <f t="shared" si="29"/>
        <v>4.8</v>
      </c>
      <c r="G622" s="9">
        <f>_xlfn.XLOOKUP(I622,过机服务商重量差!A:A,过机服务商重量差!L:L)</f>
        <v>48</v>
      </c>
      <c r="H622" s="9" t="str">
        <f ca="1">IFERROR(LOOKUP(1,0/((B622=名单!B:B)*(VALUE(AY622)&gt;=名单!E:E)*(VALUE(AY622)&lt;=名单!G:G)*(AA622="正常走货")),名单!H:H),"否")</f>
        <v>否</v>
      </c>
      <c r="I622" s="64" t="s">
        <v>1981</v>
      </c>
      <c r="J622" s="64" t="s">
        <v>1983</v>
      </c>
      <c r="L622" s="65" t="s">
        <v>586</v>
      </c>
      <c r="N622" s="64" t="s">
        <v>18</v>
      </c>
      <c r="O622" s="66"/>
      <c r="P622" s="66"/>
      <c r="T622" s="66"/>
      <c r="U622" s="65" t="s">
        <v>99</v>
      </c>
      <c r="V622" s="65" t="s">
        <v>14413</v>
      </c>
      <c r="W622" s="66"/>
      <c r="Y622" s="66"/>
      <c r="Z622" s="66"/>
      <c r="AA622" s="65" t="s">
        <v>14382</v>
      </c>
      <c r="AQ622" s="64">
        <v>553.6</v>
      </c>
      <c r="AV622" s="66"/>
      <c r="AW622" s="66"/>
      <c r="AX622" s="66"/>
      <c r="AY622" s="67" t="s">
        <v>15015</v>
      </c>
      <c r="BE622" s="66"/>
    </row>
    <row r="623" spans="1:58">
      <c r="A623" s="9" t="str">
        <f t="shared" si="27"/>
        <v>2026-01</v>
      </c>
      <c r="B623" s="9" t="str">
        <f>_xlfn.XLOOKUP(I623,过机服务商重量差!A:A,过机服务商重量差!G:G)</f>
        <v>帅时莹</v>
      </c>
      <c r="C623" s="9" t="str">
        <f>IF(N623="FBA","主营产品",IF(N623="专线","专线",LOOKUP(1,0/((G623&gt;=提成标准!D:D)*(G623&lt;提成标准!E:E)),提成标准!C:C)))</f>
        <v>快递大货</v>
      </c>
      <c r="D623" s="9">
        <f t="shared" si="28"/>
        <v>51</v>
      </c>
      <c r="E623" s="9">
        <f>_xlfn.XLOOKUP(C623,提成标准!C:C,提成标准!H:H,"")</f>
        <v>0.1</v>
      </c>
      <c r="F623" s="9">
        <f t="shared" si="29"/>
        <v>5.1</v>
      </c>
      <c r="G623" s="9">
        <f>_xlfn.XLOOKUP(I623,过机服务商重量差!A:A,过机服务商重量差!L:L)</f>
        <v>51</v>
      </c>
      <c r="H623" s="9" t="str">
        <f ca="1">IFERROR(LOOKUP(1,0/((B623=名单!B:B)*(VALUE(AY623)&gt;=名单!E:E)*(VALUE(AY623)&lt;=名单!G:G)*(AA623="正常走货")),名单!H:H),"否")</f>
        <v>否</v>
      </c>
      <c r="I623" s="64" t="s">
        <v>1984</v>
      </c>
      <c r="J623" s="64" t="s">
        <v>1986</v>
      </c>
      <c r="L623" s="65" t="s">
        <v>586</v>
      </c>
      <c r="N623" s="64" t="s">
        <v>18</v>
      </c>
      <c r="O623" s="66"/>
      <c r="P623" s="66"/>
      <c r="T623" s="66"/>
      <c r="U623" s="65" t="s">
        <v>99</v>
      </c>
      <c r="V623" s="65" t="s">
        <v>14413</v>
      </c>
      <c r="W623" s="66"/>
      <c r="Y623" s="66"/>
      <c r="Z623" s="66"/>
      <c r="AA623" s="65" t="s">
        <v>14382</v>
      </c>
      <c r="AQ623" s="64">
        <v>358.6</v>
      </c>
      <c r="AV623" s="66"/>
      <c r="AX623" s="66"/>
      <c r="AY623" s="67" t="s">
        <v>15016</v>
      </c>
      <c r="BE623" s="66"/>
    </row>
    <row r="624" spans="1:58">
      <c r="A624" s="9" t="str">
        <f t="shared" si="27"/>
        <v>2026-01</v>
      </c>
      <c r="B624" s="9" t="str">
        <f>_xlfn.XLOOKUP(I624,过机服务商重量差!A:A,过机服务商重量差!G:G)</f>
        <v>帅时莹</v>
      </c>
      <c r="C624" s="9" t="str">
        <f>IF(N624="FBA","主营产品",IF(N624="专线","专线",LOOKUP(1,0/((G624&gt;=提成标准!D:D)*(G624&lt;提成标准!E:E)),提成标准!C:C)))</f>
        <v>快递大货</v>
      </c>
      <c r="D624" s="9">
        <f t="shared" si="28"/>
        <v>53</v>
      </c>
      <c r="E624" s="9">
        <f>_xlfn.XLOOKUP(C624,提成标准!C:C,提成标准!H:H,"")</f>
        <v>0.1</v>
      </c>
      <c r="F624" s="9">
        <f t="shared" si="29"/>
        <v>5.3</v>
      </c>
      <c r="G624" s="9">
        <f>_xlfn.XLOOKUP(I624,过机服务商重量差!A:A,过机服务商重量差!L:L)</f>
        <v>53</v>
      </c>
      <c r="H624" s="9" t="str">
        <f ca="1">IFERROR(LOOKUP(1,0/((B624=名单!B:B)*(VALUE(AY624)&gt;=名单!E:E)*(VALUE(AY624)&lt;=名单!G:G)*(AA624="正常走货")),名单!H:H),"否")</f>
        <v>否</v>
      </c>
      <c r="I624" s="64" t="s">
        <v>1987</v>
      </c>
      <c r="J624" s="64" t="s">
        <v>1989</v>
      </c>
      <c r="L624" s="65" t="s">
        <v>586</v>
      </c>
      <c r="N624" s="64" t="s">
        <v>18</v>
      </c>
      <c r="O624" s="66"/>
      <c r="P624" s="66"/>
      <c r="T624" s="66"/>
      <c r="U624" s="65" t="s">
        <v>99</v>
      </c>
      <c r="V624" s="65" t="s">
        <v>14413</v>
      </c>
      <c r="W624" s="66"/>
      <c r="Y624" s="66"/>
      <c r="Z624" s="66"/>
      <c r="AA624" s="65" t="s">
        <v>14382</v>
      </c>
      <c r="AQ624" s="64">
        <v>461.1</v>
      </c>
      <c r="AV624" s="66"/>
      <c r="AX624" s="66"/>
      <c r="AY624" s="67" t="s">
        <v>15017</v>
      </c>
      <c r="BE624" s="66"/>
    </row>
    <row r="625" spans="1:57">
      <c r="A625" s="9" t="str">
        <f t="shared" si="27"/>
        <v>2026-01</v>
      </c>
      <c r="B625" s="9" t="str">
        <f>_xlfn.XLOOKUP(I625,过机服务商重量差!A:A,过机服务商重量差!G:G)</f>
        <v>小旋风</v>
      </c>
      <c r="C625" s="9" t="str">
        <f>IF(N625="FBA","主营产品",IF(N625="专线","专线",LOOKUP(1,0/((G625&gt;=提成标准!D:D)*(G625&lt;提成标准!E:E)),提成标准!C:C)))</f>
        <v>快递大货</v>
      </c>
      <c r="D625" s="9">
        <f t="shared" si="28"/>
        <v>26</v>
      </c>
      <c r="E625" s="9">
        <f>_xlfn.XLOOKUP(C625,提成标准!C:C,提成标准!H:H,"")</f>
        <v>0.1</v>
      </c>
      <c r="F625" s="9">
        <f t="shared" si="29"/>
        <v>2.6</v>
      </c>
      <c r="G625" s="9">
        <f>_xlfn.XLOOKUP(I625,过机服务商重量差!A:A,过机服务商重量差!L:L)</f>
        <v>26</v>
      </c>
      <c r="H625" s="9" t="str">
        <f ca="1">IFERROR(LOOKUP(1,0/((B625=名单!B:B)*(VALUE(AY625)&gt;=名单!E:E)*(VALUE(AY625)&lt;=名单!G:G)*(AA625="正常走货")),名单!H:H),"否")</f>
        <v>否</v>
      </c>
      <c r="I625" s="64" t="s">
        <v>1990</v>
      </c>
      <c r="J625" s="64" t="s">
        <v>1992</v>
      </c>
      <c r="L625" s="65" t="s">
        <v>1993</v>
      </c>
      <c r="N625" s="64" t="s">
        <v>18</v>
      </c>
      <c r="O625" s="66"/>
      <c r="P625" s="66"/>
      <c r="T625" s="66"/>
      <c r="U625" s="65" t="s">
        <v>156</v>
      </c>
      <c r="V625" s="65" t="s">
        <v>14389</v>
      </c>
      <c r="W625" s="66"/>
      <c r="Y625" s="66"/>
      <c r="Z625" s="66"/>
      <c r="AA625" s="65" t="s">
        <v>14382</v>
      </c>
      <c r="AQ625" s="64">
        <v>139</v>
      </c>
      <c r="AV625" s="66"/>
      <c r="AW625" s="66"/>
      <c r="AX625" s="66"/>
      <c r="AY625" s="67" t="s">
        <v>15018</v>
      </c>
      <c r="BE625" s="66"/>
    </row>
    <row r="626" spans="1:57">
      <c r="A626" s="9" t="str">
        <f t="shared" si="27"/>
        <v>2026-01</v>
      </c>
      <c r="B626" s="9" t="str">
        <f>_xlfn.XLOOKUP(I626,过机服务商重量差!A:A,过机服务商重量差!G:G)</f>
        <v>风清扬</v>
      </c>
      <c r="C626" s="9" t="str">
        <f>IF(N626="FBA","主营产品",IF(N626="专线","专线",LOOKUP(1,0/((G626&gt;=提成标准!D:D)*(G626&lt;提成标准!E:E)),提成标准!C:C)))</f>
        <v>快递小货</v>
      </c>
      <c r="D626" s="9">
        <f t="shared" si="28"/>
        <v>1</v>
      </c>
      <c r="E626" s="9">
        <f>_xlfn.XLOOKUP(C626,提成标准!C:C,提成标准!H:H,"")</f>
        <v>2</v>
      </c>
      <c r="F626" s="9">
        <f t="shared" si="29"/>
        <v>2</v>
      </c>
      <c r="G626" s="9">
        <f>_xlfn.XLOOKUP(I626,过机服务商重量差!A:A,过机服务商重量差!L:L)</f>
        <v>19</v>
      </c>
      <c r="H626" s="9" t="str">
        <f ca="1">IFERROR(LOOKUP(1,0/((B626=名单!B:B)*(VALUE(AY626)&gt;=名单!E:E)*(VALUE(AY626)&lt;=名单!G:G)*(AA626="正常走货")),名单!H:H),"否")</f>
        <v>否</v>
      </c>
      <c r="I626" s="64" t="s">
        <v>1994</v>
      </c>
      <c r="J626" s="64" t="s">
        <v>1996</v>
      </c>
      <c r="L626" s="64" t="s">
        <v>1592</v>
      </c>
      <c r="N626" s="64" t="s">
        <v>18</v>
      </c>
      <c r="O626" s="66"/>
      <c r="P626" s="66"/>
      <c r="T626" s="66"/>
      <c r="U626" s="65" t="s">
        <v>199</v>
      </c>
      <c r="V626" s="65" t="s">
        <v>14442</v>
      </c>
      <c r="W626" s="66"/>
      <c r="Y626" s="66"/>
      <c r="Z626" s="66"/>
      <c r="AA626" s="65" t="s">
        <v>14382</v>
      </c>
      <c r="AQ626" s="64">
        <v>28.5</v>
      </c>
      <c r="AV626" s="66"/>
      <c r="AX626" s="66"/>
      <c r="AY626" s="67" t="s">
        <v>15019</v>
      </c>
      <c r="BE626" s="66"/>
    </row>
    <row r="627" spans="1:57">
      <c r="A627" s="9" t="str">
        <f t="shared" si="27"/>
        <v>2026-01</v>
      </c>
      <c r="B627" s="9" t="str">
        <f>_xlfn.XLOOKUP(I627,过机服务商重量差!A:A,过机服务商重量差!G:G)</f>
        <v>帅时莹</v>
      </c>
      <c r="C627" s="9" t="str">
        <f>IF(N627="FBA","主营产品",IF(N627="专线","专线",LOOKUP(1,0/((G627&gt;=提成标准!D:D)*(G627&lt;提成标准!E:E)),提成标准!C:C)))</f>
        <v>快递小货</v>
      </c>
      <c r="D627" s="9">
        <f t="shared" si="28"/>
        <v>1</v>
      </c>
      <c r="E627" s="9">
        <f>_xlfn.XLOOKUP(C627,提成标准!C:C,提成标准!H:H,"")</f>
        <v>2</v>
      </c>
      <c r="F627" s="9">
        <f t="shared" si="29"/>
        <v>2</v>
      </c>
      <c r="G627" s="9">
        <f>_xlfn.XLOOKUP(I627,过机服务商重量差!A:A,过机服务商重量差!L:L)</f>
        <v>2</v>
      </c>
      <c r="H627" s="9" t="str">
        <f ca="1">IFERROR(LOOKUP(1,0/((B627=名单!B:B)*(VALUE(AY627)&gt;=名单!E:E)*(VALUE(AY627)&lt;=名单!G:G)*(AA627="正常走货")),名单!H:H),"否")</f>
        <v>否</v>
      </c>
      <c r="I627" s="64" t="s">
        <v>1997</v>
      </c>
      <c r="J627" s="64" t="s">
        <v>1999</v>
      </c>
      <c r="L627" s="65" t="s">
        <v>140</v>
      </c>
      <c r="N627" s="64" t="s">
        <v>18</v>
      </c>
      <c r="O627" s="66"/>
      <c r="P627" s="66"/>
      <c r="T627" s="66"/>
      <c r="U627" s="65" t="s">
        <v>191</v>
      </c>
      <c r="V627" s="65" t="s">
        <v>14413</v>
      </c>
      <c r="W627" s="66"/>
      <c r="Y627" s="66"/>
      <c r="Z627" s="66"/>
      <c r="AA627" s="65" t="s">
        <v>14382</v>
      </c>
      <c r="AQ627" s="64">
        <v>119.3</v>
      </c>
      <c r="AV627" s="66"/>
      <c r="AW627" s="66"/>
      <c r="AX627" s="66"/>
      <c r="AY627" s="67" t="s">
        <v>15020</v>
      </c>
      <c r="BC627" s="66"/>
      <c r="BE627" s="66"/>
    </row>
    <row r="628" spans="1:57">
      <c r="A628" s="9" t="str">
        <f t="shared" si="27"/>
        <v>2026-01</v>
      </c>
      <c r="B628" s="9" t="str">
        <f>_xlfn.XLOOKUP(I628,过机服务商重量差!A:A,过机服务商重量差!G:G)</f>
        <v>玉麒麟</v>
      </c>
      <c r="C628" s="9" t="str">
        <f>IF(N628="FBA","主营产品",IF(N628="专线","专线",LOOKUP(1,0/((G628&gt;=提成标准!D:D)*(G628&lt;提成标准!E:E)),提成标准!C:C)))</f>
        <v>快递小货</v>
      </c>
      <c r="D628" s="9">
        <f t="shared" si="28"/>
        <v>1</v>
      </c>
      <c r="E628" s="9">
        <f>_xlfn.XLOOKUP(C628,提成标准!C:C,提成标准!H:H,"")</f>
        <v>2</v>
      </c>
      <c r="F628" s="9">
        <f t="shared" si="29"/>
        <v>2</v>
      </c>
      <c r="G628" s="9">
        <f>_xlfn.XLOOKUP(I628,过机服务商重量差!A:A,过机服务商重量差!L:L)</f>
        <v>1.5</v>
      </c>
      <c r="H628" s="9" t="str">
        <f ca="1">IFERROR(LOOKUP(1,0/((B628=名单!B:B)*(VALUE(AY628)&gt;=名单!E:E)*(VALUE(AY628)&lt;=名单!G:G)*(AA628="正常走货")),名单!H:H),"否")</f>
        <v>否</v>
      </c>
      <c r="I628" s="64" t="s">
        <v>2000</v>
      </c>
      <c r="J628" s="64" t="s">
        <v>2002</v>
      </c>
      <c r="L628" s="65" t="s">
        <v>17</v>
      </c>
      <c r="N628" s="64" t="s">
        <v>18</v>
      </c>
      <c r="O628" s="66"/>
      <c r="P628" s="66"/>
      <c r="T628" s="66"/>
      <c r="U628" s="65" t="s">
        <v>215</v>
      </c>
      <c r="V628" s="65" t="s">
        <v>14381</v>
      </c>
      <c r="W628" s="66"/>
      <c r="Y628" s="66"/>
      <c r="Z628" s="66"/>
      <c r="AA628" s="65" t="s">
        <v>14382</v>
      </c>
      <c r="AQ628" s="64">
        <v>138</v>
      </c>
      <c r="AU628" s="66"/>
      <c r="AV628" s="66"/>
      <c r="AX628" s="66"/>
      <c r="AY628" s="67" t="s">
        <v>15021</v>
      </c>
      <c r="BE628" s="66"/>
    </row>
    <row r="629" spans="1:57">
      <c r="A629" s="9" t="str">
        <f t="shared" si="27"/>
        <v>2026-01</v>
      </c>
      <c r="B629" s="9" t="str">
        <f>_xlfn.XLOOKUP(I629,过机服务商重量差!A:A,过机服务商重量差!G:G)</f>
        <v>玉麒麟</v>
      </c>
      <c r="C629" s="9" t="str">
        <f>IF(N629="FBA","主营产品",IF(N629="专线","专线",LOOKUP(1,0/((G629&gt;=提成标准!D:D)*(G629&lt;提成标准!E:E)),提成标准!C:C)))</f>
        <v>快递小货</v>
      </c>
      <c r="D629" s="9">
        <f t="shared" si="28"/>
        <v>1</v>
      </c>
      <c r="E629" s="9">
        <f>_xlfn.XLOOKUP(C629,提成标准!C:C,提成标准!H:H,"")</f>
        <v>2</v>
      </c>
      <c r="F629" s="9">
        <f t="shared" si="29"/>
        <v>2</v>
      </c>
      <c r="G629" s="9">
        <f>_xlfn.XLOOKUP(I629,过机服务商重量差!A:A,过机服务商重量差!L:L)</f>
        <v>1.5</v>
      </c>
      <c r="H629" s="9" t="str">
        <f ca="1">IFERROR(LOOKUP(1,0/((B629=名单!B:B)*(VALUE(AY629)&gt;=名单!E:E)*(VALUE(AY629)&lt;=名单!G:G)*(AA629="正常走货")),名单!H:H),"否")</f>
        <v>否</v>
      </c>
      <c r="I629" s="64" t="s">
        <v>2003</v>
      </c>
      <c r="J629" s="64" t="s">
        <v>2005</v>
      </c>
      <c r="L629" s="65" t="s">
        <v>17</v>
      </c>
      <c r="N629" s="64" t="s">
        <v>18</v>
      </c>
      <c r="O629" s="66"/>
      <c r="P629" s="66"/>
      <c r="T629" s="66"/>
      <c r="U629" s="65" t="s">
        <v>215</v>
      </c>
      <c r="V629" s="65" t="s">
        <v>14381</v>
      </c>
      <c r="W629" s="66"/>
      <c r="Y629" s="66"/>
      <c r="Z629" s="66"/>
      <c r="AA629" s="65" t="s">
        <v>14382</v>
      </c>
      <c r="AQ629" s="64">
        <v>118</v>
      </c>
      <c r="AV629" s="66"/>
      <c r="AW629" s="66"/>
      <c r="AX629" s="66"/>
      <c r="AY629" s="67" t="s">
        <v>15022</v>
      </c>
      <c r="BE629" s="66"/>
    </row>
    <row r="630" spans="1:57">
      <c r="A630" s="9" t="str">
        <f t="shared" si="27"/>
        <v>2026-01</v>
      </c>
      <c r="B630" s="9" t="str">
        <f>_xlfn.XLOOKUP(I630,过机服务商重量差!A:A,过机服务商重量差!G:G)</f>
        <v>小旋风</v>
      </c>
      <c r="C630" s="9" t="str">
        <f>IF(N630="FBA","主营产品",IF(N630="专线","专线",LOOKUP(1,0/((G630&gt;=提成标准!D:D)*(G630&lt;提成标准!E:E)),提成标准!C:C)))</f>
        <v>快递大货</v>
      </c>
      <c r="D630" s="9">
        <f t="shared" si="28"/>
        <v>461</v>
      </c>
      <c r="E630" s="9">
        <f>_xlfn.XLOOKUP(C630,提成标准!C:C,提成标准!H:H,"")</f>
        <v>0.1</v>
      </c>
      <c r="F630" s="9">
        <f t="shared" si="29"/>
        <v>46.1</v>
      </c>
      <c r="G630" s="9">
        <f>_xlfn.XLOOKUP(I630,过机服务商重量差!A:A,过机服务商重量差!L:L)</f>
        <v>461</v>
      </c>
      <c r="H630" s="9" t="str">
        <f ca="1">IFERROR(LOOKUP(1,0/((B630=名单!B:B)*(VALUE(AY630)&gt;=名单!E:E)*(VALUE(AY630)&lt;=名单!G:G)*(AA630="正常走货")),名单!H:H),"否")</f>
        <v>否</v>
      </c>
      <c r="I630" s="64" t="s">
        <v>2006</v>
      </c>
      <c r="J630" s="64" t="s">
        <v>36</v>
      </c>
      <c r="L630" s="65" t="s">
        <v>2008</v>
      </c>
      <c r="N630" s="64" t="s">
        <v>18</v>
      </c>
      <c r="O630" s="66"/>
      <c r="P630" s="66"/>
      <c r="T630" s="66"/>
      <c r="U630" s="65" t="s">
        <v>86</v>
      </c>
      <c r="V630" s="65" t="s">
        <v>14381</v>
      </c>
      <c r="W630" s="66"/>
      <c r="Y630" s="66"/>
      <c r="Z630" s="66"/>
      <c r="AA630" s="65" t="s">
        <v>14382</v>
      </c>
      <c r="AQ630" s="64">
        <v>1329</v>
      </c>
      <c r="AU630" s="66"/>
      <c r="AV630" s="66"/>
      <c r="AX630" s="66"/>
      <c r="AY630" s="67" t="s">
        <v>15023</v>
      </c>
      <c r="BE630" s="66"/>
    </row>
    <row r="631" spans="1:57">
      <c r="A631" s="9" t="str">
        <f t="shared" si="27"/>
        <v>2026-01</v>
      </c>
      <c r="B631" s="9" t="str">
        <f>_xlfn.XLOOKUP(I631,过机服务商重量差!A:A,过机服务商重量差!G:G)</f>
        <v>无崖子</v>
      </c>
      <c r="C631" s="9" t="str">
        <f>IF(N631="FBA","主营产品",IF(N631="专线","专线",LOOKUP(1,0/((G631&gt;=提成标准!D:D)*(G631&lt;提成标准!E:E)),提成标准!C:C)))</f>
        <v>快递大货</v>
      </c>
      <c r="D631" s="9">
        <f t="shared" si="28"/>
        <v>89</v>
      </c>
      <c r="E631" s="9">
        <f>_xlfn.XLOOKUP(C631,提成标准!C:C,提成标准!H:H,"")</f>
        <v>0.1</v>
      </c>
      <c r="F631" s="9">
        <f t="shared" si="29"/>
        <v>8.9</v>
      </c>
      <c r="G631" s="9">
        <f>_xlfn.XLOOKUP(I631,过机服务商重量差!A:A,过机服务商重量差!L:L)</f>
        <v>89</v>
      </c>
      <c r="H631" s="9" t="str">
        <f ca="1">IFERROR(LOOKUP(1,0/((B631=名单!B:B)*(VALUE(AY631)&gt;=名单!E:E)*(VALUE(AY631)&lt;=名单!G:G)*(AA631="正常走货")),名单!H:H),"否")</f>
        <v>是</v>
      </c>
      <c r="I631" s="64" t="s">
        <v>2009</v>
      </c>
      <c r="J631" s="64" t="s">
        <v>2011</v>
      </c>
      <c r="L631" s="65" t="s">
        <v>926</v>
      </c>
      <c r="N631" s="64" t="s">
        <v>18</v>
      </c>
      <c r="O631" s="66"/>
      <c r="P631" s="66"/>
      <c r="T631" s="66"/>
      <c r="U631" s="65" t="s">
        <v>215</v>
      </c>
      <c r="V631" s="65" t="s">
        <v>14381</v>
      </c>
      <c r="W631" s="66"/>
      <c r="Y631" s="66"/>
      <c r="Z631" s="66"/>
      <c r="AA631" s="65" t="s">
        <v>14382</v>
      </c>
      <c r="AQ631" s="64">
        <v>0</v>
      </c>
      <c r="AV631" s="66"/>
      <c r="AX631" s="66"/>
      <c r="AY631" s="67" t="s">
        <v>15024</v>
      </c>
      <c r="BE631" s="66"/>
    </row>
    <row r="632" spans="1:57">
      <c r="A632" s="9" t="str">
        <f t="shared" si="27"/>
        <v>2026-01</v>
      </c>
      <c r="B632" s="9" t="str">
        <f>_xlfn.XLOOKUP(I632,过机服务商重量差!A:A,过机服务商重量差!G:G)</f>
        <v>玉麒麟</v>
      </c>
      <c r="C632" s="9" t="str">
        <f>IF(N632="FBA","主营产品",IF(N632="专线","专线",LOOKUP(1,0/((G632&gt;=提成标准!D:D)*(G632&lt;提成标准!E:E)),提成标准!C:C)))</f>
        <v>快递小货</v>
      </c>
      <c r="D632" s="9">
        <f t="shared" si="28"/>
        <v>1</v>
      </c>
      <c r="E632" s="9">
        <f>_xlfn.XLOOKUP(C632,提成标准!C:C,提成标准!H:H,"")</f>
        <v>2</v>
      </c>
      <c r="F632" s="9">
        <f t="shared" si="29"/>
        <v>2</v>
      </c>
      <c r="G632" s="9">
        <f>_xlfn.XLOOKUP(I632,过机服务商重量差!A:A,过机服务商重量差!L:L)</f>
        <v>4</v>
      </c>
      <c r="H632" s="9" t="str">
        <f ca="1">IFERROR(LOOKUP(1,0/((B632=名单!B:B)*(VALUE(AY632)&gt;=名单!E:E)*(VALUE(AY632)&lt;=名单!G:G)*(AA632="正常走货")),名单!H:H),"否")</f>
        <v>否</v>
      </c>
      <c r="I632" s="64" t="s">
        <v>2012</v>
      </c>
      <c r="J632" s="64" t="s">
        <v>2014</v>
      </c>
      <c r="L632" s="65" t="s">
        <v>17</v>
      </c>
      <c r="N632" s="64" t="s">
        <v>18</v>
      </c>
      <c r="O632" s="66"/>
      <c r="P632" s="66"/>
      <c r="T632" s="66"/>
      <c r="U632" s="65" t="s">
        <v>79</v>
      </c>
      <c r="V632" s="65" t="s">
        <v>14381</v>
      </c>
      <c r="W632" s="66"/>
      <c r="Y632" s="66"/>
      <c r="Z632" s="66"/>
      <c r="AA632" s="65" t="s">
        <v>14382</v>
      </c>
      <c r="AQ632" s="64">
        <v>77.85</v>
      </c>
      <c r="AU632" s="66"/>
      <c r="AV632" s="66"/>
      <c r="AX632" s="66"/>
      <c r="AY632" s="67" t="s">
        <v>15025</v>
      </c>
      <c r="BE632" s="66"/>
    </row>
    <row r="633" spans="1:57">
      <c r="A633" s="9" t="str">
        <f t="shared" si="27"/>
        <v>2026-01</v>
      </c>
      <c r="B633" s="9" t="str">
        <f>_xlfn.XLOOKUP(I633,过机服务商重量差!A:A,过机服务商重量差!G:G)</f>
        <v>帅时莹</v>
      </c>
      <c r="C633" s="9" t="str">
        <f>IF(N633="FBA","主营产品",IF(N633="专线","专线",LOOKUP(1,0/((G633&gt;=提成标准!D:D)*(G633&lt;提成标准!E:E)),提成标准!C:C)))</f>
        <v>快递小货</v>
      </c>
      <c r="D633" s="9">
        <f t="shared" si="28"/>
        <v>1</v>
      </c>
      <c r="E633" s="9">
        <f>_xlfn.XLOOKUP(C633,提成标准!C:C,提成标准!H:H,"")</f>
        <v>2</v>
      </c>
      <c r="F633" s="9">
        <f t="shared" si="29"/>
        <v>2</v>
      </c>
      <c r="G633" s="9">
        <f>_xlfn.XLOOKUP(I633,过机服务商重量差!A:A,过机服务商重量差!L:L)</f>
        <v>3</v>
      </c>
      <c r="H633" s="9" t="str">
        <f ca="1">IFERROR(LOOKUP(1,0/((B633=名单!B:B)*(VALUE(AY633)&gt;=名单!E:E)*(VALUE(AY633)&lt;=名单!G:G)*(AA633="正常走货")),名单!H:H),"否")</f>
        <v>否</v>
      </c>
      <c r="I633" s="64" t="s">
        <v>2015</v>
      </c>
      <c r="J633" s="64" t="s">
        <v>2017</v>
      </c>
      <c r="L633" s="65" t="s">
        <v>140</v>
      </c>
      <c r="N633" s="64" t="s">
        <v>18</v>
      </c>
      <c r="O633" s="66"/>
      <c r="P633" s="66"/>
      <c r="T633" s="66"/>
      <c r="U633" s="65" t="s">
        <v>442</v>
      </c>
      <c r="V633" s="65" t="s">
        <v>14413</v>
      </c>
      <c r="W633" s="66"/>
      <c r="Y633" s="66"/>
      <c r="Z633" s="66"/>
      <c r="AA633" s="65" t="s">
        <v>14382</v>
      </c>
      <c r="AQ633" s="64">
        <v>39</v>
      </c>
      <c r="AV633" s="66"/>
      <c r="AW633" s="66"/>
      <c r="AX633" s="66"/>
      <c r="AY633" s="67" t="s">
        <v>15026</v>
      </c>
      <c r="BC633" s="66"/>
      <c r="BE633" s="66"/>
    </row>
    <row r="634" spans="1:57">
      <c r="A634" s="9" t="str">
        <f t="shared" si="27"/>
        <v>2026-01</v>
      </c>
      <c r="B634" s="9" t="str">
        <f>_xlfn.XLOOKUP(I634,过机服务商重量差!A:A,过机服务商重量差!G:G)</f>
        <v>帅时莹</v>
      </c>
      <c r="C634" s="9" t="str">
        <f>IF(N634="FBA","主营产品",IF(N634="专线","专线",LOOKUP(1,0/((G634&gt;=提成标准!D:D)*(G634&lt;提成标准!E:E)),提成标准!C:C)))</f>
        <v>快递小货</v>
      </c>
      <c r="D634" s="9">
        <f t="shared" si="28"/>
        <v>1</v>
      </c>
      <c r="E634" s="9">
        <f>_xlfn.XLOOKUP(C634,提成标准!C:C,提成标准!H:H,"")</f>
        <v>2</v>
      </c>
      <c r="F634" s="9">
        <f t="shared" si="29"/>
        <v>2</v>
      </c>
      <c r="G634" s="9">
        <f>_xlfn.XLOOKUP(I634,过机服务商重量差!A:A,过机服务商重量差!L:L)</f>
        <v>8.5</v>
      </c>
      <c r="H634" s="9" t="str">
        <f ca="1">IFERROR(LOOKUP(1,0/((B634=名单!B:B)*(VALUE(AY634)&gt;=名单!E:E)*(VALUE(AY634)&lt;=名单!G:G)*(AA634="正常走货")),名单!H:H),"否")</f>
        <v>否</v>
      </c>
      <c r="I634" s="64" t="s">
        <v>2018</v>
      </c>
      <c r="J634" s="64" t="s">
        <v>2020</v>
      </c>
      <c r="L634" s="65" t="s">
        <v>738</v>
      </c>
      <c r="N634" s="64" t="s">
        <v>18</v>
      </c>
      <c r="O634" s="66"/>
      <c r="P634" s="66"/>
      <c r="T634" s="66"/>
      <c r="U634" s="65" t="s">
        <v>442</v>
      </c>
      <c r="V634" s="65" t="s">
        <v>14413</v>
      </c>
      <c r="W634" s="66"/>
      <c r="Y634" s="66"/>
      <c r="Z634" s="66"/>
      <c r="AA634" s="65" t="s">
        <v>14382</v>
      </c>
      <c r="AQ634" s="64">
        <v>64.9</v>
      </c>
      <c r="AU634" s="66"/>
      <c r="AV634" s="66"/>
      <c r="AW634" s="66"/>
      <c r="AX634" s="66"/>
      <c r="AY634" s="67" t="s">
        <v>15027</v>
      </c>
      <c r="BE634" s="66"/>
    </row>
    <row r="635" spans="1:57">
      <c r="A635" s="9" t="str">
        <f t="shared" si="27"/>
        <v>2026-01</v>
      </c>
      <c r="B635" s="9" t="str">
        <f>_xlfn.XLOOKUP(I635,过机服务商重量差!A:A,过机服务商重量差!G:G)</f>
        <v>帅时莹</v>
      </c>
      <c r="C635" s="9" t="str">
        <f>IF(N635="FBA","主营产品",IF(N635="专线","专线",LOOKUP(1,0/((G635&gt;=提成标准!D:D)*(G635&lt;提成标准!E:E)),提成标准!C:C)))</f>
        <v>快递大货</v>
      </c>
      <c r="D635" s="9">
        <f t="shared" si="28"/>
        <v>38</v>
      </c>
      <c r="E635" s="9">
        <f>_xlfn.XLOOKUP(C635,提成标准!C:C,提成标准!H:H,"")</f>
        <v>0.1</v>
      </c>
      <c r="F635" s="9">
        <f t="shared" si="29"/>
        <v>3.8</v>
      </c>
      <c r="G635" s="9">
        <f>_xlfn.XLOOKUP(I635,过机服务商重量差!A:A,过机服务商重量差!L:L)</f>
        <v>38</v>
      </c>
      <c r="H635" s="9" t="str">
        <f ca="1">IFERROR(LOOKUP(1,0/((B635=名单!B:B)*(VALUE(AY635)&gt;=名单!E:E)*(VALUE(AY635)&lt;=名单!G:G)*(AA635="正常走货")),名单!H:H),"否")</f>
        <v>否</v>
      </c>
      <c r="I635" s="64" t="s">
        <v>2021</v>
      </c>
      <c r="J635" s="64" t="s">
        <v>2023</v>
      </c>
      <c r="L635" s="65" t="s">
        <v>186</v>
      </c>
      <c r="N635" s="64" t="s">
        <v>18</v>
      </c>
      <c r="O635" s="66"/>
      <c r="P635" s="66"/>
      <c r="T635" s="66"/>
      <c r="U635" s="65" t="s">
        <v>187</v>
      </c>
      <c r="V635" s="65" t="s">
        <v>14413</v>
      </c>
      <c r="W635" s="66"/>
      <c r="Y635" s="66"/>
      <c r="Z635" s="66"/>
      <c r="AA635" s="65" t="s">
        <v>14382</v>
      </c>
      <c r="AQ635" s="64">
        <v>249.8</v>
      </c>
      <c r="AU635" s="66"/>
      <c r="AV635" s="66"/>
      <c r="AW635" s="66"/>
      <c r="AX635" s="66"/>
      <c r="AY635" s="67" t="s">
        <v>15028</v>
      </c>
      <c r="BE635" s="66"/>
    </row>
    <row r="636" spans="1:57">
      <c r="A636" s="9" t="str">
        <f t="shared" si="27"/>
        <v>2026-01</v>
      </c>
      <c r="B636" s="9" t="str">
        <f>_xlfn.XLOOKUP(I636,过机服务商重量差!A:A,过机服务商重量差!G:G)</f>
        <v>风清扬</v>
      </c>
      <c r="C636" s="9" t="str">
        <f>IF(N636="FBA","主营产品",IF(N636="专线","专线",LOOKUP(1,0/((G636&gt;=提成标准!D:D)*(G636&lt;提成标准!E:E)),提成标准!C:C)))</f>
        <v>快递大货</v>
      </c>
      <c r="D636" s="9">
        <f t="shared" si="28"/>
        <v>57</v>
      </c>
      <c r="E636" s="9">
        <f>_xlfn.XLOOKUP(C636,提成标准!C:C,提成标准!H:H,"")</f>
        <v>0.1</v>
      </c>
      <c r="F636" s="9">
        <f t="shared" si="29"/>
        <v>5.7</v>
      </c>
      <c r="G636" s="9">
        <f>_xlfn.XLOOKUP(I636,过机服务商重量差!A:A,过机服务商重量差!L:L)</f>
        <v>57</v>
      </c>
      <c r="H636" s="9" t="str">
        <f ca="1">IFERROR(LOOKUP(1,0/((B636=名单!B:B)*(VALUE(AY636)&gt;=名单!E:E)*(VALUE(AY636)&lt;=名单!G:G)*(AA636="正常走货")),名单!H:H),"否")</f>
        <v>否</v>
      </c>
      <c r="I636" s="64" t="s">
        <v>2024</v>
      </c>
      <c r="J636" s="64" t="s">
        <v>2026</v>
      </c>
      <c r="L636" s="65" t="s">
        <v>51</v>
      </c>
      <c r="N636" s="64" t="s">
        <v>18</v>
      </c>
      <c r="O636" s="66"/>
      <c r="P636" s="66"/>
      <c r="T636" s="66"/>
      <c r="U636" s="65" t="s">
        <v>90</v>
      </c>
      <c r="V636" s="65" t="s">
        <v>14410</v>
      </c>
      <c r="W636" s="66"/>
      <c r="Y636" s="66"/>
      <c r="Z636" s="66"/>
      <c r="AA636" s="65" t="s">
        <v>14382</v>
      </c>
      <c r="AQ636" s="64">
        <v>182.4</v>
      </c>
      <c r="AU636" s="66"/>
      <c r="AV636" s="66"/>
      <c r="AW636" s="66"/>
      <c r="AX636" s="66"/>
      <c r="AY636" s="67" t="s">
        <v>15029</v>
      </c>
      <c r="BE636" s="66"/>
    </row>
    <row r="637" spans="1:57">
      <c r="A637" s="9" t="str">
        <f t="shared" si="27"/>
        <v>2026-01</v>
      </c>
      <c r="B637" s="9" t="str">
        <f>_xlfn.XLOOKUP(I637,过机服务商重量差!A:A,过机服务商重量差!G:G)</f>
        <v>玉麒麟</v>
      </c>
      <c r="C637" s="9" t="str">
        <f>IF(N637="FBA","主营产品",IF(N637="专线","专线",LOOKUP(1,0/((G637&gt;=提成标准!D:D)*(G637&lt;提成标准!E:E)),提成标准!C:C)))</f>
        <v>快递小货</v>
      </c>
      <c r="D637" s="9">
        <f t="shared" si="28"/>
        <v>1</v>
      </c>
      <c r="E637" s="9">
        <f>_xlfn.XLOOKUP(C637,提成标准!C:C,提成标准!H:H,"")</f>
        <v>2</v>
      </c>
      <c r="F637" s="9">
        <f t="shared" si="29"/>
        <v>2</v>
      </c>
      <c r="G637" s="9">
        <f>_xlfn.XLOOKUP(I637,过机服务商重量差!A:A,过机服务商重量差!L:L)</f>
        <v>2.5</v>
      </c>
      <c r="H637" s="9" t="str">
        <f ca="1">IFERROR(LOOKUP(1,0/((B637=名单!B:B)*(VALUE(AY637)&gt;=名单!E:E)*(VALUE(AY637)&lt;=名单!G:G)*(AA637="正常走货")),名单!H:H),"否")</f>
        <v>否</v>
      </c>
      <c r="I637" s="64" t="s">
        <v>2027</v>
      </c>
      <c r="J637" s="64" t="s">
        <v>2029</v>
      </c>
      <c r="L637" s="65" t="s">
        <v>17</v>
      </c>
      <c r="N637" s="64" t="s">
        <v>18</v>
      </c>
      <c r="O637" s="66"/>
      <c r="P637" s="66"/>
      <c r="T637" s="66"/>
      <c r="U637" s="65" t="s">
        <v>152</v>
      </c>
      <c r="V637" s="65" t="s">
        <v>14385</v>
      </c>
      <c r="W637" s="66"/>
      <c r="Y637" s="66"/>
      <c r="Z637" s="66"/>
      <c r="AA637" s="65" t="s">
        <v>14382</v>
      </c>
      <c r="AQ637" s="64">
        <v>39.02</v>
      </c>
      <c r="AU637" s="66"/>
      <c r="AV637" s="66"/>
      <c r="AW637" s="66"/>
      <c r="AX637" s="66"/>
      <c r="AY637" s="67" t="s">
        <v>15030</v>
      </c>
      <c r="BE637" s="66"/>
    </row>
    <row r="638" spans="1:57">
      <c r="A638" s="9" t="str">
        <f t="shared" ref="A638:A701" si="30">MID(AY638,1,7)</f>
        <v>2026-01</v>
      </c>
      <c r="B638" s="9" t="str">
        <f>_xlfn.XLOOKUP(I638,过机服务商重量差!A:A,过机服务商重量差!G:G)</f>
        <v>帅时莹</v>
      </c>
      <c r="C638" s="9" t="str">
        <f>IF(N638="FBA","主营产品",IF(N638="专线","专线",LOOKUP(1,0/((G638&gt;=提成标准!D:D)*(G638&lt;提成标准!E:E)),提成标准!C:C)))</f>
        <v>快递大货</v>
      </c>
      <c r="D638" s="9">
        <f t="shared" si="28"/>
        <v>50</v>
      </c>
      <c r="E638" s="9">
        <f>_xlfn.XLOOKUP(C638,提成标准!C:C,提成标准!H:H,"")</f>
        <v>0.1</v>
      </c>
      <c r="F638" s="9">
        <f t="shared" si="29"/>
        <v>5</v>
      </c>
      <c r="G638" s="9">
        <f>_xlfn.XLOOKUP(I638,过机服务商重量差!A:A,过机服务商重量差!L:L)</f>
        <v>50</v>
      </c>
      <c r="H638" s="9" t="str">
        <f ca="1">IFERROR(LOOKUP(1,0/((B638=名单!B:B)*(VALUE(AY638)&gt;=名单!E:E)*(VALUE(AY638)&lt;=名单!G:G)*(AA638="正常走货")),名单!H:H),"否")</f>
        <v>否</v>
      </c>
      <c r="I638" s="64" t="s">
        <v>2030</v>
      </c>
      <c r="J638" s="64" t="s">
        <v>2032</v>
      </c>
      <c r="L638" s="65" t="s">
        <v>586</v>
      </c>
      <c r="N638" s="64" t="s">
        <v>18</v>
      </c>
      <c r="O638" s="66"/>
      <c r="P638" s="66"/>
      <c r="T638" s="66"/>
      <c r="U638" s="65" t="s">
        <v>99</v>
      </c>
      <c r="V638" s="65" t="s">
        <v>14413</v>
      </c>
      <c r="W638" s="66"/>
      <c r="Y638" s="66"/>
      <c r="Z638" s="66"/>
      <c r="AA638" s="65" t="s">
        <v>14382</v>
      </c>
      <c r="AQ638" s="64">
        <v>673.46</v>
      </c>
      <c r="AV638" s="66"/>
      <c r="AW638" s="66"/>
      <c r="AX638" s="66"/>
      <c r="AY638" s="67" t="s">
        <v>15031</v>
      </c>
      <c r="BE638" s="66"/>
    </row>
    <row r="639" spans="1:57">
      <c r="A639" s="9" t="str">
        <f t="shared" si="30"/>
        <v>2026-01</v>
      </c>
      <c r="B639" s="9" t="str">
        <f>_xlfn.XLOOKUP(I639,过机服务商重量差!A:A,过机服务商重量差!G:G)</f>
        <v>帅时莹</v>
      </c>
      <c r="C639" s="9" t="str">
        <f>IF(N639="FBA","主营产品",IF(N639="专线","专线",LOOKUP(1,0/((G639&gt;=提成标准!D:D)*(G639&lt;提成标准!E:E)),提成标准!C:C)))</f>
        <v>快递大货</v>
      </c>
      <c r="D639" s="9">
        <f t="shared" si="28"/>
        <v>48</v>
      </c>
      <c r="E639" s="9">
        <f>_xlfn.XLOOKUP(C639,提成标准!C:C,提成标准!H:H,"")</f>
        <v>0.1</v>
      </c>
      <c r="F639" s="9">
        <f t="shared" si="29"/>
        <v>4.8</v>
      </c>
      <c r="G639" s="9">
        <f>_xlfn.XLOOKUP(I639,过机服务商重量差!A:A,过机服务商重量差!L:L)</f>
        <v>48</v>
      </c>
      <c r="H639" s="9" t="str">
        <f ca="1">IFERROR(LOOKUP(1,0/((B639=名单!B:B)*(VALUE(AY639)&gt;=名单!E:E)*(VALUE(AY639)&lt;=名单!G:G)*(AA639="正常走货")),名单!H:H),"否")</f>
        <v>否</v>
      </c>
      <c r="I639" s="64" t="s">
        <v>2033</v>
      </c>
      <c r="J639" s="64" t="s">
        <v>2035</v>
      </c>
      <c r="L639" s="65" t="s">
        <v>586</v>
      </c>
      <c r="N639" s="64" t="s">
        <v>18</v>
      </c>
      <c r="O639" s="66"/>
      <c r="P639" s="66"/>
      <c r="T639" s="66"/>
      <c r="U639" s="65" t="s">
        <v>99</v>
      </c>
      <c r="V639" s="65" t="s">
        <v>14413</v>
      </c>
      <c r="W639" s="66"/>
      <c r="Y639" s="66"/>
      <c r="Z639" s="66"/>
      <c r="AA639" s="65" t="s">
        <v>14382</v>
      </c>
      <c r="AQ639" s="64">
        <v>821.6</v>
      </c>
      <c r="AV639" s="66"/>
      <c r="AX639" s="66"/>
      <c r="AY639" s="67" t="s">
        <v>15032</v>
      </c>
      <c r="BE639" s="66"/>
    </row>
    <row r="640" spans="1:57">
      <c r="A640" s="9" t="str">
        <f t="shared" si="30"/>
        <v>2026-01</v>
      </c>
      <c r="B640" s="9" t="str">
        <f>_xlfn.XLOOKUP(I640,过机服务商重量差!A:A,过机服务商重量差!G:G)</f>
        <v>帅时莹</v>
      </c>
      <c r="C640" s="9" t="str">
        <f>IF(N640="FBA","主营产品",IF(N640="专线","专线",LOOKUP(1,0/((G640&gt;=提成标准!D:D)*(G640&lt;提成标准!E:E)),提成标准!C:C)))</f>
        <v>快递大货</v>
      </c>
      <c r="D640" s="9">
        <f t="shared" ref="D640:D703" si="31">IF(C640="快递小货",1,IF(C640="主营产品",0,G640))</f>
        <v>46</v>
      </c>
      <c r="E640" s="9">
        <f>_xlfn.XLOOKUP(C640,提成标准!C:C,提成标准!H:H,"")</f>
        <v>0.1</v>
      </c>
      <c r="F640" s="9">
        <f t="shared" ref="F640:F703" si="32">D640*E640</f>
        <v>4.6</v>
      </c>
      <c r="G640" s="9">
        <f>_xlfn.XLOOKUP(I640,过机服务商重量差!A:A,过机服务商重量差!L:L)</f>
        <v>46</v>
      </c>
      <c r="H640" s="9" t="str">
        <f ca="1">IFERROR(LOOKUP(1,0/((B640=名单!B:B)*(VALUE(AY640)&gt;=名单!E:E)*(VALUE(AY640)&lt;=名单!G:G)*(AA640="正常走货")),名单!H:H),"否")</f>
        <v>否</v>
      </c>
      <c r="I640" s="64" t="s">
        <v>2036</v>
      </c>
      <c r="J640" s="64" t="s">
        <v>2038</v>
      </c>
      <c r="L640" s="65" t="s">
        <v>586</v>
      </c>
      <c r="N640" s="64" t="s">
        <v>18</v>
      </c>
      <c r="O640" s="66"/>
      <c r="P640" s="66"/>
      <c r="T640" s="66"/>
      <c r="U640" s="65" t="s">
        <v>99</v>
      </c>
      <c r="V640" s="65" t="s">
        <v>14413</v>
      </c>
      <c r="W640" s="66"/>
      <c r="Y640" s="66"/>
      <c r="Z640" s="66"/>
      <c r="AA640" s="65" t="s">
        <v>14382</v>
      </c>
      <c r="AQ640" s="64">
        <v>786.6</v>
      </c>
      <c r="AV640" s="66"/>
      <c r="AX640" s="66"/>
      <c r="AY640" s="67" t="s">
        <v>15033</v>
      </c>
      <c r="BE640" s="66"/>
    </row>
    <row r="641" spans="1:58">
      <c r="A641" s="9" t="str">
        <f t="shared" si="30"/>
        <v>2026-01</v>
      </c>
      <c r="B641" s="9" t="str">
        <f>_xlfn.XLOOKUP(I641,过机服务商重量差!A:A,过机服务商重量差!G:G)</f>
        <v>帅时莹</v>
      </c>
      <c r="C641" s="9" t="str">
        <f>IF(N641="FBA","主营产品",IF(N641="专线","专线",LOOKUP(1,0/((G641&gt;=提成标准!D:D)*(G641&lt;提成标准!E:E)),提成标准!C:C)))</f>
        <v>快递大货</v>
      </c>
      <c r="D641" s="9">
        <f t="shared" si="31"/>
        <v>40</v>
      </c>
      <c r="E641" s="9">
        <f>_xlfn.XLOOKUP(C641,提成标准!C:C,提成标准!H:H,"")</f>
        <v>0.1</v>
      </c>
      <c r="F641" s="9">
        <f t="shared" si="32"/>
        <v>4</v>
      </c>
      <c r="G641" s="9">
        <f>_xlfn.XLOOKUP(I641,过机服务商重量差!A:A,过机服务商重量差!L:L)</f>
        <v>40</v>
      </c>
      <c r="H641" s="9" t="str">
        <f ca="1">IFERROR(LOOKUP(1,0/((B641=名单!B:B)*(VALUE(AY641)&gt;=名单!E:E)*(VALUE(AY641)&lt;=名单!G:G)*(AA641="正常走货")),名单!H:H),"否")</f>
        <v>否</v>
      </c>
      <c r="I641" s="64" t="s">
        <v>2039</v>
      </c>
      <c r="J641" s="64" t="s">
        <v>2041</v>
      </c>
      <c r="L641" s="65" t="s">
        <v>140</v>
      </c>
      <c r="N641" s="64" t="s">
        <v>18</v>
      </c>
      <c r="O641" s="66"/>
      <c r="P641" s="66"/>
      <c r="T641" s="66"/>
      <c r="U641" s="65" t="s">
        <v>191</v>
      </c>
      <c r="V641" s="65" t="s">
        <v>14413</v>
      </c>
      <c r="W641" s="66"/>
      <c r="Y641" s="66"/>
      <c r="Z641" s="66"/>
      <c r="AA641" s="65" t="s">
        <v>14382</v>
      </c>
      <c r="AQ641" s="64">
        <v>438.52</v>
      </c>
      <c r="AV641" s="66"/>
      <c r="AW641" s="66"/>
      <c r="AX641" s="66"/>
      <c r="AY641" s="67" t="s">
        <v>15034</v>
      </c>
      <c r="BE641" s="66"/>
    </row>
    <row r="642" spans="1:58">
      <c r="A642" s="9" t="str">
        <f t="shared" si="30"/>
        <v>2026-01</v>
      </c>
      <c r="B642" s="9" t="str">
        <f>_xlfn.XLOOKUP(I642,过机服务商重量差!A:A,过机服务商重量差!G:G)</f>
        <v>玉麒麟</v>
      </c>
      <c r="C642" s="9" t="str">
        <f>IF(N642="FBA","主营产品",IF(N642="专线","专线",LOOKUP(1,0/((G642&gt;=提成标准!D:D)*(G642&lt;提成标准!E:E)),提成标准!C:C)))</f>
        <v>快递大货</v>
      </c>
      <c r="D642" s="9">
        <f t="shared" si="31"/>
        <v>33</v>
      </c>
      <c r="E642" s="9">
        <f>_xlfn.XLOOKUP(C642,提成标准!C:C,提成标准!H:H,"")</f>
        <v>0.1</v>
      </c>
      <c r="F642" s="9">
        <f t="shared" si="32"/>
        <v>3.3</v>
      </c>
      <c r="G642" s="9">
        <f>_xlfn.XLOOKUP(I642,过机服务商重量差!A:A,过机服务商重量差!L:L)</f>
        <v>33</v>
      </c>
      <c r="H642" s="9" t="str">
        <f ca="1">IFERROR(LOOKUP(1,0/((B642=名单!B:B)*(VALUE(AY642)&gt;=名单!E:E)*(VALUE(AY642)&lt;=名单!G:G)*(AA642="正常走货")),名单!H:H),"否")</f>
        <v>否</v>
      </c>
      <c r="I642" s="64" t="s">
        <v>2042</v>
      </c>
      <c r="J642" s="64" t="s">
        <v>2044</v>
      </c>
      <c r="L642" s="65" t="s">
        <v>256</v>
      </c>
      <c r="N642" s="64" t="s">
        <v>18</v>
      </c>
      <c r="O642" s="66"/>
      <c r="P642" s="66"/>
      <c r="T642" s="66"/>
      <c r="U642" s="65" t="s">
        <v>540</v>
      </c>
      <c r="V642" s="65" t="s">
        <v>14413</v>
      </c>
      <c r="W642" s="66"/>
      <c r="Y642" s="66"/>
      <c r="Z642" s="66"/>
      <c r="AA642" s="65" t="s">
        <v>14382</v>
      </c>
      <c r="AQ642" s="64">
        <v>148.5</v>
      </c>
      <c r="AV642" s="66"/>
      <c r="AW642" s="66"/>
      <c r="AX642" s="66"/>
      <c r="AY642" s="67" t="s">
        <v>15035</v>
      </c>
      <c r="BE642" s="66"/>
    </row>
    <row r="643" spans="1:58">
      <c r="A643" s="9" t="str">
        <f t="shared" si="30"/>
        <v>2026-01</v>
      </c>
      <c r="B643" s="9" t="str">
        <f>_xlfn.XLOOKUP(I643,过机服务商重量差!A:A,过机服务商重量差!G:G)</f>
        <v>风清扬</v>
      </c>
      <c r="C643" s="9" t="str">
        <f>IF(N643="FBA","主营产品",IF(N643="专线","专线",LOOKUP(1,0/((G643&gt;=提成标准!D:D)*(G643&lt;提成标准!E:E)),提成标准!C:C)))</f>
        <v>快递大货</v>
      </c>
      <c r="D643" s="9">
        <f t="shared" si="31"/>
        <v>37</v>
      </c>
      <c r="E643" s="9">
        <f>_xlfn.XLOOKUP(C643,提成标准!C:C,提成标准!H:H,"")</f>
        <v>0.1</v>
      </c>
      <c r="F643" s="9">
        <f t="shared" si="32"/>
        <v>3.7</v>
      </c>
      <c r="G643" s="9">
        <f>_xlfn.XLOOKUP(I643,过机服务商重量差!A:A,过机服务商重量差!L:L)</f>
        <v>37</v>
      </c>
      <c r="H643" s="9" t="str">
        <f ca="1">IFERROR(LOOKUP(1,0/((B643=名单!B:B)*(VALUE(AY643)&gt;=名单!E:E)*(VALUE(AY643)&lt;=名单!G:G)*(AA643="正常走货")),名单!H:H),"否")</f>
        <v>否</v>
      </c>
      <c r="I643" s="64" t="s">
        <v>2045</v>
      </c>
      <c r="J643" s="64" t="s">
        <v>2047</v>
      </c>
      <c r="L643" s="65" t="s">
        <v>880</v>
      </c>
      <c r="N643" s="64" t="s">
        <v>18</v>
      </c>
      <c r="O643" s="66"/>
      <c r="P643" s="66"/>
      <c r="T643" s="66"/>
      <c r="U643" s="65" t="s">
        <v>1498</v>
      </c>
      <c r="V643" s="65" t="s">
        <v>14476</v>
      </c>
      <c r="W643" s="66"/>
      <c r="Y643" s="66"/>
      <c r="Z643" s="66"/>
      <c r="AA643" s="65" t="s">
        <v>14382</v>
      </c>
      <c r="AQ643" s="64">
        <v>146.5</v>
      </c>
      <c r="AU643" s="66"/>
      <c r="AV643" s="66"/>
      <c r="AX643" s="66"/>
      <c r="AY643" s="67" t="s">
        <v>15036</v>
      </c>
      <c r="BE643" s="66"/>
    </row>
    <row r="644" spans="1:58">
      <c r="A644" s="9" t="str">
        <f t="shared" si="30"/>
        <v>2026-01</v>
      </c>
      <c r="B644" s="9" t="str">
        <f>_xlfn.XLOOKUP(I644,过机服务商重量差!A:A,过机服务商重量差!G:G)</f>
        <v>玉麒麟</v>
      </c>
      <c r="C644" s="9" t="str">
        <f>IF(N644="FBA","主营产品",IF(N644="专线","专线",LOOKUP(1,0/((G644&gt;=提成标准!D:D)*(G644&lt;提成标准!E:E)),提成标准!C:C)))</f>
        <v>快递小货</v>
      </c>
      <c r="D644" s="9">
        <f t="shared" si="31"/>
        <v>1</v>
      </c>
      <c r="E644" s="9">
        <f>_xlfn.XLOOKUP(C644,提成标准!C:C,提成标准!H:H,"")</f>
        <v>2</v>
      </c>
      <c r="F644" s="9">
        <f t="shared" si="32"/>
        <v>2</v>
      </c>
      <c r="G644" s="9">
        <f>_xlfn.XLOOKUP(I644,过机服务商重量差!A:A,过机服务商重量差!L:L)</f>
        <v>15.5</v>
      </c>
      <c r="H644" s="9" t="str">
        <f ca="1">IFERROR(LOOKUP(1,0/((B644=名单!B:B)*(VALUE(AY644)&gt;=名单!E:E)*(VALUE(AY644)&lt;=名单!G:G)*(AA644="正常走货")),名单!H:H),"否")</f>
        <v>否</v>
      </c>
      <c r="I644" s="64" t="s">
        <v>2048</v>
      </c>
      <c r="J644" s="64" t="s">
        <v>2050</v>
      </c>
      <c r="L644" s="65" t="s">
        <v>17</v>
      </c>
      <c r="N644" s="64" t="s">
        <v>18</v>
      </c>
      <c r="O644" s="66"/>
      <c r="P644" s="66"/>
      <c r="T644" s="66"/>
      <c r="U644" s="65" t="s">
        <v>145</v>
      </c>
      <c r="V644" s="65" t="s">
        <v>14410</v>
      </c>
      <c r="W644" s="66"/>
      <c r="Y644" s="66"/>
      <c r="Z644" s="66"/>
      <c r="AA644" s="65" t="s">
        <v>14382</v>
      </c>
      <c r="AQ644" s="64">
        <v>85.69</v>
      </c>
      <c r="AV644" s="66"/>
      <c r="AX644" s="66"/>
      <c r="AY644" s="67" t="s">
        <v>15037</v>
      </c>
      <c r="BE644" s="66"/>
    </row>
    <row r="645" spans="1:58">
      <c r="A645" s="9" t="str">
        <f t="shared" si="30"/>
        <v>2026-01</v>
      </c>
      <c r="B645" s="9" t="str">
        <f>_xlfn.XLOOKUP(I645,过机服务商重量差!A:A,过机服务商重量差!G:G)</f>
        <v>玉麒麟</v>
      </c>
      <c r="C645" s="9" t="str">
        <f>IF(N645="FBA","主营产品",IF(N645="专线","专线",LOOKUP(1,0/((G645&gt;=提成标准!D:D)*(G645&lt;提成标准!E:E)),提成标准!C:C)))</f>
        <v>快递小货</v>
      </c>
      <c r="D645" s="9">
        <f t="shared" si="31"/>
        <v>1</v>
      </c>
      <c r="E645" s="9">
        <f>_xlfn.XLOOKUP(C645,提成标准!C:C,提成标准!H:H,"")</f>
        <v>2</v>
      </c>
      <c r="F645" s="9">
        <f t="shared" si="32"/>
        <v>2</v>
      </c>
      <c r="G645" s="9">
        <f>_xlfn.XLOOKUP(I645,过机服务商重量差!A:A,过机服务商重量差!L:L)</f>
        <v>1</v>
      </c>
      <c r="H645" s="9" t="str">
        <f ca="1">IFERROR(LOOKUP(1,0/((B645=名单!B:B)*(VALUE(AY645)&gt;=名单!E:E)*(VALUE(AY645)&lt;=名单!G:G)*(AA645="正常走货")),名单!H:H),"否")</f>
        <v>否</v>
      </c>
      <c r="I645" s="64" t="s">
        <v>2051</v>
      </c>
      <c r="J645" s="64" t="s">
        <v>2053</v>
      </c>
      <c r="L645" s="65" t="s">
        <v>24</v>
      </c>
      <c r="N645" s="64" t="s">
        <v>18</v>
      </c>
      <c r="O645" s="66"/>
      <c r="P645" s="66"/>
      <c r="T645" s="66"/>
      <c r="U645" s="65" t="s">
        <v>223</v>
      </c>
      <c r="V645" s="65" t="s">
        <v>14413</v>
      </c>
      <c r="W645" s="66"/>
      <c r="Y645" s="66"/>
      <c r="Z645" s="66"/>
      <c r="AA645" s="65" t="s">
        <v>14382</v>
      </c>
      <c r="AQ645" s="64">
        <v>34.1</v>
      </c>
      <c r="AU645" s="66"/>
      <c r="AV645" s="66"/>
      <c r="AW645" s="66"/>
      <c r="AX645" s="66"/>
      <c r="AY645" s="67" t="s">
        <v>15038</v>
      </c>
      <c r="BE645" s="66"/>
    </row>
    <row r="646" spans="1:58">
      <c r="A646" s="9" t="str">
        <f t="shared" si="30"/>
        <v>2026-01</v>
      </c>
      <c r="B646" s="9" t="str">
        <f>_xlfn.XLOOKUP(I646,过机服务商重量差!A:A,过机服务商重量差!G:G)</f>
        <v>玉麒麟</v>
      </c>
      <c r="C646" s="9" t="str">
        <f>IF(N646="FBA","主营产品",IF(N646="专线","专线",LOOKUP(1,0/((G646&gt;=提成标准!D:D)*(G646&lt;提成标准!E:E)),提成标准!C:C)))</f>
        <v>快递小货</v>
      </c>
      <c r="D646" s="9">
        <f t="shared" si="31"/>
        <v>1</v>
      </c>
      <c r="E646" s="9">
        <f>_xlfn.XLOOKUP(C646,提成标准!C:C,提成标准!H:H,"")</f>
        <v>2</v>
      </c>
      <c r="F646" s="9">
        <f t="shared" si="32"/>
        <v>2</v>
      </c>
      <c r="G646" s="9">
        <f>_xlfn.XLOOKUP(I646,过机服务商重量差!A:A,过机服务商重量差!L:L)</f>
        <v>0.5</v>
      </c>
      <c r="H646" s="9" t="str">
        <f ca="1">IFERROR(LOOKUP(1,0/((B646=名单!B:B)*(VALUE(AY646)&gt;=名单!E:E)*(VALUE(AY646)&lt;=名单!G:G)*(AA646="正常走货")),名单!H:H),"否")</f>
        <v>否</v>
      </c>
      <c r="I646" s="64" t="s">
        <v>2054</v>
      </c>
      <c r="J646" s="64" t="s">
        <v>2056</v>
      </c>
      <c r="L646" s="65" t="s">
        <v>17</v>
      </c>
      <c r="N646" s="64" t="s">
        <v>18</v>
      </c>
      <c r="O646" s="66"/>
      <c r="P646" s="66"/>
      <c r="T646" s="66"/>
      <c r="U646" s="65" t="s">
        <v>99</v>
      </c>
      <c r="V646" s="65" t="s">
        <v>14413</v>
      </c>
      <c r="W646" s="66"/>
      <c r="Y646" s="66"/>
      <c r="Z646" s="66"/>
      <c r="AA646" s="65" t="s">
        <v>14382</v>
      </c>
      <c r="AQ646" s="64">
        <v>50.92</v>
      </c>
      <c r="AU646" s="66"/>
      <c r="AV646" s="66"/>
      <c r="AW646" s="66"/>
      <c r="AX646" s="66"/>
      <c r="AY646" s="67" t="s">
        <v>15039</v>
      </c>
      <c r="BE646" s="66"/>
    </row>
    <row r="647" spans="1:58">
      <c r="A647" s="9" t="str">
        <f t="shared" si="30"/>
        <v>2026-01</v>
      </c>
      <c r="B647" s="9" t="str">
        <f>_xlfn.XLOOKUP(I647,过机服务商重量差!A:A,过机服务商重量差!G:G)</f>
        <v>无崖子</v>
      </c>
      <c r="C647" s="9" t="str">
        <f>IF(N647="FBA","主营产品",IF(N647="专线","专线",LOOKUP(1,0/((G647&gt;=提成标准!D:D)*(G647&lt;提成标准!E:E)),提成标准!C:C)))</f>
        <v>快递小货</v>
      </c>
      <c r="D647" s="9">
        <f t="shared" si="31"/>
        <v>1</v>
      </c>
      <c r="E647" s="9">
        <f>_xlfn.XLOOKUP(C647,提成标准!C:C,提成标准!H:H,"")</f>
        <v>2</v>
      </c>
      <c r="F647" s="9">
        <f t="shared" si="32"/>
        <v>2</v>
      </c>
      <c r="G647" s="9">
        <f>_xlfn.XLOOKUP(I647,过机服务商重量差!A:A,过机服务商重量差!L:L)</f>
        <v>0.5</v>
      </c>
      <c r="H647" s="9" t="str">
        <f ca="1">IFERROR(LOOKUP(1,0/((B647=名单!B:B)*(VALUE(AY647)&gt;=名单!E:E)*(VALUE(AY647)&lt;=名单!G:G)*(AA647="正常走货")),名单!H:H),"否")</f>
        <v>否</v>
      </c>
      <c r="I647" s="64" t="s">
        <v>2057</v>
      </c>
      <c r="J647" s="64" t="s">
        <v>2059</v>
      </c>
      <c r="L647" s="65" t="s">
        <v>590</v>
      </c>
      <c r="N647" s="65" t="s">
        <v>18</v>
      </c>
      <c r="O647" s="66"/>
      <c r="P647" s="66"/>
      <c r="T647" s="66"/>
      <c r="U647" s="65" t="s">
        <v>99</v>
      </c>
      <c r="V647" s="65" t="s">
        <v>14413</v>
      </c>
      <c r="W647" s="66"/>
      <c r="Y647" s="66"/>
      <c r="Z647" s="66"/>
      <c r="AA647" s="65" t="s">
        <v>14437</v>
      </c>
      <c r="AQ647" s="64">
        <v>0</v>
      </c>
      <c r="AU647" s="66"/>
      <c r="AV647" s="66"/>
      <c r="AW647" s="66"/>
      <c r="AX647" s="66"/>
      <c r="AY647" s="67" t="s">
        <v>15040</v>
      </c>
      <c r="BE647" s="66"/>
    </row>
    <row r="648" spans="1:58">
      <c r="A648" s="9" t="str">
        <f t="shared" si="30"/>
        <v>2026-01</v>
      </c>
      <c r="B648" s="9" t="str">
        <f>_xlfn.XLOOKUP(I648,过机服务商重量差!A:A,过机服务商重量差!G:G)</f>
        <v>玉麒麟</v>
      </c>
      <c r="C648" s="9" t="str">
        <f>IF(N648="FBA","主营产品",IF(N648="专线","专线",LOOKUP(1,0/((G648&gt;=提成标准!D:D)*(G648&lt;提成标准!E:E)),提成标准!C:C)))</f>
        <v>快递小货</v>
      </c>
      <c r="D648" s="9">
        <f t="shared" si="31"/>
        <v>1</v>
      </c>
      <c r="E648" s="9">
        <f>_xlfn.XLOOKUP(C648,提成标准!C:C,提成标准!H:H,"")</f>
        <v>2</v>
      </c>
      <c r="F648" s="9">
        <f t="shared" si="32"/>
        <v>2</v>
      </c>
      <c r="G648" s="9">
        <f>_xlfn.XLOOKUP(I648,过机服务商重量差!A:A,过机服务商重量差!L:L)</f>
        <v>1.5</v>
      </c>
      <c r="H648" s="9" t="str">
        <f ca="1">IFERROR(LOOKUP(1,0/((B648=名单!B:B)*(VALUE(AY648)&gt;=名单!E:E)*(VALUE(AY648)&lt;=名单!G:G)*(AA648="正常走货")),名单!H:H),"否")</f>
        <v>否</v>
      </c>
      <c r="I648" s="64" t="s">
        <v>2060</v>
      </c>
      <c r="J648" s="64" t="s">
        <v>2062</v>
      </c>
      <c r="L648" s="65" t="s">
        <v>17</v>
      </c>
      <c r="N648" s="64" t="s">
        <v>18</v>
      </c>
      <c r="O648" s="66"/>
      <c r="P648" s="66"/>
      <c r="T648" s="66"/>
      <c r="U648" s="65" t="s">
        <v>767</v>
      </c>
      <c r="V648" s="64" t="s">
        <v>14385</v>
      </c>
      <c r="W648" s="66"/>
      <c r="Y648" s="66"/>
      <c r="Z648" s="66"/>
      <c r="AA648" s="65" t="s">
        <v>14382</v>
      </c>
      <c r="AQ648" s="64">
        <v>67.8</v>
      </c>
      <c r="AU648" s="66"/>
      <c r="AV648" s="66"/>
      <c r="AW648" s="66"/>
      <c r="AX648" s="66"/>
      <c r="AY648" s="67" t="s">
        <v>15041</v>
      </c>
      <c r="BE648" s="66"/>
      <c r="BF648" s="66"/>
    </row>
    <row r="649" spans="1:58">
      <c r="A649" s="9" t="str">
        <f t="shared" si="30"/>
        <v>2026-01</v>
      </c>
      <c r="B649" s="9" t="str">
        <f>_xlfn.XLOOKUP(I649,过机服务商重量差!A:A,过机服务商重量差!G:G)</f>
        <v>玉麒麟</v>
      </c>
      <c r="C649" s="9" t="str">
        <f>IF(N649="FBA","主营产品",IF(N649="专线","专线",LOOKUP(1,0/((G649&gt;=提成标准!D:D)*(G649&lt;提成标准!E:E)),提成标准!C:C)))</f>
        <v>快递小货</v>
      </c>
      <c r="D649" s="9">
        <f t="shared" si="31"/>
        <v>1</v>
      </c>
      <c r="E649" s="9">
        <f>_xlfn.XLOOKUP(C649,提成标准!C:C,提成标准!H:H,"")</f>
        <v>2</v>
      </c>
      <c r="F649" s="9">
        <f t="shared" si="32"/>
        <v>2</v>
      </c>
      <c r="G649" s="9">
        <f>_xlfn.XLOOKUP(I649,过机服务商重量差!A:A,过机服务商重量差!L:L)</f>
        <v>1.5</v>
      </c>
      <c r="H649" s="9" t="str">
        <f ca="1">IFERROR(LOOKUP(1,0/((B649=名单!B:B)*(VALUE(AY649)&gt;=名单!E:E)*(VALUE(AY649)&lt;=名单!G:G)*(AA649="正常走货")),名单!H:H),"否")</f>
        <v>否</v>
      </c>
      <c r="I649" s="64" t="s">
        <v>2063</v>
      </c>
      <c r="J649" s="64" t="s">
        <v>2065</v>
      </c>
      <c r="L649" s="65" t="s">
        <v>17</v>
      </c>
      <c r="N649" s="64" t="s">
        <v>18</v>
      </c>
      <c r="O649" s="66"/>
      <c r="P649" s="66"/>
      <c r="T649" s="66"/>
      <c r="U649" s="65" t="s">
        <v>767</v>
      </c>
      <c r="V649" s="64" t="s">
        <v>14385</v>
      </c>
      <c r="W649" s="66"/>
      <c r="Y649" s="66"/>
      <c r="Z649" s="66"/>
      <c r="AA649" s="65" t="s">
        <v>14382</v>
      </c>
      <c r="AQ649" s="64">
        <v>67.8</v>
      </c>
      <c r="AU649" s="66"/>
      <c r="AV649" s="66"/>
      <c r="AW649" s="66"/>
      <c r="AX649" s="66"/>
      <c r="AY649" s="67" t="s">
        <v>15042</v>
      </c>
      <c r="BC649" s="66"/>
      <c r="BE649" s="66"/>
    </row>
    <row r="650" spans="1:58">
      <c r="A650" s="9" t="str">
        <f t="shared" si="30"/>
        <v>2026-01</v>
      </c>
      <c r="B650" s="9" t="str">
        <f>_xlfn.XLOOKUP(I650,过机服务商重量差!A:A,过机服务商重量差!G:G)</f>
        <v>玉麒麟</v>
      </c>
      <c r="C650" s="9" t="str">
        <f>IF(N650="FBA","主营产品",IF(N650="专线","专线",LOOKUP(1,0/((G650&gt;=提成标准!D:D)*(G650&lt;提成标准!E:E)),提成标准!C:C)))</f>
        <v>快递小货</v>
      </c>
      <c r="D650" s="9">
        <f t="shared" si="31"/>
        <v>1</v>
      </c>
      <c r="E650" s="9">
        <f>_xlfn.XLOOKUP(C650,提成标准!C:C,提成标准!H:H,"")</f>
        <v>2</v>
      </c>
      <c r="F650" s="9">
        <f t="shared" si="32"/>
        <v>2</v>
      </c>
      <c r="G650" s="9">
        <f>_xlfn.XLOOKUP(I650,过机服务商重量差!A:A,过机服务商重量差!L:L)</f>
        <v>1.5</v>
      </c>
      <c r="H650" s="9" t="str">
        <f ca="1">IFERROR(LOOKUP(1,0/((B650=名单!B:B)*(VALUE(AY650)&gt;=名单!E:E)*(VALUE(AY650)&lt;=名单!G:G)*(AA650="正常走货")),名单!H:H),"否")</f>
        <v>否</v>
      </c>
      <c r="I650" s="64" t="s">
        <v>2066</v>
      </c>
      <c r="J650" s="64" t="s">
        <v>2068</v>
      </c>
      <c r="L650" s="65" t="s">
        <v>17</v>
      </c>
      <c r="N650" s="64" t="s">
        <v>18</v>
      </c>
      <c r="O650" s="66"/>
      <c r="P650" s="66"/>
      <c r="T650" s="66"/>
      <c r="U650" s="65" t="s">
        <v>767</v>
      </c>
      <c r="V650" s="65" t="s">
        <v>14385</v>
      </c>
      <c r="W650" s="66"/>
      <c r="Y650" s="66"/>
      <c r="Z650" s="66"/>
      <c r="AA650" s="65" t="s">
        <v>14382</v>
      </c>
      <c r="AQ650" s="64">
        <v>67.8</v>
      </c>
      <c r="AU650" s="66"/>
      <c r="AV650" s="66"/>
      <c r="AW650" s="66"/>
      <c r="AX650" s="66"/>
      <c r="AY650" s="67" t="s">
        <v>15043</v>
      </c>
      <c r="BE650" s="66"/>
    </row>
    <row r="651" spans="1:58">
      <c r="A651" s="9" t="str">
        <f t="shared" si="30"/>
        <v>2026-01</v>
      </c>
      <c r="B651" s="9" t="str">
        <f>_xlfn.XLOOKUP(I651,过机服务商重量差!A:A,过机服务商重量差!G:G)</f>
        <v>玉麒麟</v>
      </c>
      <c r="C651" s="9" t="str">
        <f>IF(N651="FBA","主营产品",IF(N651="专线","专线",LOOKUP(1,0/((G651&gt;=提成标准!D:D)*(G651&lt;提成标准!E:E)),提成标准!C:C)))</f>
        <v>快递小货</v>
      </c>
      <c r="D651" s="9">
        <f t="shared" si="31"/>
        <v>1</v>
      </c>
      <c r="E651" s="9">
        <f>_xlfn.XLOOKUP(C651,提成标准!C:C,提成标准!H:H,"")</f>
        <v>2</v>
      </c>
      <c r="F651" s="9">
        <f t="shared" si="32"/>
        <v>2</v>
      </c>
      <c r="G651" s="9">
        <f>_xlfn.XLOOKUP(I651,过机服务商重量差!A:A,过机服务商重量差!L:L)</f>
        <v>1.5</v>
      </c>
      <c r="H651" s="9" t="str">
        <f ca="1">IFERROR(LOOKUP(1,0/((B651=名单!B:B)*(VALUE(AY651)&gt;=名单!E:E)*(VALUE(AY651)&lt;=名单!G:G)*(AA651="正常走货")),名单!H:H),"否")</f>
        <v>否</v>
      </c>
      <c r="I651" s="64" t="s">
        <v>2069</v>
      </c>
      <c r="J651" s="64" t="s">
        <v>2071</v>
      </c>
      <c r="L651" s="64" t="s">
        <v>17</v>
      </c>
      <c r="N651" s="64" t="s">
        <v>18</v>
      </c>
      <c r="O651" s="66"/>
      <c r="P651" s="66"/>
      <c r="T651" s="66"/>
      <c r="U651" s="65" t="s">
        <v>767</v>
      </c>
      <c r="V651" s="65" t="s">
        <v>14385</v>
      </c>
      <c r="W651" s="66"/>
      <c r="Y651" s="66"/>
      <c r="Z651" s="66"/>
      <c r="AA651" s="65" t="s">
        <v>14382</v>
      </c>
      <c r="AQ651" s="64">
        <v>67.8</v>
      </c>
      <c r="AU651" s="66"/>
      <c r="AV651" s="66"/>
      <c r="AX651" s="66"/>
      <c r="AY651" s="67" t="s">
        <v>15044</v>
      </c>
      <c r="BE651" s="66"/>
      <c r="BF651" s="66"/>
    </row>
    <row r="652" spans="1:58">
      <c r="A652" s="9" t="str">
        <f t="shared" si="30"/>
        <v>2026-01</v>
      </c>
      <c r="B652" s="9" t="str">
        <f>_xlfn.XLOOKUP(I652,过机服务商重量差!A:A,过机服务商重量差!G:G)</f>
        <v>玉麒麟</v>
      </c>
      <c r="C652" s="9" t="str">
        <f>IF(N652="FBA","主营产品",IF(N652="专线","专线",LOOKUP(1,0/((G652&gt;=提成标准!D:D)*(G652&lt;提成标准!E:E)),提成标准!C:C)))</f>
        <v>快递小货</v>
      </c>
      <c r="D652" s="9">
        <f t="shared" si="31"/>
        <v>1</v>
      </c>
      <c r="E652" s="9">
        <f>_xlfn.XLOOKUP(C652,提成标准!C:C,提成标准!H:H,"")</f>
        <v>2</v>
      </c>
      <c r="F652" s="9">
        <f t="shared" si="32"/>
        <v>2</v>
      </c>
      <c r="G652" s="9">
        <f>_xlfn.XLOOKUP(I652,过机服务商重量差!A:A,过机服务商重量差!L:L)</f>
        <v>1.5</v>
      </c>
      <c r="H652" s="9" t="str">
        <f ca="1">IFERROR(LOOKUP(1,0/((B652=名单!B:B)*(VALUE(AY652)&gt;=名单!E:E)*(VALUE(AY652)&lt;=名单!G:G)*(AA652="正常走货")),名单!H:H),"否")</f>
        <v>否</v>
      </c>
      <c r="I652" s="64" t="s">
        <v>2072</v>
      </c>
      <c r="J652" s="64" t="s">
        <v>2074</v>
      </c>
      <c r="L652" s="65" t="s">
        <v>17</v>
      </c>
      <c r="N652" s="64" t="s">
        <v>18</v>
      </c>
      <c r="O652" s="66"/>
      <c r="P652" s="66"/>
      <c r="T652" s="66"/>
      <c r="U652" s="65" t="s">
        <v>767</v>
      </c>
      <c r="V652" s="65" t="s">
        <v>14385</v>
      </c>
      <c r="W652" s="66"/>
      <c r="Y652" s="66"/>
      <c r="Z652" s="66"/>
      <c r="AA652" s="65" t="s">
        <v>14382</v>
      </c>
      <c r="AQ652" s="64">
        <v>67.8</v>
      </c>
      <c r="AV652" s="66"/>
      <c r="AW652" s="66"/>
      <c r="AX652" s="66"/>
      <c r="AY652" s="67" t="s">
        <v>15045</v>
      </c>
      <c r="BE652" s="66"/>
    </row>
    <row r="653" spans="1:58">
      <c r="A653" s="9" t="str">
        <f t="shared" si="30"/>
        <v>2026-01</v>
      </c>
      <c r="B653" s="9" t="str">
        <f>_xlfn.XLOOKUP(I653,过机服务商重量差!A:A,过机服务商重量差!G:G)</f>
        <v>玉麒麟</v>
      </c>
      <c r="C653" s="9" t="str">
        <f>IF(N653="FBA","主营产品",IF(N653="专线","专线",LOOKUP(1,0/((G653&gt;=提成标准!D:D)*(G653&lt;提成标准!E:E)),提成标准!C:C)))</f>
        <v>快递小货</v>
      </c>
      <c r="D653" s="9">
        <f t="shared" si="31"/>
        <v>1</v>
      </c>
      <c r="E653" s="9">
        <f>_xlfn.XLOOKUP(C653,提成标准!C:C,提成标准!H:H,"")</f>
        <v>2</v>
      </c>
      <c r="F653" s="9">
        <f t="shared" si="32"/>
        <v>2</v>
      </c>
      <c r="G653" s="9">
        <f>_xlfn.XLOOKUP(I653,过机服务商重量差!A:A,过机服务商重量差!L:L)</f>
        <v>1.5</v>
      </c>
      <c r="H653" s="9" t="str">
        <f ca="1">IFERROR(LOOKUP(1,0/((B653=名单!B:B)*(VALUE(AY653)&gt;=名单!E:E)*(VALUE(AY653)&lt;=名单!G:G)*(AA653="正常走货")),名单!H:H),"否")</f>
        <v>否</v>
      </c>
      <c r="I653" s="64" t="s">
        <v>2075</v>
      </c>
      <c r="J653" s="64" t="s">
        <v>2077</v>
      </c>
      <c r="L653" s="65" t="s">
        <v>17</v>
      </c>
      <c r="N653" s="64" t="s">
        <v>18</v>
      </c>
      <c r="O653" s="66"/>
      <c r="P653" s="66"/>
      <c r="T653" s="66"/>
      <c r="U653" s="65" t="s">
        <v>767</v>
      </c>
      <c r="V653" s="65" t="s">
        <v>14385</v>
      </c>
      <c r="W653" s="66"/>
      <c r="Y653" s="66"/>
      <c r="Z653" s="66"/>
      <c r="AA653" s="65" t="s">
        <v>14382</v>
      </c>
      <c r="AQ653" s="64">
        <v>67.8</v>
      </c>
      <c r="AU653" s="66"/>
      <c r="AV653" s="66"/>
      <c r="AW653" s="66"/>
      <c r="AX653" s="66"/>
      <c r="AY653" s="67" t="s">
        <v>15046</v>
      </c>
      <c r="BE653" s="66"/>
      <c r="BF653" s="66"/>
    </row>
    <row r="654" spans="1:58">
      <c r="A654" s="9" t="str">
        <f t="shared" si="30"/>
        <v>2026-01</v>
      </c>
      <c r="B654" s="9" t="str">
        <f>_xlfn.XLOOKUP(I654,过机服务商重量差!A:A,过机服务商重量差!G:G)</f>
        <v>无崖子</v>
      </c>
      <c r="C654" s="9" t="str">
        <f>IF(N654="FBA","主营产品",IF(N654="专线","专线",LOOKUP(1,0/((G654&gt;=提成标准!D:D)*(G654&lt;提成标准!E:E)),提成标准!C:C)))</f>
        <v>快递小货</v>
      </c>
      <c r="D654" s="9">
        <f t="shared" si="31"/>
        <v>1</v>
      </c>
      <c r="E654" s="9">
        <f>_xlfn.XLOOKUP(C654,提成标准!C:C,提成标准!H:H,"")</f>
        <v>2</v>
      </c>
      <c r="F654" s="9">
        <f t="shared" si="32"/>
        <v>2</v>
      </c>
      <c r="G654" s="9">
        <f>_xlfn.XLOOKUP(I654,过机服务商重量差!A:A,过机服务商重量差!L:L)</f>
        <v>0.5</v>
      </c>
      <c r="H654" s="9" t="str">
        <f ca="1">IFERROR(LOOKUP(1,0/((B654=名单!B:B)*(VALUE(AY654)&gt;=名单!E:E)*(VALUE(AY654)&lt;=名单!G:G)*(AA654="正常走货")),名单!H:H),"否")</f>
        <v>否</v>
      </c>
      <c r="I654" s="64" t="s">
        <v>2078</v>
      </c>
      <c r="J654" s="64" t="s">
        <v>36</v>
      </c>
      <c r="L654" s="65" t="s">
        <v>160</v>
      </c>
      <c r="N654" s="64" t="s">
        <v>18</v>
      </c>
      <c r="O654" s="66"/>
      <c r="P654" s="66"/>
      <c r="T654" s="66"/>
      <c r="U654" s="65" t="s">
        <v>161</v>
      </c>
      <c r="V654" s="65" t="s">
        <v>14381</v>
      </c>
      <c r="W654" s="66"/>
      <c r="Y654" s="66"/>
      <c r="Z654" s="66"/>
      <c r="AA654" s="65" t="s">
        <v>14437</v>
      </c>
      <c r="AQ654" s="64">
        <v>0</v>
      </c>
      <c r="AU654" s="66"/>
      <c r="AV654" s="66"/>
      <c r="AX654" s="66"/>
      <c r="AY654" s="67" t="s">
        <v>15047</v>
      </c>
      <c r="BE654" s="66"/>
    </row>
    <row r="655" spans="1:58">
      <c r="A655" s="9" t="str">
        <f t="shared" si="30"/>
        <v>2026-01</v>
      </c>
      <c r="B655" s="9" t="str">
        <f>_xlfn.XLOOKUP(I655,过机服务商重量差!A:A,过机服务商重量差!G:G)</f>
        <v>无崖子</v>
      </c>
      <c r="C655" s="9" t="str">
        <f>IF(N655="FBA","主营产品",IF(N655="专线","专线",LOOKUP(1,0/((G655&gt;=提成标准!D:D)*(G655&lt;提成标准!E:E)),提成标准!C:C)))</f>
        <v>快递大货</v>
      </c>
      <c r="D655" s="9">
        <f t="shared" si="31"/>
        <v>25</v>
      </c>
      <c r="E655" s="9">
        <f>_xlfn.XLOOKUP(C655,提成标准!C:C,提成标准!H:H,"")</f>
        <v>0.1</v>
      </c>
      <c r="F655" s="9">
        <f t="shared" si="32"/>
        <v>2.5</v>
      </c>
      <c r="G655" s="9">
        <f>_xlfn.XLOOKUP(I655,过机服务商重量差!A:A,过机服务商重量差!L:L)</f>
        <v>25</v>
      </c>
      <c r="H655" s="9" t="str">
        <f ca="1">IFERROR(LOOKUP(1,0/((B655=名单!B:B)*(VALUE(AY655)&gt;=名单!E:E)*(VALUE(AY655)&lt;=名单!G:G)*(AA655="正常走货")),名单!H:H),"否")</f>
        <v>是</v>
      </c>
      <c r="I655" s="64" t="s">
        <v>2080</v>
      </c>
      <c r="J655" s="64" t="s">
        <v>2082</v>
      </c>
      <c r="L655" s="65" t="s">
        <v>611</v>
      </c>
      <c r="N655" s="64" t="s">
        <v>18</v>
      </c>
      <c r="O655" s="66"/>
      <c r="P655" s="66"/>
      <c r="T655" s="66"/>
      <c r="U655" s="65" t="s">
        <v>152</v>
      </c>
      <c r="V655" s="65" t="s">
        <v>14385</v>
      </c>
      <c r="W655" s="66"/>
      <c r="Y655" s="66"/>
      <c r="Z655" s="66"/>
      <c r="AA655" s="65" t="s">
        <v>14382</v>
      </c>
      <c r="AQ655" s="64">
        <v>19.3</v>
      </c>
      <c r="AU655" s="66"/>
      <c r="AV655" s="66"/>
      <c r="AW655" s="66"/>
      <c r="AX655" s="66"/>
      <c r="AY655" s="67" t="s">
        <v>15048</v>
      </c>
      <c r="BC655" s="66"/>
      <c r="BE655" s="66"/>
    </row>
    <row r="656" spans="1:58">
      <c r="A656" s="9" t="str">
        <f t="shared" si="30"/>
        <v>2026-01</v>
      </c>
      <c r="B656" s="9" t="str">
        <f>_xlfn.XLOOKUP(I656,过机服务商重量差!A:A,过机服务商重量差!G:G)</f>
        <v>风清扬</v>
      </c>
      <c r="C656" s="9" t="str">
        <f>IF(N656="FBA","主营产品",IF(N656="专线","专线",LOOKUP(1,0/((G656&gt;=提成标准!D:D)*(G656&lt;提成标准!E:E)),提成标准!C:C)))</f>
        <v>快递大货</v>
      </c>
      <c r="D656" s="9">
        <f t="shared" si="31"/>
        <v>147</v>
      </c>
      <c r="E656" s="9">
        <f>_xlfn.XLOOKUP(C656,提成标准!C:C,提成标准!H:H,"")</f>
        <v>0.1</v>
      </c>
      <c r="F656" s="9">
        <f t="shared" si="32"/>
        <v>14.7</v>
      </c>
      <c r="G656" s="9">
        <f>_xlfn.XLOOKUP(I656,过机服务商重量差!A:A,过机服务商重量差!L:L)</f>
        <v>147</v>
      </c>
      <c r="H656" s="9" t="str">
        <f ca="1">IFERROR(LOOKUP(1,0/((B656=名单!B:B)*(VALUE(AY656)&gt;=名单!E:E)*(VALUE(AY656)&lt;=名单!G:G)*(AA656="正常走货")),名单!H:H),"否")</f>
        <v>否</v>
      </c>
      <c r="I656" s="64" t="s">
        <v>2083</v>
      </c>
      <c r="J656" s="64" t="s">
        <v>2085</v>
      </c>
      <c r="L656" s="65" t="s">
        <v>2086</v>
      </c>
      <c r="N656" s="64" t="s">
        <v>18</v>
      </c>
      <c r="O656" s="66"/>
      <c r="P656" s="66"/>
      <c r="T656" s="66"/>
      <c r="U656" s="65" t="s">
        <v>20</v>
      </c>
      <c r="V656" s="64" t="s">
        <v>14381</v>
      </c>
      <c r="W656" s="66"/>
      <c r="Y656" s="66"/>
      <c r="Z656" s="66"/>
      <c r="AA656" s="65" t="s">
        <v>14382</v>
      </c>
      <c r="AQ656" s="64">
        <v>457.2</v>
      </c>
      <c r="AV656" s="66"/>
      <c r="AX656" s="66"/>
      <c r="AY656" s="67" t="s">
        <v>15049</v>
      </c>
      <c r="BE656" s="66"/>
      <c r="BF656" s="66"/>
    </row>
    <row r="657" spans="1:58">
      <c r="A657" s="9" t="str">
        <f t="shared" si="30"/>
        <v>2026-01</v>
      </c>
      <c r="B657" s="9" t="str">
        <f>_xlfn.XLOOKUP(I657,过机服务商重量差!A:A,过机服务商重量差!G:G)</f>
        <v>玉麒麟</v>
      </c>
      <c r="C657" s="9" t="str">
        <f>IF(N657="FBA","主营产品",IF(N657="专线","专线",LOOKUP(1,0/((G657&gt;=提成标准!D:D)*(G657&lt;提成标准!E:E)),提成标准!C:C)))</f>
        <v>快递大货</v>
      </c>
      <c r="D657" s="9">
        <f t="shared" si="31"/>
        <v>32</v>
      </c>
      <c r="E657" s="9">
        <f>_xlfn.XLOOKUP(C657,提成标准!C:C,提成标准!H:H,"")</f>
        <v>0.1</v>
      </c>
      <c r="F657" s="9">
        <f t="shared" si="32"/>
        <v>3.2</v>
      </c>
      <c r="G657" s="9">
        <f>_xlfn.XLOOKUP(I657,过机服务商重量差!A:A,过机服务商重量差!L:L)</f>
        <v>32</v>
      </c>
      <c r="H657" s="9" t="str">
        <f ca="1">IFERROR(LOOKUP(1,0/((B657=名单!B:B)*(VALUE(AY657)&gt;=名单!E:E)*(VALUE(AY657)&lt;=名单!G:G)*(AA657="正常走货")),名单!H:H),"否")</f>
        <v>否</v>
      </c>
      <c r="I657" s="64" t="s">
        <v>2087</v>
      </c>
      <c r="J657" s="64" t="s">
        <v>2089</v>
      </c>
      <c r="L657" s="65" t="s">
        <v>17</v>
      </c>
      <c r="N657" s="64" t="s">
        <v>18</v>
      </c>
      <c r="O657" s="66"/>
      <c r="P657" s="66"/>
      <c r="T657" s="66"/>
      <c r="U657" s="65" t="s">
        <v>120</v>
      </c>
      <c r="V657" s="65" t="s">
        <v>14385</v>
      </c>
      <c r="W657" s="66"/>
      <c r="Y657" s="66"/>
      <c r="Z657" s="66"/>
      <c r="AA657" s="65" t="s">
        <v>14382</v>
      </c>
      <c r="AQ657" s="64">
        <v>80</v>
      </c>
      <c r="AU657" s="66"/>
      <c r="AV657" s="66"/>
      <c r="AX657" s="66"/>
      <c r="AY657" s="67" t="s">
        <v>15050</v>
      </c>
      <c r="BE657" s="66"/>
    </row>
    <row r="658" spans="1:58">
      <c r="A658" s="9" t="str">
        <f t="shared" si="30"/>
        <v>2026-01</v>
      </c>
      <c r="B658" s="9" t="str">
        <f>_xlfn.XLOOKUP(I658,过机服务商重量差!A:A,过机服务商重量差!G:G)</f>
        <v>帅时莹</v>
      </c>
      <c r="C658" s="9" t="str">
        <f>IF(N658="FBA","主营产品",IF(N658="专线","专线",LOOKUP(1,0/((G658&gt;=提成标准!D:D)*(G658&lt;提成标准!E:E)),提成标准!C:C)))</f>
        <v>快递大货</v>
      </c>
      <c r="D658" s="9">
        <f t="shared" si="31"/>
        <v>388</v>
      </c>
      <c r="E658" s="9">
        <f>_xlfn.XLOOKUP(C658,提成标准!C:C,提成标准!H:H,"")</f>
        <v>0.1</v>
      </c>
      <c r="F658" s="9">
        <f t="shared" si="32"/>
        <v>38.8</v>
      </c>
      <c r="G658" s="9">
        <f>_xlfn.XLOOKUP(I658,过机服务商重量差!A:A,过机服务商重量差!L:L)</f>
        <v>388</v>
      </c>
      <c r="H658" s="9" t="str">
        <f ca="1">IFERROR(LOOKUP(1,0/((B658=名单!B:B)*(VALUE(AY658)&gt;=名单!E:E)*(VALUE(AY658)&lt;=名单!G:G)*(AA658="正常走货")),名单!H:H),"否")</f>
        <v>否</v>
      </c>
      <c r="I658" s="64" t="s">
        <v>2090</v>
      </c>
      <c r="J658" s="64" t="s">
        <v>2092</v>
      </c>
      <c r="L658" s="65" t="s">
        <v>97</v>
      </c>
      <c r="N658" s="64" t="s">
        <v>18</v>
      </c>
      <c r="O658" s="66"/>
      <c r="P658" s="66"/>
      <c r="T658" s="66"/>
      <c r="U658" s="65" t="s">
        <v>535</v>
      </c>
      <c r="V658" s="65" t="s">
        <v>14413</v>
      </c>
      <c r="W658" s="66"/>
      <c r="Y658" s="66"/>
      <c r="Z658" s="66"/>
      <c r="AA658" s="65" t="s">
        <v>14382</v>
      </c>
      <c r="AQ658" s="64">
        <v>770</v>
      </c>
      <c r="AV658" s="66"/>
      <c r="AW658" s="66"/>
      <c r="AX658" s="66"/>
      <c r="AY658" s="67" t="s">
        <v>15051</v>
      </c>
      <c r="BC658" s="66"/>
      <c r="BE658" s="66"/>
    </row>
    <row r="659" spans="1:58">
      <c r="A659" s="9" t="str">
        <f t="shared" si="30"/>
        <v>2026-01</v>
      </c>
      <c r="B659" s="9" t="str">
        <f>_xlfn.XLOOKUP(I659,过机服务商重量差!A:A,过机服务商重量差!G:G)</f>
        <v>帅时莹</v>
      </c>
      <c r="C659" s="9" t="str">
        <f>IF(N659="FBA","主营产品",IF(N659="专线","专线",LOOKUP(1,0/((G659&gt;=提成标准!D:D)*(G659&lt;提成标准!E:E)),提成标准!C:C)))</f>
        <v>快递大货</v>
      </c>
      <c r="D659" s="9">
        <f t="shared" si="31"/>
        <v>23</v>
      </c>
      <c r="E659" s="9">
        <f>_xlfn.XLOOKUP(C659,提成标准!C:C,提成标准!H:H,"")</f>
        <v>0.1</v>
      </c>
      <c r="F659" s="9">
        <f t="shared" si="32"/>
        <v>2.3</v>
      </c>
      <c r="G659" s="9">
        <f>_xlfn.XLOOKUP(I659,过机服务商重量差!A:A,过机服务商重量差!L:L)</f>
        <v>23</v>
      </c>
      <c r="H659" s="9" t="str">
        <f ca="1">IFERROR(LOOKUP(1,0/((B659=名单!B:B)*(VALUE(AY659)&gt;=名单!E:E)*(VALUE(AY659)&lt;=名单!G:G)*(AA659="正常走货")),名单!H:H),"否")</f>
        <v>否</v>
      </c>
      <c r="I659" s="64" t="s">
        <v>2093</v>
      </c>
      <c r="J659" s="64" t="s">
        <v>2095</v>
      </c>
      <c r="L659" s="65" t="s">
        <v>938</v>
      </c>
      <c r="N659" s="64" t="s">
        <v>18</v>
      </c>
      <c r="O659" s="66"/>
      <c r="P659" s="66"/>
      <c r="T659" s="66"/>
      <c r="U659" s="65" t="s">
        <v>535</v>
      </c>
      <c r="V659" s="65" t="s">
        <v>14413</v>
      </c>
      <c r="W659" s="66"/>
      <c r="Y659" s="66"/>
      <c r="Z659" s="66"/>
      <c r="AA659" s="65" t="s">
        <v>14382</v>
      </c>
      <c r="AQ659" s="64">
        <v>110</v>
      </c>
      <c r="AV659" s="66"/>
      <c r="AX659" s="66"/>
      <c r="AY659" s="67" t="s">
        <v>15052</v>
      </c>
      <c r="BE659" s="66"/>
    </row>
    <row r="660" spans="1:58">
      <c r="A660" s="9" t="str">
        <f t="shared" si="30"/>
        <v>2026-01</v>
      </c>
      <c r="B660" s="9" t="str">
        <f>_xlfn.XLOOKUP(I660,过机服务商重量差!A:A,过机服务商重量差!G:G)</f>
        <v>007</v>
      </c>
      <c r="C660" s="9" t="str">
        <f>IF(N660="FBA","主营产品",IF(N660="专线","专线",LOOKUP(1,0/((G660&gt;=提成标准!D:D)*(G660&lt;提成标准!E:E)),提成标准!C:C)))</f>
        <v>快递大货</v>
      </c>
      <c r="D660" s="9">
        <f t="shared" si="31"/>
        <v>57</v>
      </c>
      <c r="E660" s="9">
        <f>_xlfn.XLOOKUP(C660,提成标准!C:C,提成标准!H:H,"")</f>
        <v>0.1</v>
      </c>
      <c r="F660" s="9">
        <f t="shared" si="32"/>
        <v>5.7</v>
      </c>
      <c r="G660" s="9">
        <f>_xlfn.XLOOKUP(I660,过机服务商重量差!A:A,过机服务商重量差!L:L)</f>
        <v>57</v>
      </c>
      <c r="H660" s="9" t="str">
        <f ca="1">IFERROR(LOOKUP(1,0/((B660=名单!B:B)*(VALUE(AY660)&gt;=名单!E:E)*(VALUE(AY660)&lt;=名单!G:G)*(AA660="正常走货")),名单!H:H),"否")</f>
        <v>否</v>
      </c>
      <c r="I660" s="64" t="s">
        <v>2096</v>
      </c>
      <c r="J660" s="64" t="s">
        <v>2098</v>
      </c>
      <c r="L660" s="65" t="s">
        <v>168</v>
      </c>
      <c r="N660" s="64" t="s">
        <v>18</v>
      </c>
      <c r="O660" s="66"/>
      <c r="P660" s="66"/>
      <c r="T660" s="66"/>
      <c r="U660" s="65" t="s">
        <v>215</v>
      </c>
      <c r="V660" s="65" t="s">
        <v>14381</v>
      </c>
      <c r="W660" s="66"/>
      <c r="Y660" s="66"/>
      <c r="Z660" s="66"/>
      <c r="AA660" s="65" t="s">
        <v>14382</v>
      </c>
      <c r="AQ660" s="64">
        <v>883.5</v>
      </c>
      <c r="AV660" s="66"/>
      <c r="AW660" s="66"/>
      <c r="AX660" s="66"/>
      <c r="AY660" s="67" t="s">
        <v>15053</v>
      </c>
      <c r="BE660" s="66"/>
    </row>
    <row r="661" spans="1:58">
      <c r="A661" s="9" t="str">
        <f t="shared" si="30"/>
        <v>2026-01</v>
      </c>
      <c r="B661" s="9" t="str">
        <f>_xlfn.XLOOKUP(I661,过机服务商重量差!A:A,过机服务商重量差!G:G)</f>
        <v>小旋风</v>
      </c>
      <c r="C661" s="9" t="str">
        <f>IF(N661="FBA","主营产品",IF(N661="专线","专线",LOOKUP(1,0/((G661&gt;=提成标准!D:D)*(G661&lt;提成标准!E:E)),提成标准!C:C)))</f>
        <v>快递大货</v>
      </c>
      <c r="D661" s="9">
        <f t="shared" si="31"/>
        <v>27</v>
      </c>
      <c r="E661" s="9">
        <f>_xlfn.XLOOKUP(C661,提成标准!C:C,提成标准!H:H,"")</f>
        <v>0.1</v>
      </c>
      <c r="F661" s="9">
        <f t="shared" si="32"/>
        <v>2.7</v>
      </c>
      <c r="G661" s="9">
        <f>_xlfn.XLOOKUP(I661,过机服务商重量差!A:A,过机服务商重量差!L:L)</f>
        <v>27</v>
      </c>
      <c r="H661" s="9" t="str">
        <f ca="1">IFERROR(LOOKUP(1,0/((B661=名单!B:B)*(VALUE(AY661)&gt;=名单!E:E)*(VALUE(AY661)&lt;=名单!G:G)*(AA661="正常走货")),名单!H:H),"否")</f>
        <v>否</v>
      </c>
      <c r="I661" s="64" t="s">
        <v>2099</v>
      </c>
      <c r="J661" s="64" t="s">
        <v>2101</v>
      </c>
      <c r="L661" s="65" t="s">
        <v>453</v>
      </c>
      <c r="N661" s="64" t="s">
        <v>18</v>
      </c>
      <c r="O661" s="66"/>
      <c r="P661" s="66"/>
      <c r="T661" s="66"/>
      <c r="U661" s="65" t="s">
        <v>90</v>
      </c>
      <c r="V661" s="64" t="s">
        <v>14410</v>
      </c>
      <c r="W661" s="66"/>
      <c r="Y661" s="66"/>
      <c r="Z661" s="66"/>
      <c r="AA661" s="65" t="s">
        <v>14382</v>
      </c>
      <c r="AQ661" s="64">
        <v>5.40000000000001</v>
      </c>
      <c r="AU661" s="66"/>
      <c r="AV661" s="66"/>
      <c r="AW661" s="66"/>
      <c r="AX661" s="66"/>
      <c r="AY661" s="67" t="s">
        <v>15054</v>
      </c>
      <c r="BE661" s="66"/>
    </row>
    <row r="662" spans="1:58">
      <c r="A662" s="9" t="str">
        <f t="shared" si="30"/>
        <v>2026-01</v>
      </c>
      <c r="B662" s="9" t="str">
        <f>_xlfn.XLOOKUP(I662,过机服务商重量差!A:A,过机服务商重量差!G:G)</f>
        <v>玉麒麟</v>
      </c>
      <c r="C662" s="9" t="str">
        <f>IF(N662="FBA","主营产品",IF(N662="专线","专线",LOOKUP(1,0/((G662&gt;=提成标准!D:D)*(G662&lt;提成标准!E:E)),提成标准!C:C)))</f>
        <v>快递小货</v>
      </c>
      <c r="D662" s="9">
        <f t="shared" si="31"/>
        <v>1</v>
      </c>
      <c r="E662" s="9">
        <f>_xlfn.XLOOKUP(C662,提成标准!C:C,提成标准!H:H,"")</f>
        <v>2</v>
      </c>
      <c r="F662" s="9">
        <f t="shared" si="32"/>
        <v>2</v>
      </c>
      <c r="G662" s="9">
        <f>_xlfn.XLOOKUP(I662,过机服务商重量差!A:A,过机服务商重量差!L:L)</f>
        <v>1.5</v>
      </c>
      <c r="H662" s="9" t="str">
        <f ca="1">IFERROR(LOOKUP(1,0/((B662=名单!B:B)*(VALUE(AY662)&gt;=名单!E:E)*(VALUE(AY662)&lt;=名单!G:G)*(AA662="正常走货")),名单!H:H),"否")</f>
        <v>否</v>
      </c>
      <c r="I662" s="64" t="s">
        <v>2102</v>
      </c>
      <c r="J662" s="64" t="s">
        <v>2104</v>
      </c>
      <c r="L662" s="65" t="s">
        <v>17</v>
      </c>
      <c r="N662" s="64" t="s">
        <v>18</v>
      </c>
      <c r="O662" s="66"/>
      <c r="P662" s="66"/>
      <c r="T662" s="66"/>
      <c r="U662" s="65" t="s">
        <v>328</v>
      </c>
      <c r="V662" s="65" t="s">
        <v>14385</v>
      </c>
      <c r="W662" s="66"/>
      <c r="Y662" s="66"/>
      <c r="Z662" s="66"/>
      <c r="AA662" s="65" t="s">
        <v>14382</v>
      </c>
      <c r="AQ662" s="64">
        <v>52.67</v>
      </c>
      <c r="AV662" s="66"/>
      <c r="AW662" s="66"/>
      <c r="AX662" s="66"/>
      <c r="AY662" s="67" t="s">
        <v>15055</v>
      </c>
      <c r="BC662" s="66"/>
      <c r="BE662" s="66"/>
    </row>
    <row r="663" spans="1:58">
      <c r="A663" s="9" t="str">
        <f t="shared" si="30"/>
        <v>2026-01</v>
      </c>
      <c r="B663" s="9" t="str">
        <f>_xlfn.XLOOKUP(I663,过机服务商重量差!A:A,过机服务商重量差!G:G)</f>
        <v>风清扬</v>
      </c>
      <c r="C663" s="9" t="str">
        <f>IF(N663="FBA","主营产品",IF(N663="专线","专线",LOOKUP(1,0/((G663&gt;=提成标准!D:D)*(G663&lt;提成标准!E:E)),提成标准!C:C)))</f>
        <v>快递大货</v>
      </c>
      <c r="D663" s="9">
        <f t="shared" si="31"/>
        <v>218</v>
      </c>
      <c r="E663" s="9">
        <f>_xlfn.XLOOKUP(C663,提成标准!C:C,提成标准!H:H,"")</f>
        <v>0.1</v>
      </c>
      <c r="F663" s="9">
        <f t="shared" si="32"/>
        <v>21.8</v>
      </c>
      <c r="G663" s="9">
        <f>_xlfn.XLOOKUP(I663,过机服务商重量差!A:A,过机服务商重量差!L:L)</f>
        <v>218</v>
      </c>
      <c r="H663" s="9" t="str">
        <f ca="1">IFERROR(LOOKUP(1,0/((B663=名单!B:B)*(VALUE(AY663)&gt;=名单!E:E)*(VALUE(AY663)&lt;=名单!G:G)*(AA663="正常走货")),名单!H:H),"否")</f>
        <v>否</v>
      </c>
      <c r="I663" s="64" t="s">
        <v>2105</v>
      </c>
      <c r="J663" s="64" t="s">
        <v>50</v>
      </c>
      <c r="L663" s="65" t="s">
        <v>880</v>
      </c>
      <c r="N663" s="64" t="s">
        <v>18</v>
      </c>
      <c r="O663" s="66"/>
      <c r="P663" s="66"/>
      <c r="T663" s="66"/>
      <c r="U663" s="65" t="s">
        <v>199</v>
      </c>
      <c r="V663" s="65" t="s">
        <v>14442</v>
      </c>
      <c r="W663" s="66"/>
      <c r="Y663" s="66"/>
      <c r="Z663" s="66"/>
      <c r="AA663" s="65" t="s">
        <v>14382</v>
      </c>
      <c r="AQ663" s="64">
        <v>348</v>
      </c>
      <c r="AV663" s="66"/>
      <c r="AX663" s="66"/>
      <c r="AY663" s="67" t="s">
        <v>15056</v>
      </c>
      <c r="BC663" s="66"/>
      <c r="BE663" s="66"/>
    </row>
    <row r="664" spans="1:58">
      <c r="A664" s="9" t="str">
        <f t="shared" si="30"/>
        <v>2026-01</v>
      </c>
      <c r="B664" s="9" t="str">
        <f>_xlfn.XLOOKUP(I664,过机服务商重量差!A:A,过机服务商重量差!G:G)</f>
        <v>玉麒麟</v>
      </c>
      <c r="C664" s="9" t="str">
        <f>IF(N664="FBA","主营产品",IF(N664="专线","专线",LOOKUP(1,0/((G664&gt;=提成标准!D:D)*(G664&lt;提成标准!E:E)),提成标准!C:C)))</f>
        <v>快递大货</v>
      </c>
      <c r="D664" s="9">
        <f t="shared" si="31"/>
        <v>21.5</v>
      </c>
      <c r="E664" s="9">
        <f>_xlfn.XLOOKUP(C664,提成标准!C:C,提成标准!H:H,"")</f>
        <v>0.1</v>
      </c>
      <c r="F664" s="9">
        <f t="shared" si="32"/>
        <v>2.15</v>
      </c>
      <c r="G664" s="9">
        <f>_xlfn.XLOOKUP(I664,过机服务商重量差!A:A,过机服务商重量差!L:L)</f>
        <v>21.5</v>
      </c>
      <c r="H664" s="9" t="str">
        <f ca="1">IFERROR(LOOKUP(1,0/((B664=名单!B:B)*(VALUE(AY664)&gt;=名单!E:E)*(VALUE(AY664)&lt;=名单!G:G)*(AA664="正常走货")),名单!H:H),"否")</f>
        <v>否</v>
      </c>
      <c r="I664" s="64" t="s">
        <v>2107</v>
      </c>
      <c r="J664" s="64" t="s">
        <v>2109</v>
      </c>
      <c r="L664" s="65" t="s">
        <v>17</v>
      </c>
      <c r="N664" s="64" t="s">
        <v>18</v>
      </c>
      <c r="O664" s="66"/>
      <c r="P664" s="66"/>
      <c r="T664" s="66"/>
      <c r="U664" s="65" t="s">
        <v>292</v>
      </c>
      <c r="V664" s="65" t="s">
        <v>14413</v>
      </c>
      <c r="W664" s="66"/>
      <c r="Y664" s="66"/>
      <c r="Z664" s="66"/>
      <c r="AA664" s="65" t="s">
        <v>14382</v>
      </c>
      <c r="AQ664" s="64">
        <v>258</v>
      </c>
      <c r="AU664" s="66"/>
      <c r="AV664" s="66"/>
      <c r="AW664" s="66"/>
      <c r="AX664" s="66"/>
      <c r="AY664" s="67" t="s">
        <v>15057</v>
      </c>
      <c r="BE664" s="66"/>
      <c r="BF664" s="66"/>
    </row>
    <row r="665" spans="1:58">
      <c r="A665" s="9" t="str">
        <f t="shared" si="30"/>
        <v>2026-01</v>
      </c>
      <c r="B665" s="9" t="str">
        <f>_xlfn.XLOOKUP(I665,过机服务商重量差!A:A,过机服务商重量差!G:G)</f>
        <v>无崖子</v>
      </c>
      <c r="C665" s="9" t="str">
        <f>IF(N665="FBA","主营产品",IF(N665="专线","专线",LOOKUP(1,0/((G665&gt;=提成标准!D:D)*(G665&lt;提成标准!E:E)),提成标准!C:C)))</f>
        <v>快递小货</v>
      </c>
      <c r="D665" s="9">
        <f t="shared" si="31"/>
        <v>1</v>
      </c>
      <c r="E665" s="9">
        <f>_xlfn.XLOOKUP(C665,提成标准!C:C,提成标准!H:H,"")</f>
        <v>2</v>
      </c>
      <c r="F665" s="9">
        <f t="shared" si="32"/>
        <v>2</v>
      </c>
      <c r="G665" s="9">
        <f>_xlfn.XLOOKUP(I665,过机服务商重量差!A:A,过机服务商重量差!L:L)</f>
        <v>1</v>
      </c>
      <c r="H665" s="9" t="str">
        <f ca="1">IFERROR(LOOKUP(1,0/((B665=名单!B:B)*(VALUE(AY665)&gt;=名单!E:E)*(VALUE(AY665)&lt;=名单!G:G)*(AA665="正常走货")),名单!H:H),"否")</f>
        <v>是</v>
      </c>
      <c r="I665" s="64" t="s">
        <v>2110</v>
      </c>
      <c r="J665" s="64" t="s">
        <v>2112</v>
      </c>
      <c r="L665" s="65" t="s">
        <v>539</v>
      </c>
      <c r="N665" s="64" t="s">
        <v>18</v>
      </c>
      <c r="O665" s="66"/>
      <c r="P665" s="66"/>
      <c r="T665" s="66"/>
      <c r="U665" s="65" t="s">
        <v>187</v>
      </c>
      <c r="V665" s="65" t="s">
        <v>14413</v>
      </c>
      <c r="W665" s="66"/>
      <c r="Y665" s="66"/>
      <c r="Z665" s="66"/>
      <c r="AA665" s="65" t="s">
        <v>14382</v>
      </c>
      <c r="AQ665" s="64">
        <v>62.71</v>
      </c>
      <c r="AV665" s="66"/>
      <c r="AX665" s="66"/>
      <c r="AY665" s="67" t="s">
        <v>15058</v>
      </c>
      <c r="BE665" s="66"/>
      <c r="BF665" s="66"/>
    </row>
    <row r="666" spans="1:58">
      <c r="A666" s="9" t="str">
        <f t="shared" si="30"/>
        <v>2026-01</v>
      </c>
      <c r="B666" s="9" t="str">
        <f>_xlfn.XLOOKUP(I666,过机服务商重量差!A:A,过机服务商重量差!G:G)</f>
        <v>玉麒麟</v>
      </c>
      <c r="C666" s="9" t="str">
        <f>IF(N666="FBA","主营产品",IF(N666="专线","专线",LOOKUP(1,0/((G666&gt;=提成标准!D:D)*(G666&lt;提成标准!E:E)),提成标准!C:C)))</f>
        <v>快递大货</v>
      </c>
      <c r="D666" s="9">
        <f t="shared" si="31"/>
        <v>98</v>
      </c>
      <c r="E666" s="9">
        <f>_xlfn.XLOOKUP(C666,提成标准!C:C,提成标准!H:H,"")</f>
        <v>0.1</v>
      </c>
      <c r="F666" s="9">
        <f t="shared" si="32"/>
        <v>9.8</v>
      </c>
      <c r="G666" s="9">
        <f>_xlfn.XLOOKUP(I666,过机服务商重量差!A:A,过机服务商重量差!L:L)</f>
        <v>98</v>
      </c>
      <c r="H666" s="9" t="str">
        <f ca="1">IFERROR(LOOKUP(1,0/((B666=名单!B:B)*(VALUE(AY666)&gt;=名单!E:E)*(VALUE(AY666)&lt;=名单!G:G)*(AA666="正常走货")),名单!H:H),"否")</f>
        <v>否</v>
      </c>
      <c r="I666" s="64" t="s">
        <v>2113</v>
      </c>
      <c r="J666" s="64" t="s">
        <v>2115</v>
      </c>
      <c r="L666" s="65" t="s">
        <v>17</v>
      </c>
      <c r="N666" s="64" t="s">
        <v>18</v>
      </c>
      <c r="O666" s="66"/>
      <c r="P666" s="66"/>
      <c r="T666" s="66"/>
      <c r="U666" s="65" t="s">
        <v>145</v>
      </c>
      <c r="V666" s="64" t="s">
        <v>14410</v>
      </c>
      <c r="W666" s="66"/>
      <c r="Y666" s="66"/>
      <c r="Z666" s="66"/>
      <c r="AA666" s="65" t="s">
        <v>14382</v>
      </c>
      <c r="AQ666" s="64">
        <v>1295.6</v>
      </c>
      <c r="AV666" s="66"/>
      <c r="AW666" s="66"/>
      <c r="AX666" s="66"/>
      <c r="AY666" s="67" t="s">
        <v>15059</v>
      </c>
      <c r="BC666" s="66"/>
      <c r="BE666" s="66"/>
    </row>
    <row r="667" spans="1:58">
      <c r="A667" s="9" t="str">
        <f t="shared" si="30"/>
        <v>2026-01</v>
      </c>
      <c r="B667" s="9" t="str">
        <f>_xlfn.XLOOKUP(I667,过机服务商重量差!A:A,过机服务商重量差!G:G)</f>
        <v>玉麒麟</v>
      </c>
      <c r="C667" s="9" t="str">
        <f>IF(N667="FBA","主营产品",IF(N667="专线","专线",LOOKUP(1,0/((G667&gt;=提成标准!D:D)*(G667&lt;提成标准!E:E)),提成标准!C:C)))</f>
        <v>快递小货</v>
      </c>
      <c r="D667" s="9">
        <f t="shared" si="31"/>
        <v>1</v>
      </c>
      <c r="E667" s="9">
        <f>_xlfn.XLOOKUP(C667,提成标准!C:C,提成标准!H:H,"")</f>
        <v>2</v>
      </c>
      <c r="F667" s="9">
        <f t="shared" si="32"/>
        <v>2</v>
      </c>
      <c r="G667" s="9">
        <f>_xlfn.XLOOKUP(I667,过机服务商重量差!A:A,过机服务商重量差!L:L)</f>
        <v>11</v>
      </c>
      <c r="H667" s="9" t="str">
        <f ca="1">IFERROR(LOOKUP(1,0/((B667=名单!B:B)*(VALUE(AY667)&gt;=名单!E:E)*(VALUE(AY667)&lt;=名单!G:G)*(AA667="正常走货")),名单!H:H),"否")</f>
        <v>否</v>
      </c>
      <c r="I667" s="64" t="s">
        <v>2116</v>
      </c>
      <c r="J667" s="64" t="s">
        <v>2118</v>
      </c>
      <c r="L667" s="65" t="s">
        <v>17</v>
      </c>
      <c r="N667" s="64" t="s">
        <v>18</v>
      </c>
      <c r="O667" s="66"/>
      <c r="P667" s="66"/>
      <c r="T667" s="66"/>
      <c r="U667" s="65" t="s">
        <v>103</v>
      </c>
      <c r="V667" s="65" t="s">
        <v>14385</v>
      </c>
      <c r="W667" s="66"/>
      <c r="Y667" s="66"/>
      <c r="Z667" s="66"/>
      <c r="AA667" s="65" t="s">
        <v>14382</v>
      </c>
      <c r="AQ667" s="64">
        <v>101.6</v>
      </c>
      <c r="AU667" s="66"/>
      <c r="AV667" s="66"/>
      <c r="AW667" s="66"/>
      <c r="AX667" s="66"/>
      <c r="AY667" s="67" t="s">
        <v>15060</v>
      </c>
      <c r="BE667" s="66"/>
    </row>
    <row r="668" spans="1:58">
      <c r="A668" s="9" t="str">
        <f t="shared" si="30"/>
        <v>2026-01</v>
      </c>
      <c r="B668" s="9" t="str">
        <f>_xlfn.XLOOKUP(I668,过机服务商重量差!A:A,过机服务商重量差!G:G)</f>
        <v>玉麒麟</v>
      </c>
      <c r="C668" s="9" t="str">
        <f>IF(N668="FBA","主营产品",IF(N668="专线","专线",LOOKUP(1,0/((G668&gt;=提成标准!D:D)*(G668&lt;提成标准!E:E)),提成标准!C:C)))</f>
        <v>快递小货</v>
      </c>
      <c r="D668" s="9">
        <f t="shared" si="31"/>
        <v>1</v>
      </c>
      <c r="E668" s="9">
        <f>_xlfn.XLOOKUP(C668,提成标准!C:C,提成标准!H:H,"")</f>
        <v>2</v>
      </c>
      <c r="F668" s="9">
        <f t="shared" si="32"/>
        <v>2</v>
      </c>
      <c r="G668" s="9">
        <f>_xlfn.XLOOKUP(I668,过机服务商重量差!A:A,过机服务商重量差!L:L)</f>
        <v>10.5</v>
      </c>
      <c r="H668" s="9" t="str">
        <f ca="1">IFERROR(LOOKUP(1,0/((B668=名单!B:B)*(VALUE(AY668)&gt;=名单!E:E)*(VALUE(AY668)&lt;=名单!G:G)*(AA668="正常走货")),名单!H:H),"否")</f>
        <v>否</v>
      </c>
      <c r="I668" s="64" t="s">
        <v>2119</v>
      </c>
      <c r="J668" s="64" t="s">
        <v>2121</v>
      </c>
      <c r="L668" s="64" t="s">
        <v>17</v>
      </c>
      <c r="N668" s="64" t="s">
        <v>18</v>
      </c>
      <c r="O668" s="66"/>
      <c r="P668" s="66"/>
      <c r="T668" s="66"/>
      <c r="U668" s="65" t="s">
        <v>103</v>
      </c>
      <c r="V668" s="64" t="s">
        <v>14385</v>
      </c>
      <c r="W668" s="66"/>
      <c r="Y668" s="66"/>
      <c r="Z668" s="66"/>
      <c r="AA668" s="65" t="s">
        <v>14382</v>
      </c>
      <c r="AQ668" s="64">
        <v>101.6</v>
      </c>
      <c r="AU668" s="66"/>
      <c r="AV668" s="66"/>
      <c r="AX668" s="66"/>
      <c r="AY668" s="67" t="s">
        <v>15061</v>
      </c>
      <c r="BE668" s="66"/>
    </row>
    <row r="669" spans="1:58">
      <c r="A669" s="9" t="str">
        <f t="shared" si="30"/>
        <v>2026-01</v>
      </c>
      <c r="B669" s="9" t="str">
        <f>_xlfn.XLOOKUP(I669,过机服务商重量差!A:A,过机服务商重量差!G:G)</f>
        <v>玉麒麟</v>
      </c>
      <c r="C669" s="9" t="str">
        <f>IF(N669="FBA","主营产品",IF(N669="专线","专线",LOOKUP(1,0/((G669&gt;=提成标准!D:D)*(G669&lt;提成标准!E:E)),提成标准!C:C)))</f>
        <v>快递小货</v>
      </c>
      <c r="D669" s="9">
        <f t="shared" si="31"/>
        <v>1</v>
      </c>
      <c r="E669" s="9">
        <f>_xlfn.XLOOKUP(C669,提成标准!C:C,提成标准!H:H,"")</f>
        <v>2</v>
      </c>
      <c r="F669" s="9">
        <f t="shared" si="32"/>
        <v>2</v>
      </c>
      <c r="G669" s="9">
        <f>_xlfn.XLOOKUP(I669,过机服务商重量差!A:A,过机服务商重量差!L:L)</f>
        <v>11.5</v>
      </c>
      <c r="H669" s="9" t="str">
        <f ca="1">IFERROR(LOOKUP(1,0/((B669=名单!B:B)*(VALUE(AY669)&gt;=名单!E:E)*(VALUE(AY669)&lt;=名单!G:G)*(AA669="正常走货")),名单!H:H),"否")</f>
        <v>否</v>
      </c>
      <c r="I669" s="64" t="s">
        <v>2122</v>
      </c>
      <c r="J669" s="64" t="s">
        <v>2124</v>
      </c>
      <c r="L669" s="64" t="s">
        <v>17</v>
      </c>
      <c r="N669" s="64" t="s">
        <v>18</v>
      </c>
      <c r="O669" s="66"/>
      <c r="P669" s="66"/>
      <c r="T669" s="66"/>
      <c r="U669" s="65" t="s">
        <v>103</v>
      </c>
      <c r="V669" s="64" t="s">
        <v>14385</v>
      </c>
      <c r="W669" s="66"/>
      <c r="Y669" s="66"/>
      <c r="Z669" s="66"/>
      <c r="AA669" s="65" t="s">
        <v>14382</v>
      </c>
      <c r="AQ669" s="64">
        <v>101.6</v>
      </c>
      <c r="AU669" s="66"/>
      <c r="AV669" s="66"/>
      <c r="AX669" s="66"/>
      <c r="AY669" s="67" t="s">
        <v>15062</v>
      </c>
      <c r="BE669" s="66"/>
    </row>
    <row r="670" spans="1:58">
      <c r="A670" s="9" t="str">
        <f t="shared" si="30"/>
        <v>2026-01</v>
      </c>
      <c r="B670" s="9" t="str">
        <f>_xlfn.XLOOKUP(I670,过机服务商重量差!A:A,过机服务商重量差!G:G)</f>
        <v>玉麒麟</v>
      </c>
      <c r="C670" s="9" t="str">
        <f>IF(N670="FBA","主营产品",IF(N670="专线","专线",LOOKUP(1,0/((G670&gt;=提成标准!D:D)*(G670&lt;提成标准!E:E)),提成标准!C:C)))</f>
        <v>快递小货</v>
      </c>
      <c r="D670" s="9">
        <f t="shared" si="31"/>
        <v>1</v>
      </c>
      <c r="E670" s="9">
        <f>_xlfn.XLOOKUP(C670,提成标准!C:C,提成标准!H:H,"")</f>
        <v>2</v>
      </c>
      <c r="F670" s="9">
        <f t="shared" si="32"/>
        <v>2</v>
      </c>
      <c r="G670" s="9">
        <f>_xlfn.XLOOKUP(I670,过机服务商重量差!A:A,过机服务商重量差!L:L)</f>
        <v>7.5</v>
      </c>
      <c r="H670" s="9" t="str">
        <f ca="1">IFERROR(LOOKUP(1,0/((B670=名单!B:B)*(VALUE(AY670)&gt;=名单!E:E)*(VALUE(AY670)&lt;=名单!G:G)*(AA670="正常走货")),名单!H:H),"否")</f>
        <v>否</v>
      </c>
      <c r="I670" s="64" t="s">
        <v>2125</v>
      </c>
      <c r="J670" s="64" t="s">
        <v>2127</v>
      </c>
      <c r="L670" s="65" t="s">
        <v>17</v>
      </c>
      <c r="N670" s="64" t="s">
        <v>18</v>
      </c>
      <c r="O670" s="66"/>
      <c r="P670" s="66"/>
      <c r="T670" s="66"/>
      <c r="U670" s="65" t="s">
        <v>103</v>
      </c>
      <c r="V670" s="65" t="s">
        <v>14385</v>
      </c>
      <c r="W670" s="66"/>
      <c r="Y670" s="66"/>
      <c r="Z670" s="66"/>
      <c r="AA670" s="65" t="s">
        <v>14382</v>
      </c>
      <c r="AQ670" s="64">
        <v>131.7</v>
      </c>
      <c r="AU670" s="66"/>
      <c r="AV670" s="66"/>
      <c r="AX670" s="66"/>
      <c r="AY670" s="67" t="s">
        <v>15063</v>
      </c>
      <c r="BE670" s="66"/>
    </row>
    <row r="671" spans="1:58">
      <c r="A671" s="9" t="str">
        <f t="shared" si="30"/>
        <v>2026-01</v>
      </c>
      <c r="B671" s="9" t="str">
        <f>_xlfn.XLOOKUP(I671,过机服务商重量差!A:A,过机服务商重量差!G:G)</f>
        <v>007</v>
      </c>
      <c r="C671" s="9" t="str">
        <f>IF(N671="FBA","主营产品",IF(N671="专线","专线",LOOKUP(1,0/((G671&gt;=提成标准!D:D)*(G671&lt;提成标准!E:E)),提成标准!C:C)))</f>
        <v>快递大货</v>
      </c>
      <c r="D671" s="9">
        <f t="shared" si="31"/>
        <v>71</v>
      </c>
      <c r="E671" s="9">
        <f>_xlfn.XLOOKUP(C671,提成标准!C:C,提成标准!H:H,"")</f>
        <v>0.1</v>
      </c>
      <c r="F671" s="9">
        <f t="shared" si="32"/>
        <v>7.1</v>
      </c>
      <c r="G671" s="9">
        <f>_xlfn.XLOOKUP(I671,过机服务商重量差!A:A,过机服务商重量差!L:L)</f>
        <v>71</v>
      </c>
      <c r="H671" s="9" t="str">
        <f ca="1">IFERROR(LOOKUP(1,0/((B671=名单!B:B)*(VALUE(AY671)&gt;=名单!E:E)*(VALUE(AY671)&lt;=名单!G:G)*(AA671="正常走货")),名单!H:H),"否")</f>
        <v>否</v>
      </c>
      <c r="I671" s="64" t="s">
        <v>2128</v>
      </c>
      <c r="J671" s="64" t="s">
        <v>2130</v>
      </c>
      <c r="L671" s="65" t="s">
        <v>266</v>
      </c>
      <c r="N671" s="64" t="s">
        <v>18</v>
      </c>
      <c r="O671" s="66"/>
      <c r="P671" s="66"/>
      <c r="T671" s="66"/>
      <c r="U671" s="65" t="s">
        <v>145</v>
      </c>
      <c r="V671" s="64" t="s">
        <v>14410</v>
      </c>
      <c r="W671" s="66"/>
      <c r="Y671" s="66"/>
      <c r="Z671" s="66"/>
      <c r="AA671" s="65" t="s">
        <v>14382</v>
      </c>
      <c r="AQ671" s="64">
        <v>610.6</v>
      </c>
      <c r="AV671" s="66"/>
      <c r="AX671" s="66"/>
      <c r="AY671" s="67" t="s">
        <v>15064</v>
      </c>
      <c r="BC671" s="66"/>
      <c r="BE671" s="66"/>
    </row>
    <row r="672" spans="1:58">
      <c r="A672" s="9" t="str">
        <f t="shared" si="30"/>
        <v>2026-01</v>
      </c>
      <c r="B672" s="9" t="str">
        <f>_xlfn.XLOOKUP(I672,过机服务商重量差!A:A,过机服务商重量差!G:G)</f>
        <v>玉麒麟</v>
      </c>
      <c r="C672" s="9" t="str">
        <f>IF(N672="FBA","主营产品",IF(N672="专线","专线",LOOKUP(1,0/((G672&gt;=提成标准!D:D)*(G672&lt;提成标准!E:E)),提成标准!C:C)))</f>
        <v>快递大货</v>
      </c>
      <c r="D672" s="9">
        <f t="shared" si="31"/>
        <v>29</v>
      </c>
      <c r="E672" s="9">
        <f>_xlfn.XLOOKUP(C672,提成标准!C:C,提成标准!H:H,"")</f>
        <v>0.1</v>
      </c>
      <c r="F672" s="9">
        <f t="shared" si="32"/>
        <v>2.9</v>
      </c>
      <c r="G672" s="9">
        <f>_xlfn.XLOOKUP(I672,过机服务商重量差!A:A,过机服务商重量差!L:L)</f>
        <v>29</v>
      </c>
      <c r="H672" s="9" t="str">
        <f ca="1">IFERROR(LOOKUP(1,0/((B672=名单!B:B)*(VALUE(AY672)&gt;=名单!E:E)*(VALUE(AY672)&lt;=名单!G:G)*(AA672="正常走货")),名单!H:H),"否")</f>
        <v>否</v>
      </c>
      <c r="I672" s="64" t="s">
        <v>2131</v>
      </c>
      <c r="J672" s="64" t="s">
        <v>2133</v>
      </c>
      <c r="L672" s="64" t="s">
        <v>17</v>
      </c>
      <c r="N672" s="64" t="s">
        <v>18</v>
      </c>
      <c r="O672" s="66"/>
      <c r="P672" s="66"/>
      <c r="T672" s="66"/>
      <c r="U672" s="65" t="s">
        <v>292</v>
      </c>
      <c r="V672" s="65" t="s">
        <v>14413</v>
      </c>
      <c r="W672" s="66"/>
      <c r="Y672" s="66"/>
      <c r="Z672" s="66"/>
      <c r="AA672" s="65" t="s">
        <v>14382</v>
      </c>
      <c r="AQ672" s="64">
        <v>31</v>
      </c>
      <c r="AU672" s="66"/>
      <c r="AV672" s="66"/>
      <c r="AX672" s="66"/>
      <c r="AY672" s="67" t="s">
        <v>15065</v>
      </c>
      <c r="BE672" s="66"/>
      <c r="BF672" s="66"/>
    </row>
    <row r="673" spans="1:58">
      <c r="A673" s="9" t="str">
        <f t="shared" si="30"/>
        <v>2026-01</v>
      </c>
      <c r="B673" s="9" t="str">
        <f>_xlfn.XLOOKUP(I673,过机服务商重量差!A:A,过机服务商重量差!G:G)</f>
        <v>玉麒麟</v>
      </c>
      <c r="C673" s="9" t="str">
        <f>IF(N673="FBA","主营产品",IF(N673="专线","专线",LOOKUP(1,0/((G673&gt;=提成标准!D:D)*(G673&lt;提成标准!E:E)),提成标准!C:C)))</f>
        <v>快递小货</v>
      </c>
      <c r="D673" s="9">
        <f t="shared" si="31"/>
        <v>1</v>
      </c>
      <c r="E673" s="9">
        <f>_xlfn.XLOOKUP(C673,提成标准!C:C,提成标准!H:H,"")</f>
        <v>2</v>
      </c>
      <c r="F673" s="9">
        <f t="shared" si="32"/>
        <v>2</v>
      </c>
      <c r="G673" s="9">
        <f>_xlfn.XLOOKUP(I673,过机服务商重量差!A:A,过机服务商重量差!L:L)</f>
        <v>0.5</v>
      </c>
      <c r="H673" s="9" t="str">
        <f ca="1">IFERROR(LOOKUP(1,0/((B673=名单!B:B)*(VALUE(AY673)&gt;=名单!E:E)*(VALUE(AY673)&lt;=名单!G:G)*(AA673="正常走货")),名单!H:H),"否")</f>
        <v>否</v>
      </c>
      <c r="I673" s="64" t="s">
        <v>2134</v>
      </c>
      <c r="J673" s="64" t="s">
        <v>2136</v>
      </c>
      <c r="L673" s="65" t="s">
        <v>17</v>
      </c>
      <c r="N673" s="64" t="s">
        <v>18</v>
      </c>
      <c r="O673" s="66"/>
      <c r="P673" s="66"/>
      <c r="T673" s="66"/>
      <c r="U673" s="65" t="s">
        <v>239</v>
      </c>
      <c r="V673" s="65" t="s">
        <v>14389</v>
      </c>
      <c r="W673" s="66"/>
      <c r="Y673" s="66"/>
      <c r="Z673" s="66"/>
      <c r="AA673" s="65" t="s">
        <v>14382</v>
      </c>
      <c r="AQ673" s="64">
        <v>56.4</v>
      </c>
      <c r="AU673" s="66"/>
      <c r="AV673" s="66"/>
      <c r="AW673" s="66"/>
      <c r="AX673" s="66"/>
      <c r="AY673" s="67" t="s">
        <v>15066</v>
      </c>
      <c r="BE673" s="66"/>
    </row>
    <row r="674" spans="1:58">
      <c r="A674" s="9" t="str">
        <f t="shared" si="30"/>
        <v>2026-01</v>
      </c>
      <c r="B674" s="9" t="str">
        <f>_xlfn.XLOOKUP(I674,过机服务商重量差!A:A,过机服务商重量差!G:G)</f>
        <v>风清扬</v>
      </c>
      <c r="C674" s="9" t="str">
        <f>IF(N674="FBA","主营产品",IF(N674="专线","专线",LOOKUP(1,0/((G674&gt;=提成标准!D:D)*(G674&lt;提成标准!E:E)),提成标准!C:C)))</f>
        <v>快递大货</v>
      </c>
      <c r="D674" s="9">
        <f t="shared" si="31"/>
        <v>40</v>
      </c>
      <c r="E674" s="9">
        <f>_xlfn.XLOOKUP(C674,提成标准!C:C,提成标准!H:H,"")</f>
        <v>0.1</v>
      </c>
      <c r="F674" s="9">
        <f t="shared" si="32"/>
        <v>4</v>
      </c>
      <c r="G674" s="9">
        <f>_xlfn.XLOOKUP(I674,过机服务商重量差!A:A,过机服务商重量差!L:L)</f>
        <v>40</v>
      </c>
      <c r="H674" s="9" t="str">
        <f ca="1">IFERROR(LOOKUP(1,0/((B674=名单!B:B)*(VALUE(AY674)&gt;=名单!E:E)*(VALUE(AY674)&lt;=名单!G:G)*(AA674="正常走货")),名单!H:H),"否")</f>
        <v>否</v>
      </c>
      <c r="I674" s="64" t="s">
        <v>2137</v>
      </c>
      <c r="J674" s="64" t="s">
        <v>2139</v>
      </c>
      <c r="L674" s="65" t="s">
        <v>51</v>
      </c>
      <c r="N674" s="64" t="s">
        <v>18</v>
      </c>
      <c r="O674" s="66"/>
      <c r="P674" s="66"/>
      <c r="T674" s="66"/>
      <c r="U674" s="65" t="s">
        <v>232</v>
      </c>
      <c r="V674" s="65" t="s">
        <v>14389</v>
      </c>
      <c r="W674" s="66"/>
      <c r="Y674" s="66"/>
      <c r="Z674" s="66"/>
      <c r="AA674" s="65" t="s">
        <v>14382</v>
      </c>
      <c r="AQ674" s="64">
        <v>-19</v>
      </c>
      <c r="AV674" s="66"/>
      <c r="AX674" s="66"/>
      <c r="AY674" s="67" t="s">
        <v>15067</v>
      </c>
      <c r="BE674" s="66"/>
    </row>
    <row r="675" spans="1:58">
      <c r="A675" s="9" t="str">
        <f t="shared" si="30"/>
        <v>2026-01</v>
      </c>
      <c r="B675" s="9" t="str">
        <f>_xlfn.XLOOKUP(I675,过机服务商重量差!A:A,过机服务商重量差!G:G)</f>
        <v>小旋风</v>
      </c>
      <c r="C675" s="9" t="str">
        <f>IF(N675="FBA","主营产品",IF(N675="专线","专线",LOOKUP(1,0/((G675&gt;=提成标准!D:D)*(G675&lt;提成标准!E:E)),提成标准!C:C)))</f>
        <v>快递大货</v>
      </c>
      <c r="D675" s="9">
        <f t="shared" si="31"/>
        <v>22</v>
      </c>
      <c r="E675" s="9">
        <f>_xlfn.XLOOKUP(C675,提成标准!C:C,提成标准!H:H,"")</f>
        <v>0.1</v>
      </c>
      <c r="F675" s="9">
        <f t="shared" si="32"/>
        <v>2.2</v>
      </c>
      <c r="G675" s="9">
        <f>_xlfn.XLOOKUP(I675,过机服务商重量差!A:A,过机服务商重量差!L:L)</f>
        <v>22</v>
      </c>
      <c r="H675" s="9" t="str">
        <f ca="1">IFERROR(LOOKUP(1,0/((B675=名单!B:B)*(VALUE(AY675)&gt;=名单!E:E)*(VALUE(AY675)&lt;=名单!G:G)*(AA675="正常走货")),名单!H:H),"否")</f>
        <v>否</v>
      </c>
      <c r="I675" s="64" t="s">
        <v>2140</v>
      </c>
      <c r="J675" s="64" t="s">
        <v>2142</v>
      </c>
      <c r="L675" s="65" t="s">
        <v>428</v>
      </c>
      <c r="N675" s="64" t="s">
        <v>18</v>
      </c>
      <c r="O675" s="66"/>
      <c r="P675" s="66"/>
      <c r="T675" s="66"/>
      <c r="U675" s="65" t="s">
        <v>191</v>
      </c>
      <c r="V675" s="65" t="s">
        <v>14413</v>
      </c>
      <c r="W675" s="66"/>
      <c r="Y675" s="66"/>
      <c r="Z675" s="66"/>
      <c r="AA675" s="65" t="s">
        <v>14382</v>
      </c>
      <c r="AQ675" s="64">
        <v>196</v>
      </c>
      <c r="AU675" s="66"/>
      <c r="AV675" s="66"/>
      <c r="AX675" s="66"/>
      <c r="AY675" s="67" t="s">
        <v>15068</v>
      </c>
      <c r="BE675" s="66"/>
    </row>
    <row r="676" spans="1:58">
      <c r="A676" s="9" t="str">
        <f t="shared" si="30"/>
        <v>2026-01</v>
      </c>
      <c r="B676" s="9" t="str">
        <f>_xlfn.XLOOKUP(I676,过机服务商重量差!A:A,过机服务商重量差!G:G)</f>
        <v>无崖子</v>
      </c>
      <c r="C676" s="9" t="str">
        <f>IF(N676="FBA","主营产品",IF(N676="专线","专线",LOOKUP(1,0/((G676&gt;=提成标准!D:D)*(G676&lt;提成标准!E:E)),提成标准!C:C)))</f>
        <v>快递小货</v>
      </c>
      <c r="D676" s="9">
        <f t="shared" si="31"/>
        <v>1</v>
      </c>
      <c r="E676" s="9">
        <f>_xlfn.XLOOKUP(C676,提成标准!C:C,提成标准!H:H,"")</f>
        <v>2</v>
      </c>
      <c r="F676" s="9">
        <f t="shared" si="32"/>
        <v>2</v>
      </c>
      <c r="G676" s="9">
        <f>_xlfn.XLOOKUP(I676,过机服务商重量差!A:A,过机服务商重量差!L:L)</f>
        <v>0.5</v>
      </c>
      <c r="H676" s="9" t="str">
        <f ca="1">IFERROR(LOOKUP(1,0/((B676=名单!B:B)*(VALUE(AY676)&gt;=名单!E:E)*(VALUE(AY676)&lt;=名单!G:G)*(AA676="正常走货")),名单!H:H),"否")</f>
        <v>是</v>
      </c>
      <c r="I676" s="64" t="s">
        <v>2143</v>
      </c>
      <c r="J676" s="64" t="s">
        <v>2145</v>
      </c>
      <c r="L676" s="65" t="s">
        <v>590</v>
      </c>
      <c r="N676" s="64" t="s">
        <v>18</v>
      </c>
      <c r="O676" s="66"/>
      <c r="P676" s="66"/>
      <c r="T676" s="66"/>
      <c r="U676" s="65" t="s">
        <v>292</v>
      </c>
      <c r="V676" s="65" t="s">
        <v>14413</v>
      </c>
      <c r="W676" s="66"/>
      <c r="Y676" s="66"/>
      <c r="Z676" s="66"/>
      <c r="AA676" s="65" t="s">
        <v>14382</v>
      </c>
      <c r="AQ676" s="64">
        <v>108.7</v>
      </c>
      <c r="AV676" s="66"/>
      <c r="AX676" s="66"/>
      <c r="AY676" s="67" t="s">
        <v>15069</v>
      </c>
      <c r="BC676" s="66"/>
      <c r="BE676" s="66"/>
      <c r="BF676" s="66"/>
    </row>
    <row r="677" spans="1:58">
      <c r="A677" s="9" t="str">
        <f t="shared" si="30"/>
        <v>2026-01</v>
      </c>
      <c r="B677" s="9" t="str">
        <f>_xlfn.XLOOKUP(I677,过机服务商重量差!A:A,过机服务商重量差!G:G)</f>
        <v>无崖子</v>
      </c>
      <c r="C677" s="9" t="str">
        <f>IF(N677="FBA","主营产品",IF(N677="专线","专线",LOOKUP(1,0/((G677&gt;=提成标准!D:D)*(G677&lt;提成标准!E:E)),提成标准!C:C)))</f>
        <v>快递大货</v>
      </c>
      <c r="D677" s="9">
        <f t="shared" si="31"/>
        <v>31</v>
      </c>
      <c r="E677" s="9">
        <f>_xlfn.XLOOKUP(C677,提成标准!C:C,提成标准!H:H,"")</f>
        <v>0.1</v>
      </c>
      <c r="F677" s="9">
        <f t="shared" si="32"/>
        <v>3.1</v>
      </c>
      <c r="G677" s="9">
        <f>_xlfn.XLOOKUP(I677,过机服务商重量差!A:A,过机服务商重量差!L:L)</f>
        <v>31</v>
      </c>
      <c r="H677" s="9" t="str">
        <f ca="1">IFERROR(LOOKUP(1,0/((B677=名单!B:B)*(VALUE(AY677)&gt;=名单!E:E)*(VALUE(AY677)&lt;=名单!G:G)*(AA677="正常走货")),名单!H:H),"否")</f>
        <v>是</v>
      </c>
      <c r="I677" s="64" t="s">
        <v>2146</v>
      </c>
      <c r="J677" s="64" t="s">
        <v>2148</v>
      </c>
      <c r="L677" s="65" t="s">
        <v>128</v>
      </c>
      <c r="N677" s="64" t="s">
        <v>18</v>
      </c>
      <c r="O677" s="66"/>
      <c r="P677" s="66"/>
      <c r="T677" s="66"/>
      <c r="U677" s="65" t="s">
        <v>2149</v>
      </c>
      <c r="V677" s="65" t="s">
        <v>14385</v>
      </c>
      <c r="W677" s="66"/>
      <c r="Y677" s="66"/>
      <c r="Z677" s="66"/>
      <c r="AA677" s="65" t="s">
        <v>14382</v>
      </c>
      <c r="AQ677" s="64">
        <v>63.74</v>
      </c>
      <c r="AU677" s="66"/>
      <c r="AV677" s="66"/>
      <c r="AW677" s="66"/>
      <c r="AX677" s="66"/>
      <c r="AY677" s="67" t="s">
        <v>15070</v>
      </c>
      <c r="BC677" s="66"/>
      <c r="BE677" s="66"/>
      <c r="BF677" s="66"/>
    </row>
    <row r="678" spans="1:58">
      <c r="A678" s="9" t="str">
        <f t="shared" si="30"/>
        <v>2026-01</v>
      </c>
      <c r="B678" s="9" t="str">
        <f>_xlfn.XLOOKUP(I678,过机服务商重量差!A:A,过机服务商重量差!G:G)</f>
        <v>帅时莹</v>
      </c>
      <c r="C678" s="9" t="str">
        <f>IF(N678="FBA","主营产品",IF(N678="专线","专线",LOOKUP(1,0/((G678&gt;=提成标准!D:D)*(G678&lt;提成标准!E:E)),提成标准!C:C)))</f>
        <v>快递小货</v>
      </c>
      <c r="D678" s="9">
        <f t="shared" si="31"/>
        <v>1</v>
      </c>
      <c r="E678" s="9">
        <f>_xlfn.XLOOKUP(C678,提成标准!C:C,提成标准!H:H,"")</f>
        <v>2</v>
      </c>
      <c r="F678" s="9">
        <f t="shared" si="32"/>
        <v>2</v>
      </c>
      <c r="G678" s="9">
        <f>_xlfn.XLOOKUP(I678,过机服务商重量差!A:A,过机服务商重量差!L:L)</f>
        <v>1.5</v>
      </c>
      <c r="H678" s="9" t="str">
        <f ca="1">IFERROR(LOOKUP(1,0/((B678=名单!B:B)*(VALUE(AY678)&gt;=名单!E:E)*(VALUE(AY678)&lt;=名单!G:G)*(AA678="正常走货")),名单!H:H),"否")</f>
        <v>否</v>
      </c>
      <c r="I678" s="64" t="s">
        <v>2150</v>
      </c>
      <c r="J678" s="64" t="s">
        <v>2152</v>
      </c>
      <c r="L678" s="65" t="s">
        <v>140</v>
      </c>
      <c r="N678" s="64" t="s">
        <v>18</v>
      </c>
      <c r="O678" s="66"/>
      <c r="P678" s="66"/>
      <c r="T678" s="66"/>
      <c r="U678" s="65" t="s">
        <v>562</v>
      </c>
      <c r="V678" s="65" t="s">
        <v>14413</v>
      </c>
      <c r="W678" s="66"/>
      <c r="Y678" s="66"/>
      <c r="Z678" s="66"/>
      <c r="AA678" s="65" t="s">
        <v>14382</v>
      </c>
      <c r="AQ678" s="64">
        <v>59.92</v>
      </c>
      <c r="AU678" s="66"/>
      <c r="AV678" s="66"/>
      <c r="AW678" s="66"/>
      <c r="AX678" s="66"/>
      <c r="AY678" s="67" t="s">
        <v>15071</v>
      </c>
      <c r="BE678" s="66"/>
    </row>
    <row r="679" spans="1:58">
      <c r="A679" s="9" t="str">
        <f t="shared" si="30"/>
        <v>2026-01</v>
      </c>
      <c r="B679" s="9" t="str">
        <f>_xlfn.XLOOKUP(I679,过机服务商重量差!A:A,过机服务商重量差!G:G)</f>
        <v>无崖子</v>
      </c>
      <c r="C679" s="9" t="str">
        <f>IF(N679="FBA","主营产品",IF(N679="专线","专线",LOOKUP(1,0/((G679&gt;=提成标准!D:D)*(G679&lt;提成标准!E:E)),提成标准!C:C)))</f>
        <v>快递小货</v>
      </c>
      <c r="D679" s="9">
        <f t="shared" si="31"/>
        <v>1</v>
      </c>
      <c r="E679" s="9">
        <f>_xlfn.XLOOKUP(C679,提成标准!C:C,提成标准!H:H,"")</f>
        <v>2</v>
      </c>
      <c r="F679" s="9">
        <f t="shared" si="32"/>
        <v>2</v>
      </c>
      <c r="G679" s="9">
        <f>_xlfn.XLOOKUP(I679,过机服务商重量差!A:A,过机服务商重量差!L:L)</f>
        <v>5</v>
      </c>
      <c r="H679" s="9" t="str">
        <f ca="1">IFERROR(LOOKUP(1,0/((B679=名单!B:B)*(VALUE(AY679)&gt;=名单!E:E)*(VALUE(AY679)&lt;=名单!G:G)*(AA679="正常走货")),名单!H:H),"否")</f>
        <v>是</v>
      </c>
      <c r="I679" s="64" t="s">
        <v>2153</v>
      </c>
      <c r="J679" s="64" t="s">
        <v>2155</v>
      </c>
      <c r="L679" s="64" t="s">
        <v>2156</v>
      </c>
      <c r="N679" s="64" t="s">
        <v>18</v>
      </c>
      <c r="O679" s="66"/>
      <c r="P679" s="66"/>
      <c r="T679" s="66"/>
      <c r="U679" s="65" t="s">
        <v>86</v>
      </c>
      <c r="V679" s="65" t="s">
        <v>14381</v>
      </c>
      <c r="W679" s="66"/>
      <c r="Y679" s="66"/>
      <c r="Z679" s="66"/>
      <c r="AA679" s="65" t="s">
        <v>14382</v>
      </c>
      <c r="AQ679" s="64">
        <v>695.8</v>
      </c>
      <c r="AU679" s="66"/>
      <c r="AV679" s="66"/>
      <c r="AX679" s="66"/>
      <c r="AY679" s="67" t="s">
        <v>15072</v>
      </c>
      <c r="BE679" s="66"/>
    </row>
    <row r="680" spans="1:58">
      <c r="A680" s="9" t="str">
        <f t="shared" si="30"/>
        <v>2026-01</v>
      </c>
      <c r="B680" s="9" t="str">
        <f>_xlfn.XLOOKUP(I680,过机服务商重量差!A:A,过机服务商重量差!G:G)</f>
        <v>风清扬</v>
      </c>
      <c r="C680" s="9" t="str">
        <f>IF(N680="FBA","主营产品",IF(N680="专线","专线",LOOKUP(1,0/((G680&gt;=提成标准!D:D)*(G680&lt;提成标准!E:E)),提成标准!C:C)))</f>
        <v>快递大货</v>
      </c>
      <c r="D680" s="9">
        <f t="shared" si="31"/>
        <v>490</v>
      </c>
      <c r="E680" s="9">
        <f>_xlfn.XLOOKUP(C680,提成标准!C:C,提成标准!H:H,"")</f>
        <v>0.1</v>
      </c>
      <c r="F680" s="9">
        <f t="shared" si="32"/>
        <v>49</v>
      </c>
      <c r="G680" s="9">
        <f>_xlfn.XLOOKUP(I680,过机服务商重量差!A:A,过机服务商重量差!L:L)</f>
        <v>490</v>
      </c>
      <c r="H680" s="9" t="str">
        <f ca="1">IFERROR(LOOKUP(1,0/((B680=名单!B:B)*(VALUE(AY680)&gt;=名单!E:E)*(VALUE(AY680)&lt;=名单!G:G)*(AA680="正常走货")),名单!H:H),"否")</f>
        <v>否</v>
      </c>
      <c r="I680" s="64" t="s">
        <v>2157</v>
      </c>
      <c r="J680" s="64" t="s">
        <v>2159</v>
      </c>
      <c r="L680" s="65" t="s">
        <v>231</v>
      </c>
      <c r="N680" s="64" t="s">
        <v>18</v>
      </c>
      <c r="O680" s="66"/>
      <c r="P680" s="66"/>
      <c r="T680" s="66"/>
      <c r="U680" s="65" t="s">
        <v>675</v>
      </c>
      <c r="V680" s="65" t="s">
        <v>14385</v>
      </c>
      <c r="W680" s="66"/>
      <c r="Y680" s="66"/>
      <c r="Z680" s="66"/>
      <c r="AA680" s="65" t="s">
        <v>14382</v>
      </c>
      <c r="AQ680" s="64">
        <v>1368</v>
      </c>
      <c r="AV680" s="66"/>
      <c r="AX680" s="66"/>
      <c r="AY680" s="67" t="s">
        <v>15073</v>
      </c>
      <c r="BE680" s="66"/>
    </row>
    <row r="681" spans="1:58">
      <c r="A681" s="9" t="str">
        <f t="shared" si="30"/>
        <v>2026-01</v>
      </c>
      <c r="B681" s="9" t="str">
        <f>_xlfn.XLOOKUP(I681,过机服务商重量差!A:A,过机服务商重量差!G:G)</f>
        <v>007</v>
      </c>
      <c r="C681" s="9" t="str">
        <f>IF(N681="FBA","主营产品",IF(N681="专线","专线",LOOKUP(1,0/((G681&gt;=提成标准!D:D)*(G681&lt;提成标准!E:E)),提成标准!C:C)))</f>
        <v>快递大货</v>
      </c>
      <c r="D681" s="9">
        <f t="shared" si="31"/>
        <v>21</v>
      </c>
      <c r="E681" s="9">
        <f>_xlfn.XLOOKUP(C681,提成标准!C:C,提成标准!H:H,"")</f>
        <v>0.1</v>
      </c>
      <c r="F681" s="9">
        <f t="shared" si="32"/>
        <v>2.1</v>
      </c>
      <c r="G681" s="9">
        <f>_xlfn.XLOOKUP(I681,过机服务商重量差!A:A,过机服务商重量差!L:L)</f>
        <v>21</v>
      </c>
      <c r="H681" s="9" t="str">
        <f ca="1">IFERROR(LOOKUP(1,0/((B681=名单!B:B)*(VALUE(AY681)&gt;=名单!E:E)*(VALUE(AY681)&lt;=名单!G:G)*(AA681="正常走货")),名单!H:H),"否")</f>
        <v>否</v>
      </c>
      <c r="I681" s="64" t="s">
        <v>2160</v>
      </c>
      <c r="J681" s="64" t="s">
        <v>2162</v>
      </c>
      <c r="L681" s="65" t="s">
        <v>283</v>
      </c>
      <c r="N681" s="64" t="s">
        <v>18</v>
      </c>
      <c r="O681" s="66"/>
      <c r="P681" s="66"/>
      <c r="T681" s="66"/>
      <c r="U681" s="65" t="s">
        <v>156</v>
      </c>
      <c r="V681" s="65" t="s">
        <v>14389</v>
      </c>
      <c r="W681" s="66"/>
      <c r="Y681" s="66"/>
      <c r="Z681" s="66"/>
      <c r="AA681" s="65" t="s">
        <v>14382</v>
      </c>
      <c r="AQ681" s="64">
        <v>310</v>
      </c>
      <c r="AV681" s="66"/>
      <c r="AX681" s="66"/>
      <c r="AY681" s="67" t="s">
        <v>15074</v>
      </c>
      <c r="BE681" s="66"/>
    </row>
    <row r="682" spans="1:58">
      <c r="A682" s="9" t="str">
        <f t="shared" si="30"/>
        <v>2026-01</v>
      </c>
      <c r="B682" s="9" t="str">
        <f>_xlfn.XLOOKUP(I682,过机服务商重量差!A:A,过机服务商重量差!G:G)</f>
        <v>玉麒麟</v>
      </c>
      <c r="C682" s="9" t="str">
        <f>IF(N682="FBA","主营产品",IF(N682="专线","专线",LOOKUP(1,0/((G682&gt;=提成标准!D:D)*(G682&lt;提成标准!E:E)),提成标准!C:C)))</f>
        <v>快递大货</v>
      </c>
      <c r="D682" s="9">
        <f t="shared" si="31"/>
        <v>38</v>
      </c>
      <c r="E682" s="9">
        <f>_xlfn.XLOOKUP(C682,提成标准!C:C,提成标准!H:H,"")</f>
        <v>0.1</v>
      </c>
      <c r="F682" s="9">
        <f t="shared" si="32"/>
        <v>3.8</v>
      </c>
      <c r="G682" s="9">
        <f>_xlfn.XLOOKUP(I682,过机服务商重量差!A:A,过机服务商重量差!L:L)</f>
        <v>38</v>
      </c>
      <c r="H682" s="9" t="str">
        <f ca="1">IFERROR(LOOKUP(1,0/((B682=名单!B:B)*(VALUE(AY682)&gt;=名单!E:E)*(VALUE(AY682)&lt;=名单!G:G)*(AA682="正常走货")),名单!H:H),"否")</f>
        <v>否</v>
      </c>
      <c r="I682" s="64" t="s">
        <v>2163</v>
      </c>
      <c r="J682" s="64" t="s">
        <v>2165</v>
      </c>
      <c r="L682" s="65" t="s">
        <v>17</v>
      </c>
      <c r="N682" s="64" t="s">
        <v>18</v>
      </c>
      <c r="O682" s="66"/>
      <c r="P682" s="66"/>
      <c r="T682" s="66"/>
      <c r="U682" s="65" t="s">
        <v>191</v>
      </c>
      <c r="V682" s="65" t="s">
        <v>14413</v>
      </c>
      <c r="W682" s="66"/>
      <c r="Y682" s="66"/>
      <c r="Z682" s="66"/>
      <c r="AA682" s="65" t="s">
        <v>14382</v>
      </c>
      <c r="AQ682" s="64">
        <v>319</v>
      </c>
      <c r="AV682" s="66"/>
      <c r="AX682" s="66"/>
      <c r="AY682" s="67" t="s">
        <v>15075</v>
      </c>
      <c r="BE682" s="66"/>
    </row>
    <row r="683" spans="1:58">
      <c r="A683" s="9" t="str">
        <f t="shared" si="30"/>
        <v>2026-01</v>
      </c>
      <c r="B683" s="9" t="str">
        <f>_xlfn.XLOOKUP(I683,过机服务商重量差!A:A,过机服务商重量差!G:G)</f>
        <v>无崖子</v>
      </c>
      <c r="C683" s="9" t="str">
        <f>IF(N683="FBA","主营产品",IF(N683="专线","专线",LOOKUP(1,0/((G683&gt;=提成标准!D:D)*(G683&lt;提成标准!E:E)),提成标准!C:C)))</f>
        <v>快递小货</v>
      </c>
      <c r="D683" s="9">
        <f t="shared" si="31"/>
        <v>1</v>
      </c>
      <c r="E683" s="9">
        <f>_xlfn.XLOOKUP(C683,提成标准!C:C,提成标准!H:H,"")</f>
        <v>2</v>
      </c>
      <c r="F683" s="9">
        <f t="shared" si="32"/>
        <v>2</v>
      </c>
      <c r="G683" s="9">
        <f>_xlfn.XLOOKUP(I683,过机服务商重量差!A:A,过机服务商重量差!L:L)</f>
        <v>2.5</v>
      </c>
      <c r="H683" s="9" t="str">
        <f ca="1">IFERROR(LOOKUP(1,0/((B683=名单!B:B)*(VALUE(AY683)&gt;=名单!E:E)*(VALUE(AY683)&lt;=名单!G:G)*(AA683="正常走货")),名单!H:H),"否")</f>
        <v>是</v>
      </c>
      <c r="I683" s="64" t="s">
        <v>2166</v>
      </c>
      <c r="J683" s="64" t="s">
        <v>2168</v>
      </c>
      <c r="L683" s="65" t="s">
        <v>160</v>
      </c>
      <c r="N683" s="64" t="s">
        <v>18</v>
      </c>
      <c r="O683" s="66"/>
      <c r="P683" s="66"/>
      <c r="T683" s="66"/>
      <c r="U683" s="65" t="s">
        <v>408</v>
      </c>
      <c r="V683" s="65" t="s">
        <v>14381</v>
      </c>
      <c r="W683" s="66"/>
      <c r="Y683" s="66"/>
      <c r="Z683" s="66"/>
      <c r="AA683" s="65" t="s">
        <v>14382</v>
      </c>
      <c r="AB683" s="66"/>
      <c r="AQ683" s="64">
        <v>0</v>
      </c>
      <c r="AV683" s="66"/>
      <c r="AX683" s="66"/>
      <c r="AY683" s="67" t="s">
        <v>15076</v>
      </c>
      <c r="BE683" s="66"/>
    </row>
    <row r="684" spans="1:58">
      <c r="A684" s="9" t="str">
        <f t="shared" si="30"/>
        <v>2026-01</v>
      </c>
      <c r="B684" s="9" t="str">
        <f>_xlfn.XLOOKUP(I684,过机服务商重量差!A:A,过机服务商重量差!G:G)</f>
        <v>无崖子</v>
      </c>
      <c r="C684" s="9" t="str">
        <f>IF(N684="FBA","主营产品",IF(N684="专线","专线",LOOKUP(1,0/((G684&gt;=提成标准!D:D)*(G684&lt;提成标准!E:E)),提成标准!C:C)))</f>
        <v>快递小货</v>
      </c>
      <c r="D684" s="9">
        <f t="shared" si="31"/>
        <v>1</v>
      </c>
      <c r="E684" s="9">
        <f>_xlfn.XLOOKUP(C684,提成标准!C:C,提成标准!H:H,"")</f>
        <v>2</v>
      </c>
      <c r="F684" s="9">
        <f t="shared" si="32"/>
        <v>2</v>
      </c>
      <c r="G684" s="9">
        <f>_xlfn.XLOOKUP(I684,过机服务商重量差!A:A,过机服务商重量差!L:L)</f>
        <v>1.5</v>
      </c>
      <c r="H684" s="9" t="str">
        <f ca="1">IFERROR(LOOKUP(1,0/((B684=名单!B:B)*(VALUE(AY684)&gt;=名单!E:E)*(VALUE(AY684)&lt;=名单!G:G)*(AA684="正常走货")),名单!H:H),"否")</f>
        <v>是</v>
      </c>
      <c r="I684" s="64" t="s">
        <v>2169</v>
      </c>
      <c r="J684" s="64" t="s">
        <v>2171</v>
      </c>
      <c r="L684" s="65" t="s">
        <v>160</v>
      </c>
      <c r="N684" s="64" t="s">
        <v>18</v>
      </c>
      <c r="O684" s="66"/>
      <c r="P684" s="66"/>
      <c r="T684" s="66"/>
      <c r="U684" s="65" t="s">
        <v>161</v>
      </c>
      <c r="V684" s="65" t="s">
        <v>14381</v>
      </c>
      <c r="W684" s="66"/>
      <c r="Y684" s="66"/>
      <c r="Z684" s="66"/>
      <c r="AA684" s="65" t="s">
        <v>14382</v>
      </c>
      <c r="AQ684" s="64">
        <v>0</v>
      </c>
      <c r="AV684" s="66"/>
      <c r="AX684" s="66"/>
      <c r="AY684" s="67" t="s">
        <v>15077</v>
      </c>
      <c r="BC684" s="66"/>
      <c r="BE684" s="66"/>
    </row>
    <row r="685" spans="1:58">
      <c r="A685" s="9" t="str">
        <f t="shared" si="30"/>
        <v>2026-01</v>
      </c>
      <c r="B685" s="9" t="str">
        <f>_xlfn.XLOOKUP(I685,过机服务商重量差!A:A,过机服务商重量差!G:G)</f>
        <v>玉麒麟</v>
      </c>
      <c r="C685" s="9" t="str">
        <f>IF(N685="FBA","主营产品",IF(N685="专线","专线",LOOKUP(1,0/((G685&gt;=提成标准!D:D)*(G685&lt;提成标准!E:E)),提成标准!C:C)))</f>
        <v>快递小货</v>
      </c>
      <c r="D685" s="9">
        <f t="shared" si="31"/>
        <v>1</v>
      </c>
      <c r="E685" s="9">
        <f>_xlfn.XLOOKUP(C685,提成标准!C:C,提成标准!H:H,"")</f>
        <v>2</v>
      </c>
      <c r="F685" s="9">
        <f t="shared" si="32"/>
        <v>2</v>
      </c>
      <c r="G685" s="9">
        <f>_xlfn.XLOOKUP(I685,过机服务商重量差!A:A,过机服务商重量差!L:L)</f>
        <v>0.5</v>
      </c>
      <c r="H685" s="9" t="str">
        <f ca="1">IFERROR(LOOKUP(1,0/((B685=名单!B:B)*(VALUE(AY685)&gt;=名单!E:E)*(VALUE(AY685)&lt;=名单!G:G)*(AA685="正常走货")),名单!H:H),"否")</f>
        <v>否</v>
      </c>
      <c r="I685" s="64" t="s">
        <v>2172</v>
      </c>
      <c r="J685" s="64" t="s">
        <v>2174</v>
      </c>
      <c r="L685" s="65" t="s">
        <v>17</v>
      </c>
      <c r="N685" s="64" t="s">
        <v>18</v>
      </c>
      <c r="O685" s="66"/>
      <c r="P685" s="66"/>
      <c r="T685" s="66"/>
      <c r="U685" s="65" t="s">
        <v>442</v>
      </c>
      <c r="V685" s="65" t="s">
        <v>14413</v>
      </c>
      <c r="W685" s="66"/>
      <c r="Y685" s="66"/>
      <c r="Z685" s="66"/>
      <c r="AA685" s="65" t="s">
        <v>14382</v>
      </c>
      <c r="AQ685" s="64">
        <v>96.5</v>
      </c>
      <c r="AU685" s="66"/>
      <c r="AV685" s="66"/>
      <c r="AX685" s="66"/>
      <c r="AY685" s="67" t="s">
        <v>15078</v>
      </c>
      <c r="BE685" s="66"/>
    </row>
    <row r="686" spans="1:58">
      <c r="A686" s="9" t="str">
        <f t="shared" si="30"/>
        <v>2026-01</v>
      </c>
      <c r="B686" s="9" t="str">
        <f>_xlfn.XLOOKUP(I686,过机服务商重量差!A:A,过机服务商重量差!G:G)</f>
        <v>玉麒麟</v>
      </c>
      <c r="C686" s="9" t="str">
        <f>IF(N686="FBA","主营产品",IF(N686="专线","专线",LOOKUP(1,0/((G686&gt;=提成标准!D:D)*(G686&lt;提成标准!E:E)),提成标准!C:C)))</f>
        <v>快递小货</v>
      </c>
      <c r="D686" s="9">
        <f t="shared" si="31"/>
        <v>1</v>
      </c>
      <c r="E686" s="9">
        <f>_xlfn.XLOOKUP(C686,提成标准!C:C,提成标准!H:H,"")</f>
        <v>2</v>
      </c>
      <c r="F686" s="9">
        <f t="shared" si="32"/>
        <v>2</v>
      </c>
      <c r="G686" s="9">
        <f>_xlfn.XLOOKUP(I686,过机服务商重量差!A:A,过机服务商重量差!L:L)</f>
        <v>7.5</v>
      </c>
      <c r="H686" s="9" t="str">
        <f ca="1">IFERROR(LOOKUP(1,0/((B686=名单!B:B)*(VALUE(AY686)&gt;=名单!E:E)*(VALUE(AY686)&lt;=名单!G:G)*(AA686="正常走货")),名单!H:H),"否")</f>
        <v>否</v>
      </c>
      <c r="I686" s="64" t="s">
        <v>2175</v>
      </c>
      <c r="J686" s="64" t="s">
        <v>2177</v>
      </c>
      <c r="L686" s="65" t="s">
        <v>17</v>
      </c>
      <c r="N686" s="64" t="s">
        <v>18</v>
      </c>
      <c r="O686" s="66"/>
      <c r="P686" s="66"/>
      <c r="T686" s="66"/>
      <c r="U686" s="65" t="s">
        <v>562</v>
      </c>
      <c r="V686" s="65" t="s">
        <v>14413</v>
      </c>
      <c r="W686" s="66"/>
      <c r="Y686" s="66"/>
      <c r="Z686" s="66"/>
      <c r="AA686" s="65" t="s">
        <v>14382</v>
      </c>
      <c r="AQ686" s="64">
        <v>137.63</v>
      </c>
      <c r="AU686" s="66"/>
      <c r="AV686" s="66"/>
      <c r="AW686" s="66"/>
      <c r="AX686" s="66"/>
      <c r="AY686" s="67" t="s">
        <v>15079</v>
      </c>
      <c r="BC686" s="66"/>
      <c r="BE686" s="66"/>
    </row>
    <row r="687" spans="1:58">
      <c r="A687" s="9" t="str">
        <f t="shared" si="30"/>
        <v>2026-01</v>
      </c>
      <c r="B687" s="9" t="str">
        <f>_xlfn.XLOOKUP(I687,过机服务商重量差!A:A,过机服务商重量差!G:G)</f>
        <v>玉麒麟</v>
      </c>
      <c r="C687" s="9" t="str">
        <f>IF(N687="FBA","主营产品",IF(N687="专线","专线",LOOKUP(1,0/((G687&gt;=提成标准!D:D)*(G687&lt;提成标准!E:E)),提成标准!C:C)))</f>
        <v>快递小货</v>
      </c>
      <c r="D687" s="9">
        <f t="shared" si="31"/>
        <v>1</v>
      </c>
      <c r="E687" s="9">
        <f>_xlfn.XLOOKUP(C687,提成标准!C:C,提成标准!H:H,"")</f>
        <v>2</v>
      </c>
      <c r="F687" s="9">
        <f t="shared" si="32"/>
        <v>2</v>
      </c>
      <c r="G687" s="9">
        <f>_xlfn.XLOOKUP(I687,过机服务商重量差!A:A,过机服务商重量差!L:L)</f>
        <v>5</v>
      </c>
      <c r="H687" s="9" t="str">
        <f ca="1">IFERROR(LOOKUP(1,0/((B687=名单!B:B)*(VALUE(AY687)&gt;=名单!E:E)*(VALUE(AY687)&lt;=名单!G:G)*(AA687="正常走货")),名单!H:H),"否")</f>
        <v>否</v>
      </c>
      <c r="I687" s="64" t="s">
        <v>2178</v>
      </c>
      <c r="J687" s="64" t="s">
        <v>2180</v>
      </c>
      <c r="L687" s="65" t="s">
        <v>17</v>
      </c>
      <c r="N687" s="64" t="s">
        <v>18</v>
      </c>
      <c r="O687" s="66"/>
      <c r="P687" s="66"/>
      <c r="T687" s="66"/>
      <c r="U687" s="65" t="s">
        <v>99</v>
      </c>
      <c r="V687" s="64" t="s">
        <v>14413</v>
      </c>
      <c r="W687" s="66"/>
      <c r="Y687" s="66"/>
      <c r="Z687" s="66"/>
      <c r="AA687" s="65" t="s">
        <v>14382</v>
      </c>
      <c r="AQ687" s="64">
        <v>77.12</v>
      </c>
      <c r="AU687" s="66"/>
      <c r="AV687" s="66"/>
      <c r="AW687" s="66"/>
      <c r="AX687" s="66"/>
      <c r="AY687" s="67" t="s">
        <v>15080</v>
      </c>
      <c r="BE687" s="66"/>
      <c r="BF687" s="66"/>
    </row>
    <row r="688" spans="1:58">
      <c r="A688" s="9" t="str">
        <f t="shared" si="30"/>
        <v>2026-01</v>
      </c>
      <c r="B688" s="9" t="str">
        <f>_xlfn.XLOOKUP(I688,过机服务商重量差!A:A,过机服务商重量差!G:G)</f>
        <v>小旋风</v>
      </c>
      <c r="C688" s="9" t="str">
        <f>IF(N688="FBA","主营产品",IF(N688="专线","专线",LOOKUP(1,0/((G688&gt;=提成标准!D:D)*(G688&lt;提成标准!E:E)),提成标准!C:C)))</f>
        <v>快递大货</v>
      </c>
      <c r="D688" s="9">
        <f t="shared" si="31"/>
        <v>30</v>
      </c>
      <c r="E688" s="9">
        <f>_xlfn.XLOOKUP(C688,提成标准!C:C,提成标准!H:H,"")</f>
        <v>0.1</v>
      </c>
      <c r="F688" s="9">
        <f t="shared" si="32"/>
        <v>3</v>
      </c>
      <c r="G688" s="9">
        <f>_xlfn.XLOOKUP(I688,过机服务商重量差!A:A,过机服务商重量差!L:L)</f>
        <v>30</v>
      </c>
      <c r="H688" s="9" t="str">
        <f ca="1">IFERROR(LOOKUP(1,0/((B688=名单!B:B)*(VALUE(AY688)&gt;=名单!E:E)*(VALUE(AY688)&lt;=名单!G:G)*(AA688="正常走货")),名单!H:H),"否")</f>
        <v>否</v>
      </c>
      <c r="I688" s="64" t="s">
        <v>2181</v>
      </c>
      <c r="J688" s="64" t="s">
        <v>2183</v>
      </c>
      <c r="L688" s="65" t="s">
        <v>453</v>
      </c>
      <c r="N688" s="64" t="s">
        <v>18</v>
      </c>
      <c r="O688" s="66"/>
      <c r="P688" s="66"/>
      <c r="T688" s="66"/>
      <c r="U688" s="65" t="s">
        <v>99</v>
      </c>
      <c r="V688" s="65" t="s">
        <v>14413</v>
      </c>
      <c r="W688" s="66"/>
      <c r="Y688" s="66"/>
      <c r="Z688" s="66"/>
      <c r="AA688" s="65" t="s">
        <v>14382</v>
      </c>
      <c r="AQ688" s="64">
        <v>6</v>
      </c>
      <c r="AU688" s="66"/>
      <c r="AV688" s="66"/>
      <c r="AX688" s="66"/>
      <c r="AY688" s="67" t="s">
        <v>15081</v>
      </c>
      <c r="BE688" s="66"/>
    </row>
    <row r="689" spans="1:58">
      <c r="A689" s="9" t="str">
        <f t="shared" si="30"/>
        <v>2026-01</v>
      </c>
      <c r="B689" s="9" t="str">
        <f>_xlfn.XLOOKUP(I689,过机服务商重量差!A:A,过机服务商重量差!G:G)</f>
        <v>玉麒麟</v>
      </c>
      <c r="C689" s="9" t="str">
        <f>IF(N689="FBA","主营产品",IF(N689="专线","专线",LOOKUP(1,0/((G689&gt;=提成标准!D:D)*(G689&lt;提成标准!E:E)),提成标准!C:C)))</f>
        <v>快递大货</v>
      </c>
      <c r="D689" s="9">
        <f t="shared" si="31"/>
        <v>39</v>
      </c>
      <c r="E689" s="9">
        <f>_xlfn.XLOOKUP(C689,提成标准!C:C,提成标准!H:H,"")</f>
        <v>0.1</v>
      </c>
      <c r="F689" s="9">
        <f t="shared" si="32"/>
        <v>3.9</v>
      </c>
      <c r="G689" s="9">
        <f>_xlfn.XLOOKUP(I689,过机服务商重量差!A:A,过机服务商重量差!L:L)</f>
        <v>39</v>
      </c>
      <c r="H689" s="9" t="str">
        <f ca="1">IFERROR(LOOKUP(1,0/((B689=名单!B:B)*(VALUE(AY689)&gt;=名单!E:E)*(VALUE(AY689)&lt;=名单!G:G)*(AA689="正常走货")),名单!H:H),"否")</f>
        <v>否</v>
      </c>
      <c r="I689" s="64" t="s">
        <v>2184</v>
      </c>
      <c r="J689" s="64" t="s">
        <v>2186</v>
      </c>
      <c r="L689" s="65" t="s">
        <v>24</v>
      </c>
      <c r="N689" s="64" t="s">
        <v>18</v>
      </c>
      <c r="O689" s="66"/>
      <c r="P689" s="66"/>
      <c r="T689" s="66"/>
      <c r="U689" s="65" t="s">
        <v>211</v>
      </c>
      <c r="V689" s="65" t="s">
        <v>14410</v>
      </c>
      <c r="W689" s="66"/>
      <c r="Y689" s="66"/>
      <c r="Z689" s="66"/>
      <c r="AA689" s="65" t="s">
        <v>14382</v>
      </c>
      <c r="AQ689" s="64">
        <v>1118</v>
      </c>
      <c r="AV689" s="66"/>
      <c r="AW689" s="66"/>
      <c r="AX689" s="66"/>
      <c r="AY689" s="67" t="s">
        <v>15082</v>
      </c>
      <c r="BE689" s="66"/>
    </row>
    <row r="690" spans="1:58">
      <c r="A690" s="9" t="str">
        <f t="shared" si="30"/>
        <v>2026-01</v>
      </c>
      <c r="B690" s="9" t="str">
        <f>_xlfn.XLOOKUP(I690,过机服务商重量差!A:A,过机服务商重量差!G:G)</f>
        <v>风清扬</v>
      </c>
      <c r="C690" s="9" t="str">
        <f>IF(N690="FBA","主营产品",IF(N690="专线","专线",LOOKUP(1,0/((G690&gt;=提成标准!D:D)*(G690&lt;提成标准!E:E)),提成标准!C:C)))</f>
        <v>快递小货</v>
      </c>
      <c r="D690" s="9">
        <f t="shared" si="31"/>
        <v>1</v>
      </c>
      <c r="E690" s="9">
        <f>_xlfn.XLOOKUP(C690,提成标准!C:C,提成标准!H:H,"")</f>
        <v>2</v>
      </c>
      <c r="F690" s="9">
        <f t="shared" si="32"/>
        <v>2</v>
      </c>
      <c r="G690" s="9">
        <f>_xlfn.XLOOKUP(I690,过机服务商重量差!A:A,过机服务商重量差!L:L)</f>
        <v>16</v>
      </c>
      <c r="H690" s="9" t="str">
        <f ca="1">IFERROR(LOOKUP(1,0/((B690=名单!B:B)*(VALUE(AY690)&gt;=名单!E:E)*(VALUE(AY690)&lt;=名单!G:G)*(AA690="正常走货")),名单!H:H),"否")</f>
        <v>否</v>
      </c>
      <c r="I690" s="64" t="s">
        <v>2187</v>
      </c>
      <c r="J690" s="64" t="s">
        <v>2189</v>
      </c>
      <c r="L690" s="65" t="s">
        <v>144</v>
      </c>
      <c r="N690" s="64" t="s">
        <v>18</v>
      </c>
      <c r="O690" s="66"/>
      <c r="P690" s="66"/>
      <c r="T690" s="66"/>
      <c r="U690" s="65" t="s">
        <v>90</v>
      </c>
      <c r="V690" s="65" t="s">
        <v>14410</v>
      </c>
      <c r="W690" s="66"/>
      <c r="Y690" s="66"/>
      <c r="Z690" s="66"/>
      <c r="AA690" s="65" t="s">
        <v>14382</v>
      </c>
      <c r="AQ690" s="64">
        <v>56</v>
      </c>
      <c r="AV690" s="66"/>
      <c r="AW690" s="66"/>
      <c r="AX690" s="66"/>
      <c r="AY690" s="67" t="s">
        <v>15083</v>
      </c>
      <c r="BE690" s="66"/>
    </row>
    <row r="691" spans="1:58">
      <c r="A691" s="9" t="str">
        <f t="shared" si="30"/>
        <v>2026-01</v>
      </c>
      <c r="B691" s="9" t="str">
        <f>_xlfn.XLOOKUP(I691,过机服务商重量差!A:A,过机服务商重量差!G:G)</f>
        <v>风清扬</v>
      </c>
      <c r="C691" s="9" t="str">
        <f>IF(N691="FBA","主营产品",IF(N691="专线","专线",LOOKUP(1,0/((G691&gt;=提成标准!D:D)*(G691&lt;提成标准!E:E)),提成标准!C:C)))</f>
        <v>快递大货</v>
      </c>
      <c r="D691" s="9">
        <f t="shared" si="31"/>
        <v>23</v>
      </c>
      <c r="E691" s="9">
        <f>_xlfn.XLOOKUP(C691,提成标准!C:C,提成标准!H:H,"")</f>
        <v>0.1</v>
      </c>
      <c r="F691" s="9">
        <f t="shared" si="32"/>
        <v>2.3</v>
      </c>
      <c r="G691" s="9">
        <f>_xlfn.XLOOKUP(I691,过机服务商重量差!A:A,过机服务商重量差!L:L)</f>
        <v>23</v>
      </c>
      <c r="H691" s="9" t="str">
        <f ca="1">IFERROR(LOOKUP(1,0/((B691=名单!B:B)*(VALUE(AY691)&gt;=名单!E:E)*(VALUE(AY691)&lt;=名单!G:G)*(AA691="正常走货")),名单!H:H),"否")</f>
        <v>否</v>
      </c>
      <c r="I691" s="64" t="s">
        <v>2190</v>
      </c>
      <c r="J691" s="64" t="s">
        <v>2192</v>
      </c>
      <c r="L691" s="65" t="s">
        <v>231</v>
      </c>
      <c r="N691" s="64" t="s">
        <v>18</v>
      </c>
      <c r="O691" s="66"/>
      <c r="P691" s="66"/>
      <c r="T691" s="66"/>
      <c r="U691" s="65" t="s">
        <v>408</v>
      </c>
      <c r="V691" s="65" t="s">
        <v>14381</v>
      </c>
      <c r="W691" s="66"/>
      <c r="Y691" s="66"/>
      <c r="Z691" s="66"/>
      <c r="AA691" s="65" t="s">
        <v>14382</v>
      </c>
      <c r="AQ691" s="64">
        <v>115</v>
      </c>
      <c r="AU691" s="66"/>
      <c r="AV691" s="66"/>
      <c r="AX691" s="66"/>
      <c r="AY691" s="67" t="s">
        <v>15084</v>
      </c>
      <c r="BE691" s="66"/>
    </row>
    <row r="692" spans="1:58">
      <c r="A692" s="9" t="str">
        <f t="shared" si="30"/>
        <v>2026-01</v>
      </c>
      <c r="B692" s="9" t="str">
        <f>_xlfn.XLOOKUP(I692,过机服务商重量差!A:A,过机服务商重量差!G:G)</f>
        <v>无崖子</v>
      </c>
      <c r="C692" s="9" t="str">
        <f>IF(N692="FBA","主营产品",IF(N692="专线","专线",LOOKUP(1,0/((G692&gt;=提成标准!D:D)*(G692&lt;提成标准!E:E)),提成标准!C:C)))</f>
        <v>快递小货</v>
      </c>
      <c r="D692" s="9">
        <f t="shared" si="31"/>
        <v>1</v>
      </c>
      <c r="E692" s="9">
        <f>_xlfn.XLOOKUP(C692,提成标准!C:C,提成标准!H:H,"")</f>
        <v>2</v>
      </c>
      <c r="F692" s="9">
        <f t="shared" si="32"/>
        <v>2</v>
      </c>
      <c r="G692" s="9">
        <f>_xlfn.XLOOKUP(I692,过机服务商重量差!A:A,过机服务商重量差!L:L)</f>
        <v>18.5</v>
      </c>
      <c r="H692" s="9" t="str">
        <f ca="1">IFERROR(LOOKUP(1,0/((B692=名单!B:B)*(VALUE(AY692)&gt;=名单!E:E)*(VALUE(AY692)&lt;=名单!G:G)*(AA692="正常走货")),名单!H:H),"否")</f>
        <v>是</v>
      </c>
      <c r="I692" s="64" t="s">
        <v>2193</v>
      </c>
      <c r="J692" s="64" t="s">
        <v>2195</v>
      </c>
      <c r="L692" s="65" t="s">
        <v>845</v>
      </c>
      <c r="N692" s="64" t="s">
        <v>18</v>
      </c>
      <c r="O692" s="66"/>
      <c r="P692" s="66"/>
      <c r="T692" s="66"/>
      <c r="U692" s="65" t="s">
        <v>86</v>
      </c>
      <c r="V692" s="65" t="s">
        <v>14381</v>
      </c>
      <c r="W692" s="66"/>
      <c r="Y692" s="66"/>
      <c r="Z692" s="66"/>
      <c r="AA692" s="65" t="s">
        <v>14382</v>
      </c>
      <c r="AQ692" s="64">
        <v>0</v>
      </c>
      <c r="AU692" s="66"/>
      <c r="AV692" s="66"/>
      <c r="AX692" s="66"/>
      <c r="AY692" s="67" t="s">
        <v>15085</v>
      </c>
      <c r="BE692" s="66"/>
    </row>
    <row r="693" spans="1:58">
      <c r="A693" s="9" t="str">
        <f t="shared" si="30"/>
        <v>2026-01</v>
      </c>
      <c r="B693" s="9" t="str">
        <f>_xlfn.XLOOKUP(I693,过机服务商重量差!A:A,过机服务商重量差!G:G)</f>
        <v>玉麒麟</v>
      </c>
      <c r="C693" s="9" t="str">
        <f>IF(N693="FBA","主营产品",IF(N693="专线","专线",LOOKUP(1,0/((G693&gt;=提成标准!D:D)*(G693&lt;提成标准!E:E)),提成标准!C:C)))</f>
        <v>快递小货</v>
      </c>
      <c r="D693" s="9">
        <f t="shared" si="31"/>
        <v>1</v>
      </c>
      <c r="E693" s="9">
        <f>_xlfn.XLOOKUP(C693,提成标准!C:C,提成标准!H:H,"")</f>
        <v>2</v>
      </c>
      <c r="F693" s="9">
        <f t="shared" si="32"/>
        <v>2</v>
      </c>
      <c r="G693" s="9">
        <f>_xlfn.XLOOKUP(I693,过机服务商重量差!A:A,过机服务商重量差!L:L)</f>
        <v>15.5</v>
      </c>
      <c r="H693" s="9" t="str">
        <f ca="1">IFERROR(LOOKUP(1,0/((B693=名单!B:B)*(VALUE(AY693)&gt;=名单!E:E)*(VALUE(AY693)&lt;=名单!G:G)*(AA693="正常走货")),名单!H:H),"否")</f>
        <v>否</v>
      </c>
      <c r="I693" s="64" t="s">
        <v>2196</v>
      </c>
      <c r="J693" s="64" t="s">
        <v>2198</v>
      </c>
      <c r="L693" s="65" t="s">
        <v>256</v>
      </c>
      <c r="N693" s="64" t="s">
        <v>18</v>
      </c>
      <c r="O693" s="66"/>
      <c r="P693" s="66"/>
      <c r="T693" s="66"/>
      <c r="U693" s="65" t="s">
        <v>306</v>
      </c>
      <c r="V693" s="65" t="s">
        <v>14413</v>
      </c>
      <c r="W693" s="66"/>
      <c r="Y693" s="66"/>
      <c r="Z693" s="66"/>
      <c r="AA693" s="65" t="s">
        <v>14382</v>
      </c>
      <c r="AQ693" s="64">
        <v>168</v>
      </c>
      <c r="AV693" s="66"/>
      <c r="AX693" s="66"/>
      <c r="AY693" s="67" t="s">
        <v>15086</v>
      </c>
      <c r="BE693" s="66"/>
    </row>
    <row r="694" spans="1:58">
      <c r="A694" s="9" t="str">
        <f t="shared" si="30"/>
        <v>2026-01</v>
      </c>
      <c r="B694" s="9" t="str">
        <f>_xlfn.XLOOKUP(I694,过机服务商重量差!A:A,过机服务商重量差!G:G)</f>
        <v>玉麒麟</v>
      </c>
      <c r="C694" s="9" t="str">
        <f>IF(N694="FBA","主营产品",IF(N694="专线","专线",LOOKUP(1,0/((G694&gt;=提成标准!D:D)*(G694&lt;提成标准!E:E)),提成标准!C:C)))</f>
        <v>快递大货</v>
      </c>
      <c r="D694" s="9">
        <f t="shared" si="31"/>
        <v>29</v>
      </c>
      <c r="E694" s="9">
        <f>_xlfn.XLOOKUP(C694,提成标准!C:C,提成标准!H:H,"")</f>
        <v>0.1</v>
      </c>
      <c r="F694" s="9">
        <f t="shared" si="32"/>
        <v>2.9</v>
      </c>
      <c r="G694" s="9">
        <f>_xlfn.XLOOKUP(I694,过机服务商重量差!A:A,过机服务商重量差!L:L)</f>
        <v>29</v>
      </c>
      <c r="H694" s="9" t="str">
        <f ca="1">IFERROR(LOOKUP(1,0/((B694=名单!B:B)*(VALUE(AY694)&gt;=名单!E:E)*(VALUE(AY694)&lt;=名单!G:G)*(AA694="正常走货")),名单!H:H),"否")</f>
        <v>否</v>
      </c>
      <c r="I694" s="64" t="s">
        <v>2199</v>
      </c>
      <c r="J694" s="64" t="s">
        <v>2201</v>
      </c>
      <c r="L694" s="65" t="s">
        <v>256</v>
      </c>
      <c r="N694" s="64" t="s">
        <v>18</v>
      </c>
      <c r="O694" s="66"/>
      <c r="P694" s="66"/>
      <c r="T694" s="66"/>
      <c r="U694" s="65" t="s">
        <v>306</v>
      </c>
      <c r="V694" s="65" t="s">
        <v>14413</v>
      </c>
      <c r="W694" s="66"/>
      <c r="Y694" s="66"/>
      <c r="Z694" s="66"/>
      <c r="AA694" s="65" t="s">
        <v>14382</v>
      </c>
      <c r="AQ694" s="64">
        <v>88</v>
      </c>
      <c r="AU694" s="66"/>
      <c r="AV694" s="66"/>
      <c r="AX694" s="66"/>
      <c r="AY694" s="67" t="s">
        <v>15087</v>
      </c>
      <c r="BC694" s="66"/>
      <c r="BE694" s="66"/>
    </row>
    <row r="695" spans="1:58">
      <c r="A695" s="9" t="str">
        <f t="shared" si="30"/>
        <v>2026-01</v>
      </c>
      <c r="B695" s="9" t="str">
        <f>_xlfn.XLOOKUP(I695,过机服务商重量差!A:A,过机服务商重量差!G:G)</f>
        <v>玉麒麟</v>
      </c>
      <c r="C695" s="9" t="str">
        <f>IF(N695="FBA","主营产品",IF(N695="专线","专线",LOOKUP(1,0/((G695&gt;=提成标准!D:D)*(G695&lt;提成标准!E:E)),提成标准!C:C)))</f>
        <v>快递大货</v>
      </c>
      <c r="D695" s="9">
        <f t="shared" si="31"/>
        <v>29.5</v>
      </c>
      <c r="E695" s="9">
        <f>_xlfn.XLOOKUP(C695,提成标准!C:C,提成标准!H:H,"")</f>
        <v>0.1</v>
      </c>
      <c r="F695" s="9">
        <f t="shared" si="32"/>
        <v>2.95</v>
      </c>
      <c r="G695" s="9">
        <f>_xlfn.XLOOKUP(I695,过机服务商重量差!A:A,过机服务商重量差!L:L)</f>
        <v>29.5</v>
      </c>
      <c r="H695" s="9" t="str">
        <f ca="1">IFERROR(LOOKUP(1,0/((B695=名单!B:B)*(VALUE(AY695)&gt;=名单!E:E)*(VALUE(AY695)&lt;=名单!G:G)*(AA695="正常走货")),名单!H:H),"否")</f>
        <v>否</v>
      </c>
      <c r="I695" s="64" t="s">
        <v>2202</v>
      </c>
      <c r="J695" s="64" t="s">
        <v>2204</v>
      </c>
      <c r="L695" s="65" t="s">
        <v>256</v>
      </c>
      <c r="N695" s="64" t="s">
        <v>18</v>
      </c>
      <c r="O695" s="66"/>
      <c r="P695" s="66"/>
      <c r="T695" s="66"/>
      <c r="U695" s="65" t="s">
        <v>306</v>
      </c>
      <c r="V695" s="65" t="s">
        <v>14413</v>
      </c>
      <c r="W695" s="66"/>
      <c r="Y695" s="66"/>
      <c r="Z695" s="66"/>
      <c r="AA695" s="65" t="s">
        <v>14382</v>
      </c>
      <c r="AQ695" s="64">
        <v>310</v>
      </c>
      <c r="AU695" s="66"/>
      <c r="AV695" s="66"/>
      <c r="AW695" s="66"/>
      <c r="AX695" s="66"/>
      <c r="AY695" s="67" t="s">
        <v>15088</v>
      </c>
      <c r="BC695" s="66"/>
      <c r="BE695" s="66"/>
    </row>
    <row r="696" spans="1:58">
      <c r="A696" s="9" t="str">
        <f t="shared" si="30"/>
        <v>2026-01</v>
      </c>
      <c r="B696" s="9" t="str">
        <f>_xlfn.XLOOKUP(I696,过机服务商重量差!A:A,过机服务商重量差!G:G)</f>
        <v>玉麒麟</v>
      </c>
      <c r="C696" s="9" t="str">
        <f>IF(N696="FBA","主营产品",IF(N696="专线","专线",LOOKUP(1,0/((G696&gt;=提成标准!D:D)*(G696&lt;提成标准!E:E)),提成标准!C:C)))</f>
        <v>快递大货</v>
      </c>
      <c r="D696" s="9">
        <f t="shared" si="31"/>
        <v>166</v>
      </c>
      <c r="E696" s="9">
        <f>_xlfn.XLOOKUP(C696,提成标准!C:C,提成标准!H:H,"")</f>
        <v>0.1</v>
      </c>
      <c r="F696" s="9">
        <f t="shared" si="32"/>
        <v>16.6</v>
      </c>
      <c r="G696" s="9">
        <f>_xlfn.XLOOKUP(I696,过机服务商重量差!A:A,过机服务商重量差!L:L)</f>
        <v>166</v>
      </c>
      <c r="H696" s="9" t="str">
        <f ca="1">IFERROR(LOOKUP(1,0/((B696=名单!B:B)*(VALUE(AY696)&gt;=名单!E:E)*(VALUE(AY696)&lt;=名单!G:G)*(AA696="正常走货")),名单!H:H),"否")</f>
        <v>否</v>
      </c>
      <c r="I696" s="64" t="s">
        <v>2205</v>
      </c>
      <c r="J696" s="64" t="s">
        <v>2207</v>
      </c>
      <c r="L696" s="65" t="s">
        <v>24</v>
      </c>
      <c r="N696" s="64" t="s">
        <v>18</v>
      </c>
      <c r="O696" s="66"/>
      <c r="P696" s="66"/>
      <c r="T696" s="66"/>
      <c r="U696" s="65" t="s">
        <v>211</v>
      </c>
      <c r="V696" s="65" t="s">
        <v>14410</v>
      </c>
      <c r="W696" s="66"/>
      <c r="Y696" s="66"/>
      <c r="Z696" s="66"/>
      <c r="AA696" s="65" t="s">
        <v>14382</v>
      </c>
      <c r="AQ696" s="64">
        <v>722</v>
      </c>
      <c r="AU696" s="66"/>
      <c r="AV696" s="66"/>
      <c r="AW696" s="66"/>
      <c r="AX696" s="66"/>
      <c r="AY696" s="67" t="s">
        <v>15089</v>
      </c>
      <c r="BE696" s="66"/>
    </row>
    <row r="697" spans="1:58">
      <c r="A697" s="9" t="str">
        <f t="shared" si="30"/>
        <v>2026-01</v>
      </c>
      <c r="B697" s="9" t="str">
        <f>_xlfn.XLOOKUP(I697,过机服务商重量差!A:A,过机服务商重量差!G:G)</f>
        <v>玉麒麟</v>
      </c>
      <c r="C697" s="9" t="str">
        <f>IF(N697="FBA","主营产品",IF(N697="专线","专线",LOOKUP(1,0/((G697&gt;=提成标准!D:D)*(G697&lt;提成标准!E:E)),提成标准!C:C)))</f>
        <v>快递小货</v>
      </c>
      <c r="D697" s="9">
        <f t="shared" si="31"/>
        <v>1</v>
      </c>
      <c r="E697" s="9">
        <f>_xlfn.XLOOKUP(C697,提成标准!C:C,提成标准!H:H,"")</f>
        <v>2</v>
      </c>
      <c r="F697" s="9">
        <f t="shared" si="32"/>
        <v>2</v>
      </c>
      <c r="G697" s="9">
        <f>_xlfn.XLOOKUP(I697,过机服务商重量差!A:A,过机服务商重量差!L:L)</f>
        <v>2</v>
      </c>
      <c r="H697" s="9" t="str">
        <f ca="1">IFERROR(LOOKUP(1,0/((B697=名单!B:B)*(VALUE(AY697)&gt;=名单!E:E)*(VALUE(AY697)&lt;=名单!G:G)*(AA697="正常走货")),名单!H:H),"否")</f>
        <v>否</v>
      </c>
      <c r="I697" s="64" t="s">
        <v>2208</v>
      </c>
      <c r="J697" s="64" t="s">
        <v>2210</v>
      </c>
      <c r="L697" s="65" t="s">
        <v>17</v>
      </c>
      <c r="N697" s="64" t="s">
        <v>18</v>
      </c>
      <c r="O697" s="66"/>
      <c r="P697" s="66"/>
      <c r="T697" s="66"/>
      <c r="U697" s="65" t="s">
        <v>79</v>
      </c>
      <c r="V697" s="64" t="s">
        <v>14381</v>
      </c>
      <c r="W697" s="66"/>
      <c r="Y697" s="66"/>
      <c r="Z697" s="66"/>
      <c r="AA697" s="65" t="s">
        <v>14382</v>
      </c>
      <c r="AQ697" s="64">
        <v>42.67</v>
      </c>
      <c r="AU697" s="66"/>
      <c r="AV697" s="66"/>
      <c r="AW697" s="66"/>
      <c r="AX697" s="66"/>
      <c r="AY697" s="67" t="s">
        <v>15090</v>
      </c>
      <c r="BE697" s="66"/>
    </row>
    <row r="698" spans="1:58">
      <c r="A698" s="9" t="str">
        <f t="shared" si="30"/>
        <v>2026-01</v>
      </c>
      <c r="B698" s="9" t="str">
        <f>_xlfn.XLOOKUP(I698,过机服务商重量差!A:A,过机服务商重量差!G:G)</f>
        <v>玉麒麟</v>
      </c>
      <c r="C698" s="9" t="str">
        <f>IF(N698="FBA","主营产品",IF(N698="专线","专线",LOOKUP(1,0/((G698&gt;=提成标准!D:D)*(G698&lt;提成标准!E:E)),提成标准!C:C)))</f>
        <v>快递大货</v>
      </c>
      <c r="D698" s="9">
        <f t="shared" si="31"/>
        <v>28</v>
      </c>
      <c r="E698" s="9">
        <f>_xlfn.XLOOKUP(C698,提成标准!C:C,提成标准!H:H,"")</f>
        <v>0.1</v>
      </c>
      <c r="F698" s="9">
        <f t="shared" si="32"/>
        <v>2.8</v>
      </c>
      <c r="G698" s="9">
        <f>_xlfn.XLOOKUP(I698,过机服务商重量差!A:A,过机服务商重量差!L:L)</f>
        <v>28</v>
      </c>
      <c r="H698" s="9" t="str">
        <f ca="1">IFERROR(LOOKUP(1,0/((B698=名单!B:B)*(VALUE(AY698)&gt;=名单!E:E)*(VALUE(AY698)&lt;=名单!G:G)*(AA698="正常走货")),名单!H:H),"否")</f>
        <v>否</v>
      </c>
      <c r="I698" s="64" t="s">
        <v>2211</v>
      </c>
      <c r="J698" s="64" t="s">
        <v>2213</v>
      </c>
      <c r="L698" s="65" t="s">
        <v>17</v>
      </c>
      <c r="N698" s="64" t="s">
        <v>18</v>
      </c>
      <c r="O698" s="66"/>
      <c r="P698" s="66"/>
      <c r="T698" s="66"/>
      <c r="U698" s="65" t="s">
        <v>353</v>
      </c>
      <c r="V698" s="64" t="s">
        <v>14389</v>
      </c>
      <c r="W698" s="66"/>
      <c r="Y698" s="66"/>
      <c r="Z698" s="66"/>
      <c r="AA698" s="65" t="s">
        <v>14382</v>
      </c>
      <c r="AQ698" s="64">
        <v>58.03</v>
      </c>
      <c r="AU698" s="66"/>
      <c r="AV698" s="66"/>
      <c r="AW698" s="66"/>
      <c r="AX698" s="66"/>
      <c r="AY698" s="67" t="s">
        <v>15091</v>
      </c>
      <c r="BE698" s="66"/>
    </row>
    <row r="699" spans="1:58">
      <c r="A699" s="9" t="str">
        <f t="shared" si="30"/>
        <v>2026-01</v>
      </c>
      <c r="B699" s="9" t="str">
        <f>_xlfn.XLOOKUP(I699,过机服务商重量差!A:A,过机服务商重量差!G:G)</f>
        <v>玉麒麟</v>
      </c>
      <c r="C699" s="9" t="str">
        <f>IF(N699="FBA","主营产品",IF(N699="专线","专线",LOOKUP(1,0/((G699&gt;=提成标准!D:D)*(G699&lt;提成标准!E:E)),提成标准!C:C)))</f>
        <v>快递小货</v>
      </c>
      <c r="D699" s="9">
        <f t="shared" si="31"/>
        <v>1</v>
      </c>
      <c r="E699" s="9">
        <f>_xlfn.XLOOKUP(C699,提成标准!C:C,提成标准!H:H,"")</f>
        <v>2</v>
      </c>
      <c r="F699" s="9">
        <f t="shared" si="32"/>
        <v>2</v>
      </c>
      <c r="G699" s="9">
        <f>_xlfn.XLOOKUP(I699,过机服务商重量差!A:A,过机服务商重量差!L:L)</f>
        <v>3</v>
      </c>
      <c r="H699" s="9" t="str">
        <f ca="1">IFERROR(LOOKUP(1,0/((B699=名单!B:B)*(VALUE(AY699)&gt;=名单!E:E)*(VALUE(AY699)&lt;=名单!G:G)*(AA699="正常走货")),名单!H:H),"否")</f>
        <v>否</v>
      </c>
      <c r="I699" s="64" t="s">
        <v>2214</v>
      </c>
      <c r="J699" s="64" t="s">
        <v>2216</v>
      </c>
      <c r="L699" s="65" t="s">
        <v>17</v>
      </c>
      <c r="N699" s="65" t="s">
        <v>18</v>
      </c>
      <c r="O699" s="66"/>
      <c r="P699" s="66"/>
      <c r="T699" s="66"/>
      <c r="U699" s="65" t="s">
        <v>398</v>
      </c>
      <c r="V699" s="65" t="s">
        <v>14385</v>
      </c>
      <c r="W699" s="66"/>
      <c r="Y699" s="66"/>
      <c r="Z699" s="66"/>
      <c r="AA699" s="65" t="s">
        <v>14382</v>
      </c>
      <c r="AQ699" s="64">
        <v>167.1</v>
      </c>
      <c r="AU699" s="66"/>
      <c r="AV699" s="66"/>
      <c r="AW699" s="66"/>
      <c r="AX699" s="66"/>
      <c r="AY699" s="67" t="s">
        <v>15092</v>
      </c>
      <c r="BE699" s="66"/>
    </row>
    <row r="700" spans="1:58">
      <c r="A700" s="9" t="str">
        <f t="shared" si="30"/>
        <v>2026-01</v>
      </c>
      <c r="B700" s="9" t="str">
        <f>_xlfn.XLOOKUP(I700,过机服务商重量差!A:A,过机服务商重量差!G:G)</f>
        <v>小旋风</v>
      </c>
      <c r="C700" s="9" t="str">
        <f>IF(N700="FBA","主营产品",IF(N700="专线","专线",LOOKUP(1,0/((G700&gt;=提成标准!D:D)*(G700&lt;提成标准!E:E)),提成标准!C:C)))</f>
        <v>快递大货</v>
      </c>
      <c r="D700" s="9">
        <f t="shared" si="31"/>
        <v>520</v>
      </c>
      <c r="E700" s="9">
        <f>_xlfn.XLOOKUP(C700,提成标准!C:C,提成标准!H:H,"")</f>
        <v>0.1</v>
      </c>
      <c r="F700" s="9">
        <f t="shared" si="32"/>
        <v>52</v>
      </c>
      <c r="G700" s="9">
        <f>_xlfn.XLOOKUP(I700,过机服务商重量差!A:A,过机服务商重量差!L:L)</f>
        <v>520</v>
      </c>
      <c r="H700" s="9" t="str">
        <f ca="1">IFERROR(LOOKUP(1,0/((B700=名单!B:B)*(VALUE(AY700)&gt;=名单!E:E)*(VALUE(AY700)&lt;=名单!G:G)*(AA700="正常走货")),名单!H:H),"否")</f>
        <v>否</v>
      </c>
      <c r="I700" s="64" t="s">
        <v>2217</v>
      </c>
      <c r="J700" s="64" t="s">
        <v>2219</v>
      </c>
      <c r="L700" s="65" t="s">
        <v>453</v>
      </c>
      <c r="N700" s="64" t="s">
        <v>18</v>
      </c>
      <c r="O700" s="66"/>
      <c r="P700" s="66"/>
      <c r="T700" s="66"/>
      <c r="U700" s="65" t="s">
        <v>471</v>
      </c>
      <c r="V700" s="64" t="s">
        <v>14389</v>
      </c>
      <c r="W700" s="66"/>
      <c r="Y700" s="66"/>
      <c r="Z700" s="66"/>
      <c r="AA700" s="65" t="s">
        <v>14382</v>
      </c>
      <c r="AQ700" s="64">
        <v>164.35</v>
      </c>
      <c r="AU700" s="66"/>
      <c r="AV700" s="66"/>
      <c r="AW700" s="66"/>
      <c r="AX700" s="66"/>
      <c r="AY700" s="67" t="s">
        <v>15093</v>
      </c>
      <c r="BE700" s="66"/>
    </row>
    <row r="701" spans="1:58">
      <c r="A701" s="9" t="str">
        <f t="shared" si="30"/>
        <v>2026-01</v>
      </c>
      <c r="B701" s="9" t="str">
        <f>_xlfn.XLOOKUP(I701,过机服务商重量差!A:A,过机服务商重量差!G:G)</f>
        <v>玉麒麟</v>
      </c>
      <c r="C701" s="9" t="str">
        <f>IF(N701="FBA","主营产品",IF(N701="专线","专线",LOOKUP(1,0/((G701&gt;=提成标准!D:D)*(G701&lt;提成标准!E:E)),提成标准!C:C)))</f>
        <v>快递小货</v>
      </c>
      <c r="D701" s="9">
        <f t="shared" si="31"/>
        <v>1</v>
      </c>
      <c r="E701" s="9">
        <f>_xlfn.XLOOKUP(C701,提成标准!C:C,提成标准!H:H,"")</f>
        <v>2</v>
      </c>
      <c r="F701" s="9">
        <f t="shared" si="32"/>
        <v>2</v>
      </c>
      <c r="G701" s="9">
        <f>_xlfn.XLOOKUP(I701,过机服务商重量差!A:A,过机服务商重量差!L:L)</f>
        <v>7</v>
      </c>
      <c r="H701" s="9" t="str">
        <f ca="1">IFERROR(LOOKUP(1,0/((B701=名单!B:B)*(VALUE(AY701)&gt;=名单!E:E)*(VALUE(AY701)&lt;=名单!G:G)*(AA701="正常走货")),名单!H:H),"否")</f>
        <v>否</v>
      </c>
      <c r="I701" s="64" t="s">
        <v>2220</v>
      </c>
      <c r="J701" s="64" t="s">
        <v>2222</v>
      </c>
      <c r="L701" s="65" t="s">
        <v>17</v>
      </c>
      <c r="N701" s="64" t="s">
        <v>18</v>
      </c>
      <c r="O701" s="66"/>
      <c r="P701" s="66"/>
      <c r="T701" s="66"/>
      <c r="U701" s="65" t="s">
        <v>79</v>
      </c>
      <c r="V701" s="65" t="s">
        <v>14381</v>
      </c>
      <c r="W701" s="66"/>
      <c r="Y701" s="66"/>
      <c r="Z701" s="66"/>
      <c r="AA701" s="65" t="s">
        <v>14382</v>
      </c>
      <c r="AQ701" s="64">
        <v>70.73</v>
      </c>
      <c r="AV701" s="66"/>
      <c r="AX701" s="66"/>
      <c r="AY701" s="67" t="s">
        <v>15094</v>
      </c>
      <c r="BE701" s="66"/>
    </row>
    <row r="702" spans="1:58">
      <c r="A702" s="9" t="str">
        <f t="shared" ref="A702:A765" si="33">MID(AY702,1,7)</f>
        <v>2026-01</v>
      </c>
      <c r="B702" s="9" t="str">
        <f>_xlfn.XLOOKUP(I702,过机服务商重量差!A:A,过机服务商重量差!G:G)</f>
        <v>玉麒麟</v>
      </c>
      <c r="C702" s="9" t="str">
        <f>IF(N702="FBA","主营产品",IF(N702="专线","专线",LOOKUP(1,0/((G702&gt;=提成标准!D:D)*(G702&lt;提成标准!E:E)),提成标准!C:C)))</f>
        <v>快递小货</v>
      </c>
      <c r="D702" s="9">
        <f t="shared" si="31"/>
        <v>1</v>
      </c>
      <c r="E702" s="9">
        <f>_xlfn.XLOOKUP(C702,提成标准!C:C,提成标准!H:H,"")</f>
        <v>2</v>
      </c>
      <c r="F702" s="9">
        <f t="shared" si="32"/>
        <v>2</v>
      </c>
      <c r="G702" s="9">
        <f>_xlfn.XLOOKUP(I702,过机服务商重量差!A:A,过机服务商重量差!L:L)</f>
        <v>0.5</v>
      </c>
      <c r="H702" s="9" t="str">
        <f ca="1">IFERROR(LOOKUP(1,0/((B702=名单!B:B)*(VALUE(AY702)&gt;=名单!E:E)*(VALUE(AY702)&lt;=名单!G:G)*(AA702="正常走货")),名单!H:H),"否")</f>
        <v>否</v>
      </c>
      <c r="I702" s="64" t="s">
        <v>2223</v>
      </c>
      <c r="J702" s="64" t="s">
        <v>36</v>
      </c>
      <c r="L702" s="65" t="s">
        <v>17</v>
      </c>
      <c r="N702" s="64" t="s">
        <v>18</v>
      </c>
      <c r="O702" s="66"/>
      <c r="P702" s="66"/>
      <c r="T702" s="66"/>
      <c r="U702" s="65" t="s">
        <v>79</v>
      </c>
      <c r="V702" s="65" t="s">
        <v>14381</v>
      </c>
      <c r="W702" s="66"/>
      <c r="Y702" s="66"/>
      <c r="Z702" s="66"/>
      <c r="AA702" s="65" t="s">
        <v>14382</v>
      </c>
      <c r="AQ702" s="64">
        <v>127.9</v>
      </c>
      <c r="AU702" s="66"/>
      <c r="AV702" s="66"/>
      <c r="AW702" s="66"/>
      <c r="AX702" s="66"/>
      <c r="AY702" s="67" t="s">
        <v>15095</v>
      </c>
      <c r="BE702" s="66"/>
    </row>
    <row r="703" spans="1:58">
      <c r="A703" s="9" t="str">
        <f t="shared" si="33"/>
        <v>2026-01</v>
      </c>
      <c r="B703" s="9" t="str">
        <f>_xlfn.XLOOKUP(I703,过机服务商重量差!A:A,过机服务商重量差!G:G)</f>
        <v>风清扬</v>
      </c>
      <c r="C703" s="9" t="str">
        <f>IF(N703="FBA","主营产品",IF(N703="专线","专线",LOOKUP(1,0/((G703&gt;=提成标准!D:D)*(G703&lt;提成标准!E:E)),提成标准!C:C)))</f>
        <v>快递大货</v>
      </c>
      <c r="D703" s="9">
        <f t="shared" si="31"/>
        <v>246</v>
      </c>
      <c r="E703" s="9">
        <f>_xlfn.XLOOKUP(C703,提成标准!C:C,提成标准!H:H,"")</f>
        <v>0.1</v>
      </c>
      <c r="F703" s="9">
        <f t="shared" si="32"/>
        <v>24.6</v>
      </c>
      <c r="G703" s="9">
        <f>_xlfn.XLOOKUP(I703,过机服务商重量差!A:A,过机服务商重量差!L:L)</f>
        <v>246</v>
      </c>
      <c r="H703" s="9" t="str">
        <f ca="1">IFERROR(LOOKUP(1,0/((B703=名单!B:B)*(VALUE(AY703)&gt;=名单!E:E)*(VALUE(AY703)&lt;=名单!G:G)*(AA703="正常走货")),名单!H:H),"否")</f>
        <v>否</v>
      </c>
      <c r="I703" s="64" t="s">
        <v>2225</v>
      </c>
      <c r="J703" s="64" t="s">
        <v>50</v>
      </c>
      <c r="L703" s="65" t="s">
        <v>2227</v>
      </c>
      <c r="N703" s="64" t="s">
        <v>18</v>
      </c>
      <c r="O703" s="66"/>
      <c r="P703" s="66"/>
      <c r="T703" s="66"/>
      <c r="U703" s="65" t="s">
        <v>604</v>
      </c>
      <c r="V703" s="64" t="s">
        <v>14410</v>
      </c>
      <c r="W703" s="66"/>
      <c r="Y703" s="66"/>
      <c r="Z703" s="66"/>
      <c r="AA703" s="65" t="s">
        <v>14382</v>
      </c>
      <c r="AQ703" s="64">
        <v>516.57</v>
      </c>
      <c r="AU703" s="66"/>
      <c r="AV703" s="66"/>
      <c r="AW703" s="66"/>
      <c r="AX703" s="66"/>
      <c r="AY703" s="67" t="s">
        <v>15096</v>
      </c>
      <c r="BE703" s="66"/>
      <c r="BF703" s="66"/>
    </row>
    <row r="704" spans="1:58">
      <c r="A704" s="9" t="str">
        <f t="shared" si="33"/>
        <v>2026-01</v>
      </c>
      <c r="B704" s="9" t="str">
        <f>_xlfn.XLOOKUP(I704,过机服务商重量差!A:A,过机服务商重量差!G:G)</f>
        <v>小旋风</v>
      </c>
      <c r="C704" s="9" t="str">
        <f>IF(N704="FBA","主营产品",IF(N704="专线","专线",LOOKUP(1,0/((G704&gt;=提成标准!D:D)*(G704&lt;提成标准!E:E)),提成标准!C:C)))</f>
        <v>快递大货</v>
      </c>
      <c r="D704" s="9">
        <f t="shared" ref="D704:D767" si="34">IF(C704="快递小货",1,IF(C704="主营产品",0,G704))</f>
        <v>42</v>
      </c>
      <c r="E704" s="9">
        <f>_xlfn.XLOOKUP(C704,提成标准!C:C,提成标准!H:H,"")</f>
        <v>0.1</v>
      </c>
      <c r="F704" s="9">
        <f t="shared" ref="F704:F767" si="35">D704*E704</f>
        <v>4.2</v>
      </c>
      <c r="G704" s="9">
        <f>_xlfn.XLOOKUP(I704,过机服务商重量差!A:A,过机服务商重量差!L:L)</f>
        <v>42</v>
      </c>
      <c r="H704" s="9" t="str">
        <f ca="1">IFERROR(LOOKUP(1,0/((B704=名单!B:B)*(VALUE(AY704)&gt;=名单!E:E)*(VALUE(AY704)&lt;=名单!G:G)*(AA704="正常走货")),名单!H:H),"否")</f>
        <v>否</v>
      </c>
      <c r="I704" s="64" t="s">
        <v>2228</v>
      </c>
      <c r="J704" s="64" t="s">
        <v>2230</v>
      </c>
      <c r="L704" s="65" t="s">
        <v>85</v>
      </c>
      <c r="N704" s="64" t="s">
        <v>18</v>
      </c>
      <c r="O704" s="66"/>
      <c r="P704" s="66"/>
      <c r="T704" s="66"/>
      <c r="U704" s="65" t="s">
        <v>1006</v>
      </c>
      <c r="V704" s="65" t="s">
        <v>14385</v>
      </c>
      <c r="W704" s="66"/>
      <c r="Y704" s="66"/>
      <c r="Z704" s="66"/>
      <c r="AA704" s="65" t="s">
        <v>14382</v>
      </c>
      <c r="AQ704" s="64">
        <v>76.4000000000001</v>
      </c>
      <c r="AU704" s="66"/>
      <c r="AV704" s="66"/>
      <c r="AW704" s="66"/>
      <c r="AX704" s="66"/>
      <c r="AY704" s="67" t="s">
        <v>15097</v>
      </c>
      <c r="BE704" s="66"/>
    </row>
    <row r="705" spans="1:58">
      <c r="A705" s="9" t="str">
        <f t="shared" si="33"/>
        <v>2026-01</v>
      </c>
      <c r="B705" s="9" t="str">
        <f>_xlfn.XLOOKUP(I705,过机服务商重量差!A:A,过机服务商重量差!G:G)</f>
        <v>玉麒麟</v>
      </c>
      <c r="C705" s="9" t="str">
        <f>IF(N705="FBA","主营产品",IF(N705="专线","专线",LOOKUP(1,0/((G705&gt;=提成标准!D:D)*(G705&lt;提成标准!E:E)),提成标准!C:C)))</f>
        <v>快递小货</v>
      </c>
      <c r="D705" s="9">
        <f t="shared" si="34"/>
        <v>1</v>
      </c>
      <c r="E705" s="9">
        <f>_xlfn.XLOOKUP(C705,提成标准!C:C,提成标准!H:H,"")</f>
        <v>2</v>
      </c>
      <c r="F705" s="9">
        <f t="shared" si="35"/>
        <v>2</v>
      </c>
      <c r="G705" s="9">
        <f>_xlfn.XLOOKUP(I705,过机服务商重量差!A:A,过机服务商重量差!L:L)</f>
        <v>7</v>
      </c>
      <c r="H705" s="9" t="str">
        <f ca="1">IFERROR(LOOKUP(1,0/((B705=名单!B:B)*(VALUE(AY705)&gt;=名单!E:E)*(VALUE(AY705)&lt;=名单!G:G)*(AA705="正常走货")),名单!H:H),"否")</f>
        <v>否</v>
      </c>
      <c r="I705" s="64" t="s">
        <v>2231</v>
      </c>
      <c r="J705" s="64" t="s">
        <v>2233</v>
      </c>
      <c r="L705" s="65" t="s">
        <v>17</v>
      </c>
      <c r="N705" s="64" t="s">
        <v>18</v>
      </c>
      <c r="O705" s="66"/>
      <c r="P705" s="66"/>
      <c r="T705" s="66"/>
      <c r="U705" s="65" t="s">
        <v>408</v>
      </c>
      <c r="V705" s="65" t="s">
        <v>14381</v>
      </c>
      <c r="W705" s="66"/>
      <c r="Y705" s="66"/>
      <c r="Z705" s="66"/>
      <c r="AA705" s="65" t="s">
        <v>14382</v>
      </c>
      <c r="AQ705" s="64">
        <v>82.1</v>
      </c>
      <c r="AV705" s="66"/>
      <c r="AX705" s="66"/>
      <c r="AY705" s="67" t="s">
        <v>15098</v>
      </c>
      <c r="BE705" s="66"/>
      <c r="BF705" s="66"/>
    </row>
    <row r="706" spans="1:58">
      <c r="A706" s="9" t="str">
        <f t="shared" si="33"/>
        <v>2026-01</v>
      </c>
      <c r="B706" s="9" t="str">
        <f>_xlfn.XLOOKUP(I706,过机服务商重量差!A:A,过机服务商重量差!G:G)</f>
        <v>玉麒麟</v>
      </c>
      <c r="C706" s="9" t="str">
        <f>IF(N706="FBA","主营产品",IF(N706="专线","专线",LOOKUP(1,0/((G706&gt;=提成标准!D:D)*(G706&lt;提成标准!E:E)),提成标准!C:C)))</f>
        <v>快递小货</v>
      </c>
      <c r="D706" s="9">
        <f t="shared" si="34"/>
        <v>1</v>
      </c>
      <c r="E706" s="9">
        <f>_xlfn.XLOOKUP(C706,提成标准!C:C,提成标准!H:H,"")</f>
        <v>2</v>
      </c>
      <c r="F706" s="9">
        <f t="shared" si="35"/>
        <v>2</v>
      </c>
      <c r="G706" s="9">
        <f>_xlfn.XLOOKUP(I706,过机服务商重量差!A:A,过机服务商重量差!L:L)</f>
        <v>15</v>
      </c>
      <c r="H706" s="9" t="str">
        <f ca="1">IFERROR(LOOKUP(1,0/((B706=名单!B:B)*(VALUE(AY706)&gt;=名单!E:E)*(VALUE(AY706)&lt;=名单!G:G)*(AA706="正常走货")),名单!H:H),"否")</f>
        <v>否</v>
      </c>
      <c r="I706" s="64" t="s">
        <v>2234</v>
      </c>
      <c r="J706" s="64" t="s">
        <v>2236</v>
      </c>
      <c r="L706" s="65" t="s">
        <v>17</v>
      </c>
      <c r="N706" s="64" t="s">
        <v>18</v>
      </c>
      <c r="O706" s="66"/>
      <c r="P706" s="66"/>
      <c r="T706" s="66"/>
      <c r="U706" s="65" t="s">
        <v>1269</v>
      </c>
      <c r="V706" s="65" t="s">
        <v>14389</v>
      </c>
      <c r="W706" s="66"/>
      <c r="Y706" s="66"/>
      <c r="Z706" s="66"/>
      <c r="AA706" s="65" t="s">
        <v>14382</v>
      </c>
      <c r="AQ706" s="64">
        <v>280.3</v>
      </c>
      <c r="AU706" s="66"/>
      <c r="AV706" s="66"/>
      <c r="AX706" s="66"/>
      <c r="AY706" s="67" t="s">
        <v>15099</v>
      </c>
    </row>
    <row r="707" spans="1:58">
      <c r="A707" s="9" t="str">
        <f t="shared" si="33"/>
        <v>2026-01</v>
      </c>
      <c r="B707" s="9" t="str">
        <f>_xlfn.XLOOKUP(I707,过机服务商重量差!A:A,过机服务商重量差!G:G)</f>
        <v>玉麒麟</v>
      </c>
      <c r="C707" s="9" t="str">
        <f>IF(N707="FBA","主营产品",IF(N707="专线","专线",LOOKUP(1,0/((G707&gt;=提成标准!D:D)*(G707&lt;提成标准!E:E)),提成标准!C:C)))</f>
        <v>快递大货</v>
      </c>
      <c r="D707" s="9">
        <f t="shared" si="34"/>
        <v>33</v>
      </c>
      <c r="E707" s="9">
        <f>_xlfn.XLOOKUP(C707,提成标准!C:C,提成标准!H:H,"")</f>
        <v>0.1</v>
      </c>
      <c r="F707" s="9">
        <f t="shared" si="35"/>
        <v>3.3</v>
      </c>
      <c r="G707" s="9">
        <f>_xlfn.XLOOKUP(I707,过机服务商重量差!A:A,过机服务商重量差!L:L)</f>
        <v>33</v>
      </c>
      <c r="H707" s="9" t="str">
        <f ca="1">IFERROR(LOOKUP(1,0/((B707=名单!B:B)*(VALUE(AY707)&gt;=名单!E:E)*(VALUE(AY707)&lt;=名单!G:G)*(AA707="正常走货")),名单!H:H),"否")</f>
        <v>否</v>
      </c>
      <c r="I707" s="64" t="s">
        <v>2237</v>
      </c>
      <c r="J707" s="64" t="s">
        <v>2239</v>
      </c>
      <c r="L707" s="65" t="s">
        <v>17</v>
      </c>
      <c r="N707" s="64" t="s">
        <v>18</v>
      </c>
      <c r="O707" s="66"/>
      <c r="P707" s="66"/>
      <c r="T707" s="66"/>
      <c r="U707" s="65" t="s">
        <v>1567</v>
      </c>
      <c r="V707" s="65" t="s">
        <v>14389</v>
      </c>
      <c r="W707" s="66"/>
      <c r="Y707" s="66"/>
      <c r="Z707" s="66"/>
      <c r="AA707" s="65" t="s">
        <v>14382</v>
      </c>
      <c r="AQ707" s="64">
        <v>148.5</v>
      </c>
      <c r="AU707" s="66"/>
      <c r="AV707" s="66"/>
      <c r="AX707" s="66"/>
      <c r="AY707" s="67" t="s">
        <v>15100</v>
      </c>
      <c r="BE707" s="66"/>
    </row>
    <row r="708" spans="1:58">
      <c r="A708" s="9" t="str">
        <f t="shared" si="33"/>
        <v>2026-01</v>
      </c>
      <c r="B708" s="9" t="str">
        <f>_xlfn.XLOOKUP(I708,过机服务商重量差!A:A,过机服务商重量差!G:G)</f>
        <v>小旋风</v>
      </c>
      <c r="C708" s="9" t="str">
        <f>IF(N708="FBA","主营产品",IF(N708="专线","专线",LOOKUP(1,0/((G708&gt;=提成标准!D:D)*(G708&lt;提成标准!E:E)),提成标准!C:C)))</f>
        <v>快递大货</v>
      </c>
      <c r="D708" s="9">
        <f t="shared" si="34"/>
        <v>153</v>
      </c>
      <c r="E708" s="9">
        <f>_xlfn.XLOOKUP(C708,提成标准!C:C,提成标准!H:H,"")</f>
        <v>0.1</v>
      </c>
      <c r="F708" s="9">
        <f t="shared" si="35"/>
        <v>15.3</v>
      </c>
      <c r="G708" s="9">
        <f>_xlfn.XLOOKUP(I708,过机服务商重量差!A:A,过机服务商重量差!L:L)</f>
        <v>153</v>
      </c>
      <c r="H708" s="9" t="str">
        <f ca="1">IFERROR(LOOKUP(1,0/((B708=名单!B:B)*(VALUE(AY708)&gt;=名单!E:E)*(VALUE(AY708)&lt;=名单!G:G)*(AA708="正常走货")),名单!H:H),"否")</f>
        <v>否</v>
      </c>
      <c r="I708" s="64" t="s">
        <v>2240</v>
      </c>
      <c r="J708" s="64" t="s">
        <v>2242</v>
      </c>
      <c r="L708" s="65" t="s">
        <v>453</v>
      </c>
      <c r="N708" s="64" t="s">
        <v>18</v>
      </c>
      <c r="O708" s="66"/>
      <c r="P708" s="66"/>
      <c r="T708" s="66"/>
      <c r="U708" s="65" t="s">
        <v>442</v>
      </c>
      <c r="V708" s="65" t="s">
        <v>14413</v>
      </c>
      <c r="W708" s="66"/>
      <c r="Y708" s="66"/>
      <c r="Z708" s="66"/>
      <c r="AA708" s="65" t="s">
        <v>14382</v>
      </c>
      <c r="AQ708" s="64">
        <v>30.5999999999999</v>
      </c>
      <c r="AU708" s="66"/>
      <c r="AV708" s="66"/>
      <c r="AX708" s="66"/>
      <c r="AY708" s="67" t="s">
        <v>15101</v>
      </c>
      <c r="BE708" s="66"/>
    </row>
    <row r="709" spans="1:58">
      <c r="A709" s="9" t="str">
        <f t="shared" si="33"/>
        <v>2026-01</v>
      </c>
      <c r="B709" s="9" t="str">
        <f>_xlfn.XLOOKUP(I709,过机服务商重量差!A:A,过机服务商重量差!G:G)</f>
        <v>风清扬</v>
      </c>
      <c r="C709" s="9" t="str">
        <f>IF(N709="FBA","主营产品",IF(N709="专线","专线",LOOKUP(1,0/((G709&gt;=提成标准!D:D)*(G709&lt;提成标准!E:E)),提成标准!C:C)))</f>
        <v>快递大货</v>
      </c>
      <c r="D709" s="9">
        <f t="shared" si="34"/>
        <v>812</v>
      </c>
      <c r="E709" s="9">
        <f>_xlfn.XLOOKUP(C709,提成标准!C:C,提成标准!H:H,"")</f>
        <v>0.1</v>
      </c>
      <c r="F709" s="9">
        <f t="shared" si="35"/>
        <v>81.2</v>
      </c>
      <c r="G709" s="9">
        <f>_xlfn.XLOOKUP(I709,过机服务商重量差!A:A,过机服务商重量差!L:L)</f>
        <v>812</v>
      </c>
      <c r="H709" s="9" t="str">
        <f ca="1">IFERROR(LOOKUP(1,0/((B709=名单!B:B)*(VALUE(AY709)&gt;=名单!E:E)*(VALUE(AY709)&lt;=名单!G:G)*(AA709="正常走货")),名单!H:H),"否")</f>
        <v>否</v>
      </c>
      <c r="I709" s="64" t="s">
        <v>2243</v>
      </c>
      <c r="J709" s="64" t="s">
        <v>2245</v>
      </c>
      <c r="L709" s="65" t="s">
        <v>2246</v>
      </c>
      <c r="N709" s="64" t="s">
        <v>18</v>
      </c>
      <c r="O709" s="66"/>
      <c r="P709" s="66"/>
      <c r="T709" s="66"/>
      <c r="U709" s="65" t="s">
        <v>223</v>
      </c>
      <c r="V709" s="65" t="s">
        <v>14413</v>
      </c>
      <c r="W709" s="66"/>
      <c r="Y709" s="66"/>
      <c r="Z709" s="66"/>
      <c r="AA709" s="65" t="s">
        <v>14382</v>
      </c>
      <c r="AQ709" s="64">
        <v>1630.5</v>
      </c>
      <c r="AV709" s="66"/>
      <c r="AX709" s="66"/>
      <c r="AY709" s="67" t="s">
        <v>15102</v>
      </c>
      <c r="BE709" s="66"/>
    </row>
    <row r="710" spans="1:58">
      <c r="A710" s="9" t="str">
        <f t="shared" si="33"/>
        <v>2026-01</v>
      </c>
      <c r="B710" s="9" t="str">
        <f>_xlfn.XLOOKUP(I710,过机服务商重量差!A:A,过机服务商重量差!G:G)</f>
        <v>帅时莹</v>
      </c>
      <c r="C710" s="9" t="str">
        <f>IF(N710="FBA","主营产品",IF(N710="专线","专线",LOOKUP(1,0/((G710&gt;=提成标准!D:D)*(G710&lt;提成标准!E:E)),提成标准!C:C)))</f>
        <v>快递小货</v>
      </c>
      <c r="D710" s="9">
        <f t="shared" si="34"/>
        <v>1</v>
      </c>
      <c r="E710" s="9">
        <f>_xlfn.XLOOKUP(C710,提成标准!C:C,提成标准!H:H,"")</f>
        <v>2</v>
      </c>
      <c r="F710" s="9">
        <f t="shared" si="35"/>
        <v>2</v>
      </c>
      <c r="G710" s="9">
        <f>_xlfn.XLOOKUP(I710,过机服务商重量差!A:A,过机服务商重量差!L:L)</f>
        <v>9</v>
      </c>
      <c r="H710" s="9" t="str">
        <f ca="1">IFERROR(LOOKUP(1,0/((B710=名单!B:B)*(VALUE(AY710)&gt;=名单!E:E)*(VALUE(AY710)&lt;=名单!G:G)*(AA710="正常走货")),名单!H:H),"否")</f>
        <v>否</v>
      </c>
      <c r="I710" s="64" t="s">
        <v>2247</v>
      </c>
      <c r="J710" s="64" t="s">
        <v>2249</v>
      </c>
      <c r="L710" s="65" t="s">
        <v>140</v>
      </c>
      <c r="N710" s="64" t="s">
        <v>18</v>
      </c>
      <c r="O710" s="66"/>
      <c r="P710" s="66"/>
      <c r="T710" s="66"/>
      <c r="U710" s="65" t="s">
        <v>535</v>
      </c>
      <c r="V710" s="65" t="s">
        <v>14413</v>
      </c>
      <c r="W710" s="66"/>
      <c r="Y710" s="66"/>
      <c r="Z710" s="66"/>
      <c r="AA710" s="65" t="s">
        <v>14382</v>
      </c>
      <c r="AQ710" s="64">
        <v>80.15</v>
      </c>
      <c r="AU710" s="66"/>
      <c r="AV710" s="66"/>
      <c r="AW710" s="66"/>
      <c r="AX710" s="66"/>
      <c r="AY710" s="67" t="s">
        <v>15103</v>
      </c>
      <c r="BE710" s="66"/>
    </row>
    <row r="711" spans="1:58">
      <c r="A711" s="9" t="str">
        <f t="shared" si="33"/>
        <v>2026-01</v>
      </c>
      <c r="B711" s="9" t="str">
        <f>_xlfn.XLOOKUP(I711,过机服务商重量差!A:A,过机服务商重量差!G:G)</f>
        <v>玉麒麟</v>
      </c>
      <c r="C711" s="9" t="str">
        <f>IF(N711="FBA","主营产品",IF(N711="专线","专线",LOOKUP(1,0/((G711&gt;=提成标准!D:D)*(G711&lt;提成标准!E:E)),提成标准!C:C)))</f>
        <v>快递小货</v>
      </c>
      <c r="D711" s="9">
        <f t="shared" si="34"/>
        <v>1</v>
      </c>
      <c r="E711" s="9">
        <f>_xlfn.XLOOKUP(C711,提成标准!C:C,提成标准!H:H,"")</f>
        <v>2</v>
      </c>
      <c r="F711" s="9">
        <f t="shared" si="35"/>
        <v>2</v>
      </c>
      <c r="G711" s="9">
        <f>_xlfn.XLOOKUP(I711,过机服务商重量差!A:A,过机服务商重量差!L:L)</f>
        <v>9.5</v>
      </c>
      <c r="H711" s="9" t="str">
        <f ca="1">IFERROR(LOOKUP(1,0/((B711=名单!B:B)*(VALUE(AY711)&gt;=名单!E:E)*(VALUE(AY711)&lt;=名单!G:G)*(AA711="正常走货")),名单!H:H),"否")</f>
        <v>否</v>
      </c>
      <c r="I711" s="64" t="s">
        <v>2250</v>
      </c>
      <c r="J711" s="64" t="s">
        <v>2252</v>
      </c>
      <c r="L711" s="65" t="s">
        <v>24</v>
      </c>
      <c r="N711" s="64" t="s">
        <v>18</v>
      </c>
      <c r="O711" s="66"/>
      <c r="P711" s="66"/>
      <c r="T711" s="66"/>
      <c r="U711" s="65" t="s">
        <v>421</v>
      </c>
      <c r="V711" s="65" t="s">
        <v>14385</v>
      </c>
      <c r="W711" s="66"/>
      <c r="Y711" s="66"/>
      <c r="Z711" s="66"/>
      <c r="AA711" s="65" t="s">
        <v>14382</v>
      </c>
      <c r="AQ711" s="64">
        <v>79.44</v>
      </c>
      <c r="AU711" s="66"/>
      <c r="AV711" s="66"/>
      <c r="AX711" s="66"/>
      <c r="AY711" s="67" t="s">
        <v>15104</v>
      </c>
      <c r="BE711" s="66"/>
    </row>
    <row r="712" spans="1:58">
      <c r="A712" s="9" t="str">
        <f t="shared" si="33"/>
        <v>2026-01</v>
      </c>
      <c r="B712" s="9" t="str">
        <f>_xlfn.XLOOKUP(I712,过机服务商重量差!A:A,过机服务商重量差!G:G)</f>
        <v>玉麒麟</v>
      </c>
      <c r="C712" s="9" t="str">
        <f>IF(N712="FBA","主营产品",IF(N712="专线","专线",LOOKUP(1,0/((G712&gt;=提成标准!D:D)*(G712&lt;提成标准!E:E)),提成标准!C:C)))</f>
        <v>快递小货</v>
      </c>
      <c r="D712" s="9">
        <f t="shared" si="34"/>
        <v>1</v>
      </c>
      <c r="E712" s="9">
        <f>_xlfn.XLOOKUP(C712,提成标准!C:C,提成标准!H:H,"")</f>
        <v>2</v>
      </c>
      <c r="F712" s="9">
        <f t="shared" si="35"/>
        <v>2</v>
      </c>
      <c r="G712" s="9">
        <f>_xlfn.XLOOKUP(I712,过机服务商重量差!A:A,过机服务商重量差!L:L)</f>
        <v>5.5</v>
      </c>
      <c r="H712" s="9" t="str">
        <f ca="1">IFERROR(LOOKUP(1,0/((B712=名单!B:B)*(VALUE(AY712)&gt;=名单!E:E)*(VALUE(AY712)&lt;=名单!G:G)*(AA712="正常走货")),名单!H:H),"否")</f>
        <v>否</v>
      </c>
      <c r="I712" s="64" t="s">
        <v>2253</v>
      </c>
      <c r="J712" s="64" t="s">
        <v>2255</v>
      </c>
      <c r="L712" s="65" t="s">
        <v>17</v>
      </c>
      <c r="N712" s="64" t="s">
        <v>18</v>
      </c>
      <c r="O712" s="66"/>
      <c r="P712" s="66"/>
      <c r="T712" s="66"/>
      <c r="U712" s="65" t="s">
        <v>454</v>
      </c>
      <c r="V712" s="65" t="s">
        <v>14410</v>
      </c>
      <c r="W712" s="66"/>
      <c r="Y712" s="66"/>
      <c r="Z712" s="66"/>
      <c r="AA712" s="65" t="s">
        <v>14382</v>
      </c>
      <c r="AQ712" s="64">
        <v>55</v>
      </c>
      <c r="AU712" s="66"/>
      <c r="AV712" s="66"/>
      <c r="AW712" s="66"/>
      <c r="AX712" s="66"/>
      <c r="AY712" s="67" t="s">
        <v>15105</v>
      </c>
      <c r="BE712" s="66"/>
    </row>
    <row r="713" spans="1:58">
      <c r="A713" s="9" t="str">
        <f t="shared" si="33"/>
        <v>2026-01</v>
      </c>
      <c r="B713" s="9" t="str">
        <f>_xlfn.XLOOKUP(I713,过机服务商重量差!A:A,过机服务商重量差!G:G)</f>
        <v>玉麒麟</v>
      </c>
      <c r="C713" s="9" t="str">
        <f>IF(N713="FBA","主营产品",IF(N713="专线","专线",LOOKUP(1,0/((G713&gt;=提成标准!D:D)*(G713&lt;提成标准!E:E)),提成标准!C:C)))</f>
        <v>快递小货</v>
      </c>
      <c r="D713" s="9">
        <f t="shared" si="34"/>
        <v>1</v>
      </c>
      <c r="E713" s="9">
        <f>_xlfn.XLOOKUP(C713,提成标准!C:C,提成标准!H:H,"")</f>
        <v>2</v>
      </c>
      <c r="F713" s="9">
        <f t="shared" si="35"/>
        <v>2</v>
      </c>
      <c r="G713" s="9">
        <f>_xlfn.XLOOKUP(I713,过机服务商重量差!A:A,过机服务商重量差!L:L)</f>
        <v>5.5</v>
      </c>
      <c r="H713" s="9" t="str">
        <f ca="1">IFERROR(LOOKUP(1,0/((B713=名单!B:B)*(VALUE(AY713)&gt;=名单!E:E)*(VALUE(AY713)&lt;=名单!G:G)*(AA713="正常走货")),名单!H:H),"否")</f>
        <v>否</v>
      </c>
      <c r="I713" s="64" t="s">
        <v>2256</v>
      </c>
      <c r="J713" s="64" t="s">
        <v>2258</v>
      </c>
      <c r="L713" s="65" t="s">
        <v>17</v>
      </c>
      <c r="N713" s="64" t="s">
        <v>18</v>
      </c>
      <c r="O713" s="66"/>
      <c r="P713" s="66"/>
      <c r="T713" s="66"/>
      <c r="U713" s="65" t="s">
        <v>454</v>
      </c>
      <c r="V713" s="65" t="s">
        <v>14410</v>
      </c>
      <c r="W713" s="66"/>
      <c r="Y713" s="66"/>
      <c r="Z713" s="66"/>
      <c r="AA713" s="65" t="s">
        <v>14382</v>
      </c>
      <c r="AQ713" s="64">
        <v>75</v>
      </c>
      <c r="AU713" s="66"/>
      <c r="AV713" s="66"/>
      <c r="AX713" s="66"/>
      <c r="AY713" s="67" t="s">
        <v>15106</v>
      </c>
      <c r="BE713" s="66"/>
    </row>
    <row r="714" spans="1:58">
      <c r="A714" s="9" t="str">
        <f t="shared" si="33"/>
        <v>2026-01</v>
      </c>
      <c r="B714" s="9" t="str">
        <f>_xlfn.XLOOKUP(I714,过机服务商重量差!A:A,过机服务商重量差!G:G)</f>
        <v>玉麒麟</v>
      </c>
      <c r="C714" s="9" t="str">
        <f>IF(N714="FBA","主营产品",IF(N714="专线","专线",LOOKUP(1,0/((G714&gt;=提成标准!D:D)*(G714&lt;提成标准!E:E)),提成标准!C:C)))</f>
        <v>快递小货</v>
      </c>
      <c r="D714" s="9">
        <f t="shared" si="34"/>
        <v>1</v>
      </c>
      <c r="E714" s="9">
        <f>_xlfn.XLOOKUP(C714,提成标准!C:C,提成标准!H:H,"")</f>
        <v>2</v>
      </c>
      <c r="F714" s="9">
        <f t="shared" si="35"/>
        <v>2</v>
      </c>
      <c r="G714" s="9">
        <f>_xlfn.XLOOKUP(I714,过机服务商重量差!A:A,过机服务商重量差!L:L)</f>
        <v>15</v>
      </c>
      <c r="H714" s="9" t="str">
        <f ca="1">IFERROR(LOOKUP(1,0/((B714=名单!B:B)*(VALUE(AY714)&gt;=名单!E:E)*(VALUE(AY714)&lt;=名单!G:G)*(AA714="正常走货")),名单!H:H),"否")</f>
        <v>否</v>
      </c>
      <c r="I714" s="64" t="s">
        <v>2259</v>
      </c>
      <c r="J714" s="64" t="s">
        <v>2261</v>
      </c>
      <c r="L714" s="65" t="s">
        <v>17</v>
      </c>
      <c r="N714" s="64" t="s">
        <v>18</v>
      </c>
      <c r="O714" s="66"/>
      <c r="P714" s="66"/>
      <c r="T714" s="66"/>
      <c r="U714" s="65" t="s">
        <v>454</v>
      </c>
      <c r="V714" s="64" t="s">
        <v>14410</v>
      </c>
      <c r="W714" s="66"/>
      <c r="Y714" s="66"/>
      <c r="Z714" s="66"/>
      <c r="AA714" s="65" t="s">
        <v>14382</v>
      </c>
      <c r="AQ714" s="64">
        <v>153.3</v>
      </c>
      <c r="AU714" s="66"/>
      <c r="AV714" s="66"/>
      <c r="AX714" s="66"/>
      <c r="AY714" s="67" t="s">
        <v>15107</v>
      </c>
      <c r="BC714" s="66"/>
      <c r="BE714" s="66"/>
    </row>
    <row r="715" spans="1:58">
      <c r="A715" s="9" t="str">
        <f t="shared" si="33"/>
        <v>2026-01</v>
      </c>
      <c r="B715" s="9" t="str">
        <f>_xlfn.XLOOKUP(I715,过机服务商重量差!A:A,过机服务商重量差!G:G)</f>
        <v>玉麒麟</v>
      </c>
      <c r="C715" s="9" t="str">
        <f>IF(N715="FBA","主营产品",IF(N715="专线","专线",LOOKUP(1,0/((G715&gt;=提成标准!D:D)*(G715&lt;提成标准!E:E)),提成标准!C:C)))</f>
        <v>快递小货</v>
      </c>
      <c r="D715" s="9">
        <f t="shared" si="34"/>
        <v>1</v>
      </c>
      <c r="E715" s="9">
        <f>_xlfn.XLOOKUP(C715,提成标准!C:C,提成标准!H:H,"")</f>
        <v>2</v>
      </c>
      <c r="F715" s="9">
        <f t="shared" si="35"/>
        <v>2</v>
      </c>
      <c r="G715" s="9">
        <f>_xlfn.XLOOKUP(I715,过机服务商重量差!A:A,过机服务商重量差!L:L)</f>
        <v>7.5</v>
      </c>
      <c r="H715" s="9" t="str">
        <f ca="1">IFERROR(LOOKUP(1,0/((B715=名单!B:B)*(VALUE(AY715)&gt;=名单!E:E)*(VALUE(AY715)&lt;=名单!G:G)*(AA715="正常走货")),名单!H:H),"否")</f>
        <v>否</v>
      </c>
      <c r="I715" s="64" t="s">
        <v>2262</v>
      </c>
      <c r="J715" s="64" t="s">
        <v>2264</v>
      </c>
      <c r="L715" s="65" t="s">
        <v>17</v>
      </c>
      <c r="N715" s="64" t="s">
        <v>18</v>
      </c>
      <c r="O715" s="66"/>
      <c r="P715" s="66"/>
      <c r="T715" s="66"/>
      <c r="U715" s="65" t="s">
        <v>454</v>
      </c>
      <c r="V715" s="65" t="s">
        <v>14410</v>
      </c>
      <c r="W715" s="66"/>
      <c r="Y715" s="66"/>
      <c r="Z715" s="66"/>
      <c r="AA715" s="65" t="s">
        <v>14382</v>
      </c>
      <c r="AQ715" s="64">
        <v>54.4</v>
      </c>
      <c r="AV715" s="66"/>
      <c r="AX715" s="66"/>
      <c r="AY715" s="67" t="s">
        <v>15108</v>
      </c>
      <c r="BE715" s="66"/>
    </row>
    <row r="716" spans="1:58">
      <c r="A716" s="9" t="str">
        <f t="shared" si="33"/>
        <v>2026-01</v>
      </c>
      <c r="B716" s="9" t="str">
        <f>_xlfn.XLOOKUP(I716,过机服务商重量差!A:A,过机服务商重量差!G:G)</f>
        <v>玉麒麟</v>
      </c>
      <c r="C716" s="9" t="str">
        <f>IF(N716="FBA","主营产品",IF(N716="专线","专线",LOOKUP(1,0/((G716&gt;=提成标准!D:D)*(G716&lt;提成标准!E:E)),提成标准!C:C)))</f>
        <v>快递小货</v>
      </c>
      <c r="D716" s="9">
        <f t="shared" si="34"/>
        <v>1</v>
      </c>
      <c r="E716" s="9">
        <f>_xlfn.XLOOKUP(C716,提成标准!C:C,提成标准!H:H,"")</f>
        <v>2</v>
      </c>
      <c r="F716" s="9">
        <f t="shared" si="35"/>
        <v>2</v>
      </c>
      <c r="G716" s="9">
        <f>_xlfn.XLOOKUP(I716,过机服务商重量差!A:A,过机服务商重量差!L:L)</f>
        <v>4.5</v>
      </c>
      <c r="H716" s="9" t="str">
        <f ca="1">IFERROR(LOOKUP(1,0/((B716=名单!B:B)*(VALUE(AY716)&gt;=名单!E:E)*(VALUE(AY716)&lt;=名单!G:G)*(AA716="正常走货")),名单!H:H),"否")</f>
        <v>否</v>
      </c>
      <c r="I716" s="64" t="s">
        <v>2265</v>
      </c>
      <c r="J716" s="64" t="s">
        <v>2267</v>
      </c>
      <c r="L716" s="65" t="s">
        <v>17</v>
      </c>
      <c r="N716" s="64" t="s">
        <v>18</v>
      </c>
      <c r="O716" s="66"/>
      <c r="P716" s="66"/>
      <c r="T716" s="66"/>
      <c r="U716" s="65" t="s">
        <v>454</v>
      </c>
      <c r="V716" s="65" t="s">
        <v>14410</v>
      </c>
      <c r="W716" s="66"/>
      <c r="Y716" s="66"/>
      <c r="Z716" s="66"/>
      <c r="AA716" s="65" t="s">
        <v>14382</v>
      </c>
      <c r="AQ716" s="64">
        <v>28</v>
      </c>
      <c r="AV716" s="66"/>
      <c r="AW716" s="66"/>
      <c r="AX716" s="66"/>
      <c r="AY716" s="67" t="s">
        <v>15109</v>
      </c>
      <c r="BE716" s="66"/>
    </row>
    <row r="717" spans="1:58">
      <c r="A717" s="9" t="str">
        <f t="shared" si="33"/>
        <v>2026-01</v>
      </c>
      <c r="B717" s="9" t="str">
        <f>_xlfn.XLOOKUP(I717,过机服务商重量差!A:A,过机服务商重量差!G:G)</f>
        <v>玉麒麟</v>
      </c>
      <c r="C717" s="9" t="str">
        <f>IF(N717="FBA","主营产品",IF(N717="专线","专线",LOOKUP(1,0/((G717&gt;=提成标准!D:D)*(G717&lt;提成标准!E:E)),提成标准!C:C)))</f>
        <v>快递小货</v>
      </c>
      <c r="D717" s="9">
        <f t="shared" si="34"/>
        <v>1</v>
      </c>
      <c r="E717" s="9">
        <f>_xlfn.XLOOKUP(C717,提成标准!C:C,提成标准!H:H,"")</f>
        <v>2</v>
      </c>
      <c r="F717" s="9">
        <f t="shared" si="35"/>
        <v>2</v>
      </c>
      <c r="G717" s="9">
        <f>_xlfn.XLOOKUP(I717,过机服务商重量差!A:A,过机服务商重量差!L:L)</f>
        <v>15</v>
      </c>
      <c r="H717" s="9" t="str">
        <f ca="1">IFERROR(LOOKUP(1,0/((B717=名单!B:B)*(VALUE(AY717)&gt;=名单!E:E)*(VALUE(AY717)&lt;=名单!G:G)*(AA717="正常走货")),名单!H:H),"否")</f>
        <v>否</v>
      </c>
      <c r="I717" s="64" t="s">
        <v>2268</v>
      </c>
      <c r="J717" s="64" t="s">
        <v>2270</v>
      </c>
      <c r="L717" s="65" t="s">
        <v>17</v>
      </c>
      <c r="N717" s="64" t="s">
        <v>18</v>
      </c>
      <c r="O717" s="66"/>
      <c r="P717" s="66"/>
      <c r="T717" s="66"/>
      <c r="U717" s="65" t="s">
        <v>454</v>
      </c>
      <c r="V717" s="64" t="s">
        <v>14410</v>
      </c>
      <c r="W717" s="66"/>
      <c r="Y717" s="66"/>
      <c r="Z717" s="66"/>
      <c r="AA717" s="65" t="s">
        <v>14382</v>
      </c>
      <c r="AQ717" s="64">
        <v>87.3</v>
      </c>
      <c r="AU717" s="66"/>
      <c r="AV717" s="66"/>
      <c r="AX717" s="66"/>
      <c r="AY717" s="67" t="s">
        <v>15110</v>
      </c>
      <c r="BC717" s="66"/>
      <c r="BE717" s="66"/>
    </row>
    <row r="718" spans="1:58">
      <c r="A718" s="9" t="str">
        <f t="shared" si="33"/>
        <v>2026-01</v>
      </c>
      <c r="B718" s="9" t="str">
        <f>_xlfn.XLOOKUP(I718,过机服务商重量差!A:A,过机服务商重量差!G:G)</f>
        <v>玉麒麟</v>
      </c>
      <c r="C718" s="9" t="str">
        <f>IF(N718="FBA","主营产品",IF(N718="专线","专线",LOOKUP(1,0/((G718&gt;=提成标准!D:D)*(G718&lt;提成标准!E:E)),提成标准!C:C)))</f>
        <v>快递小货</v>
      </c>
      <c r="D718" s="9">
        <f t="shared" si="34"/>
        <v>1</v>
      </c>
      <c r="E718" s="9">
        <f>_xlfn.XLOOKUP(C718,提成标准!C:C,提成标准!H:H,"")</f>
        <v>2</v>
      </c>
      <c r="F718" s="9">
        <f t="shared" si="35"/>
        <v>2</v>
      </c>
      <c r="G718" s="9">
        <f>_xlfn.XLOOKUP(I718,过机服务商重量差!A:A,过机服务商重量差!L:L)</f>
        <v>5</v>
      </c>
      <c r="H718" s="9" t="str">
        <f ca="1">IFERROR(LOOKUP(1,0/((B718=名单!B:B)*(VALUE(AY718)&gt;=名单!E:E)*(VALUE(AY718)&lt;=名单!G:G)*(AA718="正常走货")),名单!H:H),"否")</f>
        <v>否</v>
      </c>
      <c r="I718" s="64" t="s">
        <v>2271</v>
      </c>
      <c r="J718" s="64" t="s">
        <v>2273</v>
      </c>
      <c r="L718" s="65" t="s">
        <v>17</v>
      </c>
      <c r="N718" s="64" t="s">
        <v>18</v>
      </c>
      <c r="O718" s="66"/>
      <c r="P718" s="66"/>
      <c r="T718" s="66"/>
      <c r="U718" s="65" t="s">
        <v>454</v>
      </c>
      <c r="V718" s="64" t="s">
        <v>14410</v>
      </c>
      <c r="W718" s="66"/>
      <c r="Y718" s="66"/>
      <c r="Z718" s="66"/>
      <c r="AA718" s="65" t="s">
        <v>14382</v>
      </c>
      <c r="AQ718" s="64">
        <v>74.6</v>
      </c>
      <c r="AU718" s="66"/>
      <c r="AV718" s="66"/>
      <c r="AX718" s="66"/>
      <c r="AY718" s="67" t="s">
        <v>15111</v>
      </c>
      <c r="BC718" s="66"/>
      <c r="BE718" s="66"/>
    </row>
    <row r="719" spans="1:58">
      <c r="A719" s="9" t="str">
        <f t="shared" si="33"/>
        <v>2026-01</v>
      </c>
      <c r="B719" s="9" t="str">
        <f>_xlfn.XLOOKUP(I719,过机服务商重量差!A:A,过机服务商重量差!G:G)</f>
        <v>玉麒麟</v>
      </c>
      <c r="C719" s="9" t="str">
        <f>IF(N719="FBA","主营产品",IF(N719="专线","专线",LOOKUP(1,0/((G719&gt;=提成标准!D:D)*(G719&lt;提成标准!E:E)),提成标准!C:C)))</f>
        <v>快递小货</v>
      </c>
      <c r="D719" s="9">
        <f t="shared" si="34"/>
        <v>1</v>
      </c>
      <c r="E719" s="9">
        <f>_xlfn.XLOOKUP(C719,提成标准!C:C,提成标准!H:H,"")</f>
        <v>2</v>
      </c>
      <c r="F719" s="9">
        <f t="shared" si="35"/>
        <v>2</v>
      </c>
      <c r="G719" s="9">
        <f>_xlfn.XLOOKUP(I719,过机服务商重量差!A:A,过机服务商重量差!L:L)</f>
        <v>10.5</v>
      </c>
      <c r="H719" s="9" t="str">
        <f ca="1">IFERROR(LOOKUP(1,0/((B719=名单!B:B)*(VALUE(AY719)&gt;=名单!E:E)*(VALUE(AY719)&lt;=名单!G:G)*(AA719="正常走货")),名单!H:H),"否")</f>
        <v>否</v>
      </c>
      <c r="I719" s="64" t="s">
        <v>2274</v>
      </c>
      <c r="J719" s="64" t="s">
        <v>2276</v>
      </c>
      <c r="L719" s="65" t="s">
        <v>17</v>
      </c>
      <c r="N719" s="64" t="s">
        <v>18</v>
      </c>
      <c r="O719" s="66"/>
      <c r="P719" s="66"/>
      <c r="T719" s="66"/>
      <c r="U719" s="65" t="s">
        <v>454</v>
      </c>
      <c r="V719" s="65" t="s">
        <v>14410</v>
      </c>
      <c r="W719" s="66"/>
      <c r="Y719" s="66"/>
      <c r="Z719" s="66"/>
      <c r="AA719" s="65" t="s">
        <v>14382</v>
      </c>
      <c r="AQ719" s="64">
        <v>54.5</v>
      </c>
      <c r="AU719" s="66"/>
      <c r="AV719" s="66"/>
      <c r="AW719" s="66"/>
      <c r="AX719" s="66"/>
      <c r="AY719" s="67" t="s">
        <v>15112</v>
      </c>
      <c r="BE719" s="66"/>
    </row>
    <row r="720" spans="1:58">
      <c r="A720" s="9" t="str">
        <f t="shared" si="33"/>
        <v>2026-01</v>
      </c>
      <c r="B720" s="9" t="str">
        <f>_xlfn.XLOOKUP(I720,过机服务商重量差!A:A,过机服务商重量差!G:G)</f>
        <v>玉麒麟</v>
      </c>
      <c r="C720" s="9" t="str">
        <f>IF(N720="FBA","主营产品",IF(N720="专线","专线",LOOKUP(1,0/((G720&gt;=提成标准!D:D)*(G720&lt;提成标准!E:E)),提成标准!C:C)))</f>
        <v>快递小货</v>
      </c>
      <c r="D720" s="9">
        <f t="shared" si="34"/>
        <v>1</v>
      </c>
      <c r="E720" s="9">
        <f>_xlfn.XLOOKUP(C720,提成标准!C:C,提成标准!H:H,"")</f>
        <v>2</v>
      </c>
      <c r="F720" s="9">
        <f t="shared" si="35"/>
        <v>2</v>
      </c>
      <c r="G720" s="9">
        <f>_xlfn.XLOOKUP(I720,过机服务商重量差!A:A,过机服务商重量差!L:L)</f>
        <v>8</v>
      </c>
      <c r="H720" s="9" t="str">
        <f ca="1">IFERROR(LOOKUP(1,0/((B720=名单!B:B)*(VALUE(AY720)&gt;=名单!E:E)*(VALUE(AY720)&lt;=名单!G:G)*(AA720="正常走货")),名单!H:H),"否")</f>
        <v>否</v>
      </c>
      <c r="I720" s="64" t="s">
        <v>2277</v>
      </c>
      <c r="J720" s="64" t="s">
        <v>2279</v>
      </c>
      <c r="L720" s="65" t="s">
        <v>17</v>
      </c>
      <c r="N720" s="65" t="s">
        <v>18</v>
      </c>
      <c r="O720" s="66"/>
      <c r="P720" s="66"/>
      <c r="T720" s="66"/>
      <c r="U720" s="65" t="s">
        <v>454</v>
      </c>
      <c r="V720" s="65" t="s">
        <v>14410</v>
      </c>
      <c r="W720" s="66"/>
      <c r="Y720" s="66"/>
      <c r="Z720" s="66"/>
      <c r="AA720" s="65" t="s">
        <v>14382</v>
      </c>
      <c r="AQ720" s="64">
        <v>74.3</v>
      </c>
      <c r="AU720" s="66"/>
      <c r="AV720" s="66"/>
      <c r="AW720" s="66"/>
      <c r="AX720" s="66"/>
      <c r="AY720" s="67" t="s">
        <v>15113</v>
      </c>
      <c r="BE720" s="66"/>
      <c r="BF720" s="66"/>
    </row>
    <row r="721" spans="1:58">
      <c r="A721" s="9" t="str">
        <f t="shared" si="33"/>
        <v>2026-01</v>
      </c>
      <c r="B721" s="9" t="str">
        <f>_xlfn.XLOOKUP(I721,过机服务商重量差!A:A,过机服务商重量差!G:G)</f>
        <v>帅时莹</v>
      </c>
      <c r="C721" s="9" t="str">
        <f>IF(N721="FBA","主营产品",IF(N721="专线","专线",LOOKUP(1,0/((G721&gt;=提成标准!D:D)*(G721&lt;提成标准!E:E)),提成标准!C:C)))</f>
        <v>快递小货</v>
      </c>
      <c r="D721" s="9">
        <f t="shared" si="34"/>
        <v>1</v>
      </c>
      <c r="E721" s="9">
        <f>_xlfn.XLOOKUP(C721,提成标准!C:C,提成标准!H:H,"")</f>
        <v>2</v>
      </c>
      <c r="F721" s="9">
        <f t="shared" si="35"/>
        <v>2</v>
      </c>
      <c r="G721" s="9">
        <f>_xlfn.XLOOKUP(I721,过机服务商重量差!A:A,过机服务商重量差!L:L)</f>
        <v>4</v>
      </c>
      <c r="H721" s="9" t="str">
        <f ca="1">IFERROR(LOOKUP(1,0/((B721=名单!B:B)*(VALUE(AY721)&gt;=名单!E:E)*(VALUE(AY721)&lt;=名单!G:G)*(AA721="正常走货")),名单!H:H),"否")</f>
        <v>否</v>
      </c>
      <c r="I721" s="64" t="s">
        <v>2280</v>
      </c>
      <c r="J721" s="64" t="s">
        <v>2282</v>
      </c>
      <c r="L721" s="65" t="s">
        <v>140</v>
      </c>
      <c r="N721" s="64" t="s">
        <v>18</v>
      </c>
      <c r="O721" s="66"/>
      <c r="P721" s="66"/>
      <c r="T721" s="66"/>
      <c r="U721" s="65" t="s">
        <v>535</v>
      </c>
      <c r="V721" s="65" t="s">
        <v>14413</v>
      </c>
      <c r="W721" s="66"/>
      <c r="Y721" s="66"/>
      <c r="Z721" s="66"/>
      <c r="AA721" s="65" t="s">
        <v>14382</v>
      </c>
      <c r="AQ721" s="64">
        <v>82.63</v>
      </c>
      <c r="AU721" s="66"/>
      <c r="AV721" s="66"/>
      <c r="AW721" s="66"/>
      <c r="AX721" s="66"/>
      <c r="AY721" s="67" t="s">
        <v>15114</v>
      </c>
      <c r="BE721" s="66"/>
    </row>
    <row r="722" spans="1:58">
      <c r="A722" s="9" t="str">
        <f t="shared" si="33"/>
        <v>2026-01</v>
      </c>
      <c r="B722" s="9" t="str">
        <f>_xlfn.XLOOKUP(I722,过机服务商重量差!A:A,过机服务商重量差!G:G)</f>
        <v>玉麒麟</v>
      </c>
      <c r="C722" s="9" t="str">
        <f>IF(N722="FBA","主营产品",IF(N722="专线","专线",LOOKUP(1,0/((G722&gt;=提成标准!D:D)*(G722&lt;提成标准!E:E)),提成标准!C:C)))</f>
        <v>快递大货</v>
      </c>
      <c r="D722" s="9">
        <f t="shared" si="34"/>
        <v>77</v>
      </c>
      <c r="E722" s="9">
        <f>_xlfn.XLOOKUP(C722,提成标准!C:C,提成标准!H:H,"")</f>
        <v>0.1</v>
      </c>
      <c r="F722" s="9">
        <f t="shared" si="35"/>
        <v>7.7</v>
      </c>
      <c r="G722" s="9">
        <f>_xlfn.XLOOKUP(I722,过机服务商重量差!A:A,过机服务商重量差!L:L)</f>
        <v>77</v>
      </c>
      <c r="H722" s="9" t="str">
        <f ca="1">IFERROR(LOOKUP(1,0/((B722=名单!B:B)*(VALUE(AY722)&gt;=名单!E:E)*(VALUE(AY722)&lt;=名单!G:G)*(AA722="正常走货")),名单!H:H),"否")</f>
        <v>否</v>
      </c>
      <c r="I722" s="64" t="s">
        <v>2283</v>
      </c>
      <c r="J722" s="64" t="s">
        <v>2285</v>
      </c>
      <c r="L722" s="65" t="s">
        <v>17</v>
      </c>
      <c r="N722" s="64" t="s">
        <v>18</v>
      </c>
      <c r="O722" s="66"/>
      <c r="P722" s="66"/>
      <c r="T722" s="66"/>
      <c r="U722" s="65" t="s">
        <v>279</v>
      </c>
      <c r="V722" s="65" t="s">
        <v>14410</v>
      </c>
      <c r="W722" s="66"/>
      <c r="Y722" s="66"/>
      <c r="Z722" s="66"/>
      <c r="AA722" s="65" t="s">
        <v>14382</v>
      </c>
      <c r="AQ722" s="64">
        <v>307</v>
      </c>
      <c r="AV722" s="66"/>
      <c r="AW722" s="66"/>
      <c r="AX722" s="66"/>
      <c r="AY722" s="67" t="s">
        <v>15115</v>
      </c>
      <c r="BE722" s="66"/>
    </row>
    <row r="723" spans="1:58">
      <c r="A723" s="9" t="str">
        <f t="shared" si="33"/>
        <v>2026-01</v>
      </c>
      <c r="B723" s="9" t="str">
        <f>_xlfn.XLOOKUP(I723,过机服务商重量差!A:A,过机服务商重量差!G:G)</f>
        <v>玉麒麟</v>
      </c>
      <c r="C723" s="9" t="str">
        <f>IF(N723="FBA","主营产品",IF(N723="专线","专线",LOOKUP(1,0/((G723&gt;=提成标准!D:D)*(G723&lt;提成标准!E:E)),提成标准!C:C)))</f>
        <v>快递小货</v>
      </c>
      <c r="D723" s="9">
        <f t="shared" si="34"/>
        <v>1</v>
      </c>
      <c r="E723" s="9">
        <f>_xlfn.XLOOKUP(C723,提成标准!C:C,提成标准!H:H,"")</f>
        <v>2</v>
      </c>
      <c r="F723" s="9">
        <f t="shared" si="35"/>
        <v>2</v>
      </c>
      <c r="G723" s="9">
        <f>_xlfn.XLOOKUP(I723,过机服务商重量差!A:A,过机服务商重量差!L:L)</f>
        <v>19.5</v>
      </c>
      <c r="H723" s="9" t="str">
        <f ca="1">IFERROR(LOOKUP(1,0/((B723=名单!B:B)*(VALUE(AY723)&gt;=名单!E:E)*(VALUE(AY723)&lt;=名单!G:G)*(AA723="正常走货")),名单!H:H),"否")</f>
        <v>否</v>
      </c>
      <c r="I723" s="64" t="s">
        <v>2286</v>
      </c>
      <c r="J723" s="64" t="s">
        <v>2288</v>
      </c>
      <c r="L723" s="65" t="s">
        <v>24</v>
      </c>
      <c r="N723" s="64" t="s">
        <v>18</v>
      </c>
      <c r="O723" s="66"/>
      <c r="P723" s="66"/>
      <c r="T723" s="66"/>
      <c r="U723" s="65" t="s">
        <v>211</v>
      </c>
      <c r="V723" s="65" t="s">
        <v>14410</v>
      </c>
      <c r="W723" s="66"/>
      <c r="Y723" s="66"/>
      <c r="Z723" s="66"/>
      <c r="AA723" s="65" t="s">
        <v>14382</v>
      </c>
      <c r="AQ723" s="64">
        <v>210</v>
      </c>
      <c r="AV723" s="66"/>
      <c r="AX723" s="66"/>
      <c r="AY723" s="67" t="s">
        <v>15116</v>
      </c>
      <c r="BE723" s="66"/>
      <c r="BF723" s="66"/>
    </row>
    <row r="724" spans="1:58">
      <c r="A724" s="9" t="str">
        <f t="shared" si="33"/>
        <v>2026-01</v>
      </c>
      <c r="B724" s="9" t="str">
        <f>_xlfn.XLOOKUP(I724,过机服务商重量差!A:A,过机服务商重量差!G:G)</f>
        <v>无崖子</v>
      </c>
      <c r="C724" s="9" t="str">
        <f>IF(N724="FBA","主营产品",IF(N724="专线","专线",LOOKUP(1,0/((G724&gt;=提成标准!D:D)*(G724&lt;提成标准!E:E)),提成标准!C:C)))</f>
        <v>快递小货</v>
      </c>
      <c r="D724" s="9">
        <f t="shared" si="34"/>
        <v>1</v>
      </c>
      <c r="E724" s="9">
        <f>_xlfn.XLOOKUP(C724,提成标准!C:C,提成标准!H:H,"")</f>
        <v>2</v>
      </c>
      <c r="F724" s="9">
        <f t="shared" si="35"/>
        <v>2</v>
      </c>
      <c r="G724" s="9">
        <f>_xlfn.XLOOKUP(I724,过机服务商重量差!A:A,过机服务商重量差!L:L)</f>
        <v>2.5</v>
      </c>
      <c r="H724" s="9" t="str">
        <f ca="1">IFERROR(LOOKUP(1,0/((B724=名单!B:B)*(VALUE(AY724)&gt;=名单!E:E)*(VALUE(AY724)&lt;=名单!G:G)*(AA724="正常走货")),名单!H:H),"否")</f>
        <v>是</v>
      </c>
      <c r="I724" s="64" t="s">
        <v>2289</v>
      </c>
      <c r="J724" s="64" t="s">
        <v>2291</v>
      </c>
      <c r="L724" s="65" t="s">
        <v>2292</v>
      </c>
      <c r="N724" s="64" t="s">
        <v>18</v>
      </c>
      <c r="O724" s="66"/>
      <c r="P724" s="66"/>
      <c r="T724" s="66"/>
      <c r="U724" s="65" t="s">
        <v>203</v>
      </c>
      <c r="V724" s="65" t="s">
        <v>14381</v>
      </c>
      <c r="W724" s="66"/>
      <c r="Y724" s="66"/>
      <c r="Z724" s="66"/>
      <c r="AA724" s="65" t="s">
        <v>14382</v>
      </c>
      <c r="AQ724" s="64">
        <v>0</v>
      </c>
      <c r="AU724" s="66"/>
      <c r="AV724" s="66"/>
      <c r="AX724" s="66"/>
      <c r="AY724" s="67" t="s">
        <v>15117</v>
      </c>
      <c r="BE724" s="66"/>
    </row>
    <row r="725" spans="1:58">
      <c r="A725" s="9" t="str">
        <f t="shared" si="33"/>
        <v>2026-01</v>
      </c>
      <c r="B725" s="9" t="str">
        <f>_xlfn.XLOOKUP(I725,过机服务商重量差!A:A,过机服务商重量差!G:G)</f>
        <v>无崖子</v>
      </c>
      <c r="C725" s="9" t="str">
        <f>IF(N725="FBA","主营产品",IF(N725="专线","专线",LOOKUP(1,0/((G725&gt;=提成标准!D:D)*(G725&lt;提成标准!E:E)),提成标准!C:C)))</f>
        <v>快递小货</v>
      </c>
      <c r="D725" s="9">
        <f t="shared" si="34"/>
        <v>1</v>
      </c>
      <c r="E725" s="9">
        <f>_xlfn.XLOOKUP(C725,提成标准!C:C,提成标准!H:H,"")</f>
        <v>2</v>
      </c>
      <c r="F725" s="9">
        <f t="shared" si="35"/>
        <v>2</v>
      </c>
      <c r="G725" s="9">
        <f>_xlfn.XLOOKUP(I725,过机服务商重量差!A:A,过机服务商重量差!L:L)</f>
        <v>2.5</v>
      </c>
      <c r="H725" s="9" t="str">
        <f ca="1">IFERROR(LOOKUP(1,0/((B725=名单!B:B)*(VALUE(AY725)&gt;=名单!E:E)*(VALUE(AY725)&lt;=名单!G:G)*(AA725="正常走货")),名单!H:H),"否")</f>
        <v>是</v>
      </c>
      <c r="I725" s="64" t="s">
        <v>2293</v>
      </c>
      <c r="J725" s="64" t="s">
        <v>2295</v>
      </c>
      <c r="L725" s="65" t="s">
        <v>2292</v>
      </c>
      <c r="N725" s="64" t="s">
        <v>18</v>
      </c>
      <c r="O725" s="66"/>
      <c r="P725" s="66"/>
      <c r="T725" s="66"/>
      <c r="U725" s="65" t="s">
        <v>203</v>
      </c>
      <c r="V725" s="65" t="s">
        <v>14381</v>
      </c>
      <c r="W725" s="66"/>
      <c r="Y725" s="66"/>
      <c r="Z725" s="66"/>
      <c r="AA725" s="65" t="s">
        <v>14382</v>
      </c>
      <c r="AQ725" s="64">
        <v>0</v>
      </c>
      <c r="AV725" s="66"/>
      <c r="AW725" s="66"/>
      <c r="AX725" s="66"/>
      <c r="AY725" s="67" t="s">
        <v>15118</v>
      </c>
      <c r="BE725" s="66"/>
    </row>
    <row r="726" spans="1:58">
      <c r="A726" s="9" t="str">
        <f t="shared" si="33"/>
        <v>2026-01</v>
      </c>
      <c r="B726" s="9" t="str">
        <f>_xlfn.XLOOKUP(I726,过机服务商重量差!A:A,过机服务商重量差!G:G)</f>
        <v>无崖子</v>
      </c>
      <c r="C726" s="9" t="str">
        <f>IF(N726="FBA","主营产品",IF(N726="专线","专线",LOOKUP(1,0/((G726&gt;=提成标准!D:D)*(G726&lt;提成标准!E:E)),提成标准!C:C)))</f>
        <v>快递小货</v>
      </c>
      <c r="D726" s="9">
        <f t="shared" si="34"/>
        <v>1</v>
      </c>
      <c r="E726" s="9">
        <f>_xlfn.XLOOKUP(C726,提成标准!C:C,提成标准!H:H,"")</f>
        <v>2</v>
      </c>
      <c r="F726" s="9">
        <f t="shared" si="35"/>
        <v>2</v>
      </c>
      <c r="G726" s="9">
        <f>_xlfn.XLOOKUP(I726,过机服务商重量差!A:A,过机服务商重量差!L:L)</f>
        <v>8</v>
      </c>
      <c r="H726" s="9" t="str">
        <f ca="1">IFERROR(LOOKUP(1,0/((B726=名单!B:B)*(VALUE(AY726)&gt;=名单!E:E)*(VALUE(AY726)&lt;=名单!G:G)*(AA726="正常走货")),名单!H:H),"否")</f>
        <v>是</v>
      </c>
      <c r="I726" s="64" t="s">
        <v>2296</v>
      </c>
      <c r="J726" s="64" t="s">
        <v>2298</v>
      </c>
      <c r="L726" s="65" t="s">
        <v>603</v>
      </c>
      <c r="N726" s="64" t="s">
        <v>18</v>
      </c>
      <c r="O726" s="66"/>
      <c r="P726" s="66"/>
      <c r="T726" s="66"/>
      <c r="U726" s="65" t="s">
        <v>558</v>
      </c>
      <c r="V726" s="65" t="s">
        <v>14413</v>
      </c>
      <c r="W726" s="66"/>
      <c r="Y726" s="66"/>
      <c r="Z726" s="66"/>
      <c r="AA726" s="65" t="s">
        <v>14382</v>
      </c>
      <c r="AQ726" s="64">
        <v>48.7</v>
      </c>
      <c r="AV726" s="66"/>
      <c r="AX726" s="66"/>
      <c r="AY726" s="67" t="s">
        <v>15119</v>
      </c>
      <c r="BE726" s="66"/>
    </row>
    <row r="727" spans="1:58">
      <c r="A727" s="9" t="str">
        <f t="shared" si="33"/>
        <v>2026-01</v>
      </c>
      <c r="B727" s="9" t="str">
        <f>_xlfn.XLOOKUP(I727,过机服务商重量差!A:A,过机服务商重量差!G:G)</f>
        <v>玉麒麟</v>
      </c>
      <c r="C727" s="9" t="str">
        <f>IF(N727="FBA","主营产品",IF(N727="专线","专线",LOOKUP(1,0/((G727&gt;=提成标准!D:D)*(G727&lt;提成标准!E:E)),提成标准!C:C)))</f>
        <v>快递小货</v>
      </c>
      <c r="D727" s="9">
        <f t="shared" si="34"/>
        <v>1</v>
      </c>
      <c r="E727" s="9">
        <f>_xlfn.XLOOKUP(C727,提成标准!C:C,提成标准!H:H,"")</f>
        <v>2</v>
      </c>
      <c r="F727" s="9">
        <f t="shared" si="35"/>
        <v>2</v>
      </c>
      <c r="G727" s="9">
        <f>_xlfn.XLOOKUP(I727,过机服务商重量差!A:A,过机服务商重量差!L:L)</f>
        <v>1.5</v>
      </c>
      <c r="H727" s="9" t="str">
        <f ca="1">IFERROR(LOOKUP(1,0/((B727=名单!B:B)*(VALUE(AY727)&gt;=名单!E:E)*(VALUE(AY727)&lt;=名单!G:G)*(AA727="正常走货")),名单!H:H),"否")</f>
        <v>否</v>
      </c>
      <c r="I727" s="64" t="s">
        <v>2299</v>
      </c>
      <c r="J727" s="64" t="s">
        <v>2301</v>
      </c>
      <c r="L727" s="65" t="s">
        <v>17</v>
      </c>
      <c r="N727" s="64" t="s">
        <v>18</v>
      </c>
      <c r="O727" s="66"/>
      <c r="P727" s="66"/>
      <c r="T727" s="66"/>
      <c r="U727" s="65" t="s">
        <v>227</v>
      </c>
      <c r="V727" s="65" t="s">
        <v>14413</v>
      </c>
      <c r="W727" s="66"/>
      <c r="Y727" s="66"/>
      <c r="Z727" s="66"/>
      <c r="AA727" s="65" t="s">
        <v>14382</v>
      </c>
      <c r="AQ727" s="64">
        <v>102</v>
      </c>
      <c r="AV727" s="66"/>
      <c r="AW727" s="66"/>
      <c r="AX727" s="66"/>
      <c r="AY727" s="67" t="s">
        <v>15120</v>
      </c>
      <c r="BE727" s="66"/>
    </row>
    <row r="728" spans="1:58">
      <c r="A728" s="9" t="str">
        <f t="shared" si="33"/>
        <v>2026-01</v>
      </c>
      <c r="B728" s="9" t="str">
        <f>_xlfn.XLOOKUP(I728,过机服务商重量差!A:A,过机服务商重量差!G:G)</f>
        <v>小旋风</v>
      </c>
      <c r="C728" s="9" t="str">
        <f>IF(N728="FBA","主营产品",IF(N728="专线","专线",LOOKUP(1,0/((G728&gt;=提成标准!D:D)*(G728&lt;提成标准!E:E)),提成标准!C:C)))</f>
        <v>快递大货</v>
      </c>
      <c r="D728" s="9">
        <f t="shared" si="34"/>
        <v>84</v>
      </c>
      <c r="E728" s="9">
        <f>_xlfn.XLOOKUP(C728,提成标准!C:C,提成标准!H:H,"")</f>
        <v>0.1</v>
      </c>
      <c r="F728" s="9">
        <f t="shared" si="35"/>
        <v>8.4</v>
      </c>
      <c r="G728" s="9">
        <f>_xlfn.XLOOKUP(I728,过机服务商重量差!A:A,过机服务商重量差!L:L)</f>
        <v>84</v>
      </c>
      <c r="H728" s="9" t="str">
        <f ca="1">IFERROR(LOOKUP(1,0/((B728=名单!B:B)*(VALUE(AY728)&gt;=名单!E:E)*(VALUE(AY728)&lt;=名单!G:G)*(AA728="正常走货")),名单!H:H),"否")</f>
        <v>否</v>
      </c>
      <c r="I728" s="64" t="s">
        <v>2302</v>
      </c>
      <c r="J728" s="64" t="s">
        <v>2304</v>
      </c>
      <c r="L728" s="65" t="s">
        <v>274</v>
      </c>
      <c r="N728" s="64" t="s">
        <v>18</v>
      </c>
      <c r="O728" s="66"/>
      <c r="P728" s="66"/>
      <c r="T728" s="66"/>
      <c r="U728" s="65" t="s">
        <v>2305</v>
      </c>
      <c r="V728" s="65" t="s">
        <v>14413</v>
      </c>
      <c r="W728" s="66"/>
      <c r="Y728" s="66"/>
      <c r="Z728" s="66"/>
      <c r="AA728" s="65" t="s">
        <v>14382</v>
      </c>
      <c r="AQ728" s="64">
        <v>176</v>
      </c>
      <c r="AV728" s="66"/>
      <c r="AX728" s="66"/>
      <c r="AY728" s="67" t="s">
        <v>15121</v>
      </c>
      <c r="BE728" s="66"/>
    </row>
    <row r="729" spans="1:58">
      <c r="A729" s="9" t="str">
        <f t="shared" si="33"/>
        <v>2026-01</v>
      </c>
      <c r="B729" s="9" t="str">
        <f>_xlfn.XLOOKUP(I729,过机服务商重量差!A:A,过机服务商重量差!G:G)</f>
        <v>无崖子</v>
      </c>
      <c r="C729" s="9" t="str">
        <f>IF(N729="FBA","主营产品",IF(N729="专线","专线",LOOKUP(1,0/((G729&gt;=提成标准!D:D)*(G729&lt;提成标准!E:E)),提成标准!C:C)))</f>
        <v>快递小货</v>
      </c>
      <c r="D729" s="9">
        <f t="shared" si="34"/>
        <v>1</v>
      </c>
      <c r="E729" s="9">
        <f>_xlfn.XLOOKUP(C729,提成标准!C:C,提成标准!H:H,"")</f>
        <v>2</v>
      </c>
      <c r="F729" s="9">
        <f t="shared" si="35"/>
        <v>2</v>
      </c>
      <c r="G729" s="9">
        <f>_xlfn.XLOOKUP(I729,过机服务商重量差!A:A,过机服务商重量差!L:L)</f>
        <v>2.5</v>
      </c>
      <c r="H729" s="9" t="str">
        <f ca="1">IFERROR(LOOKUP(1,0/((B729=名单!B:B)*(VALUE(AY729)&gt;=名单!E:E)*(VALUE(AY729)&lt;=名单!G:G)*(AA729="正常走货")),名单!H:H),"否")</f>
        <v>是</v>
      </c>
      <c r="I729" s="64" t="s">
        <v>2306</v>
      </c>
      <c r="J729" s="64" t="s">
        <v>2308</v>
      </c>
      <c r="L729" s="65" t="s">
        <v>2309</v>
      </c>
      <c r="N729" s="64" t="s">
        <v>18</v>
      </c>
      <c r="O729" s="66"/>
      <c r="P729" s="66"/>
      <c r="T729" s="66"/>
      <c r="U729" s="65" t="s">
        <v>191</v>
      </c>
      <c r="V729" s="65" t="s">
        <v>14413</v>
      </c>
      <c r="W729" s="66"/>
      <c r="Y729" s="66"/>
      <c r="Z729" s="66"/>
      <c r="AA729" s="65" t="s">
        <v>14382</v>
      </c>
      <c r="AQ729" s="64">
        <v>203.7</v>
      </c>
      <c r="AV729" s="66"/>
      <c r="AX729" s="66"/>
      <c r="AY729" s="67" t="s">
        <v>15122</v>
      </c>
      <c r="BE729" s="66"/>
    </row>
    <row r="730" spans="1:58">
      <c r="A730" s="9" t="str">
        <f t="shared" si="33"/>
        <v>2026-01</v>
      </c>
      <c r="B730" s="9" t="str">
        <f>_xlfn.XLOOKUP(I730,过机服务商重量差!A:A,过机服务商重量差!G:G)</f>
        <v>玉麒麟</v>
      </c>
      <c r="C730" s="9" t="str">
        <f>IF(N730="FBA","主营产品",IF(N730="专线","专线",LOOKUP(1,0/((G730&gt;=提成标准!D:D)*(G730&lt;提成标准!E:E)),提成标准!C:C)))</f>
        <v>快递小货</v>
      </c>
      <c r="D730" s="9">
        <f t="shared" si="34"/>
        <v>1</v>
      </c>
      <c r="E730" s="9">
        <f>_xlfn.XLOOKUP(C730,提成标准!C:C,提成标准!H:H,"")</f>
        <v>2</v>
      </c>
      <c r="F730" s="9">
        <f t="shared" si="35"/>
        <v>2</v>
      </c>
      <c r="G730" s="9">
        <f>_xlfn.XLOOKUP(I730,过机服务商重量差!A:A,过机服务商重量差!L:L)</f>
        <v>3.5</v>
      </c>
      <c r="H730" s="9" t="str">
        <f ca="1">IFERROR(LOOKUP(1,0/((B730=名单!B:B)*(VALUE(AY730)&gt;=名单!E:E)*(VALUE(AY730)&lt;=名单!G:G)*(AA730="正常走货")),名单!H:H),"否")</f>
        <v>否</v>
      </c>
      <c r="I730" s="64" t="s">
        <v>2310</v>
      </c>
      <c r="J730" s="64" t="s">
        <v>2312</v>
      </c>
      <c r="L730" s="65" t="s">
        <v>256</v>
      </c>
      <c r="N730" s="64" t="s">
        <v>18</v>
      </c>
      <c r="O730" s="66"/>
      <c r="P730" s="66"/>
      <c r="T730" s="66"/>
      <c r="U730" s="65" t="s">
        <v>187</v>
      </c>
      <c r="V730" s="65" t="s">
        <v>14413</v>
      </c>
      <c r="W730" s="66"/>
      <c r="Y730" s="66"/>
      <c r="Z730" s="66"/>
      <c r="AA730" s="65" t="s">
        <v>14382</v>
      </c>
      <c r="AQ730" s="64">
        <v>51</v>
      </c>
      <c r="AV730" s="66"/>
      <c r="AX730" s="66"/>
      <c r="AY730" s="67" t="s">
        <v>15123</v>
      </c>
      <c r="BE730" s="66"/>
    </row>
    <row r="731" spans="1:58">
      <c r="A731" s="9" t="str">
        <f t="shared" si="33"/>
        <v>2026-01</v>
      </c>
      <c r="B731" s="9" t="str">
        <f>_xlfn.XLOOKUP(I731,过机服务商重量差!A:A,过机服务商重量差!G:G)</f>
        <v>无崖子</v>
      </c>
      <c r="C731" s="9" t="str">
        <f>IF(N731="FBA","主营产品",IF(N731="专线","专线",LOOKUP(1,0/((G731&gt;=提成标准!D:D)*(G731&lt;提成标准!E:E)),提成标准!C:C)))</f>
        <v>快递小货</v>
      </c>
      <c r="D731" s="9">
        <f t="shared" si="34"/>
        <v>1</v>
      </c>
      <c r="E731" s="9">
        <f>_xlfn.XLOOKUP(C731,提成标准!C:C,提成标准!H:H,"")</f>
        <v>2</v>
      </c>
      <c r="F731" s="9">
        <f t="shared" si="35"/>
        <v>2</v>
      </c>
      <c r="G731" s="9">
        <f>_xlfn.XLOOKUP(I731,过机服务商重量差!A:A,过机服务商重量差!L:L)</f>
        <v>0.5</v>
      </c>
      <c r="H731" s="9" t="str">
        <f ca="1">IFERROR(LOOKUP(1,0/((B731=名单!B:B)*(VALUE(AY731)&gt;=名单!E:E)*(VALUE(AY731)&lt;=名单!G:G)*(AA731="正常走货")),名单!H:H),"否")</f>
        <v>是</v>
      </c>
      <c r="I731" s="64" t="s">
        <v>2313</v>
      </c>
      <c r="J731" s="64" t="s">
        <v>2315</v>
      </c>
      <c r="L731" s="65" t="s">
        <v>198</v>
      </c>
      <c r="N731" s="64" t="s">
        <v>18</v>
      </c>
      <c r="O731" s="66"/>
      <c r="P731" s="66"/>
      <c r="T731" s="66"/>
      <c r="U731" s="65" t="s">
        <v>191</v>
      </c>
      <c r="V731" s="65" t="s">
        <v>14413</v>
      </c>
      <c r="W731" s="66"/>
      <c r="Y731" s="66"/>
      <c r="Z731" s="66"/>
      <c r="AA731" s="65" t="s">
        <v>14382</v>
      </c>
      <c r="AQ731" s="64">
        <v>0</v>
      </c>
      <c r="AV731" s="66"/>
      <c r="AX731" s="66"/>
      <c r="AY731" s="67" t="s">
        <v>15124</v>
      </c>
      <c r="BE731" s="66"/>
    </row>
    <row r="732" spans="1:58">
      <c r="A732" s="9" t="str">
        <f t="shared" si="33"/>
        <v>2026-01</v>
      </c>
      <c r="B732" s="9" t="str">
        <f>_xlfn.XLOOKUP(I732,过机服务商重量差!A:A,过机服务商重量差!G:G)</f>
        <v>帅时莹</v>
      </c>
      <c r="C732" s="9" t="str">
        <f>IF(N732="FBA","主营产品",IF(N732="专线","专线",LOOKUP(1,0/((G732&gt;=提成标准!D:D)*(G732&lt;提成标准!E:E)),提成标准!C:C)))</f>
        <v>快递大货</v>
      </c>
      <c r="D732" s="9">
        <f t="shared" si="34"/>
        <v>163</v>
      </c>
      <c r="E732" s="9">
        <f>_xlfn.XLOOKUP(C732,提成标准!C:C,提成标准!H:H,"")</f>
        <v>0.1</v>
      </c>
      <c r="F732" s="9">
        <f t="shared" si="35"/>
        <v>16.3</v>
      </c>
      <c r="G732" s="9">
        <f>_xlfn.XLOOKUP(I732,过机服务商重量差!A:A,过机服务商重量差!L:L)</f>
        <v>163</v>
      </c>
      <c r="H732" s="9" t="str">
        <f ca="1">IFERROR(LOOKUP(1,0/((B732=名单!B:B)*(VALUE(AY732)&gt;=名单!E:E)*(VALUE(AY732)&lt;=名单!G:G)*(AA732="正常走货")),名单!H:H),"否")</f>
        <v>否</v>
      </c>
      <c r="I732" s="64" t="s">
        <v>2316</v>
      </c>
      <c r="J732" s="64" t="s">
        <v>2318</v>
      </c>
      <c r="L732" s="65" t="s">
        <v>287</v>
      </c>
      <c r="N732" s="64" t="s">
        <v>18</v>
      </c>
      <c r="O732" s="66"/>
      <c r="P732" s="66"/>
      <c r="T732" s="66"/>
      <c r="U732" s="65" t="s">
        <v>292</v>
      </c>
      <c r="V732" s="65" t="s">
        <v>14413</v>
      </c>
      <c r="W732" s="66"/>
      <c r="Y732" s="66"/>
      <c r="Z732" s="66"/>
      <c r="AA732" s="65" t="s">
        <v>14382</v>
      </c>
      <c r="AQ732" s="64">
        <v>1103</v>
      </c>
      <c r="AV732" s="66"/>
      <c r="AX732" s="66"/>
      <c r="AY732" s="67" t="s">
        <v>15125</v>
      </c>
      <c r="BE732" s="66"/>
    </row>
    <row r="733" spans="1:58">
      <c r="A733" s="9" t="str">
        <f t="shared" si="33"/>
        <v>2026-01</v>
      </c>
      <c r="B733" s="9" t="str">
        <f>_xlfn.XLOOKUP(I733,过机服务商重量差!A:A,过机服务商重量差!G:G)</f>
        <v>玉麒麟</v>
      </c>
      <c r="C733" s="9" t="str">
        <f>IF(N733="FBA","主营产品",IF(N733="专线","专线",LOOKUP(1,0/((G733&gt;=提成标准!D:D)*(G733&lt;提成标准!E:E)),提成标准!C:C)))</f>
        <v>快递小货</v>
      </c>
      <c r="D733" s="9">
        <f t="shared" si="34"/>
        <v>1</v>
      </c>
      <c r="E733" s="9">
        <f>_xlfn.XLOOKUP(C733,提成标准!C:C,提成标准!H:H,"")</f>
        <v>2</v>
      </c>
      <c r="F733" s="9">
        <f t="shared" si="35"/>
        <v>2</v>
      </c>
      <c r="G733" s="9">
        <f>_xlfn.XLOOKUP(I733,过机服务商重量差!A:A,过机服务商重量差!L:L)</f>
        <v>8.5</v>
      </c>
      <c r="H733" s="9" t="str">
        <f ca="1">IFERROR(LOOKUP(1,0/((B733=名单!B:B)*(VALUE(AY733)&gt;=名单!E:E)*(VALUE(AY733)&lt;=名单!G:G)*(AA733="正常走货")),名单!H:H),"否")</f>
        <v>否</v>
      </c>
      <c r="I733" s="64" t="s">
        <v>2319</v>
      </c>
      <c r="J733" s="64" t="s">
        <v>2321</v>
      </c>
      <c r="L733" s="65" t="s">
        <v>17</v>
      </c>
      <c r="N733" s="64" t="s">
        <v>18</v>
      </c>
      <c r="O733" s="66"/>
      <c r="P733" s="66"/>
      <c r="T733" s="66"/>
      <c r="U733" s="65" t="s">
        <v>558</v>
      </c>
      <c r="V733" s="64" t="s">
        <v>14413</v>
      </c>
      <c r="W733" s="66"/>
      <c r="Y733" s="66"/>
      <c r="Z733" s="66"/>
      <c r="AA733" s="65" t="s">
        <v>14382</v>
      </c>
      <c r="AQ733" s="64">
        <v>49.12</v>
      </c>
      <c r="AV733" s="66"/>
      <c r="AX733" s="66"/>
      <c r="AY733" s="67" t="s">
        <v>15126</v>
      </c>
      <c r="BC733" s="66"/>
      <c r="BE733" s="66"/>
      <c r="BF733" s="66"/>
    </row>
    <row r="734" spans="1:58">
      <c r="A734" s="9" t="str">
        <f t="shared" si="33"/>
        <v>2026-01</v>
      </c>
      <c r="B734" s="9" t="str">
        <f>_xlfn.XLOOKUP(I734,过机服务商重量差!A:A,过机服务商重量差!G:G)</f>
        <v>小旋风</v>
      </c>
      <c r="C734" s="9" t="str">
        <f>IF(N734="FBA","主营产品",IF(N734="专线","专线",LOOKUP(1,0/((G734&gt;=提成标准!D:D)*(G734&lt;提成标准!E:E)),提成标准!C:C)))</f>
        <v>快递大货</v>
      </c>
      <c r="D734" s="9">
        <f t="shared" si="34"/>
        <v>2320</v>
      </c>
      <c r="E734" s="9">
        <f>_xlfn.XLOOKUP(C734,提成标准!C:C,提成标准!H:H,"")</f>
        <v>0.1</v>
      </c>
      <c r="F734" s="9">
        <f t="shared" si="35"/>
        <v>232</v>
      </c>
      <c r="G734" s="9">
        <f>_xlfn.XLOOKUP(I734,过机服务商重量差!A:A,过机服务商重量差!L:L)</f>
        <v>2320</v>
      </c>
      <c r="H734" s="9" t="str">
        <f ca="1">IFERROR(LOOKUP(1,0/((B734=名单!B:B)*(VALUE(AY734)&gt;=名单!E:E)*(VALUE(AY734)&lt;=名单!G:G)*(AA734="正常走货")),名单!H:H),"否")</f>
        <v>否</v>
      </c>
      <c r="I734" s="64" t="s">
        <v>2322</v>
      </c>
      <c r="J734" s="64" t="s">
        <v>2324</v>
      </c>
      <c r="L734" s="65" t="s">
        <v>1377</v>
      </c>
      <c r="N734" s="64" t="s">
        <v>18</v>
      </c>
      <c r="O734" s="66"/>
      <c r="P734" s="66"/>
      <c r="T734" s="66"/>
      <c r="U734" s="65" t="s">
        <v>337</v>
      </c>
      <c r="V734" s="65" t="s">
        <v>14381</v>
      </c>
      <c r="W734" s="66"/>
      <c r="Y734" s="66"/>
      <c r="Z734" s="66"/>
      <c r="AA734" s="65" t="s">
        <v>14382</v>
      </c>
      <c r="AQ734" s="64">
        <v>0</v>
      </c>
      <c r="AV734" s="66"/>
      <c r="AX734" s="66"/>
      <c r="AY734" s="67" t="s">
        <v>15127</v>
      </c>
      <c r="BE734" s="66"/>
    </row>
    <row r="735" spans="1:58">
      <c r="A735" s="9" t="str">
        <f t="shared" si="33"/>
        <v>2026-01</v>
      </c>
      <c r="B735" s="9" t="str">
        <f>_xlfn.XLOOKUP(I735,过机服务商重量差!A:A,过机服务商重量差!G:G)</f>
        <v>玉麒麟</v>
      </c>
      <c r="C735" s="9" t="str">
        <f>IF(N735="FBA","主营产品",IF(N735="专线","专线",LOOKUP(1,0/((G735&gt;=提成标准!D:D)*(G735&lt;提成标准!E:E)),提成标准!C:C)))</f>
        <v>快递小货</v>
      </c>
      <c r="D735" s="9">
        <f t="shared" si="34"/>
        <v>1</v>
      </c>
      <c r="E735" s="9">
        <f>_xlfn.XLOOKUP(C735,提成标准!C:C,提成标准!H:H,"")</f>
        <v>2</v>
      </c>
      <c r="F735" s="9">
        <f t="shared" si="35"/>
        <v>2</v>
      </c>
      <c r="G735" s="9">
        <f>_xlfn.XLOOKUP(I735,过机服务商重量差!A:A,过机服务商重量差!L:L)</f>
        <v>1</v>
      </c>
      <c r="H735" s="9" t="str">
        <f ca="1">IFERROR(LOOKUP(1,0/((B735=名单!B:B)*(VALUE(AY735)&gt;=名单!E:E)*(VALUE(AY735)&lt;=名单!G:G)*(AA735="正常走货")),名单!H:H),"否")</f>
        <v>否</v>
      </c>
      <c r="I735" s="64" t="s">
        <v>2325</v>
      </c>
      <c r="J735" s="64" t="s">
        <v>2327</v>
      </c>
      <c r="L735" s="65" t="s">
        <v>17</v>
      </c>
      <c r="N735" s="64" t="s">
        <v>18</v>
      </c>
      <c r="O735" s="66"/>
      <c r="P735" s="66"/>
      <c r="T735" s="66"/>
      <c r="U735" s="65" t="s">
        <v>191</v>
      </c>
      <c r="V735" s="65" t="s">
        <v>14413</v>
      </c>
      <c r="W735" s="66"/>
      <c r="Y735" s="66"/>
      <c r="Z735" s="66"/>
      <c r="AA735" s="65" t="s">
        <v>14382</v>
      </c>
      <c r="AQ735" s="64">
        <v>108.1</v>
      </c>
      <c r="AV735" s="66"/>
      <c r="AX735" s="66"/>
      <c r="AY735" s="67" t="s">
        <v>15128</v>
      </c>
      <c r="BE735" s="66"/>
    </row>
    <row r="736" spans="1:58">
      <c r="A736" s="9" t="str">
        <f t="shared" si="33"/>
        <v>2026-01</v>
      </c>
      <c r="B736" s="9" t="str">
        <f>_xlfn.XLOOKUP(I736,过机服务商重量差!A:A,过机服务商重量差!G:G)</f>
        <v>玉麒麟</v>
      </c>
      <c r="C736" s="9" t="str">
        <f>IF(N736="FBA","主营产品",IF(N736="专线","专线",LOOKUP(1,0/((G736&gt;=提成标准!D:D)*(G736&lt;提成标准!E:E)),提成标准!C:C)))</f>
        <v>快递小货</v>
      </c>
      <c r="D736" s="9">
        <f t="shared" si="34"/>
        <v>1</v>
      </c>
      <c r="E736" s="9">
        <f>_xlfn.XLOOKUP(C736,提成标准!C:C,提成标准!H:H,"")</f>
        <v>2</v>
      </c>
      <c r="F736" s="9">
        <f t="shared" si="35"/>
        <v>2</v>
      </c>
      <c r="G736" s="9">
        <f>_xlfn.XLOOKUP(I736,过机服务商重量差!A:A,过机服务商重量差!L:L)</f>
        <v>2</v>
      </c>
      <c r="H736" s="9" t="str">
        <f ca="1">IFERROR(LOOKUP(1,0/((B736=名单!B:B)*(VALUE(AY736)&gt;=名单!E:E)*(VALUE(AY736)&lt;=名单!G:G)*(AA736="正常走货")),名单!H:H),"否")</f>
        <v>否</v>
      </c>
      <c r="I736" s="64" t="s">
        <v>2328</v>
      </c>
      <c r="J736" s="64" t="s">
        <v>2330</v>
      </c>
      <c r="L736" s="64" t="s">
        <v>17</v>
      </c>
      <c r="N736" s="64" t="s">
        <v>18</v>
      </c>
      <c r="O736" s="66"/>
      <c r="P736" s="66"/>
      <c r="T736" s="66"/>
      <c r="U736" s="65" t="s">
        <v>292</v>
      </c>
      <c r="V736" s="65" t="s">
        <v>14413</v>
      </c>
      <c r="W736" s="66"/>
      <c r="Y736" s="66"/>
      <c r="Z736" s="66"/>
      <c r="AA736" s="65" t="s">
        <v>14382</v>
      </c>
      <c r="AQ736" s="64">
        <v>67.67</v>
      </c>
      <c r="AU736" s="66"/>
      <c r="AV736" s="66"/>
      <c r="AX736" s="66"/>
      <c r="AY736" s="67" t="s">
        <v>15129</v>
      </c>
      <c r="BE736" s="66"/>
    </row>
    <row r="737" spans="1:58">
      <c r="A737" s="9" t="str">
        <f t="shared" si="33"/>
        <v>2026-01</v>
      </c>
      <c r="B737" s="9" t="str">
        <f>_xlfn.XLOOKUP(I737,过机服务商重量差!A:A,过机服务商重量差!G:G)</f>
        <v>无崖子</v>
      </c>
      <c r="C737" s="9" t="str">
        <f>IF(N737="FBA","主营产品",IF(N737="专线","专线",LOOKUP(1,0/((G737&gt;=提成标准!D:D)*(G737&lt;提成标准!E:E)),提成标准!C:C)))</f>
        <v>快递小货</v>
      </c>
      <c r="D737" s="9">
        <f t="shared" si="34"/>
        <v>1</v>
      </c>
      <c r="E737" s="9">
        <f>_xlfn.XLOOKUP(C737,提成标准!C:C,提成标准!H:H,"")</f>
        <v>2</v>
      </c>
      <c r="F737" s="9">
        <f t="shared" si="35"/>
        <v>2</v>
      </c>
      <c r="G737" s="9">
        <f>_xlfn.XLOOKUP(I737,过机服务商重量差!A:A,过机服务商重量差!L:L)</f>
        <v>18</v>
      </c>
      <c r="H737" s="9" t="str">
        <f ca="1">IFERROR(LOOKUP(1,0/((B737=名单!B:B)*(VALUE(AY737)&gt;=名单!E:E)*(VALUE(AY737)&lt;=名单!G:G)*(AA737="正常走货")),名单!H:H),"否")</f>
        <v>是</v>
      </c>
      <c r="I737" s="64" t="s">
        <v>2331</v>
      </c>
      <c r="J737" s="64" t="s">
        <v>2333</v>
      </c>
      <c r="L737" s="65" t="s">
        <v>2334</v>
      </c>
      <c r="N737" s="64" t="s">
        <v>18</v>
      </c>
      <c r="O737" s="66"/>
      <c r="P737" s="66"/>
      <c r="T737" s="66"/>
      <c r="U737" s="65" t="s">
        <v>86</v>
      </c>
      <c r="V737" s="65" t="s">
        <v>14381</v>
      </c>
      <c r="W737" s="66"/>
      <c r="Y737" s="66"/>
      <c r="Z737" s="66"/>
      <c r="AA737" s="65" t="s">
        <v>14382</v>
      </c>
      <c r="AQ737" s="64">
        <v>0</v>
      </c>
      <c r="AV737" s="66"/>
      <c r="AX737" s="66"/>
      <c r="AY737" s="67" t="s">
        <v>15130</v>
      </c>
      <c r="BE737" s="66"/>
    </row>
    <row r="738" spans="1:58">
      <c r="A738" s="9" t="str">
        <f t="shared" si="33"/>
        <v>2026-01</v>
      </c>
      <c r="B738" s="9" t="str">
        <f>_xlfn.XLOOKUP(I738,过机服务商重量差!A:A,过机服务商重量差!G:G)</f>
        <v>帅时莹</v>
      </c>
      <c r="C738" s="9" t="str">
        <f>IF(N738="FBA","主营产品",IF(N738="专线","专线",LOOKUP(1,0/((G738&gt;=提成标准!D:D)*(G738&lt;提成标准!E:E)),提成标准!C:C)))</f>
        <v>快递小货</v>
      </c>
      <c r="D738" s="9">
        <f t="shared" si="34"/>
        <v>1</v>
      </c>
      <c r="E738" s="9">
        <f>_xlfn.XLOOKUP(C738,提成标准!C:C,提成标准!H:H,"")</f>
        <v>2</v>
      </c>
      <c r="F738" s="9">
        <f t="shared" si="35"/>
        <v>2</v>
      </c>
      <c r="G738" s="9">
        <f>_xlfn.XLOOKUP(I738,过机服务商重量差!A:A,过机服务商重量差!L:L)</f>
        <v>20</v>
      </c>
      <c r="H738" s="9" t="str">
        <f ca="1">IFERROR(LOOKUP(1,0/((B738=名单!B:B)*(VALUE(AY738)&gt;=名单!E:E)*(VALUE(AY738)&lt;=名单!G:G)*(AA738="正常走货")),名单!H:H),"否")</f>
        <v>否</v>
      </c>
      <c r="I738" s="64" t="s">
        <v>2335</v>
      </c>
      <c r="J738" s="64" t="s">
        <v>2337</v>
      </c>
      <c r="L738" s="65" t="s">
        <v>287</v>
      </c>
      <c r="N738" s="64" t="s">
        <v>18</v>
      </c>
      <c r="O738" s="66"/>
      <c r="P738" s="66"/>
      <c r="T738" s="66"/>
      <c r="U738" s="65" t="s">
        <v>292</v>
      </c>
      <c r="V738" s="65" t="s">
        <v>14413</v>
      </c>
      <c r="W738" s="66"/>
      <c r="Y738" s="66"/>
      <c r="Z738" s="66"/>
      <c r="AA738" s="65" t="s">
        <v>14382</v>
      </c>
      <c r="AQ738" s="64">
        <v>68.0000000000001</v>
      </c>
      <c r="AV738" s="66"/>
      <c r="AX738" s="66"/>
      <c r="AY738" s="67" t="s">
        <v>15131</v>
      </c>
      <c r="BE738" s="66"/>
    </row>
    <row r="739" spans="1:58">
      <c r="A739" s="9" t="str">
        <f t="shared" si="33"/>
        <v>2026-01</v>
      </c>
      <c r="B739" s="9" t="str">
        <f>_xlfn.XLOOKUP(I739,过机服务商重量差!A:A,过机服务商重量差!G:G)</f>
        <v>小旋风</v>
      </c>
      <c r="C739" s="9" t="str">
        <f>IF(N739="FBA","主营产品",IF(N739="专线","专线",LOOKUP(1,0/((G739&gt;=提成标准!D:D)*(G739&lt;提成标准!E:E)),提成标准!C:C)))</f>
        <v>快递大货</v>
      </c>
      <c r="D739" s="9">
        <f t="shared" si="34"/>
        <v>52</v>
      </c>
      <c r="E739" s="9">
        <f>_xlfn.XLOOKUP(C739,提成标准!C:C,提成标准!H:H,"")</f>
        <v>0.1</v>
      </c>
      <c r="F739" s="9">
        <f t="shared" si="35"/>
        <v>5.2</v>
      </c>
      <c r="G739" s="9">
        <f>_xlfn.XLOOKUP(I739,过机服务商重量差!A:A,过机服务商重量差!L:L)</f>
        <v>52</v>
      </c>
      <c r="H739" s="9" t="str">
        <f ca="1">IFERROR(LOOKUP(1,0/((B739=名单!B:B)*(VALUE(AY739)&gt;=名单!E:E)*(VALUE(AY739)&lt;=名单!G:G)*(AA739="正常走货")),名单!H:H),"否")</f>
        <v>否</v>
      </c>
      <c r="I739" s="64" t="s">
        <v>2338</v>
      </c>
      <c r="J739" s="64" t="s">
        <v>2340</v>
      </c>
      <c r="L739" s="64" t="s">
        <v>85</v>
      </c>
      <c r="N739" s="64" t="s">
        <v>18</v>
      </c>
      <c r="O739" s="66"/>
      <c r="P739" s="66"/>
      <c r="T739" s="66"/>
      <c r="U739" s="65" t="s">
        <v>421</v>
      </c>
      <c r="V739" s="65" t="s">
        <v>14385</v>
      </c>
      <c r="W739" s="66"/>
      <c r="Y739" s="66"/>
      <c r="Z739" s="66"/>
      <c r="AA739" s="65" t="s">
        <v>14382</v>
      </c>
      <c r="AQ739" s="64">
        <v>253.4</v>
      </c>
      <c r="AU739" s="66"/>
      <c r="AV739" s="66"/>
      <c r="AX739" s="66"/>
      <c r="AY739" s="67" t="s">
        <v>15132</v>
      </c>
      <c r="BE739" s="66"/>
      <c r="BF739" s="66"/>
    </row>
    <row r="740" spans="1:58">
      <c r="A740" s="9" t="str">
        <f t="shared" si="33"/>
        <v>2026-01</v>
      </c>
      <c r="B740" s="9" t="str">
        <f>_xlfn.XLOOKUP(I740,过机服务商重量差!A:A,过机服务商重量差!G:G)</f>
        <v>小旋风</v>
      </c>
      <c r="C740" s="9" t="str">
        <f>IF(N740="FBA","主营产品",IF(N740="专线","专线",LOOKUP(1,0/((G740&gt;=提成标准!D:D)*(G740&lt;提成标准!E:E)),提成标准!C:C)))</f>
        <v>快递大货</v>
      </c>
      <c r="D740" s="9">
        <f t="shared" si="34"/>
        <v>57</v>
      </c>
      <c r="E740" s="9">
        <f>_xlfn.XLOOKUP(C740,提成标准!C:C,提成标准!H:H,"")</f>
        <v>0.1</v>
      </c>
      <c r="F740" s="9">
        <f t="shared" si="35"/>
        <v>5.7</v>
      </c>
      <c r="G740" s="9">
        <f>_xlfn.XLOOKUP(I740,过机服务商重量差!A:A,过机服务商重量差!L:L)</f>
        <v>57</v>
      </c>
      <c r="H740" s="9" t="str">
        <f ca="1">IFERROR(LOOKUP(1,0/((B740=名单!B:B)*(VALUE(AY740)&gt;=名单!E:E)*(VALUE(AY740)&lt;=名单!G:G)*(AA740="正常走货")),名单!H:H),"否")</f>
        <v>否</v>
      </c>
      <c r="I740" s="64" t="s">
        <v>2341</v>
      </c>
      <c r="J740" s="64" t="s">
        <v>2343</v>
      </c>
      <c r="L740" s="64" t="s">
        <v>85</v>
      </c>
      <c r="N740" s="64" t="s">
        <v>18</v>
      </c>
      <c r="O740" s="66"/>
      <c r="P740" s="66"/>
      <c r="T740" s="66"/>
      <c r="U740" s="65" t="s">
        <v>421</v>
      </c>
      <c r="V740" s="65" t="s">
        <v>14385</v>
      </c>
      <c r="W740" s="66"/>
      <c r="Y740" s="66"/>
      <c r="Z740" s="66"/>
      <c r="AA740" s="65" t="s">
        <v>14382</v>
      </c>
      <c r="AQ740" s="64">
        <v>308.4</v>
      </c>
      <c r="AU740" s="66"/>
      <c r="AV740" s="66"/>
      <c r="AX740" s="66"/>
      <c r="AY740" s="67" t="s">
        <v>15133</v>
      </c>
      <c r="BC740" s="66"/>
      <c r="BE740" s="66"/>
      <c r="BF740" s="66"/>
    </row>
    <row r="741" spans="1:58">
      <c r="A741" s="9" t="str">
        <f t="shared" si="33"/>
        <v>2026-01</v>
      </c>
      <c r="B741" s="9" t="str">
        <f>_xlfn.XLOOKUP(I741,过机服务商重量差!A:A,过机服务商重量差!G:G)</f>
        <v>帅时莹</v>
      </c>
      <c r="C741" s="9" t="str">
        <f>IF(N741="FBA","主营产品",IF(N741="专线","专线",LOOKUP(1,0/((G741&gt;=提成标准!D:D)*(G741&lt;提成标准!E:E)),提成标准!C:C)))</f>
        <v>快递大货</v>
      </c>
      <c r="D741" s="9">
        <f t="shared" si="34"/>
        <v>34</v>
      </c>
      <c r="E741" s="9">
        <f>_xlfn.XLOOKUP(C741,提成标准!C:C,提成标准!H:H,"")</f>
        <v>0.1</v>
      </c>
      <c r="F741" s="9">
        <f t="shared" si="35"/>
        <v>3.4</v>
      </c>
      <c r="G741" s="9">
        <f>_xlfn.XLOOKUP(I741,过机服务商重量差!A:A,过机服务商重量差!L:L)</f>
        <v>34</v>
      </c>
      <c r="H741" s="9" t="str">
        <f ca="1">IFERROR(LOOKUP(1,0/((B741=名单!B:B)*(VALUE(AY741)&gt;=名单!E:E)*(VALUE(AY741)&lt;=名单!G:G)*(AA741="正常走货")),名单!H:H),"否")</f>
        <v>否</v>
      </c>
      <c r="I741" s="64" t="s">
        <v>2344</v>
      </c>
      <c r="J741" s="64" t="s">
        <v>2346</v>
      </c>
      <c r="L741" s="65" t="s">
        <v>97</v>
      </c>
      <c r="N741" s="64" t="s">
        <v>18</v>
      </c>
      <c r="O741" s="66"/>
      <c r="P741" s="66"/>
      <c r="T741" s="66"/>
      <c r="U741" s="65" t="s">
        <v>99</v>
      </c>
      <c r="V741" s="65" t="s">
        <v>14413</v>
      </c>
      <c r="W741" s="66"/>
      <c r="Y741" s="66"/>
      <c r="Z741" s="66"/>
      <c r="AA741" s="65" t="s">
        <v>14382</v>
      </c>
      <c r="AQ741" s="64">
        <v>118</v>
      </c>
      <c r="AV741" s="66"/>
      <c r="AX741" s="66"/>
      <c r="AY741" s="67" t="s">
        <v>15134</v>
      </c>
      <c r="BE741" s="66"/>
    </row>
    <row r="742" spans="1:58">
      <c r="A742" s="9" t="str">
        <f t="shared" si="33"/>
        <v>2026-01</v>
      </c>
      <c r="B742" s="9" t="str">
        <f>_xlfn.XLOOKUP(I742,过机服务商重量差!A:A,过机服务商重量差!G:G)</f>
        <v>风清扬</v>
      </c>
      <c r="C742" s="9" t="str">
        <f>IF(N742="FBA","主营产品",IF(N742="专线","专线",LOOKUP(1,0/((G742&gt;=提成标准!D:D)*(G742&lt;提成标准!E:E)),提成标准!C:C)))</f>
        <v>快递大货</v>
      </c>
      <c r="D742" s="9">
        <f t="shared" si="34"/>
        <v>114</v>
      </c>
      <c r="E742" s="9">
        <f>_xlfn.XLOOKUP(C742,提成标准!C:C,提成标准!H:H,"")</f>
        <v>0.1</v>
      </c>
      <c r="F742" s="9">
        <f t="shared" si="35"/>
        <v>11.4</v>
      </c>
      <c r="G742" s="9">
        <f>_xlfn.XLOOKUP(I742,过机服务商重量差!A:A,过机服务商重量差!L:L)</f>
        <v>114</v>
      </c>
      <c r="H742" s="9" t="str">
        <f ca="1">IFERROR(LOOKUP(1,0/((B742=名单!B:B)*(VALUE(AY742)&gt;=名单!E:E)*(VALUE(AY742)&lt;=名单!G:G)*(AA742="正常走货")),名单!H:H),"否")</f>
        <v>否</v>
      </c>
      <c r="I742" s="64" t="s">
        <v>2347</v>
      </c>
      <c r="J742" s="64" t="s">
        <v>2349</v>
      </c>
      <c r="L742" s="65" t="s">
        <v>2086</v>
      </c>
      <c r="N742" s="64" t="s">
        <v>18</v>
      </c>
      <c r="O742" s="66"/>
      <c r="P742" s="66"/>
      <c r="T742" s="66"/>
      <c r="U742" s="65" t="s">
        <v>1262</v>
      </c>
      <c r="V742" s="65" t="s">
        <v>14385</v>
      </c>
      <c r="W742" s="66"/>
      <c r="Y742" s="66"/>
      <c r="Z742" s="66"/>
      <c r="AA742" s="65" t="s">
        <v>14382</v>
      </c>
      <c r="AQ742" s="64">
        <v>609.2</v>
      </c>
      <c r="AV742" s="66"/>
      <c r="AX742" s="66"/>
      <c r="AY742" s="67" t="s">
        <v>15135</v>
      </c>
      <c r="BE742" s="66"/>
      <c r="BF742" s="66"/>
    </row>
    <row r="743" spans="1:58">
      <c r="A743" s="9" t="str">
        <f t="shared" si="33"/>
        <v>2026-01</v>
      </c>
      <c r="B743" s="9" t="str">
        <f>_xlfn.XLOOKUP(I743,过机服务商重量差!A:A,过机服务商重量差!G:G)</f>
        <v>小旋风</v>
      </c>
      <c r="C743" s="9" t="str">
        <f>IF(N743="FBA","主营产品",IF(N743="专线","专线",LOOKUP(1,0/((G743&gt;=提成标准!D:D)*(G743&lt;提成标准!E:E)),提成标准!C:C)))</f>
        <v>快递大货</v>
      </c>
      <c r="D743" s="9">
        <f t="shared" si="34"/>
        <v>316</v>
      </c>
      <c r="E743" s="9">
        <f>_xlfn.XLOOKUP(C743,提成标准!C:C,提成标准!H:H,"")</f>
        <v>0.1</v>
      </c>
      <c r="F743" s="9">
        <f t="shared" si="35"/>
        <v>31.6</v>
      </c>
      <c r="G743" s="9">
        <f>_xlfn.XLOOKUP(I743,过机服务商重量差!A:A,过机服务商重量差!L:L)</f>
        <v>316</v>
      </c>
      <c r="H743" s="9" t="str">
        <f ca="1">IFERROR(LOOKUP(1,0/((B743=名单!B:B)*(VALUE(AY743)&gt;=名单!E:E)*(VALUE(AY743)&lt;=名单!G:G)*(AA743="正常走货")),名单!H:H),"否")</f>
        <v>否</v>
      </c>
      <c r="I743" s="64" t="s">
        <v>2350</v>
      </c>
      <c r="J743" s="64" t="s">
        <v>2352</v>
      </c>
      <c r="L743" s="65" t="s">
        <v>814</v>
      </c>
      <c r="N743" s="64" t="s">
        <v>18</v>
      </c>
      <c r="O743" s="66"/>
      <c r="P743" s="66"/>
      <c r="T743" s="66"/>
      <c r="U743" s="65" t="s">
        <v>337</v>
      </c>
      <c r="V743" s="65" t="s">
        <v>14381</v>
      </c>
      <c r="W743" s="66"/>
      <c r="Y743" s="66"/>
      <c r="Z743" s="66"/>
      <c r="AA743" s="65" t="s">
        <v>14382</v>
      </c>
      <c r="AQ743" s="64">
        <v>385</v>
      </c>
      <c r="AU743" s="66"/>
      <c r="AV743" s="66"/>
      <c r="AX743" s="66"/>
      <c r="AY743" s="67" t="s">
        <v>15136</v>
      </c>
      <c r="BE743" s="66"/>
    </row>
    <row r="744" spans="1:58">
      <c r="A744" s="9" t="str">
        <f t="shared" si="33"/>
        <v>2026-01</v>
      </c>
      <c r="B744" s="9" t="str">
        <f>_xlfn.XLOOKUP(I744,过机服务商重量差!A:A,过机服务商重量差!G:G)</f>
        <v>无崖子</v>
      </c>
      <c r="C744" s="9" t="str" cm="1">
        <f t="array" ref="C744">IF(N744="FBA","主营产品",IF(N744="专线","专线",LOOKUP(1,0/((G744&gt;=提成标准!D:D)*(G744&lt;提成标准!E:E)),提成标准!C:C)))</f>
        <v>快递小货</v>
      </c>
      <c r="D744" s="9">
        <f t="shared" si="34"/>
        <v>1</v>
      </c>
      <c r="E744" s="9">
        <f>_xlfn.XLOOKUP(C744,提成标准!C:C,提成标准!H:H,"")</f>
        <v>2</v>
      </c>
      <c r="F744" s="9">
        <f t="shared" si="35"/>
        <v>2</v>
      </c>
      <c r="G744" s="9">
        <f>_xlfn.XLOOKUP(I744,过机服务商重量差!A:A,过机服务商重量差!L:L)</f>
        <v>0</v>
      </c>
      <c r="H744" s="9" t="str">
        <f ca="1">IFERROR(LOOKUP(1,0/((B744=名单!B:B)*(VALUE(AY744)&gt;=名单!E:E)*(VALUE(AY744)&lt;=名单!G:G)*(AA744="正常走货")),名单!H:H),"否")</f>
        <v>否</v>
      </c>
      <c r="I744" s="64" t="s">
        <v>2353</v>
      </c>
      <c r="J744" s="64" t="s">
        <v>36</v>
      </c>
      <c r="L744" s="65" t="s">
        <v>2309</v>
      </c>
      <c r="N744" s="64" t="s">
        <v>18</v>
      </c>
      <c r="O744" s="66"/>
      <c r="P744" s="66"/>
      <c r="T744" s="66"/>
      <c r="U744" s="65" t="s">
        <v>1701</v>
      </c>
      <c r="V744" s="65" t="s">
        <v>14413</v>
      </c>
      <c r="W744" s="66"/>
      <c r="Y744" s="66"/>
      <c r="Z744" s="66"/>
      <c r="AA744" s="65" t="s">
        <v>14437</v>
      </c>
      <c r="AQ744" s="64">
        <v>0</v>
      </c>
      <c r="AU744" s="66"/>
      <c r="AV744" s="66"/>
      <c r="AW744" s="66"/>
      <c r="AX744" s="66"/>
      <c r="AY744" s="67" t="s">
        <v>15137</v>
      </c>
      <c r="BE744" s="66"/>
    </row>
    <row r="745" spans="1:58">
      <c r="A745" s="9" t="str">
        <f t="shared" si="33"/>
        <v>2026-01</v>
      </c>
      <c r="B745" s="9" t="str">
        <f>_xlfn.XLOOKUP(I745,过机服务商重量差!A:A,过机服务商重量差!G:G)</f>
        <v>帅时莹</v>
      </c>
      <c r="C745" s="9" t="str">
        <f>IF(N745="FBA","主营产品",IF(N745="专线","专线",LOOKUP(1,0/((G745&gt;=提成标准!D:D)*(G745&lt;提成标准!E:E)),提成标准!C:C)))</f>
        <v>快递大货</v>
      </c>
      <c r="D745" s="9">
        <f t="shared" si="34"/>
        <v>21</v>
      </c>
      <c r="E745" s="9">
        <f>_xlfn.XLOOKUP(C745,提成标准!C:C,提成标准!H:H,"")</f>
        <v>0.1</v>
      </c>
      <c r="F745" s="9">
        <f t="shared" si="35"/>
        <v>2.1</v>
      </c>
      <c r="G745" s="9">
        <f>_xlfn.XLOOKUP(I745,过机服务商重量差!A:A,过机服务商重量差!L:L)</f>
        <v>21</v>
      </c>
      <c r="H745" s="9" t="str">
        <f ca="1">IFERROR(LOOKUP(1,0/((B745=名单!B:B)*(VALUE(AY745)&gt;=名单!E:E)*(VALUE(AY745)&lt;=名单!G:G)*(AA745="正常走货")),名单!H:H),"否")</f>
        <v>否</v>
      </c>
      <c r="I745" s="64" t="s">
        <v>2355</v>
      </c>
      <c r="J745" s="64" t="s">
        <v>2357</v>
      </c>
      <c r="L745" s="65" t="s">
        <v>287</v>
      </c>
      <c r="N745" s="64" t="s">
        <v>18</v>
      </c>
      <c r="O745" s="66"/>
      <c r="P745" s="66"/>
      <c r="T745" s="66"/>
      <c r="U745" s="65" t="s">
        <v>292</v>
      </c>
      <c r="V745" s="65" t="s">
        <v>14413</v>
      </c>
      <c r="W745" s="66"/>
      <c r="Y745" s="66"/>
      <c r="Z745" s="66"/>
      <c r="AA745" s="65" t="s">
        <v>14382</v>
      </c>
      <c r="AB745" s="66"/>
      <c r="AQ745" s="64">
        <v>92.4</v>
      </c>
      <c r="AV745" s="66"/>
      <c r="AX745" s="66"/>
      <c r="AY745" s="67" t="s">
        <v>15138</v>
      </c>
      <c r="BE745" s="66"/>
    </row>
    <row r="746" spans="1:58">
      <c r="A746" s="9" t="str">
        <f t="shared" si="33"/>
        <v>2026-01</v>
      </c>
      <c r="B746" s="9" t="str">
        <f>_xlfn.XLOOKUP(I746,过机服务商重量差!A:A,过机服务商重量差!G:G)</f>
        <v>无崖子</v>
      </c>
      <c r="C746" s="9" t="str">
        <f>IF(N746="FBA","主营产品",IF(N746="专线","专线",LOOKUP(1,0/((G746&gt;=提成标准!D:D)*(G746&lt;提成标准!E:E)),提成标准!C:C)))</f>
        <v>快递大货</v>
      </c>
      <c r="D746" s="9">
        <f t="shared" si="34"/>
        <v>50</v>
      </c>
      <c r="E746" s="9">
        <f>_xlfn.XLOOKUP(C746,提成标准!C:C,提成标准!H:H,"")</f>
        <v>0.1</v>
      </c>
      <c r="F746" s="9">
        <f t="shared" si="35"/>
        <v>5</v>
      </c>
      <c r="G746" s="9">
        <f>_xlfn.XLOOKUP(I746,过机服务商重量差!A:A,过机服务商重量差!L:L)</f>
        <v>50</v>
      </c>
      <c r="H746" s="9" t="str">
        <f ca="1">IFERROR(LOOKUP(1,0/((B746=名单!B:B)*(VALUE(AY746)&gt;=名单!E:E)*(VALUE(AY746)&lt;=名单!G:G)*(AA746="正常走货")),名单!H:H),"否")</f>
        <v>是</v>
      </c>
      <c r="I746" s="64" t="s">
        <v>2358</v>
      </c>
      <c r="J746" s="64" t="s">
        <v>2360</v>
      </c>
      <c r="L746" s="64" t="s">
        <v>590</v>
      </c>
      <c r="N746" s="64" t="s">
        <v>18</v>
      </c>
      <c r="O746" s="66"/>
      <c r="P746" s="66"/>
      <c r="T746" s="66"/>
      <c r="U746" s="65" t="s">
        <v>191</v>
      </c>
      <c r="V746" s="65" t="s">
        <v>14413</v>
      </c>
      <c r="W746" s="66"/>
      <c r="Y746" s="66"/>
      <c r="Z746" s="66"/>
      <c r="AA746" s="65" t="s">
        <v>14382</v>
      </c>
      <c r="AQ746" s="64">
        <v>795.5</v>
      </c>
      <c r="AU746" s="66"/>
      <c r="AV746" s="66"/>
      <c r="AX746" s="66"/>
      <c r="AY746" s="67" t="s">
        <v>15139</v>
      </c>
      <c r="BE746" s="66"/>
    </row>
    <row r="747" spans="1:58">
      <c r="A747" s="9" t="str">
        <f t="shared" si="33"/>
        <v>2026-01</v>
      </c>
      <c r="B747" s="9" t="str">
        <f>_xlfn.XLOOKUP(I747,过机服务商重量差!A:A,过机服务商重量差!G:G)</f>
        <v>无崖子</v>
      </c>
      <c r="C747" s="9" t="str">
        <f>IF(N747="FBA","主营产品",IF(N747="专线","专线",LOOKUP(1,0/((G747&gt;=提成标准!D:D)*(G747&lt;提成标准!E:E)),提成标准!C:C)))</f>
        <v>快递大货</v>
      </c>
      <c r="D747" s="9">
        <f t="shared" si="34"/>
        <v>65</v>
      </c>
      <c r="E747" s="9">
        <f>_xlfn.XLOOKUP(C747,提成标准!C:C,提成标准!H:H,"")</f>
        <v>0.1</v>
      </c>
      <c r="F747" s="9">
        <f t="shared" si="35"/>
        <v>6.5</v>
      </c>
      <c r="G747" s="9">
        <f>_xlfn.XLOOKUP(I747,过机服务商重量差!A:A,过机服务商重量差!L:L)</f>
        <v>65</v>
      </c>
      <c r="H747" s="9" t="str">
        <f ca="1">IFERROR(LOOKUP(1,0/((B747=名单!B:B)*(VALUE(AY747)&gt;=名单!E:E)*(VALUE(AY747)&lt;=名单!G:G)*(AA747="正常走货")),名单!H:H),"否")</f>
        <v>是</v>
      </c>
      <c r="I747" s="64" t="s">
        <v>2361</v>
      </c>
      <c r="J747" s="64" t="s">
        <v>2363</v>
      </c>
      <c r="L747" s="65" t="s">
        <v>2364</v>
      </c>
      <c r="N747" s="64" t="s">
        <v>18</v>
      </c>
      <c r="O747" s="66"/>
      <c r="P747" s="66"/>
      <c r="T747" s="66"/>
      <c r="U747" s="65" t="s">
        <v>2365</v>
      </c>
      <c r="V747" s="65" t="s">
        <v>14476</v>
      </c>
      <c r="W747" s="66"/>
      <c r="Y747" s="66"/>
      <c r="Z747" s="66"/>
      <c r="AA747" s="65" t="s">
        <v>14382</v>
      </c>
      <c r="AQ747" s="64">
        <v>137.5</v>
      </c>
      <c r="AU747" s="66"/>
      <c r="AV747" s="66"/>
      <c r="AW747" s="66"/>
      <c r="AX747" s="66"/>
      <c r="AY747" s="67" t="s">
        <v>15140</v>
      </c>
      <c r="BE747" s="66"/>
    </row>
    <row r="748" spans="1:58">
      <c r="A748" s="9" t="str">
        <f t="shared" si="33"/>
        <v>2026-01</v>
      </c>
      <c r="B748" s="9" t="str">
        <f>_xlfn.XLOOKUP(I748,过机服务商重量差!A:A,过机服务商重量差!G:G)</f>
        <v>小旋风</v>
      </c>
      <c r="C748" s="9" t="str">
        <f>IF(N748="FBA","主营产品",IF(N748="专线","专线",LOOKUP(1,0/((G748&gt;=提成标准!D:D)*(G748&lt;提成标准!E:E)),提成标准!C:C)))</f>
        <v>快递大货</v>
      </c>
      <c r="D748" s="9">
        <f t="shared" si="34"/>
        <v>120</v>
      </c>
      <c r="E748" s="9">
        <f>_xlfn.XLOOKUP(C748,提成标准!C:C,提成标准!H:H,"")</f>
        <v>0.1</v>
      </c>
      <c r="F748" s="9">
        <f t="shared" si="35"/>
        <v>12</v>
      </c>
      <c r="G748" s="9">
        <f>_xlfn.XLOOKUP(I748,过机服务商重量差!A:A,过机服务商重量差!L:L)</f>
        <v>120</v>
      </c>
      <c r="H748" s="9" t="str">
        <f ca="1">IFERROR(LOOKUP(1,0/((B748=名单!B:B)*(VALUE(AY748)&gt;=名单!E:E)*(VALUE(AY748)&lt;=名单!G:G)*(AA748="正常走货")),名单!H:H),"否")</f>
        <v>否</v>
      </c>
      <c r="I748" s="64" t="s">
        <v>2366</v>
      </c>
      <c r="J748" s="64" t="s">
        <v>2368</v>
      </c>
      <c r="L748" s="64" t="s">
        <v>453</v>
      </c>
      <c r="N748" s="64" t="s">
        <v>18</v>
      </c>
      <c r="O748" s="66"/>
      <c r="P748" s="66"/>
      <c r="T748" s="66"/>
      <c r="U748" s="65" t="s">
        <v>442</v>
      </c>
      <c r="V748" s="65" t="s">
        <v>14413</v>
      </c>
      <c r="W748" s="66"/>
      <c r="Y748" s="66"/>
      <c r="Z748" s="66"/>
      <c r="AA748" s="65" t="s">
        <v>14382</v>
      </c>
      <c r="AQ748" s="64">
        <v>1044</v>
      </c>
      <c r="AU748" s="66"/>
      <c r="AV748" s="66"/>
      <c r="AX748" s="66"/>
      <c r="AY748" s="67" t="s">
        <v>15141</v>
      </c>
      <c r="BE748" s="66"/>
      <c r="BF748" s="66"/>
    </row>
    <row r="749" spans="1:58">
      <c r="A749" s="9" t="str">
        <f t="shared" si="33"/>
        <v>2026-01</v>
      </c>
      <c r="B749" s="9" t="str">
        <f>_xlfn.XLOOKUP(I749,过机服务商重量差!A:A,过机服务商重量差!G:G)</f>
        <v>无崖子</v>
      </c>
      <c r="C749" s="9" t="str">
        <f>IF(N749="FBA","主营产品",IF(N749="专线","专线",LOOKUP(1,0/((G749&gt;=提成标准!D:D)*(G749&lt;提成标准!E:E)),提成标准!C:C)))</f>
        <v>快递小货</v>
      </c>
      <c r="D749" s="9">
        <f t="shared" si="34"/>
        <v>1</v>
      </c>
      <c r="E749" s="9">
        <f>_xlfn.XLOOKUP(C749,提成标准!C:C,提成标准!H:H,"")</f>
        <v>2</v>
      </c>
      <c r="F749" s="9">
        <f t="shared" si="35"/>
        <v>2</v>
      </c>
      <c r="G749" s="9">
        <f>_xlfn.XLOOKUP(I749,过机服务商重量差!A:A,过机服务商重量差!L:L)</f>
        <v>12.5</v>
      </c>
      <c r="H749" s="9" t="str">
        <f ca="1">IFERROR(LOOKUP(1,0/((B749=名单!B:B)*(VALUE(AY749)&gt;=名单!E:E)*(VALUE(AY749)&lt;=名单!G:G)*(AA749="正常走货")),名单!H:H),"否")</f>
        <v>是</v>
      </c>
      <c r="I749" s="64" t="s">
        <v>2369</v>
      </c>
      <c r="J749" s="64" t="s">
        <v>2371</v>
      </c>
      <c r="L749" s="65" t="s">
        <v>590</v>
      </c>
      <c r="N749" s="64" t="s">
        <v>18</v>
      </c>
      <c r="O749" s="66"/>
      <c r="P749" s="66"/>
      <c r="T749" s="66"/>
      <c r="U749" s="65" t="s">
        <v>292</v>
      </c>
      <c r="V749" s="65" t="s">
        <v>14413</v>
      </c>
      <c r="W749" s="66"/>
      <c r="Y749" s="66"/>
      <c r="Z749" s="66"/>
      <c r="AA749" s="65" t="s">
        <v>14382</v>
      </c>
      <c r="AQ749" s="64">
        <v>133.45</v>
      </c>
      <c r="AU749" s="66"/>
      <c r="AV749" s="66"/>
      <c r="AW749" s="66"/>
      <c r="AX749" s="66"/>
      <c r="AY749" s="67" t="s">
        <v>15142</v>
      </c>
      <c r="BE749" s="66"/>
    </row>
    <row r="750" spans="1:58">
      <c r="A750" s="9" t="str">
        <f t="shared" si="33"/>
        <v>2026-01</v>
      </c>
      <c r="B750" s="9" t="str">
        <f>_xlfn.XLOOKUP(I750,过机服务商重量差!A:A,过机服务商重量差!G:G)</f>
        <v>风清扬</v>
      </c>
      <c r="C750" s="9" t="str">
        <f>IF(N750="FBA","主营产品",IF(N750="专线","专线",LOOKUP(1,0/((G750&gt;=提成标准!D:D)*(G750&lt;提成标准!E:E)),提成标准!C:C)))</f>
        <v>快递大货</v>
      </c>
      <c r="D750" s="9">
        <f t="shared" si="34"/>
        <v>36</v>
      </c>
      <c r="E750" s="9">
        <f>_xlfn.XLOOKUP(C750,提成标准!C:C,提成标准!H:H,"")</f>
        <v>0.1</v>
      </c>
      <c r="F750" s="9">
        <f t="shared" si="35"/>
        <v>3.6</v>
      </c>
      <c r="G750" s="9">
        <f>_xlfn.XLOOKUP(I750,过机服务商重量差!A:A,过机服务商重量差!L:L)</f>
        <v>36</v>
      </c>
      <c r="H750" s="9" t="str">
        <f ca="1">IFERROR(LOOKUP(1,0/((B750=名单!B:B)*(VALUE(AY750)&gt;=名单!E:E)*(VALUE(AY750)&lt;=名单!G:G)*(AA750="正常走货")),名单!H:H),"否")</f>
        <v>否</v>
      </c>
      <c r="I750" s="64" t="s">
        <v>2372</v>
      </c>
      <c r="J750" s="64" t="s">
        <v>2374</v>
      </c>
      <c r="L750" s="65" t="s">
        <v>2375</v>
      </c>
      <c r="N750" s="64" t="s">
        <v>18</v>
      </c>
      <c r="O750" s="66"/>
      <c r="P750" s="66"/>
      <c r="T750" s="66"/>
      <c r="U750" s="65" t="s">
        <v>2376</v>
      </c>
      <c r="V750" s="65" t="s">
        <v>14581</v>
      </c>
      <c r="W750" s="66"/>
      <c r="Y750" s="66"/>
      <c r="Z750" s="66"/>
      <c r="AA750" s="65" t="s">
        <v>14382</v>
      </c>
      <c r="AQ750" s="64">
        <v>100</v>
      </c>
      <c r="AV750" s="66"/>
      <c r="AX750" s="66"/>
      <c r="AY750" s="67" t="s">
        <v>15143</v>
      </c>
      <c r="BE750" s="66"/>
    </row>
    <row r="751" spans="1:58">
      <c r="A751" s="9" t="str">
        <f t="shared" si="33"/>
        <v>2026-01</v>
      </c>
      <c r="B751" s="9" t="str">
        <f>_xlfn.XLOOKUP(I751,过机服务商重量差!A:A,过机服务商重量差!G:G)</f>
        <v>风清扬</v>
      </c>
      <c r="C751" s="9" t="str">
        <f>IF(N751="FBA","主营产品",IF(N751="专线","专线",LOOKUP(1,0/((G751&gt;=提成标准!D:D)*(G751&lt;提成标准!E:E)),提成标准!C:C)))</f>
        <v>快递大货</v>
      </c>
      <c r="D751" s="9">
        <f t="shared" si="34"/>
        <v>65</v>
      </c>
      <c r="E751" s="9">
        <f>_xlfn.XLOOKUP(C751,提成标准!C:C,提成标准!H:H,"")</f>
        <v>0.1</v>
      </c>
      <c r="F751" s="9">
        <f t="shared" si="35"/>
        <v>6.5</v>
      </c>
      <c r="G751" s="9">
        <f>_xlfn.XLOOKUP(I751,过机服务商重量差!A:A,过机服务商重量差!L:L)</f>
        <v>65</v>
      </c>
      <c r="H751" s="9" t="str">
        <f ca="1">IFERROR(LOOKUP(1,0/((B751=名单!B:B)*(VALUE(AY751)&gt;=名单!E:E)*(VALUE(AY751)&lt;=名单!G:G)*(AA751="正常走货")),名单!H:H),"否")</f>
        <v>否</v>
      </c>
      <c r="I751" s="64" t="s">
        <v>2377</v>
      </c>
      <c r="J751" s="64" t="s">
        <v>2379</v>
      </c>
      <c r="L751" s="65" t="s">
        <v>2375</v>
      </c>
      <c r="N751" s="64" t="s">
        <v>18</v>
      </c>
      <c r="O751" s="66"/>
      <c r="P751" s="66"/>
      <c r="T751" s="66"/>
      <c r="U751" s="65" t="s">
        <v>215</v>
      </c>
      <c r="V751" s="65" t="s">
        <v>14381</v>
      </c>
      <c r="W751" s="66"/>
      <c r="Y751" s="66"/>
      <c r="Z751" s="66"/>
      <c r="AA751" s="65" t="s">
        <v>14382</v>
      </c>
      <c r="AQ751" s="64">
        <v>100</v>
      </c>
      <c r="AU751" s="66"/>
      <c r="AV751" s="66"/>
      <c r="AW751" s="66"/>
      <c r="AX751" s="66"/>
      <c r="AY751" s="67" t="s">
        <v>15144</v>
      </c>
      <c r="BE751" s="66"/>
    </row>
    <row r="752" spans="1:58">
      <c r="A752" s="9" t="str">
        <f t="shared" si="33"/>
        <v>2026-01</v>
      </c>
      <c r="B752" s="9" t="str">
        <f>_xlfn.XLOOKUP(I752,过机服务商重量差!A:A,过机服务商重量差!G:G)</f>
        <v>风清扬</v>
      </c>
      <c r="C752" s="9" t="str">
        <f>IF(N752="FBA","主营产品",IF(N752="专线","专线",LOOKUP(1,0/((G752&gt;=提成标准!D:D)*(G752&lt;提成标准!E:E)),提成标准!C:C)))</f>
        <v>快递大货</v>
      </c>
      <c r="D752" s="9">
        <f t="shared" si="34"/>
        <v>44</v>
      </c>
      <c r="E752" s="9">
        <f>_xlfn.XLOOKUP(C752,提成标准!C:C,提成标准!H:H,"")</f>
        <v>0.1</v>
      </c>
      <c r="F752" s="9">
        <f t="shared" si="35"/>
        <v>4.4</v>
      </c>
      <c r="G752" s="9">
        <f>_xlfn.XLOOKUP(I752,过机服务商重量差!A:A,过机服务商重量差!L:L)</f>
        <v>44</v>
      </c>
      <c r="H752" s="9" t="str">
        <f ca="1">IFERROR(LOOKUP(1,0/((B752=名单!B:B)*(VALUE(AY752)&gt;=名单!E:E)*(VALUE(AY752)&lt;=名单!G:G)*(AA752="正常走货")),名单!H:H),"否")</f>
        <v>否</v>
      </c>
      <c r="I752" s="64" t="s">
        <v>2380</v>
      </c>
      <c r="J752" s="64" t="s">
        <v>2382</v>
      </c>
      <c r="L752" s="65" t="s">
        <v>2375</v>
      </c>
      <c r="N752" s="64" t="s">
        <v>18</v>
      </c>
      <c r="O752" s="66"/>
      <c r="P752" s="66"/>
      <c r="T752" s="66"/>
      <c r="U752" s="65" t="s">
        <v>215</v>
      </c>
      <c r="V752" s="65" t="s">
        <v>14381</v>
      </c>
      <c r="W752" s="66"/>
      <c r="Y752" s="66"/>
      <c r="Z752" s="66"/>
      <c r="AA752" s="65" t="s">
        <v>14382</v>
      </c>
      <c r="AQ752" s="64">
        <v>100</v>
      </c>
      <c r="AV752" s="66"/>
      <c r="AW752" s="66"/>
      <c r="AX752" s="66"/>
      <c r="AY752" s="67" t="s">
        <v>15145</v>
      </c>
      <c r="BE752" s="66"/>
    </row>
    <row r="753" spans="1:58">
      <c r="A753" s="9" t="str">
        <f t="shared" si="33"/>
        <v>2026-01</v>
      </c>
      <c r="B753" s="9" t="str">
        <f>_xlfn.XLOOKUP(I753,过机服务商重量差!A:A,过机服务商重量差!G:G)</f>
        <v>007</v>
      </c>
      <c r="C753" s="9" t="str">
        <f>IF(N753="FBA","主营产品",IF(N753="专线","专线",LOOKUP(1,0/((G753&gt;=提成标准!D:D)*(G753&lt;提成标准!E:E)),提成标准!C:C)))</f>
        <v>快递大货</v>
      </c>
      <c r="D753" s="9">
        <f t="shared" si="34"/>
        <v>63</v>
      </c>
      <c r="E753" s="9">
        <f>_xlfn.XLOOKUP(C753,提成标准!C:C,提成标准!H:H,"")</f>
        <v>0.1</v>
      </c>
      <c r="F753" s="9">
        <f t="shared" si="35"/>
        <v>6.3</v>
      </c>
      <c r="G753" s="9">
        <f>_xlfn.XLOOKUP(I753,过机服务商重量差!A:A,过机服务商重量差!L:L)</f>
        <v>63</v>
      </c>
      <c r="H753" s="9" t="str">
        <f ca="1">IFERROR(LOOKUP(1,0/((B753=名单!B:B)*(VALUE(AY753)&gt;=名单!E:E)*(VALUE(AY753)&lt;=名单!G:G)*(AA753="正常走货")),名单!H:H),"否")</f>
        <v>否</v>
      </c>
      <c r="I753" s="64" t="s">
        <v>2383</v>
      </c>
      <c r="J753" s="64" t="s">
        <v>2385</v>
      </c>
      <c r="L753" s="65" t="s">
        <v>168</v>
      </c>
      <c r="N753" s="64" t="s">
        <v>18</v>
      </c>
      <c r="O753" s="66"/>
      <c r="P753" s="66"/>
      <c r="T753" s="66"/>
      <c r="U753" s="65" t="s">
        <v>215</v>
      </c>
      <c r="V753" s="65" t="s">
        <v>14381</v>
      </c>
      <c r="W753" s="66"/>
      <c r="Y753" s="66"/>
      <c r="Z753" s="66"/>
      <c r="AA753" s="65" t="s">
        <v>14382</v>
      </c>
      <c r="AQ753" s="64">
        <v>724.5</v>
      </c>
      <c r="AV753" s="66"/>
      <c r="AX753" s="66"/>
      <c r="AY753" s="67" t="s">
        <v>15146</v>
      </c>
      <c r="BE753" s="66"/>
    </row>
    <row r="754" spans="1:58">
      <c r="A754" s="9" t="str">
        <f t="shared" si="33"/>
        <v>2026-01</v>
      </c>
      <c r="B754" s="9" t="str">
        <f>_xlfn.XLOOKUP(I754,过机服务商重量差!A:A,过机服务商重量差!G:G)</f>
        <v>小旋风</v>
      </c>
      <c r="C754" s="9" t="str">
        <f>IF(N754="FBA","主营产品",IF(N754="专线","专线",LOOKUP(1,0/((G754&gt;=提成标准!D:D)*(G754&lt;提成标准!E:E)),提成标准!C:C)))</f>
        <v>快递小货</v>
      </c>
      <c r="D754" s="9">
        <f t="shared" si="34"/>
        <v>1</v>
      </c>
      <c r="E754" s="9">
        <f>_xlfn.XLOOKUP(C754,提成标准!C:C,提成标准!H:H,"")</f>
        <v>2</v>
      </c>
      <c r="F754" s="9">
        <f t="shared" si="35"/>
        <v>2</v>
      </c>
      <c r="G754" s="9">
        <f>_xlfn.XLOOKUP(I754,过机服务商重量差!A:A,过机服务商重量差!L:L)</f>
        <v>4.1</v>
      </c>
      <c r="H754" s="9" t="str">
        <f ca="1">IFERROR(LOOKUP(1,0/((B754=名单!B:B)*(VALUE(AY754)&gt;=名单!E:E)*(VALUE(AY754)&lt;=名单!G:G)*(AA754="正常走货")),名单!H:H),"否")</f>
        <v>否</v>
      </c>
      <c r="I754" s="64" t="s">
        <v>2386</v>
      </c>
      <c r="J754" s="64" t="s">
        <v>2388</v>
      </c>
      <c r="L754" s="65" t="s">
        <v>28</v>
      </c>
      <c r="N754" s="64" t="s">
        <v>18</v>
      </c>
      <c r="O754" s="66"/>
      <c r="P754" s="66"/>
      <c r="T754" s="66"/>
      <c r="U754" s="65" t="s">
        <v>215</v>
      </c>
      <c r="V754" s="65" t="s">
        <v>14381</v>
      </c>
      <c r="W754" s="66"/>
      <c r="Y754" s="66"/>
      <c r="Z754" s="66"/>
      <c r="AA754" s="65" t="s">
        <v>14382</v>
      </c>
      <c r="AQ754" s="64">
        <v>492</v>
      </c>
      <c r="AU754" s="66"/>
      <c r="AV754" s="66"/>
      <c r="AW754" s="66"/>
      <c r="AX754" s="66"/>
      <c r="AY754" s="67" t="s">
        <v>15147</v>
      </c>
      <c r="BE754" s="66"/>
    </row>
    <row r="755" spans="1:58">
      <c r="A755" s="9" t="str">
        <f t="shared" si="33"/>
        <v>2026-01</v>
      </c>
      <c r="B755" s="9" t="str">
        <f>_xlfn.XLOOKUP(I755,过机服务商重量差!A:A,过机服务商重量差!G:G)</f>
        <v>风清扬</v>
      </c>
      <c r="C755" s="9" t="str">
        <f>IF(N755="FBA","主营产品",IF(N755="专线","专线",LOOKUP(1,0/((G755&gt;=提成标准!D:D)*(G755&lt;提成标准!E:E)),提成标准!C:C)))</f>
        <v>快递大货</v>
      </c>
      <c r="D755" s="9">
        <f t="shared" si="34"/>
        <v>91</v>
      </c>
      <c r="E755" s="9">
        <f>_xlfn.XLOOKUP(C755,提成标准!C:C,提成标准!H:H,"")</f>
        <v>0.1</v>
      </c>
      <c r="F755" s="9">
        <f t="shared" si="35"/>
        <v>9.1</v>
      </c>
      <c r="G755" s="9">
        <f>_xlfn.XLOOKUP(I755,过机服务商重量差!A:A,过机服务商重量差!L:L)</f>
        <v>91</v>
      </c>
      <c r="H755" s="9" t="str">
        <f ca="1">IFERROR(LOOKUP(1,0/((B755=名单!B:B)*(VALUE(AY755)&gt;=名单!E:E)*(VALUE(AY755)&lt;=名单!G:G)*(AA755="正常走货")),名单!H:H),"否")</f>
        <v>否</v>
      </c>
      <c r="I755" s="64" t="s">
        <v>2389</v>
      </c>
      <c r="J755" s="64" t="s">
        <v>2391</v>
      </c>
      <c r="L755" s="65" t="s">
        <v>683</v>
      </c>
      <c r="N755" s="64" t="s">
        <v>18</v>
      </c>
      <c r="O755" s="66"/>
      <c r="P755" s="66"/>
      <c r="T755" s="66"/>
      <c r="U755" s="65" t="s">
        <v>1269</v>
      </c>
      <c r="V755" s="65" t="s">
        <v>14389</v>
      </c>
      <c r="W755" s="66"/>
      <c r="Y755" s="66"/>
      <c r="Z755" s="66"/>
      <c r="AA755" s="65" t="s">
        <v>14382</v>
      </c>
      <c r="AQ755" s="64">
        <v>0</v>
      </c>
      <c r="AV755" s="66"/>
      <c r="AX755" s="66"/>
      <c r="AY755" s="67" t="s">
        <v>15148</v>
      </c>
      <c r="BC755" s="66"/>
      <c r="BE755" s="66"/>
    </row>
    <row r="756" spans="1:58">
      <c r="A756" s="9" t="str">
        <f t="shared" si="33"/>
        <v>2026-01</v>
      </c>
      <c r="B756" s="9" t="str">
        <f>_xlfn.XLOOKUP(I756,过机服务商重量差!A:A,过机服务商重量差!G:G)</f>
        <v>无崖子</v>
      </c>
      <c r="C756" s="9" t="str">
        <f>IF(N756="FBA","主营产品",IF(N756="专线","专线",LOOKUP(1,0/((G756&gt;=提成标准!D:D)*(G756&lt;提成标准!E:E)),提成标准!C:C)))</f>
        <v>快递小货</v>
      </c>
      <c r="D756" s="9">
        <f t="shared" si="34"/>
        <v>1</v>
      </c>
      <c r="E756" s="9">
        <f>_xlfn.XLOOKUP(C756,提成标准!C:C,提成标准!H:H,"")</f>
        <v>2</v>
      </c>
      <c r="F756" s="9">
        <f t="shared" si="35"/>
        <v>2</v>
      </c>
      <c r="G756" s="9">
        <f>_xlfn.XLOOKUP(I756,过机服务商重量差!A:A,过机服务商重量差!L:L)</f>
        <v>5.5</v>
      </c>
      <c r="H756" s="9" t="str">
        <f ca="1">IFERROR(LOOKUP(1,0/((B756=名单!B:B)*(VALUE(AY756)&gt;=名单!E:E)*(VALUE(AY756)&lt;=名单!G:G)*(AA756="正常走货")),名单!H:H),"否")</f>
        <v>是</v>
      </c>
      <c r="I756" s="64" t="s">
        <v>2392</v>
      </c>
      <c r="J756" s="64" t="s">
        <v>2394</v>
      </c>
      <c r="L756" s="65" t="s">
        <v>128</v>
      </c>
      <c r="N756" s="64" t="s">
        <v>18</v>
      </c>
      <c r="O756" s="66"/>
      <c r="P756" s="66"/>
      <c r="T756" s="66"/>
      <c r="U756" s="65" t="s">
        <v>130</v>
      </c>
      <c r="V756" s="65" t="s">
        <v>14422</v>
      </c>
      <c r="W756" s="66"/>
      <c r="Y756" s="66"/>
      <c r="Z756" s="66"/>
      <c r="AA756" s="65" t="s">
        <v>14382</v>
      </c>
      <c r="AQ756" s="64">
        <v>265.2</v>
      </c>
      <c r="AU756" s="66"/>
      <c r="AV756" s="66"/>
      <c r="AX756" s="66"/>
      <c r="AY756" s="67" t="s">
        <v>15149</v>
      </c>
      <c r="BE756" s="66"/>
      <c r="BF756" s="66"/>
    </row>
    <row r="757" spans="1:58">
      <c r="A757" s="9" t="str">
        <f t="shared" si="33"/>
        <v>2026-01</v>
      </c>
      <c r="B757" s="9" t="str">
        <f>_xlfn.XLOOKUP(I757,过机服务商重量差!A:A,过机服务商重量差!G:G)</f>
        <v>帅时莹</v>
      </c>
      <c r="C757" s="9" t="str">
        <f>IF(N757="FBA","主营产品",IF(N757="专线","专线",LOOKUP(1,0/((G757&gt;=提成标准!D:D)*(G757&lt;提成标准!E:E)),提成标准!C:C)))</f>
        <v>快递大货</v>
      </c>
      <c r="D757" s="9">
        <f t="shared" si="34"/>
        <v>25</v>
      </c>
      <c r="E757" s="9">
        <f>_xlfn.XLOOKUP(C757,提成标准!C:C,提成标准!H:H,"")</f>
        <v>0.1</v>
      </c>
      <c r="F757" s="9">
        <f t="shared" si="35"/>
        <v>2.5</v>
      </c>
      <c r="G757" s="9">
        <f>_xlfn.XLOOKUP(I757,过机服务商重量差!A:A,过机服务商重量差!L:L)</f>
        <v>25</v>
      </c>
      <c r="H757" s="9" t="str">
        <f ca="1">IFERROR(LOOKUP(1,0/((B757=名单!B:B)*(VALUE(AY757)&gt;=名单!E:E)*(VALUE(AY757)&lt;=名单!G:G)*(AA757="正常走货")),名单!H:H),"否")</f>
        <v>否</v>
      </c>
      <c r="I757" s="64" t="s">
        <v>2395</v>
      </c>
      <c r="J757" s="64" t="s">
        <v>2397</v>
      </c>
      <c r="L757" s="65" t="s">
        <v>738</v>
      </c>
      <c r="N757" s="64" t="s">
        <v>18</v>
      </c>
      <c r="O757" s="66"/>
      <c r="P757" s="66"/>
      <c r="T757" s="66"/>
      <c r="U757" s="65" t="s">
        <v>130</v>
      </c>
      <c r="V757" s="65" t="s">
        <v>14422</v>
      </c>
      <c r="W757" s="66"/>
      <c r="Y757" s="66"/>
      <c r="Z757" s="66"/>
      <c r="AA757" s="65" t="s">
        <v>14382</v>
      </c>
      <c r="AQ757" s="64">
        <v>211.6</v>
      </c>
      <c r="AV757" s="66"/>
      <c r="AX757" s="66"/>
      <c r="AY757" s="67" t="s">
        <v>15150</v>
      </c>
      <c r="BE757" s="66"/>
    </row>
    <row r="758" spans="1:58">
      <c r="A758" s="9" t="str">
        <f t="shared" si="33"/>
        <v>2026-01</v>
      </c>
      <c r="B758" s="9" t="str">
        <f>_xlfn.XLOOKUP(I758,过机服务商重量差!A:A,过机服务商重量差!G:G)</f>
        <v>小旋风</v>
      </c>
      <c r="C758" s="9" t="str">
        <f>IF(N758="FBA","主营产品",IF(N758="专线","专线",LOOKUP(1,0/((G758&gt;=提成标准!D:D)*(G758&lt;提成标准!E:E)),提成标准!C:C)))</f>
        <v>快递大货</v>
      </c>
      <c r="D758" s="9">
        <f t="shared" si="34"/>
        <v>32</v>
      </c>
      <c r="E758" s="9">
        <f>_xlfn.XLOOKUP(C758,提成标准!C:C,提成标准!H:H,"")</f>
        <v>0.1</v>
      </c>
      <c r="F758" s="9">
        <f t="shared" si="35"/>
        <v>3.2</v>
      </c>
      <c r="G758" s="9">
        <f>_xlfn.XLOOKUP(I758,过机服务商重量差!A:A,过机服务商重量差!L:L)</f>
        <v>32</v>
      </c>
      <c r="H758" s="9" t="str">
        <f ca="1">IFERROR(LOOKUP(1,0/((B758=名单!B:B)*(VALUE(AY758)&gt;=名单!E:E)*(VALUE(AY758)&lt;=名单!G:G)*(AA758="正常走货")),名单!H:H),"否")</f>
        <v>否</v>
      </c>
      <c r="I758" s="64" t="s">
        <v>2398</v>
      </c>
      <c r="J758" s="64" t="s">
        <v>2400</v>
      </c>
      <c r="L758" s="65" t="s">
        <v>78</v>
      </c>
      <c r="N758" s="64" t="s">
        <v>18</v>
      </c>
      <c r="O758" s="66"/>
      <c r="P758" s="66"/>
      <c r="T758" s="66"/>
      <c r="U758" s="65" t="s">
        <v>604</v>
      </c>
      <c r="V758" s="64" t="s">
        <v>14410</v>
      </c>
      <c r="W758" s="66"/>
      <c r="Y758" s="66"/>
      <c r="Z758" s="66"/>
      <c r="AA758" s="65" t="s">
        <v>14382</v>
      </c>
      <c r="AQ758" s="64">
        <v>129.2</v>
      </c>
      <c r="AU758" s="66"/>
      <c r="AV758" s="66"/>
      <c r="AW758" s="66"/>
      <c r="AX758" s="66"/>
      <c r="AY758" s="67" t="s">
        <v>15151</v>
      </c>
      <c r="BE758" s="66"/>
    </row>
    <row r="759" spans="1:58">
      <c r="A759" s="9" t="str">
        <f t="shared" si="33"/>
        <v>2026-01</v>
      </c>
      <c r="B759" s="9" t="str">
        <f>_xlfn.XLOOKUP(I759,过机服务商重量差!A:A,过机服务商重量差!G:G)</f>
        <v>小旋风</v>
      </c>
      <c r="C759" s="9" t="str">
        <f>IF(N759="FBA","主营产品",IF(N759="专线","专线",LOOKUP(1,0/((G759&gt;=提成标准!D:D)*(G759&lt;提成标准!E:E)),提成标准!C:C)))</f>
        <v>快递大货</v>
      </c>
      <c r="D759" s="9">
        <f t="shared" si="34"/>
        <v>705</v>
      </c>
      <c r="E759" s="9">
        <f>_xlfn.XLOOKUP(C759,提成标准!C:C,提成标准!H:H,"")</f>
        <v>0.1</v>
      </c>
      <c r="F759" s="9">
        <f t="shared" si="35"/>
        <v>70.5</v>
      </c>
      <c r="G759" s="9">
        <f>_xlfn.XLOOKUP(I759,过机服务商重量差!A:A,过机服务商重量差!L:L)</f>
        <v>705</v>
      </c>
      <c r="H759" s="9" t="str">
        <f ca="1">IFERROR(LOOKUP(1,0/((B759=名单!B:B)*(VALUE(AY759)&gt;=名单!E:E)*(VALUE(AY759)&lt;=名单!G:G)*(AA759="正常走货")),名单!H:H),"否")</f>
        <v>否</v>
      </c>
      <c r="I759" s="64" t="s">
        <v>2401</v>
      </c>
      <c r="J759" s="64" t="s">
        <v>2403</v>
      </c>
      <c r="L759" s="65" t="s">
        <v>453</v>
      </c>
      <c r="N759" s="65" t="s">
        <v>18</v>
      </c>
      <c r="O759" s="66"/>
      <c r="P759" s="66"/>
      <c r="T759" s="66"/>
      <c r="U759" s="65" t="s">
        <v>223</v>
      </c>
      <c r="V759" s="65" t="s">
        <v>14413</v>
      </c>
      <c r="W759" s="66"/>
      <c r="Y759" s="66"/>
      <c r="Z759" s="66"/>
      <c r="AA759" s="65" t="s">
        <v>14382</v>
      </c>
      <c r="AQ759" s="64">
        <v>4231.2</v>
      </c>
      <c r="AU759" s="66"/>
      <c r="AV759" s="66"/>
      <c r="AW759" s="66"/>
      <c r="AX759" s="66"/>
      <c r="AY759" s="67" t="s">
        <v>15152</v>
      </c>
      <c r="BE759" s="66"/>
      <c r="BF759" s="66"/>
    </row>
    <row r="760" spans="1:58">
      <c r="A760" s="9" t="str">
        <f t="shared" si="33"/>
        <v>2026-01</v>
      </c>
      <c r="B760" s="9" t="str">
        <f>_xlfn.XLOOKUP(I760,过机服务商重量差!A:A,过机服务商重量差!G:G)</f>
        <v>帅时莹</v>
      </c>
      <c r="C760" s="9" t="str">
        <f>IF(N760="FBA","主营产品",IF(N760="专线","专线",LOOKUP(1,0/((G760&gt;=提成标准!D:D)*(G760&lt;提成标准!E:E)),提成标准!C:C)))</f>
        <v>快递大货</v>
      </c>
      <c r="D760" s="9">
        <f t="shared" si="34"/>
        <v>80</v>
      </c>
      <c r="E760" s="9">
        <f>_xlfn.XLOOKUP(C760,提成标准!C:C,提成标准!H:H,"")</f>
        <v>0.1</v>
      </c>
      <c r="F760" s="9">
        <f t="shared" si="35"/>
        <v>8</v>
      </c>
      <c r="G760" s="9">
        <f>_xlfn.XLOOKUP(I760,过机服务商重量差!A:A,过机服务商重量差!L:L)</f>
        <v>80</v>
      </c>
      <c r="H760" s="9" t="str">
        <f ca="1">IFERROR(LOOKUP(1,0/((B760=名单!B:B)*(VALUE(AY760)&gt;=名单!E:E)*(VALUE(AY760)&lt;=名单!G:G)*(AA760="正常走货")),名单!H:H),"否")</f>
        <v>否</v>
      </c>
      <c r="I760" s="64" t="s">
        <v>2404</v>
      </c>
      <c r="J760" s="64" t="s">
        <v>2406</v>
      </c>
      <c r="L760" s="65" t="s">
        <v>738</v>
      </c>
      <c r="N760" s="64" t="s">
        <v>18</v>
      </c>
      <c r="O760" s="66"/>
      <c r="P760" s="66"/>
      <c r="T760" s="66"/>
      <c r="U760" s="65" t="s">
        <v>191</v>
      </c>
      <c r="V760" s="65" t="s">
        <v>14413</v>
      </c>
      <c r="W760" s="66"/>
      <c r="Y760" s="66"/>
      <c r="Z760" s="66"/>
      <c r="AA760" s="65" t="s">
        <v>14382</v>
      </c>
      <c r="AQ760" s="64">
        <v>2368.6</v>
      </c>
      <c r="AU760" s="66"/>
      <c r="AV760" s="66"/>
      <c r="AW760" s="66"/>
      <c r="AX760" s="66"/>
      <c r="AY760" s="67" t="s">
        <v>15153</v>
      </c>
      <c r="BE760" s="66"/>
    </row>
    <row r="761" spans="1:58">
      <c r="A761" s="9" t="str">
        <f t="shared" si="33"/>
        <v>2026-01</v>
      </c>
      <c r="B761" s="9" t="str">
        <f>_xlfn.XLOOKUP(I761,过机服务商重量差!A:A,过机服务商重量差!G:G)</f>
        <v>无崖子</v>
      </c>
      <c r="C761" s="9" t="str">
        <f>IF(N761="FBA","主营产品",IF(N761="专线","专线",LOOKUP(1,0/((G761&gt;=提成标准!D:D)*(G761&lt;提成标准!E:E)),提成标准!C:C)))</f>
        <v>快递小货</v>
      </c>
      <c r="D761" s="9">
        <f t="shared" si="34"/>
        <v>1</v>
      </c>
      <c r="E761" s="9">
        <f>_xlfn.XLOOKUP(C761,提成标准!C:C,提成标准!H:H,"")</f>
        <v>2</v>
      </c>
      <c r="F761" s="9">
        <f t="shared" si="35"/>
        <v>2</v>
      </c>
      <c r="G761" s="9">
        <f>_xlfn.XLOOKUP(I761,过机服务商重量差!A:A,过机服务商重量差!L:L)</f>
        <v>6.5</v>
      </c>
      <c r="H761" s="9" t="str">
        <f ca="1">IFERROR(LOOKUP(1,0/((B761=名单!B:B)*(VALUE(AY761)&gt;=名单!E:E)*(VALUE(AY761)&lt;=名单!G:G)*(AA761="正常走货")),名单!H:H),"否")</f>
        <v>是</v>
      </c>
      <c r="I761" s="64" t="s">
        <v>2407</v>
      </c>
      <c r="J761" s="64" t="s">
        <v>2409</v>
      </c>
      <c r="L761" s="65" t="s">
        <v>590</v>
      </c>
      <c r="N761" s="64" t="s">
        <v>18</v>
      </c>
      <c r="O761" s="66"/>
      <c r="P761" s="66"/>
      <c r="T761" s="66"/>
      <c r="U761" s="65" t="s">
        <v>223</v>
      </c>
      <c r="V761" s="65" t="s">
        <v>14413</v>
      </c>
      <c r="W761" s="66"/>
      <c r="Y761" s="66"/>
      <c r="Z761" s="66"/>
      <c r="AA761" s="65" t="s">
        <v>14382</v>
      </c>
      <c r="AQ761" s="64">
        <v>158.31</v>
      </c>
      <c r="AU761" s="66"/>
      <c r="AV761" s="66"/>
      <c r="AW761" s="66"/>
      <c r="AX761" s="66"/>
      <c r="AY761" s="67" t="s">
        <v>15154</v>
      </c>
      <c r="BE761" s="66"/>
    </row>
    <row r="762" spans="1:58">
      <c r="A762" s="9" t="str">
        <f t="shared" si="33"/>
        <v>2026-01</v>
      </c>
      <c r="B762" s="9" t="str">
        <f>_xlfn.XLOOKUP(I762,过机服务商重量差!A:A,过机服务商重量差!G:G)</f>
        <v>无崖子</v>
      </c>
      <c r="C762" s="9" t="str">
        <f>IF(N762="FBA","主营产品",IF(N762="专线","专线",LOOKUP(1,0/((G762&gt;=提成标准!D:D)*(G762&lt;提成标准!E:E)),提成标准!C:C)))</f>
        <v>快递小货</v>
      </c>
      <c r="D762" s="9">
        <f t="shared" si="34"/>
        <v>1</v>
      </c>
      <c r="E762" s="9">
        <f>_xlfn.XLOOKUP(C762,提成标准!C:C,提成标准!H:H,"")</f>
        <v>2</v>
      </c>
      <c r="F762" s="9">
        <f t="shared" si="35"/>
        <v>2</v>
      </c>
      <c r="G762" s="9">
        <f>_xlfn.XLOOKUP(I762,过机服务商重量差!A:A,过机服务商重量差!L:L)</f>
        <v>7.5</v>
      </c>
      <c r="H762" s="9" t="str">
        <f ca="1">IFERROR(LOOKUP(1,0/((B762=名单!B:B)*(VALUE(AY762)&gt;=名单!E:E)*(VALUE(AY762)&lt;=名单!G:G)*(AA762="正常走货")),名单!H:H),"否")</f>
        <v>是</v>
      </c>
      <c r="I762" s="64" t="s">
        <v>2410</v>
      </c>
      <c r="J762" s="64" t="s">
        <v>2412</v>
      </c>
      <c r="L762" s="65" t="s">
        <v>590</v>
      </c>
      <c r="N762" s="64" t="s">
        <v>18</v>
      </c>
      <c r="O762" s="66"/>
      <c r="P762" s="66"/>
      <c r="T762" s="66"/>
      <c r="U762" s="65" t="s">
        <v>223</v>
      </c>
      <c r="V762" s="65" t="s">
        <v>14413</v>
      </c>
      <c r="W762" s="66"/>
      <c r="Y762" s="66"/>
      <c r="Z762" s="66"/>
      <c r="AA762" s="65" t="s">
        <v>14382</v>
      </c>
      <c r="AQ762" s="64">
        <v>185.24</v>
      </c>
      <c r="AU762" s="66"/>
      <c r="AV762" s="66"/>
      <c r="AX762" s="66"/>
      <c r="AY762" s="67" t="s">
        <v>15155</v>
      </c>
      <c r="BE762" s="66"/>
    </row>
    <row r="763" spans="1:58">
      <c r="A763" s="9" t="str">
        <f t="shared" si="33"/>
        <v>2026-01</v>
      </c>
      <c r="B763" s="9" t="str">
        <f>_xlfn.XLOOKUP(I763,过机服务商重量差!A:A,过机服务商重量差!G:G)</f>
        <v>小旋风</v>
      </c>
      <c r="C763" s="9" t="str">
        <f>IF(N763="FBA","主营产品",IF(N763="专线","专线",LOOKUP(1,0/((G763&gt;=提成标准!D:D)*(G763&lt;提成标准!E:E)),提成标准!C:C)))</f>
        <v>快递大货</v>
      </c>
      <c r="D763" s="9">
        <f t="shared" si="34"/>
        <v>52</v>
      </c>
      <c r="E763" s="9">
        <f>_xlfn.XLOOKUP(C763,提成标准!C:C,提成标准!H:H,"")</f>
        <v>0.1</v>
      </c>
      <c r="F763" s="9">
        <f t="shared" si="35"/>
        <v>5.2</v>
      </c>
      <c r="G763" s="9">
        <f>_xlfn.XLOOKUP(I763,过机服务商重量差!A:A,过机服务商重量差!L:L)</f>
        <v>52</v>
      </c>
      <c r="H763" s="9" t="str">
        <f ca="1">IFERROR(LOOKUP(1,0/((B763=名单!B:B)*(VALUE(AY763)&gt;=名单!E:E)*(VALUE(AY763)&lt;=名单!G:G)*(AA763="正常走货")),名单!H:H),"否")</f>
        <v>否</v>
      </c>
      <c r="I763" s="64" t="s">
        <v>2413</v>
      </c>
      <c r="J763" s="64" t="s">
        <v>2415</v>
      </c>
      <c r="L763" s="65" t="s">
        <v>85</v>
      </c>
      <c r="N763" s="64" t="s">
        <v>18</v>
      </c>
      <c r="O763" s="66"/>
      <c r="P763" s="66"/>
      <c r="T763" s="66"/>
      <c r="U763" s="65" t="s">
        <v>223</v>
      </c>
      <c r="V763" s="65" t="s">
        <v>14413</v>
      </c>
      <c r="W763" s="66"/>
      <c r="Y763" s="66"/>
      <c r="Z763" s="66"/>
      <c r="AA763" s="65" t="s">
        <v>14382</v>
      </c>
      <c r="AQ763" s="64">
        <v>208</v>
      </c>
      <c r="AU763" s="66"/>
      <c r="AV763" s="66"/>
      <c r="AW763" s="66"/>
      <c r="AX763" s="66"/>
      <c r="AY763" s="67" t="s">
        <v>15156</v>
      </c>
      <c r="BE763" s="66"/>
    </row>
    <row r="764" spans="1:58">
      <c r="A764" s="9" t="str">
        <f t="shared" si="33"/>
        <v>2026-01</v>
      </c>
      <c r="B764" s="9" t="str">
        <f>_xlfn.XLOOKUP(I764,过机服务商重量差!A:A,过机服务商重量差!G:G)</f>
        <v>无崖子</v>
      </c>
      <c r="C764" s="9" t="str">
        <f>IF(N764="FBA","主营产品",IF(N764="专线","专线",LOOKUP(1,0/((G764&gt;=提成标准!D:D)*(G764&lt;提成标准!E:E)),提成标准!C:C)))</f>
        <v>快递小货</v>
      </c>
      <c r="D764" s="9">
        <f t="shared" si="34"/>
        <v>1</v>
      </c>
      <c r="E764" s="9">
        <f>_xlfn.XLOOKUP(C764,提成标准!C:C,提成标准!H:H,"")</f>
        <v>2</v>
      </c>
      <c r="F764" s="9">
        <f t="shared" si="35"/>
        <v>2</v>
      </c>
      <c r="G764" s="9">
        <f>_xlfn.XLOOKUP(I764,过机服务商重量差!A:A,过机服务商重量差!L:L)</f>
        <v>13</v>
      </c>
      <c r="H764" s="9" t="str">
        <f ca="1">IFERROR(LOOKUP(1,0/((B764=名单!B:B)*(VALUE(AY764)&gt;=名单!E:E)*(VALUE(AY764)&lt;=名单!G:G)*(AA764="正常走货")),名单!H:H),"否")</f>
        <v>是</v>
      </c>
      <c r="I764" s="64" t="s">
        <v>2416</v>
      </c>
      <c r="J764" s="64" t="s">
        <v>2418</v>
      </c>
      <c r="L764" s="65" t="s">
        <v>603</v>
      </c>
      <c r="N764" s="64" t="s">
        <v>18</v>
      </c>
      <c r="O764" s="66"/>
      <c r="P764" s="66"/>
      <c r="T764" s="66"/>
      <c r="U764" s="65" t="s">
        <v>223</v>
      </c>
      <c r="V764" s="65" t="s">
        <v>14413</v>
      </c>
      <c r="W764" s="66"/>
      <c r="Y764" s="66"/>
      <c r="Z764" s="66"/>
      <c r="AA764" s="65" t="s">
        <v>14382</v>
      </c>
      <c r="AQ764" s="64">
        <v>237</v>
      </c>
      <c r="AV764" s="66"/>
      <c r="AW764" s="66"/>
      <c r="AX764" s="66"/>
      <c r="AY764" s="67" t="s">
        <v>15157</v>
      </c>
      <c r="BC764" s="66"/>
      <c r="BE764" s="66"/>
    </row>
    <row r="765" spans="1:58">
      <c r="A765" s="9" t="str">
        <f t="shared" si="33"/>
        <v>2026-01</v>
      </c>
      <c r="B765" s="9" t="str">
        <f>_xlfn.XLOOKUP(I765,过机服务商重量差!A:A,过机服务商重量差!G:G)</f>
        <v>帅时莹</v>
      </c>
      <c r="C765" s="9" t="str">
        <f>IF(N765="FBA","主营产品",IF(N765="专线","专线",LOOKUP(1,0/((G765&gt;=提成标准!D:D)*(G765&lt;提成标准!E:E)),提成标准!C:C)))</f>
        <v>快递大货</v>
      </c>
      <c r="D765" s="9">
        <f t="shared" si="34"/>
        <v>117</v>
      </c>
      <c r="E765" s="9">
        <f>_xlfn.XLOOKUP(C765,提成标准!C:C,提成标准!H:H,"")</f>
        <v>0.1</v>
      </c>
      <c r="F765" s="9">
        <f t="shared" si="35"/>
        <v>11.7</v>
      </c>
      <c r="G765" s="9">
        <f>_xlfn.XLOOKUP(I765,过机服务商重量差!A:A,过机服务商重量差!L:L)</f>
        <v>117</v>
      </c>
      <c r="H765" s="9" t="str">
        <f ca="1">IFERROR(LOOKUP(1,0/((B765=名单!B:B)*(VALUE(AY765)&gt;=名单!E:E)*(VALUE(AY765)&lt;=名单!G:G)*(AA765="正常走货")),名单!H:H),"否")</f>
        <v>否</v>
      </c>
      <c r="I765" s="64" t="s">
        <v>2419</v>
      </c>
      <c r="J765" s="64" t="s">
        <v>2421</v>
      </c>
      <c r="L765" s="65" t="s">
        <v>287</v>
      </c>
      <c r="N765" s="64" t="s">
        <v>18</v>
      </c>
      <c r="O765" s="66"/>
      <c r="P765" s="66"/>
      <c r="T765" s="66"/>
      <c r="U765" s="65" t="s">
        <v>540</v>
      </c>
      <c r="V765" s="65" t="s">
        <v>14413</v>
      </c>
      <c r="W765" s="66"/>
      <c r="Y765" s="66"/>
      <c r="Z765" s="66"/>
      <c r="AA765" s="65" t="s">
        <v>14382</v>
      </c>
      <c r="AQ765" s="64">
        <v>514.8</v>
      </c>
      <c r="AV765" s="66"/>
      <c r="AX765" s="66"/>
      <c r="AY765" s="67" t="s">
        <v>15158</v>
      </c>
      <c r="BC765" s="66"/>
      <c r="BE765" s="66"/>
    </row>
    <row r="766" spans="1:58">
      <c r="A766" s="9" t="str">
        <f t="shared" ref="A766:A829" si="36">MID(AY766,1,7)</f>
        <v>2026-01</v>
      </c>
      <c r="B766" s="9" t="str">
        <f>_xlfn.XLOOKUP(I766,过机服务商重量差!A:A,过机服务商重量差!G:G)</f>
        <v>帅时莹</v>
      </c>
      <c r="C766" s="9" t="str">
        <f>IF(N766="FBA","主营产品",IF(N766="专线","专线",LOOKUP(1,0/((G766&gt;=提成标准!D:D)*(G766&lt;提成标准!E:E)),提成标准!C:C)))</f>
        <v>快递大货</v>
      </c>
      <c r="D766" s="9">
        <f t="shared" si="34"/>
        <v>38</v>
      </c>
      <c r="E766" s="9">
        <f>_xlfn.XLOOKUP(C766,提成标准!C:C,提成标准!H:H,"")</f>
        <v>0.1</v>
      </c>
      <c r="F766" s="9">
        <f t="shared" si="35"/>
        <v>3.8</v>
      </c>
      <c r="G766" s="9">
        <f>_xlfn.XLOOKUP(I766,过机服务商重量差!A:A,过机服务商重量差!L:L)</f>
        <v>38</v>
      </c>
      <c r="H766" s="9" t="str">
        <f ca="1">IFERROR(LOOKUP(1,0/((B766=名单!B:B)*(VALUE(AY766)&gt;=名单!E:E)*(VALUE(AY766)&lt;=名单!G:G)*(AA766="正常走货")),名单!H:H),"否")</f>
        <v>否</v>
      </c>
      <c r="I766" s="64" t="s">
        <v>2422</v>
      </c>
      <c r="J766" s="64" t="s">
        <v>2424</v>
      </c>
      <c r="L766" s="65" t="s">
        <v>586</v>
      </c>
      <c r="N766" s="64" t="s">
        <v>18</v>
      </c>
      <c r="O766" s="66"/>
      <c r="P766" s="66"/>
      <c r="T766" s="66"/>
      <c r="U766" s="65" t="s">
        <v>540</v>
      </c>
      <c r="V766" s="65" t="s">
        <v>14413</v>
      </c>
      <c r="W766" s="66"/>
      <c r="Y766" s="66"/>
      <c r="Z766" s="66"/>
      <c r="AA766" s="65" t="s">
        <v>14382</v>
      </c>
      <c r="AQ766" s="64">
        <v>302.59</v>
      </c>
      <c r="AV766" s="66"/>
      <c r="AW766" s="66"/>
      <c r="AX766" s="66"/>
      <c r="AY766" s="67" t="s">
        <v>15159</v>
      </c>
      <c r="BC766" s="66"/>
      <c r="BE766" s="66"/>
    </row>
    <row r="767" spans="1:58">
      <c r="A767" s="9" t="str">
        <f t="shared" si="36"/>
        <v>2026-01</v>
      </c>
      <c r="B767" s="9" t="str">
        <f>_xlfn.XLOOKUP(I767,过机服务商重量差!A:A,过机服务商重量差!G:G)</f>
        <v>玉麒麟</v>
      </c>
      <c r="C767" s="9" t="str">
        <f>IF(N767="FBA","主营产品",IF(N767="专线","专线",LOOKUP(1,0/((G767&gt;=提成标准!D:D)*(G767&lt;提成标准!E:E)),提成标准!C:C)))</f>
        <v>快递小货</v>
      </c>
      <c r="D767" s="9">
        <f t="shared" si="34"/>
        <v>1</v>
      </c>
      <c r="E767" s="9">
        <f>_xlfn.XLOOKUP(C767,提成标准!C:C,提成标准!H:H,"")</f>
        <v>2</v>
      </c>
      <c r="F767" s="9">
        <f t="shared" si="35"/>
        <v>2</v>
      </c>
      <c r="G767" s="9">
        <f>_xlfn.XLOOKUP(I767,过机服务商重量差!A:A,过机服务商重量差!L:L)</f>
        <v>1</v>
      </c>
      <c r="H767" s="9" t="str">
        <f ca="1">IFERROR(LOOKUP(1,0/((B767=名单!B:B)*(VALUE(AY767)&gt;=名单!E:E)*(VALUE(AY767)&lt;=名单!G:G)*(AA767="正常走货")),名单!H:H),"否")</f>
        <v>否</v>
      </c>
      <c r="I767" s="64" t="s">
        <v>2425</v>
      </c>
      <c r="J767" s="64" t="s">
        <v>2427</v>
      </c>
      <c r="L767" s="65" t="s">
        <v>17</v>
      </c>
      <c r="N767" s="64" t="s">
        <v>18</v>
      </c>
      <c r="O767" s="66"/>
      <c r="P767" s="66"/>
      <c r="T767" s="66"/>
      <c r="U767" s="65" t="s">
        <v>540</v>
      </c>
      <c r="V767" s="65" t="s">
        <v>14413</v>
      </c>
      <c r="W767" s="66"/>
      <c r="Y767" s="66"/>
      <c r="Z767" s="66"/>
      <c r="AA767" s="65" t="s">
        <v>14382</v>
      </c>
      <c r="AQ767" s="64">
        <v>115.9</v>
      </c>
      <c r="AV767" s="66"/>
      <c r="AW767" s="66"/>
      <c r="AX767" s="66"/>
      <c r="AY767" s="67" t="s">
        <v>15160</v>
      </c>
      <c r="BC767" s="66"/>
      <c r="BE767" s="66"/>
    </row>
    <row r="768" spans="1:58">
      <c r="A768" s="9" t="str">
        <f t="shared" si="36"/>
        <v>2026-01</v>
      </c>
      <c r="B768" s="9" t="str">
        <f>_xlfn.XLOOKUP(I768,过机服务商重量差!A:A,过机服务商重量差!G:G)</f>
        <v>玉麒麟</v>
      </c>
      <c r="C768" s="9" t="str">
        <f>IF(N768="FBA","主营产品",IF(N768="专线","专线",LOOKUP(1,0/((G768&gt;=提成标准!D:D)*(G768&lt;提成标准!E:E)),提成标准!C:C)))</f>
        <v>快递小货</v>
      </c>
      <c r="D768" s="9">
        <f t="shared" ref="D768:D831" si="37">IF(C768="快递小货",1,IF(C768="主营产品",0,G768))</f>
        <v>1</v>
      </c>
      <c r="E768" s="9">
        <f>_xlfn.XLOOKUP(C768,提成标准!C:C,提成标准!H:H,"")</f>
        <v>2</v>
      </c>
      <c r="F768" s="9">
        <f t="shared" ref="F768:F831" si="38">D768*E768</f>
        <v>2</v>
      </c>
      <c r="G768" s="9">
        <f>_xlfn.XLOOKUP(I768,过机服务商重量差!A:A,过机服务商重量差!L:L)</f>
        <v>14.5</v>
      </c>
      <c r="H768" s="9" t="str">
        <f ca="1">IFERROR(LOOKUP(1,0/((B768=名单!B:B)*(VALUE(AY768)&gt;=名单!E:E)*(VALUE(AY768)&lt;=名单!G:G)*(AA768="正常走货")),名单!H:H),"否")</f>
        <v>否</v>
      </c>
      <c r="I768" s="64" t="s">
        <v>2428</v>
      </c>
      <c r="J768" s="64" t="s">
        <v>2430</v>
      </c>
      <c r="L768" s="65" t="s">
        <v>24</v>
      </c>
      <c r="N768" s="64" t="s">
        <v>18</v>
      </c>
      <c r="O768" s="66"/>
      <c r="P768" s="66"/>
      <c r="T768" s="66"/>
      <c r="U768" s="65" t="s">
        <v>211</v>
      </c>
      <c r="V768" s="65" t="s">
        <v>14410</v>
      </c>
      <c r="W768" s="66"/>
      <c r="Y768" s="66"/>
      <c r="Z768" s="66"/>
      <c r="AA768" s="65" t="s">
        <v>14382</v>
      </c>
      <c r="AQ768" s="64">
        <v>99.3</v>
      </c>
      <c r="AV768" s="66"/>
      <c r="AX768" s="66"/>
      <c r="AY768" s="67" t="s">
        <v>15161</v>
      </c>
      <c r="BE768" s="66"/>
    </row>
    <row r="769" spans="1:58">
      <c r="A769" s="9" t="str">
        <f t="shared" si="36"/>
        <v>2026-01</v>
      </c>
      <c r="B769" s="9" t="str">
        <f>_xlfn.XLOOKUP(I769,过机服务商重量差!A:A,过机服务商重量差!G:G)</f>
        <v>玉麒麟</v>
      </c>
      <c r="C769" s="9" t="str">
        <f>IF(N769="FBA","主营产品",IF(N769="专线","专线",LOOKUP(1,0/((G769&gt;=提成标准!D:D)*(G769&lt;提成标准!E:E)),提成标准!C:C)))</f>
        <v>快递大货</v>
      </c>
      <c r="D769" s="9">
        <f t="shared" si="37"/>
        <v>36</v>
      </c>
      <c r="E769" s="9">
        <f>_xlfn.XLOOKUP(C769,提成标准!C:C,提成标准!H:H,"")</f>
        <v>0.1</v>
      </c>
      <c r="F769" s="9">
        <f t="shared" si="38"/>
        <v>3.6</v>
      </c>
      <c r="G769" s="9">
        <f>_xlfn.XLOOKUP(I769,过机服务商重量差!A:A,过机服务商重量差!L:L)</f>
        <v>36</v>
      </c>
      <c r="H769" s="9" t="str">
        <f ca="1">IFERROR(LOOKUP(1,0/((B769=名单!B:B)*(VALUE(AY769)&gt;=名单!E:E)*(VALUE(AY769)&lt;=名单!G:G)*(AA769="正常走货")),名单!H:H),"否")</f>
        <v>否</v>
      </c>
      <c r="I769" s="64" t="s">
        <v>2431</v>
      </c>
      <c r="J769" s="64" t="s">
        <v>2433</v>
      </c>
      <c r="L769" s="65" t="s">
        <v>24</v>
      </c>
      <c r="N769" s="64" t="s">
        <v>18</v>
      </c>
      <c r="O769" s="66"/>
      <c r="P769" s="66"/>
      <c r="T769" s="66"/>
      <c r="U769" s="65" t="s">
        <v>1262</v>
      </c>
      <c r="V769" s="65" t="s">
        <v>14385</v>
      </c>
      <c r="W769" s="66"/>
      <c r="Y769" s="66"/>
      <c r="Z769" s="66"/>
      <c r="AA769" s="65" t="s">
        <v>14382</v>
      </c>
      <c r="AQ769" s="64">
        <v>158</v>
      </c>
      <c r="AV769" s="66"/>
      <c r="AX769" s="66"/>
      <c r="AY769" s="67" t="s">
        <v>15162</v>
      </c>
      <c r="BE769" s="66"/>
    </row>
    <row r="770" spans="1:58">
      <c r="A770" s="9" t="str">
        <f t="shared" si="36"/>
        <v>2026-01</v>
      </c>
      <c r="B770" s="9" t="str">
        <f>_xlfn.XLOOKUP(I770,过机服务商重量差!A:A,过机服务商重量差!G:G)</f>
        <v>小旋风</v>
      </c>
      <c r="C770" s="9" t="str">
        <f>IF(N770="FBA","主营产品",IF(N770="专线","专线",LOOKUP(1,0/((G770&gt;=提成标准!D:D)*(G770&lt;提成标准!E:E)),提成标准!C:C)))</f>
        <v>快递大货</v>
      </c>
      <c r="D770" s="9">
        <f t="shared" si="37"/>
        <v>45</v>
      </c>
      <c r="E770" s="9">
        <f>_xlfn.XLOOKUP(C770,提成标准!C:C,提成标准!H:H,"")</f>
        <v>0.1</v>
      </c>
      <c r="F770" s="9">
        <f t="shared" si="38"/>
        <v>4.5</v>
      </c>
      <c r="G770" s="9">
        <f>_xlfn.XLOOKUP(I770,过机服务商重量差!A:A,过机服务商重量差!L:L)</f>
        <v>45</v>
      </c>
      <c r="H770" s="9" t="str">
        <f ca="1">IFERROR(LOOKUP(1,0/((B770=名单!B:B)*(VALUE(AY770)&gt;=名单!E:E)*(VALUE(AY770)&lt;=名单!G:G)*(AA770="正常走货")),名单!H:H),"否")</f>
        <v>否</v>
      </c>
      <c r="I770" s="64" t="s">
        <v>2434</v>
      </c>
      <c r="J770" s="64" t="s">
        <v>2436</v>
      </c>
      <c r="L770" s="65" t="s">
        <v>453</v>
      </c>
      <c r="N770" s="64" t="s">
        <v>18</v>
      </c>
      <c r="O770" s="66"/>
      <c r="P770" s="66"/>
      <c r="T770" s="66"/>
      <c r="U770" s="65" t="s">
        <v>442</v>
      </c>
      <c r="V770" s="65" t="s">
        <v>14413</v>
      </c>
      <c r="W770" s="66"/>
      <c r="Y770" s="66"/>
      <c r="Z770" s="66"/>
      <c r="AA770" s="65" t="s">
        <v>14382</v>
      </c>
      <c r="AQ770" s="64">
        <v>9</v>
      </c>
      <c r="AV770" s="66"/>
      <c r="AX770" s="66"/>
      <c r="AY770" s="67" t="s">
        <v>15163</v>
      </c>
      <c r="BE770" s="66"/>
    </row>
    <row r="771" spans="1:58">
      <c r="A771" s="9" t="str">
        <f t="shared" si="36"/>
        <v>2026-01</v>
      </c>
      <c r="B771" s="9" t="str">
        <f>_xlfn.XLOOKUP(I771,过机服务商重量差!A:A,过机服务商重量差!G:G)</f>
        <v>帅时莹</v>
      </c>
      <c r="C771" s="9" t="str">
        <f>IF(N771="FBA","主营产品",IF(N771="专线","专线",LOOKUP(1,0/((G771&gt;=提成标准!D:D)*(G771&lt;提成标准!E:E)),提成标准!C:C)))</f>
        <v>快递大货</v>
      </c>
      <c r="D771" s="9">
        <f t="shared" si="37"/>
        <v>24</v>
      </c>
      <c r="E771" s="9">
        <f>_xlfn.XLOOKUP(C771,提成标准!C:C,提成标准!H:H,"")</f>
        <v>0.1</v>
      </c>
      <c r="F771" s="9">
        <f t="shared" si="38"/>
        <v>2.4</v>
      </c>
      <c r="G771" s="9">
        <f>_xlfn.XLOOKUP(I771,过机服务商重量差!A:A,过机服务商重量差!L:L)</f>
        <v>24</v>
      </c>
      <c r="H771" s="9" t="str">
        <f ca="1">IFERROR(LOOKUP(1,0/((B771=名单!B:B)*(VALUE(AY771)&gt;=名单!E:E)*(VALUE(AY771)&lt;=名单!G:G)*(AA771="正常走货")),名单!H:H),"否")</f>
        <v>否</v>
      </c>
      <c r="I771" s="64" t="s">
        <v>2437</v>
      </c>
      <c r="J771" s="64" t="s">
        <v>2439</v>
      </c>
      <c r="L771" s="65" t="s">
        <v>140</v>
      </c>
      <c r="N771" s="64" t="s">
        <v>18</v>
      </c>
      <c r="O771" s="66"/>
      <c r="P771" s="66"/>
      <c r="T771" s="66"/>
      <c r="U771" s="65" t="s">
        <v>442</v>
      </c>
      <c r="V771" s="65" t="s">
        <v>14413</v>
      </c>
      <c r="W771" s="66"/>
      <c r="Y771" s="66"/>
      <c r="Z771" s="66"/>
      <c r="AA771" s="65" t="s">
        <v>14382</v>
      </c>
      <c r="AQ771" s="64">
        <v>53.5999999999999</v>
      </c>
      <c r="AV771" s="66"/>
      <c r="AX771" s="66"/>
      <c r="AY771" s="67" t="s">
        <v>15164</v>
      </c>
      <c r="BE771" s="66"/>
    </row>
    <row r="772" spans="1:58">
      <c r="A772" s="9" t="str">
        <f t="shared" si="36"/>
        <v>2026-01</v>
      </c>
      <c r="B772" s="9" t="str">
        <f>_xlfn.XLOOKUP(I772,过机服务商重量差!A:A,过机服务商重量差!G:G)</f>
        <v>玉麒麟</v>
      </c>
      <c r="C772" s="9" t="str">
        <f>IF(N772="FBA","主营产品",IF(N772="专线","专线",LOOKUP(1,0/((G772&gt;=提成标准!D:D)*(G772&lt;提成标准!E:E)),提成标准!C:C)))</f>
        <v>快递小货</v>
      </c>
      <c r="D772" s="9">
        <f t="shared" si="37"/>
        <v>1</v>
      </c>
      <c r="E772" s="9">
        <f>_xlfn.XLOOKUP(C772,提成标准!C:C,提成标准!H:H,"")</f>
        <v>2</v>
      </c>
      <c r="F772" s="9">
        <f t="shared" si="38"/>
        <v>2</v>
      </c>
      <c r="G772" s="9">
        <f>_xlfn.XLOOKUP(I772,过机服务商重量差!A:A,过机服务商重量差!L:L)</f>
        <v>10</v>
      </c>
      <c r="H772" s="9" t="str">
        <f ca="1">IFERROR(LOOKUP(1,0/((B772=名单!B:B)*(VALUE(AY772)&gt;=名单!E:E)*(VALUE(AY772)&lt;=名单!G:G)*(AA772="正常走货")),名单!H:H),"否")</f>
        <v>否</v>
      </c>
      <c r="I772" s="64" t="s">
        <v>2440</v>
      </c>
      <c r="J772" s="64" t="s">
        <v>2442</v>
      </c>
      <c r="L772" s="65" t="s">
        <v>17</v>
      </c>
      <c r="N772" s="64" t="s">
        <v>18</v>
      </c>
      <c r="O772" s="66"/>
      <c r="P772" s="66"/>
      <c r="T772" s="66"/>
      <c r="U772" s="65" t="s">
        <v>99</v>
      </c>
      <c r="V772" s="65" t="s">
        <v>14413</v>
      </c>
      <c r="W772" s="66"/>
      <c r="Y772" s="66"/>
      <c r="Z772" s="66"/>
      <c r="AA772" s="65" t="s">
        <v>14382</v>
      </c>
      <c r="AQ772" s="64">
        <v>229.2</v>
      </c>
      <c r="AV772" s="66"/>
      <c r="AX772" s="66"/>
      <c r="AY772" s="67" t="s">
        <v>15165</v>
      </c>
      <c r="BE772" s="66"/>
    </row>
    <row r="773" spans="1:58">
      <c r="A773" s="9" t="str">
        <f t="shared" si="36"/>
        <v>2026-01</v>
      </c>
      <c r="B773" s="9" t="str">
        <f>_xlfn.XLOOKUP(I773,过机服务商重量差!A:A,过机服务商重量差!G:G)</f>
        <v>无崖子</v>
      </c>
      <c r="C773" s="9" t="str">
        <f>IF(N773="FBA","主营产品",IF(N773="专线","专线",LOOKUP(1,0/((G773&gt;=提成标准!D:D)*(G773&lt;提成标准!E:E)),提成标准!C:C)))</f>
        <v>快递大货</v>
      </c>
      <c r="D773" s="9">
        <f t="shared" si="37"/>
        <v>48</v>
      </c>
      <c r="E773" s="9">
        <f>_xlfn.XLOOKUP(C773,提成标准!C:C,提成标准!H:H,"")</f>
        <v>0.1</v>
      </c>
      <c r="F773" s="9">
        <f t="shared" si="38"/>
        <v>4.8</v>
      </c>
      <c r="G773" s="9">
        <f>_xlfn.XLOOKUP(I773,过机服务商重量差!A:A,过机服务商重量差!L:L)</f>
        <v>48</v>
      </c>
      <c r="H773" s="9" t="str">
        <f ca="1">IFERROR(LOOKUP(1,0/((B773=名单!B:B)*(VALUE(AY773)&gt;=名单!E:E)*(VALUE(AY773)&lt;=名单!G:G)*(AA773="正常走货")),名单!H:H),"否")</f>
        <v>是</v>
      </c>
      <c r="I773" s="64" t="s">
        <v>2443</v>
      </c>
      <c r="J773" s="64" t="s">
        <v>2445</v>
      </c>
      <c r="L773" s="65" t="s">
        <v>611</v>
      </c>
      <c r="N773" s="65" t="s">
        <v>18</v>
      </c>
      <c r="O773" s="66"/>
      <c r="P773" s="66"/>
      <c r="T773" s="66"/>
      <c r="U773" s="65" t="s">
        <v>86</v>
      </c>
      <c r="V773" s="65" t="s">
        <v>14381</v>
      </c>
      <c r="W773" s="66"/>
      <c r="Y773" s="66"/>
      <c r="Z773" s="66"/>
      <c r="AA773" s="65" t="s">
        <v>14382</v>
      </c>
      <c r="AQ773" s="64">
        <v>19.2999999999997</v>
      </c>
      <c r="AU773" s="66"/>
      <c r="AV773" s="66"/>
      <c r="AW773" s="66"/>
      <c r="AX773" s="66"/>
      <c r="AY773" s="67" t="s">
        <v>15166</v>
      </c>
      <c r="BE773" s="66"/>
    </row>
    <row r="774" spans="1:58">
      <c r="A774" s="9" t="str">
        <f t="shared" si="36"/>
        <v>2026-01</v>
      </c>
      <c r="B774" s="9" t="str">
        <f>_xlfn.XLOOKUP(I774,过机服务商重量差!A:A,过机服务商重量差!G:G)</f>
        <v>帅时莹</v>
      </c>
      <c r="C774" s="9" t="str">
        <f>IF(N774="FBA","主营产品",IF(N774="专线","专线",LOOKUP(1,0/((G774&gt;=提成标准!D:D)*(G774&lt;提成标准!E:E)),提成标准!C:C)))</f>
        <v>快递小货</v>
      </c>
      <c r="D774" s="9">
        <f t="shared" si="37"/>
        <v>1</v>
      </c>
      <c r="E774" s="9">
        <f>_xlfn.XLOOKUP(C774,提成标准!C:C,提成标准!H:H,"")</f>
        <v>2</v>
      </c>
      <c r="F774" s="9">
        <f t="shared" si="38"/>
        <v>2</v>
      </c>
      <c r="G774" s="9">
        <f>_xlfn.XLOOKUP(I774,过机服务商重量差!A:A,过机服务商重量差!L:L)</f>
        <v>4.5</v>
      </c>
      <c r="H774" s="9" t="str">
        <f ca="1">IFERROR(LOOKUP(1,0/((B774=名单!B:B)*(VALUE(AY774)&gt;=名单!E:E)*(VALUE(AY774)&lt;=名单!G:G)*(AA774="正常走货")),名单!H:H),"否")</f>
        <v>否</v>
      </c>
      <c r="I774" s="64" t="s">
        <v>2446</v>
      </c>
      <c r="J774" s="64" t="s">
        <v>2448</v>
      </c>
      <c r="L774" s="65" t="s">
        <v>140</v>
      </c>
      <c r="N774" s="64" t="s">
        <v>18</v>
      </c>
      <c r="O774" s="66"/>
      <c r="P774" s="66"/>
      <c r="T774" s="66"/>
      <c r="U774" s="65" t="s">
        <v>191</v>
      </c>
      <c r="V774" s="65" t="s">
        <v>14413</v>
      </c>
      <c r="W774" s="66"/>
      <c r="Y774" s="66"/>
      <c r="Z774" s="66"/>
      <c r="AA774" s="65" t="s">
        <v>14382</v>
      </c>
      <c r="AQ774" s="64">
        <v>121</v>
      </c>
      <c r="AU774" s="66"/>
      <c r="AV774" s="66"/>
      <c r="AW774" s="66"/>
      <c r="AX774" s="66"/>
      <c r="AY774" s="67" t="s">
        <v>15167</v>
      </c>
      <c r="BE774" s="66"/>
    </row>
    <row r="775" spans="1:58">
      <c r="A775" s="9" t="str">
        <f t="shared" si="36"/>
        <v>2026-01</v>
      </c>
      <c r="B775" s="9" t="str">
        <f>_xlfn.XLOOKUP(I775,过机服务商重量差!A:A,过机服务商重量差!G:G)</f>
        <v>007</v>
      </c>
      <c r="C775" s="9" t="str">
        <f>IF(N775="FBA","主营产品",IF(N775="专线","专线",LOOKUP(1,0/((G775&gt;=提成标准!D:D)*(G775&lt;提成标准!E:E)),提成标准!C:C)))</f>
        <v>快递大货</v>
      </c>
      <c r="D775" s="9">
        <f t="shared" si="37"/>
        <v>202</v>
      </c>
      <c r="E775" s="9">
        <f>_xlfn.XLOOKUP(C775,提成标准!C:C,提成标准!H:H,"")</f>
        <v>0.1</v>
      </c>
      <c r="F775" s="9">
        <f t="shared" si="38"/>
        <v>20.2</v>
      </c>
      <c r="G775" s="9">
        <f>_xlfn.XLOOKUP(I775,过机服务商重量差!A:A,过机服务商重量差!L:L)</f>
        <v>202</v>
      </c>
      <c r="H775" s="9" t="str">
        <f ca="1">IFERROR(LOOKUP(1,0/((B775=名单!B:B)*(VALUE(AY775)&gt;=名单!E:E)*(VALUE(AY775)&lt;=名单!G:G)*(AA775="正常走货")),名单!H:H),"否")</f>
        <v>否</v>
      </c>
      <c r="I775" s="64" t="s">
        <v>2449</v>
      </c>
      <c r="J775" s="64" t="s">
        <v>2451</v>
      </c>
      <c r="L775" s="65" t="s">
        <v>168</v>
      </c>
      <c r="N775" s="64" t="s">
        <v>18</v>
      </c>
      <c r="O775" s="66"/>
      <c r="P775" s="66"/>
      <c r="T775" s="66"/>
      <c r="U775" s="65" t="s">
        <v>191</v>
      </c>
      <c r="V775" s="65" t="s">
        <v>14413</v>
      </c>
      <c r="W775" s="66"/>
      <c r="Y775" s="66"/>
      <c r="Z775" s="66"/>
      <c r="AA775" s="65" t="s">
        <v>14382</v>
      </c>
      <c r="AQ775" s="64">
        <v>2828</v>
      </c>
      <c r="AU775" s="66"/>
      <c r="AV775" s="66"/>
      <c r="AW775" s="66"/>
      <c r="AX775" s="66"/>
      <c r="AY775" s="67" t="s">
        <v>15168</v>
      </c>
      <c r="BE775" s="66"/>
    </row>
    <row r="776" spans="1:58">
      <c r="A776" s="9" t="str">
        <f t="shared" si="36"/>
        <v>2026-01</v>
      </c>
      <c r="B776" s="9" t="str">
        <f>_xlfn.XLOOKUP(I776,过机服务商重量差!A:A,过机服务商重量差!G:G)</f>
        <v>无崖子</v>
      </c>
      <c r="C776" s="9" t="str">
        <f>IF(N776="FBA","主营产品",IF(N776="专线","专线",LOOKUP(1,0/((G776&gt;=提成标准!D:D)*(G776&lt;提成标准!E:E)),提成标准!C:C)))</f>
        <v>快递小货</v>
      </c>
      <c r="D776" s="9">
        <f t="shared" si="37"/>
        <v>1</v>
      </c>
      <c r="E776" s="9">
        <f>_xlfn.XLOOKUP(C776,提成标准!C:C,提成标准!H:H,"")</f>
        <v>2</v>
      </c>
      <c r="F776" s="9">
        <f t="shared" si="38"/>
        <v>2</v>
      </c>
      <c r="G776" s="9">
        <f>_xlfn.XLOOKUP(I776,过机服务商重量差!A:A,过机服务商重量差!L:L)</f>
        <v>2</v>
      </c>
      <c r="H776" s="9" t="str">
        <f ca="1">IFERROR(LOOKUP(1,0/((B776=名单!B:B)*(VALUE(AY776)&gt;=名单!E:E)*(VALUE(AY776)&lt;=名单!G:G)*(AA776="正常走货")),名单!H:H),"否")</f>
        <v>是</v>
      </c>
      <c r="I776" s="64" t="s">
        <v>2452</v>
      </c>
      <c r="J776" s="64" t="s">
        <v>2454</v>
      </c>
      <c r="L776" s="65" t="s">
        <v>2455</v>
      </c>
      <c r="N776" s="64" t="s">
        <v>18</v>
      </c>
      <c r="O776" s="66"/>
      <c r="P776" s="66"/>
      <c r="T776" s="66"/>
      <c r="U776" s="65" t="s">
        <v>86</v>
      </c>
      <c r="V776" s="65" t="s">
        <v>14381</v>
      </c>
      <c r="W776" s="66"/>
      <c r="Y776" s="66"/>
      <c r="Z776" s="66"/>
      <c r="AA776" s="65" t="s">
        <v>14382</v>
      </c>
      <c r="AQ776" s="64">
        <v>0</v>
      </c>
      <c r="AV776" s="66"/>
      <c r="AW776" s="66"/>
      <c r="AX776" s="66"/>
      <c r="AY776" s="67" t="s">
        <v>15169</v>
      </c>
      <c r="BE776" s="66"/>
    </row>
    <row r="777" spans="1:58">
      <c r="A777" s="9" t="str">
        <f t="shared" si="36"/>
        <v>2026-01</v>
      </c>
      <c r="B777" s="9" t="str">
        <f>_xlfn.XLOOKUP(I777,过机服务商重量差!A:A,过机服务商重量差!G:G)</f>
        <v>帅时莹</v>
      </c>
      <c r="C777" s="9" t="str">
        <f>IF(N777="FBA","主营产品",IF(N777="专线","专线",LOOKUP(1,0/((G777&gt;=提成标准!D:D)*(G777&lt;提成标准!E:E)),提成标准!C:C)))</f>
        <v>快递大货</v>
      </c>
      <c r="D777" s="9">
        <f t="shared" si="37"/>
        <v>45</v>
      </c>
      <c r="E777" s="9">
        <f>_xlfn.XLOOKUP(C777,提成标准!C:C,提成标准!H:H,"")</f>
        <v>0.1</v>
      </c>
      <c r="F777" s="9">
        <f t="shared" si="38"/>
        <v>4.5</v>
      </c>
      <c r="G777" s="9">
        <f>_xlfn.XLOOKUP(I777,过机服务商重量差!A:A,过机服务商重量差!L:L)</f>
        <v>45</v>
      </c>
      <c r="H777" s="9" t="str">
        <f ca="1">IFERROR(LOOKUP(1,0/((B777=名单!B:B)*(VALUE(AY777)&gt;=名单!E:E)*(VALUE(AY777)&lt;=名单!G:G)*(AA777="正常走货")),名单!H:H),"否")</f>
        <v>否</v>
      </c>
      <c r="I777" s="64" t="s">
        <v>2456</v>
      </c>
      <c r="J777" s="64" t="s">
        <v>2458</v>
      </c>
      <c r="L777" s="65" t="s">
        <v>97</v>
      </c>
      <c r="N777" s="64" t="s">
        <v>18</v>
      </c>
      <c r="O777" s="66"/>
      <c r="P777" s="66"/>
      <c r="T777" s="66"/>
      <c r="U777" s="65" t="s">
        <v>191</v>
      </c>
      <c r="V777" s="65" t="s">
        <v>14413</v>
      </c>
      <c r="W777" s="66"/>
      <c r="Y777" s="66"/>
      <c r="Z777" s="66"/>
      <c r="AA777" s="65" t="s">
        <v>14382</v>
      </c>
      <c r="AQ777" s="64">
        <v>152.5</v>
      </c>
      <c r="AU777" s="66"/>
      <c r="AV777" s="66"/>
      <c r="AW777" s="66"/>
      <c r="AX777" s="66"/>
      <c r="AY777" s="67" t="s">
        <v>15170</v>
      </c>
      <c r="BE777" s="66"/>
    </row>
    <row r="778" spans="1:58">
      <c r="A778" s="9" t="str">
        <f t="shared" si="36"/>
        <v>2026-01</v>
      </c>
      <c r="B778" s="9" t="str">
        <f>_xlfn.XLOOKUP(I778,过机服务商重量差!A:A,过机服务商重量差!G:G)</f>
        <v>玉麒麟</v>
      </c>
      <c r="C778" s="9" t="str">
        <f>IF(N778="FBA","主营产品",IF(N778="专线","专线",LOOKUP(1,0/((G778&gt;=提成标准!D:D)*(G778&lt;提成标准!E:E)),提成标准!C:C)))</f>
        <v>快递小货</v>
      </c>
      <c r="D778" s="9">
        <f t="shared" si="37"/>
        <v>1</v>
      </c>
      <c r="E778" s="9">
        <f>_xlfn.XLOOKUP(C778,提成标准!C:C,提成标准!H:H,"")</f>
        <v>2</v>
      </c>
      <c r="F778" s="9">
        <f t="shared" si="38"/>
        <v>2</v>
      </c>
      <c r="G778" s="9">
        <f>_xlfn.XLOOKUP(I778,过机服务商重量差!A:A,过机服务商重量差!L:L)</f>
        <v>6</v>
      </c>
      <c r="H778" s="9" t="str">
        <f ca="1">IFERROR(LOOKUP(1,0/((B778=名单!B:B)*(VALUE(AY778)&gt;=名单!E:E)*(VALUE(AY778)&lt;=名单!G:G)*(AA778="正常走货")),名单!H:H),"否")</f>
        <v>否</v>
      </c>
      <c r="I778" s="64" t="s">
        <v>2459</v>
      </c>
      <c r="J778" s="64" t="s">
        <v>2461</v>
      </c>
      <c r="L778" s="65" t="s">
        <v>17</v>
      </c>
      <c r="N778" s="65" t="s">
        <v>18</v>
      </c>
      <c r="O778" s="66"/>
      <c r="P778" s="66"/>
      <c r="T778" s="66"/>
      <c r="U778" s="65" t="s">
        <v>79</v>
      </c>
      <c r="V778" s="65" t="s">
        <v>14381</v>
      </c>
      <c r="W778" s="66"/>
      <c r="Y778" s="66"/>
      <c r="Z778" s="66"/>
      <c r="AA778" s="65" t="s">
        <v>14382</v>
      </c>
      <c r="AQ778" s="64">
        <v>43</v>
      </c>
      <c r="AU778" s="66"/>
      <c r="AV778" s="66"/>
      <c r="AW778" s="66"/>
      <c r="AX778" s="66"/>
      <c r="AY778" s="67" t="s">
        <v>15171</v>
      </c>
      <c r="BE778" s="66"/>
      <c r="BF778" s="66"/>
    </row>
    <row r="779" spans="1:58">
      <c r="A779" s="9" t="str">
        <f t="shared" si="36"/>
        <v>2026-01</v>
      </c>
      <c r="B779" s="9" t="str">
        <f>_xlfn.XLOOKUP(I779,过机服务商重量差!A:A,过机服务商重量差!G:G)</f>
        <v>玉麒麟</v>
      </c>
      <c r="C779" s="9" t="str">
        <f>IF(N779="FBA","主营产品",IF(N779="专线","专线",LOOKUP(1,0/((G779&gt;=提成标准!D:D)*(G779&lt;提成标准!E:E)),提成标准!C:C)))</f>
        <v>快递小货</v>
      </c>
      <c r="D779" s="9">
        <f t="shared" si="37"/>
        <v>1</v>
      </c>
      <c r="E779" s="9">
        <f>_xlfn.XLOOKUP(C779,提成标准!C:C,提成标准!H:H,"")</f>
        <v>2</v>
      </c>
      <c r="F779" s="9">
        <f t="shared" si="38"/>
        <v>2</v>
      </c>
      <c r="G779" s="9">
        <f>_xlfn.XLOOKUP(I779,过机服务商重量差!A:A,过机服务商重量差!L:L)</f>
        <v>2</v>
      </c>
      <c r="H779" s="9" t="str">
        <f ca="1">IFERROR(LOOKUP(1,0/((B779=名单!B:B)*(VALUE(AY779)&gt;=名单!E:E)*(VALUE(AY779)&lt;=名单!G:G)*(AA779="正常走货")),名单!H:H),"否")</f>
        <v>否</v>
      </c>
      <c r="I779" s="64" t="s">
        <v>2462</v>
      </c>
      <c r="J779" s="64" t="s">
        <v>2464</v>
      </c>
      <c r="L779" s="65" t="s">
        <v>17</v>
      </c>
      <c r="N779" s="64" t="s">
        <v>18</v>
      </c>
      <c r="O779" s="66"/>
      <c r="P779" s="66"/>
      <c r="T779" s="66"/>
      <c r="U779" s="65" t="s">
        <v>215</v>
      </c>
      <c r="V779" s="65" t="s">
        <v>14381</v>
      </c>
      <c r="W779" s="66"/>
      <c r="Y779" s="66"/>
      <c r="Z779" s="66"/>
      <c r="AA779" s="65" t="s">
        <v>14382</v>
      </c>
      <c r="AQ779" s="64">
        <v>40</v>
      </c>
      <c r="AU779" s="66"/>
      <c r="AV779" s="66"/>
      <c r="AW779" s="66"/>
      <c r="AX779" s="66"/>
      <c r="AY779" s="67" t="s">
        <v>15172</v>
      </c>
      <c r="BE779" s="66"/>
    </row>
    <row r="780" spans="1:58">
      <c r="A780" s="9" t="str">
        <f t="shared" si="36"/>
        <v>2026-01</v>
      </c>
      <c r="B780" s="9" t="str">
        <f>_xlfn.XLOOKUP(I780,过机服务商重量差!A:A,过机服务商重量差!G:G)</f>
        <v>玉麒麟</v>
      </c>
      <c r="C780" s="9" t="str">
        <f>IF(N780="FBA","主营产品",IF(N780="专线","专线",LOOKUP(1,0/((G780&gt;=提成标准!D:D)*(G780&lt;提成标准!E:E)),提成标准!C:C)))</f>
        <v>快递小货</v>
      </c>
      <c r="D780" s="9">
        <f t="shared" si="37"/>
        <v>1</v>
      </c>
      <c r="E780" s="9">
        <f>_xlfn.XLOOKUP(C780,提成标准!C:C,提成标准!H:H,"")</f>
        <v>2</v>
      </c>
      <c r="F780" s="9">
        <f t="shared" si="38"/>
        <v>2</v>
      </c>
      <c r="G780" s="9">
        <f>_xlfn.XLOOKUP(I780,过机服务商重量差!A:A,过机服务商重量差!L:L)</f>
        <v>4.5</v>
      </c>
      <c r="H780" s="9" t="str">
        <f ca="1">IFERROR(LOOKUP(1,0/((B780=名单!B:B)*(VALUE(AY780)&gt;=名单!E:E)*(VALUE(AY780)&lt;=名单!G:G)*(AA780="正常走货")),名单!H:H),"否")</f>
        <v>否</v>
      </c>
      <c r="I780" s="64" t="s">
        <v>2465</v>
      </c>
      <c r="J780" s="64" t="s">
        <v>2467</v>
      </c>
      <c r="L780" s="65" t="s">
        <v>17</v>
      </c>
      <c r="N780" s="64" t="s">
        <v>18</v>
      </c>
      <c r="O780" s="66"/>
      <c r="P780" s="66"/>
      <c r="T780" s="66"/>
      <c r="U780" s="65" t="s">
        <v>152</v>
      </c>
      <c r="V780" s="65" t="s">
        <v>14385</v>
      </c>
      <c r="W780" s="66"/>
      <c r="Y780" s="66"/>
      <c r="Z780" s="66"/>
      <c r="AA780" s="65" t="s">
        <v>14382</v>
      </c>
      <c r="AQ780" s="64">
        <v>106.6</v>
      </c>
      <c r="AV780" s="66"/>
      <c r="AX780" s="66"/>
      <c r="AY780" s="67" t="s">
        <v>15173</v>
      </c>
      <c r="BC780" s="66"/>
      <c r="BE780" s="66"/>
    </row>
    <row r="781" spans="1:58">
      <c r="A781" s="9" t="str">
        <f t="shared" si="36"/>
        <v>2026-01</v>
      </c>
      <c r="B781" s="9" t="str">
        <f>_xlfn.XLOOKUP(I781,过机服务商重量差!A:A,过机服务商重量差!G:G)</f>
        <v>帅时莹</v>
      </c>
      <c r="C781" s="9" t="str">
        <f>IF(N781="FBA","主营产品",IF(N781="专线","专线",LOOKUP(1,0/((G781&gt;=提成标准!D:D)*(G781&lt;提成标准!E:E)),提成标准!C:C)))</f>
        <v>快递大货</v>
      </c>
      <c r="D781" s="9">
        <f t="shared" si="37"/>
        <v>48</v>
      </c>
      <c r="E781" s="9">
        <f>_xlfn.XLOOKUP(C781,提成标准!C:C,提成标准!H:H,"")</f>
        <v>0.1</v>
      </c>
      <c r="F781" s="9">
        <f t="shared" si="38"/>
        <v>4.8</v>
      </c>
      <c r="G781" s="9">
        <f>_xlfn.XLOOKUP(I781,过机服务商重量差!A:A,过机服务商重量差!L:L)</f>
        <v>48</v>
      </c>
      <c r="H781" s="9" t="str">
        <f ca="1">IFERROR(LOOKUP(1,0/((B781=名单!B:B)*(VALUE(AY781)&gt;=名单!E:E)*(VALUE(AY781)&lt;=名单!G:G)*(AA781="正常走货")),名单!H:H),"否")</f>
        <v>否</v>
      </c>
      <c r="I781" s="64" t="s">
        <v>2468</v>
      </c>
      <c r="J781" s="64" t="s">
        <v>2470</v>
      </c>
      <c r="L781" s="65" t="s">
        <v>586</v>
      </c>
      <c r="N781" s="64" t="s">
        <v>18</v>
      </c>
      <c r="O781" s="66"/>
      <c r="P781" s="66"/>
      <c r="T781" s="66"/>
      <c r="U781" s="65" t="s">
        <v>99</v>
      </c>
      <c r="V781" s="65" t="s">
        <v>14413</v>
      </c>
      <c r="W781" s="66"/>
      <c r="Y781" s="66"/>
      <c r="Z781" s="66"/>
      <c r="AA781" s="65" t="s">
        <v>14382</v>
      </c>
      <c r="AQ781" s="64">
        <v>278.6</v>
      </c>
      <c r="AU781" s="66"/>
      <c r="AV781" s="66"/>
      <c r="AW781" s="66"/>
      <c r="AX781" s="66"/>
      <c r="AY781" s="67" t="s">
        <v>15174</v>
      </c>
      <c r="BC781" s="66"/>
      <c r="BE781" s="66"/>
    </row>
    <row r="782" spans="1:58">
      <c r="A782" s="9" t="str">
        <f t="shared" si="36"/>
        <v>2026-01</v>
      </c>
      <c r="B782" s="9" t="str">
        <f>_xlfn.XLOOKUP(I782,过机服务商重量差!A:A,过机服务商重量差!G:G)</f>
        <v>帅时莹</v>
      </c>
      <c r="C782" s="9" t="str">
        <f>IF(N782="FBA","主营产品",IF(N782="专线","专线",LOOKUP(1,0/((G782&gt;=提成标准!D:D)*(G782&lt;提成标准!E:E)),提成标准!C:C)))</f>
        <v>快递大货</v>
      </c>
      <c r="D782" s="9">
        <f t="shared" si="37"/>
        <v>72</v>
      </c>
      <c r="E782" s="9">
        <f>_xlfn.XLOOKUP(C782,提成标准!C:C,提成标准!H:H,"")</f>
        <v>0.1</v>
      </c>
      <c r="F782" s="9">
        <f t="shared" si="38"/>
        <v>7.2</v>
      </c>
      <c r="G782" s="9">
        <f>_xlfn.XLOOKUP(I782,过机服务商重量差!A:A,过机服务商重量差!L:L)</f>
        <v>72</v>
      </c>
      <c r="H782" s="9" t="str">
        <f ca="1">IFERROR(LOOKUP(1,0/((B782=名单!B:B)*(VALUE(AY782)&gt;=名单!E:E)*(VALUE(AY782)&lt;=名单!G:G)*(AA782="正常走货")),名单!H:H),"否")</f>
        <v>否</v>
      </c>
      <c r="I782" s="64" t="s">
        <v>2471</v>
      </c>
      <c r="J782" s="64" t="s">
        <v>2473</v>
      </c>
      <c r="L782" s="65" t="s">
        <v>586</v>
      </c>
      <c r="N782" s="64" t="s">
        <v>18</v>
      </c>
      <c r="O782" s="66"/>
      <c r="P782" s="66"/>
      <c r="T782" s="66"/>
      <c r="U782" s="65" t="s">
        <v>99</v>
      </c>
      <c r="V782" s="65" t="s">
        <v>14413</v>
      </c>
      <c r="W782" s="66"/>
      <c r="Y782" s="66"/>
      <c r="Z782" s="66"/>
      <c r="AA782" s="65" t="s">
        <v>14382</v>
      </c>
      <c r="AQ782" s="64">
        <v>479.6</v>
      </c>
      <c r="AV782" s="66"/>
      <c r="AW782" s="66"/>
      <c r="AX782" s="66"/>
      <c r="AY782" s="67" t="s">
        <v>15175</v>
      </c>
      <c r="BE782" s="66"/>
    </row>
    <row r="783" spans="1:58">
      <c r="A783" s="9" t="str">
        <f t="shared" si="36"/>
        <v>2026-01</v>
      </c>
      <c r="B783" s="9" t="str">
        <f>_xlfn.XLOOKUP(I783,过机服务商重量差!A:A,过机服务商重量差!G:G)</f>
        <v>帅时莹</v>
      </c>
      <c r="C783" s="9" t="str">
        <f>IF(N783="FBA","主营产品",IF(N783="专线","专线",LOOKUP(1,0/((G783&gt;=提成标准!D:D)*(G783&lt;提成标准!E:E)),提成标准!C:C)))</f>
        <v>快递大货</v>
      </c>
      <c r="D783" s="9">
        <f t="shared" si="37"/>
        <v>72</v>
      </c>
      <c r="E783" s="9">
        <f>_xlfn.XLOOKUP(C783,提成标准!C:C,提成标准!H:H,"")</f>
        <v>0.1</v>
      </c>
      <c r="F783" s="9">
        <f t="shared" si="38"/>
        <v>7.2</v>
      </c>
      <c r="G783" s="9">
        <f>_xlfn.XLOOKUP(I783,过机服务商重量差!A:A,过机服务商重量差!L:L)</f>
        <v>72</v>
      </c>
      <c r="H783" s="9" t="str">
        <f ca="1">IFERROR(LOOKUP(1,0/((B783=名单!B:B)*(VALUE(AY783)&gt;=名单!E:E)*(VALUE(AY783)&lt;=名单!G:G)*(AA783="正常走货")),名单!H:H),"否")</f>
        <v>否</v>
      </c>
      <c r="I783" s="64" t="s">
        <v>2474</v>
      </c>
      <c r="J783" s="64" t="s">
        <v>2476</v>
      </c>
      <c r="L783" s="65" t="s">
        <v>586</v>
      </c>
      <c r="N783" s="64" t="s">
        <v>18</v>
      </c>
      <c r="O783" s="66"/>
      <c r="P783" s="66"/>
      <c r="T783" s="66"/>
      <c r="U783" s="65" t="s">
        <v>99</v>
      </c>
      <c r="V783" s="64" t="s">
        <v>14413</v>
      </c>
      <c r="W783" s="66"/>
      <c r="Y783" s="66"/>
      <c r="Z783" s="66"/>
      <c r="AA783" s="65" t="s">
        <v>14382</v>
      </c>
      <c r="AQ783" s="64">
        <v>479.6</v>
      </c>
      <c r="AV783" s="66"/>
      <c r="AW783" s="66"/>
      <c r="AX783" s="66"/>
      <c r="AY783" s="67" t="s">
        <v>15176</v>
      </c>
      <c r="BE783" s="66"/>
    </row>
    <row r="784" spans="1:58">
      <c r="A784" s="9" t="str">
        <f t="shared" si="36"/>
        <v>2026-01</v>
      </c>
      <c r="B784" s="9" t="str">
        <f>_xlfn.XLOOKUP(I784,过机服务商重量差!A:A,过机服务商重量差!G:G)</f>
        <v>帅时莹</v>
      </c>
      <c r="C784" s="9" t="str">
        <f>IF(N784="FBA","主营产品",IF(N784="专线","专线",LOOKUP(1,0/((G784&gt;=提成标准!D:D)*(G784&lt;提成标准!E:E)),提成标准!C:C)))</f>
        <v>快递大货</v>
      </c>
      <c r="D784" s="9">
        <f t="shared" si="37"/>
        <v>72</v>
      </c>
      <c r="E784" s="9">
        <f>_xlfn.XLOOKUP(C784,提成标准!C:C,提成标准!H:H,"")</f>
        <v>0.1</v>
      </c>
      <c r="F784" s="9">
        <f t="shared" si="38"/>
        <v>7.2</v>
      </c>
      <c r="G784" s="9">
        <f>_xlfn.XLOOKUP(I784,过机服务商重量差!A:A,过机服务商重量差!L:L)</f>
        <v>72</v>
      </c>
      <c r="H784" s="9" t="str">
        <f ca="1">IFERROR(LOOKUP(1,0/((B784=名单!B:B)*(VALUE(AY784)&gt;=名单!E:E)*(VALUE(AY784)&lt;=名单!G:G)*(AA784="正常走货")),名单!H:H),"否")</f>
        <v>否</v>
      </c>
      <c r="I784" s="64" t="s">
        <v>2477</v>
      </c>
      <c r="J784" s="64" t="s">
        <v>2479</v>
      </c>
      <c r="L784" s="65" t="s">
        <v>586</v>
      </c>
      <c r="N784" s="64" t="s">
        <v>18</v>
      </c>
      <c r="O784" s="66"/>
      <c r="P784" s="66"/>
      <c r="T784" s="66"/>
      <c r="U784" s="65" t="s">
        <v>99</v>
      </c>
      <c r="V784" s="65" t="s">
        <v>14413</v>
      </c>
      <c r="W784" s="66"/>
      <c r="Y784" s="66"/>
      <c r="Z784" s="66"/>
      <c r="AA784" s="65" t="s">
        <v>14382</v>
      </c>
      <c r="AQ784" s="64">
        <v>479.6</v>
      </c>
      <c r="AV784" s="66"/>
      <c r="AW784" s="66"/>
      <c r="AX784" s="66"/>
      <c r="AY784" s="67" t="s">
        <v>15177</v>
      </c>
      <c r="BE784" s="66"/>
    </row>
    <row r="785" spans="1:58">
      <c r="A785" s="9" t="str">
        <f t="shared" si="36"/>
        <v>2026-01</v>
      </c>
      <c r="B785" s="9" t="str">
        <f>_xlfn.XLOOKUP(I785,过机服务商重量差!A:A,过机服务商重量差!G:G)</f>
        <v>帅时莹</v>
      </c>
      <c r="C785" s="9" t="str">
        <f>IF(N785="FBA","主营产品",IF(N785="专线","专线",LOOKUP(1,0/((G785&gt;=提成标准!D:D)*(G785&lt;提成标准!E:E)),提成标准!C:C)))</f>
        <v>快递大货</v>
      </c>
      <c r="D785" s="9">
        <f t="shared" si="37"/>
        <v>47</v>
      </c>
      <c r="E785" s="9">
        <f>_xlfn.XLOOKUP(C785,提成标准!C:C,提成标准!H:H,"")</f>
        <v>0.1</v>
      </c>
      <c r="F785" s="9">
        <f t="shared" si="38"/>
        <v>4.7</v>
      </c>
      <c r="G785" s="9">
        <f>_xlfn.XLOOKUP(I785,过机服务商重量差!A:A,过机服务商重量差!L:L)</f>
        <v>47</v>
      </c>
      <c r="H785" s="9" t="str">
        <f ca="1">IFERROR(LOOKUP(1,0/((B785=名单!B:B)*(VALUE(AY785)&gt;=名单!E:E)*(VALUE(AY785)&lt;=名单!G:G)*(AA785="正常走货")),名单!H:H),"否")</f>
        <v>否</v>
      </c>
      <c r="I785" s="64" t="s">
        <v>2480</v>
      </c>
      <c r="J785" s="64" t="s">
        <v>2482</v>
      </c>
      <c r="L785" s="65" t="s">
        <v>140</v>
      </c>
      <c r="N785" s="64" t="s">
        <v>18</v>
      </c>
      <c r="O785" s="66"/>
      <c r="P785" s="66"/>
      <c r="T785" s="66"/>
      <c r="U785" s="65" t="s">
        <v>99</v>
      </c>
      <c r="V785" s="65" t="s">
        <v>14413</v>
      </c>
      <c r="W785" s="66"/>
      <c r="Y785" s="66"/>
      <c r="Z785" s="66"/>
      <c r="AA785" s="65" t="s">
        <v>14382</v>
      </c>
      <c r="AQ785" s="64">
        <v>327.1</v>
      </c>
      <c r="AU785" s="66"/>
      <c r="AV785" s="66"/>
      <c r="AW785" s="66"/>
      <c r="AX785" s="66"/>
      <c r="AY785" s="67" t="s">
        <v>15178</v>
      </c>
      <c r="BE785" s="66"/>
    </row>
    <row r="786" spans="1:58">
      <c r="A786" s="9" t="str">
        <f t="shared" si="36"/>
        <v>2026-01</v>
      </c>
      <c r="B786" s="9" t="str">
        <f>_xlfn.XLOOKUP(I786,过机服务商重量差!A:A,过机服务商重量差!G:G)</f>
        <v>帅时莹</v>
      </c>
      <c r="C786" s="9" t="str">
        <f>IF(N786="FBA","主营产品",IF(N786="专线","专线",LOOKUP(1,0/((G786&gt;=提成标准!D:D)*(G786&lt;提成标准!E:E)),提成标准!C:C)))</f>
        <v>快递大货</v>
      </c>
      <c r="D786" s="9">
        <f t="shared" si="37"/>
        <v>47</v>
      </c>
      <c r="E786" s="9">
        <f>_xlfn.XLOOKUP(C786,提成标准!C:C,提成标准!H:H,"")</f>
        <v>0.1</v>
      </c>
      <c r="F786" s="9">
        <f t="shared" si="38"/>
        <v>4.7</v>
      </c>
      <c r="G786" s="9">
        <f>_xlfn.XLOOKUP(I786,过机服务商重量差!A:A,过机服务商重量差!L:L)</f>
        <v>47</v>
      </c>
      <c r="H786" s="9" t="str">
        <f ca="1">IFERROR(LOOKUP(1,0/((B786=名单!B:B)*(VALUE(AY786)&gt;=名单!E:E)*(VALUE(AY786)&lt;=名单!G:G)*(AA786="正常走货")),名单!H:H),"否")</f>
        <v>否</v>
      </c>
      <c r="I786" s="64" t="s">
        <v>2483</v>
      </c>
      <c r="J786" s="64" t="s">
        <v>2485</v>
      </c>
      <c r="L786" s="65" t="s">
        <v>586</v>
      </c>
      <c r="N786" s="64" t="s">
        <v>18</v>
      </c>
      <c r="O786" s="66"/>
      <c r="P786" s="66"/>
      <c r="T786" s="66"/>
      <c r="U786" s="65" t="s">
        <v>99</v>
      </c>
      <c r="V786" s="64" t="s">
        <v>14413</v>
      </c>
      <c r="W786" s="66"/>
      <c r="Y786" s="66"/>
      <c r="Z786" s="66"/>
      <c r="AA786" s="65" t="s">
        <v>14382</v>
      </c>
      <c r="AQ786" s="64">
        <v>327.1</v>
      </c>
      <c r="AV786" s="66"/>
      <c r="AX786" s="66"/>
      <c r="AY786" s="67" t="s">
        <v>15179</v>
      </c>
      <c r="BC786" s="66"/>
      <c r="BE786" s="66"/>
    </row>
    <row r="787" spans="1:58">
      <c r="A787" s="9" t="str">
        <f t="shared" si="36"/>
        <v>2026-01</v>
      </c>
      <c r="B787" s="9" t="str">
        <f>_xlfn.XLOOKUP(I787,过机服务商重量差!A:A,过机服务商重量差!G:G)</f>
        <v>玉麒麟</v>
      </c>
      <c r="C787" s="9" t="str">
        <f>IF(N787="FBA","主营产品",IF(N787="专线","专线",LOOKUP(1,0/((G787&gt;=提成标准!D:D)*(G787&lt;提成标准!E:E)),提成标准!C:C)))</f>
        <v>快递小货</v>
      </c>
      <c r="D787" s="9">
        <f t="shared" si="37"/>
        <v>1</v>
      </c>
      <c r="E787" s="9">
        <f>_xlfn.XLOOKUP(C787,提成标准!C:C,提成标准!H:H,"")</f>
        <v>2</v>
      </c>
      <c r="F787" s="9">
        <f t="shared" si="38"/>
        <v>2</v>
      </c>
      <c r="G787" s="9">
        <f>_xlfn.XLOOKUP(I787,过机服务商重量差!A:A,过机服务商重量差!L:L)</f>
        <v>12.5</v>
      </c>
      <c r="H787" s="9" t="str">
        <f ca="1">IFERROR(LOOKUP(1,0/((B787=名单!B:B)*(VALUE(AY787)&gt;=名单!E:E)*(VALUE(AY787)&lt;=名单!G:G)*(AA787="正常走货")),名单!H:H),"否")</f>
        <v>否</v>
      </c>
      <c r="I787" s="64" t="s">
        <v>2486</v>
      </c>
      <c r="J787" s="64" t="s">
        <v>2488</v>
      </c>
      <c r="L787" s="65" t="s">
        <v>17</v>
      </c>
      <c r="N787" s="64" t="s">
        <v>18</v>
      </c>
      <c r="O787" s="66"/>
      <c r="P787" s="66"/>
      <c r="T787" s="66"/>
      <c r="U787" s="65" t="s">
        <v>408</v>
      </c>
      <c r="V787" s="65" t="s">
        <v>14381</v>
      </c>
      <c r="W787" s="66"/>
      <c r="Y787" s="66"/>
      <c r="Z787" s="66"/>
      <c r="AA787" s="65" t="s">
        <v>14382</v>
      </c>
      <c r="AQ787" s="64">
        <v>97.9</v>
      </c>
      <c r="AV787" s="66"/>
      <c r="AX787" s="66"/>
      <c r="AY787" s="67" t="s">
        <v>15180</v>
      </c>
      <c r="BE787" s="66"/>
    </row>
    <row r="788" spans="1:58">
      <c r="A788" s="9" t="str">
        <f t="shared" si="36"/>
        <v>2026-01</v>
      </c>
      <c r="B788" s="9" t="str">
        <f>_xlfn.XLOOKUP(I788,过机服务商重量差!A:A,过机服务商重量差!G:G)</f>
        <v>007</v>
      </c>
      <c r="C788" s="9" t="str">
        <f>IF(N788="FBA","主营产品",IF(N788="专线","专线",LOOKUP(1,0/((G788&gt;=提成标准!D:D)*(G788&lt;提成标准!E:E)),提成标准!C:C)))</f>
        <v>快递大货</v>
      </c>
      <c r="D788" s="9">
        <f t="shared" si="37"/>
        <v>41</v>
      </c>
      <c r="E788" s="9">
        <f>_xlfn.XLOOKUP(C788,提成标准!C:C,提成标准!H:H,"")</f>
        <v>0.1</v>
      </c>
      <c r="F788" s="9">
        <f t="shared" si="38"/>
        <v>4.1</v>
      </c>
      <c r="G788" s="9">
        <f>_xlfn.XLOOKUP(I788,过机服务商重量差!A:A,过机服务商重量差!L:L)</f>
        <v>41</v>
      </c>
      <c r="H788" s="9" t="str">
        <f ca="1">IFERROR(LOOKUP(1,0/((B788=名单!B:B)*(VALUE(AY788)&gt;=名单!E:E)*(VALUE(AY788)&lt;=名单!G:G)*(AA788="正常走货")),名单!H:H),"否")</f>
        <v>否</v>
      </c>
      <c r="I788" s="64" t="s">
        <v>2489</v>
      </c>
      <c r="J788" s="64" t="s">
        <v>2491</v>
      </c>
      <c r="L788" s="64" t="s">
        <v>168</v>
      </c>
      <c r="N788" s="64" t="s">
        <v>18</v>
      </c>
      <c r="O788" s="66"/>
      <c r="P788" s="66"/>
      <c r="T788" s="66"/>
      <c r="U788" s="65" t="s">
        <v>215</v>
      </c>
      <c r="V788" s="65" t="s">
        <v>14381</v>
      </c>
      <c r="W788" s="66"/>
      <c r="Y788" s="66"/>
      <c r="Z788" s="66"/>
      <c r="AA788" s="65" t="s">
        <v>14382</v>
      </c>
      <c r="AQ788" s="64">
        <v>635.5</v>
      </c>
      <c r="AV788" s="66"/>
      <c r="AX788" s="66"/>
      <c r="AY788" s="67" t="s">
        <v>15181</v>
      </c>
      <c r="BE788" s="66"/>
    </row>
    <row r="789" spans="1:58">
      <c r="A789" s="9" t="str">
        <f t="shared" si="36"/>
        <v>2026-01</v>
      </c>
      <c r="B789" s="9" t="str">
        <f>_xlfn.XLOOKUP(I789,过机服务商重量差!A:A,过机服务商重量差!G:G)</f>
        <v>无崖子</v>
      </c>
      <c r="C789" s="9" t="str">
        <f>IF(N789="FBA","主营产品",IF(N789="专线","专线",LOOKUP(1,0/((G789&gt;=提成标准!D:D)*(G789&lt;提成标准!E:E)),提成标准!C:C)))</f>
        <v>快递大货</v>
      </c>
      <c r="D789" s="9">
        <f t="shared" si="37"/>
        <v>25</v>
      </c>
      <c r="E789" s="9">
        <f>_xlfn.XLOOKUP(C789,提成标准!C:C,提成标准!H:H,"")</f>
        <v>0.1</v>
      </c>
      <c r="F789" s="9">
        <f t="shared" si="38"/>
        <v>2.5</v>
      </c>
      <c r="G789" s="9">
        <f>_xlfn.XLOOKUP(I789,过机服务商重量差!A:A,过机服务商重量差!L:L)</f>
        <v>25</v>
      </c>
      <c r="H789" s="9" t="str">
        <f ca="1">IFERROR(LOOKUP(1,0/((B789=名单!B:B)*(VALUE(AY789)&gt;=名单!E:E)*(VALUE(AY789)&lt;=名单!G:G)*(AA789="正常走货")),名单!H:H),"否")</f>
        <v>是</v>
      </c>
      <c r="I789" s="64" t="s">
        <v>2492</v>
      </c>
      <c r="J789" s="64" t="s">
        <v>2494</v>
      </c>
      <c r="L789" s="64" t="s">
        <v>2455</v>
      </c>
      <c r="N789" s="64" t="s">
        <v>18</v>
      </c>
      <c r="O789" s="66"/>
      <c r="P789" s="66"/>
      <c r="T789" s="66"/>
      <c r="U789" s="65" t="s">
        <v>86</v>
      </c>
      <c r="V789" s="65" t="s">
        <v>14381</v>
      </c>
      <c r="W789" s="66"/>
      <c r="Y789" s="66"/>
      <c r="Z789" s="66"/>
      <c r="AA789" s="65" t="s">
        <v>14382</v>
      </c>
      <c r="AQ789" s="64">
        <v>0</v>
      </c>
      <c r="AU789" s="66"/>
      <c r="AV789" s="66"/>
      <c r="AX789" s="66"/>
      <c r="AY789" s="67" t="s">
        <v>15182</v>
      </c>
      <c r="BE789" s="66"/>
    </row>
    <row r="790" spans="1:58">
      <c r="A790" s="9" t="str">
        <f t="shared" si="36"/>
        <v>2026-01</v>
      </c>
      <c r="B790" s="9" t="str">
        <f>_xlfn.XLOOKUP(I790,过机服务商重量差!A:A,过机服务商重量差!G:G)</f>
        <v>无崖子</v>
      </c>
      <c r="C790" s="9" t="str">
        <f>IF(N790="FBA","主营产品",IF(N790="专线","专线",LOOKUP(1,0/((G790&gt;=提成标准!D:D)*(G790&lt;提成标准!E:E)),提成标准!C:C)))</f>
        <v>快递大货</v>
      </c>
      <c r="D790" s="9">
        <f t="shared" si="37"/>
        <v>26</v>
      </c>
      <c r="E790" s="9">
        <f>_xlfn.XLOOKUP(C790,提成标准!C:C,提成标准!H:H,"")</f>
        <v>0.1</v>
      </c>
      <c r="F790" s="9">
        <f t="shared" si="38"/>
        <v>2.6</v>
      </c>
      <c r="G790" s="9">
        <f>_xlfn.XLOOKUP(I790,过机服务商重量差!A:A,过机服务商重量差!L:L)</f>
        <v>26</v>
      </c>
      <c r="H790" s="9" t="str">
        <f ca="1">IFERROR(LOOKUP(1,0/((B790=名单!B:B)*(VALUE(AY790)&gt;=名单!E:E)*(VALUE(AY790)&lt;=名单!G:G)*(AA790="正常走货")),名单!H:H),"否")</f>
        <v>是</v>
      </c>
      <c r="I790" s="64" t="s">
        <v>2495</v>
      </c>
      <c r="J790" s="64" t="s">
        <v>2497</v>
      </c>
      <c r="L790" s="65" t="s">
        <v>2455</v>
      </c>
      <c r="N790" s="64" t="s">
        <v>18</v>
      </c>
      <c r="O790" s="66"/>
      <c r="P790" s="66"/>
      <c r="T790" s="66"/>
      <c r="U790" s="65" t="s">
        <v>86</v>
      </c>
      <c r="V790" s="65" t="s">
        <v>14381</v>
      </c>
      <c r="W790" s="66"/>
      <c r="Y790" s="66"/>
      <c r="Z790" s="66"/>
      <c r="AA790" s="65" t="s">
        <v>14382</v>
      </c>
      <c r="AQ790" s="64">
        <v>0</v>
      </c>
      <c r="AU790" s="66"/>
      <c r="AV790" s="66"/>
      <c r="AW790" s="66"/>
      <c r="AX790" s="66"/>
      <c r="AY790" s="67" t="s">
        <v>15183</v>
      </c>
      <c r="BE790" s="66"/>
    </row>
    <row r="791" spans="1:58">
      <c r="A791" s="9" t="str">
        <f t="shared" si="36"/>
        <v>2026-01</v>
      </c>
      <c r="B791" s="9" t="str">
        <f>_xlfn.XLOOKUP(I791,过机服务商重量差!A:A,过机服务商重量差!G:G)</f>
        <v>玉麒麟</v>
      </c>
      <c r="C791" s="9" t="str">
        <f>IF(N791="FBA","主营产品",IF(N791="专线","专线",LOOKUP(1,0/((G791&gt;=提成标准!D:D)*(G791&lt;提成标准!E:E)),提成标准!C:C)))</f>
        <v>快递大货</v>
      </c>
      <c r="D791" s="9">
        <f t="shared" si="37"/>
        <v>22</v>
      </c>
      <c r="E791" s="9">
        <f>_xlfn.XLOOKUP(C791,提成标准!C:C,提成标准!H:H,"")</f>
        <v>0.1</v>
      </c>
      <c r="F791" s="9">
        <f t="shared" si="38"/>
        <v>2.2</v>
      </c>
      <c r="G791" s="9">
        <f>_xlfn.XLOOKUP(I791,过机服务商重量差!A:A,过机服务商重量差!L:L)</f>
        <v>22</v>
      </c>
      <c r="H791" s="9" t="str">
        <f ca="1">IFERROR(LOOKUP(1,0/((B791=名单!B:B)*(VALUE(AY791)&gt;=名单!E:E)*(VALUE(AY791)&lt;=名单!G:G)*(AA791="正常走货")),名单!H:H),"否")</f>
        <v>否</v>
      </c>
      <c r="I791" s="64" t="s">
        <v>2498</v>
      </c>
      <c r="J791" s="64" t="s">
        <v>2500</v>
      </c>
      <c r="L791" s="65" t="s">
        <v>17</v>
      </c>
      <c r="N791" s="64" t="s">
        <v>18</v>
      </c>
      <c r="O791" s="66"/>
      <c r="P791" s="66"/>
      <c r="T791" s="66"/>
      <c r="U791" s="65" t="s">
        <v>120</v>
      </c>
      <c r="V791" s="65" t="s">
        <v>14385</v>
      </c>
      <c r="W791" s="66"/>
      <c r="Y791" s="66"/>
      <c r="Z791" s="66"/>
      <c r="AA791" s="65" t="s">
        <v>14382</v>
      </c>
      <c r="AQ791" s="64">
        <v>66</v>
      </c>
      <c r="AU791" s="66"/>
      <c r="AV791" s="66"/>
      <c r="AW791" s="66"/>
      <c r="AX791" s="66"/>
      <c r="AY791" s="67" t="s">
        <v>15184</v>
      </c>
      <c r="BE791" s="66"/>
    </row>
    <row r="792" spans="1:58">
      <c r="A792" s="9" t="str">
        <f t="shared" si="36"/>
        <v>2026-01</v>
      </c>
      <c r="B792" s="9" t="str">
        <f>_xlfn.XLOOKUP(I792,过机服务商重量差!A:A,过机服务商重量差!G:G)</f>
        <v>小旋风</v>
      </c>
      <c r="C792" s="9" t="str">
        <f>IF(N792="FBA","主营产品",IF(N792="专线","专线",LOOKUP(1,0/((G792&gt;=提成标准!D:D)*(G792&lt;提成标准!E:E)),提成标准!C:C)))</f>
        <v>快递大货</v>
      </c>
      <c r="D792" s="9">
        <f t="shared" si="37"/>
        <v>201</v>
      </c>
      <c r="E792" s="9">
        <f>_xlfn.XLOOKUP(C792,提成标准!C:C,提成标准!H:H,"")</f>
        <v>0.1</v>
      </c>
      <c r="F792" s="9">
        <f t="shared" si="38"/>
        <v>20.1</v>
      </c>
      <c r="G792" s="9">
        <f>_xlfn.XLOOKUP(I792,过机服务商重量差!A:A,过机服务商重量差!L:L)</f>
        <v>201</v>
      </c>
      <c r="H792" s="9" t="str">
        <f ca="1">IFERROR(LOOKUP(1,0/((B792=名单!B:B)*(VALUE(AY792)&gt;=名单!E:E)*(VALUE(AY792)&lt;=名单!G:G)*(AA792="正常走货")),名单!H:H),"否")</f>
        <v>否</v>
      </c>
      <c r="I792" s="64" t="s">
        <v>2501</v>
      </c>
      <c r="J792" s="64" t="s">
        <v>2503</v>
      </c>
      <c r="L792" s="65" t="s">
        <v>78</v>
      </c>
      <c r="N792" s="64" t="s">
        <v>18</v>
      </c>
      <c r="O792" s="66"/>
      <c r="P792" s="66"/>
      <c r="T792" s="66"/>
      <c r="U792" s="65" t="s">
        <v>767</v>
      </c>
      <c r="V792" s="65" t="s">
        <v>14385</v>
      </c>
      <c r="W792" s="66"/>
      <c r="Y792" s="66"/>
      <c r="Z792" s="66"/>
      <c r="AA792" s="65" t="s">
        <v>14382</v>
      </c>
      <c r="AQ792" s="64">
        <v>643.2</v>
      </c>
      <c r="AU792" s="66"/>
      <c r="AV792" s="66"/>
      <c r="AW792" s="66"/>
      <c r="AX792" s="66"/>
      <c r="AY792" s="67" t="s">
        <v>15185</v>
      </c>
      <c r="BE792" s="66"/>
    </row>
    <row r="793" spans="1:58">
      <c r="A793" s="9" t="str">
        <f t="shared" si="36"/>
        <v>2026-01</v>
      </c>
      <c r="B793" s="9" t="str">
        <f>_xlfn.XLOOKUP(I793,过机服务商重量差!A:A,过机服务商重量差!G:G)</f>
        <v>风清扬</v>
      </c>
      <c r="C793" s="9" t="str">
        <f>IF(N793="FBA","主营产品",IF(N793="专线","专线",LOOKUP(1,0/((G793&gt;=提成标准!D:D)*(G793&lt;提成标准!E:E)),提成标准!C:C)))</f>
        <v>快递大货</v>
      </c>
      <c r="D793" s="9">
        <f t="shared" si="37"/>
        <v>218</v>
      </c>
      <c r="E793" s="9">
        <f>_xlfn.XLOOKUP(C793,提成标准!C:C,提成标准!H:H,"")</f>
        <v>0.1</v>
      </c>
      <c r="F793" s="9">
        <f t="shared" si="38"/>
        <v>21.8</v>
      </c>
      <c r="G793" s="9">
        <f>_xlfn.XLOOKUP(I793,过机服务商重量差!A:A,过机服务商重量差!L:L)</f>
        <v>218</v>
      </c>
      <c r="H793" s="9" t="str">
        <f ca="1">IFERROR(LOOKUP(1,0/((B793=名单!B:B)*(VALUE(AY793)&gt;=名单!E:E)*(VALUE(AY793)&lt;=名单!G:G)*(AA793="正常走货")),名单!H:H),"否")</f>
        <v>否</v>
      </c>
      <c r="I793" s="64" t="s">
        <v>2504</v>
      </c>
      <c r="J793" s="64" t="s">
        <v>50</v>
      </c>
      <c r="L793" s="65" t="s">
        <v>1516</v>
      </c>
      <c r="N793" s="64" t="s">
        <v>18</v>
      </c>
      <c r="O793" s="66"/>
      <c r="P793" s="66"/>
      <c r="T793" s="66"/>
      <c r="U793" s="65" t="s">
        <v>767</v>
      </c>
      <c r="V793" s="65" t="s">
        <v>14385</v>
      </c>
      <c r="W793" s="66"/>
      <c r="Y793" s="66"/>
      <c r="Z793" s="66"/>
      <c r="AA793" s="65" t="s">
        <v>14382</v>
      </c>
      <c r="AQ793" s="64">
        <v>1831.2</v>
      </c>
      <c r="AV793" s="66"/>
      <c r="AX793" s="66"/>
      <c r="AY793" s="67" t="s">
        <v>15186</v>
      </c>
      <c r="BC793" s="66"/>
      <c r="BE793" s="66"/>
      <c r="BF793" s="66"/>
    </row>
    <row r="794" spans="1:58">
      <c r="A794" s="9" t="str">
        <f t="shared" si="36"/>
        <v>2026-01</v>
      </c>
      <c r="B794" s="9" t="str">
        <f>_xlfn.XLOOKUP(I794,过机服务商重量差!A:A,过机服务商重量差!G:G)</f>
        <v>无崖子</v>
      </c>
      <c r="C794" s="9" t="str">
        <f>IF(N794="FBA","主营产品",IF(N794="专线","专线",LOOKUP(1,0/((G794&gt;=提成标准!D:D)*(G794&lt;提成标准!E:E)),提成标准!C:C)))</f>
        <v>快递小货</v>
      </c>
      <c r="D794" s="9">
        <f t="shared" si="37"/>
        <v>1</v>
      </c>
      <c r="E794" s="9">
        <f>_xlfn.XLOOKUP(C794,提成标准!C:C,提成标准!H:H,"")</f>
        <v>2</v>
      </c>
      <c r="F794" s="9">
        <f t="shared" si="38"/>
        <v>2</v>
      </c>
      <c r="G794" s="9">
        <f>_xlfn.XLOOKUP(I794,过机服务商重量差!A:A,过机服务商重量差!L:L)</f>
        <v>2</v>
      </c>
      <c r="H794" s="9" t="str">
        <f ca="1">IFERROR(LOOKUP(1,0/((B794=名单!B:B)*(VALUE(AY794)&gt;=名单!E:E)*(VALUE(AY794)&lt;=名单!G:G)*(AA794="正常走货")),名单!H:H),"否")</f>
        <v>是</v>
      </c>
      <c r="I794" s="64" t="s">
        <v>2506</v>
      </c>
      <c r="J794" s="64" t="s">
        <v>2508</v>
      </c>
      <c r="L794" s="65" t="s">
        <v>160</v>
      </c>
      <c r="N794" s="64" t="s">
        <v>18</v>
      </c>
      <c r="O794" s="66"/>
      <c r="P794" s="66"/>
      <c r="T794" s="66"/>
      <c r="U794" s="65" t="s">
        <v>337</v>
      </c>
      <c r="V794" s="65" t="s">
        <v>14381</v>
      </c>
      <c r="W794" s="66"/>
      <c r="Y794" s="66"/>
      <c r="Z794" s="66"/>
      <c r="AA794" s="65" t="s">
        <v>14382</v>
      </c>
      <c r="AQ794" s="64">
        <v>0</v>
      </c>
      <c r="AU794" s="66"/>
      <c r="AV794" s="66"/>
      <c r="AW794" s="66"/>
      <c r="AX794" s="66"/>
      <c r="AY794" s="67" t="s">
        <v>15187</v>
      </c>
      <c r="BE794" s="66"/>
    </row>
    <row r="795" spans="1:58">
      <c r="A795" s="9" t="str">
        <f t="shared" si="36"/>
        <v>2026-01</v>
      </c>
      <c r="B795" s="9" t="str">
        <f>_xlfn.XLOOKUP(I795,过机服务商重量差!A:A,过机服务商重量差!G:G)</f>
        <v>玉麒麟</v>
      </c>
      <c r="C795" s="9" t="str">
        <f>IF(N795="FBA","主营产品",IF(N795="专线","专线",LOOKUP(1,0/((G795&gt;=提成标准!D:D)*(G795&lt;提成标准!E:E)),提成标准!C:C)))</f>
        <v>快递小货</v>
      </c>
      <c r="D795" s="9">
        <f t="shared" si="37"/>
        <v>1</v>
      </c>
      <c r="E795" s="9">
        <f>_xlfn.XLOOKUP(C795,提成标准!C:C,提成标准!H:H,"")</f>
        <v>2</v>
      </c>
      <c r="F795" s="9">
        <f t="shared" si="38"/>
        <v>2</v>
      </c>
      <c r="G795" s="9">
        <f>_xlfn.XLOOKUP(I795,过机服务商重量差!A:A,过机服务商重量差!L:L)</f>
        <v>10.5</v>
      </c>
      <c r="H795" s="9" t="str">
        <f ca="1">IFERROR(LOOKUP(1,0/((B795=名单!B:B)*(VALUE(AY795)&gt;=名单!E:E)*(VALUE(AY795)&lt;=名单!G:G)*(AA795="正常走货")),名单!H:H),"否")</f>
        <v>否</v>
      </c>
      <c r="I795" s="64" t="s">
        <v>2509</v>
      </c>
      <c r="J795" s="64" t="s">
        <v>2511</v>
      </c>
      <c r="L795" s="65" t="s">
        <v>17</v>
      </c>
      <c r="N795" s="64" t="s">
        <v>18</v>
      </c>
      <c r="O795" s="66"/>
      <c r="P795" s="66"/>
      <c r="T795" s="66"/>
      <c r="U795" s="65" t="s">
        <v>1262</v>
      </c>
      <c r="V795" s="65" t="s">
        <v>14385</v>
      </c>
      <c r="W795" s="66"/>
      <c r="Y795" s="66"/>
      <c r="Z795" s="66"/>
      <c r="AA795" s="65" t="s">
        <v>14382</v>
      </c>
      <c r="AQ795" s="64">
        <v>83.4</v>
      </c>
      <c r="AV795" s="66"/>
      <c r="AX795" s="66"/>
      <c r="AY795" s="67" t="s">
        <v>15188</v>
      </c>
      <c r="BE795" s="66"/>
    </row>
    <row r="796" spans="1:58">
      <c r="A796" s="9" t="str">
        <f t="shared" si="36"/>
        <v>2026-01</v>
      </c>
      <c r="B796" s="9" t="str">
        <f>_xlfn.XLOOKUP(I796,过机服务商重量差!A:A,过机服务商重量差!G:G)</f>
        <v>玉麒麟</v>
      </c>
      <c r="C796" s="9" t="str">
        <f>IF(N796="FBA","主营产品",IF(N796="专线","专线",LOOKUP(1,0/((G796&gt;=提成标准!D:D)*(G796&lt;提成标准!E:E)),提成标准!C:C)))</f>
        <v>快递小货</v>
      </c>
      <c r="D796" s="9">
        <f t="shared" si="37"/>
        <v>1</v>
      </c>
      <c r="E796" s="9">
        <f>_xlfn.XLOOKUP(C796,提成标准!C:C,提成标准!H:H,"")</f>
        <v>2</v>
      </c>
      <c r="F796" s="9">
        <f t="shared" si="38"/>
        <v>2</v>
      </c>
      <c r="G796" s="9">
        <f>_xlfn.XLOOKUP(I796,过机服务商重量差!A:A,过机服务商重量差!L:L)</f>
        <v>5.5</v>
      </c>
      <c r="H796" s="9" t="str">
        <f ca="1">IFERROR(LOOKUP(1,0/((B796=名单!B:B)*(VALUE(AY796)&gt;=名单!E:E)*(VALUE(AY796)&lt;=名单!G:G)*(AA796="正常走货")),名单!H:H),"否")</f>
        <v>否</v>
      </c>
      <c r="I796" s="64" t="s">
        <v>2512</v>
      </c>
      <c r="J796" s="64" t="s">
        <v>2514</v>
      </c>
      <c r="L796" s="65" t="s">
        <v>17</v>
      </c>
      <c r="N796" s="64" t="s">
        <v>18</v>
      </c>
      <c r="O796" s="66"/>
      <c r="P796" s="66"/>
      <c r="T796" s="66"/>
      <c r="U796" s="65" t="s">
        <v>1262</v>
      </c>
      <c r="V796" s="65" t="s">
        <v>14385</v>
      </c>
      <c r="W796" s="66"/>
      <c r="Y796" s="66"/>
      <c r="Z796" s="66"/>
      <c r="AA796" s="65" t="s">
        <v>14382</v>
      </c>
      <c r="AQ796" s="64">
        <v>127.7</v>
      </c>
      <c r="AU796" s="66"/>
      <c r="AV796" s="66"/>
      <c r="AX796" s="66"/>
      <c r="AY796" s="67" t="s">
        <v>15189</v>
      </c>
      <c r="BE796" s="66"/>
    </row>
    <row r="797" spans="1:58">
      <c r="A797" s="9" t="str">
        <f t="shared" si="36"/>
        <v>2026-01</v>
      </c>
      <c r="B797" s="9" t="str">
        <f>_xlfn.XLOOKUP(I797,过机服务商重量差!A:A,过机服务商重量差!G:G)</f>
        <v>玉麒麟</v>
      </c>
      <c r="C797" s="9" t="str">
        <f>IF(N797="FBA","主营产品",IF(N797="专线","专线",LOOKUP(1,0/((G797&gt;=提成标准!D:D)*(G797&lt;提成标准!E:E)),提成标准!C:C)))</f>
        <v>快递小货</v>
      </c>
      <c r="D797" s="9">
        <f t="shared" si="37"/>
        <v>1</v>
      </c>
      <c r="E797" s="9">
        <f>_xlfn.XLOOKUP(C797,提成标准!C:C,提成标准!H:H,"")</f>
        <v>2</v>
      </c>
      <c r="F797" s="9">
        <f t="shared" si="38"/>
        <v>2</v>
      </c>
      <c r="G797" s="9">
        <f>_xlfn.XLOOKUP(I797,过机服务商重量差!A:A,过机服务商重量差!L:L)</f>
        <v>1.5</v>
      </c>
      <c r="H797" s="9" t="str">
        <f ca="1">IFERROR(LOOKUP(1,0/((B797=名单!B:B)*(VALUE(AY797)&gt;=名单!E:E)*(VALUE(AY797)&lt;=名单!G:G)*(AA797="正常走货")),名单!H:H),"否")</f>
        <v>否</v>
      </c>
      <c r="I797" s="64" t="s">
        <v>2515</v>
      </c>
      <c r="J797" s="64" t="s">
        <v>2517</v>
      </c>
      <c r="L797" s="65" t="s">
        <v>17</v>
      </c>
      <c r="N797" s="64" t="s">
        <v>18</v>
      </c>
      <c r="O797" s="66"/>
      <c r="P797" s="66"/>
      <c r="T797" s="66"/>
      <c r="U797" s="65" t="s">
        <v>152</v>
      </c>
      <c r="V797" s="65" t="s">
        <v>14385</v>
      </c>
      <c r="W797" s="66"/>
      <c r="Y797" s="66"/>
      <c r="Z797" s="66"/>
      <c r="AA797" s="65" t="s">
        <v>14382</v>
      </c>
      <c r="AQ797" s="64">
        <v>29.5</v>
      </c>
      <c r="AU797" s="66"/>
      <c r="AV797" s="66"/>
      <c r="AX797" s="66"/>
      <c r="AY797" s="67" t="s">
        <v>15190</v>
      </c>
      <c r="BE797" s="66"/>
    </row>
    <row r="798" spans="1:58">
      <c r="A798" s="9" t="str">
        <f t="shared" si="36"/>
        <v>2026-01</v>
      </c>
      <c r="B798" s="9" t="str">
        <f>_xlfn.XLOOKUP(I798,过机服务商重量差!A:A,过机服务商重量差!G:G)</f>
        <v>小旋风</v>
      </c>
      <c r="C798" s="9" t="str">
        <f>IF(N798="FBA","主营产品",IF(N798="专线","专线",LOOKUP(1,0/((G798&gt;=提成标准!D:D)*(G798&lt;提成标准!E:E)),提成标准!C:C)))</f>
        <v>快递大货</v>
      </c>
      <c r="D798" s="9">
        <f t="shared" si="37"/>
        <v>704</v>
      </c>
      <c r="E798" s="9">
        <f>_xlfn.XLOOKUP(C798,提成标准!C:C,提成标准!H:H,"")</f>
        <v>0.1</v>
      </c>
      <c r="F798" s="9">
        <f t="shared" si="38"/>
        <v>70.4</v>
      </c>
      <c r="G798" s="9">
        <f>_xlfn.XLOOKUP(I798,过机服务商重量差!A:A,过机服务商重量差!L:L)</f>
        <v>704</v>
      </c>
      <c r="H798" s="9" t="str">
        <f ca="1">IFERROR(LOOKUP(1,0/((B798=名单!B:B)*(VALUE(AY798)&gt;=名单!E:E)*(VALUE(AY798)&lt;=名单!G:G)*(AA798="正常走货")),名单!H:H),"否")</f>
        <v>否</v>
      </c>
      <c r="I798" s="64" t="s">
        <v>2518</v>
      </c>
      <c r="J798" s="64" t="s">
        <v>2520</v>
      </c>
      <c r="L798" s="65" t="s">
        <v>85</v>
      </c>
      <c r="N798" s="64" t="s">
        <v>18</v>
      </c>
      <c r="O798" s="66"/>
      <c r="P798" s="66"/>
      <c r="T798" s="66"/>
      <c r="U798" s="65" t="s">
        <v>90</v>
      </c>
      <c r="V798" s="65" t="s">
        <v>14410</v>
      </c>
      <c r="W798" s="66"/>
      <c r="Y798" s="66"/>
      <c r="Z798" s="66"/>
      <c r="AA798" s="65" t="s">
        <v>14382</v>
      </c>
      <c r="AQ798" s="64">
        <v>1970.8</v>
      </c>
      <c r="AU798" s="66"/>
      <c r="AV798" s="66"/>
      <c r="AW798" s="66"/>
      <c r="AX798" s="66"/>
      <c r="AY798" s="67" t="s">
        <v>15191</v>
      </c>
      <c r="BE798" s="66"/>
    </row>
    <row r="799" spans="1:58">
      <c r="A799" s="9" t="str">
        <f t="shared" si="36"/>
        <v>2026-01</v>
      </c>
      <c r="B799" s="9" t="str">
        <f>_xlfn.XLOOKUP(I799,过机服务商重量差!A:A,过机服务商重量差!G:G)</f>
        <v>玉麒麟</v>
      </c>
      <c r="C799" s="9" t="str">
        <f>IF(N799="FBA","主营产品",IF(N799="专线","专线",LOOKUP(1,0/((G799&gt;=提成标准!D:D)*(G799&lt;提成标准!E:E)),提成标准!C:C)))</f>
        <v>快递大货</v>
      </c>
      <c r="D799" s="9">
        <f t="shared" si="37"/>
        <v>28</v>
      </c>
      <c r="E799" s="9">
        <f>_xlfn.XLOOKUP(C799,提成标准!C:C,提成标准!H:H,"")</f>
        <v>0.1</v>
      </c>
      <c r="F799" s="9">
        <f t="shared" si="38"/>
        <v>2.8</v>
      </c>
      <c r="G799" s="9">
        <f>_xlfn.XLOOKUP(I799,过机服务商重量差!A:A,过机服务商重量差!L:L)</f>
        <v>28</v>
      </c>
      <c r="H799" s="9" t="str">
        <f ca="1">IFERROR(LOOKUP(1,0/((B799=名单!B:B)*(VALUE(AY799)&gt;=名单!E:E)*(VALUE(AY799)&lt;=名单!G:G)*(AA799="正常走货")),名单!H:H),"否")</f>
        <v>否</v>
      </c>
      <c r="I799" s="64" t="s">
        <v>2521</v>
      </c>
      <c r="J799" s="64" t="s">
        <v>2523</v>
      </c>
      <c r="L799" s="65" t="s">
        <v>17</v>
      </c>
      <c r="N799" s="64" t="s">
        <v>18</v>
      </c>
      <c r="O799" s="66"/>
      <c r="P799" s="66"/>
      <c r="T799" s="66"/>
      <c r="U799" s="65" t="s">
        <v>227</v>
      </c>
      <c r="V799" s="65" t="s">
        <v>14413</v>
      </c>
      <c r="W799" s="66"/>
      <c r="Y799" s="66"/>
      <c r="Z799" s="66"/>
      <c r="AA799" s="65" t="s">
        <v>14382</v>
      </c>
      <c r="AQ799" s="64">
        <v>299</v>
      </c>
      <c r="AU799" s="66"/>
      <c r="AV799" s="66"/>
      <c r="AW799" s="66"/>
      <c r="AX799" s="66"/>
      <c r="AY799" s="67" t="s">
        <v>15192</v>
      </c>
      <c r="BC799" s="66"/>
      <c r="BE799" s="66"/>
      <c r="BF799" s="66"/>
    </row>
    <row r="800" spans="1:58">
      <c r="A800" s="9" t="str">
        <f t="shared" si="36"/>
        <v>2026-01</v>
      </c>
      <c r="B800" s="9" t="str">
        <f>_xlfn.XLOOKUP(I800,过机服务商重量差!A:A,过机服务商重量差!G:G)</f>
        <v>007</v>
      </c>
      <c r="C800" s="9" t="str">
        <f>IF(N800="FBA","主营产品",IF(N800="专线","专线",LOOKUP(1,0/((G800&gt;=提成标准!D:D)*(G800&lt;提成标准!E:E)),提成标准!C:C)))</f>
        <v>快递大货</v>
      </c>
      <c r="D800" s="9">
        <f t="shared" si="37"/>
        <v>24</v>
      </c>
      <c r="E800" s="9">
        <f>_xlfn.XLOOKUP(C800,提成标准!C:C,提成标准!H:H,"")</f>
        <v>0.1</v>
      </c>
      <c r="F800" s="9">
        <f t="shared" si="38"/>
        <v>2.4</v>
      </c>
      <c r="G800" s="9">
        <f>_xlfn.XLOOKUP(I800,过机服务商重量差!A:A,过机服务商重量差!L:L)</f>
        <v>24</v>
      </c>
      <c r="H800" s="9" t="str">
        <f ca="1">IFERROR(LOOKUP(1,0/((B800=名单!B:B)*(VALUE(AY800)&gt;=名单!E:E)*(VALUE(AY800)&lt;=名单!G:G)*(AA800="正常走货")),名单!H:H),"否")</f>
        <v>否</v>
      </c>
      <c r="I800" s="64" t="s">
        <v>2524</v>
      </c>
      <c r="J800" s="64" t="s">
        <v>2526</v>
      </c>
      <c r="L800" s="65" t="s">
        <v>266</v>
      </c>
      <c r="N800" s="64" t="s">
        <v>18</v>
      </c>
      <c r="O800" s="66"/>
      <c r="P800" s="66"/>
      <c r="T800" s="66"/>
      <c r="U800" s="65" t="s">
        <v>191</v>
      </c>
      <c r="V800" s="65" t="s">
        <v>14413</v>
      </c>
      <c r="W800" s="66"/>
      <c r="Y800" s="66"/>
      <c r="Z800" s="66"/>
      <c r="AA800" s="65" t="s">
        <v>14382</v>
      </c>
      <c r="AQ800" s="64">
        <v>206.4</v>
      </c>
      <c r="AV800" s="66"/>
      <c r="AX800" s="66"/>
      <c r="AY800" s="67" t="s">
        <v>15193</v>
      </c>
      <c r="BC800" s="66"/>
      <c r="BE800" s="66"/>
    </row>
    <row r="801" spans="1:58">
      <c r="A801" s="9" t="str">
        <f t="shared" si="36"/>
        <v>2026-01</v>
      </c>
      <c r="B801" s="9" t="str">
        <f>_xlfn.XLOOKUP(I801,过机服务商重量差!A:A,过机服务商重量差!G:G)</f>
        <v>玉麒麟</v>
      </c>
      <c r="C801" s="9" t="str">
        <f>IF(N801="FBA","主营产品",IF(N801="专线","专线",LOOKUP(1,0/((G801&gt;=提成标准!D:D)*(G801&lt;提成标准!E:E)),提成标准!C:C)))</f>
        <v>快递小货</v>
      </c>
      <c r="D801" s="9">
        <f t="shared" si="37"/>
        <v>1</v>
      </c>
      <c r="E801" s="9">
        <f>_xlfn.XLOOKUP(C801,提成标准!C:C,提成标准!H:H,"")</f>
        <v>2</v>
      </c>
      <c r="F801" s="9">
        <f t="shared" si="38"/>
        <v>2</v>
      </c>
      <c r="G801" s="9">
        <f>_xlfn.XLOOKUP(I801,过机服务商重量差!A:A,过机服务商重量差!L:L)</f>
        <v>10</v>
      </c>
      <c r="H801" s="9" t="str">
        <f ca="1">IFERROR(LOOKUP(1,0/((B801=名单!B:B)*(VALUE(AY801)&gt;=名单!E:E)*(VALUE(AY801)&lt;=名单!G:G)*(AA801="正常走货")),名单!H:H),"否")</f>
        <v>否</v>
      </c>
      <c r="I801" s="64" t="s">
        <v>2527</v>
      </c>
      <c r="J801" s="64" t="s">
        <v>2529</v>
      </c>
      <c r="L801" s="65" t="s">
        <v>17</v>
      </c>
      <c r="N801" s="64" t="s">
        <v>18</v>
      </c>
      <c r="O801" s="66"/>
      <c r="P801" s="66"/>
      <c r="T801" s="66"/>
      <c r="U801" s="65" t="s">
        <v>145</v>
      </c>
      <c r="V801" s="65" t="s">
        <v>14410</v>
      </c>
      <c r="W801" s="66"/>
      <c r="Y801" s="66"/>
      <c r="Z801" s="66"/>
      <c r="AA801" s="65" t="s">
        <v>14382</v>
      </c>
      <c r="AQ801" s="64">
        <v>102.5</v>
      </c>
      <c r="AV801" s="66"/>
      <c r="AW801" s="66"/>
      <c r="AX801" s="66"/>
      <c r="AY801" s="67" t="s">
        <v>15194</v>
      </c>
      <c r="BE801" s="66"/>
    </row>
    <row r="802" spans="1:58">
      <c r="A802" s="9" t="str">
        <f t="shared" si="36"/>
        <v>2026-01</v>
      </c>
      <c r="B802" s="9" t="str">
        <f>_xlfn.XLOOKUP(I802,过机服务商重量差!A:A,过机服务商重量差!G:G)</f>
        <v>风清扬</v>
      </c>
      <c r="C802" s="9" t="str">
        <f>IF(N802="FBA","主营产品",IF(N802="专线","专线",LOOKUP(1,0/((G802&gt;=提成标准!D:D)*(G802&lt;提成标准!E:E)),提成标准!C:C)))</f>
        <v>快递大货</v>
      </c>
      <c r="D802" s="9">
        <f t="shared" si="37"/>
        <v>21</v>
      </c>
      <c r="E802" s="9">
        <f>_xlfn.XLOOKUP(C802,提成标准!C:C,提成标准!H:H,"")</f>
        <v>0.1</v>
      </c>
      <c r="F802" s="9">
        <f t="shared" si="38"/>
        <v>2.1</v>
      </c>
      <c r="G802" s="9">
        <f>_xlfn.XLOOKUP(I802,过机服务商重量差!A:A,过机服务商重量差!L:L)</f>
        <v>21</v>
      </c>
      <c r="H802" s="9" t="str">
        <f ca="1">IFERROR(LOOKUP(1,0/((B802=名单!B:B)*(VALUE(AY802)&gt;=名单!E:E)*(VALUE(AY802)&lt;=名单!G:G)*(AA802="正常走货")),名单!H:H),"否")</f>
        <v>否</v>
      </c>
      <c r="I802" s="64" t="s">
        <v>2530</v>
      </c>
      <c r="J802" s="64" t="s">
        <v>2532</v>
      </c>
      <c r="L802" s="64" t="s">
        <v>51</v>
      </c>
      <c r="N802" s="64" t="s">
        <v>18</v>
      </c>
      <c r="O802" s="66"/>
      <c r="P802" s="66"/>
      <c r="T802" s="66"/>
      <c r="U802" s="65" t="s">
        <v>90</v>
      </c>
      <c r="V802" s="65" t="s">
        <v>14410</v>
      </c>
      <c r="W802" s="66"/>
      <c r="Y802" s="66"/>
      <c r="Z802" s="66"/>
      <c r="AA802" s="65" t="s">
        <v>14382</v>
      </c>
      <c r="AQ802" s="64">
        <v>102.9</v>
      </c>
      <c r="AU802" s="66"/>
      <c r="AV802" s="66"/>
      <c r="AX802" s="66"/>
      <c r="AY802" s="67" t="s">
        <v>15195</v>
      </c>
      <c r="BE802" s="66"/>
    </row>
    <row r="803" spans="1:58">
      <c r="A803" s="9" t="str">
        <f t="shared" si="36"/>
        <v>2026-01</v>
      </c>
      <c r="B803" s="9" t="str">
        <f>_xlfn.XLOOKUP(I803,过机服务商重量差!A:A,过机服务商重量差!G:G)</f>
        <v>小旋风</v>
      </c>
      <c r="C803" s="9" t="str">
        <f>IF(N803="FBA","主营产品",IF(N803="专线","专线",LOOKUP(1,0/((G803&gt;=提成标准!D:D)*(G803&lt;提成标准!E:E)),提成标准!C:C)))</f>
        <v>快递大货</v>
      </c>
      <c r="D803" s="9">
        <f t="shared" si="37"/>
        <v>28</v>
      </c>
      <c r="E803" s="9">
        <f>_xlfn.XLOOKUP(C803,提成标准!C:C,提成标准!H:H,"")</f>
        <v>0.1</v>
      </c>
      <c r="F803" s="9">
        <f t="shared" si="38"/>
        <v>2.8</v>
      </c>
      <c r="G803" s="9">
        <f>_xlfn.XLOOKUP(I803,过机服务商重量差!A:A,过机服务商重量差!L:L)</f>
        <v>28</v>
      </c>
      <c r="H803" s="9" t="str">
        <f ca="1">IFERROR(LOOKUP(1,0/((B803=名单!B:B)*(VALUE(AY803)&gt;=名单!E:E)*(VALUE(AY803)&lt;=名单!G:G)*(AA803="正常走货")),名单!H:H),"否")</f>
        <v>否</v>
      </c>
      <c r="I803" s="64" t="s">
        <v>2533</v>
      </c>
      <c r="J803" s="64" t="s">
        <v>2535</v>
      </c>
      <c r="L803" s="65" t="s">
        <v>85</v>
      </c>
      <c r="N803" s="64" t="s">
        <v>18</v>
      </c>
      <c r="O803" s="66"/>
      <c r="P803" s="66"/>
      <c r="T803" s="66"/>
      <c r="U803" s="65" t="s">
        <v>90</v>
      </c>
      <c r="V803" s="65" t="s">
        <v>14410</v>
      </c>
      <c r="W803" s="66"/>
      <c r="Y803" s="66"/>
      <c r="Z803" s="66"/>
      <c r="AA803" s="65" t="s">
        <v>14382</v>
      </c>
      <c r="AQ803" s="64">
        <v>103.6</v>
      </c>
      <c r="AU803" s="66"/>
      <c r="AV803" s="66"/>
      <c r="AW803" s="66"/>
      <c r="AX803" s="66"/>
      <c r="AY803" s="67" t="s">
        <v>15196</v>
      </c>
      <c r="BE803" s="66"/>
      <c r="BF803" s="66"/>
    </row>
    <row r="804" spans="1:58">
      <c r="A804" s="9" t="str">
        <f t="shared" si="36"/>
        <v>2026-01</v>
      </c>
      <c r="B804" s="9" t="str">
        <f>_xlfn.XLOOKUP(I804,过机服务商重量差!A:A,过机服务商重量差!G:G)</f>
        <v>玉麒麟</v>
      </c>
      <c r="C804" s="9" t="str">
        <f>IF(N804="FBA","主营产品",IF(N804="专线","专线",LOOKUP(1,0/((G804&gt;=提成标准!D:D)*(G804&lt;提成标准!E:E)),提成标准!C:C)))</f>
        <v>快递小货</v>
      </c>
      <c r="D804" s="9">
        <f t="shared" si="37"/>
        <v>1</v>
      </c>
      <c r="E804" s="9">
        <f>_xlfn.XLOOKUP(C804,提成标准!C:C,提成标准!H:H,"")</f>
        <v>2</v>
      </c>
      <c r="F804" s="9">
        <f t="shared" si="38"/>
        <v>2</v>
      </c>
      <c r="G804" s="9">
        <f>_xlfn.XLOOKUP(I804,过机服务商重量差!A:A,过机服务商重量差!L:L)</f>
        <v>1</v>
      </c>
      <c r="H804" s="9" t="str">
        <f ca="1">IFERROR(LOOKUP(1,0/((B804=名单!B:B)*(VALUE(AY804)&gt;=名单!E:E)*(VALUE(AY804)&lt;=名单!G:G)*(AA804="正常走货")),名单!H:H),"否")</f>
        <v>否</v>
      </c>
      <c r="I804" s="64" t="s">
        <v>2536</v>
      </c>
      <c r="J804" s="64" t="s">
        <v>2538</v>
      </c>
      <c r="L804" s="64" t="s">
        <v>17</v>
      </c>
      <c r="N804" s="64" t="s">
        <v>18</v>
      </c>
      <c r="O804" s="66"/>
      <c r="P804" s="66"/>
      <c r="T804" s="66"/>
      <c r="U804" s="65" t="s">
        <v>227</v>
      </c>
      <c r="V804" s="65" t="s">
        <v>14413</v>
      </c>
      <c r="W804" s="66"/>
      <c r="Y804" s="66"/>
      <c r="Z804" s="66"/>
      <c r="AA804" s="65" t="s">
        <v>14382</v>
      </c>
      <c r="AQ804" s="64">
        <v>192.6</v>
      </c>
      <c r="AU804" s="66"/>
      <c r="AV804" s="66"/>
      <c r="AX804" s="66"/>
      <c r="AY804" s="67" t="s">
        <v>15197</v>
      </c>
      <c r="BE804" s="66"/>
    </row>
    <row r="805" spans="1:58">
      <c r="A805" s="9" t="str">
        <f t="shared" si="36"/>
        <v>2026-01</v>
      </c>
      <c r="B805" s="9" t="str">
        <f>_xlfn.XLOOKUP(I805,过机服务商重量差!A:A,过机服务商重量差!G:G)</f>
        <v>小旋风</v>
      </c>
      <c r="C805" s="9" t="str">
        <f>IF(N805="FBA","主营产品",IF(N805="专线","专线",LOOKUP(1,0/((G805&gt;=提成标准!D:D)*(G805&lt;提成标准!E:E)),提成标准!C:C)))</f>
        <v>快递大货</v>
      </c>
      <c r="D805" s="9">
        <f t="shared" si="37"/>
        <v>104</v>
      </c>
      <c r="E805" s="9">
        <f>_xlfn.XLOOKUP(C805,提成标准!C:C,提成标准!H:H,"")</f>
        <v>0.1</v>
      </c>
      <c r="F805" s="9">
        <f t="shared" si="38"/>
        <v>10.4</v>
      </c>
      <c r="G805" s="9">
        <f>_xlfn.XLOOKUP(I805,过机服务商重量差!A:A,过机服务商重量差!L:L)</f>
        <v>104</v>
      </c>
      <c r="H805" s="9" t="str">
        <f ca="1">IFERROR(LOOKUP(1,0/((B805=名单!B:B)*(VALUE(AY805)&gt;=名单!E:E)*(VALUE(AY805)&lt;=名单!G:G)*(AA805="正常走货")),名单!H:H),"否")</f>
        <v>否</v>
      </c>
      <c r="I805" s="64" t="s">
        <v>2539</v>
      </c>
      <c r="J805" s="64" t="s">
        <v>2541</v>
      </c>
      <c r="L805" s="65" t="s">
        <v>85</v>
      </c>
      <c r="N805" s="64" t="s">
        <v>18</v>
      </c>
      <c r="O805" s="66"/>
      <c r="P805" s="66"/>
      <c r="T805" s="66"/>
      <c r="U805" s="65" t="s">
        <v>90</v>
      </c>
      <c r="V805" s="65" t="s">
        <v>14410</v>
      </c>
      <c r="W805" s="66"/>
      <c r="Y805" s="66"/>
      <c r="Z805" s="66"/>
      <c r="AA805" s="65" t="s">
        <v>14382</v>
      </c>
      <c r="AQ805" s="64">
        <v>332.8</v>
      </c>
      <c r="AV805" s="66"/>
      <c r="AW805" s="66"/>
      <c r="AX805" s="66"/>
      <c r="AY805" s="67" t="s">
        <v>15198</v>
      </c>
      <c r="BE805" s="66"/>
    </row>
    <row r="806" spans="1:58">
      <c r="A806" s="9" t="str">
        <f t="shared" si="36"/>
        <v>2026-01</v>
      </c>
      <c r="B806" s="9" t="str">
        <f>_xlfn.XLOOKUP(I806,过机服务商重量差!A:A,过机服务商重量差!G:G)</f>
        <v>玉麒麟</v>
      </c>
      <c r="C806" s="9" t="str">
        <f>IF(N806="FBA","主营产品",IF(N806="专线","专线",LOOKUP(1,0/((G806&gt;=提成标准!D:D)*(G806&lt;提成标准!E:E)),提成标准!C:C)))</f>
        <v>快递小货</v>
      </c>
      <c r="D806" s="9">
        <f t="shared" si="37"/>
        <v>1</v>
      </c>
      <c r="E806" s="9">
        <f>_xlfn.XLOOKUP(C806,提成标准!C:C,提成标准!H:H,"")</f>
        <v>2</v>
      </c>
      <c r="F806" s="9">
        <f t="shared" si="38"/>
        <v>2</v>
      </c>
      <c r="G806" s="9">
        <f>_xlfn.XLOOKUP(I806,过机服务商重量差!A:A,过机服务商重量差!L:L)</f>
        <v>9.5</v>
      </c>
      <c r="H806" s="9" t="str">
        <f ca="1">IFERROR(LOOKUP(1,0/((B806=名单!B:B)*(VALUE(AY806)&gt;=名单!E:E)*(VALUE(AY806)&lt;=名单!G:G)*(AA806="正常走货")),名单!H:H),"否")</f>
        <v>否</v>
      </c>
      <c r="I806" s="64" t="s">
        <v>2542</v>
      </c>
      <c r="J806" s="64" t="s">
        <v>2544</v>
      </c>
      <c r="L806" s="65" t="s">
        <v>17</v>
      </c>
      <c r="N806" s="64" t="s">
        <v>18</v>
      </c>
      <c r="O806" s="66"/>
      <c r="P806" s="66"/>
      <c r="T806" s="66"/>
      <c r="U806" s="65" t="s">
        <v>90</v>
      </c>
      <c r="V806" s="65" t="s">
        <v>14410</v>
      </c>
      <c r="W806" s="66"/>
      <c r="Y806" s="66"/>
      <c r="Z806" s="66"/>
      <c r="AA806" s="65" t="s">
        <v>14382</v>
      </c>
      <c r="AQ806" s="64">
        <v>51.4400000000001</v>
      </c>
      <c r="AU806" s="66"/>
      <c r="AV806" s="66"/>
      <c r="AW806" s="66"/>
      <c r="AX806" s="66"/>
      <c r="AY806" s="67" t="s">
        <v>15199</v>
      </c>
      <c r="BC806" s="66"/>
      <c r="BE806" s="66"/>
    </row>
    <row r="807" spans="1:58">
      <c r="A807" s="9" t="str">
        <f t="shared" si="36"/>
        <v>2026-01</v>
      </c>
      <c r="B807" s="9" t="str">
        <f>_xlfn.XLOOKUP(I807,过机服务商重量差!A:A,过机服务商重量差!G:G)</f>
        <v>玉麒麟</v>
      </c>
      <c r="C807" s="9" t="str">
        <f>IF(N807="FBA","主营产品",IF(N807="专线","专线",LOOKUP(1,0/((G807&gt;=提成标准!D:D)*(G807&lt;提成标准!E:E)),提成标准!C:C)))</f>
        <v>快递小货</v>
      </c>
      <c r="D807" s="9">
        <f t="shared" si="37"/>
        <v>1</v>
      </c>
      <c r="E807" s="9">
        <f>_xlfn.XLOOKUP(C807,提成标准!C:C,提成标准!H:H,"")</f>
        <v>2</v>
      </c>
      <c r="F807" s="9">
        <f t="shared" si="38"/>
        <v>2</v>
      </c>
      <c r="G807" s="9">
        <f>_xlfn.XLOOKUP(I807,过机服务商重量差!A:A,过机服务商重量差!L:L)</f>
        <v>8.5</v>
      </c>
      <c r="H807" s="9" t="str">
        <f ca="1">IFERROR(LOOKUP(1,0/((B807=名单!B:B)*(VALUE(AY807)&gt;=名单!E:E)*(VALUE(AY807)&lt;=名单!G:G)*(AA807="正常走货")),名单!H:H),"否")</f>
        <v>否</v>
      </c>
      <c r="I807" s="64" t="s">
        <v>2545</v>
      </c>
      <c r="J807" s="64" t="s">
        <v>2547</v>
      </c>
      <c r="L807" s="65" t="s">
        <v>17</v>
      </c>
      <c r="N807" s="64" t="s">
        <v>18</v>
      </c>
      <c r="O807" s="66"/>
      <c r="P807" s="66"/>
      <c r="T807" s="66"/>
      <c r="U807" s="65" t="s">
        <v>90</v>
      </c>
      <c r="V807" s="65" t="s">
        <v>14410</v>
      </c>
      <c r="W807" s="66"/>
      <c r="Y807" s="66"/>
      <c r="Z807" s="66"/>
      <c r="AA807" s="65" t="s">
        <v>14382</v>
      </c>
      <c r="AQ807" s="64">
        <v>18.9299999999999</v>
      </c>
      <c r="AV807" s="66"/>
      <c r="AX807" s="66"/>
      <c r="AY807" s="67" t="s">
        <v>15200</v>
      </c>
      <c r="BC807" s="66"/>
      <c r="BE807" s="66"/>
    </row>
    <row r="808" spans="1:58">
      <c r="A808" s="9" t="str">
        <f t="shared" si="36"/>
        <v>2026-01</v>
      </c>
      <c r="B808" s="9" t="str">
        <f>_xlfn.XLOOKUP(I808,过机服务商重量差!A:A,过机服务商重量差!G:G)</f>
        <v>小旋风</v>
      </c>
      <c r="C808" s="9" t="str">
        <f>IF(N808="FBA","主营产品",IF(N808="专线","专线",LOOKUP(1,0/((G808&gt;=提成标准!D:D)*(G808&lt;提成标准!E:E)),提成标准!C:C)))</f>
        <v>快递大货</v>
      </c>
      <c r="D808" s="9">
        <f t="shared" si="37"/>
        <v>35</v>
      </c>
      <c r="E808" s="9">
        <f>_xlfn.XLOOKUP(C808,提成标准!C:C,提成标准!H:H,"")</f>
        <v>0.1</v>
      </c>
      <c r="F808" s="9">
        <f t="shared" si="38"/>
        <v>3.5</v>
      </c>
      <c r="G808" s="9">
        <f>_xlfn.XLOOKUP(I808,过机服务商重量差!A:A,过机服务商重量差!L:L)</f>
        <v>35</v>
      </c>
      <c r="H808" s="9" t="str">
        <f ca="1">IFERROR(LOOKUP(1,0/((B808=名单!B:B)*(VALUE(AY808)&gt;=名单!E:E)*(VALUE(AY808)&lt;=名单!G:G)*(AA808="正常走货")),名单!H:H),"否")</f>
        <v>否</v>
      </c>
      <c r="I808" s="64" t="s">
        <v>2548</v>
      </c>
      <c r="J808" s="64" t="s">
        <v>2550</v>
      </c>
      <c r="L808" s="65" t="s">
        <v>453</v>
      </c>
      <c r="N808" s="64" t="s">
        <v>18</v>
      </c>
      <c r="O808" s="66"/>
      <c r="P808" s="66"/>
      <c r="T808" s="66"/>
      <c r="U808" s="65" t="s">
        <v>223</v>
      </c>
      <c r="V808" s="65" t="s">
        <v>14413</v>
      </c>
      <c r="W808" s="66"/>
      <c r="Y808" s="66"/>
      <c r="Z808" s="66"/>
      <c r="AA808" s="65" t="s">
        <v>14382</v>
      </c>
      <c r="AQ808" s="64">
        <v>7</v>
      </c>
      <c r="AU808" s="66"/>
      <c r="AV808" s="66"/>
      <c r="AW808" s="66"/>
      <c r="AX808" s="66"/>
      <c r="AY808" s="67" t="s">
        <v>15201</v>
      </c>
      <c r="BC808" s="66"/>
      <c r="BE808" s="66"/>
    </row>
    <row r="809" spans="1:58">
      <c r="A809" s="9" t="str">
        <f t="shared" si="36"/>
        <v>2026-01</v>
      </c>
      <c r="B809" s="9" t="str">
        <f>_xlfn.XLOOKUP(I809,过机服务商重量差!A:A,过机服务商重量差!G:G)</f>
        <v>帅时莹</v>
      </c>
      <c r="C809" s="9" t="str">
        <f>IF(N809="FBA","主营产品",IF(N809="专线","专线",LOOKUP(1,0/((G809&gt;=提成标准!D:D)*(G809&lt;提成标准!E:E)),提成标准!C:C)))</f>
        <v>快递大货</v>
      </c>
      <c r="D809" s="9">
        <f t="shared" si="37"/>
        <v>28</v>
      </c>
      <c r="E809" s="9">
        <f>_xlfn.XLOOKUP(C809,提成标准!C:C,提成标准!H:H,"")</f>
        <v>0.1</v>
      </c>
      <c r="F809" s="9">
        <f t="shared" si="38"/>
        <v>2.8</v>
      </c>
      <c r="G809" s="9">
        <f>_xlfn.XLOOKUP(I809,过机服务商重量差!A:A,过机服务商重量差!L:L)</f>
        <v>28</v>
      </c>
      <c r="H809" s="9" t="str">
        <f ca="1">IFERROR(LOOKUP(1,0/((B809=名单!B:B)*(VALUE(AY809)&gt;=名单!E:E)*(VALUE(AY809)&lt;=名单!G:G)*(AA809="正常走货")),名单!H:H),"否")</f>
        <v>否</v>
      </c>
      <c r="I809" s="64" t="s">
        <v>2551</v>
      </c>
      <c r="J809" s="64" t="s">
        <v>2553</v>
      </c>
      <c r="L809" s="65" t="s">
        <v>938</v>
      </c>
      <c r="N809" s="64" t="s">
        <v>18</v>
      </c>
      <c r="O809" s="66"/>
      <c r="P809" s="66"/>
      <c r="T809" s="66"/>
      <c r="U809" s="65" t="s">
        <v>99</v>
      </c>
      <c r="V809" s="65" t="s">
        <v>14413</v>
      </c>
      <c r="W809" s="66"/>
      <c r="Y809" s="66"/>
      <c r="Z809" s="66"/>
      <c r="AA809" s="65" t="s">
        <v>14382</v>
      </c>
      <c r="AQ809" s="64">
        <v>280</v>
      </c>
      <c r="AV809" s="66"/>
      <c r="AW809" s="66"/>
      <c r="AX809" s="66"/>
      <c r="AY809" s="67" t="s">
        <v>15202</v>
      </c>
      <c r="BE809" s="66"/>
    </row>
    <row r="810" spans="1:58">
      <c r="A810" s="9" t="str">
        <f t="shared" si="36"/>
        <v>2026-01</v>
      </c>
      <c r="B810" s="9" t="str">
        <f>_xlfn.XLOOKUP(I810,过机服务商重量差!A:A,过机服务商重量差!G:G)</f>
        <v>帅时莹</v>
      </c>
      <c r="C810" s="9" t="str">
        <f>IF(N810="FBA","主营产品",IF(N810="专线","专线",LOOKUP(1,0/((G810&gt;=提成标准!D:D)*(G810&lt;提成标准!E:E)),提成标准!C:C)))</f>
        <v>快递小货</v>
      </c>
      <c r="D810" s="9">
        <f t="shared" si="37"/>
        <v>1</v>
      </c>
      <c r="E810" s="9">
        <f>_xlfn.XLOOKUP(C810,提成标准!C:C,提成标准!H:H,"")</f>
        <v>2</v>
      </c>
      <c r="F810" s="9">
        <f t="shared" si="38"/>
        <v>2</v>
      </c>
      <c r="G810" s="9">
        <f>_xlfn.XLOOKUP(I810,过机服务商重量差!A:A,过机服务商重量差!L:L)</f>
        <v>3.5</v>
      </c>
      <c r="H810" s="9" t="str">
        <f ca="1">IFERROR(LOOKUP(1,0/((B810=名单!B:B)*(VALUE(AY810)&gt;=名单!E:E)*(VALUE(AY810)&lt;=名单!G:G)*(AA810="正常走货")),名单!H:H),"否")</f>
        <v>否</v>
      </c>
      <c r="I810" s="64" t="s">
        <v>2554</v>
      </c>
      <c r="J810" s="64" t="s">
        <v>2556</v>
      </c>
      <c r="L810" s="65" t="s">
        <v>458</v>
      </c>
      <c r="N810" s="64" t="s">
        <v>18</v>
      </c>
      <c r="O810" s="66"/>
      <c r="P810" s="66"/>
      <c r="T810" s="66"/>
      <c r="U810" s="65" t="s">
        <v>223</v>
      </c>
      <c r="V810" s="65" t="s">
        <v>14413</v>
      </c>
      <c r="W810" s="66"/>
      <c r="Y810" s="66"/>
      <c r="Z810" s="66"/>
      <c r="AA810" s="65" t="s">
        <v>14382</v>
      </c>
      <c r="AQ810" s="64">
        <v>155</v>
      </c>
      <c r="AU810" s="66"/>
      <c r="AV810" s="66"/>
      <c r="AW810" s="66"/>
      <c r="AX810" s="66"/>
      <c r="AY810" s="67" t="s">
        <v>15203</v>
      </c>
      <c r="BE810" s="66"/>
    </row>
    <row r="811" spans="1:58">
      <c r="A811" s="9" t="str">
        <f t="shared" si="36"/>
        <v>2026-01</v>
      </c>
      <c r="B811" s="9" t="str">
        <f>_xlfn.XLOOKUP(I811,过机服务商重量差!A:A,过机服务商重量差!G:G)</f>
        <v>帅时莹</v>
      </c>
      <c r="C811" s="9" t="str">
        <f>IF(N811="FBA","主营产品",IF(N811="专线","专线",LOOKUP(1,0/((G811&gt;=提成标准!D:D)*(G811&lt;提成标准!E:E)),提成标准!C:C)))</f>
        <v>快递小货</v>
      </c>
      <c r="D811" s="9">
        <f t="shared" si="37"/>
        <v>1</v>
      </c>
      <c r="E811" s="9">
        <f>_xlfn.XLOOKUP(C811,提成标准!C:C,提成标准!H:H,"")</f>
        <v>2</v>
      </c>
      <c r="F811" s="9">
        <f t="shared" si="38"/>
        <v>2</v>
      </c>
      <c r="G811" s="9">
        <f>_xlfn.XLOOKUP(I811,过机服务商重量差!A:A,过机服务商重量差!L:L)</f>
        <v>3.5</v>
      </c>
      <c r="H811" s="9" t="str">
        <f ca="1">IFERROR(LOOKUP(1,0/((B811=名单!B:B)*(VALUE(AY811)&gt;=名单!E:E)*(VALUE(AY811)&lt;=名单!G:G)*(AA811="正常走货")),名单!H:H),"否")</f>
        <v>否</v>
      </c>
      <c r="I811" s="64" t="s">
        <v>2557</v>
      </c>
      <c r="J811" s="64" t="s">
        <v>2559</v>
      </c>
      <c r="L811" s="65" t="s">
        <v>458</v>
      </c>
      <c r="N811" s="64" t="s">
        <v>18</v>
      </c>
      <c r="O811" s="66"/>
      <c r="P811" s="66"/>
      <c r="T811" s="66"/>
      <c r="U811" s="65" t="s">
        <v>223</v>
      </c>
      <c r="V811" s="65" t="s">
        <v>14413</v>
      </c>
      <c r="W811" s="66"/>
      <c r="Y811" s="66"/>
      <c r="Z811" s="66"/>
      <c r="AA811" s="65" t="s">
        <v>14382</v>
      </c>
      <c r="AQ811" s="64">
        <v>110</v>
      </c>
      <c r="AU811" s="66"/>
      <c r="AV811" s="66"/>
      <c r="AW811" s="66"/>
      <c r="AX811" s="66"/>
      <c r="AY811" s="67" t="s">
        <v>15204</v>
      </c>
      <c r="BC811" s="66"/>
      <c r="BE811" s="66"/>
    </row>
    <row r="812" spans="1:58">
      <c r="A812" s="9" t="str">
        <f t="shared" si="36"/>
        <v>2026-01</v>
      </c>
      <c r="B812" s="9" t="str">
        <f>_xlfn.XLOOKUP(I812,过机服务商重量差!A:A,过机服务商重量差!G:G)</f>
        <v>帅时莹</v>
      </c>
      <c r="C812" s="9" t="str">
        <f>IF(N812="FBA","主营产品",IF(N812="专线","专线",LOOKUP(1,0/((G812&gt;=提成标准!D:D)*(G812&lt;提成标准!E:E)),提成标准!C:C)))</f>
        <v>快递小货</v>
      </c>
      <c r="D812" s="9">
        <f t="shared" si="37"/>
        <v>1</v>
      </c>
      <c r="E812" s="9">
        <f>_xlfn.XLOOKUP(C812,提成标准!C:C,提成标准!H:H,"")</f>
        <v>2</v>
      </c>
      <c r="F812" s="9">
        <f t="shared" si="38"/>
        <v>2</v>
      </c>
      <c r="G812" s="9">
        <f>_xlfn.XLOOKUP(I812,过机服务商重量差!A:A,过机服务商重量差!L:L)</f>
        <v>4</v>
      </c>
      <c r="H812" s="9" t="str">
        <f ca="1">IFERROR(LOOKUP(1,0/((B812=名单!B:B)*(VALUE(AY812)&gt;=名单!E:E)*(VALUE(AY812)&lt;=名单!G:G)*(AA812="正常走货")),名单!H:H),"否")</f>
        <v>否</v>
      </c>
      <c r="I812" s="64" t="s">
        <v>2560</v>
      </c>
      <c r="J812" s="64" t="s">
        <v>2562</v>
      </c>
      <c r="L812" s="65" t="s">
        <v>458</v>
      </c>
      <c r="N812" s="64" t="s">
        <v>18</v>
      </c>
      <c r="O812" s="66"/>
      <c r="P812" s="66"/>
      <c r="T812" s="66"/>
      <c r="U812" s="65" t="s">
        <v>223</v>
      </c>
      <c r="V812" s="65" t="s">
        <v>14413</v>
      </c>
      <c r="W812" s="66"/>
      <c r="Y812" s="66"/>
      <c r="Z812" s="66"/>
      <c r="AA812" s="65" t="s">
        <v>14382</v>
      </c>
      <c r="AQ812" s="64">
        <v>115</v>
      </c>
      <c r="AV812" s="66"/>
      <c r="AW812" s="66"/>
      <c r="AX812" s="66"/>
      <c r="AY812" s="67" t="s">
        <v>15205</v>
      </c>
      <c r="BE812" s="66"/>
    </row>
    <row r="813" spans="1:58">
      <c r="A813" s="9" t="str">
        <f t="shared" si="36"/>
        <v>2026-01</v>
      </c>
      <c r="B813" s="9" t="str">
        <f>_xlfn.XLOOKUP(I813,过机服务商重量差!A:A,过机服务商重量差!G:G)</f>
        <v>帅时莹</v>
      </c>
      <c r="C813" s="9" t="str">
        <f>IF(N813="FBA","主营产品",IF(N813="专线","专线",LOOKUP(1,0/((G813&gt;=提成标准!D:D)*(G813&lt;提成标准!E:E)),提成标准!C:C)))</f>
        <v>快递小货</v>
      </c>
      <c r="D813" s="9">
        <f t="shared" si="37"/>
        <v>1</v>
      </c>
      <c r="E813" s="9">
        <f>_xlfn.XLOOKUP(C813,提成标准!C:C,提成标准!H:H,"")</f>
        <v>2</v>
      </c>
      <c r="F813" s="9">
        <f t="shared" si="38"/>
        <v>2</v>
      </c>
      <c r="G813" s="9">
        <f>_xlfn.XLOOKUP(I813,过机服务商重量差!A:A,过机服务商重量差!L:L)</f>
        <v>2.5</v>
      </c>
      <c r="H813" s="9" t="str">
        <f ca="1">IFERROR(LOOKUP(1,0/((B813=名单!B:B)*(VALUE(AY813)&gt;=名单!E:E)*(VALUE(AY813)&lt;=名单!G:G)*(AA813="正常走货")),名单!H:H),"否")</f>
        <v>否</v>
      </c>
      <c r="I813" s="64" t="s">
        <v>2563</v>
      </c>
      <c r="J813" s="64" t="s">
        <v>2565</v>
      </c>
      <c r="L813" s="65" t="s">
        <v>458</v>
      </c>
      <c r="N813" s="64" t="s">
        <v>18</v>
      </c>
      <c r="O813" s="66"/>
      <c r="P813" s="66"/>
      <c r="T813" s="66"/>
      <c r="U813" s="65" t="s">
        <v>223</v>
      </c>
      <c r="V813" s="65" t="s">
        <v>14413</v>
      </c>
      <c r="W813" s="66"/>
      <c r="Y813" s="66"/>
      <c r="Z813" s="66"/>
      <c r="AA813" s="65" t="s">
        <v>14382</v>
      </c>
      <c r="AQ813" s="64">
        <v>76</v>
      </c>
      <c r="AV813" s="66"/>
      <c r="AW813" s="66"/>
      <c r="AX813" s="66"/>
      <c r="AY813" s="67" t="s">
        <v>15206</v>
      </c>
      <c r="BE813" s="66"/>
      <c r="BF813" s="66"/>
    </row>
    <row r="814" spans="1:58">
      <c r="A814" s="9" t="str">
        <f t="shared" si="36"/>
        <v>2026-01</v>
      </c>
      <c r="B814" s="9" t="str">
        <f>_xlfn.XLOOKUP(I814,过机服务商重量差!A:A,过机服务商重量差!G:G)</f>
        <v>帅时莹</v>
      </c>
      <c r="C814" s="9" t="str">
        <f>IF(N814="FBA","主营产品",IF(N814="专线","专线",LOOKUP(1,0/((G814&gt;=提成标准!D:D)*(G814&lt;提成标准!E:E)),提成标准!C:C)))</f>
        <v>快递大货</v>
      </c>
      <c r="D814" s="9">
        <f t="shared" si="37"/>
        <v>47</v>
      </c>
      <c r="E814" s="9">
        <f>_xlfn.XLOOKUP(C814,提成标准!C:C,提成标准!H:H,"")</f>
        <v>0.1</v>
      </c>
      <c r="F814" s="9">
        <f t="shared" si="38"/>
        <v>4.7</v>
      </c>
      <c r="G814" s="9">
        <f>_xlfn.XLOOKUP(I814,过机服务商重量差!A:A,过机服务商重量差!L:L)</f>
        <v>47</v>
      </c>
      <c r="H814" s="9" t="str">
        <f ca="1">IFERROR(LOOKUP(1,0/((B814=名单!B:B)*(VALUE(AY814)&gt;=名单!E:E)*(VALUE(AY814)&lt;=名单!G:G)*(AA814="正常走货")),名单!H:H),"否")</f>
        <v>否</v>
      </c>
      <c r="I814" s="64" t="s">
        <v>2566</v>
      </c>
      <c r="J814" s="64" t="s">
        <v>2568</v>
      </c>
      <c r="L814" s="65" t="s">
        <v>186</v>
      </c>
      <c r="N814" s="64" t="s">
        <v>18</v>
      </c>
      <c r="O814" s="66"/>
      <c r="P814" s="66"/>
      <c r="T814" s="66"/>
      <c r="U814" s="65" t="s">
        <v>191</v>
      </c>
      <c r="V814" s="65" t="s">
        <v>14413</v>
      </c>
      <c r="W814" s="66"/>
      <c r="Y814" s="66"/>
      <c r="Z814" s="66"/>
      <c r="AA814" s="65" t="s">
        <v>14382</v>
      </c>
      <c r="AQ814" s="64">
        <v>367.2</v>
      </c>
      <c r="AV814" s="66"/>
      <c r="AX814" s="66"/>
      <c r="AY814" s="67" t="s">
        <v>15207</v>
      </c>
      <c r="BE814" s="66"/>
    </row>
    <row r="815" spans="1:58">
      <c r="A815" s="9" t="str">
        <f t="shared" si="36"/>
        <v>2026-01</v>
      </c>
      <c r="B815" s="9" t="str">
        <f>_xlfn.XLOOKUP(I815,过机服务商重量差!A:A,过机服务商重量差!G:G)</f>
        <v>帅时莹</v>
      </c>
      <c r="C815" s="9" t="str">
        <f>IF(N815="FBA","主营产品",IF(N815="专线","专线",LOOKUP(1,0/((G815&gt;=提成标准!D:D)*(G815&lt;提成标准!E:E)),提成标准!C:C)))</f>
        <v>快递大货</v>
      </c>
      <c r="D815" s="9">
        <f t="shared" si="37"/>
        <v>183</v>
      </c>
      <c r="E815" s="9">
        <f>_xlfn.XLOOKUP(C815,提成标准!C:C,提成标准!H:H,"")</f>
        <v>0.1</v>
      </c>
      <c r="F815" s="9">
        <f t="shared" si="38"/>
        <v>18.3</v>
      </c>
      <c r="G815" s="9">
        <f>_xlfn.XLOOKUP(I815,过机服务商重量差!A:A,过机服务商重量差!L:L)</f>
        <v>183</v>
      </c>
      <c r="H815" s="9" t="str">
        <f ca="1">IFERROR(LOOKUP(1,0/((B815=名单!B:B)*(VALUE(AY815)&gt;=名单!E:E)*(VALUE(AY815)&lt;=名单!G:G)*(AA815="正常走货")),名单!H:H),"否")</f>
        <v>否</v>
      </c>
      <c r="I815" s="64" t="s">
        <v>2569</v>
      </c>
      <c r="J815" s="64" t="s">
        <v>2571</v>
      </c>
      <c r="L815" s="65" t="s">
        <v>97</v>
      </c>
      <c r="N815" s="64" t="s">
        <v>18</v>
      </c>
      <c r="O815" s="66"/>
      <c r="P815" s="66"/>
      <c r="T815" s="66"/>
      <c r="U815" s="65" t="s">
        <v>292</v>
      </c>
      <c r="V815" s="64" t="s">
        <v>14413</v>
      </c>
      <c r="W815" s="66"/>
      <c r="Y815" s="66"/>
      <c r="Z815" s="66"/>
      <c r="AA815" s="65" t="s">
        <v>14382</v>
      </c>
      <c r="AQ815" s="64">
        <v>274.5</v>
      </c>
      <c r="AU815" s="66"/>
      <c r="AV815" s="66"/>
      <c r="AW815" s="66"/>
      <c r="AX815" s="66"/>
      <c r="AY815" s="67" t="s">
        <v>15208</v>
      </c>
      <c r="BE815" s="66"/>
    </row>
    <row r="816" spans="1:58">
      <c r="A816" s="9" t="str">
        <f t="shared" si="36"/>
        <v>2026-01</v>
      </c>
      <c r="B816" s="9" t="str">
        <f>_xlfn.XLOOKUP(I816,过机服务商重量差!A:A,过机服务商重量差!G:G)</f>
        <v>帅时莹</v>
      </c>
      <c r="C816" s="9" t="str">
        <f>IF(N816="FBA","主营产品",IF(N816="专线","专线",LOOKUP(1,0/((G816&gt;=提成标准!D:D)*(G816&lt;提成标准!E:E)),提成标准!C:C)))</f>
        <v>快递小货</v>
      </c>
      <c r="D816" s="9">
        <f t="shared" si="37"/>
        <v>1</v>
      </c>
      <c r="E816" s="9">
        <f>_xlfn.XLOOKUP(C816,提成标准!C:C,提成标准!H:H,"")</f>
        <v>2</v>
      </c>
      <c r="F816" s="9">
        <f t="shared" si="38"/>
        <v>2</v>
      </c>
      <c r="G816" s="9">
        <f>_xlfn.XLOOKUP(I816,过机服务商重量差!A:A,过机服务商重量差!L:L)</f>
        <v>3</v>
      </c>
      <c r="H816" s="9" t="str">
        <f ca="1">IFERROR(LOOKUP(1,0/((B816=名单!B:B)*(VALUE(AY816)&gt;=名单!E:E)*(VALUE(AY816)&lt;=名单!G:G)*(AA816="正常走货")),名单!H:H),"否")</f>
        <v>否</v>
      </c>
      <c r="I816" s="64" t="s">
        <v>2572</v>
      </c>
      <c r="J816" s="64" t="s">
        <v>2574</v>
      </c>
      <c r="L816" s="65" t="s">
        <v>458</v>
      </c>
      <c r="N816" s="64" t="s">
        <v>18</v>
      </c>
      <c r="O816" s="66"/>
      <c r="P816" s="66"/>
      <c r="T816" s="66"/>
      <c r="U816" s="65" t="s">
        <v>223</v>
      </c>
      <c r="V816" s="65" t="s">
        <v>14413</v>
      </c>
      <c r="W816" s="66"/>
      <c r="Y816" s="66"/>
      <c r="Z816" s="66"/>
      <c r="AA816" s="65" t="s">
        <v>14382</v>
      </c>
      <c r="AQ816" s="64">
        <v>105</v>
      </c>
      <c r="AV816" s="66"/>
      <c r="AW816" s="66"/>
      <c r="AX816" s="66"/>
      <c r="AY816" s="67" t="s">
        <v>15209</v>
      </c>
      <c r="BE816" s="66"/>
    </row>
    <row r="817" spans="1:58">
      <c r="A817" s="9" t="str">
        <f t="shared" si="36"/>
        <v>2026-01</v>
      </c>
      <c r="B817" s="9" t="str">
        <f>_xlfn.XLOOKUP(I817,过机服务商重量差!A:A,过机服务商重量差!G:G)</f>
        <v>帅时莹</v>
      </c>
      <c r="C817" s="9" t="str">
        <f>IF(N817="FBA","主营产品",IF(N817="专线","专线",LOOKUP(1,0/((G817&gt;=提成标准!D:D)*(G817&lt;提成标准!E:E)),提成标准!C:C)))</f>
        <v>快递小货</v>
      </c>
      <c r="D817" s="9">
        <f t="shared" si="37"/>
        <v>1</v>
      </c>
      <c r="E817" s="9">
        <f>_xlfn.XLOOKUP(C817,提成标准!C:C,提成标准!H:H,"")</f>
        <v>2</v>
      </c>
      <c r="F817" s="9">
        <f t="shared" si="38"/>
        <v>2</v>
      </c>
      <c r="G817" s="9">
        <f>_xlfn.XLOOKUP(I817,过机服务商重量差!A:A,过机服务商重量差!L:L)</f>
        <v>2.5</v>
      </c>
      <c r="H817" s="9" t="str">
        <f ca="1">IFERROR(LOOKUP(1,0/((B817=名单!B:B)*(VALUE(AY817)&gt;=名单!E:E)*(VALUE(AY817)&lt;=名单!G:G)*(AA817="正常走货")),名单!H:H),"否")</f>
        <v>否</v>
      </c>
      <c r="I817" s="64" t="s">
        <v>2575</v>
      </c>
      <c r="J817" s="64" t="s">
        <v>2577</v>
      </c>
      <c r="L817" s="65" t="s">
        <v>458</v>
      </c>
      <c r="N817" s="64" t="s">
        <v>18</v>
      </c>
      <c r="O817" s="66"/>
      <c r="P817" s="66"/>
      <c r="T817" s="66"/>
      <c r="U817" s="65" t="s">
        <v>223</v>
      </c>
      <c r="V817" s="65" t="s">
        <v>14413</v>
      </c>
      <c r="W817" s="66"/>
      <c r="Y817" s="66"/>
      <c r="Z817" s="66"/>
      <c r="AA817" s="65" t="s">
        <v>14382</v>
      </c>
      <c r="AQ817" s="64">
        <v>76</v>
      </c>
      <c r="AV817" s="66"/>
      <c r="AX817" s="66"/>
      <c r="AY817" s="67" t="s">
        <v>15210</v>
      </c>
    </row>
    <row r="818" spans="1:58">
      <c r="A818" s="9" t="str">
        <f t="shared" si="36"/>
        <v>2026-01</v>
      </c>
      <c r="B818" s="9" t="str">
        <f>_xlfn.XLOOKUP(I818,过机服务商重量差!A:A,过机服务商重量差!G:G)</f>
        <v>帅时莹</v>
      </c>
      <c r="C818" s="9" t="str">
        <f>IF(N818="FBA","主营产品",IF(N818="专线","专线",LOOKUP(1,0/((G818&gt;=提成标准!D:D)*(G818&lt;提成标准!E:E)),提成标准!C:C)))</f>
        <v>快递小货</v>
      </c>
      <c r="D818" s="9">
        <f t="shared" si="37"/>
        <v>1</v>
      </c>
      <c r="E818" s="9">
        <f>_xlfn.XLOOKUP(C818,提成标准!C:C,提成标准!H:H,"")</f>
        <v>2</v>
      </c>
      <c r="F818" s="9">
        <f t="shared" si="38"/>
        <v>2</v>
      </c>
      <c r="G818" s="9">
        <f>_xlfn.XLOOKUP(I818,过机服务商重量差!A:A,过机服务商重量差!L:L)</f>
        <v>2.5</v>
      </c>
      <c r="H818" s="9" t="str">
        <f ca="1">IFERROR(LOOKUP(1,0/((B818=名单!B:B)*(VALUE(AY818)&gt;=名单!E:E)*(VALUE(AY818)&lt;=名单!G:G)*(AA818="正常走货")),名单!H:H),"否")</f>
        <v>否</v>
      </c>
      <c r="I818" s="64" t="s">
        <v>2578</v>
      </c>
      <c r="J818" s="64" t="s">
        <v>2580</v>
      </c>
      <c r="L818" s="65" t="s">
        <v>458</v>
      </c>
      <c r="N818" s="64" t="s">
        <v>18</v>
      </c>
      <c r="O818" s="66"/>
      <c r="P818" s="66"/>
      <c r="T818" s="66"/>
      <c r="U818" s="65" t="s">
        <v>223</v>
      </c>
      <c r="V818" s="65" t="s">
        <v>14413</v>
      </c>
      <c r="W818" s="66"/>
      <c r="Y818" s="66"/>
      <c r="Z818" s="66"/>
      <c r="AA818" s="65" t="s">
        <v>14382</v>
      </c>
      <c r="AQ818" s="64">
        <v>76</v>
      </c>
      <c r="AV818" s="66"/>
      <c r="AX818" s="66"/>
      <c r="AY818" s="67" t="s">
        <v>15211</v>
      </c>
      <c r="BE818" s="66"/>
    </row>
    <row r="819" spans="1:58">
      <c r="A819" s="9" t="str">
        <f t="shared" si="36"/>
        <v>2026-01</v>
      </c>
      <c r="B819" s="9" t="str">
        <f>_xlfn.XLOOKUP(I819,过机服务商重量差!A:A,过机服务商重量差!G:G)</f>
        <v>帅时莹</v>
      </c>
      <c r="C819" s="9" t="str">
        <f>IF(N819="FBA","主营产品",IF(N819="专线","专线",LOOKUP(1,0/((G819&gt;=提成标准!D:D)*(G819&lt;提成标准!E:E)),提成标准!C:C)))</f>
        <v>快递小货</v>
      </c>
      <c r="D819" s="9">
        <f t="shared" si="37"/>
        <v>1</v>
      </c>
      <c r="E819" s="9">
        <f>_xlfn.XLOOKUP(C819,提成标准!C:C,提成标准!H:H,"")</f>
        <v>2</v>
      </c>
      <c r="F819" s="9">
        <f t="shared" si="38"/>
        <v>2</v>
      </c>
      <c r="G819" s="9">
        <f>_xlfn.XLOOKUP(I819,过机服务商重量差!A:A,过机服务商重量差!L:L)</f>
        <v>2.5</v>
      </c>
      <c r="H819" s="9" t="str">
        <f ca="1">IFERROR(LOOKUP(1,0/((B819=名单!B:B)*(VALUE(AY819)&gt;=名单!E:E)*(VALUE(AY819)&lt;=名单!G:G)*(AA819="正常走货")),名单!H:H),"否")</f>
        <v>否</v>
      </c>
      <c r="I819" s="64" t="s">
        <v>2581</v>
      </c>
      <c r="J819" s="64" t="s">
        <v>2583</v>
      </c>
      <c r="L819" s="65" t="s">
        <v>458</v>
      </c>
      <c r="N819" s="64" t="s">
        <v>18</v>
      </c>
      <c r="O819" s="66"/>
      <c r="P819" s="66"/>
      <c r="T819" s="66"/>
      <c r="U819" s="65" t="s">
        <v>223</v>
      </c>
      <c r="V819" s="65" t="s">
        <v>14413</v>
      </c>
      <c r="W819" s="66"/>
      <c r="Y819" s="66"/>
      <c r="Z819" s="66"/>
      <c r="AA819" s="65" t="s">
        <v>14382</v>
      </c>
      <c r="AQ819" s="64">
        <v>76</v>
      </c>
      <c r="AV819" s="66"/>
      <c r="AW819" s="66"/>
      <c r="AX819" s="66"/>
      <c r="AY819" s="67" t="s">
        <v>15212</v>
      </c>
      <c r="BE819" s="66"/>
    </row>
    <row r="820" spans="1:58">
      <c r="A820" s="9" t="str">
        <f t="shared" si="36"/>
        <v>2026-01</v>
      </c>
      <c r="B820" s="9" t="str">
        <f>_xlfn.XLOOKUP(I820,过机服务商重量差!A:A,过机服务商重量差!G:G)</f>
        <v>帅时莹</v>
      </c>
      <c r="C820" s="9" t="str">
        <f>IF(N820="FBA","主营产品",IF(N820="专线","专线",LOOKUP(1,0/((G820&gt;=提成标准!D:D)*(G820&lt;提成标准!E:E)),提成标准!C:C)))</f>
        <v>快递小货</v>
      </c>
      <c r="D820" s="9">
        <f t="shared" si="37"/>
        <v>1</v>
      </c>
      <c r="E820" s="9">
        <f>_xlfn.XLOOKUP(C820,提成标准!C:C,提成标准!H:H,"")</f>
        <v>2</v>
      </c>
      <c r="F820" s="9">
        <f t="shared" si="38"/>
        <v>2</v>
      </c>
      <c r="G820" s="9">
        <f>_xlfn.XLOOKUP(I820,过机服务商重量差!A:A,过机服务商重量差!L:L)</f>
        <v>2.5</v>
      </c>
      <c r="H820" s="9" t="str">
        <f ca="1">IFERROR(LOOKUP(1,0/((B820=名单!B:B)*(VALUE(AY820)&gt;=名单!E:E)*(VALUE(AY820)&lt;=名单!G:G)*(AA820="正常走货")),名单!H:H),"否")</f>
        <v>否</v>
      </c>
      <c r="I820" s="64" t="s">
        <v>2584</v>
      </c>
      <c r="J820" s="64" t="s">
        <v>2586</v>
      </c>
      <c r="L820" s="65" t="s">
        <v>458</v>
      </c>
      <c r="N820" s="64" t="s">
        <v>18</v>
      </c>
      <c r="O820" s="66"/>
      <c r="P820" s="66"/>
      <c r="T820" s="66"/>
      <c r="U820" s="65" t="s">
        <v>223</v>
      </c>
      <c r="V820" s="65" t="s">
        <v>14413</v>
      </c>
      <c r="W820" s="66"/>
      <c r="Y820" s="66"/>
      <c r="Z820" s="66"/>
      <c r="AA820" s="65" t="s">
        <v>14382</v>
      </c>
      <c r="AQ820" s="64">
        <v>76</v>
      </c>
      <c r="AV820" s="66"/>
      <c r="AW820" s="66"/>
      <c r="AX820" s="66"/>
      <c r="AY820" s="67" t="s">
        <v>15213</v>
      </c>
      <c r="BE820" s="66"/>
    </row>
    <row r="821" spans="1:58">
      <c r="A821" s="9" t="str">
        <f t="shared" si="36"/>
        <v>2026-01</v>
      </c>
      <c r="B821" s="9" t="str">
        <f>_xlfn.XLOOKUP(I821,过机服务商重量差!A:A,过机服务商重量差!G:G)</f>
        <v>帅时莹</v>
      </c>
      <c r="C821" s="9" t="str">
        <f>IF(N821="FBA","主营产品",IF(N821="专线","专线",LOOKUP(1,0/((G821&gt;=提成标准!D:D)*(G821&lt;提成标准!E:E)),提成标准!C:C)))</f>
        <v>快递小货</v>
      </c>
      <c r="D821" s="9">
        <f t="shared" si="37"/>
        <v>1</v>
      </c>
      <c r="E821" s="9">
        <f>_xlfn.XLOOKUP(C821,提成标准!C:C,提成标准!H:H,"")</f>
        <v>2</v>
      </c>
      <c r="F821" s="9">
        <f t="shared" si="38"/>
        <v>2</v>
      </c>
      <c r="G821" s="9">
        <f>_xlfn.XLOOKUP(I821,过机服务商重量差!A:A,过机服务商重量差!L:L)</f>
        <v>2.5</v>
      </c>
      <c r="H821" s="9" t="str">
        <f ca="1">IFERROR(LOOKUP(1,0/((B821=名单!B:B)*(VALUE(AY821)&gt;=名单!E:E)*(VALUE(AY821)&lt;=名单!G:G)*(AA821="正常走货")),名单!H:H),"否")</f>
        <v>否</v>
      </c>
      <c r="I821" s="64" t="s">
        <v>2587</v>
      </c>
      <c r="J821" s="64" t="s">
        <v>2589</v>
      </c>
      <c r="L821" s="65" t="s">
        <v>458</v>
      </c>
      <c r="N821" s="64" t="s">
        <v>18</v>
      </c>
      <c r="O821" s="66"/>
      <c r="P821" s="66"/>
      <c r="T821" s="66"/>
      <c r="U821" s="65" t="s">
        <v>223</v>
      </c>
      <c r="V821" s="65" t="s">
        <v>14413</v>
      </c>
      <c r="W821" s="66"/>
      <c r="Y821" s="66"/>
      <c r="Z821" s="66"/>
      <c r="AA821" s="65" t="s">
        <v>14382</v>
      </c>
      <c r="AQ821" s="64">
        <v>76</v>
      </c>
      <c r="AV821" s="66"/>
      <c r="AW821" s="66"/>
      <c r="AX821" s="66"/>
      <c r="AY821" s="67" t="s">
        <v>15214</v>
      </c>
      <c r="BE821" s="66"/>
    </row>
    <row r="822" spans="1:58">
      <c r="A822" s="9" t="str">
        <f t="shared" si="36"/>
        <v>2026-01</v>
      </c>
      <c r="B822" s="9" t="str">
        <f>_xlfn.XLOOKUP(I822,过机服务商重量差!A:A,过机服务商重量差!G:G)</f>
        <v>帅时莹</v>
      </c>
      <c r="C822" s="9" t="str">
        <f>IF(N822="FBA","主营产品",IF(N822="专线","专线",LOOKUP(1,0/((G822&gt;=提成标准!D:D)*(G822&lt;提成标准!E:E)),提成标准!C:C)))</f>
        <v>快递小货</v>
      </c>
      <c r="D822" s="9">
        <f t="shared" si="37"/>
        <v>1</v>
      </c>
      <c r="E822" s="9">
        <f>_xlfn.XLOOKUP(C822,提成标准!C:C,提成标准!H:H,"")</f>
        <v>2</v>
      </c>
      <c r="F822" s="9">
        <f t="shared" si="38"/>
        <v>2</v>
      </c>
      <c r="G822" s="9">
        <f>_xlfn.XLOOKUP(I822,过机服务商重量差!A:A,过机服务商重量差!L:L)</f>
        <v>2.5</v>
      </c>
      <c r="H822" s="9" t="str">
        <f ca="1">IFERROR(LOOKUP(1,0/((B822=名单!B:B)*(VALUE(AY822)&gt;=名单!E:E)*(VALUE(AY822)&lt;=名单!G:G)*(AA822="正常走货")),名单!H:H),"否")</f>
        <v>否</v>
      </c>
      <c r="I822" s="64" t="s">
        <v>2590</v>
      </c>
      <c r="J822" s="64" t="s">
        <v>2592</v>
      </c>
      <c r="L822" s="65" t="s">
        <v>458</v>
      </c>
      <c r="N822" s="64" t="s">
        <v>18</v>
      </c>
      <c r="O822" s="66"/>
      <c r="P822" s="66"/>
      <c r="T822" s="66"/>
      <c r="U822" s="65" t="s">
        <v>223</v>
      </c>
      <c r="V822" s="65" t="s">
        <v>14413</v>
      </c>
      <c r="W822" s="66"/>
      <c r="Y822" s="66"/>
      <c r="Z822" s="66"/>
      <c r="AA822" s="65" t="s">
        <v>14382</v>
      </c>
      <c r="AQ822" s="64">
        <v>76</v>
      </c>
      <c r="AU822" s="66"/>
      <c r="AV822" s="66"/>
      <c r="AW822" s="66"/>
      <c r="AX822" s="66"/>
      <c r="AY822" s="67" t="s">
        <v>15215</v>
      </c>
      <c r="BE822" s="66"/>
    </row>
    <row r="823" spans="1:58">
      <c r="A823" s="9" t="str">
        <f t="shared" si="36"/>
        <v>2026-01</v>
      </c>
      <c r="B823" s="9" t="str">
        <f>_xlfn.XLOOKUP(I823,过机服务商重量差!A:A,过机服务商重量差!G:G)</f>
        <v>帅时莹</v>
      </c>
      <c r="C823" s="9" t="str">
        <f>IF(N823="FBA","主营产品",IF(N823="专线","专线",LOOKUP(1,0/((G823&gt;=提成标准!D:D)*(G823&lt;提成标准!E:E)),提成标准!C:C)))</f>
        <v>快递小货</v>
      </c>
      <c r="D823" s="9">
        <f t="shared" si="37"/>
        <v>1</v>
      </c>
      <c r="E823" s="9">
        <f>_xlfn.XLOOKUP(C823,提成标准!C:C,提成标准!H:H,"")</f>
        <v>2</v>
      </c>
      <c r="F823" s="9">
        <f t="shared" si="38"/>
        <v>2</v>
      </c>
      <c r="G823" s="9">
        <f>_xlfn.XLOOKUP(I823,过机服务商重量差!A:A,过机服务商重量差!L:L)</f>
        <v>2.5</v>
      </c>
      <c r="H823" s="9" t="str">
        <f ca="1">IFERROR(LOOKUP(1,0/((B823=名单!B:B)*(VALUE(AY823)&gt;=名单!E:E)*(VALUE(AY823)&lt;=名单!G:G)*(AA823="正常走货")),名单!H:H),"否")</f>
        <v>否</v>
      </c>
      <c r="I823" s="64" t="s">
        <v>2593</v>
      </c>
      <c r="J823" s="64" t="s">
        <v>2595</v>
      </c>
      <c r="L823" s="65" t="s">
        <v>458</v>
      </c>
      <c r="N823" s="64" t="s">
        <v>18</v>
      </c>
      <c r="O823" s="66"/>
      <c r="P823" s="66"/>
      <c r="T823" s="66"/>
      <c r="U823" s="65" t="s">
        <v>223</v>
      </c>
      <c r="V823" s="65" t="s">
        <v>14413</v>
      </c>
      <c r="W823" s="66"/>
      <c r="Y823" s="66"/>
      <c r="Z823" s="66"/>
      <c r="AA823" s="65" t="s">
        <v>14382</v>
      </c>
      <c r="AQ823" s="64">
        <v>76</v>
      </c>
      <c r="AU823" s="66"/>
      <c r="AV823" s="66"/>
      <c r="AW823" s="66"/>
      <c r="AX823" s="66"/>
      <c r="AY823" s="67" t="s">
        <v>15216</v>
      </c>
      <c r="BC823" s="66"/>
      <c r="BE823" s="66"/>
      <c r="BF823" s="66"/>
    </row>
    <row r="824" spans="1:58">
      <c r="A824" s="9" t="str">
        <f t="shared" si="36"/>
        <v>2026-01</v>
      </c>
      <c r="B824" s="9" t="str">
        <f>_xlfn.XLOOKUP(I824,过机服务商重量差!A:A,过机服务商重量差!G:G)</f>
        <v>玉麒麟</v>
      </c>
      <c r="C824" s="9" t="str">
        <f>IF(N824="FBA","主营产品",IF(N824="专线","专线",LOOKUP(1,0/((G824&gt;=提成标准!D:D)*(G824&lt;提成标准!E:E)),提成标准!C:C)))</f>
        <v>快递大货</v>
      </c>
      <c r="D824" s="9">
        <f t="shared" si="37"/>
        <v>66</v>
      </c>
      <c r="E824" s="9">
        <f>_xlfn.XLOOKUP(C824,提成标准!C:C,提成标准!H:H,"")</f>
        <v>0.1</v>
      </c>
      <c r="F824" s="9">
        <f t="shared" si="38"/>
        <v>6.6</v>
      </c>
      <c r="G824" s="9">
        <f>_xlfn.XLOOKUP(I824,过机服务商重量差!A:A,过机服务商重量差!L:L)</f>
        <v>66</v>
      </c>
      <c r="H824" s="9" t="str">
        <f ca="1">IFERROR(LOOKUP(1,0/((B824=名单!B:B)*(VALUE(AY824)&gt;=名单!E:E)*(VALUE(AY824)&lt;=名单!G:G)*(AA824="正常走货")),名单!H:H),"否")</f>
        <v>否</v>
      </c>
      <c r="I824" s="64" t="s">
        <v>2596</v>
      </c>
      <c r="J824" s="64" t="s">
        <v>2598</v>
      </c>
      <c r="L824" s="65" t="s">
        <v>17</v>
      </c>
      <c r="N824" s="64" t="s">
        <v>18</v>
      </c>
      <c r="O824" s="66"/>
      <c r="P824" s="66"/>
      <c r="T824" s="66"/>
      <c r="U824" s="65" t="s">
        <v>191</v>
      </c>
      <c r="V824" s="64" t="s">
        <v>14413</v>
      </c>
      <c r="W824" s="66"/>
      <c r="Y824" s="66"/>
      <c r="Z824" s="66"/>
      <c r="AA824" s="65" t="s">
        <v>14382</v>
      </c>
      <c r="AQ824" s="64">
        <v>1373</v>
      </c>
      <c r="AU824" s="66"/>
      <c r="AV824" s="66"/>
      <c r="AX824" s="66"/>
      <c r="AY824" s="67" t="s">
        <v>15217</v>
      </c>
      <c r="BC824" s="66"/>
      <c r="BE824" s="66"/>
    </row>
    <row r="825" spans="1:58">
      <c r="A825" s="9" t="str">
        <f t="shared" si="36"/>
        <v>2026-01</v>
      </c>
      <c r="B825" s="9" t="str">
        <f>_xlfn.XLOOKUP(I825,过机服务商重量差!A:A,过机服务商重量差!G:G)</f>
        <v>玉麒麟</v>
      </c>
      <c r="C825" s="9" t="str">
        <f>IF(N825="FBA","主营产品",IF(N825="专线","专线",LOOKUP(1,0/((G825&gt;=提成标准!D:D)*(G825&lt;提成标准!E:E)),提成标准!C:C)))</f>
        <v>快递小货</v>
      </c>
      <c r="D825" s="9">
        <f t="shared" si="37"/>
        <v>1</v>
      </c>
      <c r="E825" s="9">
        <f>_xlfn.XLOOKUP(C825,提成标准!C:C,提成标准!H:H,"")</f>
        <v>2</v>
      </c>
      <c r="F825" s="9">
        <f t="shared" si="38"/>
        <v>2</v>
      </c>
      <c r="G825" s="9">
        <f>_xlfn.XLOOKUP(I825,过机服务商重量差!A:A,过机服务商重量差!L:L)</f>
        <v>2</v>
      </c>
      <c r="H825" s="9" t="str">
        <f ca="1">IFERROR(LOOKUP(1,0/((B825=名单!B:B)*(VALUE(AY825)&gt;=名单!E:E)*(VALUE(AY825)&lt;=名单!G:G)*(AA825="正常走货")),名单!H:H),"否")</f>
        <v>否</v>
      </c>
      <c r="I825" s="64" t="s">
        <v>2599</v>
      </c>
      <c r="J825" s="64" t="s">
        <v>2601</v>
      </c>
      <c r="L825" s="65" t="s">
        <v>17</v>
      </c>
      <c r="N825" s="64" t="s">
        <v>18</v>
      </c>
      <c r="O825" s="66"/>
      <c r="P825" s="66"/>
      <c r="T825" s="66"/>
      <c r="U825" s="65" t="s">
        <v>767</v>
      </c>
      <c r="V825" s="65" t="s">
        <v>14385</v>
      </c>
      <c r="W825" s="66"/>
      <c r="Y825" s="66"/>
      <c r="Z825" s="66"/>
      <c r="AA825" s="65" t="s">
        <v>14382</v>
      </c>
      <c r="AQ825" s="64">
        <v>51.7</v>
      </c>
      <c r="AU825" s="66"/>
      <c r="AV825" s="66"/>
      <c r="AW825" s="66"/>
      <c r="AX825" s="66"/>
      <c r="AY825" s="67" t="s">
        <v>15218</v>
      </c>
      <c r="BC825" s="66"/>
      <c r="BE825" s="66"/>
      <c r="BF825" s="66"/>
    </row>
    <row r="826" spans="1:58">
      <c r="A826" s="9" t="str">
        <f t="shared" si="36"/>
        <v>2026-01</v>
      </c>
      <c r="B826" s="9" t="str">
        <f>_xlfn.XLOOKUP(I826,过机服务商重量差!A:A,过机服务商重量差!G:G)</f>
        <v>玉麒麟</v>
      </c>
      <c r="C826" s="9" t="str">
        <f>IF(N826="FBA","主营产品",IF(N826="专线","专线",LOOKUP(1,0/((G826&gt;=提成标准!D:D)*(G826&lt;提成标准!E:E)),提成标准!C:C)))</f>
        <v>快递大货</v>
      </c>
      <c r="D826" s="9">
        <f t="shared" si="37"/>
        <v>23</v>
      </c>
      <c r="E826" s="9">
        <f>_xlfn.XLOOKUP(C826,提成标准!C:C,提成标准!H:H,"")</f>
        <v>0.1</v>
      </c>
      <c r="F826" s="9">
        <f t="shared" si="38"/>
        <v>2.3</v>
      </c>
      <c r="G826" s="9">
        <f>_xlfn.XLOOKUP(I826,过机服务商重量差!A:A,过机服务商重量差!L:L)</f>
        <v>23</v>
      </c>
      <c r="H826" s="9" t="str">
        <f ca="1">IFERROR(LOOKUP(1,0/((B826=名单!B:B)*(VALUE(AY826)&gt;=名单!E:E)*(VALUE(AY826)&lt;=名单!G:G)*(AA826="正常走货")),名单!H:H),"否")</f>
        <v>否</v>
      </c>
      <c r="I826" s="64" t="s">
        <v>2602</v>
      </c>
      <c r="J826" s="64" t="s">
        <v>2604</v>
      </c>
      <c r="L826" s="65" t="s">
        <v>17</v>
      </c>
      <c r="N826" s="64" t="s">
        <v>18</v>
      </c>
      <c r="O826" s="66"/>
      <c r="P826" s="66"/>
      <c r="T826" s="66"/>
      <c r="U826" s="65" t="s">
        <v>767</v>
      </c>
      <c r="V826" s="65" t="s">
        <v>14385</v>
      </c>
      <c r="W826" s="66"/>
      <c r="Y826" s="66"/>
      <c r="Z826" s="66"/>
      <c r="AA826" s="65" t="s">
        <v>14382</v>
      </c>
      <c r="AQ826" s="64">
        <v>70.14</v>
      </c>
      <c r="AV826" s="66"/>
      <c r="AW826" s="66"/>
      <c r="AX826" s="66"/>
      <c r="AY826" s="67" t="s">
        <v>15219</v>
      </c>
      <c r="BE826" s="66"/>
    </row>
    <row r="827" spans="1:58">
      <c r="A827" s="9" t="str">
        <f t="shared" si="36"/>
        <v>2026-01</v>
      </c>
      <c r="B827" s="9" t="str">
        <f>_xlfn.XLOOKUP(I827,过机服务商重量差!A:A,过机服务商重量差!G:G)</f>
        <v>无崖子</v>
      </c>
      <c r="C827" s="9" t="str">
        <f>IF(N827="FBA","主营产品",IF(N827="专线","专线",LOOKUP(1,0/((G827&gt;=提成标准!D:D)*(G827&lt;提成标准!E:E)),提成标准!C:C)))</f>
        <v>快递小货</v>
      </c>
      <c r="D827" s="9">
        <f t="shared" si="37"/>
        <v>1</v>
      </c>
      <c r="E827" s="9">
        <f>_xlfn.XLOOKUP(C827,提成标准!C:C,提成标准!H:H,"")</f>
        <v>2</v>
      </c>
      <c r="F827" s="9">
        <f t="shared" si="38"/>
        <v>2</v>
      </c>
      <c r="G827" s="9">
        <f>_xlfn.XLOOKUP(I827,过机服务商重量差!A:A,过机服务商重量差!L:L)</f>
        <v>1.5</v>
      </c>
      <c r="H827" s="9" t="str">
        <f ca="1">IFERROR(LOOKUP(1,0/((B827=名单!B:B)*(VALUE(AY827)&gt;=名单!E:E)*(VALUE(AY827)&lt;=名单!G:G)*(AA827="正常走货")),名单!H:H),"否")</f>
        <v>是</v>
      </c>
      <c r="I827" s="64" t="s">
        <v>2605</v>
      </c>
      <c r="J827" s="64" t="s">
        <v>2607</v>
      </c>
      <c r="L827" s="65" t="s">
        <v>160</v>
      </c>
      <c r="N827" s="64" t="s">
        <v>18</v>
      </c>
      <c r="O827" s="66"/>
      <c r="P827" s="66"/>
      <c r="T827" s="66"/>
      <c r="U827" s="65" t="s">
        <v>161</v>
      </c>
      <c r="V827" s="65" t="s">
        <v>14381</v>
      </c>
      <c r="W827" s="66"/>
      <c r="Y827" s="66"/>
      <c r="Z827" s="66"/>
      <c r="AA827" s="65" t="s">
        <v>14382</v>
      </c>
      <c r="AQ827" s="64">
        <v>0</v>
      </c>
      <c r="AV827" s="66"/>
      <c r="AW827" s="66"/>
      <c r="AX827" s="66"/>
      <c r="AY827" s="67" t="s">
        <v>15220</v>
      </c>
      <c r="BE827" s="66"/>
    </row>
    <row r="828" spans="1:58">
      <c r="A828" s="9" t="str">
        <f t="shared" si="36"/>
        <v>2026-01</v>
      </c>
      <c r="B828" s="9" t="str">
        <f>_xlfn.XLOOKUP(I828,过机服务商重量差!A:A,过机服务商重量差!G:G)</f>
        <v>风清扬</v>
      </c>
      <c r="C828" s="9" t="str">
        <f>IF(N828="FBA","主营产品",IF(N828="专线","专线",LOOKUP(1,0/((G828&gt;=提成标准!D:D)*(G828&lt;提成标准!E:E)),提成标准!C:C)))</f>
        <v>快递大货</v>
      </c>
      <c r="D828" s="9">
        <f t="shared" si="37"/>
        <v>402</v>
      </c>
      <c r="E828" s="9">
        <f>_xlfn.XLOOKUP(C828,提成标准!C:C,提成标准!H:H,"")</f>
        <v>0.1</v>
      </c>
      <c r="F828" s="9">
        <f t="shared" si="38"/>
        <v>40.2</v>
      </c>
      <c r="G828" s="9">
        <f>_xlfn.XLOOKUP(I828,过机服务商重量差!A:A,过机服务商重量差!L:L)</f>
        <v>402</v>
      </c>
      <c r="H828" s="9" t="str">
        <f ca="1">IFERROR(LOOKUP(1,0/((B828=名单!B:B)*(VALUE(AY828)&gt;=名单!E:E)*(VALUE(AY828)&lt;=名单!G:G)*(AA828="正常走货")),名单!H:H),"否")</f>
        <v>否</v>
      </c>
      <c r="I828" s="64" t="s">
        <v>2608</v>
      </c>
      <c r="J828" s="64" t="s">
        <v>2610</v>
      </c>
      <c r="L828" s="65" t="s">
        <v>144</v>
      </c>
      <c r="N828" s="64" t="s">
        <v>18</v>
      </c>
      <c r="O828" s="66"/>
      <c r="P828" s="66"/>
      <c r="T828" s="66"/>
      <c r="U828" s="65" t="s">
        <v>2611</v>
      </c>
      <c r="V828" s="65" t="s">
        <v>14476</v>
      </c>
      <c r="W828" s="66"/>
      <c r="Y828" s="66"/>
      <c r="Z828" s="66"/>
      <c r="AA828" s="65" t="s">
        <v>14382</v>
      </c>
      <c r="AQ828" s="64">
        <v>170</v>
      </c>
      <c r="AV828" s="66"/>
      <c r="AW828" s="66"/>
      <c r="AX828" s="66"/>
      <c r="AY828" s="67" t="s">
        <v>15221</v>
      </c>
      <c r="BE828" s="66"/>
    </row>
    <row r="829" spans="1:58">
      <c r="A829" s="9" t="str">
        <f t="shared" si="36"/>
        <v>2026-01</v>
      </c>
      <c r="B829" s="9" t="str">
        <f>_xlfn.XLOOKUP(I829,过机服务商重量差!A:A,过机服务商重量差!G:G)</f>
        <v>小旋风</v>
      </c>
      <c r="C829" s="9" t="str">
        <f>IF(N829="FBA","主营产品",IF(N829="专线","专线",LOOKUP(1,0/((G829&gt;=提成标准!D:D)*(G829&lt;提成标准!E:E)),提成标准!C:C)))</f>
        <v>快递大货</v>
      </c>
      <c r="D829" s="9">
        <f t="shared" si="37"/>
        <v>100</v>
      </c>
      <c r="E829" s="9">
        <f>_xlfn.XLOOKUP(C829,提成标准!C:C,提成标准!H:H,"")</f>
        <v>0.1</v>
      </c>
      <c r="F829" s="9">
        <f t="shared" si="38"/>
        <v>10</v>
      </c>
      <c r="G829" s="9">
        <f>_xlfn.XLOOKUP(I829,过机服务商重量差!A:A,过机服务商重量差!L:L)</f>
        <v>100</v>
      </c>
      <c r="H829" s="9" t="str">
        <f ca="1">IFERROR(LOOKUP(1,0/((B829=名单!B:B)*(VALUE(AY829)&gt;=名单!E:E)*(VALUE(AY829)&lt;=名单!G:G)*(AA829="正常走货")),名单!H:H),"否")</f>
        <v>否</v>
      </c>
      <c r="I829" s="64" t="s">
        <v>2612</v>
      </c>
      <c r="J829" s="64" t="s">
        <v>2614</v>
      </c>
      <c r="L829" s="65" t="s">
        <v>85</v>
      </c>
      <c r="N829" s="64" t="s">
        <v>18</v>
      </c>
      <c r="O829" s="66"/>
      <c r="P829" s="66"/>
      <c r="T829" s="66"/>
      <c r="U829" s="65" t="s">
        <v>20</v>
      </c>
      <c r="V829" s="65" t="s">
        <v>14381</v>
      </c>
      <c r="W829" s="66"/>
      <c r="Y829" s="66"/>
      <c r="Z829" s="66"/>
      <c r="AA829" s="65" t="s">
        <v>14382</v>
      </c>
      <c r="AQ829" s="64">
        <v>356</v>
      </c>
      <c r="AV829" s="66"/>
      <c r="AW829" s="66"/>
      <c r="AX829" s="66"/>
      <c r="AY829" s="67" t="s">
        <v>15222</v>
      </c>
      <c r="BE829" s="66"/>
    </row>
    <row r="830" spans="1:58">
      <c r="A830" s="9" t="str">
        <f t="shared" ref="A830:A892" si="39">MID(AY830,1,7)</f>
        <v>2026-01</v>
      </c>
      <c r="B830" s="9" t="str">
        <f>_xlfn.XLOOKUP(I830,过机服务商重量差!A:A,过机服务商重量差!G:G)</f>
        <v>小旋风</v>
      </c>
      <c r="C830" s="9" t="str">
        <f>IF(N830="FBA","主营产品",IF(N830="专线","专线",LOOKUP(1,0/((G830&gt;=提成标准!D:D)*(G830&lt;提成标准!E:E)),提成标准!C:C)))</f>
        <v>快递大货</v>
      </c>
      <c r="D830" s="9">
        <f t="shared" si="37"/>
        <v>493</v>
      </c>
      <c r="E830" s="9">
        <f>_xlfn.XLOOKUP(C830,提成标准!C:C,提成标准!H:H,"")</f>
        <v>0.1</v>
      </c>
      <c r="F830" s="9">
        <f t="shared" si="38"/>
        <v>49.3</v>
      </c>
      <c r="G830" s="9">
        <f>_xlfn.XLOOKUP(I830,过机服务商重量差!A:A,过机服务商重量差!L:L)</f>
        <v>493</v>
      </c>
      <c r="H830" s="9" t="str">
        <f ca="1">IFERROR(LOOKUP(1,0/((B830=名单!B:B)*(VALUE(AY830)&gt;=名单!E:E)*(VALUE(AY830)&lt;=名单!G:G)*(AA830="正常走货")),名单!H:H),"否")</f>
        <v>否</v>
      </c>
      <c r="I830" s="64" t="s">
        <v>2615</v>
      </c>
      <c r="J830" s="64" t="s">
        <v>36</v>
      </c>
      <c r="L830" s="65" t="s">
        <v>274</v>
      </c>
      <c r="N830" s="64" t="s">
        <v>18</v>
      </c>
      <c r="O830" s="66"/>
      <c r="P830" s="66"/>
      <c r="T830" s="66"/>
      <c r="U830" s="65" t="s">
        <v>39</v>
      </c>
      <c r="V830" s="65" t="s">
        <v>14389</v>
      </c>
      <c r="W830" s="66"/>
      <c r="Y830" s="66"/>
      <c r="Z830" s="66"/>
      <c r="AA830" s="65" t="s">
        <v>14382</v>
      </c>
      <c r="AQ830" s="64">
        <v>4437</v>
      </c>
      <c r="AU830" s="66"/>
      <c r="AV830" s="66"/>
      <c r="AX830" s="66"/>
      <c r="AY830" s="67" t="s">
        <v>15223</v>
      </c>
      <c r="BE830" s="66"/>
    </row>
    <row r="831" spans="1:58">
      <c r="A831" s="9" t="str">
        <f t="shared" si="39"/>
        <v>2026-01</v>
      </c>
      <c r="B831" s="9" t="str">
        <f>_xlfn.XLOOKUP(I831,过机服务商重量差!A:A,过机服务商重量差!G:G)</f>
        <v>风清扬</v>
      </c>
      <c r="C831" s="9" t="str">
        <f>IF(N831="FBA","主营产品",IF(N831="专线","专线",LOOKUP(1,0/((G831&gt;=提成标准!D:D)*(G831&lt;提成标准!E:E)),提成标准!C:C)))</f>
        <v>快递大货</v>
      </c>
      <c r="D831" s="9">
        <f t="shared" si="37"/>
        <v>167</v>
      </c>
      <c r="E831" s="9">
        <f>_xlfn.XLOOKUP(C831,提成标准!C:C,提成标准!H:H,"")</f>
        <v>0.1</v>
      </c>
      <c r="F831" s="9">
        <f t="shared" si="38"/>
        <v>16.7</v>
      </c>
      <c r="G831" s="9">
        <f>_xlfn.XLOOKUP(I831,过机服务商重量差!A:A,过机服务商重量差!L:L)</f>
        <v>167</v>
      </c>
      <c r="H831" s="9" t="str">
        <f ca="1">IFERROR(LOOKUP(1,0/((B831=名单!B:B)*(VALUE(AY831)&gt;=名单!E:E)*(VALUE(AY831)&lt;=名单!G:G)*(AA831="正常走货")),名单!H:H),"否")</f>
        <v>否</v>
      </c>
      <c r="I831" s="64" t="s">
        <v>2617</v>
      </c>
      <c r="J831" s="64" t="s">
        <v>50</v>
      </c>
      <c r="L831" s="65" t="s">
        <v>1516</v>
      </c>
      <c r="N831" s="64" t="s">
        <v>18</v>
      </c>
      <c r="O831" s="66"/>
      <c r="P831" s="66"/>
      <c r="T831" s="66"/>
      <c r="U831" s="65" t="s">
        <v>767</v>
      </c>
      <c r="V831" s="65" t="s">
        <v>14385</v>
      </c>
      <c r="W831" s="66"/>
      <c r="Y831" s="66"/>
      <c r="Z831" s="66"/>
      <c r="AA831" s="65" t="s">
        <v>14382</v>
      </c>
      <c r="AQ831" s="64">
        <v>1402.8</v>
      </c>
      <c r="AV831" s="66"/>
      <c r="AX831" s="66"/>
      <c r="AY831" s="67" t="s">
        <v>15224</v>
      </c>
      <c r="BE831" s="66"/>
    </row>
    <row r="832" spans="1:58">
      <c r="A832" s="9" t="str">
        <f t="shared" si="39"/>
        <v>2026-01</v>
      </c>
      <c r="B832" s="9" t="str">
        <f>_xlfn.XLOOKUP(I832,过机服务商重量差!A:A,过机服务商重量差!G:G)</f>
        <v>帅时莹</v>
      </c>
      <c r="C832" s="9" t="str">
        <f>IF(N832="FBA","主营产品",IF(N832="专线","专线",LOOKUP(1,0/((G832&gt;=提成标准!D:D)*(G832&lt;提成标准!E:E)),提成标准!C:C)))</f>
        <v>快递大货</v>
      </c>
      <c r="D832" s="9">
        <f t="shared" ref="D832:D894" si="40">IF(C832="快递小货",1,IF(C832="主营产品",0,G832))</f>
        <v>60</v>
      </c>
      <c r="E832" s="9">
        <f>_xlfn.XLOOKUP(C832,提成标准!C:C,提成标准!H:H,"")</f>
        <v>0.1</v>
      </c>
      <c r="F832" s="9">
        <f t="shared" ref="F832:F894" si="41">D832*E832</f>
        <v>6</v>
      </c>
      <c r="G832" s="9">
        <f>_xlfn.XLOOKUP(I832,过机服务商重量差!A:A,过机服务商重量差!L:L)</f>
        <v>60</v>
      </c>
      <c r="H832" s="9" t="str">
        <f ca="1">IFERROR(LOOKUP(1,0/((B832=名单!B:B)*(VALUE(AY832)&gt;=名单!E:E)*(VALUE(AY832)&lt;=名单!G:G)*(AA832="正常走货")),名单!H:H),"否")</f>
        <v>否</v>
      </c>
      <c r="I832" s="64" t="s">
        <v>2619</v>
      </c>
      <c r="J832" s="64" t="s">
        <v>2621</v>
      </c>
      <c r="L832" s="65" t="s">
        <v>738</v>
      </c>
      <c r="N832" s="64" t="s">
        <v>18</v>
      </c>
      <c r="O832" s="66"/>
      <c r="P832" s="66"/>
      <c r="T832" s="66"/>
      <c r="U832" s="65" t="s">
        <v>191</v>
      </c>
      <c r="V832" s="65" t="s">
        <v>14413</v>
      </c>
      <c r="W832" s="66"/>
      <c r="Y832" s="66"/>
      <c r="Z832" s="66"/>
      <c r="AA832" s="65" t="s">
        <v>14382</v>
      </c>
      <c r="AQ832" s="64">
        <v>1670.6</v>
      </c>
      <c r="AU832" s="66"/>
      <c r="AV832" s="66"/>
      <c r="AW832" s="66"/>
      <c r="AX832" s="66"/>
      <c r="AY832" s="67" t="s">
        <v>15225</v>
      </c>
      <c r="BC832" s="66"/>
      <c r="BE832" s="66"/>
    </row>
    <row r="833" spans="1:58">
      <c r="A833" s="9" t="str">
        <f t="shared" si="39"/>
        <v>2026-01</v>
      </c>
      <c r="B833" s="9" t="str">
        <f>_xlfn.XLOOKUP(I833,过机服务商重量差!A:A,过机服务商重量差!G:G)</f>
        <v>小旋风</v>
      </c>
      <c r="C833" s="9" t="str">
        <f>IF(N833="FBA","主营产品",IF(N833="专线","专线",LOOKUP(1,0/((G833&gt;=提成标准!D:D)*(G833&lt;提成标准!E:E)),提成标准!C:C)))</f>
        <v>快递大货</v>
      </c>
      <c r="D833" s="9">
        <f t="shared" si="40"/>
        <v>290</v>
      </c>
      <c r="E833" s="9">
        <f>_xlfn.XLOOKUP(C833,提成标准!C:C,提成标准!H:H,"")</f>
        <v>0.1</v>
      </c>
      <c r="F833" s="9">
        <f t="shared" si="41"/>
        <v>29</v>
      </c>
      <c r="G833" s="9">
        <f>_xlfn.XLOOKUP(I833,过机服务商重量差!A:A,过机服务商重量差!L:L)</f>
        <v>290</v>
      </c>
      <c r="H833" s="9" t="str">
        <f ca="1">IFERROR(LOOKUP(1,0/((B833=名单!B:B)*(VALUE(AY833)&gt;=名单!E:E)*(VALUE(AY833)&lt;=名单!G:G)*(AA833="正常走货")),名单!H:H),"否")</f>
        <v>否</v>
      </c>
      <c r="I833" s="64" t="s">
        <v>2622</v>
      </c>
      <c r="J833" s="64" t="s">
        <v>1653</v>
      </c>
      <c r="L833" s="65" t="s">
        <v>364</v>
      </c>
      <c r="N833" s="64" t="s">
        <v>18</v>
      </c>
      <c r="O833" s="66"/>
      <c r="P833" s="66"/>
      <c r="T833" s="66"/>
      <c r="U833" s="65" t="s">
        <v>328</v>
      </c>
      <c r="V833" s="65" t="s">
        <v>14385</v>
      </c>
      <c r="W833" s="66"/>
      <c r="Y833" s="66"/>
      <c r="Z833" s="66"/>
      <c r="AA833" s="65" t="s">
        <v>14382</v>
      </c>
      <c r="AQ833" s="64">
        <v>2030.59</v>
      </c>
      <c r="AU833" s="66"/>
      <c r="AV833" s="66"/>
      <c r="AX833" s="66"/>
      <c r="AY833" s="67" t="s">
        <v>15226</v>
      </c>
      <c r="BC833" s="66"/>
      <c r="BE833" s="66"/>
    </row>
    <row r="834" spans="1:58">
      <c r="A834" s="9" t="str">
        <f t="shared" si="39"/>
        <v>2026-01</v>
      </c>
      <c r="B834" s="9" t="str">
        <f>_xlfn.XLOOKUP(I834,过机服务商重量差!A:A,过机服务商重量差!G:G)</f>
        <v>小旋风</v>
      </c>
      <c r="C834" s="9" t="str">
        <f>IF(N834="FBA","主营产品",IF(N834="专线","专线",LOOKUP(1,0/((G834&gt;=提成标准!D:D)*(G834&lt;提成标准!E:E)),提成标准!C:C)))</f>
        <v>快递大货</v>
      </c>
      <c r="D834" s="9">
        <f t="shared" si="40"/>
        <v>69</v>
      </c>
      <c r="E834" s="9">
        <f>_xlfn.XLOOKUP(C834,提成标准!C:C,提成标准!H:H,"")</f>
        <v>0.1</v>
      </c>
      <c r="F834" s="9">
        <f t="shared" si="41"/>
        <v>6.9</v>
      </c>
      <c r="G834" s="9">
        <f>_xlfn.XLOOKUP(I834,过机服务商重量差!A:A,过机服务商重量差!L:L)</f>
        <v>69</v>
      </c>
      <c r="H834" s="9" t="str">
        <f ca="1">IFERROR(LOOKUP(1,0/((B834=名单!B:B)*(VALUE(AY834)&gt;=名单!E:E)*(VALUE(AY834)&lt;=名单!G:G)*(AA834="正常走货")),名单!H:H),"否")</f>
        <v>否</v>
      </c>
      <c r="I834" s="64" t="s">
        <v>2624</v>
      </c>
      <c r="J834" s="64" t="s">
        <v>1653</v>
      </c>
      <c r="L834" s="65" t="s">
        <v>364</v>
      </c>
      <c r="N834" s="64" t="s">
        <v>18</v>
      </c>
      <c r="O834" s="66"/>
      <c r="P834" s="66"/>
      <c r="T834" s="66"/>
      <c r="U834" s="65" t="s">
        <v>328</v>
      </c>
      <c r="V834" s="65" t="s">
        <v>14385</v>
      </c>
      <c r="W834" s="66"/>
      <c r="Y834" s="66"/>
      <c r="Z834" s="66"/>
      <c r="AA834" s="65" t="s">
        <v>14382</v>
      </c>
      <c r="AQ834" s="64">
        <v>612</v>
      </c>
      <c r="AV834" s="66"/>
      <c r="AW834" s="66"/>
      <c r="AX834" s="66"/>
      <c r="AY834" s="67" t="s">
        <v>15227</v>
      </c>
      <c r="BC834" s="66"/>
      <c r="BE834" s="66"/>
    </row>
    <row r="835" spans="1:58">
      <c r="A835" s="9" t="str">
        <f t="shared" si="39"/>
        <v>2026-01</v>
      </c>
      <c r="B835" s="9" t="str">
        <f>_xlfn.XLOOKUP(I835,过机服务商重量差!A:A,过机服务商重量差!G:G)</f>
        <v>无崖子</v>
      </c>
      <c r="C835" s="9" t="str">
        <f>IF(N835="FBA","主营产品",IF(N835="专线","专线",LOOKUP(1,0/((G835&gt;=提成标准!D:D)*(G835&lt;提成标准!E:E)),提成标准!C:C)))</f>
        <v>快递小货</v>
      </c>
      <c r="D835" s="9">
        <f t="shared" si="40"/>
        <v>1</v>
      </c>
      <c r="E835" s="9">
        <f>_xlfn.XLOOKUP(C835,提成标准!C:C,提成标准!H:H,"")</f>
        <v>2</v>
      </c>
      <c r="F835" s="9">
        <f t="shared" si="41"/>
        <v>2</v>
      </c>
      <c r="G835" s="9">
        <f>_xlfn.XLOOKUP(I835,过机服务商重量差!A:A,过机服务商重量差!L:L)</f>
        <v>1</v>
      </c>
      <c r="H835" s="9" t="str">
        <f ca="1">IFERROR(LOOKUP(1,0/((B835=名单!B:B)*(VALUE(AY835)&gt;=名单!E:E)*(VALUE(AY835)&lt;=名单!G:G)*(AA835="正常走货")),名单!H:H),"否")</f>
        <v>是</v>
      </c>
      <c r="I835" s="64" t="s">
        <v>2626</v>
      </c>
      <c r="J835" s="64" t="s">
        <v>2628</v>
      </c>
      <c r="L835" s="65" t="s">
        <v>160</v>
      </c>
      <c r="N835" s="64" t="s">
        <v>18</v>
      </c>
      <c r="O835" s="66"/>
      <c r="P835" s="66"/>
      <c r="T835" s="66"/>
      <c r="U835" s="65" t="s">
        <v>145</v>
      </c>
      <c r="V835" s="65" t="s">
        <v>14410</v>
      </c>
      <c r="W835" s="66"/>
      <c r="Y835" s="66"/>
      <c r="Z835" s="66"/>
      <c r="AA835" s="65" t="s">
        <v>14382</v>
      </c>
      <c r="AQ835" s="64">
        <v>0</v>
      </c>
      <c r="AV835" s="66"/>
      <c r="AW835" s="66"/>
      <c r="AX835" s="66"/>
      <c r="AY835" s="67" t="s">
        <v>15228</v>
      </c>
      <c r="BE835" s="66"/>
    </row>
    <row r="836" spans="1:58">
      <c r="A836" s="9" t="str">
        <f t="shared" si="39"/>
        <v>2026-01</v>
      </c>
      <c r="B836" s="9" t="str">
        <f>_xlfn.XLOOKUP(I836,过机服务商重量差!A:A,过机服务商重量差!G:G)</f>
        <v>玉麒麟</v>
      </c>
      <c r="C836" s="9" t="str">
        <f>IF(N836="FBA","主营产品",IF(N836="专线","专线",LOOKUP(1,0/((G836&gt;=提成标准!D:D)*(G836&lt;提成标准!E:E)),提成标准!C:C)))</f>
        <v>快递大货</v>
      </c>
      <c r="D836" s="9">
        <f t="shared" si="40"/>
        <v>87</v>
      </c>
      <c r="E836" s="9">
        <f>_xlfn.XLOOKUP(C836,提成标准!C:C,提成标准!H:H,"")</f>
        <v>0.1</v>
      </c>
      <c r="F836" s="9">
        <f t="shared" si="41"/>
        <v>8.7</v>
      </c>
      <c r="G836" s="9">
        <f>_xlfn.XLOOKUP(I836,过机服务商重量差!A:A,过机服务商重量差!L:L)</f>
        <v>87</v>
      </c>
      <c r="H836" s="9" t="str">
        <f ca="1">IFERROR(LOOKUP(1,0/((B836=名单!B:B)*(VALUE(AY836)&gt;=名单!E:E)*(VALUE(AY836)&lt;=名单!G:G)*(AA836="正常走货")),名单!H:H),"否")</f>
        <v>否</v>
      </c>
      <c r="I836" s="64" t="s">
        <v>2629</v>
      </c>
      <c r="J836" s="64" t="s">
        <v>2631</v>
      </c>
      <c r="L836" s="65" t="s">
        <v>256</v>
      </c>
      <c r="N836" s="64" t="s">
        <v>18</v>
      </c>
      <c r="O836" s="66"/>
      <c r="P836" s="66"/>
      <c r="T836" s="66"/>
      <c r="U836" s="65" t="s">
        <v>292</v>
      </c>
      <c r="V836" s="65" t="s">
        <v>14413</v>
      </c>
      <c r="W836" s="66"/>
      <c r="Y836" s="66"/>
      <c r="Z836" s="66"/>
      <c r="AA836" s="65" t="s">
        <v>14382</v>
      </c>
      <c r="AQ836" s="64">
        <v>731.1</v>
      </c>
      <c r="AV836" s="66"/>
      <c r="AX836" s="66"/>
      <c r="AY836" s="67" t="s">
        <v>15229</v>
      </c>
      <c r="BE836" s="66"/>
    </row>
    <row r="837" spans="1:58">
      <c r="A837" s="9" t="str">
        <f t="shared" si="39"/>
        <v>2026-01</v>
      </c>
      <c r="B837" s="9" t="str">
        <f>_xlfn.XLOOKUP(I837,过机服务商重量差!A:A,过机服务商重量差!G:G)</f>
        <v>玉麒麟</v>
      </c>
      <c r="C837" s="9" t="str">
        <f>IF(N837="FBA","主营产品",IF(N837="专线","专线",LOOKUP(1,0/((G837&gt;=提成标准!D:D)*(G837&lt;提成标准!E:E)),提成标准!C:C)))</f>
        <v>快递小货</v>
      </c>
      <c r="D837" s="9">
        <f t="shared" si="40"/>
        <v>1</v>
      </c>
      <c r="E837" s="9">
        <f>_xlfn.XLOOKUP(C837,提成标准!C:C,提成标准!H:H,"")</f>
        <v>2</v>
      </c>
      <c r="F837" s="9">
        <f t="shared" si="41"/>
        <v>2</v>
      </c>
      <c r="G837" s="9">
        <f>_xlfn.XLOOKUP(I837,过机服务商重量差!A:A,过机服务商重量差!L:L)</f>
        <v>2.5</v>
      </c>
      <c r="H837" s="9" t="str">
        <f ca="1">IFERROR(LOOKUP(1,0/((B837=名单!B:B)*(VALUE(AY837)&gt;=名单!E:E)*(VALUE(AY837)&lt;=名单!G:G)*(AA837="正常走货")),名单!H:H),"否")</f>
        <v>否</v>
      </c>
      <c r="I837" s="64" t="s">
        <v>2632</v>
      </c>
      <c r="J837" s="64" t="s">
        <v>2634</v>
      </c>
      <c r="L837" s="65" t="s">
        <v>17</v>
      </c>
      <c r="N837" s="64" t="s">
        <v>18</v>
      </c>
      <c r="O837" s="66"/>
      <c r="P837" s="66"/>
      <c r="T837" s="66"/>
      <c r="U837" s="65" t="s">
        <v>227</v>
      </c>
      <c r="V837" s="65" t="s">
        <v>14413</v>
      </c>
      <c r="W837" s="66"/>
      <c r="Y837" s="66"/>
      <c r="Z837" s="66"/>
      <c r="AA837" s="65" t="s">
        <v>14382</v>
      </c>
      <c r="AQ837" s="64">
        <v>53</v>
      </c>
      <c r="AV837" s="66"/>
      <c r="AX837" s="66"/>
      <c r="AY837" s="67" t="s">
        <v>15230</v>
      </c>
      <c r="BC837" s="66"/>
      <c r="BE837" s="66"/>
    </row>
    <row r="838" spans="1:58">
      <c r="A838" s="9" t="str">
        <f t="shared" si="39"/>
        <v>2026-01</v>
      </c>
      <c r="B838" s="9" t="str">
        <f>_xlfn.XLOOKUP(I838,过机服务商重量差!A:A,过机服务商重量差!G:G)</f>
        <v>无崖子</v>
      </c>
      <c r="C838" s="9" t="str">
        <f>IF(N838="FBA","主营产品",IF(N838="专线","专线",LOOKUP(1,0/((G838&gt;=提成标准!D:D)*(G838&lt;提成标准!E:E)),提成标准!C:C)))</f>
        <v>快递小货</v>
      </c>
      <c r="D838" s="9">
        <f t="shared" si="40"/>
        <v>1</v>
      </c>
      <c r="E838" s="9">
        <f>_xlfn.XLOOKUP(C838,提成标准!C:C,提成标准!H:H,"")</f>
        <v>2</v>
      </c>
      <c r="F838" s="9">
        <f t="shared" si="41"/>
        <v>2</v>
      </c>
      <c r="G838" s="9">
        <f>_xlfn.XLOOKUP(I838,过机服务商重量差!A:A,过机服务商重量差!L:L)</f>
        <v>7.5</v>
      </c>
      <c r="H838" s="9" t="str">
        <f ca="1">IFERROR(LOOKUP(1,0/((B838=名单!B:B)*(VALUE(AY838)&gt;=名单!E:E)*(VALUE(AY838)&lt;=名单!G:G)*(AA838="正常走货")),名单!H:H),"否")</f>
        <v>是</v>
      </c>
      <c r="I838" s="64" t="s">
        <v>2635</v>
      </c>
      <c r="J838" s="64" t="s">
        <v>2637</v>
      </c>
      <c r="L838" s="65" t="s">
        <v>2309</v>
      </c>
      <c r="N838" s="64" t="s">
        <v>18</v>
      </c>
      <c r="O838" s="66"/>
      <c r="P838" s="66"/>
      <c r="T838" s="66"/>
      <c r="U838" s="65" t="s">
        <v>99</v>
      </c>
      <c r="V838" s="65" t="s">
        <v>14413</v>
      </c>
      <c r="W838" s="66"/>
      <c r="Y838" s="66"/>
      <c r="Z838" s="66"/>
      <c r="AA838" s="65" t="s">
        <v>14382</v>
      </c>
      <c r="AQ838" s="64">
        <v>181.8</v>
      </c>
      <c r="AV838" s="66"/>
      <c r="AX838" s="66"/>
      <c r="AY838" s="67" t="s">
        <v>15231</v>
      </c>
      <c r="BC838" s="66"/>
      <c r="BE838" s="66"/>
    </row>
    <row r="839" spans="1:58">
      <c r="A839" s="9" t="str">
        <f t="shared" si="39"/>
        <v>2026-01</v>
      </c>
      <c r="B839" s="9" t="str">
        <f>_xlfn.XLOOKUP(I839,过机服务商重量差!A:A,过机服务商重量差!G:G)</f>
        <v>无崖子</v>
      </c>
      <c r="C839" s="9" t="str">
        <f>IF(N839="FBA","主营产品",IF(N839="专线","专线",LOOKUP(1,0/((G839&gt;=提成标准!D:D)*(G839&lt;提成标准!E:E)),提成标准!C:C)))</f>
        <v>快递小货</v>
      </c>
      <c r="D839" s="9">
        <f t="shared" si="40"/>
        <v>1</v>
      </c>
      <c r="E839" s="9">
        <f>_xlfn.XLOOKUP(C839,提成标准!C:C,提成标准!H:H,"")</f>
        <v>2</v>
      </c>
      <c r="F839" s="9">
        <f t="shared" si="41"/>
        <v>2</v>
      </c>
      <c r="G839" s="9">
        <f>_xlfn.XLOOKUP(I839,过机服务商重量差!A:A,过机服务商重量差!L:L)</f>
        <v>7.5</v>
      </c>
      <c r="H839" s="9" t="str">
        <f ca="1">IFERROR(LOOKUP(1,0/((B839=名单!B:B)*(VALUE(AY839)&gt;=名单!E:E)*(VALUE(AY839)&lt;=名单!G:G)*(AA839="正常走货")),名单!H:H),"否")</f>
        <v>是</v>
      </c>
      <c r="I839" s="64" t="s">
        <v>2638</v>
      </c>
      <c r="J839" s="64" t="s">
        <v>2640</v>
      </c>
      <c r="L839" s="65" t="s">
        <v>2309</v>
      </c>
      <c r="N839" s="64" t="s">
        <v>18</v>
      </c>
      <c r="O839" s="66"/>
      <c r="P839" s="66"/>
      <c r="T839" s="66"/>
      <c r="U839" s="65" t="s">
        <v>99</v>
      </c>
      <c r="V839" s="65" t="s">
        <v>14413</v>
      </c>
      <c r="W839" s="66"/>
      <c r="Y839" s="66"/>
      <c r="Z839" s="66"/>
      <c r="AA839" s="65" t="s">
        <v>14382</v>
      </c>
      <c r="AQ839" s="64">
        <v>181.8</v>
      </c>
      <c r="AV839" s="66"/>
      <c r="AX839" s="66"/>
      <c r="AY839" s="67" t="s">
        <v>15232</v>
      </c>
      <c r="BE839" s="66"/>
    </row>
    <row r="840" spans="1:58">
      <c r="A840" s="9" t="str">
        <f t="shared" si="39"/>
        <v>2026-01</v>
      </c>
      <c r="B840" s="9" t="str">
        <f>_xlfn.XLOOKUP(I840,过机服务商重量差!A:A,过机服务商重量差!G:G)</f>
        <v>无崖子</v>
      </c>
      <c r="C840" s="9" t="str">
        <f>IF(N840="FBA","主营产品",IF(N840="专线","专线",LOOKUP(1,0/((G840&gt;=提成标准!D:D)*(G840&lt;提成标准!E:E)),提成标准!C:C)))</f>
        <v>快递大货</v>
      </c>
      <c r="D840" s="9">
        <f t="shared" si="40"/>
        <v>34</v>
      </c>
      <c r="E840" s="9">
        <f>_xlfn.XLOOKUP(C840,提成标准!C:C,提成标准!H:H,"")</f>
        <v>0.1</v>
      </c>
      <c r="F840" s="9">
        <f t="shared" si="41"/>
        <v>3.4</v>
      </c>
      <c r="G840" s="9">
        <f>_xlfn.XLOOKUP(I840,过机服务商重量差!A:A,过机服务商重量差!L:L)</f>
        <v>34</v>
      </c>
      <c r="H840" s="9" t="str">
        <f ca="1">IFERROR(LOOKUP(1,0/((B840=名单!B:B)*(VALUE(AY840)&gt;=名单!E:E)*(VALUE(AY840)&lt;=名单!G:G)*(AA840="正常走货")),名单!H:H),"否")</f>
        <v>是</v>
      </c>
      <c r="I840" s="64" t="s">
        <v>2641</v>
      </c>
      <c r="J840" s="64" t="s">
        <v>2643</v>
      </c>
      <c r="L840" s="65" t="s">
        <v>985</v>
      </c>
      <c r="N840" s="64" t="s">
        <v>18</v>
      </c>
      <c r="O840" s="66"/>
      <c r="P840" s="66"/>
      <c r="T840" s="66"/>
      <c r="U840" s="65" t="s">
        <v>191</v>
      </c>
      <c r="V840" s="65" t="s">
        <v>14413</v>
      </c>
      <c r="W840" s="66"/>
      <c r="Y840" s="66"/>
      <c r="Z840" s="66"/>
      <c r="AA840" s="65" t="s">
        <v>14382</v>
      </c>
      <c r="AQ840" s="64">
        <v>451.51</v>
      </c>
      <c r="AV840" s="66"/>
      <c r="AW840" s="66"/>
      <c r="AX840" s="66"/>
      <c r="AY840" s="67" t="s">
        <v>15233</v>
      </c>
      <c r="BC840" s="66"/>
      <c r="BE840" s="66"/>
    </row>
    <row r="841" spans="1:58">
      <c r="A841" s="9" t="str">
        <f t="shared" si="39"/>
        <v>2026-01</v>
      </c>
      <c r="B841" s="9" t="str">
        <f>_xlfn.XLOOKUP(I841,过机服务商重量差!A:A,过机服务商重量差!G:G)</f>
        <v>帅时莹</v>
      </c>
      <c r="C841" s="9" t="str">
        <f>IF(N841="FBA","主营产品",IF(N841="专线","专线",LOOKUP(1,0/((G841&gt;=提成标准!D:D)*(G841&lt;提成标准!E:E)),提成标准!C:C)))</f>
        <v>快递小货</v>
      </c>
      <c r="D841" s="9">
        <f t="shared" si="40"/>
        <v>1</v>
      </c>
      <c r="E841" s="9">
        <f>_xlfn.XLOOKUP(C841,提成标准!C:C,提成标准!H:H,"")</f>
        <v>2</v>
      </c>
      <c r="F841" s="9">
        <f t="shared" si="41"/>
        <v>2</v>
      </c>
      <c r="G841" s="9">
        <f>_xlfn.XLOOKUP(I841,过机服务商重量差!A:A,过机服务商重量差!L:L)</f>
        <v>4.5</v>
      </c>
      <c r="H841" s="9" t="str">
        <f ca="1">IFERROR(LOOKUP(1,0/((B841=名单!B:B)*(VALUE(AY841)&gt;=名单!E:E)*(VALUE(AY841)&lt;=名单!G:G)*(AA841="正常走货")),名单!H:H),"否")</f>
        <v>否</v>
      </c>
      <c r="I841" s="64" t="s">
        <v>2644</v>
      </c>
      <c r="J841" s="64" t="s">
        <v>2646</v>
      </c>
      <c r="L841" s="65" t="s">
        <v>140</v>
      </c>
      <c r="N841" s="64" t="s">
        <v>18</v>
      </c>
      <c r="O841" s="66"/>
      <c r="P841" s="66"/>
      <c r="T841" s="66"/>
      <c r="U841" s="65" t="s">
        <v>187</v>
      </c>
      <c r="V841" s="65" t="s">
        <v>14413</v>
      </c>
      <c r="W841" s="66"/>
      <c r="Y841" s="66"/>
      <c r="Z841" s="66"/>
      <c r="AA841" s="65" t="s">
        <v>14382</v>
      </c>
      <c r="AQ841" s="64">
        <v>232.93</v>
      </c>
      <c r="AV841" s="66"/>
      <c r="AX841" s="66"/>
      <c r="AY841" s="67" t="s">
        <v>15234</v>
      </c>
      <c r="BE841" s="66"/>
    </row>
    <row r="842" spans="1:58">
      <c r="A842" s="9" t="str">
        <f t="shared" si="39"/>
        <v>2026-01</v>
      </c>
      <c r="B842" s="9" t="str">
        <f>_xlfn.XLOOKUP(I842,过机服务商重量差!A:A,过机服务商重量差!G:G)</f>
        <v>帅时莹</v>
      </c>
      <c r="C842" s="9" t="str">
        <f>IF(N842="FBA","主营产品",IF(N842="专线","专线",LOOKUP(1,0/((G842&gt;=提成标准!D:D)*(G842&lt;提成标准!E:E)),提成标准!C:C)))</f>
        <v>快递大货</v>
      </c>
      <c r="D842" s="9">
        <f t="shared" si="40"/>
        <v>150</v>
      </c>
      <c r="E842" s="9">
        <f>_xlfn.XLOOKUP(C842,提成标准!C:C,提成标准!H:H,"")</f>
        <v>0.1</v>
      </c>
      <c r="F842" s="9">
        <f t="shared" si="41"/>
        <v>15</v>
      </c>
      <c r="G842" s="9">
        <f>_xlfn.XLOOKUP(I842,过机服务商重量差!A:A,过机服务商重量差!L:L)</f>
        <v>150</v>
      </c>
      <c r="H842" s="9" t="str">
        <f ca="1">IFERROR(LOOKUP(1,0/((B842=名单!B:B)*(VALUE(AY842)&gt;=名单!E:E)*(VALUE(AY842)&lt;=名单!G:G)*(AA842="正常走货")),名单!H:H),"否")</f>
        <v>否</v>
      </c>
      <c r="I842" s="64" t="s">
        <v>2647</v>
      </c>
      <c r="J842" s="64" t="s">
        <v>2649</v>
      </c>
      <c r="L842" s="65" t="s">
        <v>287</v>
      </c>
      <c r="N842" s="64" t="s">
        <v>18</v>
      </c>
      <c r="O842" s="66"/>
      <c r="P842" s="66"/>
      <c r="T842" s="66"/>
      <c r="U842" s="65" t="s">
        <v>227</v>
      </c>
      <c r="V842" s="65" t="s">
        <v>14413</v>
      </c>
      <c r="W842" s="66"/>
      <c r="Y842" s="66"/>
      <c r="Z842" s="66"/>
      <c r="AA842" s="65" t="s">
        <v>14382</v>
      </c>
      <c r="AQ842" s="64">
        <v>445</v>
      </c>
      <c r="AV842" s="66"/>
      <c r="AW842" s="66"/>
      <c r="AX842" s="66"/>
      <c r="AY842" s="67" t="s">
        <v>15235</v>
      </c>
      <c r="BE842" s="66"/>
    </row>
    <row r="843" spans="1:58">
      <c r="A843" s="9" t="str">
        <f t="shared" si="39"/>
        <v>2026-01</v>
      </c>
      <c r="B843" s="9" t="str">
        <f>_xlfn.XLOOKUP(I843,过机服务商重量差!A:A,过机服务商重量差!G:G)</f>
        <v>玉麒麟</v>
      </c>
      <c r="C843" s="9" t="str">
        <f>IF(N843="FBA","主营产品",IF(N843="专线","专线",LOOKUP(1,0/((G843&gt;=提成标准!D:D)*(G843&lt;提成标准!E:E)),提成标准!C:C)))</f>
        <v>快递大货</v>
      </c>
      <c r="D843" s="9">
        <f t="shared" si="40"/>
        <v>57</v>
      </c>
      <c r="E843" s="9">
        <f>_xlfn.XLOOKUP(C843,提成标准!C:C,提成标准!H:H,"")</f>
        <v>0.1</v>
      </c>
      <c r="F843" s="9">
        <f t="shared" si="41"/>
        <v>5.7</v>
      </c>
      <c r="G843" s="9">
        <f>_xlfn.XLOOKUP(I843,过机服务商重量差!A:A,过机服务商重量差!L:L)</f>
        <v>57</v>
      </c>
      <c r="H843" s="9" t="str">
        <f ca="1">IFERROR(LOOKUP(1,0/((B843=名单!B:B)*(VALUE(AY843)&gt;=名单!E:E)*(VALUE(AY843)&lt;=名单!G:G)*(AA843="正常走货")),名单!H:H),"否")</f>
        <v>否</v>
      </c>
      <c r="I843" s="64" t="s">
        <v>2650</v>
      </c>
      <c r="J843" s="64" t="s">
        <v>2652</v>
      </c>
      <c r="L843" s="64" t="s">
        <v>17</v>
      </c>
      <c r="N843" s="64" t="s">
        <v>18</v>
      </c>
      <c r="O843" s="66"/>
      <c r="P843" s="66"/>
      <c r="T843" s="66"/>
      <c r="U843" s="65" t="s">
        <v>79</v>
      </c>
      <c r="V843" s="65" t="s">
        <v>14381</v>
      </c>
      <c r="W843" s="66"/>
      <c r="Y843" s="66"/>
      <c r="Z843" s="66"/>
      <c r="AA843" s="65" t="s">
        <v>14382</v>
      </c>
      <c r="AQ843" s="64">
        <v>697.1</v>
      </c>
      <c r="AU843" s="66"/>
      <c r="AV843" s="66"/>
      <c r="AX843" s="66"/>
      <c r="AY843" s="67" t="s">
        <v>15236</v>
      </c>
      <c r="BE843" s="66"/>
      <c r="BF843" s="66"/>
    </row>
    <row r="844" spans="1:58">
      <c r="A844" s="9" t="str">
        <f t="shared" si="39"/>
        <v>2026-01</v>
      </c>
      <c r="B844" s="9" t="str">
        <f>_xlfn.XLOOKUP(I844,过机服务商重量差!A:A,过机服务商重量差!G:G)</f>
        <v>玉麒麟</v>
      </c>
      <c r="C844" s="9" t="str">
        <f>IF(N844="FBA","主营产品",IF(N844="专线","专线",LOOKUP(1,0/((G844&gt;=提成标准!D:D)*(G844&lt;提成标准!E:E)),提成标准!C:C)))</f>
        <v>快递大货</v>
      </c>
      <c r="D844" s="9">
        <f t="shared" si="40"/>
        <v>37.5</v>
      </c>
      <c r="E844" s="9">
        <f>_xlfn.XLOOKUP(C844,提成标准!C:C,提成标准!H:H,"")</f>
        <v>0.1</v>
      </c>
      <c r="F844" s="9">
        <f t="shared" si="41"/>
        <v>3.75</v>
      </c>
      <c r="G844" s="9">
        <f>_xlfn.XLOOKUP(I844,过机服务商重量差!A:A,过机服务商重量差!L:L)</f>
        <v>37.5</v>
      </c>
      <c r="H844" s="9" t="str">
        <f ca="1">IFERROR(LOOKUP(1,0/((B844=名单!B:B)*(VALUE(AY844)&gt;=名单!E:E)*(VALUE(AY844)&lt;=名单!G:G)*(AA844="正常走货")),名单!H:H),"否")</f>
        <v>否</v>
      </c>
      <c r="I844" s="64" t="s">
        <v>2653</v>
      </c>
      <c r="J844" s="64" t="s">
        <v>2655</v>
      </c>
      <c r="L844" s="65" t="s">
        <v>17</v>
      </c>
      <c r="N844" s="64" t="s">
        <v>18</v>
      </c>
      <c r="O844" s="66"/>
      <c r="P844" s="66"/>
      <c r="T844" s="66"/>
      <c r="U844" s="65" t="s">
        <v>79</v>
      </c>
      <c r="V844" s="65" t="s">
        <v>14381</v>
      </c>
      <c r="W844" s="66"/>
      <c r="Y844" s="66"/>
      <c r="Z844" s="66"/>
      <c r="AA844" s="65" t="s">
        <v>14382</v>
      </c>
      <c r="AQ844" s="64">
        <v>400.6</v>
      </c>
      <c r="AV844" s="66"/>
      <c r="AX844" s="66"/>
      <c r="AY844" s="67" t="s">
        <v>15237</v>
      </c>
      <c r="BE844" s="66"/>
    </row>
    <row r="845" spans="1:58">
      <c r="A845" s="9" t="str">
        <f t="shared" si="39"/>
        <v>2026-01</v>
      </c>
      <c r="B845" s="9" t="str">
        <f>_xlfn.XLOOKUP(I845,过机服务商重量差!A:A,过机服务商重量差!G:G)</f>
        <v>玉麒麟</v>
      </c>
      <c r="C845" s="9" t="str">
        <f>IF(N845="FBA","主营产品",IF(N845="专线","专线",LOOKUP(1,0/((G845&gt;=提成标准!D:D)*(G845&lt;提成标准!E:E)),提成标准!C:C)))</f>
        <v>快递大货</v>
      </c>
      <c r="D845" s="9">
        <f t="shared" si="40"/>
        <v>56</v>
      </c>
      <c r="E845" s="9">
        <f>_xlfn.XLOOKUP(C845,提成标准!C:C,提成标准!H:H,"")</f>
        <v>0.1</v>
      </c>
      <c r="F845" s="9">
        <f t="shared" si="41"/>
        <v>5.6</v>
      </c>
      <c r="G845" s="9">
        <f>_xlfn.XLOOKUP(I845,过机服务商重量差!A:A,过机服务商重量差!L:L)</f>
        <v>56</v>
      </c>
      <c r="H845" s="9" t="str">
        <f ca="1">IFERROR(LOOKUP(1,0/((B845=名单!B:B)*(VALUE(AY845)&gt;=名单!E:E)*(VALUE(AY845)&lt;=名单!G:G)*(AA845="正常走货")),名单!H:H),"否")</f>
        <v>否</v>
      </c>
      <c r="I845" s="64" t="s">
        <v>2656</v>
      </c>
      <c r="J845" s="64" t="s">
        <v>2658</v>
      </c>
      <c r="L845" s="65" t="s">
        <v>17</v>
      </c>
      <c r="N845" s="64" t="s">
        <v>18</v>
      </c>
      <c r="O845" s="66"/>
      <c r="P845" s="66"/>
      <c r="T845" s="66"/>
      <c r="U845" s="65" t="s">
        <v>79</v>
      </c>
      <c r="V845" s="65" t="s">
        <v>14381</v>
      </c>
      <c r="W845" s="66"/>
      <c r="Y845" s="66"/>
      <c r="Z845" s="66"/>
      <c r="AA845" s="65" t="s">
        <v>14382</v>
      </c>
      <c r="AQ845" s="64">
        <v>513.6</v>
      </c>
      <c r="AV845" s="66"/>
      <c r="AW845" s="66"/>
      <c r="AX845" s="66"/>
      <c r="AY845" s="67" t="s">
        <v>15238</v>
      </c>
      <c r="BE845" s="66"/>
    </row>
    <row r="846" spans="1:58">
      <c r="A846" s="9" t="str">
        <f t="shared" si="39"/>
        <v>2026-01</v>
      </c>
      <c r="B846" s="9" t="str">
        <f>_xlfn.XLOOKUP(I846,过机服务商重量差!A:A,过机服务商重量差!G:G)</f>
        <v>玉麒麟</v>
      </c>
      <c r="C846" s="9" t="str">
        <f>IF(N846="FBA","主营产品",IF(N846="专线","专线",LOOKUP(1,0/((G846&gt;=提成标准!D:D)*(G846&lt;提成标准!E:E)),提成标准!C:C)))</f>
        <v>快递大货</v>
      </c>
      <c r="D846" s="9">
        <f t="shared" si="40"/>
        <v>42</v>
      </c>
      <c r="E846" s="9">
        <f>_xlfn.XLOOKUP(C846,提成标准!C:C,提成标准!H:H,"")</f>
        <v>0.1</v>
      </c>
      <c r="F846" s="9">
        <f t="shared" si="41"/>
        <v>4.2</v>
      </c>
      <c r="G846" s="9">
        <f>_xlfn.XLOOKUP(I846,过机服务商重量差!A:A,过机服务商重量差!L:L)</f>
        <v>42</v>
      </c>
      <c r="H846" s="9" t="str">
        <f ca="1">IFERROR(LOOKUP(1,0/((B846=名单!B:B)*(VALUE(AY846)&gt;=名单!E:E)*(VALUE(AY846)&lt;=名单!G:G)*(AA846="正常走货")),名单!H:H),"否")</f>
        <v>否</v>
      </c>
      <c r="I846" s="64" t="s">
        <v>2659</v>
      </c>
      <c r="J846" s="64" t="s">
        <v>2661</v>
      </c>
      <c r="L846" s="65" t="s">
        <v>17</v>
      </c>
      <c r="N846" s="64" t="s">
        <v>18</v>
      </c>
      <c r="O846" s="66"/>
      <c r="P846" s="66"/>
      <c r="T846" s="66"/>
      <c r="U846" s="65" t="s">
        <v>79</v>
      </c>
      <c r="V846" s="65" t="s">
        <v>14381</v>
      </c>
      <c r="W846" s="66"/>
      <c r="Y846" s="66"/>
      <c r="Z846" s="66"/>
      <c r="AA846" s="65" t="s">
        <v>14382</v>
      </c>
      <c r="AQ846" s="64">
        <v>380.6</v>
      </c>
      <c r="AV846" s="66"/>
      <c r="AX846" s="66"/>
      <c r="AY846" s="67" t="s">
        <v>15239</v>
      </c>
      <c r="BE846" s="66"/>
    </row>
    <row r="847" spans="1:58">
      <c r="A847" s="9" t="str">
        <f t="shared" si="39"/>
        <v>2026-01</v>
      </c>
      <c r="B847" s="9" t="str">
        <f>_xlfn.XLOOKUP(I847,过机服务商重量差!A:A,过机服务商重量差!G:G)</f>
        <v>风清扬</v>
      </c>
      <c r="C847" s="9" t="str">
        <f>IF(N847="FBA","主营产品",IF(N847="专线","专线",LOOKUP(1,0/((G847&gt;=提成标准!D:D)*(G847&lt;提成标准!E:E)),提成标准!C:C)))</f>
        <v>快递大货</v>
      </c>
      <c r="D847" s="9">
        <f t="shared" si="40"/>
        <v>55</v>
      </c>
      <c r="E847" s="9">
        <f>_xlfn.XLOOKUP(C847,提成标准!C:C,提成标准!H:H,"")</f>
        <v>0.1</v>
      </c>
      <c r="F847" s="9">
        <f t="shared" si="41"/>
        <v>5.5</v>
      </c>
      <c r="G847" s="9">
        <f>_xlfn.XLOOKUP(I847,过机服务商重量差!A:A,过机服务商重量差!L:L)</f>
        <v>55</v>
      </c>
      <c r="H847" s="9" t="str">
        <f ca="1">IFERROR(LOOKUP(1,0/((B847=名单!B:B)*(VALUE(AY847)&gt;=名单!E:E)*(VALUE(AY847)&lt;=名单!G:G)*(AA847="正常走货")),名单!H:H),"否")</f>
        <v>否</v>
      </c>
      <c r="I847" s="64" t="s">
        <v>2662</v>
      </c>
      <c r="J847" s="64" t="s">
        <v>2664</v>
      </c>
      <c r="L847" s="65" t="s">
        <v>332</v>
      </c>
      <c r="N847" s="64" t="s">
        <v>18</v>
      </c>
      <c r="O847" s="66"/>
      <c r="P847" s="66"/>
      <c r="T847" s="66"/>
      <c r="U847" s="65" t="s">
        <v>398</v>
      </c>
      <c r="V847" s="65" t="s">
        <v>14385</v>
      </c>
      <c r="W847" s="66"/>
      <c r="Y847" s="66"/>
      <c r="Z847" s="66"/>
      <c r="AA847" s="65" t="s">
        <v>14382</v>
      </c>
      <c r="AQ847" s="64">
        <v>27.5</v>
      </c>
      <c r="AV847" s="66"/>
      <c r="AW847" s="66"/>
      <c r="AX847" s="66"/>
      <c r="AY847" s="67" t="s">
        <v>15240</v>
      </c>
      <c r="BE847" s="66"/>
    </row>
    <row r="848" spans="1:58">
      <c r="A848" s="9" t="str">
        <f t="shared" si="39"/>
        <v>2026-01</v>
      </c>
      <c r="B848" s="9" t="str">
        <f>_xlfn.XLOOKUP(I848,过机服务商重量差!A:A,过机服务商重量差!G:G)</f>
        <v>玉麒麟</v>
      </c>
      <c r="C848" s="9" t="str">
        <f>IF(N848="FBA","主营产品",IF(N848="专线","专线",LOOKUP(1,0/((G848&gt;=提成标准!D:D)*(G848&lt;提成标准!E:E)),提成标准!C:C)))</f>
        <v>快递小货</v>
      </c>
      <c r="D848" s="9">
        <f t="shared" si="40"/>
        <v>1</v>
      </c>
      <c r="E848" s="9">
        <f>_xlfn.XLOOKUP(C848,提成标准!C:C,提成标准!H:H,"")</f>
        <v>2</v>
      </c>
      <c r="F848" s="9">
        <f t="shared" si="41"/>
        <v>2</v>
      </c>
      <c r="G848" s="9">
        <f>_xlfn.XLOOKUP(I848,过机服务商重量差!A:A,过机服务商重量差!L:L)</f>
        <v>11</v>
      </c>
      <c r="H848" s="9" t="str">
        <f ca="1">IFERROR(LOOKUP(1,0/((B848=名单!B:B)*(VALUE(AY848)&gt;=名单!E:E)*(VALUE(AY848)&lt;=名单!G:G)*(AA848="正常走货")),名单!H:H),"否")</f>
        <v>否</v>
      </c>
      <c r="I848" s="64" t="s">
        <v>2665</v>
      </c>
      <c r="J848" s="64" t="s">
        <v>2667</v>
      </c>
      <c r="L848" s="65" t="s">
        <v>17</v>
      </c>
      <c r="N848" s="64" t="s">
        <v>18</v>
      </c>
      <c r="O848" s="66"/>
      <c r="P848" s="66"/>
      <c r="T848" s="66"/>
      <c r="U848" s="65" t="s">
        <v>103</v>
      </c>
      <c r="V848" s="65" t="s">
        <v>14385</v>
      </c>
      <c r="W848" s="66"/>
      <c r="Y848" s="66"/>
      <c r="Z848" s="66"/>
      <c r="AA848" s="65" t="s">
        <v>14382</v>
      </c>
      <c r="AQ848" s="64">
        <v>101.6</v>
      </c>
      <c r="AU848" s="66"/>
      <c r="AV848" s="66"/>
      <c r="AW848" s="66"/>
      <c r="AX848" s="66"/>
      <c r="AY848" s="67" t="s">
        <v>15241</v>
      </c>
      <c r="BC848" s="66"/>
      <c r="BE848" s="66"/>
    </row>
    <row r="849" spans="1:58">
      <c r="A849" s="9" t="str">
        <f t="shared" si="39"/>
        <v>2026-01</v>
      </c>
      <c r="B849" s="9" t="str">
        <f>_xlfn.XLOOKUP(I849,过机服务商重量差!A:A,过机服务商重量差!G:G)</f>
        <v>玉麒麟</v>
      </c>
      <c r="C849" s="9" t="str">
        <f>IF(N849="FBA","主营产品",IF(N849="专线","专线",LOOKUP(1,0/((G849&gt;=提成标准!D:D)*(G849&lt;提成标准!E:E)),提成标准!C:C)))</f>
        <v>快递小货</v>
      </c>
      <c r="D849" s="9">
        <f t="shared" si="40"/>
        <v>1</v>
      </c>
      <c r="E849" s="9">
        <f>_xlfn.XLOOKUP(C849,提成标准!C:C,提成标准!H:H,"")</f>
        <v>2</v>
      </c>
      <c r="F849" s="9">
        <f t="shared" si="41"/>
        <v>2</v>
      </c>
      <c r="G849" s="9">
        <f>_xlfn.XLOOKUP(I849,过机服务商重量差!A:A,过机服务商重量差!L:L)</f>
        <v>10.5</v>
      </c>
      <c r="H849" s="9" t="str">
        <f ca="1">IFERROR(LOOKUP(1,0/((B849=名单!B:B)*(VALUE(AY849)&gt;=名单!E:E)*(VALUE(AY849)&lt;=名单!G:G)*(AA849="正常走货")),名单!H:H),"否")</f>
        <v>否</v>
      </c>
      <c r="I849" s="64" t="s">
        <v>2668</v>
      </c>
      <c r="J849" s="64" t="s">
        <v>2670</v>
      </c>
      <c r="L849" s="65" t="s">
        <v>17</v>
      </c>
      <c r="N849" s="64" t="s">
        <v>18</v>
      </c>
      <c r="O849" s="66"/>
      <c r="P849" s="66"/>
      <c r="T849" s="66"/>
      <c r="U849" s="65" t="s">
        <v>103</v>
      </c>
      <c r="V849" s="65" t="s">
        <v>14385</v>
      </c>
      <c r="W849" s="66"/>
      <c r="Y849" s="66"/>
      <c r="Z849" s="66"/>
      <c r="AA849" s="65" t="s">
        <v>14382</v>
      </c>
      <c r="AQ849" s="64">
        <v>101.6</v>
      </c>
      <c r="AV849" s="66"/>
      <c r="AX849" s="66"/>
      <c r="AY849" s="67" t="s">
        <v>15242</v>
      </c>
      <c r="BE849" s="66"/>
    </row>
    <row r="850" spans="1:58">
      <c r="A850" s="9" t="str">
        <f t="shared" si="39"/>
        <v>2026-01</v>
      </c>
      <c r="B850" s="9" t="str">
        <f>_xlfn.XLOOKUP(I850,过机服务商重量差!A:A,过机服务商重量差!G:G)</f>
        <v>玉麒麟</v>
      </c>
      <c r="C850" s="9" t="str">
        <f>IF(N850="FBA","主营产品",IF(N850="专线","专线",LOOKUP(1,0/((G850&gt;=提成标准!D:D)*(G850&lt;提成标准!E:E)),提成标准!C:C)))</f>
        <v>快递小货</v>
      </c>
      <c r="D850" s="9">
        <f t="shared" si="40"/>
        <v>1</v>
      </c>
      <c r="E850" s="9">
        <f>_xlfn.XLOOKUP(C850,提成标准!C:C,提成标准!H:H,"")</f>
        <v>2</v>
      </c>
      <c r="F850" s="9">
        <f t="shared" si="41"/>
        <v>2</v>
      </c>
      <c r="G850" s="9">
        <f>_xlfn.XLOOKUP(I850,过机服务商重量差!A:A,过机服务商重量差!L:L)</f>
        <v>10.5</v>
      </c>
      <c r="H850" s="9" t="str">
        <f ca="1">IFERROR(LOOKUP(1,0/((B850=名单!B:B)*(VALUE(AY850)&gt;=名单!E:E)*(VALUE(AY850)&lt;=名单!G:G)*(AA850="正常走货")),名单!H:H),"否")</f>
        <v>否</v>
      </c>
      <c r="I850" s="64" t="s">
        <v>2671</v>
      </c>
      <c r="J850" s="64" t="s">
        <v>2673</v>
      </c>
      <c r="L850" s="65" t="s">
        <v>17</v>
      </c>
      <c r="N850" s="64" t="s">
        <v>18</v>
      </c>
      <c r="O850" s="66"/>
      <c r="P850" s="66"/>
      <c r="T850" s="66"/>
      <c r="U850" s="65" t="s">
        <v>103</v>
      </c>
      <c r="V850" s="65" t="s">
        <v>14385</v>
      </c>
      <c r="W850" s="66"/>
      <c r="Y850" s="66"/>
      <c r="Z850" s="66"/>
      <c r="AA850" s="65" t="s">
        <v>14382</v>
      </c>
      <c r="AQ850" s="64">
        <v>101.6</v>
      </c>
      <c r="AV850" s="66"/>
      <c r="AX850" s="66"/>
      <c r="AY850" s="67" t="s">
        <v>15243</v>
      </c>
      <c r="BE850" s="66"/>
      <c r="BF850" s="66"/>
    </row>
    <row r="851" spans="1:58">
      <c r="A851" s="9" t="str">
        <f t="shared" si="39"/>
        <v>2026-01</v>
      </c>
      <c r="B851" s="9" t="str">
        <f>_xlfn.XLOOKUP(I851,过机服务商重量差!A:A,过机服务商重量差!G:G)</f>
        <v>玉麒麟</v>
      </c>
      <c r="C851" s="9" t="str">
        <f>IF(N851="FBA","主营产品",IF(N851="专线","专线",LOOKUP(1,0/((G851&gt;=提成标准!D:D)*(G851&lt;提成标准!E:E)),提成标准!C:C)))</f>
        <v>快递小货</v>
      </c>
      <c r="D851" s="9">
        <f t="shared" si="40"/>
        <v>1</v>
      </c>
      <c r="E851" s="9">
        <f>_xlfn.XLOOKUP(C851,提成标准!C:C,提成标准!H:H,"")</f>
        <v>2</v>
      </c>
      <c r="F851" s="9">
        <f t="shared" si="41"/>
        <v>2</v>
      </c>
      <c r="G851" s="9">
        <f>_xlfn.XLOOKUP(I851,过机服务商重量差!A:A,过机服务商重量差!L:L)</f>
        <v>9</v>
      </c>
      <c r="H851" s="9" t="str">
        <f ca="1">IFERROR(LOOKUP(1,0/((B851=名单!B:B)*(VALUE(AY851)&gt;=名单!E:E)*(VALUE(AY851)&lt;=名单!G:G)*(AA851="正常走货")),名单!H:H),"否")</f>
        <v>否</v>
      </c>
      <c r="I851" s="64" t="s">
        <v>2674</v>
      </c>
      <c r="J851" s="64" t="s">
        <v>2676</v>
      </c>
      <c r="L851" s="65" t="s">
        <v>17</v>
      </c>
      <c r="N851" s="64" t="s">
        <v>18</v>
      </c>
      <c r="O851" s="66"/>
      <c r="P851" s="66"/>
      <c r="T851" s="66"/>
      <c r="U851" s="65" t="s">
        <v>103</v>
      </c>
      <c r="V851" s="65" t="s">
        <v>14385</v>
      </c>
      <c r="W851" s="66"/>
      <c r="Y851" s="66"/>
      <c r="Z851" s="66"/>
      <c r="AA851" s="65" t="s">
        <v>14382</v>
      </c>
      <c r="AQ851" s="64">
        <v>101.6</v>
      </c>
      <c r="AV851" s="66"/>
      <c r="AX851" s="66"/>
      <c r="AY851" s="67" t="s">
        <v>15244</v>
      </c>
      <c r="BC851" s="66"/>
      <c r="BE851" s="66"/>
      <c r="BF851" s="66"/>
    </row>
    <row r="852" spans="1:58">
      <c r="A852" s="9" t="str">
        <f t="shared" si="39"/>
        <v>2026-01</v>
      </c>
      <c r="B852" s="9" t="str">
        <f>_xlfn.XLOOKUP(I852,过机服务商重量差!A:A,过机服务商重量差!G:G)</f>
        <v>帅时莹</v>
      </c>
      <c r="C852" s="9" t="str">
        <f>IF(N852="FBA","主营产品",IF(N852="专线","专线",LOOKUP(1,0/((G852&gt;=提成标准!D:D)*(G852&lt;提成标准!E:E)),提成标准!C:C)))</f>
        <v>快递大货</v>
      </c>
      <c r="D852" s="9">
        <f t="shared" si="40"/>
        <v>51</v>
      </c>
      <c r="E852" s="9">
        <f>_xlfn.XLOOKUP(C852,提成标准!C:C,提成标准!H:H,"")</f>
        <v>0.1</v>
      </c>
      <c r="F852" s="9">
        <f t="shared" si="41"/>
        <v>5.1</v>
      </c>
      <c r="G852" s="9">
        <f>_xlfn.XLOOKUP(I852,过机服务商重量差!A:A,过机服务商重量差!L:L)</f>
        <v>51</v>
      </c>
      <c r="H852" s="9" t="str">
        <f ca="1">IFERROR(LOOKUP(1,0/((B852=名单!B:B)*(VALUE(AY852)&gt;=名单!E:E)*(VALUE(AY852)&lt;=名单!G:G)*(AA852="正常走货")),名单!H:H),"否")</f>
        <v>否</v>
      </c>
      <c r="I852" s="64" t="s">
        <v>2677</v>
      </c>
      <c r="J852" s="64" t="s">
        <v>2679</v>
      </c>
      <c r="L852" s="65" t="s">
        <v>287</v>
      </c>
      <c r="N852" s="64" t="s">
        <v>18</v>
      </c>
      <c r="O852" s="66"/>
      <c r="P852" s="66"/>
      <c r="T852" s="66"/>
      <c r="U852" s="65" t="s">
        <v>227</v>
      </c>
      <c r="V852" s="65" t="s">
        <v>14413</v>
      </c>
      <c r="W852" s="66"/>
      <c r="Y852" s="66"/>
      <c r="Z852" s="66"/>
      <c r="AA852" s="65" t="s">
        <v>14382</v>
      </c>
      <c r="AQ852" s="64">
        <v>220.5</v>
      </c>
      <c r="AU852" s="66"/>
      <c r="AV852" s="66"/>
      <c r="AW852" s="66"/>
      <c r="AX852" s="66"/>
      <c r="AY852" s="67" t="s">
        <v>15245</v>
      </c>
      <c r="BC852" s="66"/>
      <c r="BE852" s="66"/>
    </row>
    <row r="853" spans="1:58">
      <c r="A853" s="9" t="str">
        <f t="shared" si="39"/>
        <v>2026-01</v>
      </c>
      <c r="B853" s="9" t="str">
        <f>_xlfn.XLOOKUP(I853,过机服务商重量差!A:A,过机服务商重量差!G:G)</f>
        <v>无崖子</v>
      </c>
      <c r="C853" s="9" t="str">
        <f>IF(N853="FBA","主营产品",IF(N853="专线","专线",LOOKUP(1,0/((G853&gt;=提成标准!D:D)*(G853&lt;提成标准!E:E)),提成标准!C:C)))</f>
        <v>快递小货</v>
      </c>
      <c r="D853" s="9">
        <f t="shared" si="40"/>
        <v>1</v>
      </c>
      <c r="E853" s="9">
        <f>_xlfn.XLOOKUP(C853,提成标准!C:C,提成标准!H:H,"")</f>
        <v>2</v>
      </c>
      <c r="F853" s="9">
        <f t="shared" si="41"/>
        <v>2</v>
      </c>
      <c r="G853" s="9">
        <f>_xlfn.XLOOKUP(I853,过机服务商重量差!A:A,过机服务商重量差!L:L)</f>
        <v>1</v>
      </c>
      <c r="H853" s="9" t="str">
        <f ca="1">IFERROR(LOOKUP(1,0/((B853=名单!B:B)*(VALUE(AY853)&gt;=名单!E:E)*(VALUE(AY853)&lt;=名单!G:G)*(AA853="正常走货")),名单!H:H),"否")</f>
        <v>是</v>
      </c>
      <c r="I853" s="64" t="s">
        <v>2680</v>
      </c>
      <c r="J853" s="64" t="s">
        <v>2682</v>
      </c>
      <c r="L853" s="65" t="s">
        <v>160</v>
      </c>
      <c r="N853" s="64" t="s">
        <v>18</v>
      </c>
      <c r="O853" s="66"/>
      <c r="P853" s="66"/>
      <c r="T853" s="66"/>
      <c r="U853" s="65" t="s">
        <v>145</v>
      </c>
      <c r="V853" s="65" t="s">
        <v>14410</v>
      </c>
      <c r="W853" s="66"/>
      <c r="Y853" s="66"/>
      <c r="Z853" s="66"/>
      <c r="AA853" s="65" t="s">
        <v>14382</v>
      </c>
      <c r="AQ853" s="64">
        <v>0</v>
      </c>
      <c r="AV853" s="66"/>
      <c r="AX853" s="66"/>
      <c r="AY853" s="67" t="s">
        <v>15246</v>
      </c>
      <c r="BE853" s="66"/>
      <c r="BF853" s="66"/>
    </row>
    <row r="854" spans="1:58">
      <c r="A854" s="9" t="str">
        <f t="shared" si="39"/>
        <v>2026-01</v>
      </c>
      <c r="B854" s="9" t="str">
        <f>_xlfn.XLOOKUP(I854,过机服务商重量差!A:A,过机服务商重量差!G:G)</f>
        <v>风清扬</v>
      </c>
      <c r="C854" s="9" t="str">
        <f>IF(N854="FBA","主营产品",IF(N854="专线","专线",LOOKUP(1,0/((G854&gt;=提成标准!D:D)*(G854&lt;提成标准!E:E)),提成标准!C:C)))</f>
        <v>快递大货</v>
      </c>
      <c r="D854" s="9">
        <f t="shared" si="40"/>
        <v>270</v>
      </c>
      <c r="E854" s="9">
        <f>_xlfn.XLOOKUP(C854,提成标准!C:C,提成标准!H:H,"")</f>
        <v>0.1</v>
      </c>
      <c r="F854" s="9">
        <f t="shared" si="41"/>
        <v>27</v>
      </c>
      <c r="G854" s="9">
        <f>_xlfn.XLOOKUP(I854,过机服务商重量差!A:A,过机服务商重量差!L:L)</f>
        <v>270</v>
      </c>
      <c r="H854" s="9" t="str">
        <f ca="1">IFERROR(LOOKUP(1,0/((B854=名单!B:B)*(VALUE(AY854)&gt;=名单!E:E)*(VALUE(AY854)&lt;=名单!G:G)*(AA854="正常走货")),名单!H:H),"否")</f>
        <v>否</v>
      </c>
      <c r="I854" s="64" t="s">
        <v>2683</v>
      </c>
      <c r="J854" s="64" t="s">
        <v>2685</v>
      </c>
      <c r="L854" s="65" t="s">
        <v>2686</v>
      </c>
      <c r="N854" s="64" t="s">
        <v>18</v>
      </c>
      <c r="O854" s="66"/>
      <c r="P854" s="66"/>
      <c r="T854" s="66"/>
      <c r="U854" s="65" t="s">
        <v>421</v>
      </c>
      <c r="V854" s="65" t="s">
        <v>14385</v>
      </c>
      <c r="W854" s="66"/>
      <c r="Y854" s="66"/>
      <c r="Z854" s="66"/>
      <c r="AA854" s="65" t="s">
        <v>14382</v>
      </c>
      <c r="AQ854" s="64">
        <v>0</v>
      </c>
      <c r="AV854" s="66"/>
      <c r="AW854" s="66"/>
      <c r="AX854" s="66"/>
      <c r="AY854" s="67" t="s">
        <v>15247</v>
      </c>
      <c r="BE854" s="66"/>
    </row>
    <row r="855" spans="1:58">
      <c r="A855" s="9" t="str">
        <f t="shared" si="39"/>
        <v>2026-01</v>
      </c>
      <c r="B855" s="9" t="str">
        <f>_xlfn.XLOOKUP(I855,过机服务商重量差!A:A,过机服务商重量差!G:G)</f>
        <v>帅时莹</v>
      </c>
      <c r="C855" s="9" t="str">
        <f>IF(N855="FBA","主营产品",IF(N855="专线","专线",LOOKUP(1,0/((G855&gt;=提成标准!D:D)*(G855&lt;提成标准!E:E)),提成标准!C:C)))</f>
        <v>快递小货</v>
      </c>
      <c r="D855" s="9">
        <f t="shared" si="40"/>
        <v>1</v>
      </c>
      <c r="E855" s="9">
        <f>_xlfn.XLOOKUP(C855,提成标准!C:C,提成标准!H:H,"")</f>
        <v>2</v>
      </c>
      <c r="F855" s="9">
        <f t="shared" si="41"/>
        <v>2</v>
      </c>
      <c r="G855" s="9">
        <f>_xlfn.XLOOKUP(I855,过机服务商重量差!A:A,过机服务商重量差!L:L)</f>
        <v>3</v>
      </c>
      <c r="H855" s="9" t="str">
        <f ca="1">IFERROR(LOOKUP(1,0/((B855=名单!B:B)*(VALUE(AY855)&gt;=名单!E:E)*(VALUE(AY855)&lt;=名单!G:G)*(AA855="正常走货")),名单!H:H),"否")</f>
        <v>否</v>
      </c>
      <c r="I855" s="64" t="s">
        <v>2687</v>
      </c>
      <c r="J855" s="64" t="s">
        <v>2689</v>
      </c>
      <c r="L855" s="65" t="s">
        <v>140</v>
      </c>
      <c r="N855" s="64" t="s">
        <v>18</v>
      </c>
      <c r="O855" s="66"/>
      <c r="P855" s="66"/>
      <c r="T855" s="66"/>
      <c r="U855" s="65" t="s">
        <v>562</v>
      </c>
      <c r="V855" s="65" t="s">
        <v>14413</v>
      </c>
      <c r="W855" s="66"/>
      <c r="Y855" s="66"/>
      <c r="Z855" s="66"/>
      <c r="AA855" s="65" t="s">
        <v>14382</v>
      </c>
      <c r="AQ855" s="64">
        <v>87.87</v>
      </c>
      <c r="AV855" s="66"/>
      <c r="AX855" s="66"/>
      <c r="AY855" s="67" t="s">
        <v>15248</v>
      </c>
    </row>
    <row r="856" spans="1:58">
      <c r="A856" s="9" t="str">
        <f t="shared" si="39"/>
        <v>2026-01</v>
      </c>
      <c r="B856" s="9" t="str">
        <f>_xlfn.XLOOKUP(I856,过机服务商重量差!A:A,过机服务商重量差!G:G)</f>
        <v>玉麒麟</v>
      </c>
      <c r="C856" s="9" t="str">
        <f>IF(N856="FBA","主营产品",IF(N856="专线","专线",LOOKUP(1,0/((G856&gt;=提成标准!D:D)*(G856&lt;提成标准!E:E)),提成标准!C:C)))</f>
        <v>快递小货</v>
      </c>
      <c r="D856" s="9">
        <f t="shared" si="40"/>
        <v>1</v>
      </c>
      <c r="E856" s="9">
        <f>_xlfn.XLOOKUP(C856,提成标准!C:C,提成标准!H:H,"")</f>
        <v>2</v>
      </c>
      <c r="F856" s="9">
        <f t="shared" si="41"/>
        <v>2</v>
      </c>
      <c r="G856" s="9">
        <f>_xlfn.XLOOKUP(I856,过机服务商重量差!A:A,过机服务商重量差!L:L)</f>
        <v>3</v>
      </c>
      <c r="H856" s="9" t="str">
        <f ca="1">IFERROR(LOOKUP(1,0/((B856=名单!B:B)*(VALUE(AY856)&gt;=名单!E:E)*(VALUE(AY856)&lt;=名单!G:G)*(AA856="正常走货")),名单!H:H),"否")</f>
        <v>否</v>
      </c>
      <c r="I856" s="64" t="s">
        <v>2690</v>
      </c>
      <c r="J856" s="64" t="s">
        <v>2692</v>
      </c>
      <c r="L856" s="65" t="s">
        <v>17</v>
      </c>
      <c r="N856" s="64" t="s">
        <v>18</v>
      </c>
      <c r="O856" s="66"/>
      <c r="P856" s="66"/>
      <c r="T856" s="66"/>
      <c r="U856" s="65" t="s">
        <v>562</v>
      </c>
      <c r="V856" s="65" t="s">
        <v>14413</v>
      </c>
      <c r="W856" s="66"/>
      <c r="Y856" s="66"/>
      <c r="Z856" s="66"/>
      <c r="AA856" s="65" t="s">
        <v>14382</v>
      </c>
      <c r="AQ856" s="64">
        <v>56</v>
      </c>
      <c r="AU856" s="66"/>
      <c r="AV856" s="66"/>
      <c r="AW856" s="66"/>
      <c r="AX856" s="66"/>
      <c r="AY856" s="67" t="s">
        <v>15249</v>
      </c>
      <c r="BC856" s="66"/>
      <c r="BE856" s="66"/>
    </row>
    <row r="857" spans="1:58">
      <c r="A857" s="9" t="str">
        <f t="shared" si="39"/>
        <v>2026-01</v>
      </c>
      <c r="B857" s="9" t="str">
        <f>_xlfn.XLOOKUP(I857,过机服务商重量差!A:A,过机服务商重量差!G:G)</f>
        <v>帅时莹</v>
      </c>
      <c r="C857" s="9" t="str">
        <f>IF(N857="FBA","主营产品",IF(N857="专线","专线",LOOKUP(1,0/((G857&gt;=提成标准!D:D)*(G857&lt;提成标准!E:E)),提成标准!C:C)))</f>
        <v>快递小货</v>
      </c>
      <c r="D857" s="9">
        <f t="shared" si="40"/>
        <v>1</v>
      </c>
      <c r="E857" s="9">
        <f>_xlfn.XLOOKUP(C857,提成标准!C:C,提成标准!H:H,"")</f>
        <v>2</v>
      </c>
      <c r="F857" s="9">
        <f t="shared" si="41"/>
        <v>2</v>
      </c>
      <c r="G857" s="9">
        <f>_xlfn.XLOOKUP(I857,过机服务商重量差!A:A,过机服务商重量差!L:L)</f>
        <v>1</v>
      </c>
      <c r="H857" s="9" t="str">
        <f ca="1">IFERROR(LOOKUP(1,0/((B857=名单!B:B)*(VALUE(AY857)&gt;=名单!E:E)*(VALUE(AY857)&lt;=名单!G:G)*(AA857="正常走货")),名单!H:H),"否")</f>
        <v>否</v>
      </c>
      <c r="I857" s="64" t="s">
        <v>2693</v>
      </c>
      <c r="J857" s="64" t="s">
        <v>2695</v>
      </c>
      <c r="L857" s="65" t="s">
        <v>458</v>
      </c>
      <c r="N857" s="64" t="s">
        <v>18</v>
      </c>
      <c r="O857" s="66"/>
      <c r="P857" s="66"/>
      <c r="T857" s="66"/>
      <c r="U857" s="65" t="s">
        <v>562</v>
      </c>
      <c r="V857" s="65" t="s">
        <v>14413</v>
      </c>
      <c r="W857" s="66"/>
      <c r="Y857" s="66"/>
      <c r="Z857" s="66"/>
      <c r="AA857" s="65" t="s">
        <v>14382</v>
      </c>
      <c r="AQ857" s="64">
        <v>55</v>
      </c>
      <c r="AV857" s="66"/>
      <c r="AX857" s="66"/>
      <c r="AY857" s="67" t="s">
        <v>15250</v>
      </c>
      <c r="BC857" s="66"/>
      <c r="BE857" s="66"/>
      <c r="BF857" s="66"/>
    </row>
    <row r="858" spans="1:58">
      <c r="A858" s="9" t="str">
        <f t="shared" si="39"/>
        <v>2026-01</v>
      </c>
      <c r="B858" s="9" t="str">
        <f>_xlfn.XLOOKUP(I858,过机服务商重量差!A:A,过机服务商重量差!G:G)</f>
        <v>无崖子</v>
      </c>
      <c r="C858" s="9" t="str">
        <f>IF(N858="FBA","主营产品",IF(N858="专线","专线",LOOKUP(1,0/((G858&gt;=提成标准!D:D)*(G858&lt;提成标准!E:E)),提成标准!C:C)))</f>
        <v>快递小货</v>
      </c>
      <c r="D858" s="9">
        <f t="shared" si="40"/>
        <v>1</v>
      </c>
      <c r="E858" s="9">
        <f>_xlfn.XLOOKUP(C858,提成标准!C:C,提成标准!H:H,"")</f>
        <v>2</v>
      </c>
      <c r="F858" s="9">
        <f t="shared" si="41"/>
        <v>2</v>
      </c>
      <c r="G858" s="9">
        <f>_xlfn.XLOOKUP(I858,过机服务商重量差!A:A,过机服务商重量差!L:L)</f>
        <v>4</v>
      </c>
      <c r="H858" s="9" t="str">
        <f ca="1">IFERROR(LOOKUP(1,0/((B858=名单!B:B)*(VALUE(AY858)&gt;=名单!E:E)*(VALUE(AY858)&lt;=名单!G:G)*(AA858="正常走货")),名单!H:H),"否")</f>
        <v>是</v>
      </c>
      <c r="I858" s="64" t="s">
        <v>2696</v>
      </c>
      <c r="J858" s="64" t="s">
        <v>2698</v>
      </c>
      <c r="L858" s="65" t="s">
        <v>1025</v>
      </c>
      <c r="N858" s="64" t="s">
        <v>18</v>
      </c>
      <c r="O858" s="66"/>
      <c r="P858" s="66"/>
      <c r="T858" s="66"/>
      <c r="U858" s="65" t="s">
        <v>191</v>
      </c>
      <c r="V858" s="65" t="s">
        <v>14413</v>
      </c>
      <c r="W858" s="66"/>
      <c r="Y858" s="66"/>
      <c r="Z858" s="66"/>
      <c r="AA858" s="65" t="s">
        <v>14382</v>
      </c>
      <c r="AQ858" s="64">
        <v>56.02</v>
      </c>
      <c r="AV858" s="66"/>
      <c r="AX858" s="66"/>
      <c r="AY858" s="67" t="s">
        <v>15251</v>
      </c>
      <c r="BE858" s="66"/>
    </row>
    <row r="859" spans="1:58">
      <c r="A859" s="9" t="str">
        <f t="shared" si="39"/>
        <v>2026-01</v>
      </c>
      <c r="B859" s="9" t="str">
        <f>_xlfn.XLOOKUP(I859,过机服务商重量差!A:A,过机服务商重量差!G:G)</f>
        <v>玉麒麟</v>
      </c>
      <c r="C859" s="9" t="str">
        <f>IF(N859="FBA","主营产品",IF(N859="专线","专线",LOOKUP(1,0/((G859&gt;=提成标准!D:D)*(G859&lt;提成标准!E:E)),提成标准!C:C)))</f>
        <v>快递大货</v>
      </c>
      <c r="D859" s="9">
        <f t="shared" si="40"/>
        <v>288</v>
      </c>
      <c r="E859" s="9">
        <f>_xlfn.XLOOKUP(C859,提成标准!C:C,提成标准!H:H,"")</f>
        <v>0.1</v>
      </c>
      <c r="F859" s="9">
        <f t="shared" si="41"/>
        <v>28.8</v>
      </c>
      <c r="G859" s="9">
        <f>_xlfn.XLOOKUP(I859,过机服务商重量差!A:A,过机服务商重量差!L:L)</f>
        <v>288</v>
      </c>
      <c r="H859" s="9" t="str">
        <f ca="1">IFERROR(LOOKUP(1,0/((B859=名单!B:B)*(VALUE(AY859)&gt;=名单!E:E)*(VALUE(AY859)&lt;=名单!G:G)*(AA859="正常走货")),名单!H:H),"否")</f>
        <v>否</v>
      </c>
      <c r="I859" s="64" t="s">
        <v>2699</v>
      </c>
      <c r="J859" s="64" t="s">
        <v>2701</v>
      </c>
      <c r="L859" s="65" t="s">
        <v>17</v>
      </c>
      <c r="N859" s="64" t="s">
        <v>18</v>
      </c>
      <c r="O859" s="66"/>
      <c r="P859" s="66"/>
      <c r="T859" s="66"/>
      <c r="U859" s="65" t="s">
        <v>227</v>
      </c>
      <c r="V859" s="65" t="s">
        <v>14413</v>
      </c>
      <c r="W859" s="66"/>
      <c r="Y859" s="66"/>
      <c r="Z859" s="66"/>
      <c r="AA859" s="65" t="s">
        <v>14382</v>
      </c>
      <c r="AQ859" s="64">
        <v>638</v>
      </c>
      <c r="AV859" s="66"/>
      <c r="AX859" s="66"/>
      <c r="AY859" s="67" t="s">
        <v>15252</v>
      </c>
      <c r="BC859" s="66"/>
      <c r="BE859" s="66"/>
      <c r="BF859" s="66"/>
    </row>
    <row r="860" spans="1:58">
      <c r="A860" s="9" t="str">
        <f t="shared" si="39"/>
        <v>2026-01</v>
      </c>
      <c r="B860" s="9" t="str">
        <f>_xlfn.XLOOKUP(I860,过机服务商重量差!A:A,过机服务商重量差!G:G)</f>
        <v>玉麒麟</v>
      </c>
      <c r="C860" s="9" t="str">
        <f>IF(N860="FBA","主营产品",IF(N860="专线","专线",LOOKUP(1,0/((G860&gt;=提成标准!D:D)*(G860&lt;提成标准!E:E)),提成标准!C:C)))</f>
        <v>快递小货</v>
      </c>
      <c r="D860" s="9">
        <f t="shared" si="40"/>
        <v>1</v>
      </c>
      <c r="E860" s="9">
        <f>_xlfn.XLOOKUP(C860,提成标准!C:C,提成标准!H:H,"")</f>
        <v>2</v>
      </c>
      <c r="F860" s="9">
        <f t="shared" si="41"/>
        <v>2</v>
      </c>
      <c r="G860" s="9">
        <f>_xlfn.XLOOKUP(I860,过机服务商重量差!A:A,过机服务商重量差!L:L)</f>
        <v>2</v>
      </c>
      <c r="H860" s="9" t="str">
        <f ca="1">IFERROR(LOOKUP(1,0/((B860=名单!B:B)*(VALUE(AY860)&gt;=名单!E:E)*(VALUE(AY860)&lt;=名单!G:G)*(AA860="正常走货")),名单!H:H),"否")</f>
        <v>否</v>
      </c>
      <c r="I860" s="64" t="s">
        <v>2702</v>
      </c>
      <c r="J860" s="64" t="s">
        <v>2704</v>
      </c>
      <c r="L860" s="65" t="s">
        <v>256</v>
      </c>
      <c r="N860" s="65" t="s">
        <v>18</v>
      </c>
      <c r="O860" s="66"/>
      <c r="P860" s="66"/>
      <c r="T860" s="66"/>
      <c r="U860" s="65" t="s">
        <v>1410</v>
      </c>
      <c r="V860" s="64" t="s">
        <v>14410</v>
      </c>
      <c r="W860" s="66"/>
      <c r="Y860" s="66"/>
      <c r="Z860" s="66"/>
      <c r="AA860" s="65" t="s">
        <v>14382</v>
      </c>
      <c r="AQ860" s="64">
        <v>10</v>
      </c>
      <c r="AU860" s="66"/>
      <c r="AV860" s="66"/>
      <c r="AW860" s="66"/>
      <c r="AX860" s="66"/>
      <c r="AY860" s="67" t="s">
        <v>15253</v>
      </c>
      <c r="BE860" s="66"/>
      <c r="BF860" s="66"/>
    </row>
    <row r="861" spans="1:58">
      <c r="A861" s="9" t="str">
        <f t="shared" si="39"/>
        <v>2026-01</v>
      </c>
      <c r="B861" s="9" t="str">
        <f>_xlfn.XLOOKUP(I861,过机服务商重量差!A:A,过机服务商重量差!G:G)</f>
        <v>风清扬</v>
      </c>
      <c r="C861" s="9" t="str">
        <f>IF(N861="FBA","主营产品",IF(N861="专线","专线",LOOKUP(1,0/((G861&gt;=提成标准!D:D)*(G861&lt;提成标准!E:E)),提成标准!C:C)))</f>
        <v>快递大货</v>
      </c>
      <c r="D861" s="9">
        <f t="shared" si="40"/>
        <v>36</v>
      </c>
      <c r="E861" s="9">
        <f>_xlfn.XLOOKUP(C861,提成标准!C:C,提成标准!H:H,"")</f>
        <v>0.1</v>
      </c>
      <c r="F861" s="9">
        <f t="shared" si="41"/>
        <v>3.6</v>
      </c>
      <c r="G861" s="9">
        <f>_xlfn.XLOOKUP(I861,过机服务商重量差!A:A,过机服务商重量差!L:L)</f>
        <v>36</v>
      </c>
      <c r="H861" s="9" t="str">
        <f ca="1">IFERROR(LOOKUP(1,0/((B861=名单!B:B)*(VALUE(AY861)&gt;=名单!E:E)*(VALUE(AY861)&lt;=名单!G:G)*(AA861="正常走货")),名单!H:H),"否")</f>
        <v>否</v>
      </c>
      <c r="I861" s="64" t="s">
        <v>2705</v>
      </c>
      <c r="J861" s="64" t="s">
        <v>2707</v>
      </c>
      <c r="L861" s="65" t="s">
        <v>2375</v>
      </c>
      <c r="N861" s="64" t="s">
        <v>18</v>
      </c>
      <c r="O861" s="66"/>
      <c r="P861" s="66"/>
      <c r="T861" s="66"/>
      <c r="U861" s="65" t="s">
        <v>2376</v>
      </c>
      <c r="V861" s="65" t="s">
        <v>14581</v>
      </c>
      <c r="W861" s="66"/>
      <c r="Y861" s="66"/>
      <c r="Z861" s="66"/>
      <c r="AA861" s="65" t="s">
        <v>14382</v>
      </c>
      <c r="AQ861" s="64">
        <v>100</v>
      </c>
      <c r="AV861" s="66"/>
      <c r="AX861" s="66"/>
      <c r="AY861" s="67" t="s">
        <v>15254</v>
      </c>
      <c r="BE861" s="66"/>
    </row>
    <row r="862" spans="1:58">
      <c r="A862" s="9" t="str">
        <f t="shared" si="39"/>
        <v>2026-01</v>
      </c>
      <c r="B862" s="9" t="str">
        <f>_xlfn.XLOOKUP(I862,过机服务商重量差!A:A,过机服务商重量差!G:G)</f>
        <v>小旋风</v>
      </c>
      <c r="C862" s="9" t="str">
        <f>IF(N862="FBA","主营产品",IF(N862="专线","专线",LOOKUP(1,0/((G862&gt;=提成标准!D:D)*(G862&lt;提成标准!E:E)),提成标准!C:C)))</f>
        <v>快递大货</v>
      </c>
      <c r="D862" s="9">
        <f t="shared" si="40"/>
        <v>54</v>
      </c>
      <c r="E862" s="9">
        <f>_xlfn.XLOOKUP(C862,提成标准!C:C,提成标准!H:H,"")</f>
        <v>0.1</v>
      </c>
      <c r="F862" s="9">
        <f t="shared" si="41"/>
        <v>5.4</v>
      </c>
      <c r="G862" s="9">
        <f>_xlfn.XLOOKUP(I862,过机服务商重量差!A:A,过机服务商重量差!L:L)</f>
        <v>54</v>
      </c>
      <c r="H862" s="9" t="str">
        <f ca="1">IFERROR(LOOKUP(1,0/((B862=名单!B:B)*(VALUE(AY862)&gt;=名单!E:E)*(VALUE(AY862)&lt;=名单!G:G)*(AA862="正常走货")),名单!H:H),"否")</f>
        <v>否</v>
      </c>
      <c r="I862" s="64" t="s">
        <v>2708</v>
      </c>
      <c r="J862" s="64" t="s">
        <v>2710</v>
      </c>
      <c r="L862" s="65" t="s">
        <v>1377</v>
      </c>
      <c r="N862" s="64" t="s">
        <v>18</v>
      </c>
      <c r="O862" s="66"/>
      <c r="P862" s="66"/>
      <c r="T862" s="66"/>
      <c r="U862" s="65" t="s">
        <v>145</v>
      </c>
      <c r="V862" s="65" t="s">
        <v>14410</v>
      </c>
      <c r="W862" s="66"/>
      <c r="Y862" s="66"/>
      <c r="Z862" s="66"/>
      <c r="AA862" s="65" t="s">
        <v>14382</v>
      </c>
      <c r="AQ862" s="64">
        <v>54</v>
      </c>
      <c r="AV862" s="66"/>
      <c r="AX862" s="66"/>
      <c r="AY862" s="67" t="s">
        <v>15255</v>
      </c>
      <c r="BE862" s="66"/>
    </row>
    <row r="863" spans="1:58">
      <c r="A863" s="9" t="str">
        <f t="shared" si="39"/>
        <v>2026-01</v>
      </c>
      <c r="B863" s="9" t="str">
        <f>_xlfn.XLOOKUP(I863,过机服务商重量差!A:A,过机服务商重量差!G:G)</f>
        <v>玉麒麟</v>
      </c>
      <c r="C863" s="9" t="str">
        <f>IF(N863="FBA","主营产品",IF(N863="专线","专线",LOOKUP(1,0/((G863&gt;=提成标准!D:D)*(G863&lt;提成标准!E:E)),提成标准!C:C)))</f>
        <v>快递小货</v>
      </c>
      <c r="D863" s="9">
        <f t="shared" si="40"/>
        <v>1</v>
      </c>
      <c r="E863" s="9">
        <f>_xlfn.XLOOKUP(C863,提成标准!C:C,提成标准!H:H,"")</f>
        <v>2</v>
      </c>
      <c r="F863" s="9">
        <f t="shared" si="41"/>
        <v>2</v>
      </c>
      <c r="G863" s="9">
        <f>_xlfn.XLOOKUP(I863,过机服务商重量差!A:A,过机服务商重量差!L:L)</f>
        <v>12</v>
      </c>
      <c r="H863" s="9" t="str">
        <f ca="1">IFERROR(LOOKUP(1,0/((B863=名单!B:B)*(VALUE(AY863)&gt;=名单!E:E)*(VALUE(AY863)&lt;=名单!G:G)*(AA863="正常走货")),名单!H:H),"否")</f>
        <v>否</v>
      </c>
      <c r="I863" s="64" t="s">
        <v>2711</v>
      </c>
      <c r="J863" s="64" t="s">
        <v>2713</v>
      </c>
      <c r="L863" s="65" t="s">
        <v>17</v>
      </c>
      <c r="N863" s="64" t="s">
        <v>18</v>
      </c>
      <c r="O863" s="66"/>
      <c r="P863" s="66"/>
      <c r="T863" s="66"/>
      <c r="U863" s="65" t="s">
        <v>292</v>
      </c>
      <c r="V863" s="65" t="s">
        <v>14413</v>
      </c>
      <c r="W863" s="66"/>
      <c r="Y863" s="66"/>
      <c r="Z863" s="66"/>
      <c r="AA863" s="65" t="s">
        <v>14382</v>
      </c>
      <c r="AQ863" s="64">
        <v>51.54</v>
      </c>
      <c r="AU863" s="66"/>
      <c r="AV863" s="66"/>
      <c r="AW863" s="66"/>
      <c r="AX863" s="66"/>
      <c r="AY863" s="67" t="s">
        <v>15256</v>
      </c>
      <c r="BC863" s="66"/>
      <c r="BE863" s="66"/>
      <c r="BF863" s="66"/>
    </row>
    <row r="864" spans="1:58">
      <c r="A864" s="9" t="str">
        <f t="shared" si="39"/>
        <v>2026-01</v>
      </c>
      <c r="B864" s="9" t="str">
        <f>_xlfn.XLOOKUP(I864,过机服务商重量差!A:A,过机服务商重量差!G:G)</f>
        <v>玉麒麟</v>
      </c>
      <c r="C864" s="9" t="str">
        <f>IF(N864="FBA","主营产品",IF(N864="专线","专线",LOOKUP(1,0/((G864&gt;=提成标准!D:D)*(G864&lt;提成标准!E:E)),提成标准!C:C)))</f>
        <v>快递小货</v>
      </c>
      <c r="D864" s="9">
        <f t="shared" si="40"/>
        <v>1</v>
      </c>
      <c r="E864" s="9">
        <f>_xlfn.XLOOKUP(C864,提成标准!C:C,提成标准!H:H,"")</f>
        <v>2</v>
      </c>
      <c r="F864" s="9">
        <f t="shared" si="41"/>
        <v>2</v>
      </c>
      <c r="G864" s="9">
        <f>_xlfn.XLOOKUP(I864,过机服务商重量差!A:A,过机服务商重量差!L:L)</f>
        <v>6</v>
      </c>
      <c r="H864" s="9" t="str">
        <f ca="1">IFERROR(LOOKUP(1,0/((B864=名单!B:B)*(VALUE(AY864)&gt;=名单!E:E)*(VALUE(AY864)&lt;=名单!G:G)*(AA864="正常走货")),名单!H:H),"否")</f>
        <v>否</v>
      </c>
      <c r="I864" s="64" t="s">
        <v>2714</v>
      </c>
      <c r="J864" s="64" t="s">
        <v>2716</v>
      </c>
      <c r="L864" s="65" t="s">
        <v>17</v>
      </c>
      <c r="N864" s="64" t="s">
        <v>18</v>
      </c>
      <c r="O864" s="66"/>
      <c r="P864" s="66"/>
      <c r="T864" s="66"/>
      <c r="U864" s="65" t="s">
        <v>292</v>
      </c>
      <c r="V864" s="65" t="s">
        <v>14413</v>
      </c>
      <c r="W864" s="66"/>
      <c r="Y864" s="66"/>
      <c r="Z864" s="66"/>
      <c r="AA864" s="65" t="s">
        <v>14382</v>
      </c>
      <c r="AQ864" s="64">
        <v>50.33</v>
      </c>
      <c r="AV864" s="66"/>
      <c r="AX864" s="66"/>
      <c r="AY864" s="67" t="s">
        <v>15257</v>
      </c>
      <c r="BE864" s="66"/>
    </row>
    <row r="865" spans="1:58">
      <c r="A865" s="9" t="str">
        <f t="shared" si="39"/>
        <v>2026-01</v>
      </c>
      <c r="B865" s="9" t="str">
        <f>_xlfn.XLOOKUP(I865,过机服务商重量差!A:A,过机服务商重量差!G:G)</f>
        <v>小旋风</v>
      </c>
      <c r="C865" s="9" t="str">
        <f>IF(N865="FBA","主营产品",IF(N865="专线","专线",LOOKUP(1,0/((G865&gt;=提成标准!D:D)*(G865&lt;提成标准!E:E)),提成标准!C:C)))</f>
        <v>快递大货</v>
      </c>
      <c r="D865" s="9">
        <f t="shared" si="40"/>
        <v>71</v>
      </c>
      <c r="E865" s="9">
        <f>_xlfn.XLOOKUP(C865,提成标准!C:C,提成标准!H:H,"")</f>
        <v>0.1</v>
      </c>
      <c r="F865" s="9">
        <f t="shared" si="41"/>
        <v>7.1</v>
      </c>
      <c r="G865" s="9">
        <f>_xlfn.XLOOKUP(I865,过机服务商重量差!A:A,过机服务商重量差!L:L)</f>
        <v>71</v>
      </c>
      <c r="H865" s="9" t="str">
        <f ca="1">IFERROR(LOOKUP(1,0/((B865=名单!B:B)*(VALUE(AY865)&gt;=名单!E:E)*(VALUE(AY865)&lt;=名单!G:G)*(AA865="正常走货")),名单!H:H),"否")</f>
        <v>否</v>
      </c>
      <c r="I865" s="64" t="s">
        <v>2717</v>
      </c>
      <c r="J865" s="64" t="s">
        <v>2719</v>
      </c>
      <c r="L865" s="65" t="s">
        <v>78</v>
      </c>
      <c r="N865" s="64" t="s">
        <v>18</v>
      </c>
      <c r="O865" s="66"/>
      <c r="P865" s="66"/>
      <c r="T865" s="66"/>
      <c r="U865" s="65" t="s">
        <v>408</v>
      </c>
      <c r="V865" s="65" t="s">
        <v>14381</v>
      </c>
      <c r="W865" s="66"/>
      <c r="Y865" s="66"/>
      <c r="Z865" s="66"/>
      <c r="AA865" s="65" t="s">
        <v>14382</v>
      </c>
      <c r="AQ865" s="64">
        <v>175.2</v>
      </c>
      <c r="AV865" s="66"/>
      <c r="AX865" s="66"/>
      <c r="AY865" s="67" t="s">
        <v>15258</v>
      </c>
      <c r="BE865" s="66"/>
    </row>
    <row r="866" spans="1:58">
      <c r="A866" s="9" t="str">
        <f t="shared" si="39"/>
        <v>2026-01</v>
      </c>
      <c r="B866" s="9" t="str">
        <f>_xlfn.XLOOKUP(I866,过机服务商重量差!A:A,过机服务商重量差!G:G)</f>
        <v>007</v>
      </c>
      <c r="C866" s="9" t="str">
        <f>IF(N866="FBA","主营产品",IF(N866="专线","专线",LOOKUP(1,0/((G866&gt;=提成标准!D:D)*(G866&lt;提成标准!E:E)),提成标准!C:C)))</f>
        <v>快递大货</v>
      </c>
      <c r="D866" s="9">
        <f t="shared" si="40"/>
        <v>63</v>
      </c>
      <c r="E866" s="9">
        <f>_xlfn.XLOOKUP(C866,提成标准!C:C,提成标准!H:H,"")</f>
        <v>0.1</v>
      </c>
      <c r="F866" s="9">
        <f t="shared" si="41"/>
        <v>6.3</v>
      </c>
      <c r="G866" s="9">
        <f>_xlfn.XLOOKUP(I866,过机服务商重量差!A:A,过机服务商重量差!L:L)</f>
        <v>63</v>
      </c>
      <c r="H866" s="9" t="str">
        <f ca="1">IFERROR(LOOKUP(1,0/((B866=名单!B:B)*(VALUE(AY866)&gt;=名单!E:E)*(VALUE(AY866)&lt;=名单!G:G)*(AA866="正常走货")),名单!H:H),"否")</f>
        <v>否</v>
      </c>
      <c r="I866" s="64" t="s">
        <v>2720</v>
      </c>
      <c r="J866" s="64" t="s">
        <v>2722</v>
      </c>
      <c r="L866" s="65" t="s">
        <v>266</v>
      </c>
      <c r="N866" s="64" t="s">
        <v>18</v>
      </c>
      <c r="O866" s="66"/>
      <c r="P866" s="66"/>
      <c r="T866" s="66"/>
      <c r="U866" s="65" t="s">
        <v>145</v>
      </c>
      <c r="V866" s="65" t="s">
        <v>14410</v>
      </c>
      <c r="W866" s="66"/>
      <c r="Y866" s="66"/>
      <c r="Z866" s="66"/>
      <c r="AA866" s="65" t="s">
        <v>14382</v>
      </c>
      <c r="AQ866" s="64">
        <v>541.8</v>
      </c>
      <c r="AU866" s="66"/>
      <c r="AV866" s="66"/>
      <c r="AW866" s="66"/>
      <c r="AX866" s="66"/>
      <c r="AY866" s="67" t="s">
        <v>15259</v>
      </c>
      <c r="BE866" s="66"/>
    </row>
    <row r="867" spans="1:58">
      <c r="A867" s="9" t="str">
        <f t="shared" si="39"/>
        <v>2026-01</v>
      </c>
      <c r="B867" s="9" t="str">
        <f>_xlfn.XLOOKUP(I867,过机服务商重量差!A:A,过机服务商重量差!G:G)</f>
        <v>帅时莹</v>
      </c>
      <c r="C867" s="9" t="str">
        <f>IF(N867="FBA","主营产品",IF(N867="专线","专线",LOOKUP(1,0/((G867&gt;=提成标准!D:D)*(G867&lt;提成标准!E:E)),提成标准!C:C)))</f>
        <v>快递大货</v>
      </c>
      <c r="D867" s="9">
        <f t="shared" si="40"/>
        <v>23</v>
      </c>
      <c r="E867" s="9">
        <f>_xlfn.XLOOKUP(C867,提成标准!C:C,提成标准!H:H,"")</f>
        <v>0.1</v>
      </c>
      <c r="F867" s="9">
        <f t="shared" si="41"/>
        <v>2.3</v>
      </c>
      <c r="G867" s="9">
        <f>_xlfn.XLOOKUP(I867,过机服务商重量差!A:A,过机服务商重量差!L:L)</f>
        <v>23</v>
      </c>
      <c r="H867" s="9" t="str">
        <f ca="1">IFERROR(LOOKUP(1,0/((B867=名单!B:B)*(VALUE(AY867)&gt;=名单!E:E)*(VALUE(AY867)&lt;=名单!G:G)*(AA867="正常走货")),名单!H:H),"否")</f>
        <v>否</v>
      </c>
      <c r="I867" s="64" t="s">
        <v>2723</v>
      </c>
      <c r="J867" s="64" t="s">
        <v>2725</v>
      </c>
      <c r="L867" s="64" t="s">
        <v>287</v>
      </c>
      <c r="N867" s="64" t="s">
        <v>18</v>
      </c>
      <c r="O867" s="66"/>
      <c r="P867" s="66"/>
      <c r="T867" s="66"/>
      <c r="U867" s="65" t="s">
        <v>99</v>
      </c>
      <c r="V867" s="65" t="s">
        <v>14413</v>
      </c>
      <c r="W867" s="66"/>
      <c r="Y867" s="66"/>
      <c r="Z867" s="66"/>
      <c r="AA867" s="65" t="s">
        <v>14382</v>
      </c>
      <c r="AQ867" s="64">
        <v>304.6</v>
      </c>
      <c r="AU867" s="66"/>
      <c r="AV867" s="66"/>
      <c r="AX867" s="66"/>
      <c r="AY867" s="67" t="s">
        <v>15260</v>
      </c>
      <c r="BE867" s="66"/>
      <c r="BF867" s="66"/>
    </row>
    <row r="868" spans="1:58">
      <c r="A868" s="9" t="str">
        <f t="shared" si="39"/>
        <v>2026-01</v>
      </c>
      <c r="B868" s="9" t="str">
        <f>_xlfn.XLOOKUP(I868,过机服务商重量差!A:A,过机服务商重量差!G:G)</f>
        <v>帅时莹</v>
      </c>
      <c r="C868" s="9" t="str">
        <f>IF(N868="FBA","主营产品",IF(N868="专线","专线",LOOKUP(1,0/((G868&gt;=提成标准!D:D)*(G868&lt;提成标准!E:E)),提成标准!C:C)))</f>
        <v>快递大货</v>
      </c>
      <c r="D868" s="9">
        <f t="shared" si="40"/>
        <v>24</v>
      </c>
      <c r="E868" s="9">
        <f>_xlfn.XLOOKUP(C868,提成标准!C:C,提成标准!H:H,"")</f>
        <v>0.1</v>
      </c>
      <c r="F868" s="9">
        <f t="shared" si="41"/>
        <v>2.4</v>
      </c>
      <c r="G868" s="9">
        <f>_xlfn.XLOOKUP(I868,过机服务商重量差!A:A,过机服务商重量差!L:L)</f>
        <v>24</v>
      </c>
      <c r="H868" s="9" t="str">
        <f ca="1">IFERROR(LOOKUP(1,0/((B868=名单!B:B)*(VALUE(AY868)&gt;=名单!E:E)*(VALUE(AY868)&lt;=名单!G:G)*(AA868="正常走货")),名单!H:H),"否")</f>
        <v>否</v>
      </c>
      <c r="I868" s="64" t="s">
        <v>2726</v>
      </c>
      <c r="J868" s="64" t="s">
        <v>2728</v>
      </c>
      <c r="L868" s="65" t="s">
        <v>140</v>
      </c>
      <c r="N868" s="64" t="s">
        <v>18</v>
      </c>
      <c r="O868" s="66"/>
      <c r="P868" s="66"/>
      <c r="T868" s="66"/>
      <c r="U868" s="65" t="s">
        <v>99</v>
      </c>
      <c r="V868" s="65" t="s">
        <v>14413</v>
      </c>
      <c r="W868" s="66"/>
      <c r="Y868" s="66"/>
      <c r="Z868" s="66"/>
      <c r="AA868" s="65" t="s">
        <v>14382</v>
      </c>
      <c r="AQ868" s="64">
        <v>147.52</v>
      </c>
      <c r="AU868" s="66"/>
      <c r="AV868" s="66"/>
      <c r="AW868" s="66"/>
      <c r="AX868" s="66"/>
      <c r="AY868" s="67" t="s">
        <v>15261</v>
      </c>
      <c r="BE868" s="66"/>
    </row>
    <row r="869" spans="1:58">
      <c r="A869" s="9" t="str">
        <f t="shared" si="39"/>
        <v>2026-01</v>
      </c>
      <c r="B869" s="9" t="str">
        <f>_xlfn.XLOOKUP(I869,过机服务商重量差!A:A,过机服务商重量差!G:G)</f>
        <v>玉麒麟</v>
      </c>
      <c r="C869" s="9" t="str">
        <f>IF(N869="FBA","主营产品",IF(N869="专线","专线",LOOKUP(1,0/((G869&gt;=提成标准!D:D)*(G869&lt;提成标准!E:E)),提成标准!C:C)))</f>
        <v>快递小货</v>
      </c>
      <c r="D869" s="9">
        <f t="shared" si="40"/>
        <v>1</v>
      </c>
      <c r="E869" s="9">
        <f>_xlfn.XLOOKUP(C869,提成标准!C:C,提成标准!H:H,"")</f>
        <v>2</v>
      </c>
      <c r="F869" s="9">
        <f t="shared" si="41"/>
        <v>2</v>
      </c>
      <c r="G869" s="9">
        <f>_xlfn.XLOOKUP(I869,过机服务商重量差!A:A,过机服务商重量差!L:L)</f>
        <v>4</v>
      </c>
      <c r="H869" s="9" t="str">
        <f ca="1">IFERROR(LOOKUP(1,0/((B869=名单!B:B)*(VALUE(AY869)&gt;=名单!E:E)*(VALUE(AY869)&lt;=名单!G:G)*(AA869="正常走货")),名单!H:H),"否")</f>
        <v>否</v>
      </c>
      <c r="I869" s="64" t="s">
        <v>2729</v>
      </c>
      <c r="J869" s="64" t="s">
        <v>2731</v>
      </c>
      <c r="L869" s="65" t="s">
        <v>17</v>
      </c>
      <c r="N869" s="64" t="s">
        <v>18</v>
      </c>
      <c r="O869" s="66"/>
      <c r="P869" s="66"/>
      <c r="T869" s="66"/>
      <c r="U869" s="65" t="s">
        <v>408</v>
      </c>
      <c r="V869" s="65" t="s">
        <v>14381</v>
      </c>
      <c r="W869" s="66"/>
      <c r="Y869" s="66"/>
      <c r="Z869" s="66"/>
      <c r="AA869" s="65" t="s">
        <v>14382</v>
      </c>
      <c r="AQ869" s="64">
        <v>89.2</v>
      </c>
      <c r="AU869" s="66"/>
      <c r="AV869" s="66"/>
      <c r="AW869" s="66"/>
      <c r="AX869" s="66"/>
      <c r="AY869" s="67" t="s">
        <v>15262</v>
      </c>
      <c r="BE869" s="66"/>
    </row>
    <row r="870" spans="1:58">
      <c r="A870" s="9" t="str">
        <f t="shared" si="39"/>
        <v>2026-01</v>
      </c>
      <c r="B870" s="9" t="str">
        <f>_xlfn.XLOOKUP(I870,过机服务商重量差!A:A,过机服务商重量差!G:G)</f>
        <v>玉麒麟</v>
      </c>
      <c r="C870" s="9" t="str">
        <f>IF(N870="FBA","主营产品",IF(N870="专线","专线",LOOKUP(1,0/((G870&gt;=提成标准!D:D)*(G870&lt;提成标准!E:E)),提成标准!C:C)))</f>
        <v>快递小货</v>
      </c>
      <c r="D870" s="9">
        <f t="shared" si="40"/>
        <v>1</v>
      </c>
      <c r="E870" s="9">
        <f>_xlfn.XLOOKUP(C870,提成标准!C:C,提成标准!H:H,"")</f>
        <v>2</v>
      </c>
      <c r="F870" s="9">
        <f t="shared" si="41"/>
        <v>2</v>
      </c>
      <c r="G870" s="9">
        <f>_xlfn.XLOOKUP(I870,过机服务商重量差!A:A,过机服务商重量差!L:L)</f>
        <v>0.5</v>
      </c>
      <c r="H870" s="9" t="str">
        <f ca="1">IFERROR(LOOKUP(1,0/((B870=名单!B:B)*(VALUE(AY870)&gt;=名单!E:E)*(VALUE(AY870)&lt;=名单!G:G)*(AA870="正常走货")),名单!H:H),"否")</f>
        <v>否</v>
      </c>
      <c r="I870" s="64" t="s">
        <v>2732</v>
      </c>
      <c r="J870" s="64" t="s">
        <v>2734</v>
      </c>
      <c r="L870" s="65" t="s">
        <v>17</v>
      </c>
      <c r="N870" s="64" t="s">
        <v>18</v>
      </c>
      <c r="O870" s="66"/>
      <c r="P870" s="66"/>
      <c r="T870" s="66"/>
      <c r="U870" s="65" t="s">
        <v>694</v>
      </c>
      <c r="V870" s="65" t="s">
        <v>14389</v>
      </c>
      <c r="W870" s="66"/>
      <c r="Y870" s="66"/>
      <c r="Z870" s="66"/>
      <c r="AA870" s="65" t="s">
        <v>14382</v>
      </c>
      <c r="AQ870" s="64">
        <v>50.4</v>
      </c>
      <c r="AU870" s="66"/>
      <c r="AV870" s="66"/>
      <c r="AW870" s="66"/>
      <c r="AX870" s="66"/>
      <c r="AY870" s="67" t="s">
        <v>15263</v>
      </c>
      <c r="BE870" s="66"/>
    </row>
    <row r="871" spans="1:58">
      <c r="A871" s="9" t="str">
        <f t="shared" si="39"/>
        <v>2026-01</v>
      </c>
      <c r="B871" s="9" t="str">
        <f>_xlfn.XLOOKUP(I871,过机服务商重量差!A:A,过机服务商重量差!G:G)</f>
        <v>帅时莹</v>
      </c>
      <c r="C871" s="9" t="str">
        <f>IF(N871="FBA","主营产品",IF(N871="专线","专线",LOOKUP(1,0/((G871&gt;=提成标准!D:D)*(G871&lt;提成标准!E:E)),提成标准!C:C)))</f>
        <v>快递大货</v>
      </c>
      <c r="D871" s="9">
        <f t="shared" si="40"/>
        <v>320</v>
      </c>
      <c r="E871" s="9">
        <f>_xlfn.XLOOKUP(C871,提成标准!C:C,提成标准!H:H,"")</f>
        <v>0.1</v>
      </c>
      <c r="F871" s="9">
        <f t="shared" si="41"/>
        <v>32</v>
      </c>
      <c r="G871" s="9">
        <f>_xlfn.XLOOKUP(I871,过机服务商重量差!A:A,过机服务商重量差!L:L)</f>
        <v>320</v>
      </c>
      <c r="H871" s="9" t="str">
        <f ca="1">IFERROR(LOOKUP(1,0/((B871=名单!B:B)*(VALUE(AY871)&gt;=名单!E:E)*(VALUE(AY871)&lt;=名单!G:G)*(AA871="正常走货")),名单!H:H),"否")</f>
        <v>否</v>
      </c>
      <c r="I871" s="64" t="s">
        <v>2735</v>
      </c>
      <c r="J871" s="64" t="s">
        <v>2737</v>
      </c>
      <c r="L871" s="65" t="s">
        <v>97</v>
      </c>
      <c r="N871" s="64" t="s">
        <v>18</v>
      </c>
      <c r="O871" s="66"/>
      <c r="P871" s="66"/>
      <c r="T871" s="66"/>
      <c r="U871" s="65" t="s">
        <v>227</v>
      </c>
      <c r="V871" s="65" t="s">
        <v>14413</v>
      </c>
      <c r="W871" s="66"/>
      <c r="Y871" s="66"/>
      <c r="Z871" s="66"/>
      <c r="AA871" s="65" t="s">
        <v>14382</v>
      </c>
      <c r="AQ871" s="64">
        <v>427.5</v>
      </c>
      <c r="AU871" s="66"/>
      <c r="AV871" s="66"/>
      <c r="AW871" s="66"/>
      <c r="AX871" s="66"/>
      <c r="AY871" s="67" t="s">
        <v>15264</v>
      </c>
      <c r="BE871" s="66"/>
    </row>
    <row r="872" spans="1:58">
      <c r="A872" s="9" t="str">
        <f t="shared" si="39"/>
        <v>2026-01</v>
      </c>
      <c r="B872" s="9" t="str">
        <f>_xlfn.XLOOKUP(I872,过机服务商重量差!A:A,过机服务商重量差!G:G)</f>
        <v>帅时莹</v>
      </c>
      <c r="C872" s="9" t="str">
        <f>IF(N872="FBA","主营产品",IF(N872="专线","专线",LOOKUP(1,0/((G872&gt;=提成标准!D:D)*(G872&lt;提成标准!E:E)),提成标准!C:C)))</f>
        <v>快递小货</v>
      </c>
      <c r="D872" s="9">
        <f t="shared" si="40"/>
        <v>1</v>
      </c>
      <c r="E872" s="9">
        <f>_xlfn.XLOOKUP(C872,提成标准!C:C,提成标准!H:H,"")</f>
        <v>2</v>
      </c>
      <c r="F872" s="9">
        <f t="shared" si="41"/>
        <v>2</v>
      </c>
      <c r="G872" s="9">
        <f>_xlfn.XLOOKUP(I872,过机服务商重量差!A:A,过机服务商重量差!L:L)</f>
        <v>1.5</v>
      </c>
      <c r="H872" s="9" t="str">
        <f ca="1">IFERROR(LOOKUP(1,0/((B872=名单!B:B)*(VALUE(AY872)&gt;=名单!E:E)*(VALUE(AY872)&lt;=名单!G:G)*(AA872="正常走货")),名单!H:H),"否")</f>
        <v>否</v>
      </c>
      <c r="I872" s="64" t="s">
        <v>2738</v>
      </c>
      <c r="J872" s="64" t="s">
        <v>2740</v>
      </c>
      <c r="L872" s="65" t="s">
        <v>140</v>
      </c>
      <c r="N872" s="64" t="s">
        <v>18</v>
      </c>
      <c r="O872" s="66"/>
      <c r="P872" s="66"/>
      <c r="T872" s="66"/>
      <c r="U872" s="65" t="s">
        <v>191</v>
      </c>
      <c r="V872" s="65" t="s">
        <v>14413</v>
      </c>
      <c r="W872" s="66"/>
      <c r="Y872" s="66"/>
      <c r="Z872" s="66"/>
      <c r="AA872" s="65" t="s">
        <v>14382</v>
      </c>
      <c r="AQ872" s="64">
        <v>68.73</v>
      </c>
      <c r="AU872" s="66"/>
      <c r="AV872" s="66"/>
      <c r="AW872" s="66"/>
      <c r="AX872" s="66"/>
      <c r="AY872" s="67" t="s">
        <v>15265</v>
      </c>
      <c r="BE872" s="66"/>
    </row>
    <row r="873" spans="1:58">
      <c r="A873" s="9" t="str">
        <f t="shared" si="39"/>
        <v>2026-01</v>
      </c>
      <c r="B873" s="9" t="str">
        <f>_xlfn.XLOOKUP(I873,过机服务商重量差!A:A,过机服务商重量差!G:G)</f>
        <v>帅时莹</v>
      </c>
      <c r="C873" s="9" t="str">
        <f>IF(N873="FBA","主营产品",IF(N873="专线","专线",LOOKUP(1,0/((G873&gt;=提成标准!D:D)*(G873&lt;提成标准!E:E)),提成标准!C:C)))</f>
        <v>快递大货</v>
      </c>
      <c r="D873" s="9">
        <f t="shared" si="40"/>
        <v>298</v>
      </c>
      <c r="E873" s="9">
        <f>_xlfn.XLOOKUP(C873,提成标准!C:C,提成标准!H:H,"")</f>
        <v>0.1</v>
      </c>
      <c r="F873" s="9">
        <f t="shared" si="41"/>
        <v>29.8</v>
      </c>
      <c r="G873" s="9">
        <f>_xlfn.XLOOKUP(I873,过机服务商重量差!A:A,过机服务商重量差!L:L)</f>
        <v>298</v>
      </c>
      <c r="H873" s="9" t="str">
        <f ca="1">IFERROR(LOOKUP(1,0/((B873=名单!B:B)*(VALUE(AY873)&gt;=名单!E:E)*(VALUE(AY873)&lt;=名单!G:G)*(AA873="正常走货")),名单!H:H),"否")</f>
        <v>否</v>
      </c>
      <c r="I873" s="64" t="s">
        <v>2741</v>
      </c>
      <c r="J873" s="64" t="s">
        <v>2743</v>
      </c>
      <c r="L873" s="65" t="s">
        <v>186</v>
      </c>
      <c r="N873" s="64" t="s">
        <v>18</v>
      </c>
      <c r="O873" s="66"/>
      <c r="P873" s="66"/>
      <c r="T873" s="66"/>
      <c r="U873" s="65" t="s">
        <v>540</v>
      </c>
      <c r="V873" s="65" t="s">
        <v>14413</v>
      </c>
      <c r="W873" s="66"/>
      <c r="Y873" s="66"/>
      <c r="Z873" s="66"/>
      <c r="AA873" s="65" t="s">
        <v>14382</v>
      </c>
      <c r="AQ873" s="64">
        <v>5560.8</v>
      </c>
      <c r="AU873" s="66"/>
      <c r="AV873" s="66"/>
      <c r="AW873" s="66"/>
      <c r="AX873" s="66"/>
      <c r="AY873" s="67" t="s">
        <v>15266</v>
      </c>
      <c r="BE873" s="66"/>
    </row>
    <row r="874" spans="1:58">
      <c r="A874" s="9" t="str">
        <f t="shared" si="39"/>
        <v>2026-01</v>
      </c>
      <c r="B874" s="9" t="str">
        <f>_xlfn.XLOOKUP(I874,过机服务商重量差!A:A,过机服务商重量差!G:G)</f>
        <v>小旋风</v>
      </c>
      <c r="C874" s="9" t="str">
        <f>IF(N874="FBA","主营产品",IF(N874="专线","专线",LOOKUP(1,0/((G874&gt;=提成标准!D:D)*(G874&lt;提成标准!E:E)),提成标准!C:C)))</f>
        <v>快递大货</v>
      </c>
      <c r="D874" s="9">
        <f t="shared" si="40"/>
        <v>28</v>
      </c>
      <c r="E874" s="9">
        <f>_xlfn.XLOOKUP(C874,提成标准!C:C,提成标准!H:H,"")</f>
        <v>0.1</v>
      </c>
      <c r="F874" s="9">
        <f t="shared" si="41"/>
        <v>2.8</v>
      </c>
      <c r="G874" s="9">
        <f>_xlfn.XLOOKUP(I874,过机服务商重量差!A:A,过机服务商重量差!L:L)</f>
        <v>28</v>
      </c>
      <c r="H874" s="9" t="str">
        <f ca="1">IFERROR(LOOKUP(1,0/((B874=名单!B:B)*(VALUE(AY874)&gt;=名单!E:E)*(VALUE(AY874)&lt;=名单!G:G)*(AA874="正常走货")),名单!H:H),"否")</f>
        <v>否</v>
      </c>
      <c r="I874" s="64" t="s">
        <v>2744</v>
      </c>
      <c r="J874" s="64" t="s">
        <v>2746</v>
      </c>
      <c r="L874" s="65" t="s">
        <v>428</v>
      </c>
      <c r="N874" s="64" t="s">
        <v>18</v>
      </c>
      <c r="O874" s="66"/>
      <c r="P874" s="66"/>
      <c r="T874" s="66"/>
      <c r="U874" s="65" t="s">
        <v>306</v>
      </c>
      <c r="V874" s="65" t="s">
        <v>14413</v>
      </c>
      <c r="W874" s="66"/>
      <c r="Y874" s="66"/>
      <c r="Z874" s="66"/>
      <c r="AA874" s="65" t="s">
        <v>14382</v>
      </c>
      <c r="AQ874" s="64">
        <v>65</v>
      </c>
      <c r="AU874" s="66"/>
      <c r="AV874" s="66"/>
      <c r="AW874" s="66"/>
      <c r="AX874" s="66"/>
      <c r="AY874" s="67" t="s">
        <v>15267</v>
      </c>
    </row>
    <row r="875" spans="1:58">
      <c r="A875" s="9" t="str">
        <f t="shared" si="39"/>
        <v>2026-01</v>
      </c>
      <c r="B875" s="9" t="str">
        <f>_xlfn.XLOOKUP(I875,过机服务商重量差!A:A,过机服务商重量差!G:G)</f>
        <v>帅时莹</v>
      </c>
      <c r="C875" s="9" t="str">
        <f>IF(N875="FBA","主营产品",IF(N875="专线","专线",LOOKUP(1,0/((G875&gt;=提成标准!D:D)*(G875&lt;提成标准!E:E)),提成标准!C:C)))</f>
        <v>快递大货</v>
      </c>
      <c r="D875" s="9">
        <f t="shared" si="40"/>
        <v>21</v>
      </c>
      <c r="E875" s="9">
        <f>_xlfn.XLOOKUP(C875,提成标准!C:C,提成标准!H:H,"")</f>
        <v>0.1</v>
      </c>
      <c r="F875" s="9">
        <f t="shared" si="41"/>
        <v>2.1</v>
      </c>
      <c r="G875" s="9">
        <f>_xlfn.XLOOKUP(I875,过机服务商重量差!A:A,过机服务商重量差!L:L)</f>
        <v>21</v>
      </c>
      <c r="H875" s="9" t="str">
        <f ca="1">IFERROR(LOOKUP(1,0/((B875=名单!B:B)*(VALUE(AY875)&gt;=名单!E:E)*(VALUE(AY875)&lt;=名单!G:G)*(AA875="正常走货")),名单!H:H),"否")</f>
        <v>否</v>
      </c>
      <c r="I875" s="64" t="s">
        <v>2747</v>
      </c>
      <c r="J875" s="64" t="s">
        <v>2749</v>
      </c>
      <c r="L875" s="64" t="s">
        <v>97</v>
      </c>
      <c r="N875" s="64" t="s">
        <v>18</v>
      </c>
      <c r="O875" s="66"/>
      <c r="P875" s="66"/>
      <c r="T875" s="66"/>
      <c r="U875" s="65" t="s">
        <v>306</v>
      </c>
      <c r="V875" s="65" t="s">
        <v>14413</v>
      </c>
      <c r="W875" s="66"/>
      <c r="Y875" s="66"/>
      <c r="Z875" s="66"/>
      <c r="AA875" s="65" t="s">
        <v>14382</v>
      </c>
      <c r="AQ875" s="64">
        <v>50</v>
      </c>
      <c r="AU875" s="66"/>
      <c r="AV875" s="66"/>
      <c r="AX875" s="66"/>
      <c r="AY875" s="67" t="s">
        <v>15268</v>
      </c>
      <c r="BE875" s="66"/>
    </row>
    <row r="876" spans="1:58">
      <c r="A876" s="9" t="str">
        <f t="shared" si="39"/>
        <v>2026-01</v>
      </c>
      <c r="B876" s="9" t="str">
        <f>_xlfn.XLOOKUP(I876,过机服务商重量差!A:A,过机服务商重量差!G:G)</f>
        <v>风清扬</v>
      </c>
      <c r="C876" s="9" t="str">
        <f>IF(N876="FBA","主营产品",IF(N876="专线","专线",LOOKUP(1,0/((G876&gt;=提成标准!D:D)*(G876&lt;提成标准!E:E)),提成标准!C:C)))</f>
        <v>快递大货</v>
      </c>
      <c r="D876" s="9">
        <f t="shared" si="40"/>
        <v>313</v>
      </c>
      <c r="E876" s="9">
        <f>_xlfn.XLOOKUP(C876,提成标准!C:C,提成标准!H:H,"")</f>
        <v>0.1</v>
      </c>
      <c r="F876" s="9">
        <f t="shared" si="41"/>
        <v>31.3</v>
      </c>
      <c r="G876" s="9">
        <f>_xlfn.XLOOKUP(I876,过机服务商重量差!A:A,过机服务商重量差!L:L)</f>
        <v>313</v>
      </c>
      <c r="H876" s="9" t="str">
        <f ca="1">IFERROR(LOOKUP(1,0/((B876=名单!B:B)*(VALUE(AY876)&gt;=名单!E:E)*(VALUE(AY876)&lt;=名单!G:G)*(AA876="正常走货")),名单!H:H),"否")</f>
        <v>否</v>
      </c>
      <c r="I876" s="64" t="s">
        <v>2750</v>
      </c>
      <c r="J876" s="64" t="s">
        <v>2752</v>
      </c>
      <c r="L876" s="65" t="s">
        <v>967</v>
      </c>
      <c r="N876" s="64" t="s">
        <v>18</v>
      </c>
      <c r="O876" s="66"/>
      <c r="P876" s="66"/>
      <c r="T876" s="66"/>
      <c r="U876" s="65" t="s">
        <v>232</v>
      </c>
      <c r="V876" s="65" t="s">
        <v>14389</v>
      </c>
      <c r="W876" s="66"/>
      <c r="Y876" s="66"/>
      <c r="Z876" s="66"/>
      <c r="AA876" s="65" t="s">
        <v>14382</v>
      </c>
      <c r="AQ876" s="64">
        <v>1284</v>
      </c>
      <c r="AV876" s="66"/>
      <c r="AX876" s="66"/>
      <c r="AY876" s="67" t="s">
        <v>15269</v>
      </c>
      <c r="BE876" s="66"/>
    </row>
    <row r="877" spans="1:58">
      <c r="A877" s="9" t="str">
        <f t="shared" si="39"/>
        <v>2026-01</v>
      </c>
      <c r="B877" s="9" t="str">
        <f>_xlfn.XLOOKUP(I877,过机服务商重量差!A:A,过机服务商重量差!G:G)</f>
        <v>玉麒麟</v>
      </c>
      <c r="C877" s="9" t="str">
        <f>IF(N877="FBA","主营产品",IF(N877="专线","专线",LOOKUP(1,0/((G877&gt;=提成标准!D:D)*(G877&lt;提成标准!E:E)),提成标准!C:C)))</f>
        <v>快递大货</v>
      </c>
      <c r="D877" s="9">
        <f t="shared" si="40"/>
        <v>56</v>
      </c>
      <c r="E877" s="9">
        <f>_xlfn.XLOOKUP(C877,提成标准!C:C,提成标准!H:H,"")</f>
        <v>0.1</v>
      </c>
      <c r="F877" s="9">
        <f t="shared" si="41"/>
        <v>5.6</v>
      </c>
      <c r="G877" s="9">
        <f>_xlfn.XLOOKUP(I877,过机服务商重量差!A:A,过机服务商重量差!L:L)</f>
        <v>56</v>
      </c>
      <c r="H877" s="9" t="str">
        <f ca="1">IFERROR(LOOKUP(1,0/((B877=名单!B:B)*(VALUE(AY877)&gt;=名单!E:E)*(VALUE(AY877)&lt;=名单!G:G)*(AA877="正常走货")),名单!H:H),"否")</f>
        <v>否</v>
      </c>
      <c r="I877" s="64" t="s">
        <v>2753</v>
      </c>
      <c r="J877" s="64" t="s">
        <v>2755</v>
      </c>
      <c r="L877" s="65" t="s">
        <v>24</v>
      </c>
      <c r="N877" s="64" t="s">
        <v>18</v>
      </c>
      <c r="O877" s="66"/>
      <c r="P877" s="66"/>
      <c r="T877" s="66"/>
      <c r="U877" s="65" t="s">
        <v>223</v>
      </c>
      <c r="V877" s="65" t="s">
        <v>14413</v>
      </c>
      <c r="W877" s="66"/>
      <c r="Y877" s="66"/>
      <c r="Z877" s="66"/>
      <c r="AA877" s="65" t="s">
        <v>14382</v>
      </c>
      <c r="AQ877" s="64">
        <v>454.6</v>
      </c>
      <c r="AV877" s="66"/>
      <c r="AX877" s="66"/>
      <c r="AY877" s="67" t="s">
        <v>15270</v>
      </c>
      <c r="BC877" s="66"/>
      <c r="BE877" s="66"/>
      <c r="BF877" s="66"/>
    </row>
    <row r="878" spans="1:58">
      <c r="A878" s="9" t="str">
        <f t="shared" si="39"/>
        <v>2026-01</v>
      </c>
      <c r="B878" s="9" t="str">
        <f>_xlfn.XLOOKUP(I878,过机服务商重量差!A:A,过机服务商重量差!G:G)</f>
        <v>无崖子</v>
      </c>
      <c r="C878" s="9" t="str">
        <f>IF(N878="FBA","主营产品",IF(N878="专线","专线",LOOKUP(1,0/((G878&gt;=提成标准!D:D)*(G878&lt;提成标准!E:E)),提成标准!C:C)))</f>
        <v>快递大货</v>
      </c>
      <c r="D878" s="9">
        <f t="shared" si="40"/>
        <v>45</v>
      </c>
      <c r="E878" s="9">
        <f>_xlfn.XLOOKUP(C878,提成标准!C:C,提成标准!H:H,"")</f>
        <v>0.1</v>
      </c>
      <c r="F878" s="9">
        <f t="shared" si="41"/>
        <v>4.5</v>
      </c>
      <c r="G878" s="9">
        <f>_xlfn.XLOOKUP(I878,过机服务商重量差!A:A,过机服务商重量差!L:L)</f>
        <v>45</v>
      </c>
      <c r="H878" s="9" t="str">
        <f ca="1">IFERROR(LOOKUP(1,0/((B878=名单!B:B)*(VALUE(AY878)&gt;=名单!E:E)*(VALUE(AY878)&lt;=名单!G:G)*(AA878="正常走货")),名单!H:H),"否")</f>
        <v>是</v>
      </c>
      <c r="I878" s="64" t="s">
        <v>2756</v>
      </c>
      <c r="J878" s="64" t="s">
        <v>2758</v>
      </c>
      <c r="L878" s="64" t="s">
        <v>465</v>
      </c>
      <c r="N878" s="64" t="s">
        <v>18</v>
      </c>
      <c r="O878" s="66"/>
      <c r="P878" s="66"/>
      <c r="T878" s="66"/>
      <c r="U878" s="65" t="s">
        <v>99</v>
      </c>
      <c r="V878" s="65" t="s">
        <v>14413</v>
      </c>
      <c r="W878" s="66"/>
      <c r="Y878" s="66"/>
      <c r="Z878" s="66"/>
      <c r="AA878" s="65" t="s">
        <v>14382</v>
      </c>
      <c r="AQ878" s="64">
        <v>184.54</v>
      </c>
      <c r="AU878" s="66"/>
      <c r="AV878" s="66"/>
      <c r="AX878" s="66"/>
      <c r="AY878" s="67" t="s">
        <v>15271</v>
      </c>
      <c r="BE878" s="66"/>
    </row>
    <row r="879" spans="1:58">
      <c r="A879" s="9" t="str">
        <f t="shared" si="39"/>
        <v>2026-01</v>
      </c>
      <c r="B879" s="9" t="str">
        <f>_xlfn.XLOOKUP(I879,过机服务商重量差!A:A,过机服务商重量差!G:G)</f>
        <v>帅时莹</v>
      </c>
      <c r="C879" s="9" t="str">
        <f>IF(N879="FBA","主营产品",IF(N879="专线","专线",LOOKUP(1,0/((G879&gt;=提成标准!D:D)*(G879&lt;提成标准!E:E)),提成标准!C:C)))</f>
        <v>快递大货</v>
      </c>
      <c r="D879" s="9">
        <f t="shared" si="40"/>
        <v>149</v>
      </c>
      <c r="E879" s="9">
        <f>_xlfn.XLOOKUP(C879,提成标准!C:C,提成标准!H:H,"")</f>
        <v>0.1</v>
      </c>
      <c r="F879" s="9">
        <f t="shared" si="41"/>
        <v>14.9</v>
      </c>
      <c r="G879" s="9">
        <f>_xlfn.XLOOKUP(I879,过机服务商重量差!A:A,过机服务商重量差!L:L)</f>
        <v>149</v>
      </c>
      <c r="H879" s="9" t="str">
        <f ca="1">IFERROR(LOOKUP(1,0/((B879=名单!B:B)*(VALUE(AY879)&gt;=名单!E:E)*(VALUE(AY879)&lt;=名单!G:G)*(AA879="正常走货")),名单!H:H),"否")</f>
        <v>否</v>
      </c>
      <c r="I879" s="64" t="s">
        <v>2759</v>
      </c>
      <c r="J879" s="64" t="s">
        <v>2761</v>
      </c>
      <c r="L879" s="64" t="s">
        <v>97</v>
      </c>
      <c r="N879" s="64" t="s">
        <v>18</v>
      </c>
      <c r="O879" s="66"/>
      <c r="P879" s="66"/>
      <c r="T879" s="66"/>
      <c r="U879" s="65" t="s">
        <v>442</v>
      </c>
      <c r="V879" s="65" t="s">
        <v>14413</v>
      </c>
      <c r="W879" s="66"/>
      <c r="Y879" s="66"/>
      <c r="Z879" s="66"/>
      <c r="AA879" s="65" t="s">
        <v>14382</v>
      </c>
      <c r="AQ879" s="64">
        <v>437.9</v>
      </c>
      <c r="AU879" s="66"/>
      <c r="AV879" s="66"/>
      <c r="AX879" s="66"/>
      <c r="AY879" s="67" t="s">
        <v>15272</v>
      </c>
      <c r="BE879" s="66"/>
    </row>
    <row r="880" spans="1:58">
      <c r="A880" s="9" t="str">
        <f t="shared" si="39"/>
        <v>2026-01</v>
      </c>
      <c r="B880" s="9" t="str">
        <f>_xlfn.XLOOKUP(I880,过机服务商重量差!A:A,过机服务商重量差!G:G)</f>
        <v>玉麒麟</v>
      </c>
      <c r="C880" s="9" t="str">
        <f>IF(N880="FBA","主营产品",IF(N880="专线","专线",LOOKUP(1,0/((G880&gt;=提成标准!D:D)*(G880&lt;提成标准!E:E)),提成标准!C:C)))</f>
        <v>快递小货</v>
      </c>
      <c r="D880" s="9">
        <f t="shared" si="40"/>
        <v>1</v>
      </c>
      <c r="E880" s="9">
        <f>_xlfn.XLOOKUP(C880,提成标准!C:C,提成标准!H:H,"")</f>
        <v>2</v>
      </c>
      <c r="F880" s="9">
        <f t="shared" si="41"/>
        <v>2</v>
      </c>
      <c r="G880" s="9">
        <f>_xlfn.XLOOKUP(I880,过机服务商重量差!A:A,过机服务商重量差!L:L)</f>
        <v>5</v>
      </c>
      <c r="H880" s="9" t="str">
        <f ca="1">IFERROR(LOOKUP(1,0/((B880=名单!B:B)*(VALUE(AY880)&gt;=名单!E:E)*(VALUE(AY880)&lt;=名单!G:G)*(AA880="正常走货")),名单!H:H),"否")</f>
        <v>否</v>
      </c>
      <c r="I880" s="64" t="s">
        <v>2762</v>
      </c>
      <c r="J880" s="64" t="s">
        <v>2764</v>
      </c>
      <c r="L880" s="65" t="s">
        <v>256</v>
      </c>
      <c r="N880" s="64" t="s">
        <v>18</v>
      </c>
      <c r="O880" s="66"/>
      <c r="P880" s="66"/>
      <c r="T880" s="66"/>
      <c r="U880" s="65" t="s">
        <v>442</v>
      </c>
      <c r="V880" s="65" t="s">
        <v>14413</v>
      </c>
      <c r="W880" s="66"/>
      <c r="Y880" s="66"/>
      <c r="Z880" s="66"/>
      <c r="AA880" s="65" t="s">
        <v>14382</v>
      </c>
      <c r="AQ880" s="64">
        <v>24.76</v>
      </c>
      <c r="AV880" s="66"/>
      <c r="AX880" s="66"/>
      <c r="AY880" s="67" t="s">
        <v>15273</v>
      </c>
      <c r="BC880" s="66"/>
      <c r="BE880" s="66"/>
    </row>
    <row r="881" spans="1:58">
      <c r="A881" s="9" t="str">
        <f t="shared" si="39"/>
        <v>2026-01</v>
      </c>
      <c r="B881" s="9" t="str">
        <f>_xlfn.XLOOKUP(I881,过机服务商重量差!A:A,过机服务商重量差!G:G)</f>
        <v>风清扬</v>
      </c>
      <c r="C881" s="9" t="str">
        <f>IF(N881="FBA","主营产品",IF(N881="专线","专线",LOOKUP(1,0/((G881&gt;=提成标准!D:D)*(G881&lt;提成标准!E:E)),提成标准!C:C)))</f>
        <v>快递大货</v>
      </c>
      <c r="D881" s="9">
        <f t="shared" si="40"/>
        <v>105</v>
      </c>
      <c r="E881" s="9">
        <f>_xlfn.XLOOKUP(C881,提成标准!C:C,提成标准!H:H,"")</f>
        <v>0.1</v>
      </c>
      <c r="F881" s="9">
        <f t="shared" si="41"/>
        <v>10.5</v>
      </c>
      <c r="G881" s="9">
        <f>_xlfn.XLOOKUP(I881,过机服务商重量差!A:A,过机服务商重量差!L:L)</f>
        <v>105</v>
      </c>
      <c r="H881" s="9" t="str">
        <f ca="1">IFERROR(LOOKUP(1,0/((B881=名单!B:B)*(VALUE(AY881)&gt;=名单!E:E)*(VALUE(AY881)&lt;=名单!G:G)*(AA881="正常走货")),名单!H:H),"否")</f>
        <v>否</v>
      </c>
      <c r="I881" s="64" t="s">
        <v>2765</v>
      </c>
      <c r="J881" s="64" t="s">
        <v>2767</v>
      </c>
      <c r="L881" s="65" t="s">
        <v>144</v>
      </c>
      <c r="N881" s="64" t="s">
        <v>18</v>
      </c>
      <c r="O881" s="66"/>
      <c r="P881" s="66"/>
      <c r="T881" s="66"/>
      <c r="U881" s="65" t="s">
        <v>90</v>
      </c>
      <c r="V881" s="65" t="s">
        <v>14410</v>
      </c>
      <c r="W881" s="66"/>
      <c r="Y881" s="66"/>
      <c r="Z881" s="66"/>
      <c r="AA881" s="65" t="s">
        <v>14382</v>
      </c>
      <c r="AQ881" s="64">
        <v>157.5</v>
      </c>
      <c r="AV881" s="66"/>
      <c r="AX881" s="66"/>
      <c r="AY881" s="67" t="s">
        <v>15274</v>
      </c>
      <c r="BC881" s="66"/>
      <c r="BE881" s="66"/>
      <c r="BF881" s="66"/>
    </row>
    <row r="882" spans="1:58">
      <c r="A882" s="9" t="str">
        <f t="shared" si="39"/>
        <v>2026-01</v>
      </c>
      <c r="B882" s="9" t="str">
        <f>_xlfn.XLOOKUP(I882,过机服务商重量差!A:A,过机服务商重量差!G:G)</f>
        <v>风清扬</v>
      </c>
      <c r="C882" s="9" t="str">
        <f>IF(N882="FBA","主营产品",IF(N882="专线","专线",LOOKUP(1,0/((G882&gt;=提成标准!D:D)*(G882&lt;提成标准!E:E)),提成标准!C:C)))</f>
        <v>快递大货</v>
      </c>
      <c r="D882" s="9">
        <f t="shared" si="40"/>
        <v>159</v>
      </c>
      <c r="E882" s="9">
        <f>_xlfn.XLOOKUP(C882,提成标准!C:C,提成标准!H:H,"")</f>
        <v>0.1</v>
      </c>
      <c r="F882" s="9">
        <f t="shared" si="41"/>
        <v>15.9</v>
      </c>
      <c r="G882" s="9">
        <f>_xlfn.XLOOKUP(I882,过机服务商重量差!A:A,过机服务商重量差!L:L)</f>
        <v>159</v>
      </c>
      <c r="H882" s="9" t="str">
        <f ca="1">IFERROR(LOOKUP(1,0/((B882=名单!B:B)*(VALUE(AY882)&gt;=名单!E:E)*(VALUE(AY882)&lt;=名单!G:G)*(AA882="正常走货")),名单!H:H),"否")</f>
        <v>否</v>
      </c>
      <c r="I882" s="64" t="s">
        <v>2768</v>
      </c>
      <c r="J882" s="64" t="s">
        <v>50</v>
      </c>
      <c r="L882" s="65" t="s">
        <v>1516</v>
      </c>
      <c r="N882" s="64" t="s">
        <v>18</v>
      </c>
      <c r="O882" s="66"/>
      <c r="P882" s="66"/>
      <c r="T882" s="66"/>
      <c r="U882" s="65" t="s">
        <v>767</v>
      </c>
      <c r="V882" s="65" t="s">
        <v>14385</v>
      </c>
      <c r="W882" s="66"/>
      <c r="Y882" s="66"/>
      <c r="Z882" s="66"/>
      <c r="AA882" s="65" t="s">
        <v>14382</v>
      </c>
      <c r="AQ882" s="64">
        <v>1296.39</v>
      </c>
      <c r="AU882" s="66"/>
      <c r="AV882" s="66"/>
      <c r="AW882" s="66"/>
      <c r="AX882" s="66"/>
      <c r="AY882" s="67" t="s">
        <v>15275</v>
      </c>
      <c r="BE882" s="66"/>
      <c r="BF882" s="66"/>
    </row>
    <row r="883" spans="1:58">
      <c r="A883" s="9" t="str">
        <f t="shared" si="39"/>
        <v>2026-01</v>
      </c>
      <c r="B883" s="9" t="str">
        <f>_xlfn.XLOOKUP(I883,过机服务商重量差!A:A,过机服务商重量差!G:G)</f>
        <v>小旋风</v>
      </c>
      <c r="C883" s="9" t="str">
        <f>IF(N883="FBA","主营产品",IF(N883="专线","专线",LOOKUP(1,0/((G883&gt;=提成标准!D:D)*(G883&lt;提成标准!E:E)),提成标准!C:C)))</f>
        <v>快递大货</v>
      </c>
      <c r="D883" s="9">
        <f t="shared" si="40"/>
        <v>56</v>
      </c>
      <c r="E883" s="9">
        <f>_xlfn.XLOOKUP(C883,提成标准!C:C,提成标准!H:H,"")</f>
        <v>0.1</v>
      </c>
      <c r="F883" s="9">
        <f t="shared" si="41"/>
        <v>5.6</v>
      </c>
      <c r="G883" s="9">
        <f>_xlfn.XLOOKUP(I883,过机服务商重量差!A:A,过机服务商重量差!L:L)</f>
        <v>56</v>
      </c>
      <c r="H883" s="9" t="str">
        <f ca="1">IFERROR(LOOKUP(1,0/((B883=名单!B:B)*(VALUE(AY883)&gt;=名单!E:E)*(VALUE(AY883)&lt;=名单!G:G)*(AA883="正常走货")),名单!H:H),"否")</f>
        <v>否</v>
      </c>
      <c r="I883" s="64" t="s">
        <v>2770</v>
      </c>
      <c r="J883" s="64" t="s">
        <v>2772</v>
      </c>
      <c r="L883" s="64" t="s">
        <v>78</v>
      </c>
      <c r="N883" s="64" t="s">
        <v>18</v>
      </c>
      <c r="O883" s="66"/>
      <c r="P883" s="66"/>
      <c r="T883" s="66"/>
      <c r="U883" s="65" t="s">
        <v>767</v>
      </c>
      <c r="V883" s="64" t="s">
        <v>14385</v>
      </c>
      <c r="W883" s="66"/>
      <c r="Y883" s="66"/>
      <c r="Z883" s="66"/>
      <c r="AA883" s="65" t="s">
        <v>14382</v>
      </c>
      <c r="AQ883" s="64">
        <v>179.2</v>
      </c>
      <c r="AU883" s="66"/>
      <c r="AV883" s="66"/>
      <c r="AX883" s="66"/>
      <c r="AY883" s="67" t="s">
        <v>15276</v>
      </c>
      <c r="BE883" s="66"/>
    </row>
    <row r="884" spans="1:58">
      <c r="A884" s="9" t="str">
        <f t="shared" si="39"/>
        <v>2026-01</v>
      </c>
      <c r="B884" s="9" t="str">
        <f>_xlfn.XLOOKUP(I884,过机服务商重量差!A:A,过机服务商重量差!G:G)</f>
        <v>风清扬</v>
      </c>
      <c r="C884" s="9" t="str">
        <f>IF(N884="FBA","主营产品",IF(N884="专线","专线",LOOKUP(1,0/((G884&gt;=提成标准!D:D)*(G884&lt;提成标准!E:E)),提成标准!C:C)))</f>
        <v>快递大货</v>
      </c>
      <c r="D884" s="9">
        <f t="shared" si="40"/>
        <v>101</v>
      </c>
      <c r="E884" s="9">
        <f>_xlfn.XLOOKUP(C884,提成标准!C:C,提成标准!H:H,"")</f>
        <v>0.1</v>
      </c>
      <c r="F884" s="9">
        <f t="shared" si="41"/>
        <v>10.1</v>
      </c>
      <c r="G884" s="9">
        <f>_xlfn.XLOOKUP(I884,过机服务商重量差!A:A,过机服务商重量差!L:L)</f>
        <v>101</v>
      </c>
      <c r="H884" s="9" t="str">
        <f ca="1">IFERROR(LOOKUP(1,0/((B884=名单!B:B)*(VALUE(AY884)&gt;=名单!E:E)*(VALUE(AY884)&lt;=名单!G:G)*(AA884="正常走货")),名单!H:H),"否")</f>
        <v>否</v>
      </c>
      <c r="I884" s="64" t="s">
        <v>2773</v>
      </c>
      <c r="J884" s="64" t="s">
        <v>2775</v>
      </c>
      <c r="L884" s="65" t="s">
        <v>1784</v>
      </c>
      <c r="N884" s="64" t="s">
        <v>18</v>
      </c>
      <c r="O884" s="66"/>
      <c r="P884" s="66"/>
      <c r="T884" s="66"/>
      <c r="U884" s="65" t="s">
        <v>604</v>
      </c>
      <c r="V884" s="64" t="s">
        <v>14410</v>
      </c>
      <c r="W884" s="66"/>
      <c r="Y884" s="66"/>
      <c r="Z884" s="66"/>
      <c r="AA884" s="65" t="s">
        <v>14382</v>
      </c>
      <c r="AQ884" s="64">
        <v>0</v>
      </c>
      <c r="AU884" s="66"/>
      <c r="AV884" s="66"/>
      <c r="AW884" s="66"/>
      <c r="AX884" s="66"/>
      <c r="AY884" s="67" t="s">
        <v>15277</v>
      </c>
      <c r="BE884" s="66"/>
      <c r="BF884" s="66"/>
    </row>
    <row r="885" spans="1:58">
      <c r="A885" s="9" t="str">
        <f t="shared" si="39"/>
        <v>2026-01</v>
      </c>
      <c r="B885" s="9" t="str">
        <f>_xlfn.XLOOKUP(I885,过机服务商重量差!A:A,过机服务商重量差!G:G)</f>
        <v>007</v>
      </c>
      <c r="C885" s="9" t="str">
        <f>IF(N885="FBA","主营产品",IF(N885="专线","专线",LOOKUP(1,0/((G885&gt;=提成标准!D:D)*(G885&lt;提成标准!E:E)),提成标准!C:C)))</f>
        <v>快递大货</v>
      </c>
      <c r="D885" s="9">
        <f t="shared" si="40"/>
        <v>58</v>
      </c>
      <c r="E885" s="9">
        <f>_xlfn.XLOOKUP(C885,提成标准!C:C,提成标准!H:H,"")</f>
        <v>0.1</v>
      </c>
      <c r="F885" s="9">
        <f t="shared" si="41"/>
        <v>5.8</v>
      </c>
      <c r="G885" s="9">
        <f>_xlfn.XLOOKUP(I885,过机服务商重量差!A:A,过机服务商重量差!L:L)</f>
        <v>58</v>
      </c>
      <c r="H885" s="9" t="str">
        <f ca="1">IFERROR(LOOKUP(1,0/((B885=名单!B:B)*(VALUE(AY885)&gt;=名单!E:E)*(VALUE(AY885)&lt;=名单!G:G)*(AA885="正常走货")),名单!H:H),"否")</f>
        <v>否</v>
      </c>
      <c r="I885" s="64" t="s">
        <v>2776</v>
      </c>
      <c r="J885" s="64" t="s">
        <v>2778</v>
      </c>
      <c r="L885" s="65" t="s">
        <v>266</v>
      </c>
      <c r="N885" s="64" t="s">
        <v>18</v>
      </c>
      <c r="O885" s="66"/>
      <c r="P885" s="66"/>
      <c r="T885" s="66"/>
      <c r="U885" s="65" t="s">
        <v>745</v>
      </c>
      <c r="V885" s="64" t="s">
        <v>14410</v>
      </c>
      <c r="W885" s="66"/>
      <c r="Y885" s="66"/>
      <c r="Z885" s="66"/>
      <c r="AA885" s="65" t="s">
        <v>14382</v>
      </c>
      <c r="AQ885" s="64">
        <v>788.8</v>
      </c>
      <c r="AU885" s="66"/>
      <c r="AV885" s="66"/>
      <c r="AW885" s="66"/>
      <c r="AX885" s="66"/>
      <c r="AY885" s="67" t="s">
        <v>15278</v>
      </c>
      <c r="BE885" s="66"/>
    </row>
    <row r="886" spans="1:58">
      <c r="A886" s="9" t="str">
        <f t="shared" si="39"/>
        <v>2026-01</v>
      </c>
      <c r="B886" s="9" t="str">
        <f>_xlfn.XLOOKUP(I886,过机服务商重量差!A:A,过机服务商重量差!G:G)</f>
        <v>小旋风</v>
      </c>
      <c r="C886" s="9" t="str">
        <f>IF(N886="FBA","主营产品",IF(N886="专线","专线",LOOKUP(1,0/((G886&gt;=提成标准!D:D)*(G886&lt;提成标准!E:E)),提成标准!C:C)))</f>
        <v>快递小货</v>
      </c>
      <c r="D886" s="9">
        <f t="shared" si="40"/>
        <v>1</v>
      </c>
      <c r="E886" s="9">
        <f>_xlfn.XLOOKUP(C886,提成标准!C:C,提成标准!H:H,"")</f>
        <v>2</v>
      </c>
      <c r="F886" s="9">
        <f t="shared" si="41"/>
        <v>2</v>
      </c>
      <c r="G886" s="9">
        <f>_xlfn.XLOOKUP(I886,过机服务商重量差!A:A,过机服务商重量差!L:L)</f>
        <v>19</v>
      </c>
      <c r="H886" s="9" t="str">
        <f ca="1">IFERROR(LOOKUP(1,0/((B886=名单!B:B)*(VALUE(AY886)&gt;=名单!E:E)*(VALUE(AY886)&lt;=名单!G:G)*(AA886="正常走货")),名单!H:H),"否")</f>
        <v>否</v>
      </c>
      <c r="I886" s="64" t="s">
        <v>2779</v>
      </c>
      <c r="J886" s="64" t="s">
        <v>2781</v>
      </c>
      <c r="L886" s="65" t="s">
        <v>449</v>
      </c>
      <c r="N886" s="64" t="s">
        <v>18</v>
      </c>
      <c r="O886" s="66"/>
      <c r="P886" s="66"/>
      <c r="T886" s="66"/>
      <c r="U886" s="65" t="s">
        <v>337</v>
      </c>
      <c r="V886" s="65" t="s">
        <v>14381</v>
      </c>
      <c r="W886" s="66"/>
      <c r="Y886" s="66"/>
      <c r="Z886" s="66"/>
      <c r="AA886" s="65" t="s">
        <v>14382</v>
      </c>
      <c r="AQ886" s="64">
        <v>242</v>
      </c>
      <c r="AV886" s="66"/>
      <c r="AW886" s="66"/>
      <c r="AX886" s="66"/>
      <c r="AY886" s="67" t="s">
        <v>15279</v>
      </c>
      <c r="BE886" s="66"/>
    </row>
    <row r="887" spans="1:58">
      <c r="A887" s="9" t="str">
        <f t="shared" si="39"/>
        <v>2026-01</v>
      </c>
      <c r="B887" s="9" t="str">
        <f>_xlfn.XLOOKUP(I887,过机服务商重量差!A:A,过机服务商重量差!G:G)</f>
        <v>玉麒麟</v>
      </c>
      <c r="C887" s="9" t="str">
        <f>IF(N887="FBA","主营产品",IF(N887="专线","专线",LOOKUP(1,0/((G887&gt;=提成标准!D:D)*(G887&lt;提成标准!E:E)),提成标准!C:C)))</f>
        <v>快递小货</v>
      </c>
      <c r="D887" s="9">
        <f t="shared" si="40"/>
        <v>1</v>
      </c>
      <c r="E887" s="9">
        <f>_xlfn.XLOOKUP(C887,提成标准!C:C,提成标准!H:H,"")</f>
        <v>2</v>
      </c>
      <c r="F887" s="9">
        <f t="shared" si="41"/>
        <v>2</v>
      </c>
      <c r="G887" s="9">
        <f>_xlfn.XLOOKUP(I887,过机服务商重量差!A:A,过机服务商重量差!L:L)</f>
        <v>5.5</v>
      </c>
      <c r="H887" s="9" t="str">
        <f ca="1">IFERROR(LOOKUP(1,0/((B887=名单!B:B)*(VALUE(AY887)&gt;=名单!E:E)*(VALUE(AY887)&lt;=名单!G:G)*(AA887="正常走货")),名单!H:H),"否")</f>
        <v>否</v>
      </c>
      <c r="I887" s="64" t="s">
        <v>2782</v>
      </c>
      <c r="J887" s="64" t="s">
        <v>2784</v>
      </c>
      <c r="L887" s="65" t="s">
        <v>17</v>
      </c>
      <c r="N887" s="64" t="s">
        <v>18</v>
      </c>
      <c r="O887" s="66"/>
      <c r="P887" s="66"/>
      <c r="T887" s="66"/>
      <c r="U887" s="65" t="s">
        <v>90</v>
      </c>
      <c r="V887" s="65" t="s">
        <v>14410</v>
      </c>
      <c r="W887" s="66"/>
      <c r="Y887" s="66"/>
      <c r="Z887" s="66"/>
      <c r="AA887" s="65" t="s">
        <v>14382</v>
      </c>
      <c r="AQ887" s="64">
        <v>51.11</v>
      </c>
      <c r="AU887" s="66"/>
      <c r="AV887" s="66"/>
      <c r="AX887" s="66"/>
      <c r="AY887" s="67" t="s">
        <v>15280</v>
      </c>
      <c r="BE887" s="66"/>
    </row>
    <row r="888" spans="1:58">
      <c r="A888" s="9" t="str">
        <f t="shared" si="39"/>
        <v>2026-01</v>
      </c>
      <c r="B888" s="9" t="str">
        <f>_xlfn.XLOOKUP(I888,过机服务商重量差!A:A,过机服务商重量差!G:G)</f>
        <v>007</v>
      </c>
      <c r="C888" s="9" t="str">
        <f>IF(N888="FBA","主营产品",IF(N888="专线","专线",LOOKUP(1,0/((G888&gt;=提成标准!D:D)*(G888&lt;提成标准!E:E)),提成标准!C:C)))</f>
        <v>快递大货</v>
      </c>
      <c r="D888" s="9">
        <f t="shared" si="40"/>
        <v>160</v>
      </c>
      <c r="E888" s="9">
        <f>_xlfn.XLOOKUP(C888,提成标准!C:C,提成标准!H:H,"")</f>
        <v>0.1</v>
      </c>
      <c r="F888" s="9">
        <f t="shared" si="41"/>
        <v>16</v>
      </c>
      <c r="G888" s="9">
        <f>_xlfn.XLOOKUP(I888,过机服务商重量差!A:A,过机服务商重量差!L:L)</f>
        <v>160</v>
      </c>
      <c r="H888" s="9" t="str">
        <f ca="1">IFERROR(LOOKUP(1,0/((B888=名单!B:B)*(VALUE(AY888)&gt;=名单!E:E)*(VALUE(AY888)&lt;=名单!G:G)*(AA888="正常走货")),名单!H:H),"否")</f>
        <v>否</v>
      </c>
      <c r="I888" s="64" t="s">
        <v>2785</v>
      </c>
      <c r="J888" s="64" t="s">
        <v>2787</v>
      </c>
      <c r="L888" s="65" t="s">
        <v>2788</v>
      </c>
      <c r="N888" s="64" t="s">
        <v>18</v>
      </c>
      <c r="O888" s="66"/>
      <c r="P888" s="66"/>
      <c r="R888" s="66"/>
      <c r="T888" s="66"/>
      <c r="U888" s="65" t="s">
        <v>558</v>
      </c>
      <c r="V888" s="65" t="s">
        <v>14413</v>
      </c>
      <c r="W888" s="66"/>
      <c r="Y888" s="66"/>
      <c r="Z888" s="66"/>
      <c r="AA888" s="65" t="s">
        <v>14382</v>
      </c>
      <c r="AQ888" s="64">
        <v>1776</v>
      </c>
      <c r="AU888" s="66"/>
      <c r="AV888" s="66"/>
      <c r="AW888" s="66"/>
      <c r="AX888" s="66"/>
      <c r="AY888" s="67" t="s">
        <v>15281</v>
      </c>
      <c r="BE888" s="66"/>
      <c r="BF888" s="66"/>
    </row>
    <row r="889" spans="1:58">
      <c r="A889" s="9" t="str">
        <f t="shared" si="39"/>
        <v>2026-01</v>
      </c>
      <c r="B889" s="9" t="str">
        <f>_xlfn.XLOOKUP(I889,过机服务商重量差!A:A,过机服务商重量差!G:G)</f>
        <v>玉麒麟</v>
      </c>
      <c r="C889" s="9" t="str">
        <f>IF(N889="FBA","主营产品",IF(N889="专线","专线",LOOKUP(1,0/((G889&gt;=提成标准!D:D)*(G889&lt;提成标准!E:E)),提成标准!C:C)))</f>
        <v>快递小货</v>
      </c>
      <c r="D889" s="9">
        <f t="shared" si="40"/>
        <v>1</v>
      </c>
      <c r="E889" s="9">
        <f>_xlfn.XLOOKUP(C889,提成标准!C:C,提成标准!H:H,"")</f>
        <v>2</v>
      </c>
      <c r="F889" s="9">
        <f t="shared" si="41"/>
        <v>2</v>
      </c>
      <c r="G889" s="9">
        <f>_xlfn.XLOOKUP(I889,过机服务商重量差!A:A,过机服务商重量差!L:L)</f>
        <v>3</v>
      </c>
      <c r="H889" s="9" t="str">
        <f ca="1">IFERROR(LOOKUP(1,0/((B889=名单!B:B)*(VALUE(AY889)&gt;=名单!E:E)*(VALUE(AY889)&lt;=名单!G:G)*(AA889="正常走货")),名单!H:H),"否")</f>
        <v>否</v>
      </c>
      <c r="I889" s="64" t="s">
        <v>2789</v>
      </c>
      <c r="J889" s="64" t="s">
        <v>2791</v>
      </c>
      <c r="L889" s="65" t="s">
        <v>17</v>
      </c>
      <c r="N889" s="64" t="s">
        <v>18</v>
      </c>
      <c r="O889" s="66"/>
      <c r="P889" s="66"/>
      <c r="T889" s="66"/>
      <c r="U889" s="65" t="s">
        <v>219</v>
      </c>
      <c r="V889" s="65" t="s">
        <v>14389</v>
      </c>
      <c r="W889" s="66"/>
      <c r="Y889" s="66"/>
      <c r="Z889" s="66"/>
      <c r="AA889" s="65" t="s">
        <v>14382</v>
      </c>
      <c r="AQ889" s="64">
        <v>84.91</v>
      </c>
      <c r="AV889" s="66"/>
      <c r="AW889" s="66"/>
      <c r="AX889" s="66"/>
      <c r="AY889" s="67" t="s">
        <v>15282</v>
      </c>
      <c r="BC889" s="66"/>
      <c r="BE889" s="66"/>
    </row>
    <row r="890" spans="1:58">
      <c r="A890" s="9" t="str">
        <f t="shared" si="39"/>
        <v>2026-01</v>
      </c>
      <c r="B890" s="9" t="str">
        <f>_xlfn.XLOOKUP(I890,过机服务商重量差!A:A,过机服务商重量差!G:G)</f>
        <v>小旋风</v>
      </c>
      <c r="C890" s="9" t="str">
        <f>IF(N890="FBA","主营产品",IF(N890="专线","专线",LOOKUP(1,0/((G890&gt;=提成标准!D:D)*(G890&lt;提成标准!E:E)),提成标准!C:C)))</f>
        <v>快递大货</v>
      </c>
      <c r="D890" s="9">
        <f t="shared" si="40"/>
        <v>34</v>
      </c>
      <c r="E890" s="9">
        <f>_xlfn.XLOOKUP(C890,提成标准!C:C,提成标准!H:H,"")</f>
        <v>0.1</v>
      </c>
      <c r="F890" s="9">
        <f t="shared" si="41"/>
        <v>3.4</v>
      </c>
      <c r="G890" s="9">
        <f>_xlfn.XLOOKUP(I890,过机服务商重量差!A:A,过机服务商重量差!L:L)</f>
        <v>34</v>
      </c>
      <c r="H890" s="9" t="str">
        <f ca="1">IFERROR(LOOKUP(1,0/((B890=名单!B:B)*(VALUE(AY890)&gt;=名单!E:E)*(VALUE(AY890)&lt;=名单!G:G)*(AA890="正常走货")),名单!H:H),"否")</f>
        <v>否</v>
      </c>
      <c r="I890" s="64" t="s">
        <v>2792</v>
      </c>
      <c r="J890" s="64" t="s">
        <v>2794</v>
      </c>
      <c r="L890" s="65" t="s">
        <v>274</v>
      </c>
      <c r="N890" s="64" t="s">
        <v>18</v>
      </c>
      <c r="O890" s="66"/>
      <c r="P890" s="66"/>
      <c r="T890" s="66"/>
      <c r="U890" s="65" t="s">
        <v>39</v>
      </c>
      <c r="V890" s="65" t="s">
        <v>14389</v>
      </c>
      <c r="W890" s="66"/>
      <c r="Y890" s="66"/>
      <c r="Z890" s="66"/>
      <c r="AA890" s="65" t="s">
        <v>14382</v>
      </c>
      <c r="AQ890" s="64">
        <v>17</v>
      </c>
      <c r="AU890" s="66"/>
      <c r="AV890" s="66"/>
      <c r="AW890" s="66"/>
      <c r="AX890" s="66"/>
      <c r="AY890" s="67" t="s">
        <v>15283</v>
      </c>
      <c r="BE890" s="66"/>
    </row>
    <row r="891" spans="1:58">
      <c r="A891" s="9" t="str">
        <f t="shared" si="39"/>
        <v>2026-01</v>
      </c>
      <c r="B891" s="9" t="str">
        <f>_xlfn.XLOOKUP(I891,过机服务商重量差!A:A,过机服务商重量差!G:G)</f>
        <v>小旋风</v>
      </c>
      <c r="C891" s="9" t="str">
        <f>IF(N891="FBA","主营产品",IF(N891="专线","专线",LOOKUP(1,0/((G891&gt;=提成标准!D:D)*(G891&lt;提成标准!E:E)),提成标准!C:C)))</f>
        <v>快递小货</v>
      </c>
      <c r="D891" s="9">
        <f t="shared" si="40"/>
        <v>1</v>
      </c>
      <c r="E891" s="9">
        <f>_xlfn.XLOOKUP(C891,提成标准!C:C,提成标准!H:H,"")</f>
        <v>2</v>
      </c>
      <c r="F891" s="9">
        <f t="shared" si="41"/>
        <v>2</v>
      </c>
      <c r="G891" s="9">
        <f>_xlfn.XLOOKUP(I891,过机服务商重量差!A:A,过机服务商重量差!L:L)</f>
        <v>8.5</v>
      </c>
      <c r="H891" s="9" t="str">
        <f ca="1">IFERROR(LOOKUP(1,0/((B891=名单!B:B)*(VALUE(AY891)&gt;=名单!E:E)*(VALUE(AY891)&lt;=名单!G:G)*(AA891="正常走货")),名单!H:H),"否")</f>
        <v>否</v>
      </c>
      <c r="I891" s="64" t="s">
        <v>2795</v>
      </c>
      <c r="J891" s="64" t="s">
        <v>2797</v>
      </c>
      <c r="L891" s="65" t="s">
        <v>78</v>
      </c>
      <c r="N891" s="64" t="s">
        <v>18</v>
      </c>
      <c r="O891" s="66"/>
      <c r="P891" s="66"/>
      <c r="T891" s="66"/>
      <c r="U891" s="65" t="s">
        <v>642</v>
      </c>
      <c r="V891" s="65" t="s">
        <v>14413</v>
      </c>
      <c r="W891" s="66"/>
      <c r="Y891" s="66"/>
      <c r="Z891" s="66"/>
      <c r="AA891" s="65" t="s">
        <v>14382</v>
      </c>
      <c r="AQ891" s="64">
        <v>145.75</v>
      </c>
      <c r="AV891" s="66"/>
      <c r="AW891" s="66"/>
      <c r="AX891" s="66"/>
      <c r="AY891" s="67" t="s">
        <v>15284</v>
      </c>
      <c r="BE891" s="66"/>
    </row>
    <row r="892" spans="1:58">
      <c r="A892" s="9" t="str">
        <f t="shared" si="39"/>
        <v>2026-01</v>
      </c>
      <c r="B892" s="9" t="str">
        <f>_xlfn.XLOOKUP(I892,过机服务商重量差!A:A,过机服务商重量差!G:G)</f>
        <v>帅时莹</v>
      </c>
      <c r="C892" s="9" t="str">
        <f>IF(N892="FBA","主营产品",IF(N892="专线","专线",LOOKUP(1,0/((G892&gt;=提成标准!D:D)*(G892&lt;提成标准!E:E)),提成标准!C:C)))</f>
        <v>快递小货</v>
      </c>
      <c r="D892" s="9">
        <f t="shared" si="40"/>
        <v>1</v>
      </c>
      <c r="E892" s="9">
        <f>_xlfn.XLOOKUP(C892,提成标准!C:C,提成标准!H:H,"")</f>
        <v>2</v>
      </c>
      <c r="F892" s="9">
        <f t="shared" si="41"/>
        <v>2</v>
      </c>
      <c r="G892" s="9">
        <f>_xlfn.XLOOKUP(I892,过机服务商重量差!A:A,过机服务商重量差!L:L)</f>
        <v>8</v>
      </c>
      <c r="H892" s="9" t="str">
        <f ca="1">IFERROR(LOOKUP(1,0/((B892=名单!B:B)*(VALUE(AY892)&gt;=名单!E:E)*(VALUE(AY892)&lt;=名单!G:G)*(AA892="正常走货")),名单!H:H),"否")</f>
        <v>否</v>
      </c>
      <c r="I892" s="64" t="s">
        <v>2798</v>
      </c>
      <c r="J892" s="64" t="s">
        <v>2800</v>
      </c>
      <c r="L892" s="65" t="s">
        <v>586</v>
      </c>
      <c r="N892" s="64" t="s">
        <v>18</v>
      </c>
      <c r="O892" s="66"/>
      <c r="P892" s="66"/>
      <c r="T892" s="66"/>
      <c r="U892" s="65" t="s">
        <v>187</v>
      </c>
      <c r="V892" s="65" t="s">
        <v>14413</v>
      </c>
      <c r="W892" s="66"/>
      <c r="Y892" s="66"/>
      <c r="Z892" s="66"/>
      <c r="AA892" s="65" t="s">
        <v>14382</v>
      </c>
      <c r="AQ892" s="64">
        <v>99.0599999999999</v>
      </c>
      <c r="AV892" s="66"/>
      <c r="AW892" s="66"/>
      <c r="AX892" s="66"/>
      <c r="AY892" s="67" t="s">
        <v>15285</v>
      </c>
      <c r="BC892" s="66"/>
      <c r="BE892" s="66"/>
    </row>
    <row r="893" spans="1:58">
      <c r="A893" s="9" t="str">
        <f t="shared" ref="A893:A956" si="42">MID(AY893,1,7)</f>
        <v>2026-01</v>
      </c>
      <c r="B893" s="9" t="str">
        <f>_xlfn.XLOOKUP(I893,过机服务商重量差!A:A,过机服务商重量差!G:G)</f>
        <v>玉麒麟</v>
      </c>
      <c r="C893" s="9" t="str">
        <f>IF(N893="FBA","主营产品",IF(N893="专线","专线",LOOKUP(1,0/((G893&gt;=提成标准!D:D)*(G893&lt;提成标准!E:E)),提成标准!C:C)))</f>
        <v>快递大货</v>
      </c>
      <c r="D893" s="9">
        <f t="shared" si="40"/>
        <v>29</v>
      </c>
      <c r="E893" s="9">
        <f>_xlfn.XLOOKUP(C893,提成标准!C:C,提成标准!H:H,"")</f>
        <v>0.1</v>
      </c>
      <c r="F893" s="9">
        <f t="shared" si="41"/>
        <v>2.9</v>
      </c>
      <c r="G893" s="9">
        <f>_xlfn.XLOOKUP(I893,过机服务商重量差!A:A,过机服务商重量差!L:L)</f>
        <v>29</v>
      </c>
      <c r="H893" s="9" t="str">
        <f ca="1">IFERROR(LOOKUP(1,0/((B893=名单!B:B)*(VALUE(AY893)&gt;=名单!E:E)*(VALUE(AY893)&lt;=名单!G:G)*(AA893="正常走货")),名单!H:H),"否")</f>
        <v>否</v>
      </c>
      <c r="I893" s="64" t="s">
        <v>2801</v>
      </c>
      <c r="J893" s="64" t="s">
        <v>2803</v>
      </c>
      <c r="L893" s="65" t="s">
        <v>17</v>
      </c>
      <c r="N893" s="64" t="s">
        <v>18</v>
      </c>
      <c r="O893" s="66"/>
      <c r="P893" s="66"/>
      <c r="T893" s="66"/>
      <c r="U893" s="65" t="s">
        <v>79</v>
      </c>
      <c r="V893" s="65" t="s">
        <v>14381</v>
      </c>
      <c r="W893" s="66"/>
      <c r="Y893" s="66"/>
      <c r="Z893" s="66"/>
      <c r="AA893" s="65" t="s">
        <v>14382</v>
      </c>
      <c r="AQ893" s="64">
        <v>172.5</v>
      </c>
      <c r="AV893" s="66"/>
      <c r="AW893" s="66"/>
      <c r="AX893" s="66"/>
      <c r="AY893" s="67" t="s">
        <v>15286</v>
      </c>
      <c r="BC893" s="66"/>
      <c r="BE893" s="66"/>
    </row>
    <row r="894" spans="1:58">
      <c r="A894" s="9" t="str">
        <f t="shared" si="42"/>
        <v>2026-01</v>
      </c>
      <c r="B894" s="9" t="str">
        <f>_xlfn.XLOOKUP(I894,过机服务商重量差!A:A,过机服务商重量差!G:G)</f>
        <v>玉麒麟</v>
      </c>
      <c r="C894" s="9" t="str">
        <f>IF(N894="FBA","主营产品",IF(N894="专线","专线",LOOKUP(1,0/((G894&gt;=提成标准!D:D)*(G894&lt;提成标准!E:E)),提成标准!C:C)))</f>
        <v>快递小货</v>
      </c>
      <c r="D894" s="9">
        <f t="shared" si="40"/>
        <v>1</v>
      </c>
      <c r="E894" s="9">
        <f>_xlfn.XLOOKUP(C894,提成标准!C:C,提成标准!H:H,"")</f>
        <v>2</v>
      </c>
      <c r="F894" s="9">
        <f t="shared" si="41"/>
        <v>2</v>
      </c>
      <c r="G894" s="9">
        <f>_xlfn.XLOOKUP(I894,过机服务商重量差!A:A,过机服务商重量差!L:L)</f>
        <v>6</v>
      </c>
      <c r="H894" s="9" t="str">
        <f ca="1">IFERROR(LOOKUP(1,0/((B894=名单!B:B)*(VALUE(AY894)&gt;=名单!E:E)*(VALUE(AY894)&lt;=名单!G:G)*(AA894="正常走货")),名单!H:H),"否")</f>
        <v>否</v>
      </c>
      <c r="I894" s="64" t="s">
        <v>2804</v>
      </c>
      <c r="J894" s="64" t="s">
        <v>2806</v>
      </c>
      <c r="L894" s="65" t="s">
        <v>17</v>
      </c>
      <c r="N894" s="64" t="s">
        <v>18</v>
      </c>
      <c r="O894" s="66"/>
      <c r="P894" s="66"/>
      <c r="T894" s="66"/>
      <c r="U894" s="65" t="s">
        <v>820</v>
      </c>
      <c r="V894" s="65" t="s">
        <v>14410</v>
      </c>
      <c r="W894" s="66"/>
      <c r="Y894" s="66"/>
      <c r="Z894" s="66"/>
      <c r="AA894" s="65" t="s">
        <v>14382</v>
      </c>
      <c r="AQ894" s="64">
        <v>119.86</v>
      </c>
      <c r="AV894" s="66"/>
      <c r="AX894" s="66"/>
      <c r="AY894" s="67" t="s">
        <v>15287</v>
      </c>
      <c r="BC894" s="66"/>
      <c r="BE894" s="66"/>
    </row>
    <row r="895" spans="1:58">
      <c r="A895" s="9" t="str">
        <f t="shared" si="42"/>
        <v>2026-01</v>
      </c>
      <c r="B895" s="9" t="str">
        <f>_xlfn.XLOOKUP(I895,过机服务商重量差!A:A,过机服务商重量差!G:G)</f>
        <v>帅时莹</v>
      </c>
      <c r="C895" s="9" t="str">
        <f>IF(N895="FBA","主营产品",IF(N895="专线","专线",LOOKUP(1,0/((G895&gt;=提成标准!D:D)*(G895&lt;提成标准!E:E)),提成标准!C:C)))</f>
        <v>快递小货</v>
      </c>
      <c r="D895" s="9">
        <f t="shared" ref="D895:D958" si="43">IF(C895="快递小货",1,IF(C895="主营产品",0,G895))</f>
        <v>1</v>
      </c>
      <c r="E895" s="9">
        <f>_xlfn.XLOOKUP(C895,提成标准!C:C,提成标准!H:H,"")</f>
        <v>2</v>
      </c>
      <c r="F895" s="9">
        <f t="shared" ref="F895:F958" si="44">D895*E895</f>
        <v>2</v>
      </c>
      <c r="G895" s="9">
        <f>_xlfn.XLOOKUP(I895,过机服务商重量差!A:A,过机服务商重量差!L:L)</f>
        <v>2</v>
      </c>
      <c r="H895" s="9" t="str">
        <f ca="1">IFERROR(LOOKUP(1,0/((B895=名单!B:B)*(VALUE(AY895)&gt;=名单!E:E)*(VALUE(AY895)&lt;=名单!G:G)*(AA895="正常走货")),名单!H:H),"否")</f>
        <v>否</v>
      </c>
      <c r="I895" s="64" t="s">
        <v>2807</v>
      </c>
      <c r="J895" s="64" t="s">
        <v>2809</v>
      </c>
      <c r="L895" s="65" t="s">
        <v>140</v>
      </c>
      <c r="N895" s="64" t="s">
        <v>18</v>
      </c>
      <c r="O895" s="66"/>
      <c r="P895" s="66"/>
      <c r="T895" s="66"/>
      <c r="U895" s="65" t="s">
        <v>442</v>
      </c>
      <c r="V895" s="65" t="s">
        <v>14413</v>
      </c>
      <c r="W895" s="66"/>
      <c r="Y895" s="66"/>
      <c r="Z895" s="66"/>
      <c r="AA895" s="65" t="s">
        <v>14382</v>
      </c>
      <c r="AQ895" s="64">
        <v>99.83</v>
      </c>
      <c r="AV895" s="66"/>
      <c r="AW895" s="66"/>
      <c r="AX895" s="66"/>
      <c r="AY895" s="67" t="s">
        <v>15288</v>
      </c>
      <c r="BE895" s="66"/>
    </row>
    <row r="896" spans="1:58">
      <c r="A896" s="9" t="str">
        <f t="shared" si="42"/>
        <v>2026-01</v>
      </c>
      <c r="B896" s="9" t="str">
        <f>_xlfn.XLOOKUP(I896,过机服务商重量差!A:A,过机服务商重量差!G:G)</f>
        <v>玉麒麟</v>
      </c>
      <c r="C896" s="9" t="str">
        <f>IF(N896="FBA","主营产品",IF(N896="专线","专线",LOOKUP(1,0/((G896&gt;=提成标准!D:D)*(G896&lt;提成标准!E:E)),提成标准!C:C)))</f>
        <v>快递小货</v>
      </c>
      <c r="D896" s="9">
        <f t="shared" si="43"/>
        <v>1</v>
      </c>
      <c r="E896" s="9">
        <f>_xlfn.XLOOKUP(C896,提成标准!C:C,提成标准!H:H,"")</f>
        <v>2</v>
      </c>
      <c r="F896" s="9">
        <f t="shared" si="44"/>
        <v>2</v>
      </c>
      <c r="G896" s="9">
        <f>_xlfn.XLOOKUP(I896,过机服务商重量差!A:A,过机服务商重量差!L:L)</f>
        <v>1</v>
      </c>
      <c r="H896" s="9" t="str">
        <f ca="1">IFERROR(LOOKUP(1,0/((B896=名单!B:B)*(VALUE(AY896)&gt;=名单!E:E)*(VALUE(AY896)&lt;=名单!G:G)*(AA896="正常走货")),名单!H:H),"否")</f>
        <v>否</v>
      </c>
      <c r="I896" s="64" t="s">
        <v>2810</v>
      </c>
      <c r="J896" s="64" t="s">
        <v>2812</v>
      </c>
      <c r="L896" s="65" t="s">
        <v>17</v>
      </c>
      <c r="N896" s="64" t="s">
        <v>18</v>
      </c>
      <c r="O896" s="66"/>
      <c r="P896" s="66"/>
      <c r="T896" s="66"/>
      <c r="U896" s="65" t="s">
        <v>558</v>
      </c>
      <c r="V896" s="65" t="s">
        <v>14413</v>
      </c>
      <c r="W896" s="66"/>
      <c r="Y896" s="66"/>
      <c r="Z896" s="66"/>
      <c r="AA896" s="65" t="s">
        <v>14382</v>
      </c>
      <c r="AQ896" s="64">
        <v>50.41</v>
      </c>
      <c r="AV896" s="66"/>
      <c r="AX896" s="66"/>
      <c r="AY896" s="67" t="s">
        <v>15289</v>
      </c>
      <c r="BE896" s="66"/>
    </row>
    <row r="897" spans="1:58">
      <c r="A897" s="9" t="str">
        <f t="shared" si="42"/>
        <v>2026-01</v>
      </c>
      <c r="B897" s="9" t="str">
        <f>_xlfn.XLOOKUP(I897,过机服务商重量差!A:A,过机服务商重量差!G:G)</f>
        <v>帅时莹</v>
      </c>
      <c r="C897" s="9" t="str">
        <f>IF(N897="FBA","主营产品",IF(N897="专线","专线",LOOKUP(1,0/((G897&gt;=提成标准!D:D)*(G897&lt;提成标准!E:E)),提成标准!C:C)))</f>
        <v>快递小货</v>
      </c>
      <c r="D897" s="9">
        <f t="shared" si="43"/>
        <v>1</v>
      </c>
      <c r="E897" s="9">
        <f>_xlfn.XLOOKUP(C897,提成标准!C:C,提成标准!H:H,"")</f>
        <v>2</v>
      </c>
      <c r="F897" s="9">
        <f t="shared" si="44"/>
        <v>2</v>
      </c>
      <c r="G897" s="9">
        <f>_xlfn.XLOOKUP(I897,过机服务商重量差!A:A,过机服务商重量差!L:L)</f>
        <v>1</v>
      </c>
      <c r="H897" s="9" t="str">
        <f ca="1">IFERROR(LOOKUP(1,0/((B897=名单!B:B)*(VALUE(AY897)&gt;=名单!E:E)*(VALUE(AY897)&lt;=名单!G:G)*(AA897="正常走货")),名单!H:H),"否")</f>
        <v>否</v>
      </c>
      <c r="I897" s="64" t="s">
        <v>2813</v>
      </c>
      <c r="J897" s="64" t="s">
        <v>2815</v>
      </c>
      <c r="L897" s="65" t="s">
        <v>458</v>
      </c>
      <c r="N897" s="64" t="s">
        <v>18</v>
      </c>
      <c r="O897" s="66"/>
      <c r="P897" s="66"/>
      <c r="T897" s="66"/>
      <c r="U897" s="65" t="s">
        <v>288</v>
      </c>
      <c r="V897" s="65" t="s">
        <v>14413</v>
      </c>
      <c r="W897" s="66"/>
      <c r="Y897" s="66"/>
      <c r="Z897" s="66"/>
      <c r="AA897" s="65" t="s">
        <v>14382</v>
      </c>
      <c r="AQ897" s="64">
        <v>70</v>
      </c>
      <c r="AU897" s="66"/>
      <c r="AV897" s="66"/>
      <c r="AX897" s="66"/>
      <c r="AY897" s="67" t="s">
        <v>15290</v>
      </c>
      <c r="BC897" s="66"/>
      <c r="BE897" s="66"/>
    </row>
    <row r="898" spans="1:58">
      <c r="A898" s="9" t="str">
        <f t="shared" si="42"/>
        <v>2026-01</v>
      </c>
      <c r="B898" s="9" t="str">
        <f>_xlfn.XLOOKUP(I898,过机服务商重量差!A:A,过机服务商重量差!G:G)</f>
        <v>玉麒麟</v>
      </c>
      <c r="C898" s="9" t="str">
        <f>IF(N898="FBA","主营产品",IF(N898="专线","专线",LOOKUP(1,0/((G898&gt;=提成标准!D:D)*(G898&lt;提成标准!E:E)),提成标准!C:C)))</f>
        <v>快递小货</v>
      </c>
      <c r="D898" s="9">
        <f t="shared" si="43"/>
        <v>1</v>
      </c>
      <c r="E898" s="9">
        <f>_xlfn.XLOOKUP(C898,提成标准!C:C,提成标准!H:H,"")</f>
        <v>2</v>
      </c>
      <c r="F898" s="9">
        <f t="shared" si="44"/>
        <v>2</v>
      </c>
      <c r="G898" s="9">
        <f>_xlfn.XLOOKUP(I898,过机服务商重量差!A:A,过机服务商重量差!L:L)</f>
        <v>5.5</v>
      </c>
      <c r="H898" s="9" t="str">
        <f ca="1">IFERROR(LOOKUP(1,0/((B898=名单!B:B)*(VALUE(AY898)&gt;=名单!E:E)*(VALUE(AY898)&lt;=名单!G:G)*(AA898="正常走货")),名单!H:H),"否")</f>
        <v>否</v>
      </c>
      <c r="I898" s="64" t="s">
        <v>2816</v>
      </c>
      <c r="J898" s="64" t="s">
        <v>2818</v>
      </c>
      <c r="L898" s="65" t="s">
        <v>17</v>
      </c>
      <c r="N898" s="64" t="s">
        <v>18</v>
      </c>
      <c r="O898" s="66"/>
      <c r="P898" s="66"/>
      <c r="T898" s="66"/>
      <c r="U898" s="65" t="s">
        <v>99</v>
      </c>
      <c r="V898" s="65" t="s">
        <v>14413</v>
      </c>
      <c r="W898" s="66"/>
      <c r="Y898" s="66"/>
      <c r="Z898" s="66"/>
      <c r="AA898" s="65" t="s">
        <v>14382</v>
      </c>
      <c r="AQ898" s="64">
        <v>59.8</v>
      </c>
      <c r="AV898" s="66"/>
      <c r="AW898" s="66"/>
      <c r="AX898" s="66"/>
      <c r="AY898" s="67" t="s">
        <v>15291</v>
      </c>
      <c r="BE898" s="66"/>
    </row>
    <row r="899" spans="1:58">
      <c r="A899" s="9" t="str">
        <f t="shared" si="42"/>
        <v>2026-01</v>
      </c>
      <c r="B899" s="9" t="str">
        <f>_xlfn.XLOOKUP(I899,过机服务商重量差!A:A,过机服务商重量差!G:G)</f>
        <v>玉麒麟</v>
      </c>
      <c r="C899" s="9" t="str">
        <f>IF(N899="FBA","主营产品",IF(N899="专线","专线",LOOKUP(1,0/((G899&gt;=提成标准!D:D)*(G899&lt;提成标准!E:E)),提成标准!C:C)))</f>
        <v>快递小货</v>
      </c>
      <c r="D899" s="9">
        <f t="shared" si="43"/>
        <v>1</v>
      </c>
      <c r="E899" s="9">
        <f>_xlfn.XLOOKUP(C899,提成标准!C:C,提成标准!H:H,"")</f>
        <v>2</v>
      </c>
      <c r="F899" s="9">
        <f t="shared" si="44"/>
        <v>2</v>
      </c>
      <c r="G899" s="9">
        <f>_xlfn.XLOOKUP(I899,过机服务商重量差!A:A,过机服务商重量差!L:L)</f>
        <v>12</v>
      </c>
      <c r="H899" s="9" t="str">
        <f ca="1">IFERROR(LOOKUP(1,0/((B899=名单!B:B)*(VALUE(AY899)&gt;=名单!E:E)*(VALUE(AY899)&lt;=名单!G:G)*(AA899="正常走货")),名单!H:H),"否")</f>
        <v>否</v>
      </c>
      <c r="I899" s="64" t="s">
        <v>2819</v>
      </c>
      <c r="J899" s="64" t="s">
        <v>2821</v>
      </c>
      <c r="L899" s="65" t="s">
        <v>256</v>
      </c>
      <c r="N899" s="64" t="s">
        <v>18</v>
      </c>
      <c r="O899" s="66"/>
      <c r="P899" s="66"/>
      <c r="T899" s="66"/>
      <c r="U899" s="65" t="s">
        <v>232</v>
      </c>
      <c r="V899" s="65" t="s">
        <v>14389</v>
      </c>
      <c r="W899" s="66"/>
      <c r="Y899" s="66"/>
      <c r="Z899" s="66"/>
      <c r="AA899" s="65" t="s">
        <v>14382</v>
      </c>
      <c r="AQ899" s="64">
        <v>50.62</v>
      </c>
      <c r="AV899" s="66"/>
      <c r="AX899" s="66"/>
      <c r="AY899" s="67" t="s">
        <v>15292</v>
      </c>
      <c r="BE899" s="66"/>
    </row>
    <row r="900" spans="1:58">
      <c r="A900" s="9" t="str">
        <f t="shared" si="42"/>
        <v>2026-01</v>
      </c>
      <c r="B900" s="9" t="str">
        <f>_xlfn.XLOOKUP(I900,过机服务商重量差!A:A,过机服务商重量差!G:G)</f>
        <v>玉麒麟</v>
      </c>
      <c r="C900" s="9" t="str">
        <f>IF(N900="FBA","主营产品",IF(N900="专线","专线",LOOKUP(1,0/((G900&gt;=提成标准!D:D)*(G900&lt;提成标准!E:E)),提成标准!C:C)))</f>
        <v>快递大货</v>
      </c>
      <c r="D900" s="9">
        <f t="shared" si="43"/>
        <v>26</v>
      </c>
      <c r="E900" s="9">
        <f>_xlfn.XLOOKUP(C900,提成标准!C:C,提成标准!H:H,"")</f>
        <v>0.1</v>
      </c>
      <c r="F900" s="9">
        <f t="shared" si="44"/>
        <v>2.6</v>
      </c>
      <c r="G900" s="9">
        <f>_xlfn.XLOOKUP(I900,过机服务商重量差!A:A,过机服务商重量差!L:L)</f>
        <v>26</v>
      </c>
      <c r="H900" s="9" t="str">
        <f ca="1">IFERROR(LOOKUP(1,0/((B900=名单!B:B)*(VALUE(AY900)&gt;=名单!E:E)*(VALUE(AY900)&lt;=名单!G:G)*(AA900="正常走货")),名单!H:H),"否")</f>
        <v>否</v>
      </c>
      <c r="I900" s="64" t="s">
        <v>2822</v>
      </c>
      <c r="J900" s="64" t="s">
        <v>2824</v>
      </c>
      <c r="L900" s="65" t="s">
        <v>17</v>
      </c>
      <c r="N900" s="64" t="s">
        <v>18</v>
      </c>
      <c r="O900" s="66"/>
      <c r="P900" s="66"/>
      <c r="T900" s="66"/>
      <c r="U900" s="65" t="s">
        <v>232</v>
      </c>
      <c r="V900" s="65" t="s">
        <v>14389</v>
      </c>
      <c r="W900" s="66"/>
      <c r="Y900" s="66"/>
      <c r="Z900" s="66"/>
      <c r="AA900" s="65" t="s">
        <v>14382</v>
      </c>
      <c r="AQ900" s="64">
        <v>77.05</v>
      </c>
      <c r="AU900" s="66"/>
      <c r="AV900" s="66"/>
      <c r="AX900" s="66"/>
      <c r="AY900" s="67" t="s">
        <v>15293</v>
      </c>
      <c r="BC900" s="66"/>
      <c r="BE900" s="66"/>
    </row>
    <row r="901" spans="1:58">
      <c r="A901" s="9" t="str">
        <f t="shared" si="42"/>
        <v>2026-01</v>
      </c>
      <c r="B901" s="9" t="str">
        <f>_xlfn.XLOOKUP(I901,过机服务商重量差!A:A,过机服务商重量差!G:G)</f>
        <v>小旋风</v>
      </c>
      <c r="C901" s="9" t="str">
        <f>IF(N901="FBA","主营产品",IF(N901="专线","专线",LOOKUP(1,0/((G901&gt;=提成标准!D:D)*(G901&lt;提成标准!E:E)),提成标准!C:C)))</f>
        <v>快递小货</v>
      </c>
      <c r="D901" s="9">
        <f t="shared" si="43"/>
        <v>1</v>
      </c>
      <c r="E901" s="9">
        <f>_xlfn.XLOOKUP(C901,提成标准!C:C,提成标准!H:H,"")</f>
        <v>2</v>
      </c>
      <c r="F901" s="9">
        <f t="shared" si="44"/>
        <v>2</v>
      </c>
      <c r="G901" s="9">
        <f>_xlfn.XLOOKUP(I901,过机服务商重量差!A:A,过机服务商重量差!L:L)</f>
        <v>11.5</v>
      </c>
      <c r="H901" s="9" t="str">
        <f ca="1">IFERROR(LOOKUP(1,0/((B901=名单!B:B)*(VALUE(AY901)&gt;=名单!E:E)*(VALUE(AY901)&lt;=名单!G:G)*(AA901="正常走货")),名单!H:H),"否")</f>
        <v>否</v>
      </c>
      <c r="I901" s="64" t="s">
        <v>2825</v>
      </c>
      <c r="J901" s="64" t="s">
        <v>2827</v>
      </c>
      <c r="L901" s="65" t="s">
        <v>310</v>
      </c>
      <c r="N901" s="64" t="s">
        <v>18</v>
      </c>
      <c r="O901" s="66"/>
      <c r="P901" s="66"/>
      <c r="T901" s="66"/>
      <c r="U901" s="65" t="s">
        <v>279</v>
      </c>
      <c r="V901" s="65" t="s">
        <v>14410</v>
      </c>
      <c r="W901" s="66"/>
      <c r="Y901" s="66"/>
      <c r="Z901" s="66"/>
      <c r="AA901" s="65" t="s">
        <v>14382</v>
      </c>
      <c r="AQ901" s="64">
        <v>267</v>
      </c>
      <c r="AV901" s="66"/>
      <c r="AX901" s="66"/>
      <c r="AY901" s="67" t="s">
        <v>15294</v>
      </c>
      <c r="BC901" s="66"/>
      <c r="BE901" s="66"/>
    </row>
    <row r="902" spans="1:58">
      <c r="A902" s="9" t="str">
        <f t="shared" si="42"/>
        <v>2026-01</v>
      </c>
      <c r="B902" s="9" t="str">
        <f>_xlfn.XLOOKUP(I902,过机服务商重量差!A:A,过机服务商重量差!G:G)</f>
        <v>小旋风</v>
      </c>
      <c r="C902" s="9" t="str">
        <f>IF(N902="FBA","主营产品",IF(N902="专线","专线",LOOKUP(1,0/((G902&gt;=提成标准!D:D)*(G902&lt;提成标准!E:E)),提成标准!C:C)))</f>
        <v>快递小货</v>
      </c>
      <c r="D902" s="9">
        <f t="shared" si="43"/>
        <v>1</v>
      </c>
      <c r="E902" s="9">
        <f>_xlfn.XLOOKUP(C902,提成标准!C:C,提成标准!H:H,"")</f>
        <v>2</v>
      </c>
      <c r="F902" s="9">
        <f t="shared" si="44"/>
        <v>2</v>
      </c>
      <c r="G902" s="9">
        <f>_xlfn.XLOOKUP(I902,过机服务商重量差!A:A,过机服务商重量差!L:L)</f>
        <v>1.5</v>
      </c>
      <c r="H902" s="9" t="str">
        <f ca="1">IFERROR(LOOKUP(1,0/((B902=名单!B:B)*(VALUE(AY902)&gt;=名单!E:E)*(VALUE(AY902)&lt;=名单!G:G)*(AA902="正常走货")),名单!H:H),"否")</f>
        <v>否</v>
      </c>
      <c r="I902" s="64" t="s">
        <v>2828</v>
      </c>
      <c r="J902" s="64" t="s">
        <v>2830</v>
      </c>
      <c r="L902" s="65" t="s">
        <v>28</v>
      </c>
      <c r="N902" s="64" t="s">
        <v>18</v>
      </c>
      <c r="O902" s="66"/>
      <c r="P902" s="66"/>
      <c r="T902" s="66"/>
      <c r="U902" s="65" t="s">
        <v>558</v>
      </c>
      <c r="V902" s="65" t="s">
        <v>14413</v>
      </c>
      <c r="W902" s="66"/>
      <c r="Y902" s="66"/>
      <c r="Z902" s="66"/>
      <c r="AA902" s="65" t="s">
        <v>14382</v>
      </c>
      <c r="AQ902" s="64">
        <v>180</v>
      </c>
      <c r="AV902" s="66"/>
      <c r="AW902" s="66"/>
      <c r="AX902" s="66"/>
      <c r="AY902" s="67" t="s">
        <v>15295</v>
      </c>
      <c r="BE902" s="66"/>
    </row>
    <row r="903" spans="1:58">
      <c r="A903" s="9" t="str">
        <f t="shared" si="42"/>
        <v>2026-01</v>
      </c>
      <c r="B903" s="9" t="str">
        <f>_xlfn.XLOOKUP(I903,过机服务商重量差!A:A,过机服务商重量差!G:G)</f>
        <v>帅时莹</v>
      </c>
      <c r="C903" s="9" t="str">
        <f>IF(N903="FBA","主营产品",IF(N903="专线","专线",LOOKUP(1,0/((G903&gt;=提成标准!D:D)*(G903&lt;提成标准!E:E)),提成标准!C:C)))</f>
        <v>快递大货</v>
      </c>
      <c r="D903" s="9">
        <f t="shared" si="43"/>
        <v>143</v>
      </c>
      <c r="E903" s="9">
        <f>_xlfn.XLOOKUP(C903,提成标准!C:C,提成标准!H:H,"")</f>
        <v>0.1</v>
      </c>
      <c r="F903" s="9">
        <f t="shared" si="44"/>
        <v>14.3</v>
      </c>
      <c r="G903" s="9">
        <f>_xlfn.XLOOKUP(I903,过机服务商重量差!A:A,过机服务商重量差!L:L)</f>
        <v>143</v>
      </c>
      <c r="H903" s="9" t="str">
        <f ca="1">IFERROR(LOOKUP(1,0/((B903=名单!B:B)*(VALUE(AY903)&gt;=名单!E:E)*(VALUE(AY903)&lt;=名单!G:G)*(AA903="正常走货")),名单!H:H),"否")</f>
        <v>否</v>
      </c>
      <c r="I903" s="64" t="s">
        <v>2831</v>
      </c>
      <c r="J903" s="64" t="s">
        <v>2833</v>
      </c>
      <c r="L903" s="65" t="s">
        <v>287</v>
      </c>
      <c r="N903" s="64" t="s">
        <v>18</v>
      </c>
      <c r="O903" s="66"/>
      <c r="P903" s="66"/>
      <c r="T903" s="66"/>
      <c r="U903" s="65" t="s">
        <v>227</v>
      </c>
      <c r="V903" s="65" t="s">
        <v>14413</v>
      </c>
      <c r="W903" s="66"/>
      <c r="Y903" s="66"/>
      <c r="Z903" s="66"/>
      <c r="AA903" s="65" t="s">
        <v>14382</v>
      </c>
      <c r="AQ903" s="64">
        <v>709</v>
      </c>
      <c r="AV903" s="66"/>
      <c r="AX903" s="66"/>
      <c r="AY903" s="67" t="s">
        <v>15296</v>
      </c>
      <c r="BE903" s="66"/>
    </row>
    <row r="904" spans="1:58">
      <c r="A904" s="9" t="str">
        <f t="shared" si="42"/>
        <v>2026-01</v>
      </c>
      <c r="B904" s="9" t="str">
        <f>_xlfn.XLOOKUP(I904,过机服务商重量差!A:A,过机服务商重量差!G:G)</f>
        <v>无崖子</v>
      </c>
      <c r="C904" s="9" t="str">
        <f>IF(N904="FBA","主营产品",IF(N904="专线","专线",LOOKUP(1,0/((G904&gt;=提成标准!D:D)*(G904&lt;提成标准!E:E)),提成标准!C:C)))</f>
        <v>快递小货</v>
      </c>
      <c r="D904" s="9">
        <f t="shared" si="43"/>
        <v>1</v>
      </c>
      <c r="E904" s="9">
        <f>_xlfn.XLOOKUP(C904,提成标准!C:C,提成标准!H:H,"")</f>
        <v>2</v>
      </c>
      <c r="F904" s="9">
        <f t="shared" si="44"/>
        <v>2</v>
      </c>
      <c r="G904" s="9">
        <f>_xlfn.XLOOKUP(I904,过机服务商重量差!A:A,过机服务商重量差!L:L)</f>
        <v>19</v>
      </c>
      <c r="H904" s="9" t="str">
        <f ca="1">IFERROR(LOOKUP(1,0/((B904=名单!B:B)*(VALUE(AY904)&gt;=名单!E:E)*(VALUE(AY904)&lt;=名单!G:G)*(AA904="正常走货")),名单!H:H),"否")</f>
        <v>是</v>
      </c>
      <c r="I904" s="64" t="s">
        <v>2834</v>
      </c>
      <c r="J904" s="64" t="s">
        <v>2836</v>
      </c>
      <c r="L904" s="65" t="s">
        <v>590</v>
      </c>
      <c r="N904" s="64" t="s">
        <v>18</v>
      </c>
      <c r="O904" s="66"/>
      <c r="P904" s="66"/>
      <c r="T904" s="66"/>
      <c r="U904" s="65" t="s">
        <v>442</v>
      </c>
      <c r="V904" s="65" t="s">
        <v>14413</v>
      </c>
      <c r="W904" s="66"/>
      <c r="Y904" s="66"/>
      <c r="Z904" s="66"/>
      <c r="AA904" s="65" t="s">
        <v>14382</v>
      </c>
      <c r="AQ904" s="64">
        <v>-108.28</v>
      </c>
      <c r="AV904" s="66"/>
      <c r="AX904" s="66"/>
      <c r="AY904" s="67" t="s">
        <v>15297</v>
      </c>
      <c r="BE904" s="66"/>
    </row>
    <row r="905" spans="1:58">
      <c r="A905" s="9" t="str">
        <f t="shared" si="42"/>
        <v>2026-01</v>
      </c>
      <c r="B905" s="9" t="str">
        <f>_xlfn.XLOOKUP(I905,过机服务商重量差!A:A,过机服务商重量差!G:G)</f>
        <v>玉麒麟</v>
      </c>
      <c r="C905" s="9" t="str">
        <f>IF(N905="FBA","主营产品",IF(N905="专线","专线",LOOKUP(1,0/((G905&gt;=提成标准!D:D)*(G905&lt;提成标准!E:E)),提成标准!C:C)))</f>
        <v>快递小货</v>
      </c>
      <c r="D905" s="9">
        <f t="shared" si="43"/>
        <v>1</v>
      </c>
      <c r="E905" s="9">
        <f>_xlfn.XLOOKUP(C905,提成标准!C:C,提成标准!H:H,"")</f>
        <v>2</v>
      </c>
      <c r="F905" s="9">
        <f t="shared" si="44"/>
        <v>2</v>
      </c>
      <c r="G905" s="9">
        <f>_xlfn.XLOOKUP(I905,过机服务商重量差!A:A,过机服务商重量差!L:L)</f>
        <v>2</v>
      </c>
      <c r="H905" s="9" t="str">
        <f ca="1">IFERROR(LOOKUP(1,0/((B905=名单!B:B)*(VALUE(AY905)&gt;=名单!E:E)*(VALUE(AY905)&lt;=名单!G:G)*(AA905="正常走货")),名单!H:H),"否")</f>
        <v>否</v>
      </c>
      <c r="I905" s="64" t="s">
        <v>2837</v>
      </c>
      <c r="J905" s="64" t="s">
        <v>2839</v>
      </c>
      <c r="L905" s="65" t="s">
        <v>17</v>
      </c>
      <c r="N905" s="64" t="s">
        <v>18</v>
      </c>
      <c r="O905" s="66"/>
      <c r="P905" s="66"/>
      <c r="T905" s="66"/>
      <c r="U905" s="65" t="s">
        <v>99</v>
      </c>
      <c r="V905" s="65" t="s">
        <v>14413</v>
      </c>
      <c r="W905" s="66"/>
      <c r="Y905" s="66"/>
      <c r="Z905" s="66"/>
      <c r="AA905" s="65" t="s">
        <v>14382</v>
      </c>
      <c r="AQ905" s="64">
        <v>79.5</v>
      </c>
      <c r="AV905" s="66"/>
      <c r="AX905" s="66"/>
      <c r="AY905" s="67" t="s">
        <v>15298</v>
      </c>
      <c r="BE905" s="66"/>
    </row>
    <row r="906" spans="1:58">
      <c r="A906" s="9" t="str">
        <f t="shared" si="42"/>
        <v>2026-01</v>
      </c>
      <c r="B906" s="9" t="str">
        <f>_xlfn.XLOOKUP(I906,过机服务商重量差!A:A,过机服务商重量差!G:G)</f>
        <v>玉麒麟</v>
      </c>
      <c r="C906" s="9" t="str">
        <f>IF(N906="FBA","主营产品",IF(N906="专线","专线",LOOKUP(1,0/((G906&gt;=提成标准!D:D)*(G906&lt;提成标准!E:E)),提成标准!C:C)))</f>
        <v>快递小货</v>
      </c>
      <c r="D906" s="9">
        <f t="shared" si="43"/>
        <v>1</v>
      </c>
      <c r="E906" s="9">
        <f>_xlfn.XLOOKUP(C906,提成标准!C:C,提成标准!H:H,"")</f>
        <v>2</v>
      </c>
      <c r="F906" s="9">
        <f t="shared" si="44"/>
        <v>2</v>
      </c>
      <c r="G906" s="9">
        <f>_xlfn.XLOOKUP(I906,过机服务商重量差!A:A,过机服务商重量差!L:L)</f>
        <v>6</v>
      </c>
      <c r="H906" s="9" t="str">
        <f ca="1">IFERROR(LOOKUP(1,0/((B906=名单!B:B)*(VALUE(AY906)&gt;=名单!E:E)*(VALUE(AY906)&lt;=名单!G:G)*(AA906="正常走货")),名单!H:H),"否")</f>
        <v>否</v>
      </c>
      <c r="I906" s="64" t="s">
        <v>2840</v>
      </c>
      <c r="J906" s="64" t="s">
        <v>2842</v>
      </c>
      <c r="L906" s="65" t="s">
        <v>17</v>
      </c>
      <c r="N906" s="64" t="s">
        <v>18</v>
      </c>
      <c r="O906" s="66"/>
      <c r="P906" s="66"/>
      <c r="T906" s="66"/>
      <c r="U906" s="65" t="s">
        <v>767</v>
      </c>
      <c r="V906" s="65" t="s">
        <v>14385</v>
      </c>
      <c r="W906" s="66"/>
      <c r="Y906" s="66"/>
      <c r="Z906" s="66"/>
      <c r="AA906" s="65" t="s">
        <v>14382</v>
      </c>
      <c r="AQ906" s="64">
        <v>72.11</v>
      </c>
      <c r="AV906" s="66"/>
      <c r="AW906" s="66"/>
      <c r="AX906" s="66"/>
      <c r="AY906" s="67" t="s">
        <v>15299</v>
      </c>
      <c r="BE906" s="66"/>
    </row>
    <row r="907" spans="1:58">
      <c r="A907" s="9" t="str">
        <f t="shared" si="42"/>
        <v>2026-01</v>
      </c>
      <c r="B907" s="9" t="str">
        <f>_xlfn.XLOOKUP(I907,过机服务商重量差!A:A,过机服务商重量差!G:G)</f>
        <v>玉麒麟</v>
      </c>
      <c r="C907" s="9" t="str">
        <f>IF(N907="FBA","主营产品",IF(N907="专线","专线",LOOKUP(1,0/((G907&gt;=提成标准!D:D)*(G907&lt;提成标准!E:E)),提成标准!C:C)))</f>
        <v>快递大货</v>
      </c>
      <c r="D907" s="9">
        <f t="shared" si="43"/>
        <v>84</v>
      </c>
      <c r="E907" s="9">
        <f>_xlfn.XLOOKUP(C907,提成标准!C:C,提成标准!H:H,"")</f>
        <v>0.1</v>
      </c>
      <c r="F907" s="9">
        <f t="shared" si="44"/>
        <v>8.4</v>
      </c>
      <c r="G907" s="9">
        <f>_xlfn.XLOOKUP(I907,过机服务商重量差!A:A,过机服务商重量差!L:L)</f>
        <v>84</v>
      </c>
      <c r="H907" s="9" t="str">
        <f ca="1">IFERROR(LOOKUP(1,0/((B907=名单!B:B)*(VALUE(AY907)&gt;=名单!E:E)*(VALUE(AY907)&lt;=名单!G:G)*(AA907="正常走货")),名单!H:H),"否")</f>
        <v>否</v>
      </c>
      <c r="I907" s="64" t="s">
        <v>2843</v>
      </c>
      <c r="J907" s="64" t="s">
        <v>2845</v>
      </c>
      <c r="L907" s="65" t="s">
        <v>1080</v>
      </c>
      <c r="N907" s="65" t="s">
        <v>18</v>
      </c>
      <c r="O907" s="66"/>
      <c r="P907" s="66"/>
      <c r="T907" s="66"/>
      <c r="U907" s="65" t="s">
        <v>39</v>
      </c>
      <c r="V907" s="65" t="s">
        <v>14389</v>
      </c>
      <c r="W907" s="66"/>
      <c r="Y907" s="66"/>
      <c r="Z907" s="66"/>
      <c r="AA907" s="65" t="s">
        <v>14382</v>
      </c>
      <c r="AQ907" s="64">
        <v>-3612</v>
      </c>
      <c r="AU907" s="66"/>
      <c r="AV907" s="66"/>
      <c r="AW907" s="66"/>
      <c r="AX907" s="66"/>
      <c r="AY907" s="67" t="s">
        <v>15300</v>
      </c>
      <c r="BE907" s="66"/>
      <c r="BF907" s="66"/>
    </row>
    <row r="908" spans="1:58">
      <c r="A908" s="9" t="str">
        <f t="shared" si="42"/>
        <v>2026-01</v>
      </c>
      <c r="B908" s="9" t="str">
        <f>_xlfn.XLOOKUP(I908,过机服务商重量差!A:A,过机服务商重量差!G:G)</f>
        <v>小旋风</v>
      </c>
      <c r="C908" s="9" t="str">
        <f>IF(N908="FBA","主营产品",IF(N908="专线","专线",LOOKUP(1,0/((G908&gt;=提成标准!D:D)*(G908&lt;提成标准!E:E)),提成标准!C:C)))</f>
        <v>快递大货</v>
      </c>
      <c r="D908" s="9">
        <f t="shared" si="43"/>
        <v>190</v>
      </c>
      <c r="E908" s="9">
        <f>_xlfn.XLOOKUP(C908,提成标准!C:C,提成标准!H:H,"")</f>
        <v>0.1</v>
      </c>
      <c r="F908" s="9">
        <f t="shared" si="44"/>
        <v>19</v>
      </c>
      <c r="G908" s="9">
        <f>_xlfn.XLOOKUP(I908,过机服务商重量差!A:A,过机服务商重量差!L:L)</f>
        <v>190</v>
      </c>
      <c r="H908" s="9" t="str">
        <f ca="1">IFERROR(LOOKUP(1,0/((B908=名单!B:B)*(VALUE(AY908)&gt;=名单!E:E)*(VALUE(AY908)&lt;=名单!G:G)*(AA908="正常走货")),名单!H:H),"否")</f>
        <v>否</v>
      </c>
      <c r="I908" s="64" t="s">
        <v>2846</v>
      </c>
      <c r="J908" s="64" t="s">
        <v>2848</v>
      </c>
      <c r="L908" s="64" t="s">
        <v>274</v>
      </c>
      <c r="N908" s="64" t="s">
        <v>18</v>
      </c>
      <c r="O908" s="66"/>
      <c r="P908" s="66"/>
      <c r="T908" s="66"/>
      <c r="U908" s="65" t="s">
        <v>558</v>
      </c>
      <c r="V908" s="65" t="s">
        <v>14413</v>
      </c>
      <c r="W908" s="66"/>
      <c r="Y908" s="66"/>
      <c r="Z908" s="66"/>
      <c r="AA908" s="65" t="s">
        <v>14382</v>
      </c>
      <c r="AQ908" s="64">
        <v>95</v>
      </c>
      <c r="AU908" s="66"/>
      <c r="AV908" s="66"/>
      <c r="AX908" s="66"/>
      <c r="AY908" s="67" t="s">
        <v>15301</v>
      </c>
      <c r="BE908" s="66"/>
    </row>
    <row r="909" spans="1:58">
      <c r="A909" s="9" t="str">
        <f t="shared" si="42"/>
        <v>2026-01</v>
      </c>
      <c r="B909" s="9" t="str">
        <f>_xlfn.XLOOKUP(I909,过机服务商重量差!A:A,过机服务商重量差!G:G)</f>
        <v>玉麒麟</v>
      </c>
      <c r="C909" s="9" t="str">
        <f>IF(N909="FBA","主营产品",IF(N909="专线","专线",LOOKUP(1,0/((G909&gt;=提成标准!D:D)*(G909&lt;提成标准!E:E)),提成标准!C:C)))</f>
        <v>快递大货</v>
      </c>
      <c r="D909" s="9">
        <f t="shared" si="43"/>
        <v>84</v>
      </c>
      <c r="E909" s="9">
        <f>_xlfn.XLOOKUP(C909,提成标准!C:C,提成标准!H:H,"")</f>
        <v>0.1</v>
      </c>
      <c r="F909" s="9">
        <f t="shared" si="44"/>
        <v>8.4</v>
      </c>
      <c r="G909" s="9">
        <f>_xlfn.XLOOKUP(I909,过机服务商重量差!A:A,过机服务商重量差!L:L)</f>
        <v>84</v>
      </c>
      <c r="H909" s="9" t="str">
        <f ca="1">IFERROR(LOOKUP(1,0/((B909=名单!B:B)*(VALUE(AY909)&gt;=名单!E:E)*(VALUE(AY909)&lt;=名单!G:G)*(AA909="正常走货")),名单!H:H),"否")</f>
        <v>否</v>
      </c>
      <c r="I909" s="64" t="s">
        <v>2849</v>
      </c>
      <c r="J909" s="64" t="s">
        <v>2851</v>
      </c>
      <c r="L909" s="64" t="s">
        <v>1080</v>
      </c>
      <c r="N909" s="64" t="s">
        <v>18</v>
      </c>
      <c r="O909" s="66"/>
      <c r="P909" s="66"/>
      <c r="T909" s="66"/>
      <c r="U909" s="65" t="s">
        <v>39</v>
      </c>
      <c r="V909" s="65" t="s">
        <v>14389</v>
      </c>
      <c r="W909" s="66"/>
      <c r="Y909" s="66"/>
      <c r="Z909" s="66"/>
      <c r="AA909" s="65" t="s">
        <v>14382</v>
      </c>
      <c r="AQ909" s="64">
        <v>-3612</v>
      </c>
      <c r="AU909" s="66"/>
      <c r="AV909" s="66"/>
      <c r="AX909" s="66"/>
      <c r="AY909" s="67" t="s">
        <v>15302</v>
      </c>
      <c r="BE909" s="66"/>
    </row>
    <row r="910" spans="1:58">
      <c r="A910" s="9" t="str">
        <f t="shared" si="42"/>
        <v>2026-01</v>
      </c>
      <c r="B910" s="9" t="str">
        <f>_xlfn.XLOOKUP(I910,过机服务商重量差!A:A,过机服务商重量差!G:G)</f>
        <v>帅时莹</v>
      </c>
      <c r="C910" s="9" t="str">
        <f>IF(N910="FBA","主营产品",IF(N910="专线","专线",LOOKUP(1,0/((G910&gt;=提成标准!D:D)*(G910&lt;提成标准!E:E)),提成标准!C:C)))</f>
        <v>快递大货</v>
      </c>
      <c r="D910" s="9">
        <f t="shared" si="43"/>
        <v>25</v>
      </c>
      <c r="E910" s="9">
        <f>_xlfn.XLOOKUP(C910,提成标准!C:C,提成标准!H:H,"")</f>
        <v>0.1</v>
      </c>
      <c r="F910" s="9">
        <f t="shared" si="44"/>
        <v>2.5</v>
      </c>
      <c r="G910" s="9">
        <f>_xlfn.XLOOKUP(I910,过机服务商重量差!A:A,过机服务商重量差!L:L)</f>
        <v>25</v>
      </c>
      <c r="H910" s="9" t="str">
        <f ca="1">IFERROR(LOOKUP(1,0/((B910=名单!B:B)*(VALUE(AY910)&gt;=名单!E:E)*(VALUE(AY910)&lt;=名单!G:G)*(AA910="正常走货")),名单!H:H),"否")</f>
        <v>否</v>
      </c>
      <c r="I910" s="64" t="s">
        <v>2852</v>
      </c>
      <c r="J910" s="64" t="s">
        <v>2854</v>
      </c>
      <c r="L910" s="65" t="s">
        <v>432</v>
      </c>
      <c r="N910" s="64" t="s">
        <v>18</v>
      </c>
      <c r="O910" s="66"/>
      <c r="P910" s="66"/>
      <c r="T910" s="66"/>
      <c r="U910" s="65" t="s">
        <v>1701</v>
      </c>
      <c r="V910" s="65" t="s">
        <v>14413</v>
      </c>
      <c r="W910" s="66"/>
      <c r="Y910" s="66"/>
      <c r="Z910" s="66"/>
      <c r="AA910" s="65" t="s">
        <v>14382</v>
      </c>
      <c r="AQ910" s="64">
        <v>175</v>
      </c>
      <c r="AU910" s="66"/>
      <c r="AV910" s="66"/>
      <c r="AW910" s="66"/>
      <c r="AX910" s="66"/>
      <c r="AY910" s="67" t="s">
        <v>15303</v>
      </c>
      <c r="BE910" s="66"/>
    </row>
    <row r="911" spans="1:58">
      <c r="A911" s="9" t="str">
        <f t="shared" si="42"/>
        <v>2026-01</v>
      </c>
      <c r="B911" s="9" t="str">
        <f>_xlfn.XLOOKUP(I911,过机服务商重量差!A:A,过机服务商重量差!G:G)</f>
        <v>无崖子</v>
      </c>
      <c r="C911" s="9" t="str">
        <f>IF(N911="FBA","主营产品",IF(N911="专线","专线",LOOKUP(1,0/((G911&gt;=提成标准!D:D)*(G911&lt;提成标准!E:E)),提成标准!C:C)))</f>
        <v>快递小货</v>
      </c>
      <c r="D911" s="9">
        <f t="shared" si="43"/>
        <v>1</v>
      </c>
      <c r="E911" s="9">
        <f>_xlfn.XLOOKUP(C911,提成标准!C:C,提成标准!H:H,"")</f>
        <v>2</v>
      </c>
      <c r="F911" s="9">
        <f t="shared" si="44"/>
        <v>2</v>
      </c>
      <c r="G911" s="9">
        <f>_xlfn.XLOOKUP(I911,过机服务商重量差!A:A,过机服务商重量差!L:L)</f>
        <v>18</v>
      </c>
      <c r="H911" s="9" t="str">
        <f ca="1">IFERROR(LOOKUP(1,0/((B911=名单!B:B)*(VALUE(AY911)&gt;=名单!E:E)*(VALUE(AY911)&lt;=名单!G:G)*(AA911="正常走货")),名单!H:H),"否")</f>
        <v>是</v>
      </c>
      <c r="I911" s="64" t="s">
        <v>2855</v>
      </c>
      <c r="J911" s="64" t="s">
        <v>2857</v>
      </c>
      <c r="L911" s="65" t="s">
        <v>465</v>
      </c>
      <c r="N911" s="64" t="s">
        <v>18</v>
      </c>
      <c r="O911" s="66"/>
      <c r="P911" s="66"/>
      <c r="T911" s="66"/>
      <c r="U911" s="65" t="s">
        <v>1771</v>
      </c>
      <c r="V911" s="65" t="s">
        <v>14410</v>
      </c>
      <c r="W911" s="66"/>
      <c r="Y911" s="66"/>
      <c r="Z911" s="66"/>
      <c r="AA911" s="65" t="s">
        <v>14382</v>
      </c>
      <c r="AQ911" s="64">
        <v>29.47</v>
      </c>
      <c r="AV911" s="66"/>
      <c r="AX911" s="66"/>
      <c r="AY911" s="67" t="s">
        <v>15304</v>
      </c>
      <c r="BC911" s="66"/>
      <c r="BE911" s="66"/>
    </row>
    <row r="912" spans="1:58">
      <c r="A912" s="9" t="str">
        <f t="shared" si="42"/>
        <v>2026-01</v>
      </c>
      <c r="B912" s="9" t="str">
        <f>_xlfn.XLOOKUP(I912,过机服务商重量差!A:A,过机服务商重量差!G:G)</f>
        <v>007</v>
      </c>
      <c r="C912" s="9" t="str">
        <f>IF(N912="FBA","主营产品",IF(N912="专线","专线",LOOKUP(1,0/((G912&gt;=提成标准!D:D)*(G912&lt;提成标准!E:E)),提成标准!C:C)))</f>
        <v>快递大货</v>
      </c>
      <c r="D912" s="9">
        <f t="shared" si="43"/>
        <v>50</v>
      </c>
      <c r="E912" s="9">
        <f>_xlfn.XLOOKUP(C912,提成标准!C:C,提成标准!H:H,"")</f>
        <v>0.1</v>
      </c>
      <c r="F912" s="9">
        <f t="shared" si="44"/>
        <v>5</v>
      </c>
      <c r="G912" s="9">
        <f>_xlfn.XLOOKUP(I912,过机服务商重量差!A:A,过机服务商重量差!L:L)</f>
        <v>50</v>
      </c>
      <c r="H912" s="9" t="str">
        <f ca="1">IFERROR(LOOKUP(1,0/((B912=名单!B:B)*(VALUE(AY912)&gt;=名单!E:E)*(VALUE(AY912)&lt;=名单!G:G)*(AA912="正常走货")),名单!H:H),"否")</f>
        <v>否</v>
      </c>
      <c r="I912" s="64" t="s">
        <v>2858</v>
      </c>
      <c r="J912" s="64" t="s">
        <v>2860</v>
      </c>
      <c r="L912" s="65" t="s">
        <v>283</v>
      </c>
      <c r="N912" s="64" t="s">
        <v>18</v>
      </c>
      <c r="O912" s="66"/>
      <c r="P912" s="66"/>
      <c r="T912" s="66"/>
      <c r="U912" s="65" t="s">
        <v>79</v>
      </c>
      <c r="V912" s="65" t="s">
        <v>14381</v>
      </c>
      <c r="W912" s="66"/>
      <c r="Y912" s="66"/>
      <c r="Z912" s="66"/>
      <c r="AA912" s="65" t="s">
        <v>14382</v>
      </c>
      <c r="AQ912" s="64">
        <v>695</v>
      </c>
      <c r="AU912" s="66"/>
      <c r="AV912" s="66"/>
      <c r="AX912" s="66"/>
      <c r="AY912" s="67" t="s">
        <v>15305</v>
      </c>
      <c r="BE912" s="66"/>
    </row>
    <row r="913" spans="1:58">
      <c r="A913" s="9" t="str">
        <f t="shared" si="42"/>
        <v>2026-01</v>
      </c>
      <c r="B913" s="9" t="str">
        <f>_xlfn.XLOOKUP(I913,过机服务商重量差!A:A,过机服务商重量差!G:G)</f>
        <v>无崖子</v>
      </c>
      <c r="C913" s="9" t="str">
        <f>IF(N913="FBA","主营产品",IF(N913="专线","专线",LOOKUP(1,0/((G913&gt;=提成标准!D:D)*(G913&lt;提成标准!E:E)),提成标准!C:C)))</f>
        <v>快递大货</v>
      </c>
      <c r="D913" s="9">
        <f t="shared" si="43"/>
        <v>47</v>
      </c>
      <c r="E913" s="9">
        <f>_xlfn.XLOOKUP(C913,提成标准!C:C,提成标准!H:H,"")</f>
        <v>0.1</v>
      </c>
      <c r="F913" s="9">
        <f t="shared" si="44"/>
        <v>4.7</v>
      </c>
      <c r="G913" s="9">
        <f>_xlfn.XLOOKUP(I913,过机服务商重量差!A:A,过机服务商重量差!L:L)</f>
        <v>47</v>
      </c>
      <c r="H913" s="9" t="str">
        <f ca="1">IFERROR(LOOKUP(1,0/((B913=名单!B:B)*(VALUE(AY913)&gt;=名单!E:E)*(VALUE(AY913)&lt;=名单!G:G)*(AA913="正常走货")),名单!H:H),"否")</f>
        <v>是</v>
      </c>
      <c r="I913" s="64" t="s">
        <v>2861</v>
      </c>
      <c r="J913" s="64" t="s">
        <v>2863</v>
      </c>
      <c r="L913" s="65" t="s">
        <v>2864</v>
      </c>
      <c r="N913" s="64" t="s">
        <v>18</v>
      </c>
      <c r="O913" s="66"/>
      <c r="P913" s="66"/>
      <c r="T913" s="66"/>
      <c r="U913" s="65" t="s">
        <v>191</v>
      </c>
      <c r="V913" s="65" t="s">
        <v>14413</v>
      </c>
      <c r="W913" s="66"/>
      <c r="Y913" s="66"/>
      <c r="Z913" s="66"/>
      <c r="AA913" s="65" t="s">
        <v>14382</v>
      </c>
      <c r="AQ913" s="64">
        <v>302.39</v>
      </c>
      <c r="AU913" s="66"/>
      <c r="AV913" s="66"/>
      <c r="AX913" s="66"/>
      <c r="AY913" s="67" t="s">
        <v>15306</v>
      </c>
      <c r="BC913" s="66"/>
      <c r="BE913" s="66"/>
    </row>
    <row r="914" spans="1:58">
      <c r="A914" s="9" t="str">
        <f t="shared" si="42"/>
        <v>2026-01</v>
      </c>
      <c r="B914" s="9" t="str">
        <f>_xlfn.XLOOKUP(I914,过机服务商重量差!A:A,过机服务商重量差!G:G)</f>
        <v>玉麒麟</v>
      </c>
      <c r="C914" s="9" t="str">
        <f>IF(N914="FBA","主营产品",IF(N914="专线","专线",LOOKUP(1,0/((G914&gt;=提成标准!D:D)*(G914&lt;提成标准!E:E)),提成标准!C:C)))</f>
        <v>快递小货</v>
      </c>
      <c r="D914" s="9">
        <f t="shared" si="43"/>
        <v>1</v>
      </c>
      <c r="E914" s="9">
        <f>_xlfn.XLOOKUP(C914,提成标准!C:C,提成标准!H:H,"")</f>
        <v>2</v>
      </c>
      <c r="F914" s="9">
        <f t="shared" si="44"/>
        <v>2</v>
      </c>
      <c r="G914" s="9">
        <f>_xlfn.XLOOKUP(I914,过机服务商重量差!A:A,过机服务商重量差!L:L)</f>
        <v>2</v>
      </c>
      <c r="H914" s="9" t="str">
        <f ca="1">IFERROR(LOOKUP(1,0/((B914=名单!B:B)*(VALUE(AY914)&gt;=名单!E:E)*(VALUE(AY914)&lt;=名单!G:G)*(AA914="正常走货")),名单!H:H),"否")</f>
        <v>否</v>
      </c>
      <c r="I914" s="64" t="s">
        <v>2865</v>
      </c>
      <c r="J914" s="64" t="s">
        <v>2867</v>
      </c>
      <c r="L914" s="65" t="s">
        <v>24</v>
      </c>
      <c r="N914" s="64" t="s">
        <v>18</v>
      </c>
      <c r="O914" s="66"/>
      <c r="P914" s="66"/>
      <c r="T914" s="66"/>
      <c r="U914" s="65" t="s">
        <v>211</v>
      </c>
      <c r="V914" s="65" t="s">
        <v>14410</v>
      </c>
      <c r="W914" s="66"/>
      <c r="Y914" s="66"/>
      <c r="Z914" s="66"/>
      <c r="AA914" s="65" t="s">
        <v>14382</v>
      </c>
      <c r="AQ914" s="64">
        <v>63.7</v>
      </c>
      <c r="AV914" s="66"/>
      <c r="AW914" s="66"/>
      <c r="AX914" s="66"/>
      <c r="AY914" s="67" t="s">
        <v>15307</v>
      </c>
      <c r="BE914" s="66"/>
    </row>
    <row r="915" spans="1:58">
      <c r="A915" s="9" t="str">
        <f t="shared" si="42"/>
        <v>2026-01</v>
      </c>
      <c r="B915" s="9" t="str">
        <f>_xlfn.XLOOKUP(I915,过机服务商重量差!A:A,过机服务商重量差!G:G)</f>
        <v>玉麒麟</v>
      </c>
      <c r="C915" s="9" t="str">
        <f>IF(N915="FBA","主营产品",IF(N915="专线","专线",LOOKUP(1,0/((G915&gt;=提成标准!D:D)*(G915&lt;提成标准!E:E)),提成标准!C:C)))</f>
        <v>快递小货</v>
      </c>
      <c r="D915" s="9">
        <f t="shared" si="43"/>
        <v>1</v>
      </c>
      <c r="E915" s="9">
        <f>_xlfn.XLOOKUP(C915,提成标准!C:C,提成标准!H:H,"")</f>
        <v>2</v>
      </c>
      <c r="F915" s="9">
        <f t="shared" si="44"/>
        <v>2</v>
      </c>
      <c r="G915" s="9">
        <f>_xlfn.XLOOKUP(I915,过机服务商重量差!A:A,过机服务商重量差!L:L)</f>
        <v>12</v>
      </c>
      <c r="H915" s="9" t="str">
        <f ca="1">IFERROR(LOOKUP(1,0/((B915=名单!B:B)*(VALUE(AY915)&gt;=名单!E:E)*(VALUE(AY915)&lt;=名单!G:G)*(AA915="正常走货")),名单!H:H),"否")</f>
        <v>否</v>
      </c>
      <c r="I915" s="64" t="s">
        <v>2868</v>
      </c>
      <c r="J915" s="64" t="s">
        <v>2870</v>
      </c>
      <c r="L915" s="65" t="s">
        <v>24</v>
      </c>
      <c r="N915" s="64" t="s">
        <v>18</v>
      </c>
      <c r="O915" s="66"/>
      <c r="P915" s="66"/>
      <c r="T915" s="66"/>
      <c r="U915" s="65" t="s">
        <v>2871</v>
      </c>
      <c r="V915" s="65" t="s">
        <v>14385</v>
      </c>
      <c r="W915" s="66"/>
      <c r="Y915" s="66"/>
      <c r="Z915" s="66"/>
      <c r="AA915" s="65" t="s">
        <v>14382</v>
      </c>
      <c r="AQ915" s="64">
        <v>52</v>
      </c>
      <c r="AV915" s="66"/>
      <c r="AX915" s="66"/>
      <c r="AY915" s="67" t="s">
        <v>15308</v>
      </c>
      <c r="BE915" s="66"/>
    </row>
    <row r="916" spans="1:58">
      <c r="A916" s="9" t="str">
        <f t="shared" si="42"/>
        <v>2026-01</v>
      </c>
      <c r="B916" s="9" t="str">
        <f>_xlfn.XLOOKUP(I916,过机服务商重量差!A:A,过机服务商重量差!G:G)</f>
        <v>风清扬</v>
      </c>
      <c r="C916" s="9" t="str">
        <f>IF(N916="FBA","主营产品",IF(N916="专线","专线",LOOKUP(1,0/((G916&gt;=提成标准!D:D)*(G916&lt;提成标准!E:E)),提成标准!C:C)))</f>
        <v>快递大货</v>
      </c>
      <c r="D916" s="9">
        <f t="shared" si="43"/>
        <v>524</v>
      </c>
      <c r="E916" s="9">
        <f>_xlfn.XLOOKUP(C916,提成标准!C:C,提成标准!H:H,"")</f>
        <v>0.1</v>
      </c>
      <c r="F916" s="9">
        <f t="shared" si="44"/>
        <v>52.4</v>
      </c>
      <c r="G916" s="9">
        <f>_xlfn.XLOOKUP(I916,过机服务商重量差!A:A,过机服务商重量差!L:L)</f>
        <v>524</v>
      </c>
      <c r="H916" s="9" t="str">
        <f ca="1">IFERROR(LOOKUP(1,0/((B916=名单!B:B)*(VALUE(AY916)&gt;=名单!E:E)*(VALUE(AY916)&lt;=名单!G:G)*(AA916="正常走货")),名单!H:H),"否")</f>
        <v>否</v>
      </c>
      <c r="I916" s="64" t="s">
        <v>2872</v>
      </c>
      <c r="J916" s="64" t="s">
        <v>2874</v>
      </c>
      <c r="L916" s="65" t="s">
        <v>231</v>
      </c>
      <c r="N916" s="64" t="s">
        <v>18</v>
      </c>
      <c r="O916" s="66"/>
      <c r="P916" s="66"/>
      <c r="T916" s="66"/>
      <c r="U916" s="65" t="s">
        <v>408</v>
      </c>
      <c r="V916" s="65" t="s">
        <v>14381</v>
      </c>
      <c r="W916" s="66"/>
      <c r="Y916" s="66"/>
      <c r="Z916" s="66"/>
      <c r="AA916" s="65" t="s">
        <v>14382</v>
      </c>
      <c r="AQ916" s="64">
        <v>2714.3</v>
      </c>
      <c r="AU916" s="66"/>
      <c r="AV916" s="66"/>
      <c r="AX916" s="66"/>
      <c r="AY916" s="67" t="s">
        <v>15309</v>
      </c>
      <c r="BE916" s="66"/>
      <c r="BF916" s="66"/>
    </row>
    <row r="917" spans="1:58">
      <c r="A917" s="9" t="str">
        <f t="shared" si="42"/>
        <v>2026-01</v>
      </c>
      <c r="B917" s="9" t="str">
        <f>_xlfn.XLOOKUP(I917,过机服务商重量差!A:A,过机服务商重量差!G:G)</f>
        <v>小旋风</v>
      </c>
      <c r="C917" s="9" t="str">
        <f>IF(N917="FBA","主营产品",IF(N917="专线","专线",LOOKUP(1,0/((G917&gt;=提成标准!D:D)*(G917&lt;提成标准!E:E)),提成标准!C:C)))</f>
        <v>快递大货</v>
      </c>
      <c r="D917" s="9">
        <f t="shared" si="43"/>
        <v>391</v>
      </c>
      <c r="E917" s="9">
        <f>_xlfn.XLOOKUP(C917,提成标准!C:C,提成标准!H:H,"")</f>
        <v>0.1</v>
      </c>
      <c r="F917" s="9">
        <f t="shared" si="44"/>
        <v>39.1</v>
      </c>
      <c r="G917" s="9">
        <f>_xlfn.XLOOKUP(I917,过机服务商重量差!A:A,过机服务商重量差!L:L)</f>
        <v>391</v>
      </c>
      <c r="H917" s="9" t="str">
        <f ca="1">IFERROR(LOOKUP(1,0/((B917=名单!B:B)*(VALUE(AY917)&gt;=名单!E:E)*(VALUE(AY917)&lt;=名单!G:G)*(AA917="正常走货")),名单!H:H),"否")</f>
        <v>否</v>
      </c>
      <c r="I917" s="64" t="s">
        <v>2875</v>
      </c>
      <c r="J917" s="64" t="s">
        <v>2877</v>
      </c>
      <c r="L917" s="65" t="s">
        <v>274</v>
      </c>
      <c r="N917" s="64" t="s">
        <v>18</v>
      </c>
      <c r="O917" s="66"/>
      <c r="P917" s="66"/>
      <c r="T917" s="66"/>
      <c r="U917" s="65" t="s">
        <v>90</v>
      </c>
      <c r="V917" s="65" t="s">
        <v>14410</v>
      </c>
      <c r="W917" s="66"/>
      <c r="Y917" s="66"/>
      <c r="Z917" s="66"/>
      <c r="AA917" s="65" t="s">
        <v>14382</v>
      </c>
      <c r="AQ917" s="64">
        <v>195.5</v>
      </c>
      <c r="AV917" s="66"/>
      <c r="AX917" s="66"/>
      <c r="AY917" s="67" t="s">
        <v>15310</v>
      </c>
      <c r="BE917" s="66"/>
    </row>
    <row r="918" spans="1:58">
      <c r="A918" s="9" t="str">
        <f t="shared" si="42"/>
        <v>2026-01</v>
      </c>
      <c r="B918" s="9" t="str">
        <f>_xlfn.XLOOKUP(I918,过机服务商重量差!A:A,过机服务商重量差!G:G)</f>
        <v>无崖子</v>
      </c>
      <c r="C918" s="9" t="str">
        <f>IF(N918="FBA","主营产品",IF(N918="专线","专线",LOOKUP(1,0/((G918&gt;=提成标准!D:D)*(G918&lt;提成标准!E:E)),提成标准!C:C)))</f>
        <v>快递小货</v>
      </c>
      <c r="D918" s="9">
        <f t="shared" si="43"/>
        <v>1</v>
      </c>
      <c r="E918" s="9">
        <f>_xlfn.XLOOKUP(C918,提成标准!C:C,提成标准!H:H,"")</f>
        <v>2</v>
      </c>
      <c r="F918" s="9">
        <f t="shared" si="44"/>
        <v>2</v>
      </c>
      <c r="G918" s="9">
        <f>_xlfn.XLOOKUP(I918,过机服务商重量差!A:A,过机服务商重量差!L:L)</f>
        <v>0.5</v>
      </c>
      <c r="H918" s="9" t="str">
        <f ca="1">IFERROR(LOOKUP(1,0/((B918=名单!B:B)*(VALUE(AY918)&gt;=名单!E:E)*(VALUE(AY918)&lt;=名单!G:G)*(AA918="正常走货")),名单!H:H),"否")</f>
        <v>是</v>
      </c>
      <c r="I918" s="64" t="s">
        <v>2878</v>
      </c>
      <c r="J918" s="64" t="s">
        <v>2880</v>
      </c>
      <c r="L918" s="65" t="s">
        <v>198</v>
      </c>
      <c r="N918" s="64" t="s">
        <v>18</v>
      </c>
      <c r="O918" s="66"/>
      <c r="P918" s="66"/>
      <c r="T918" s="66"/>
      <c r="U918" s="65" t="s">
        <v>191</v>
      </c>
      <c r="V918" s="65" t="s">
        <v>14413</v>
      </c>
      <c r="W918" s="66"/>
      <c r="Y918" s="66"/>
      <c r="Z918" s="66"/>
      <c r="AA918" s="65" t="s">
        <v>14382</v>
      </c>
      <c r="AQ918" s="64">
        <v>0.259999999999991</v>
      </c>
      <c r="AU918" s="66"/>
      <c r="AV918" s="66"/>
      <c r="AX918" s="66"/>
      <c r="AY918" s="67" t="s">
        <v>15311</v>
      </c>
      <c r="BE918" s="66"/>
    </row>
    <row r="919" spans="1:58">
      <c r="A919" s="9" t="str">
        <f t="shared" si="42"/>
        <v>2026-01</v>
      </c>
      <c r="B919" s="9" t="str">
        <f>_xlfn.XLOOKUP(I919,过机服务商重量差!A:A,过机服务商重量差!G:G)</f>
        <v>帅时莹</v>
      </c>
      <c r="C919" s="9" t="str">
        <f>IF(N919="FBA","主营产品",IF(N919="专线","专线",LOOKUP(1,0/((G919&gt;=提成标准!D:D)*(G919&lt;提成标准!E:E)),提成标准!C:C)))</f>
        <v>快递大货</v>
      </c>
      <c r="D919" s="9">
        <f t="shared" si="43"/>
        <v>776</v>
      </c>
      <c r="E919" s="9">
        <f>_xlfn.XLOOKUP(C919,提成标准!C:C,提成标准!H:H,"")</f>
        <v>0.1</v>
      </c>
      <c r="F919" s="9">
        <f t="shared" si="44"/>
        <v>77.6</v>
      </c>
      <c r="G919" s="9">
        <f>_xlfn.XLOOKUP(I919,过机服务商重量差!A:A,过机服务商重量差!L:L)</f>
        <v>776</v>
      </c>
      <c r="H919" s="9" t="str">
        <f ca="1">IFERROR(LOOKUP(1,0/((B919=名单!B:B)*(VALUE(AY919)&gt;=名单!E:E)*(VALUE(AY919)&lt;=名单!G:G)*(AA919="正常走货")),名单!H:H),"否")</f>
        <v>否</v>
      </c>
      <c r="I919" s="64" t="s">
        <v>2881</v>
      </c>
      <c r="J919" s="64" t="s">
        <v>2883</v>
      </c>
      <c r="L919" s="65" t="s">
        <v>432</v>
      </c>
      <c r="N919" s="64" t="s">
        <v>18</v>
      </c>
      <c r="O919" s="66"/>
      <c r="P919" s="66"/>
      <c r="T919" s="66"/>
      <c r="U919" s="65" t="s">
        <v>191</v>
      </c>
      <c r="V919" s="65" t="s">
        <v>14413</v>
      </c>
      <c r="W919" s="66"/>
      <c r="Y919" s="66"/>
      <c r="Z919" s="66"/>
      <c r="AA919" s="65" t="s">
        <v>14382</v>
      </c>
      <c r="AQ919" s="64">
        <v>989</v>
      </c>
      <c r="AU919" s="66"/>
      <c r="AV919" s="66"/>
      <c r="AX919" s="66"/>
      <c r="AY919" s="67" t="s">
        <v>15312</v>
      </c>
      <c r="BE919" s="66"/>
    </row>
    <row r="920" spans="1:58">
      <c r="A920" s="9" t="str">
        <f t="shared" si="42"/>
        <v>2026-01</v>
      </c>
      <c r="B920" s="9" t="str">
        <f>_xlfn.XLOOKUP(I920,过机服务商重量差!A:A,过机服务商重量差!G:G)</f>
        <v/>
      </c>
      <c r="C920" s="9" t="str">
        <f>IF(N920="FBA","主营产品",IF(N920="专线","专线",LOOKUP(1,0/((G920&gt;=提成标准!D:D)*(G920&lt;提成标准!E:E)),提成标准!C:C)))</f>
        <v>快递大货</v>
      </c>
      <c r="D920" s="9">
        <f t="shared" si="43"/>
        <v>1991</v>
      </c>
      <c r="E920" s="9">
        <f>_xlfn.XLOOKUP(C920,提成标准!C:C,提成标准!H:H,"")</f>
        <v>0.1</v>
      </c>
      <c r="F920" s="9">
        <f t="shared" si="44"/>
        <v>199.1</v>
      </c>
      <c r="G920" s="9">
        <f>_xlfn.XLOOKUP(I920,过机服务商重量差!A:A,过机服务商重量差!L:L)</f>
        <v>1991</v>
      </c>
      <c r="H920" s="9" t="str">
        <f ca="1">IFERROR(LOOKUP(1,0/((B920=名单!B:B)*(VALUE(AY920)&gt;=名单!E:E)*(VALUE(AY920)&lt;=名单!G:G)*(AA920="正常走货")),名单!H:H),"否")</f>
        <v>否</v>
      </c>
      <c r="I920" s="64" t="s">
        <v>2884</v>
      </c>
      <c r="J920" s="64" t="s">
        <v>36</v>
      </c>
      <c r="L920" s="65" t="s">
        <v>302</v>
      </c>
      <c r="N920" s="64" t="s">
        <v>18</v>
      </c>
      <c r="O920" s="66"/>
      <c r="P920" s="66"/>
      <c r="T920" s="66"/>
      <c r="U920" s="65" t="s">
        <v>86</v>
      </c>
      <c r="V920" s="65" t="s">
        <v>14381</v>
      </c>
      <c r="W920" s="66"/>
      <c r="Y920" s="66"/>
      <c r="Z920" s="66"/>
      <c r="AA920" s="65" t="s">
        <v>14382</v>
      </c>
      <c r="AQ920" s="64">
        <v>2471.5</v>
      </c>
      <c r="AU920" s="66"/>
      <c r="AV920" s="66"/>
      <c r="AX920" s="66"/>
      <c r="AY920" s="67" t="s">
        <v>15313</v>
      </c>
      <c r="BE920" s="66"/>
    </row>
    <row r="921" spans="1:58">
      <c r="A921" s="9" t="str">
        <f t="shared" si="42"/>
        <v>2026-01</v>
      </c>
      <c r="B921" s="9" t="str">
        <f>_xlfn.XLOOKUP(I921,过机服务商重量差!A:A,过机服务商重量差!G:G)</f>
        <v>小旋风</v>
      </c>
      <c r="C921" s="9" t="str">
        <f>IF(N921="FBA","主营产品",IF(N921="专线","专线",LOOKUP(1,0/((G921&gt;=提成标准!D:D)*(G921&lt;提成标准!E:E)),提成标准!C:C)))</f>
        <v>快递大货</v>
      </c>
      <c r="D921" s="9">
        <f t="shared" si="43"/>
        <v>759</v>
      </c>
      <c r="E921" s="9">
        <f>_xlfn.XLOOKUP(C921,提成标准!C:C,提成标准!H:H,"")</f>
        <v>0.1</v>
      </c>
      <c r="F921" s="9">
        <f t="shared" si="44"/>
        <v>75.9</v>
      </c>
      <c r="G921" s="9">
        <f>_xlfn.XLOOKUP(I921,过机服务商重量差!A:A,过机服务商重量差!L:L)</f>
        <v>759</v>
      </c>
      <c r="H921" s="9" t="str">
        <f ca="1">IFERROR(LOOKUP(1,0/((B921=名单!B:B)*(VALUE(AY921)&gt;=名单!E:E)*(VALUE(AY921)&lt;=名单!G:G)*(AA921="正常走货")),名单!H:H),"否")</f>
        <v>否</v>
      </c>
      <c r="I921" s="64" t="s">
        <v>2886</v>
      </c>
      <c r="J921" s="64" t="s">
        <v>36</v>
      </c>
      <c r="L921" s="65" t="s">
        <v>274</v>
      </c>
      <c r="N921" s="64" t="s">
        <v>18</v>
      </c>
      <c r="O921" s="66"/>
      <c r="P921" s="66"/>
      <c r="T921" s="66"/>
      <c r="U921" s="65" t="s">
        <v>39</v>
      </c>
      <c r="V921" s="65" t="s">
        <v>14389</v>
      </c>
      <c r="W921" s="66"/>
      <c r="Y921" s="66"/>
      <c r="Z921" s="66"/>
      <c r="AA921" s="65" t="s">
        <v>14382</v>
      </c>
      <c r="AQ921" s="64">
        <v>6831</v>
      </c>
      <c r="AV921" s="66"/>
      <c r="AW921" s="66"/>
      <c r="AX921" s="66"/>
      <c r="AY921" s="67" t="s">
        <v>15314</v>
      </c>
      <c r="BE921" s="66"/>
    </row>
    <row r="922" spans="1:58">
      <c r="A922" s="9" t="str">
        <f t="shared" si="42"/>
        <v>2026-01</v>
      </c>
      <c r="B922" s="9" t="str">
        <f>_xlfn.XLOOKUP(I922,过机服务商重量差!A:A,过机服务商重量差!G:G)</f>
        <v>小旋风</v>
      </c>
      <c r="C922" s="9" t="str">
        <f>IF(N922="FBA","主营产品",IF(N922="专线","专线",LOOKUP(1,0/((G922&gt;=提成标准!D:D)*(G922&lt;提成标准!E:E)),提成标准!C:C)))</f>
        <v>快递大货</v>
      </c>
      <c r="D922" s="9">
        <f t="shared" si="43"/>
        <v>1480</v>
      </c>
      <c r="E922" s="9">
        <f>_xlfn.XLOOKUP(C922,提成标准!C:C,提成标准!H:H,"")</f>
        <v>0.1</v>
      </c>
      <c r="F922" s="9">
        <f t="shared" si="44"/>
        <v>148</v>
      </c>
      <c r="G922" s="9">
        <f>_xlfn.XLOOKUP(I922,过机服务商重量差!A:A,过机服务商重量差!L:L)</f>
        <v>1480</v>
      </c>
      <c r="H922" s="9" t="str">
        <f ca="1">IFERROR(LOOKUP(1,0/((B922=名单!B:B)*(VALUE(AY922)&gt;=名单!E:E)*(VALUE(AY922)&lt;=名单!G:G)*(AA922="正常走货")),名单!H:H),"否")</f>
        <v>否</v>
      </c>
      <c r="I922" s="64" t="s">
        <v>2888</v>
      </c>
      <c r="J922" s="64" t="s">
        <v>36</v>
      </c>
      <c r="L922" s="65" t="s">
        <v>274</v>
      </c>
      <c r="N922" s="64" t="s">
        <v>18</v>
      </c>
      <c r="O922" s="66"/>
      <c r="P922" s="66"/>
      <c r="T922" s="66"/>
      <c r="U922" s="65" t="s">
        <v>39</v>
      </c>
      <c r="V922" s="65" t="s">
        <v>14389</v>
      </c>
      <c r="W922" s="66"/>
      <c r="Y922" s="66"/>
      <c r="Z922" s="66"/>
      <c r="AA922" s="65" t="s">
        <v>14382</v>
      </c>
      <c r="AQ922" s="64">
        <v>13320</v>
      </c>
      <c r="AU922" s="66"/>
      <c r="AV922" s="66"/>
      <c r="AW922" s="66"/>
      <c r="AX922" s="66"/>
      <c r="AY922" s="67" t="s">
        <v>15315</v>
      </c>
      <c r="BE922" s="66"/>
    </row>
    <row r="923" spans="1:58">
      <c r="A923" s="9" t="str">
        <f t="shared" si="42"/>
        <v>2026-01</v>
      </c>
      <c r="B923" s="9" t="str">
        <f>_xlfn.XLOOKUP(I923,过机服务商重量差!A:A,过机服务商重量差!G:G)</f>
        <v>风清扬</v>
      </c>
      <c r="C923" s="9" t="str">
        <f>IF(N923="FBA","主营产品",IF(N923="专线","专线",LOOKUP(1,0/((G923&gt;=提成标准!D:D)*(G923&lt;提成标准!E:E)),提成标准!C:C)))</f>
        <v>快递大货</v>
      </c>
      <c r="D923" s="9">
        <f t="shared" si="43"/>
        <v>601</v>
      </c>
      <c r="E923" s="9">
        <f>_xlfn.XLOOKUP(C923,提成标准!C:C,提成标准!H:H,"")</f>
        <v>0.1</v>
      </c>
      <c r="F923" s="9">
        <f t="shared" si="44"/>
        <v>60.1</v>
      </c>
      <c r="G923" s="9">
        <f>_xlfn.XLOOKUP(I923,过机服务商重量差!A:A,过机服务商重量差!L:L)</f>
        <v>601</v>
      </c>
      <c r="H923" s="9" t="str">
        <f ca="1">IFERROR(LOOKUP(1,0/((B923=名单!B:B)*(VALUE(AY923)&gt;=名单!E:E)*(VALUE(AY923)&lt;=名单!G:G)*(AA923="正常走货")),名单!H:H),"否")</f>
        <v>否</v>
      </c>
      <c r="I923" s="64" t="s">
        <v>2890</v>
      </c>
      <c r="J923" s="64" t="s">
        <v>36</v>
      </c>
      <c r="L923" s="65" t="s">
        <v>231</v>
      </c>
      <c r="N923" s="64" t="s">
        <v>18</v>
      </c>
      <c r="O923" s="66"/>
      <c r="P923" s="66"/>
      <c r="T923" s="66"/>
      <c r="U923" s="65" t="s">
        <v>39</v>
      </c>
      <c r="V923" s="64" t="s">
        <v>14389</v>
      </c>
      <c r="W923" s="66"/>
      <c r="Y923" s="66"/>
      <c r="Z923" s="66"/>
      <c r="AA923" s="65" t="s">
        <v>14437</v>
      </c>
      <c r="AQ923" s="64">
        <v>0</v>
      </c>
      <c r="AV923" s="66"/>
      <c r="AX923" s="66"/>
      <c r="AY923" s="67" t="s">
        <v>15316</v>
      </c>
      <c r="BC923" s="66"/>
      <c r="BE923" s="66"/>
      <c r="BF923" s="66"/>
    </row>
    <row r="924" spans="1:58">
      <c r="A924" s="9" t="str">
        <f t="shared" si="42"/>
        <v>2026-01</v>
      </c>
      <c r="B924" s="9" t="str">
        <f>_xlfn.XLOOKUP(I924,过机服务商重量差!A:A,过机服务商重量差!G:G)</f>
        <v>小旋风</v>
      </c>
      <c r="C924" s="9" t="str">
        <f>IF(N924="FBA","主营产品",IF(N924="专线","专线",LOOKUP(1,0/((G924&gt;=提成标准!D:D)*(G924&lt;提成标准!E:E)),提成标准!C:C)))</f>
        <v>快递大货</v>
      </c>
      <c r="D924" s="9">
        <f t="shared" si="43"/>
        <v>71</v>
      </c>
      <c r="E924" s="9">
        <f>_xlfn.XLOOKUP(C924,提成标准!C:C,提成标准!H:H,"")</f>
        <v>0.1</v>
      </c>
      <c r="F924" s="9">
        <f t="shared" si="44"/>
        <v>7.1</v>
      </c>
      <c r="G924" s="9">
        <f>_xlfn.XLOOKUP(I924,过机服务商重量差!A:A,过机服务商重量差!L:L)</f>
        <v>71</v>
      </c>
      <c r="H924" s="9" t="str">
        <f ca="1">IFERROR(LOOKUP(1,0/((B924=名单!B:B)*(VALUE(AY924)&gt;=名单!E:E)*(VALUE(AY924)&lt;=名单!G:G)*(AA924="正常走货")),名单!H:H),"否")</f>
        <v>否</v>
      </c>
      <c r="I924" s="64" t="s">
        <v>2892</v>
      </c>
      <c r="J924" s="64" t="s">
        <v>2894</v>
      </c>
      <c r="L924" s="65" t="s">
        <v>78</v>
      </c>
      <c r="N924" s="64" t="s">
        <v>18</v>
      </c>
      <c r="O924" s="66"/>
      <c r="P924" s="66"/>
      <c r="T924" s="66"/>
      <c r="U924" s="65" t="s">
        <v>390</v>
      </c>
      <c r="V924" s="64" t="s">
        <v>14389</v>
      </c>
      <c r="W924" s="66"/>
      <c r="Y924" s="66"/>
      <c r="Z924" s="66"/>
      <c r="AA924" s="65" t="s">
        <v>14382</v>
      </c>
      <c r="AQ924" s="64">
        <v>151.3</v>
      </c>
      <c r="AU924" s="66"/>
      <c r="AV924" s="66"/>
      <c r="AW924" s="66"/>
      <c r="AX924" s="66"/>
      <c r="AY924" s="67" t="s">
        <v>15317</v>
      </c>
      <c r="BE924" s="66"/>
      <c r="BF924" s="66"/>
    </row>
    <row r="925" spans="1:58">
      <c r="A925" s="9" t="str">
        <f t="shared" si="42"/>
        <v>2026-01</v>
      </c>
      <c r="B925" s="9" t="str">
        <f>_xlfn.XLOOKUP(I925,过机服务商重量差!A:A,过机服务商重量差!G:G)</f>
        <v>无崖子</v>
      </c>
      <c r="C925" s="9" t="str">
        <f>IF(N925="FBA","主营产品",IF(N925="专线","专线",LOOKUP(1,0/((G925&gt;=提成标准!D:D)*(G925&lt;提成标准!E:E)),提成标准!C:C)))</f>
        <v>快递小货</v>
      </c>
      <c r="D925" s="9">
        <f t="shared" si="43"/>
        <v>1</v>
      </c>
      <c r="E925" s="9">
        <f>_xlfn.XLOOKUP(C925,提成标准!C:C,提成标准!H:H,"")</f>
        <v>2</v>
      </c>
      <c r="F925" s="9">
        <f t="shared" si="44"/>
        <v>2</v>
      </c>
      <c r="G925" s="9">
        <f>_xlfn.XLOOKUP(I925,过机服务商重量差!A:A,过机服务商重量差!L:L)</f>
        <v>4</v>
      </c>
      <c r="H925" s="9" t="str">
        <f ca="1">IFERROR(LOOKUP(1,0/((B925=名单!B:B)*(VALUE(AY925)&gt;=名单!E:E)*(VALUE(AY925)&lt;=名单!G:G)*(AA925="正常走货")),名单!H:H),"否")</f>
        <v>是</v>
      </c>
      <c r="I925" s="64" t="s">
        <v>2895</v>
      </c>
      <c r="J925" s="64" t="s">
        <v>2897</v>
      </c>
      <c r="L925" s="65" t="s">
        <v>603</v>
      </c>
      <c r="N925" s="64" t="s">
        <v>18</v>
      </c>
      <c r="O925" s="66"/>
      <c r="P925" s="66"/>
      <c r="T925" s="66"/>
      <c r="U925" s="65" t="s">
        <v>20</v>
      </c>
      <c r="V925" s="65" t="s">
        <v>14381</v>
      </c>
      <c r="W925" s="66"/>
      <c r="Y925" s="66"/>
      <c r="Z925" s="66"/>
      <c r="AA925" s="65" t="s">
        <v>14382</v>
      </c>
      <c r="AQ925" s="64">
        <v>91.7</v>
      </c>
      <c r="AU925" s="66"/>
      <c r="AV925" s="66"/>
      <c r="AW925" s="66"/>
      <c r="AX925" s="66"/>
      <c r="AY925" s="67" t="s">
        <v>15318</v>
      </c>
      <c r="BE925" s="66"/>
    </row>
    <row r="926" spans="1:58">
      <c r="A926" s="9" t="str">
        <f t="shared" si="42"/>
        <v>2026-01</v>
      </c>
      <c r="B926" s="9" t="str">
        <f>_xlfn.XLOOKUP(I926,过机服务商重量差!A:A,过机服务商重量差!G:G)</f>
        <v>风清扬</v>
      </c>
      <c r="C926" s="9" t="str">
        <f>IF(N926="FBA","主营产品",IF(N926="专线","专线",LOOKUP(1,0/((G926&gt;=提成标准!D:D)*(G926&lt;提成标准!E:E)),提成标准!C:C)))</f>
        <v>快递大货</v>
      </c>
      <c r="D926" s="9">
        <f t="shared" si="43"/>
        <v>63</v>
      </c>
      <c r="E926" s="9">
        <f>_xlfn.XLOOKUP(C926,提成标准!C:C,提成标准!H:H,"")</f>
        <v>0.1</v>
      </c>
      <c r="F926" s="9">
        <f t="shared" si="44"/>
        <v>6.3</v>
      </c>
      <c r="G926" s="9">
        <f>_xlfn.XLOOKUP(I926,过机服务商重量差!A:A,过机服务商重量差!L:L)</f>
        <v>63</v>
      </c>
      <c r="H926" s="9" t="str">
        <f ca="1">IFERROR(LOOKUP(1,0/((B926=名单!B:B)*(VALUE(AY926)&gt;=名单!E:E)*(VALUE(AY926)&lt;=名单!G:G)*(AA926="正常走货")),名单!H:H),"否")</f>
        <v>否</v>
      </c>
      <c r="I926" s="64" t="s">
        <v>2898</v>
      </c>
      <c r="J926" s="64" t="s">
        <v>50</v>
      </c>
      <c r="L926" s="65" t="s">
        <v>633</v>
      </c>
      <c r="N926" s="64" t="s">
        <v>18</v>
      </c>
      <c r="O926" s="66"/>
      <c r="P926" s="66"/>
      <c r="T926" s="66"/>
      <c r="U926" s="65" t="s">
        <v>2900</v>
      </c>
      <c r="V926" s="64" t="s">
        <v>14476</v>
      </c>
      <c r="W926" s="66"/>
      <c r="Y926" s="66"/>
      <c r="Z926" s="66"/>
      <c r="AA926" s="65" t="s">
        <v>14382</v>
      </c>
      <c r="AQ926" s="64">
        <v>60</v>
      </c>
      <c r="AU926" s="66"/>
      <c r="AV926" s="66"/>
      <c r="AW926" s="66"/>
      <c r="AX926" s="66"/>
      <c r="AY926" s="67" t="s">
        <v>15319</v>
      </c>
      <c r="BE926" s="66"/>
      <c r="BF926" s="66"/>
    </row>
    <row r="927" spans="1:58">
      <c r="A927" s="9" t="str">
        <f t="shared" si="42"/>
        <v>2026-01</v>
      </c>
      <c r="B927" s="9" t="str">
        <f>_xlfn.XLOOKUP(I927,过机服务商重量差!A:A,过机服务商重量差!G:G)</f>
        <v>玉麒麟</v>
      </c>
      <c r="C927" s="9" t="str">
        <f>IF(N927="FBA","主营产品",IF(N927="专线","专线",LOOKUP(1,0/((G927&gt;=提成标准!D:D)*(G927&lt;提成标准!E:E)),提成标准!C:C)))</f>
        <v>快递大货</v>
      </c>
      <c r="D927" s="9">
        <f t="shared" si="43"/>
        <v>25</v>
      </c>
      <c r="E927" s="9">
        <f>_xlfn.XLOOKUP(C927,提成标准!C:C,提成标准!H:H,"")</f>
        <v>0.1</v>
      </c>
      <c r="F927" s="9">
        <f t="shared" si="44"/>
        <v>2.5</v>
      </c>
      <c r="G927" s="9">
        <f>_xlfn.XLOOKUP(I927,过机服务商重量差!A:A,过机服务商重量差!L:L)</f>
        <v>25</v>
      </c>
      <c r="H927" s="9" t="str">
        <f ca="1">IFERROR(LOOKUP(1,0/((B927=名单!B:B)*(VALUE(AY927)&gt;=名单!E:E)*(VALUE(AY927)&lt;=名单!G:G)*(AA927="正常走货")),名单!H:H),"否")</f>
        <v>否</v>
      </c>
      <c r="I927" s="64" t="s">
        <v>2901</v>
      </c>
      <c r="J927" s="64" t="s">
        <v>2903</v>
      </c>
      <c r="L927" s="65" t="s">
        <v>24</v>
      </c>
      <c r="N927" s="64" t="s">
        <v>18</v>
      </c>
      <c r="O927" s="66"/>
      <c r="P927" s="66"/>
      <c r="T927" s="66"/>
      <c r="U927" s="65" t="s">
        <v>246</v>
      </c>
      <c r="V927" s="65" t="s">
        <v>14389</v>
      </c>
      <c r="W927" s="66"/>
      <c r="Y927" s="66"/>
      <c r="Z927" s="66"/>
      <c r="AA927" s="65" t="s">
        <v>14382</v>
      </c>
      <c r="AQ927" s="64">
        <v>471.6</v>
      </c>
      <c r="AU927" s="66"/>
      <c r="AV927" s="66"/>
      <c r="AW927" s="66"/>
      <c r="AX927" s="66"/>
      <c r="AY927" s="67" t="s">
        <v>15320</v>
      </c>
      <c r="BC927" s="66"/>
      <c r="BE927" s="66"/>
    </row>
    <row r="928" spans="1:58">
      <c r="A928" s="9" t="str">
        <f t="shared" si="42"/>
        <v>2026-01</v>
      </c>
      <c r="B928" s="9" t="str">
        <f>_xlfn.XLOOKUP(I928,过机服务商重量差!A:A,过机服务商重量差!G:G)</f>
        <v>玉麒麟</v>
      </c>
      <c r="C928" s="9" t="str">
        <f>IF(N928="FBA","主营产品",IF(N928="专线","专线",LOOKUP(1,0/((G928&gt;=提成标准!D:D)*(G928&lt;提成标准!E:E)),提成标准!C:C)))</f>
        <v>快递大货</v>
      </c>
      <c r="D928" s="9">
        <f t="shared" si="43"/>
        <v>24</v>
      </c>
      <c r="E928" s="9">
        <f>_xlfn.XLOOKUP(C928,提成标准!C:C,提成标准!H:H,"")</f>
        <v>0.1</v>
      </c>
      <c r="F928" s="9">
        <f t="shared" si="44"/>
        <v>2.4</v>
      </c>
      <c r="G928" s="9">
        <f>_xlfn.XLOOKUP(I928,过机服务商重量差!A:A,过机服务商重量差!L:L)</f>
        <v>24</v>
      </c>
      <c r="H928" s="9" t="str">
        <f ca="1">IFERROR(LOOKUP(1,0/((B928=名单!B:B)*(VALUE(AY928)&gt;=名单!E:E)*(VALUE(AY928)&lt;=名单!G:G)*(AA928="正常走货")),名单!H:H),"否")</f>
        <v>否</v>
      </c>
      <c r="I928" s="64" t="s">
        <v>2904</v>
      </c>
      <c r="J928" s="64" t="s">
        <v>2906</v>
      </c>
      <c r="L928" s="65" t="s">
        <v>24</v>
      </c>
      <c r="N928" s="64" t="s">
        <v>18</v>
      </c>
      <c r="O928" s="66"/>
      <c r="P928" s="66"/>
      <c r="T928" s="66"/>
      <c r="U928" s="65" t="s">
        <v>246</v>
      </c>
      <c r="V928" s="64" t="s">
        <v>14389</v>
      </c>
      <c r="W928" s="66"/>
      <c r="Y928" s="66"/>
      <c r="Z928" s="66"/>
      <c r="AA928" s="65" t="s">
        <v>14382</v>
      </c>
      <c r="AQ928" s="64">
        <v>463.6</v>
      </c>
      <c r="AU928" s="66"/>
      <c r="AV928" s="66"/>
      <c r="AW928" s="66"/>
      <c r="AX928" s="66"/>
      <c r="AY928" s="67" t="s">
        <v>15321</v>
      </c>
      <c r="BE928" s="66"/>
      <c r="BF928" s="66"/>
    </row>
    <row r="929" spans="1:58">
      <c r="A929" s="9" t="str">
        <f t="shared" si="42"/>
        <v>2026-01</v>
      </c>
      <c r="B929" s="9" t="str">
        <f>_xlfn.XLOOKUP(I929,过机服务商重量差!A:A,过机服务商重量差!G:G)</f>
        <v>玉麒麟</v>
      </c>
      <c r="C929" s="9" t="str">
        <f>IF(N929="FBA","主营产品",IF(N929="专线","专线",LOOKUP(1,0/((G929&gt;=提成标准!D:D)*(G929&lt;提成标准!E:E)),提成标准!C:C)))</f>
        <v>快递大货</v>
      </c>
      <c r="D929" s="9">
        <f t="shared" si="43"/>
        <v>25</v>
      </c>
      <c r="E929" s="9">
        <f>_xlfn.XLOOKUP(C929,提成标准!C:C,提成标准!H:H,"")</f>
        <v>0.1</v>
      </c>
      <c r="F929" s="9">
        <f t="shared" si="44"/>
        <v>2.5</v>
      </c>
      <c r="G929" s="9">
        <f>_xlfn.XLOOKUP(I929,过机服务商重量差!A:A,过机服务商重量差!L:L)</f>
        <v>25</v>
      </c>
      <c r="H929" s="9" t="str">
        <f ca="1">IFERROR(LOOKUP(1,0/((B929=名单!B:B)*(VALUE(AY929)&gt;=名单!E:E)*(VALUE(AY929)&lt;=名单!G:G)*(AA929="正常走货")),名单!H:H),"否")</f>
        <v>否</v>
      </c>
      <c r="I929" s="64" t="s">
        <v>2907</v>
      </c>
      <c r="J929" s="64" t="s">
        <v>2909</v>
      </c>
      <c r="L929" s="65" t="s">
        <v>24</v>
      </c>
      <c r="N929" s="64" t="s">
        <v>18</v>
      </c>
      <c r="O929" s="66"/>
      <c r="P929" s="66"/>
      <c r="T929" s="66"/>
      <c r="U929" s="65" t="s">
        <v>246</v>
      </c>
      <c r="V929" s="65" t="s">
        <v>14389</v>
      </c>
      <c r="W929" s="66"/>
      <c r="Y929" s="66"/>
      <c r="Z929" s="66"/>
      <c r="AA929" s="65" t="s">
        <v>14382</v>
      </c>
      <c r="AQ929" s="64">
        <v>413.6</v>
      </c>
      <c r="AU929" s="66"/>
      <c r="AV929" s="66"/>
      <c r="AW929" s="66"/>
      <c r="AX929" s="66"/>
      <c r="AY929" s="67" t="s">
        <v>15322</v>
      </c>
      <c r="BC929" s="66"/>
      <c r="BE929" s="66"/>
    </row>
    <row r="930" spans="1:58">
      <c r="A930" s="9" t="str">
        <f t="shared" si="42"/>
        <v>2026-01</v>
      </c>
      <c r="B930" s="9" t="str">
        <f>_xlfn.XLOOKUP(I930,过机服务商重量差!A:A,过机服务商重量差!G:G)</f>
        <v>玉麒麟</v>
      </c>
      <c r="C930" s="9" t="str">
        <f>IF(N930="FBA","主营产品",IF(N930="专线","专线",LOOKUP(1,0/((G930&gt;=提成标准!D:D)*(G930&lt;提成标准!E:E)),提成标准!C:C)))</f>
        <v>快递大货</v>
      </c>
      <c r="D930" s="9">
        <f t="shared" si="43"/>
        <v>25</v>
      </c>
      <c r="E930" s="9">
        <f>_xlfn.XLOOKUP(C930,提成标准!C:C,提成标准!H:H,"")</f>
        <v>0.1</v>
      </c>
      <c r="F930" s="9">
        <f t="shared" si="44"/>
        <v>2.5</v>
      </c>
      <c r="G930" s="9">
        <f>_xlfn.XLOOKUP(I930,过机服务商重量差!A:A,过机服务商重量差!L:L)</f>
        <v>25</v>
      </c>
      <c r="H930" s="9" t="str">
        <f ca="1">IFERROR(LOOKUP(1,0/((B930=名单!B:B)*(VALUE(AY930)&gt;=名单!E:E)*(VALUE(AY930)&lt;=名单!G:G)*(AA930="正常走货")),名单!H:H),"否")</f>
        <v>否</v>
      </c>
      <c r="I930" s="64" t="s">
        <v>2910</v>
      </c>
      <c r="J930" s="64" t="s">
        <v>2912</v>
      </c>
      <c r="L930" s="65" t="s">
        <v>24</v>
      </c>
      <c r="N930" s="64" t="s">
        <v>18</v>
      </c>
      <c r="O930" s="66"/>
      <c r="P930" s="66"/>
      <c r="T930" s="66"/>
      <c r="U930" s="65" t="s">
        <v>246</v>
      </c>
      <c r="V930" s="65" t="s">
        <v>14389</v>
      </c>
      <c r="W930" s="66"/>
      <c r="Y930" s="66"/>
      <c r="Z930" s="66"/>
      <c r="AA930" s="65" t="s">
        <v>14382</v>
      </c>
      <c r="AQ930" s="64">
        <v>413.6</v>
      </c>
      <c r="AU930" s="66"/>
      <c r="AV930" s="66"/>
      <c r="AW930" s="66"/>
      <c r="AX930" s="66"/>
      <c r="AY930" s="67" t="s">
        <v>15323</v>
      </c>
      <c r="BE930" s="66"/>
    </row>
    <row r="931" spans="1:58">
      <c r="A931" s="9" t="str">
        <f t="shared" si="42"/>
        <v>2026-01</v>
      </c>
      <c r="B931" s="9" t="str">
        <f>_xlfn.XLOOKUP(I931,过机服务商重量差!A:A,过机服务商重量差!G:G)</f>
        <v>007</v>
      </c>
      <c r="C931" s="9" t="str">
        <f>IF(N931="FBA","主营产品",IF(N931="专线","专线",LOOKUP(1,0/((G931&gt;=提成标准!D:D)*(G931&lt;提成标准!E:E)),提成标准!C:C)))</f>
        <v>快递大货</v>
      </c>
      <c r="D931" s="9">
        <f t="shared" si="43"/>
        <v>24</v>
      </c>
      <c r="E931" s="9">
        <f>_xlfn.XLOOKUP(C931,提成标准!C:C,提成标准!H:H,"")</f>
        <v>0.1</v>
      </c>
      <c r="F931" s="9">
        <f t="shared" si="44"/>
        <v>2.4</v>
      </c>
      <c r="G931" s="9">
        <f>_xlfn.XLOOKUP(I931,过机服务商重量差!A:A,过机服务商重量差!L:L)</f>
        <v>24</v>
      </c>
      <c r="H931" s="9" t="str">
        <f ca="1">IFERROR(LOOKUP(1,0/((B931=名单!B:B)*(VALUE(AY931)&gt;=名单!E:E)*(VALUE(AY931)&lt;=名单!G:G)*(AA931="正常走货")),名单!H:H),"否")</f>
        <v>否</v>
      </c>
      <c r="I931" s="64" t="s">
        <v>2913</v>
      </c>
      <c r="J931" s="64" t="s">
        <v>2915</v>
      </c>
      <c r="L931" s="65" t="s">
        <v>266</v>
      </c>
      <c r="N931" s="64" t="s">
        <v>18</v>
      </c>
      <c r="O931" s="66"/>
      <c r="P931" s="66"/>
      <c r="T931" s="66"/>
      <c r="U931" s="65" t="s">
        <v>1068</v>
      </c>
      <c r="V931" s="65" t="s">
        <v>14581</v>
      </c>
      <c r="W931" s="66"/>
      <c r="Y931" s="66"/>
      <c r="Z931" s="66"/>
      <c r="AA931" s="65" t="s">
        <v>14382</v>
      </c>
      <c r="AQ931" s="64">
        <v>312</v>
      </c>
      <c r="AU931" s="66"/>
      <c r="AV931" s="66"/>
      <c r="AX931" s="66"/>
      <c r="AY931" s="67" t="s">
        <v>15324</v>
      </c>
      <c r="BE931" s="66"/>
      <c r="BF931" s="66"/>
    </row>
    <row r="932" spans="1:58">
      <c r="A932" s="9" t="str">
        <f t="shared" si="42"/>
        <v>2026-01</v>
      </c>
      <c r="B932" s="9" t="str">
        <f>_xlfn.XLOOKUP(I932,过机服务商重量差!A:A,过机服务商重量差!G:G)</f>
        <v>小旋风</v>
      </c>
      <c r="C932" s="9" t="str">
        <f>IF(N932="FBA","主营产品",IF(N932="专线","专线",LOOKUP(1,0/((G932&gt;=提成标准!D:D)*(G932&lt;提成标准!E:E)),提成标准!C:C)))</f>
        <v>快递小货</v>
      </c>
      <c r="D932" s="9">
        <f t="shared" si="43"/>
        <v>1</v>
      </c>
      <c r="E932" s="9">
        <f>_xlfn.XLOOKUP(C932,提成标准!C:C,提成标准!H:H,"")</f>
        <v>2</v>
      </c>
      <c r="F932" s="9">
        <f t="shared" si="44"/>
        <v>2</v>
      </c>
      <c r="G932" s="9">
        <f>_xlfn.XLOOKUP(I932,过机服务商重量差!A:A,过机服务商重量差!L:L)</f>
        <v>8</v>
      </c>
      <c r="H932" s="9" t="str">
        <f ca="1">IFERROR(LOOKUP(1,0/((B932=名单!B:B)*(VALUE(AY932)&gt;=名单!E:E)*(VALUE(AY932)&lt;=名单!G:G)*(AA932="正常走货")),名单!H:H),"否")</f>
        <v>否</v>
      </c>
      <c r="I932" s="64" t="s">
        <v>2916</v>
      </c>
      <c r="J932" s="64" t="s">
        <v>2918</v>
      </c>
      <c r="L932" s="65" t="s">
        <v>78</v>
      </c>
      <c r="N932" s="64" t="s">
        <v>18</v>
      </c>
      <c r="O932" s="66"/>
      <c r="P932" s="66"/>
      <c r="T932" s="66"/>
      <c r="U932" s="65" t="s">
        <v>145</v>
      </c>
      <c r="V932" s="65" t="s">
        <v>14410</v>
      </c>
      <c r="W932" s="66"/>
      <c r="Y932" s="66"/>
      <c r="Z932" s="66"/>
      <c r="AA932" s="65" t="s">
        <v>14382</v>
      </c>
      <c r="AQ932" s="64">
        <v>104</v>
      </c>
      <c r="AU932" s="66"/>
      <c r="AV932" s="66"/>
      <c r="AX932" s="66"/>
      <c r="AY932" s="67" t="s">
        <v>15325</v>
      </c>
      <c r="BE932" s="66"/>
    </row>
    <row r="933" spans="1:58">
      <c r="A933" s="9" t="str">
        <f t="shared" si="42"/>
        <v>2026-01</v>
      </c>
      <c r="B933" s="9" t="str">
        <f>_xlfn.XLOOKUP(I933,过机服务商重量差!A:A,过机服务商重量差!G:G)</f>
        <v>玉麒麟</v>
      </c>
      <c r="C933" s="9" t="str">
        <f>IF(N933="FBA","主营产品",IF(N933="专线","专线",LOOKUP(1,0/((G933&gt;=提成标准!D:D)*(G933&lt;提成标准!E:E)),提成标准!C:C)))</f>
        <v>快递小货</v>
      </c>
      <c r="D933" s="9">
        <f t="shared" si="43"/>
        <v>1</v>
      </c>
      <c r="E933" s="9">
        <f>_xlfn.XLOOKUP(C933,提成标准!C:C,提成标准!H:H,"")</f>
        <v>2</v>
      </c>
      <c r="F933" s="9">
        <f t="shared" si="44"/>
        <v>2</v>
      </c>
      <c r="G933" s="9">
        <f>_xlfn.XLOOKUP(I933,过机服务商重量差!A:A,过机服务商重量差!L:L)</f>
        <v>0.5</v>
      </c>
      <c r="H933" s="9" t="str">
        <f ca="1">IFERROR(LOOKUP(1,0/((B933=名单!B:B)*(VALUE(AY933)&gt;=名单!E:E)*(VALUE(AY933)&lt;=名单!G:G)*(AA933="正常走货")),名单!H:H),"否")</f>
        <v>否</v>
      </c>
      <c r="I933" s="64" t="s">
        <v>2919</v>
      </c>
      <c r="J933" s="64" t="s">
        <v>2921</v>
      </c>
      <c r="L933" s="65" t="s">
        <v>17</v>
      </c>
      <c r="N933" s="64" t="s">
        <v>18</v>
      </c>
      <c r="O933" s="66"/>
      <c r="P933" s="66"/>
      <c r="T933" s="66"/>
      <c r="U933" s="65" t="s">
        <v>145</v>
      </c>
      <c r="V933" s="65" t="s">
        <v>14410</v>
      </c>
      <c r="W933" s="66"/>
      <c r="Y933" s="66"/>
      <c r="Z933" s="66"/>
      <c r="AA933" s="65" t="s">
        <v>14382</v>
      </c>
      <c r="AQ933" s="64">
        <v>139</v>
      </c>
      <c r="AV933" s="66"/>
      <c r="AX933" s="66"/>
      <c r="AY933" s="67" t="s">
        <v>15326</v>
      </c>
      <c r="BE933" s="66"/>
    </row>
    <row r="934" spans="1:58">
      <c r="A934" s="9" t="str">
        <f t="shared" si="42"/>
        <v>2026-01</v>
      </c>
      <c r="B934" s="9" t="str">
        <f>_xlfn.XLOOKUP(I934,过机服务商重量差!A:A,过机服务商重量差!G:G)</f>
        <v>玉麒麟</v>
      </c>
      <c r="C934" s="9" t="str">
        <f>IF(N934="FBA","主营产品",IF(N934="专线","专线",LOOKUP(1,0/((G934&gt;=提成标准!D:D)*(G934&lt;提成标准!E:E)),提成标准!C:C)))</f>
        <v>快递小货</v>
      </c>
      <c r="D934" s="9">
        <f t="shared" si="43"/>
        <v>1</v>
      </c>
      <c r="E934" s="9">
        <f>_xlfn.XLOOKUP(C934,提成标准!C:C,提成标准!H:H,"")</f>
        <v>2</v>
      </c>
      <c r="F934" s="9">
        <f t="shared" si="44"/>
        <v>2</v>
      </c>
      <c r="G934" s="9">
        <f>_xlfn.XLOOKUP(I934,过机服务商重量差!A:A,过机服务商重量差!L:L)</f>
        <v>1.5</v>
      </c>
      <c r="H934" s="9" t="str">
        <f ca="1">IFERROR(LOOKUP(1,0/((B934=名单!B:B)*(VALUE(AY934)&gt;=名单!E:E)*(VALUE(AY934)&lt;=名单!G:G)*(AA934="正常走货")),名单!H:H),"否")</f>
        <v>否</v>
      </c>
      <c r="I934" s="64" t="s">
        <v>2922</v>
      </c>
      <c r="J934" s="64" t="s">
        <v>2924</v>
      </c>
      <c r="L934" s="65" t="s">
        <v>17</v>
      </c>
      <c r="N934" s="64" t="s">
        <v>18</v>
      </c>
      <c r="O934" s="66"/>
      <c r="P934" s="66"/>
      <c r="T934" s="66"/>
      <c r="U934" s="65" t="s">
        <v>152</v>
      </c>
      <c r="V934" s="65" t="s">
        <v>14385</v>
      </c>
      <c r="W934" s="66"/>
      <c r="Y934" s="66"/>
      <c r="Z934" s="66"/>
      <c r="AA934" s="65" t="s">
        <v>14382</v>
      </c>
      <c r="AQ934" s="64">
        <v>39.5</v>
      </c>
      <c r="AV934" s="66"/>
      <c r="AX934" s="66"/>
      <c r="AY934" s="67" t="s">
        <v>15327</v>
      </c>
      <c r="BE934" s="66"/>
    </row>
    <row r="935" spans="1:58">
      <c r="A935" s="9" t="str">
        <f t="shared" si="42"/>
        <v>2026-01</v>
      </c>
      <c r="B935" s="9" t="str">
        <f>_xlfn.XLOOKUP(I935,过机服务商重量差!A:A,过机服务商重量差!G:G)</f>
        <v>玉麒麟</v>
      </c>
      <c r="C935" s="9" t="str">
        <f>IF(N935="FBA","主营产品",IF(N935="专线","专线",LOOKUP(1,0/((G935&gt;=提成标准!D:D)*(G935&lt;提成标准!E:E)),提成标准!C:C)))</f>
        <v>快递小货</v>
      </c>
      <c r="D935" s="9">
        <f t="shared" si="43"/>
        <v>1</v>
      </c>
      <c r="E935" s="9">
        <f>_xlfn.XLOOKUP(C935,提成标准!C:C,提成标准!H:H,"")</f>
        <v>2</v>
      </c>
      <c r="F935" s="9">
        <f t="shared" si="44"/>
        <v>2</v>
      </c>
      <c r="G935" s="9">
        <f>_xlfn.XLOOKUP(I935,过机服务商重量差!A:A,过机服务商重量差!L:L)</f>
        <v>5</v>
      </c>
      <c r="H935" s="9" t="str">
        <f ca="1">IFERROR(LOOKUP(1,0/((B935=名单!B:B)*(VALUE(AY935)&gt;=名单!E:E)*(VALUE(AY935)&lt;=名单!G:G)*(AA935="正常走货")),名单!H:H),"否")</f>
        <v>否</v>
      </c>
      <c r="I935" s="64" t="s">
        <v>2925</v>
      </c>
      <c r="J935" s="64" t="s">
        <v>2927</v>
      </c>
      <c r="L935" s="65" t="s">
        <v>24</v>
      </c>
      <c r="N935" s="64" t="s">
        <v>18</v>
      </c>
      <c r="O935" s="66"/>
      <c r="P935" s="66"/>
      <c r="T935" s="66"/>
      <c r="U935" s="65" t="s">
        <v>120</v>
      </c>
      <c r="V935" s="65" t="s">
        <v>14385</v>
      </c>
      <c r="W935" s="66"/>
      <c r="Y935" s="66"/>
      <c r="Z935" s="66"/>
      <c r="AA935" s="65" t="s">
        <v>14382</v>
      </c>
      <c r="AQ935" s="64">
        <v>62</v>
      </c>
      <c r="AU935" s="66"/>
      <c r="AV935" s="66"/>
      <c r="AX935" s="66"/>
      <c r="AY935" s="67" t="s">
        <v>15328</v>
      </c>
      <c r="BE935" s="66"/>
    </row>
    <row r="936" spans="1:58">
      <c r="A936" s="9" t="str">
        <f t="shared" si="42"/>
        <v>2026-01</v>
      </c>
      <c r="B936" s="9" t="str">
        <f>_xlfn.XLOOKUP(I936,过机服务商重量差!A:A,过机服务商重量差!G:G)</f>
        <v>无崖子</v>
      </c>
      <c r="C936" s="9" t="str">
        <f>IF(N936="FBA","主营产品",IF(N936="专线","专线",LOOKUP(1,0/((G936&gt;=提成标准!D:D)*(G936&lt;提成标准!E:E)),提成标准!C:C)))</f>
        <v>快递大货</v>
      </c>
      <c r="D936" s="9">
        <f t="shared" si="43"/>
        <v>59</v>
      </c>
      <c r="E936" s="9">
        <f>_xlfn.XLOOKUP(C936,提成标准!C:C,提成标准!H:H,"")</f>
        <v>0.1</v>
      </c>
      <c r="F936" s="9">
        <f t="shared" si="44"/>
        <v>5.9</v>
      </c>
      <c r="G936" s="9">
        <f>_xlfn.XLOOKUP(I936,过机服务商重量差!A:A,过机服务商重量差!L:L)</f>
        <v>59</v>
      </c>
      <c r="H936" s="9" t="str">
        <f ca="1">IFERROR(LOOKUP(1,0/((B936=名单!B:B)*(VALUE(AY936)&gt;=名单!E:E)*(VALUE(AY936)&lt;=名单!G:G)*(AA936="正常走货")),名单!H:H),"否")</f>
        <v>是</v>
      </c>
      <c r="I936" s="64" t="s">
        <v>2928</v>
      </c>
      <c r="J936" s="64" t="s">
        <v>2930</v>
      </c>
      <c r="L936" s="65" t="s">
        <v>611</v>
      </c>
      <c r="N936" s="64" t="s">
        <v>18</v>
      </c>
      <c r="O936" s="66"/>
      <c r="P936" s="66"/>
      <c r="T936" s="66"/>
      <c r="U936" s="65" t="s">
        <v>90</v>
      </c>
      <c r="V936" s="65" t="s">
        <v>14410</v>
      </c>
      <c r="W936" s="66"/>
      <c r="Y936" s="66"/>
      <c r="Z936" s="66"/>
      <c r="AA936" s="65" t="s">
        <v>14382</v>
      </c>
      <c r="AQ936" s="64">
        <v>19.3000000000002</v>
      </c>
      <c r="AU936" s="66"/>
      <c r="AV936" s="66"/>
      <c r="AX936" s="66"/>
      <c r="AY936" s="67" t="s">
        <v>15329</v>
      </c>
      <c r="BE936" s="66"/>
      <c r="BF936" s="66"/>
    </row>
    <row r="937" spans="1:58">
      <c r="A937" s="9" t="str">
        <f t="shared" si="42"/>
        <v>2026-01</v>
      </c>
      <c r="B937" s="9" t="str">
        <f>_xlfn.XLOOKUP(I937,过机服务商重量差!A:A,过机服务商重量差!G:G)</f>
        <v>玉麒麟</v>
      </c>
      <c r="C937" s="9" t="str">
        <f>IF(N937="FBA","主营产品",IF(N937="专线","专线",LOOKUP(1,0/((G937&gt;=提成标准!D:D)*(G937&lt;提成标准!E:E)),提成标准!C:C)))</f>
        <v>快递大货</v>
      </c>
      <c r="D937" s="9">
        <f t="shared" si="43"/>
        <v>35</v>
      </c>
      <c r="E937" s="9">
        <f>_xlfn.XLOOKUP(C937,提成标准!C:C,提成标准!H:H,"")</f>
        <v>0.1</v>
      </c>
      <c r="F937" s="9">
        <f t="shared" si="44"/>
        <v>3.5</v>
      </c>
      <c r="G937" s="9">
        <f>_xlfn.XLOOKUP(I937,过机服务商重量差!A:A,过机服务商重量差!L:L)</f>
        <v>35</v>
      </c>
      <c r="H937" s="9" t="str">
        <f ca="1">IFERROR(LOOKUP(1,0/((B937=名单!B:B)*(VALUE(AY937)&gt;=名单!E:E)*(VALUE(AY937)&lt;=名单!G:G)*(AA937="正常走货")),名单!H:H),"否")</f>
        <v>否</v>
      </c>
      <c r="I937" s="64" t="s">
        <v>2931</v>
      </c>
      <c r="J937" s="64" t="s">
        <v>2933</v>
      </c>
      <c r="L937" s="64" t="s">
        <v>24</v>
      </c>
      <c r="N937" s="64" t="s">
        <v>18</v>
      </c>
      <c r="O937" s="66"/>
      <c r="P937" s="66"/>
      <c r="T937" s="66"/>
      <c r="U937" s="65" t="s">
        <v>1262</v>
      </c>
      <c r="V937" s="65" t="s">
        <v>14385</v>
      </c>
      <c r="W937" s="66"/>
      <c r="Y937" s="66"/>
      <c r="Z937" s="66"/>
      <c r="AA937" s="65" t="s">
        <v>14382</v>
      </c>
      <c r="AQ937" s="64">
        <v>153.1</v>
      </c>
      <c r="AV937" s="66"/>
      <c r="AX937" s="66"/>
      <c r="AY937" s="67" t="s">
        <v>15330</v>
      </c>
      <c r="BE937" s="66"/>
    </row>
    <row r="938" spans="1:58">
      <c r="A938" s="9" t="str">
        <f t="shared" si="42"/>
        <v>2026-01</v>
      </c>
      <c r="B938" s="9" t="str">
        <f>_xlfn.XLOOKUP(I938,过机服务商重量差!A:A,过机服务商重量差!G:G)</f>
        <v>帅时莹</v>
      </c>
      <c r="C938" s="9" t="str">
        <f>IF(N938="FBA","主营产品",IF(N938="专线","专线",LOOKUP(1,0/((G938&gt;=提成标准!D:D)*(G938&lt;提成标准!E:E)),提成标准!C:C)))</f>
        <v>快递大货</v>
      </c>
      <c r="D938" s="9">
        <f t="shared" si="43"/>
        <v>567</v>
      </c>
      <c r="E938" s="9">
        <f>_xlfn.XLOOKUP(C938,提成标准!C:C,提成标准!H:H,"")</f>
        <v>0.1</v>
      </c>
      <c r="F938" s="9">
        <f t="shared" si="44"/>
        <v>56.7</v>
      </c>
      <c r="G938" s="9">
        <f>_xlfn.XLOOKUP(I938,过机服务商重量差!A:A,过机服务商重量差!L:L)</f>
        <v>567</v>
      </c>
      <c r="H938" s="9" t="str">
        <f ca="1">IFERROR(LOOKUP(1,0/((B938=名单!B:B)*(VALUE(AY938)&gt;=名单!E:E)*(VALUE(AY938)&lt;=名单!G:G)*(AA938="正常走货")),名单!H:H),"否")</f>
        <v>否</v>
      </c>
      <c r="I938" s="64" t="s">
        <v>2934</v>
      </c>
      <c r="J938" s="64" t="s">
        <v>36</v>
      </c>
      <c r="L938" s="65" t="s">
        <v>186</v>
      </c>
      <c r="N938" s="64" t="s">
        <v>18</v>
      </c>
      <c r="O938" s="66"/>
      <c r="P938" s="66"/>
      <c r="T938" s="66"/>
      <c r="U938" s="65" t="s">
        <v>191</v>
      </c>
      <c r="V938" s="65" t="s">
        <v>14413</v>
      </c>
      <c r="W938" s="66"/>
      <c r="Y938" s="66"/>
      <c r="Z938" s="66"/>
      <c r="AA938" s="65" t="s">
        <v>14437</v>
      </c>
      <c r="AQ938" s="64">
        <v>0</v>
      </c>
      <c r="AU938" s="66"/>
      <c r="AV938" s="66"/>
      <c r="AW938" s="66"/>
      <c r="AX938" s="66"/>
      <c r="AY938" s="67" t="s">
        <v>15331</v>
      </c>
      <c r="BC938" s="66"/>
      <c r="BE938" s="66"/>
    </row>
    <row r="939" spans="1:58">
      <c r="A939" s="9" t="str">
        <f t="shared" si="42"/>
        <v>2026-01</v>
      </c>
      <c r="B939" s="9" t="str">
        <f>_xlfn.XLOOKUP(I939,过机服务商重量差!A:A,过机服务商重量差!G:G)</f>
        <v>风清扬</v>
      </c>
      <c r="C939" s="9" t="str">
        <f>IF(N939="FBA","主营产品",IF(N939="专线","专线",LOOKUP(1,0/((G939&gt;=提成标准!D:D)*(G939&lt;提成标准!E:E)),提成标准!C:C)))</f>
        <v>快递大货</v>
      </c>
      <c r="D939" s="9">
        <f t="shared" si="43"/>
        <v>92</v>
      </c>
      <c r="E939" s="9">
        <f>_xlfn.XLOOKUP(C939,提成标准!C:C,提成标准!H:H,"")</f>
        <v>0.1</v>
      </c>
      <c r="F939" s="9">
        <f t="shared" si="44"/>
        <v>9.2</v>
      </c>
      <c r="G939" s="9">
        <f>_xlfn.XLOOKUP(I939,过机服务商重量差!A:A,过机服务商重量差!L:L)</f>
        <v>92</v>
      </c>
      <c r="H939" s="9" t="str">
        <f ca="1">IFERROR(LOOKUP(1,0/((B939=名单!B:B)*(VALUE(AY939)&gt;=名单!E:E)*(VALUE(AY939)&lt;=名单!G:G)*(AA939="正常走货")),名单!H:H),"否")</f>
        <v>否</v>
      </c>
      <c r="I939" s="64" t="s">
        <v>2936</v>
      </c>
      <c r="J939" s="64" t="s">
        <v>2938</v>
      </c>
      <c r="L939" s="65" t="s">
        <v>144</v>
      </c>
      <c r="N939" s="64" t="s">
        <v>18</v>
      </c>
      <c r="O939" s="66"/>
      <c r="P939" s="66"/>
      <c r="T939" s="66"/>
      <c r="U939" s="65" t="s">
        <v>191</v>
      </c>
      <c r="V939" s="65" t="s">
        <v>14413</v>
      </c>
      <c r="W939" s="66"/>
      <c r="Y939" s="66"/>
      <c r="Z939" s="66"/>
      <c r="AA939" s="65" t="s">
        <v>14382</v>
      </c>
      <c r="AQ939" s="64">
        <v>184</v>
      </c>
      <c r="AU939" s="66"/>
      <c r="AV939" s="66"/>
      <c r="AW939" s="66"/>
      <c r="AX939" s="66"/>
      <c r="AY939" s="67" t="s">
        <v>15332</v>
      </c>
      <c r="BE939" s="66"/>
    </row>
    <row r="940" spans="1:58">
      <c r="A940" s="9" t="str">
        <f t="shared" si="42"/>
        <v>2026-01</v>
      </c>
      <c r="B940" s="9" t="str">
        <f>_xlfn.XLOOKUP(I940,过机服务商重量差!A:A,过机服务商重量差!G:G)</f>
        <v>风清扬</v>
      </c>
      <c r="C940" s="9" t="str">
        <f>IF(N940="FBA","主营产品",IF(N940="专线","专线",LOOKUP(1,0/((G940&gt;=提成标准!D:D)*(G940&lt;提成标准!E:E)),提成标准!C:C)))</f>
        <v>快递大货</v>
      </c>
      <c r="D940" s="9">
        <f t="shared" si="43"/>
        <v>66</v>
      </c>
      <c r="E940" s="9">
        <f>_xlfn.XLOOKUP(C940,提成标准!C:C,提成标准!H:H,"")</f>
        <v>0.1</v>
      </c>
      <c r="F940" s="9">
        <f t="shared" si="44"/>
        <v>6.6</v>
      </c>
      <c r="G940" s="9">
        <f>_xlfn.XLOOKUP(I940,过机服务商重量差!A:A,过机服务商重量差!L:L)</f>
        <v>66</v>
      </c>
      <c r="H940" s="9" t="str">
        <f ca="1">IFERROR(LOOKUP(1,0/((B940=名单!B:B)*(VALUE(AY940)&gt;=名单!E:E)*(VALUE(AY940)&lt;=名单!G:G)*(AA940="正常走货")),名单!H:H),"否")</f>
        <v>否</v>
      </c>
      <c r="I940" s="64" t="s">
        <v>2939</v>
      </c>
      <c r="J940" s="64" t="s">
        <v>2941</v>
      </c>
      <c r="L940" s="65" t="s">
        <v>124</v>
      </c>
      <c r="N940" s="64" t="s">
        <v>18</v>
      </c>
      <c r="O940" s="66"/>
      <c r="P940" s="66"/>
      <c r="T940" s="66"/>
      <c r="U940" s="65" t="s">
        <v>1262</v>
      </c>
      <c r="V940" s="65" t="s">
        <v>14385</v>
      </c>
      <c r="W940" s="66"/>
      <c r="Y940" s="66"/>
      <c r="Z940" s="66"/>
      <c r="AA940" s="65" t="s">
        <v>14382</v>
      </c>
      <c r="AQ940" s="64">
        <v>225.2</v>
      </c>
      <c r="AU940" s="66"/>
      <c r="AV940" s="66"/>
      <c r="AX940" s="66"/>
      <c r="AY940" s="67" t="s">
        <v>15333</v>
      </c>
      <c r="BE940" s="66"/>
    </row>
    <row r="941" spans="1:58">
      <c r="A941" s="9" t="str">
        <f t="shared" si="42"/>
        <v>2026-01</v>
      </c>
      <c r="B941" s="9" t="str">
        <f>_xlfn.XLOOKUP(I941,过机服务商重量差!A:A,过机服务商重量差!G:G)</f>
        <v>风清扬</v>
      </c>
      <c r="C941" s="9" t="str">
        <f>IF(N941="FBA","主营产品",IF(N941="专线","专线",LOOKUP(1,0/((G941&gt;=提成标准!D:D)*(G941&lt;提成标准!E:E)),提成标准!C:C)))</f>
        <v>快递大货</v>
      </c>
      <c r="D941" s="9">
        <f t="shared" si="43"/>
        <v>33</v>
      </c>
      <c r="E941" s="9">
        <f>_xlfn.XLOOKUP(C941,提成标准!C:C,提成标准!H:H,"")</f>
        <v>0.1</v>
      </c>
      <c r="F941" s="9">
        <f t="shared" si="44"/>
        <v>3.3</v>
      </c>
      <c r="G941" s="9">
        <f>_xlfn.XLOOKUP(I941,过机服务商重量差!A:A,过机服务商重量差!L:L)</f>
        <v>33</v>
      </c>
      <c r="H941" s="9" t="str">
        <f ca="1">IFERROR(LOOKUP(1,0/((B941=名单!B:B)*(VALUE(AY941)&gt;=名单!E:E)*(VALUE(AY941)&lt;=名单!G:G)*(AA941="正常走货")),名单!H:H),"否")</f>
        <v>否</v>
      </c>
      <c r="I941" s="64" t="s">
        <v>2942</v>
      </c>
      <c r="J941" s="64" t="s">
        <v>2944</v>
      </c>
      <c r="L941" s="65" t="s">
        <v>144</v>
      </c>
      <c r="N941" s="64" t="s">
        <v>18</v>
      </c>
      <c r="O941" s="66"/>
      <c r="P941" s="66"/>
      <c r="T941" s="66"/>
      <c r="U941" s="65" t="s">
        <v>767</v>
      </c>
      <c r="V941" s="65" t="s">
        <v>14385</v>
      </c>
      <c r="W941" s="66"/>
      <c r="Y941" s="66"/>
      <c r="Z941" s="66"/>
      <c r="AA941" s="65" t="s">
        <v>14382</v>
      </c>
      <c r="AQ941" s="64">
        <v>16.5</v>
      </c>
      <c r="AU941" s="66"/>
      <c r="AV941" s="66"/>
      <c r="AW941" s="66"/>
      <c r="AX941" s="66"/>
      <c r="AY941" s="67" t="s">
        <v>15334</v>
      </c>
      <c r="BE941" s="66"/>
    </row>
    <row r="942" spans="1:58">
      <c r="A942" s="9" t="str">
        <f t="shared" si="42"/>
        <v>2026-01</v>
      </c>
      <c r="B942" s="9" t="str">
        <f>_xlfn.XLOOKUP(I942,过机服务商重量差!A:A,过机服务商重量差!G:G)</f>
        <v>玉麒麟</v>
      </c>
      <c r="C942" s="9" t="str">
        <f>IF(N942="FBA","主营产品",IF(N942="专线","专线",LOOKUP(1,0/((G942&gt;=提成标准!D:D)*(G942&lt;提成标准!E:E)),提成标准!C:C)))</f>
        <v>快递大货</v>
      </c>
      <c r="D942" s="9">
        <f t="shared" si="43"/>
        <v>22</v>
      </c>
      <c r="E942" s="9">
        <f>_xlfn.XLOOKUP(C942,提成标准!C:C,提成标准!H:H,"")</f>
        <v>0.1</v>
      </c>
      <c r="F942" s="9">
        <f t="shared" si="44"/>
        <v>2.2</v>
      </c>
      <c r="G942" s="9">
        <f>_xlfn.XLOOKUP(I942,过机服务商重量差!A:A,过机服务商重量差!L:L)</f>
        <v>22</v>
      </c>
      <c r="H942" s="9" t="str">
        <f ca="1">IFERROR(LOOKUP(1,0/((B942=名单!B:B)*(VALUE(AY942)&gt;=名单!E:E)*(VALUE(AY942)&lt;=名单!G:G)*(AA942="正常走货")),名单!H:H),"否")</f>
        <v>否</v>
      </c>
      <c r="I942" s="64" t="s">
        <v>2945</v>
      </c>
      <c r="J942" s="64" t="s">
        <v>2947</v>
      </c>
      <c r="L942" s="65" t="s">
        <v>17</v>
      </c>
      <c r="N942" s="64" t="s">
        <v>18</v>
      </c>
      <c r="O942" s="66"/>
      <c r="P942" s="66"/>
      <c r="T942" s="66"/>
      <c r="U942" s="65" t="s">
        <v>103</v>
      </c>
      <c r="V942" s="65" t="s">
        <v>14385</v>
      </c>
      <c r="W942" s="66"/>
      <c r="Y942" s="66"/>
      <c r="Z942" s="66"/>
      <c r="AA942" s="65" t="s">
        <v>14382</v>
      </c>
      <c r="AQ942" s="64">
        <v>113.6</v>
      </c>
      <c r="AU942" s="66"/>
      <c r="AV942" s="66"/>
      <c r="AW942" s="66"/>
      <c r="AX942" s="66"/>
      <c r="AY942" s="67" t="s">
        <v>15335</v>
      </c>
      <c r="BE942" s="66"/>
    </row>
    <row r="943" spans="1:58">
      <c r="A943" s="9" t="str">
        <f t="shared" si="42"/>
        <v>2026-01</v>
      </c>
      <c r="B943" s="9" t="str">
        <f>_xlfn.XLOOKUP(I943,过机服务商重量差!A:A,过机服务商重量差!G:G)</f>
        <v>玉麒麟</v>
      </c>
      <c r="C943" s="9" t="str">
        <f>IF(N943="FBA","主营产品",IF(N943="专线","专线",LOOKUP(1,0/((G943&gt;=提成标准!D:D)*(G943&lt;提成标准!E:E)),提成标准!C:C)))</f>
        <v>快递大货</v>
      </c>
      <c r="D943" s="9">
        <f t="shared" si="43"/>
        <v>189</v>
      </c>
      <c r="E943" s="9">
        <f>_xlfn.XLOOKUP(C943,提成标准!C:C,提成标准!H:H,"")</f>
        <v>0.1</v>
      </c>
      <c r="F943" s="9">
        <f t="shared" si="44"/>
        <v>18.9</v>
      </c>
      <c r="G943" s="9">
        <f>_xlfn.XLOOKUP(I943,过机服务商重量差!A:A,过机服务商重量差!L:L)</f>
        <v>189</v>
      </c>
      <c r="H943" s="9" t="str">
        <f ca="1">IFERROR(LOOKUP(1,0/((B943=名单!B:B)*(VALUE(AY943)&gt;=名单!E:E)*(VALUE(AY943)&lt;=名单!G:G)*(AA943="正常走货")),名单!H:H),"否")</f>
        <v>否</v>
      </c>
      <c r="I943" s="64" t="s">
        <v>2948</v>
      </c>
      <c r="J943" s="64" t="s">
        <v>2950</v>
      </c>
      <c r="L943" s="65" t="s">
        <v>17</v>
      </c>
      <c r="N943" s="64" t="s">
        <v>18</v>
      </c>
      <c r="O943" s="66"/>
      <c r="P943" s="66"/>
      <c r="T943" s="66"/>
      <c r="U943" s="65" t="s">
        <v>191</v>
      </c>
      <c r="V943" s="65" t="s">
        <v>14413</v>
      </c>
      <c r="W943" s="66"/>
      <c r="Y943" s="66"/>
      <c r="Z943" s="66"/>
      <c r="AA943" s="65" t="s">
        <v>14382</v>
      </c>
      <c r="AQ943" s="64">
        <v>2808</v>
      </c>
      <c r="AU943" s="66"/>
      <c r="AV943" s="66"/>
      <c r="AX943" s="66"/>
      <c r="AY943" s="67" t="s">
        <v>15336</v>
      </c>
      <c r="BE943" s="66"/>
    </row>
    <row r="944" spans="1:58">
      <c r="A944" s="9" t="str">
        <f t="shared" si="42"/>
        <v>2026-01</v>
      </c>
      <c r="B944" s="9" t="str">
        <f>_xlfn.XLOOKUP(I944,过机服务商重量差!A:A,过机服务商重量差!G:G)</f>
        <v>玉麒麟</v>
      </c>
      <c r="C944" s="9" t="str">
        <f>IF(N944="FBA","主营产品",IF(N944="专线","专线",LOOKUP(1,0/((G944&gt;=提成标准!D:D)*(G944&lt;提成标准!E:E)),提成标准!C:C)))</f>
        <v>快递大货</v>
      </c>
      <c r="D944" s="9">
        <f t="shared" si="43"/>
        <v>64</v>
      </c>
      <c r="E944" s="9">
        <f>_xlfn.XLOOKUP(C944,提成标准!C:C,提成标准!H:H,"")</f>
        <v>0.1</v>
      </c>
      <c r="F944" s="9">
        <f t="shared" si="44"/>
        <v>6.4</v>
      </c>
      <c r="G944" s="9">
        <f>_xlfn.XLOOKUP(I944,过机服务商重量差!A:A,过机服务商重量差!L:L)</f>
        <v>64</v>
      </c>
      <c r="H944" s="9" t="str">
        <f ca="1">IFERROR(LOOKUP(1,0/((B944=名单!B:B)*(VALUE(AY944)&gt;=名单!E:E)*(VALUE(AY944)&lt;=名单!G:G)*(AA944="正常走货")),名单!H:H),"否")</f>
        <v>否</v>
      </c>
      <c r="I944" s="64" t="s">
        <v>2951</v>
      </c>
      <c r="J944" s="64" t="s">
        <v>2953</v>
      </c>
      <c r="L944" s="65" t="s">
        <v>17</v>
      </c>
      <c r="N944" s="64" t="s">
        <v>18</v>
      </c>
      <c r="O944" s="66"/>
      <c r="P944" s="66"/>
      <c r="T944" s="66"/>
      <c r="U944" s="65" t="s">
        <v>1262</v>
      </c>
      <c r="V944" s="65" t="s">
        <v>14385</v>
      </c>
      <c r="W944" s="66"/>
      <c r="Y944" s="66"/>
      <c r="Z944" s="66"/>
      <c r="AA944" s="65" t="s">
        <v>14382</v>
      </c>
      <c r="AQ944" s="64">
        <v>470.6</v>
      </c>
      <c r="AU944" s="66"/>
      <c r="AV944" s="66"/>
      <c r="AW944" s="66"/>
      <c r="AX944" s="66"/>
      <c r="AY944" s="67" t="s">
        <v>15337</v>
      </c>
      <c r="BE944" s="66"/>
    </row>
    <row r="945" spans="1:58">
      <c r="A945" s="9" t="str">
        <f t="shared" si="42"/>
        <v>2026-01</v>
      </c>
      <c r="B945" s="9" t="str">
        <f>_xlfn.XLOOKUP(I945,过机服务商重量差!A:A,过机服务商重量差!G:G)</f>
        <v>玉麒麟</v>
      </c>
      <c r="C945" s="9" t="str">
        <f>IF(N945="FBA","主营产品",IF(N945="专线","专线",LOOKUP(1,0/((G945&gt;=提成标准!D:D)*(G945&lt;提成标准!E:E)),提成标准!C:C)))</f>
        <v>快递大货</v>
      </c>
      <c r="D945" s="9">
        <f t="shared" si="43"/>
        <v>24</v>
      </c>
      <c r="E945" s="9">
        <f>_xlfn.XLOOKUP(C945,提成标准!C:C,提成标准!H:H,"")</f>
        <v>0.1</v>
      </c>
      <c r="F945" s="9">
        <f t="shared" si="44"/>
        <v>2.4</v>
      </c>
      <c r="G945" s="9">
        <f>_xlfn.XLOOKUP(I945,过机服务商重量差!A:A,过机服务商重量差!L:L)</f>
        <v>24</v>
      </c>
      <c r="H945" s="9" t="str">
        <f ca="1">IFERROR(LOOKUP(1,0/((B945=名单!B:B)*(VALUE(AY945)&gt;=名单!E:E)*(VALUE(AY945)&lt;=名单!G:G)*(AA945="正常走货")),名单!H:H),"否")</f>
        <v>否</v>
      </c>
      <c r="I945" s="64" t="s">
        <v>2954</v>
      </c>
      <c r="J945" s="64" t="s">
        <v>2956</v>
      </c>
      <c r="L945" s="65" t="s">
        <v>24</v>
      </c>
      <c r="N945" s="64" t="s">
        <v>18</v>
      </c>
      <c r="O945" s="66"/>
      <c r="P945" s="66"/>
      <c r="T945" s="66"/>
      <c r="U945" s="65" t="s">
        <v>99</v>
      </c>
      <c r="V945" s="65" t="s">
        <v>14413</v>
      </c>
      <c r="W945" s="66"/>
      <c r="Y945" s="66"/>
      <c r="Z945" s="66"/>
      <c r="AA945" s="65" t="s">
        <v>14382</v>
      </c>
      <c r="AQ945" s="64">
        <v>245.6</v>
      </c>
      <c r="AV945" s="66"/>
      <c r="AX945" s="66"/>
      <c r="AY945" s="67" t="s">
        <v>15338</v>
      </c>
      <c r="BC945" s="66"/>
      <c r="BE945" s="66"/>
      <c r="BF945" s="66"/>
    </row>
    <row r="946" spans="1:58">
      <c r="A946" s="9" t="str">
        <f t="shared" si="42"/>
        <v>2026-01</v>
      </c>
      <c r="B946" s="9" t="str">
        <f>_xlfn.XLOOKUP(I946,过机服务商重量差!A:A,过机服务商重量差!G:G)</f>
        <v>小旋风</v>
      </c>
      <c r="C946" s="9" t="str">
        <f>IF(N946="FBA","主营产品",IF(N946="专线","专线",LOOKUP(1,0/((G946&gt;=提成标准!D:D)*(G946&lt;提成标准!E:E)),提成标准!C:C)))</f>
        <v>快递大货</v>
      </c>
      <c r="D946" s="9">
        <f t="shared" si="43"/>
        <v>27.5</v>
      </c>
      <c r="E946" s="9">
        <f>_xlfn.XLOOKUP(C946,提成标准!C:C,提成标准!H:H,"")</f>
        <v>0.1</v>
      </c>
      <c r="F946" s="9">
        <f t="shared" si="44"/>
        <v>2.75</v>
      </c>
      <c r="G946" s="9">
        <f>_xlfn.XLOOKUP(I946,过机服务商重量差!A:A,过机服务商重量差!L:L)</f>
        <v>27.5</v>
      </c>
      <c r="H946" s="9" t="str">
        <f ca="1">IFERROR(LOOKUP(1,0/((B946=名单!B:B)*(VALUE(AY946)&gt;=名单!E:E)*(VALUE(AY946)&lt;=名单!G:G)*(AA946="正常走货")),名单!H:H),"否")</f>
        <v>否</v>
      </c>
      <c r="I946" s="64" t="s">
        <v>2957</v>
      </c>
      <c r="J946" s="64" t="s">
        <v>2959</v>
      </c>
      <c r="L946" s="65" t="s">
        <v>364</v>
      </c>
      <c r="N946" s="64" t="s">
        <v>18</v>
      </c>
      <c r="O946" s="66"/>
      <c r="P946" s="66"/>
      <c r="T946" s="66"/>
      <c r="U946" s="65" t="s">
        <v>1006</v>
      </c>
      <c r="V946" s="65" t="s">
        <v>14385</v>
      </c>
      <c r="W946" s="66"/>
      <c r="Y946" s="66"/>
      <c r="Z946" s="66"/>
      <c r="AA946" s="65" t="s">
        <v>14382</v>
      </c>
      <c r="AQ946" s="64">
        <v>140.5</v>
      </c>
      <c r="AV946" s="66"/>
      <c r="AW946" s="66"/>
      <c r="AX946" s="66"/>
      <c r="AY946" s="67" t="s">
        <v>15339</v>
      </c>
      <c r="BC946" s="66"/>
      <c r="BE946" s="66"/>
      <c r="BF946" s="66"/>
    </row>
    <row r="947" spans="1:58">
      <c r="A947" s="9" t="str">
        <f t="shared" si="42"/>
        <v>2026-01</v>
      </c>
      <c r="B947" s="9" t="str">
        <f>_xlfn.XLOOKUP(I947,过机服务商重量差!A:A,过机服务商重量差!G:G)</f>
        <v>帅时莹</v>
      </c>
      <c r="C947" s="9" t="str">
        <f>IF(N947="FBA","主营产品",IF(N947="专线","专线",LOOKUP(1,0/((G947&gt;=提成标准!D:D)*(G947&lt;提成标准!E:E)),提成标准!C:C)))</f>
        <v>快递小货</v>
      </c>
      <c r="D947" s="9">
        <f t="shared" si="43"/>
        <v>1</v>
      </c>
      <c r="E947" s="9">
        <f>_xlfn.XLOOKUP(C947,提成标准!C:C,提成标准!H:H,"")</f>
        <v>2</v>
      </c>
      <c r="F947" s="9">
        <f t="shared" si="44"/>
        <v>2</v>
      </c>
      <c r="G947" s="9">
        <f>_xlfn.XLOOKUP(I947,过机服务商重量差!A:A,过机服务商重量差!L:L)</f>
        <v>20</v>
      </c>
      <c r="H947" s="9" t="str">
        <f ca="1">IFERROR(LOOKUP(1,0/((B947=名单!B:B)*(VALUE(AY947)&gt;=名单!E:E)*(VALUE(AY947)&lt;=名单!G:G)*(AA947="正常走货")),名单!H:H),"否")</f>
        <v>否</v>
      </c>
      <c r="I947" s="64" t="s">
        <v>2960</v>
      </c>
      <c r="J947" s="64" t="s">
        <v>2962</v>
      </c>
      <c r="L947" s="65" t="s">
        <v>287</v>
      </c>
      <c r="N947" s="64" t="s">
        <v>18</v>
      </c>
      <c r="O947" s="66"/>
      <c r="P947" s="66"/>
      <c r="T947" s="66"/>
      <c r="U947" s="65" t="s">
        <v>191</v>
      </c>
      <c r="V947" s="65" t="s">
        <v>14413</v>
      </c>
      <c r="W947" s="66"/>
      <c r="Y947" s="66"/>
      <c r="Z947" s="66"/>
      <c r="AA947" s="65" t="s">
        <v>14382</v>
      </c>
      <c r="AQ947" s="64">
        <v>338</v>
      </c>
      <c r="AV947" s="66"/>
      <c r="AX947" s="66"/>
      <c r="AY947" s="67" t="s">
        <v>15340</v>
      </c>
      <c r="BE947" s="66"/>
    </row>
    <row r="948" spans="1:58">
      <c r="A948" s="9" t="str">
        <f t="shared" si="42"/>
        <v>2026-01</v>
      </c>
      <c r="B948" s="9" t="str">
        <f>_xlfn.XLOOKUP(I948,过机服务商重量差!A:A,过机服务商重量差!G:G)</f>
        <v>帅时莹</v>
      </c>
      <c r="C948" s="9" t="str">
        <f>IF(N948="FBA","主营产品",IF(N948="专线","专线",LOOKUP(1,0/((G948&gt;=提成标准!D:D)*(G948&lt;提成标准!E:E)),提成标准!C:C)))</f>
        <v>快递大货</v>
      </c>
      <c r="D948" s="9">
        <f t="shared" si="43"/>
        <v>38</v>
      </c>
      <c r="E948" s="9">
        <f>_xlfn.XLOOKUP(C948,提成标准!C:C,提成标准!H:H,"")</f>
        <v>0.1</v>
      </c>
      <c r="F948" s="9">
        <f t="shared" si="44"/>
        <v>3.8</v>
      </c>
      <c r="G948" s="9">
        <f>_xlfn.XLOOKUP(I948,过机服务商重量差!A:A,过机服务商重量差!L:L)</f>
        <v>38</v>
      </c>
      <c r="H948" s="9" t="str">
        <f ca="1">IFERROR(LOOKUP(1,0/((B948=名单!B:B)*(VALUE(AY948)&gt;=名单!E:E)*(VALUE(AY948)&lt;=名单!G:G)*(AA948="正常走货")),名单!H:H),"否")</f>
        <v>否</v>
      </c>
      <c r="I948" s="64" t="s">
        <v>2963</v>
      </c>
      <c r="J948" s="64" t="s">
        <v>2965</v>
      </c>
      <c r="L948" s="65" t="s">
        <v>140</v>
      </c>
      <c r="N948" s="64" t="s">
        <v>18</v>
      </c>
      <c r="O948" s="66"/>
      <c r="P948" s="66"/>
      <c r="T948" s="66"/>
      <c r="U948" s="65" t="s">
        <v>191</v>
      </c>
      <c r="V948" s="65" t="s">
        <v>14413</v>
      </c>
      <c r="W948" s="66"/>
      <c r="Y948" s="66"/>
      <c r="Z948" s="66"/>
      <c r="AA948" s="65" t="s">
        <v>14382</v>
      </c>
      <c r="AQ948" s="64">
        <v>202.6</v>
      </c>
      <c r="AV948" s="66"/>
      <c r="AW948" s="66"/>
      <c r="AX948" s="66"/>
      <c r="AY948" s="67" t="s">
        <v>15341</v>
      </c>
      <c r="BC948" s="66"/>
      <c r="BE948" s="66"/>
      <c r="BF948" s="66"/>
    </row>
    <row r="949" spans="1:58">
      <c r="A949" s="9" t="str">
        <f t="shared" si="42"/>
        <v>2026-01</v>
      </c>
      <c r="B949" s="9" t="str">
        <f>_xlfn.XLOOKUP(I949,过机服务商重量差!A:A,过机服务商重量差!G:G)</f>
        <v>帅时莹</v>
      </c>
      <c r="C949" s="9" t="str">
        <f>IF(N949="FBA","主营产品",IF(N949="专线","专线",LOOKUP(1,0/((G949&gt;=提成标准!D:D)*(G949&lt;提成标准!E:E)),提成标准!C:C)))</f>
        <v>快递大货</v>
      </c>
      <c r="D949" s="9">
        <f t="shared" si="43"/>
        <v>38</v>
      </c>
      <c r="E949" s="9">
        <f>_xlfn.XLOOKUP(C949,提成标准!C:C,提成标准!H:H,"")</f>
        <v>0.1</v>
      </c>
      <c r="F949" s="9">
        <f t="shared" si="44"/>
        <v>3.8</v>
      </c>
      <c r="G949" s="9">
        <f>_xlfn.XLOOKUP(I949,过机服务商重量差!A:A,过机服务商重量差!L:L)</f>
        <v>38</v>
      </c>
      <c r="H949" s="9" t="str">
        <f ca="1">IFERROR(LOOKUP(1,0/((B949=名单!B:B)*(VALUE(AY949)&gt;=名单!E:E)*(VALUE(AY949)&lt;=名单!G:G)*(AA949="正常走货")),名单!H:H),"否")</f>
        <v>否</v>
      </c>
      <c r="I949" s="64" t="s">
        <v>2966</v>
      </c>
      <c r="J949" s="64" t="s">
        <v>2968</v>
      </c>
      <c r="L949" s="65" t="s">
        <v>140</v>
      </c>
      <c r="N949" s="64" t="s">
        <v>18</v>
      </c>
      <c r="O949" s="66"/>
      <c r="P949" s="66"/>
      <c r="T949" s="66"/>
      <c r="U949" s="65" t="s">
        <v>191</v>
      </c>
      <c r="V949" s="65" t="s">
        <v>14413</v>
      </c>
      <c r="W949" s="66"/>
      <c r="Y949" s="66"/>
      <c r="Z949" s="66"/>
      <c r="AA949" s="65" t="s">
        <v>14382</v>
      </c>
      <c r="AQ949" s="64">
        <v>250.6</v>
      </c>
      <c r="AV949" s="66"/>
      <c r="AW949" s="66"/>
      <c r="AX949" s="66"/>
      <c r="AY949" s="67" t="s">
        <v>15342</v>
      </c>
      <c r="BE949" s="66"/>
      <c r="BF949" s="66"/>
    </row>
    <row r="950" spans="1:58">
      <c r="A950" s="9" t="str">
        <f t="shared" si="42"/>
        <v>2026-01</v>
      </c>
      <c r="B950" s="9" t="str">
        <f>_xlfn.XLOOKUP(I950,过机服务商重量差!A:A,过机服务商重量差!G:G)</f>
        <v>帅时莹</v>
      </c>
      <c r="C950" s="9" t="str">
        <f>IF(N950="FBA","主营产品",IF(N950="专线","专线",LOOKUP(1,0/((G950&gt;=提成标准!D:D)*(G950&lt;提成标准!E:E)),提成标准!C:C)))</f>
        <v>快递大货</v>
      </c>
      <c r="D950" s="9">
        <f t="shared" si="43"/>
        <v>111</v>
      </c>
      <c r="E950" s="9">
        <f>_xlfn.XLOOKUP(C950,提成标准!C:C,提成标准!H:H,"")</f>
        <v>0.1</v>
      </c>
      <c r="F950" s="9">
        <f t="shared" si="44"/>
        <v>11.1</v>
      </c>
      <c r="G950" s="9">
        <f>_xlfn.XLOOKUP(I950,过机服务商重量差!A:A,过机服务商重量差!L:L)</f>
        <v>111</v>
      </c>
      <c r="H950" s="9" t="str">
        <f ca="1">IFERROR(LOOKUP(1,0/((B950=名单!B:B)*(VALUE(AY950)&gt;=名单!E:E)*(VALUE(AY950)&lt;=名单!G:G)*(AA950="正常走货")),名单!H:H),"否")</f>
        <v>否</v>
      </c>
      <c r="I950" s="64" t="s">
        <v>2969</v>
      </c>
      <c r="J950" s="64" t="s">
        <v>2971</v>
      </c>
      <c r="L950" s="65" t="s">
        <v>287</v>
      </c>
      <c r="N950" s="64" t="s">
        <v>18</v>
      </c>
      <c r="O950" s="66"/>
      <c r="P950" s="66"/>
      <c r="T950" s="66"/>
      <c r="U950" s="65" t="s">
        <v>199</v>
      </c>
      <c r="V950" s="65" t="s">
        <v>14442</v>
      </c>
      <c r="W950" s="66"/>
      <c r="Y950" s="66"/>
      <c r="Z950" s="66"/>
      <c r="AA950" s="65" t="s">
        <v>14382</v>
      </c>
      <c r="AQ950" s="64">
        <v>411.3</v>
      </c>
      <c r="AV950" s="66"/>
      <c r="AX950" s="66"/>
      <c r="AY950" s="67" t="s">
        <v>15343</v>
      </c>
      <c r="BE950" s="66"/>
    </row>
    <row r="951" spans="1:58">
      <c r="A951" s="9" t="str">
        <f t="shared" si="42"/>
        <v>2026-01</v>
      </c>
      <c r="B951" s="9" t="str">
        <f>_xlfn.XLOOKUP(I951,过机服务商重量差!A:A,过机服务商重量差!G:G)</f>
        <v>帅时莹</v>
      </c>
      <c r="C951" s="9" t="str">
        <f>IF(N951="FBA","主营产品",IF(N951="专线","专线",LOOKUP(1,0/((G951&gt;=提成标准!D:D)*(G951&lt;提成标准!E:E)),提成标准!C:C)))</f>
        <v>快递大货</v>
      </c>
      <c r="D951" s="9">
        <f t="shared" si="43"/>
        <v>56</v>
      </c>
      <c r="E951" s="9">
        <f>_xlfn.XLOOKUP(C951,提成标准!C:C,提成标准!H:H,"")</f>
        <v>0.1</v>
      </c>
      <c r="F951" s="9">
        <f t="shared" si="44"/>
        <v>5.6</v>
      </c>
      <c r="G951" s="9">
        <f>_xlfn.XLOOKUP(I951,过机服务商重量差!A:A,过机服务商重量差!L:L)</f>
        <v>56</v>
      </c>
      <c r="H951" s="9" t="str">
        <f ca="1">IFERROR(LOOKUP(1,0/((B951=名单!B:B)*(VALUE(AY951)&gt;=名单!E:E)*(VALUE(AY951)&lt;=名单!G:G)*(AA951="正常走货")),名单!H:H),"否")</f>
        <v>否</v>
      </c>
      <c r="I951" s="64" t="s">
        <v>2972</v>
      </c>
      <c r="J951" s="64" t="s">
        <v>2974</v>
      </c>
      <c r="L951" s="65" t="s">
        <v>140</v>
      </c>
      <c r="N951" s="64" t="s">
        <v>18</v>
      </c>
      <c r="O951" s="66"/>
      <c r="P951" s="66"/>
      <c r="T951" s="66"/>
      <c r="U951" s="65" t="s">
        <v>99</v>
      </c>
      <c r="V951" s="65" t="s">
        <v>14413</v>
      </c>
      <c r="W951" s="66"/>
      <c r="Y951" s="66"/>
      <c r="Z951" s="66"/>
      <c r="AA951" s="65" t="s">
        <v>14382</v>
      </c>
      <c r="AQ951" s="64">
        <v>111.1</v>
      </c>
      <c r="AU951" s="66"/>
      <c r="AV951" s="66"/>
      <c r="AX951" s="66"/>
      <c r="AY951" s="67" t="s">
        <v>15344</v>
      </c>
      <c r="BC951" s="66"/>
      <c r="BE951" s="66"/>
    </row>
    <row r="952" spans="1:58">
      <c r="A952" s="9" t="str">
        <f t="shared" si="42"/>
        <v>2026-01</v>
      </c>
      <c r="B952" s="9" t="str">
        <f>_xlfn.XLOOKUP(I952,过机服务商重量差!A:A,过机服务商重量差!G:G)</f>
        <v>小旋风</v>
      </c>
      <c r="C952" s="9" t="str">
        <f>IF(N952="FBA","主营产品",IF(N952="专线","专线",LOOKUP(1,0/((G952&gt;=提成标准!D:D)*(G952&lt;提成标准!E:E)),提成标准!C:C)))</f>
        <v>快递大货</v>
      </c>
      <c r="D952" s="9">
        <f t="shared" si="43"/>
        <v>72</v>
      </c>
      <c r="E952" s="9">
        <f>_xlfn.XLOOKUP(C952,提成标准!C:C,提成标准!H:H,"")</f>
        <v>0.1</v>
      </c>
      <c r="F952" s="9">
        <f t="shared" si="44"/>
        <v>7.2</v>
      </c>
      <c r="G952" s="9">
        <f>_xlfn.XLOOKUP(I952,过机服务商重量差!A:A,过机服务商重量差!L:L)</f>
        <v>72</v>
      </c>
      <c r="H952" s="9" t="str">
        <f ca="1">IFERROR(LOOKUP(1,0/((B952=名单!B:B)*(VALUE(AY952)&gt;=名单!E:E)*(VALUE(AY952)&lt;=名单!G:G)*(AA952="正常走货")),名单!H:H),"否")</f>
        <v>否</v>
      </c>
      <c r="I952" s="64" t="s">
        <v>2975</v>
      </c>
      <c r="J952" s="64" t="s">
        <v>2977</v>
      </c>
      <c r="L952" s="65" t="s">
        <v>85</v>
      </c>
      <c r="N952" s="64" t="s">
        <v>18</v>
      </c>
      <c r="O952" s="66"/>
      <c r="P952" s="66"/>
      <c r="T952" s="66"/>
      <c r="U952" s="65" t="s">
        <v>90</v>
      </c>
      <c r="V952" s="65" t="s">
        <v>14410</v>
      </c>
      <c r="W952" s="66"/>
      <c r="Y952" s="66"/>
      <c r="Z952" s="66"/>
      <c r="AA952" s="65" t="s">
        <v>14382</v>
      </c>
      <c r="AQ952" s="64">
        <v>459.4</v>
      </c>
      <c r="AU952" s="66"/>
      <c r="AV952" s="66"/>
      <c r="AX952" s="66"/>
      <c r="AY952" s="67" t="s">
        <v>15345</v>
      </c>
      <c r="BE952" s="66"/>
    </row>
    <row r="953" spans="1:58">
      <c r="A953" s="9" t="str">
        <f t="shared" si="42"/>
        <v>2026-01</v>
      </c>
      <c r="B953" s="9" t="str">
        <f>_xlfn.XLOOKUP(I953,过机服务商重量差!A:A,过机服务商重量差!G:G)</f>
        <v>风清扬</v>
      </c>
      <c r="C953" s="9" t="str">
        <f>IF(N953="FBA","主营产品",IF(N953="专线","专线",LOOKUP(1,0/((G953&gt;=提成标准!D:D)*(G953&lt;提成标准!E:E)),提成标准!C:C)))</f>
        <v>快递大货</v>
      </c>
      <c r="D953" s="9">
        <f t="shared" si="43"/>
        <v>46</v>
      </c>
      <c r="E953" s="9">
        <f>_xlfn.XLOOKUP(C953,提成标准!C:C,提成标准!H:H,"")</f>
        <v>0.1</v>
      </c>
      <c r="F953" s="9">
        <f t="shared" si="44"/>
        <v>4.6</v>
      </c>
      <c r="G953" s="9">
        <f>_xlfn.XLOOKUP(I953,过机服务商重量差!A:A,过机服务商重量差!L:L)</f>
        <v>46</v>
      </c>
      <c r="H953" s="9" t="str">
        <f ca="1">IFERROR(LOOKUP(1,0/((B953=名单!B:B)*(VALUE(AY953)&gt;=名单!E:E)*(VALUE(AY953)&lt;=名单!G:G)*(AA953="正常走货")),名单!H:H),"否")</f>
        <v>否</v>
      </c>
      <c r="I953" s="64" t="s">
        <v>2978</v>
      </c>
      <c r="J953" s="64" t="s">
        <v>2980</v>
      </c>
      <c r="L953" s="65" t="s">
        <v>231</v>
      </c>
      <c r="N953" s="64" t="s">
        <v>18</v>
      </c>
      <c r="O953" s="66"/>
      <c r="P953" s="66"/>
      <c r="T953" s="66"/>
      <c r="U953" s="65" t="s">
        <v>152</v>
      </c>
      <c r="V953" s="65" t="s">
        <v>14385</v>
      </c>
      <c r="W953" s="66"/>
      <c r="Y953" s="66"/>
      <c r="Z953" s="66"/>
      <c r="AA953" s="65" t="s">
        <v>14382</v>
      </c>
      <c r="AQ953" s="64">
        <v>92</v>
      </c>
      <c r="AU953" s="66"/>
      <c r="AV953" s="66"/>
      <c r="AW953" s="66"/>
      <c r="AX953" s="66"/>
      <c r="AY953" s="67" t="s">
        <v>15346</v>
      </c>
      <c r="BC953" s="66"/>
      <c r="BE953" s="66"/>
    </row>
    <row r="954" spans="1:58">
      <c r="A954" s="9" t="str">
        <f t="shared" si="42"/>
        <v>2026-01</v>
      </c>
      <c r="B954" s="9" t="str">
        <f>_xlfn.XLOOKUP(I954,过机服务商重量差!A:A,过机服务商重量差!G:G)</f>
        <v>小旋风</v>
      </c>
      <c r="C954" s="9" t="str">
        <f>IF(N954="FBA","主营产品",IF(N954="专线","专线",LOOKUP(1,0/((G954&gt;=提成标准!D:D)*(G954&lt;提成标准!E:E)),提成标准!C:C)))</f>
        <v>快递大货</v>
      </c>
      <c r="D954" s="9">
        <f t="shared" si="43"/>
        <v>33</v>
      </c>
      <c r="E954" s="9">
        <f>_xlfn.XLOOKUP(C954,提成标准!C:C,提成标准!H:H,"")</f>
        <v>0.1</v>
      </c>
      <c r="F954" s="9">
        <f t="shared" si="44"/>
        <v>3.3</v>
      </c>
      <c r="G954" s="9">
        <f>_xlfn.XLOOKUP(I954,过机服务商重量差!A:A,过机服务商重量差!L:L)</f>
        <v>33</v>
      </c>
      <c r="H954" s="9" t="str">
        <f ca="1">IFERROR(LOOKUP(1,0/((B954=名单!B:B)*(VALUE(AY954)&gt;=名单!E:E)*(VALUE(AY954)&lt;=名单!G:G)*(AA954="正常走货")),名单!H:H),"否")</f>
        <v>否</v>
      </c>
      <c r="I954" s="64" t="s">
        <v>2981</v>
      </c>
      <c r="J954" s="64" t="s">
        <v>2983</v>
      </c>
      <c r="L954" s="65" t="s">
        <v>78</v>
      </c>
      <c r="N954" s="64" t="s">
        <v>18</v>
      </c>
      <c r="O954" s="66"/>
      <c r="P954" s="66"/>
      <c r="T954" s="66"/>
      <c r="U954" s="65" t="s">
        <v>1498</v>
      </c>
      <c r="V954" s="65" t="s">
        <v>14476</v>
      </c>
      <c r="W954" s="66"/>
      <c r="Y954" s="66"/>
      <c r="Z954" s="66"/>
      <c r="AA954" s="65" t="s">
        <v>14382</v>
      </c>
      <c r="AQ954" s="64">
        <v>176.1</v>
      </c>
      <c r="AU954" s="66"/>
      <c r="AV954" s="66"/>
      <c r="AX954" s="66"/>
      <c r="AY954" s="67" t="s">
        <v>15347</v>
      </c>
      <c r="BC954" s="66"/>
      <c r="BE954" s="66"/>
    </row>
    <row r="955" spans="1:58">
      <c r="A955" s="9" t="str">
        <f t="shared" si="42"/>
        <v>2026-01</v>
      </c>
      <c r="B955" s="9" t="str">
        <f>_xlfn.XLOOKUP(I955,过机服务商重量差!A:A,过机服务商重量差!G:G)</f>
        <v>玉麒麟</v>
      </c>
      <c r="C955" s="9" t="str">
        <f>IF(N955="FBA","主营产品",IF(N955="专线","专线",LOOKUP(1,0/((G955&gt;=提成标准!D:D)*(G955&lt;提成标准!E:E)),提成标准!C:C)))</f>
        <v>快递大货</v>
      </c>
      <c r="D955" s="9">
        <f t="shared" si="43"/>
        <v>74</v>
      </c>
      <c r="E955" s="9">
        <f>_xlfn.XLOOKUP(C955,提成标准!C:C,提成标准!H:H,"")</f>
        <v>0.1</v>
      </c>
      <c r="F955" s="9">
        <f t="shared" si="44"/>
        <v>7.4</v>
      </c>
      <c r="G955" s="9">
        <f>_xlfn.XLOOKUP(I955,过机服务商重量差!A:A,过机服务商重量差!L:L)</f>
        <v>74</v>
      </c>
      <c r="H955" s="9" t="str">
        <f ca="1">IFERROR(LOOKUP(1,0/((B955=名单!B:B)*(VALUE(AY955)&gt;=名单!E:E)*(VALUE(AY955)&lt;=名单!G:G)*(AA955="正常走货")),名单!H:H),"否")</f>
        <v>否</v>
      </c>
      <c r="I955" s="64" t="s">
        <v>2984</v>
      </c>
      <c r="J955" s="64" t="s">
        <v>2986</v>
      </c>
      <c r="L955" s="65" t="s">
        <v>17</v>
      </c>
      <c r="N955" s="64" t="s">
        <v>18</v>
      </c>
      <c r="O955" s="66"/>
      <c r="P955" s="66"/>
      <c r="T955" s="66"/>
      <c r="U955" s="65" t="s">
        <v>90</v>
      </c>
      <c r="V955" s="65" t="s">
        <v>14410</v>
      </c>
      <c r="W955" s="66"/>
      <c r="Y955" s="66"/>
      <c r="Z955" s="66"/>
      <c r="AA955" s="65" t="s">
        <v>14382</v>
      </c>
      <c r="AQ955" s="64">
        <v>409.85</v>
      </c>
      <c r="AV955" s="66"/>
      <c r="AW955" s="66"/>
      <c r="AX955" s="66"/>
      <c r="AY955" s="67" t="s">
        <v>15348</v>
      </c>
      <c r="BE955" s="66"/>
    </row>
    <row r="956" spans="1:58">
      <c r="A956" s="9" t="str">
        <f t="shared" si="42"/>
        <v>2026-01</v>
      </c>
      <c r="B956" s="9" t="str">
        <f>_xlfn.XLOOKUP(I956,过机服务商重量差!A:A,过机服务商重量差!G:G)</f>
        <v>无崖子</v>
      </c>
      <c r="C956" s="9" t="str">
        <f>IF(N956="FBA","主营产品",IF(N956="专线","专线",LOOKUP(1,0/((G956&gt;=提成标准!D:D)*(G956&lt;提成标准!E:E)),提成标准!C:C)))</f>
        <v>快递大货</v>
      </c>
      <c r="D956" s="9">
        <f t="shared" si="43"/>
        <v>25</v>
      </c>
      <c r="E956" s="9">
        <f>_xlfn.XLOOKUP(C956,提成标准!C:C,提成标准!H:H,"")</f>
        <v>0.1</v>
      </c>
      <c r="F956" s="9">
        <f t="shared" si="44"/>
        <v>2.5</v>
      </c>
      <c r="G956" s="9">
        <f>_xlfn.XLOOKUP(I956,过机服务商重量差!A:A,过机服务商重量差!L:L)</f>
        <v>25</v>
      </c>
      <c r="H956" s="9" t="str">
        <f ca="1">IFERROR(LOOKUP(1,0/((B956=名单!B:B)*(VALUE(AY956)&gt;=名单!E:E)*(VALUE(AY956)&lt;=名单!G:G)*(AA956="正常走货")),名单!H:H),"否")</f>
        <v>是</v>
      </c>
      <c r="I956" s="64" t="s">
        <v>2987</v>
      </c>
      <c r="J956" s="64" t="s">
        <v>2989</v>
      </c>
      <c r="L956" s="64" t="s">
        <v>2455</v>
      </c>
      <c r="N956" s="64" t="s">
        <v>18</v>
      </c>
      <c r="O956" s="66"/>
      <c r="P956" s="66"/>
      <c r="T956" s="66"/>
      <c r="U956" s="65" t="s">
        <v>86</v>
      </c>
      <c r="V956" s="65" t="s">
        <v>14381</v>
      </c>
      <c r="W956" s="66"/>
      <c r="Y956" s="66"/>
      <c r="Z956" s="66"/>
      <c r="AA956" s="65" t="s">
        <v>14382</v>
      </c>
      <c r="AQ956" s="64">
        <v>0</v>
      </c>
      <c r="AU956" s="66"/>
      <c r="AV956" s="66"/>
      <c r="AX956" s="66"/>
      <c r="AY956" s="67" t="s">
        <v>15349</v>
      </c>
      <c r="BE956" s="66"/>
      <c r="BF956" s="66"/>
    </row>
    <row r="957" spans="1:58">
      <c r="A957" s="9" t="str">
        <f t="shared" ref="A957:A1020" si="45">MID(AY957,1,7)</f>
        <v>2026-01</v>
      </c>
      <c r="B957" s="9" t="str">
        <f>_xlfn.XLOOKUP(I957,过机服务商重量差!A:A,过机服务商重量差!G:G)</f>
        <v>玉麒麟</v>
      </c>
      <c r="C957" s="9" t="str">
        <f>IF(N957="FBA","主营产品",IF(N957="专线","专线",LOOKUP(1,0/((G957&gt;=提成标准!D:D)*(G957&lt;提成标准!E:E)),提成标准!C:C)))</f>
        <v>快递小货</v>
      </c>
      <c r="D957" s="9">
        <f t="shared" si="43"/>
        <v>1</v>
      </c>
      <c r="E957" s="9">
        <f>_xlfn.XLOOKUP(C957,提成标准!C:C,提成标准!H:H,"")</f>
        <v>2</v>
      </c>
      <c r="F957" s="9">
        <f t="shared" si="44"/>
        <v>2</v>
      </c>
      <c r="G957" s="9">
        <f>_xlfn.XLOOKUP(I957,过机服务商重量差!A:A,过机服务商重量差!L:L)</f>
        <v>2.5</v>
      </c>
      <c r="H957" s="9" t="str">
        <f ca="1">IFERROR(LOOKUP(1,0/((B957=名单!B:B)*(VALUE(AY957)&gt;=名单!E:E)*(VALUE(AY957)&lt;=名单!G:G)*(AA957="正常走货")),名单!H:H),"否")</f>
        <v>否</v>
      </c>
      <c r="I957" s="64" t="s">
        <v>2990</v>
      </c>
      <c r="J957" s="64" t="s">
        <v>2992</v>
      </c>
      <c r="L957" s="65" t="s">
        <v>17</v>
      </c>
      <c r="N957" s="64" t="s">
        <v>18</v>
      </c>
      <c r="O957" s="66"/>
      <c r="P957" s="66"/>
      <c r="T957" s="66"/>
      <c r="U957" s="65" t="s">
        <v>152</v>
      </c>
      <c r="V957" s="65" t="s">
        <v>14385</v>
      </c>
      <c r="W957" s="66"/>
      <c r="Y957" s="66"/>
      <c r="Z957" s="66"/>
      <c r="AA957" s="65" t="s">
        <v>14382</v>
      </c>
      <c r="AQ957" s="64">
        <v>39.21</v>
      </c>
      <c r="AU957" s="66"/>
      <c r="AV957" s="66"/>
      <c r="AW957" s="66"/>
      <c r="AX957" s="66"/>
      <c r="AY957" s="67" t="s">
        <v>15350</v>
      </c>
      <c r="BE957" s="66"/>
    </row>
    <row r="958" spans="1:58">
      <c r="A958" s="9" t="str">
        <f t="shared" si="45"/>
        <v>2026-01</v>
      </c>
      <c r="B958" s="9" t="str">
        <f>_xlfn.XLOOKUP(I958,过机服务商重量差!A:A,过机服务商重量差!G:G)</f>
        <v>玉麒麟</v>
      </c>
      <c r="C958" s="9" t="str">
        <f>IF(N958="FBA","主营产品",IF(N958="专线","专线",LOOKUP(1,0/((G958&gt;=提成标准!D:D)*(G958&lt;提成标准!E:E)),提成标准!C:C)))</f>
        <v>快递小货</v>
      </c>
      <c r="D958" s="9">
        <f t="shared" si="43"/>
        <v>1</v>
      </c>
      <c r="E958" s="9">
        <f>_xlfn.XLOOKUP(C958,提成标准!C:C,提成标准!H:H,"")</f>
        <v>2</v>
      </c>
      <c r="F958" s="9">
        <f t="shared" si="44"/>
        <v>2</v>
      </c>
      <c r="G958" s="9">
        <f>_xlfn.XLOOKUP(I958,过机服务商重量差!A:A,过机服务商重量差!L:L)</f>
        <v>4</v>
      </c>
      <c r="H958" s="9" t="str">
        <f ca="1">IFERROR(LOOKUP(1,0/((B958=名单!B:B)*(VALUE(AY958)&gt;=名单!E:E)*(VALUE(AY958)&lt;=名单!G:G)*(AA958="正常走货")),名单!H:H),"否")</f>
        <v>否</v>
      </c>
      <c r="I958" s="64" t="s">
        <v>2993</v>
      </c>
      <c r="J958" s="64" t="s">
        <v>2995</v>
      </c>
      <c r="L958" s="65" t="s">
        <v>17</v>
      </c>
      <c r="N958" s="64" t="s">
        <v>18</v>
      </c>
      <c r="O958" s="66"/>
      <c r="P958" s="66"/>
      <c r="T958" s="66"/>
      <c r="U958" s="65" t="s">
        <v>90</v>
      </c>
      <c r="V958" s="65" t="s">
        <v>14410</v>
      </c>
      <c r="W958" s="66"/>
      <c r="Y958" s="66"/>
      <c r="Z958" s="66"/>
      <c r="AA958" s="65" t="s">
        <v>14382</v>
      </c>
      <c r="AQ958" s="64">
        <v>51.1</v>
      </c>
      <c r="AU958" s="66"/>
      <c r="AV958" s="66"/>
      <c r="AW958" s="66"/>
      <c r="AX958" s="66"/>
      <c r="AY958" s="67" t="s">
        <v>15351</v>
      </c>
      <c r="BE958" s="66"/>
      <c r="BF958" s="66"/>
    </row>
    <row r="959" spans="1:58">
      <c r="A959" s="9" t="str">
        <f t="shared" si="45"/>
        <v>2026-01</v>
      </c>
      <c r="B959" s="9" t="str">
        <f>_xlfn.XLOOKUP(I959,过机服务商重量差!A:A,过机服务商重量差!G:G)</f>
        <v>玉麒麟</v>
      </c>
      <c r="C959" s="9" t="str">
        <f>IF(N959="FBA","主营产品",IF(N959="专线","专线",LOOKUP(1,0/((G959&gt;=提成标准!D:D)*(G959&lt;提成标准!E:E)),提成标准!C:C)))</f>
        <v>快递小货</v>
      </c>
      <c r="D959" s="9">
        <f t="shared" ref="D959:D1022" si="46">IF(C959="快递小货",1,IF(C959="主营产品",0,G959))</f>
        <v>1</v>
      </c>
      <c r="E959" s="9">
        <f>_xlfn.XLOOKUP(C959,提成标准!C:C,提成标准!H:H,"")</f>
        <v>2</v>
      </c>
      <c r="F959" s="9">
        <f t="shared" ref="F959:F1022" si="47">D959*E959</f>
        <v>2</v>
      </c>
      <c r="G959" s="9">
        <f>_xlfn.XLOOKUP(I959,过机服务商重量差!A:A,过机服务商重量差!L:L)</f>
        <v>15</v>
      </c>
      <c r="H959" s="9" t="str">
        <f ca="1">IFERROR(LOOKUP(1,0/((B959=名单!B:B)*(VALUE(AY959)&gt;=名单!E:E)*(VALUE(AY959)&lt;=名单!G:G)*(AA959="正常走货")),名单!H:H),"否")</f>
        <v>否</v>
      </c>
      <c r="I959" s="64" t="s">
        <v>2996</v>
      </c>
      <c r="J959" s="64" t="s">
        <v>2998</v>
      </c>
      <c r="L959" s="65" t="s">
        <v>17</v>
      </c>
      <c r="N959" s="64" t="s">
        <v>18</v>
      </c>
      <c r="O959" s="66"/>
      <c r="P959" s="66"/>
      <c r="T959" s="66"/>
      <c r="U959" s="65" t="s">
        <v>145</v>
      </c>
      <c r="V959" s="65" t="s">
        <v>14410</v>
      </c>
      <c r="W959" s="66"/>
      <c r="Y959" s="66"/>
      <c r="Z959" s="66"/>
      <c r="AA959" s="65" t="s">
        <v>14382</v>
      </c>
      <c r="AQ959" s="64">
        <v>285</v>
      </c>
      <c r="AU959" s="66"/>
      <c r="AV959" s="66"/>
      <c r="AW959" s="66"/>
      <c r="AX959" s="66"/>
      <c r="AY959" s="67" t="s">
        <v>15352</v>
      </c>
      <c r="BE959" s="66"/>
    </row>
    <row r="960" spans="1:58">
      <c r="A960" s="9" t="str">
        <f t="shared" si="45"/>
        <v>2026-01</v>
      </c>
      <c r="B960" s="9" t="str">
        <f>_xlfn.XLOOKUP(I960,过机服务商重量差!A:A,过机服务商重量差!G:G)</f>
        <v>玉麒麟</v>
      </c>
      <c r="C960" s="9" t="str">
        <f>IF(N960="FBA","主营产品",IF(N960="专线","专线",LOOKUP(1,0/((G960&gt;=提成标准!D:D)*(G960&lt;提成标准!E:E)),提成标准!C:C)))</f>
        <v>快递大货</v>
      </c>
      <c r="D960" s="9">
        <f t="shared" si="46"/>
        <v>38</v>
      </c>
      <c r="E960" s="9">
        <f>_xlfn.XLOOKUP(C960,提成标准!C:C,提成标准!H:H,"")</f>
        <v>0.1</v>
      </c>
      <c r="F960" s="9">
        <f t="shared" si="47"/>
        <v>3.8</v>
      </c>
      <c r="G960" s="9">
        <f>_xlfn.XLOOKUP(I960,过机服务商重量差!A:A,过机服务商重量差!L:L)</f>
        <v>38</v>
      </c>
      <c r="H960" s="9" t="str">
        <f ca="1">IFERROR(LOOKUP(1,0/((B960=名单!B:B)*(VALUE(AY960)&gt;=名单!E:E)*(VALUE(AY960)&lt;=名单!G:G)*(AA960="正常走货")),名单!H:H),"否")</f>
        <v>否</v>
      </c>
      <c r="I960" s="64" t="s">
        <v>2999</v>
      </c>
      <c r="J960" s="64" t="s">
        <v>3001</v>
      </c>
      <c r="L960" s="64" t="s">
        <v>17</v>
      </c>
      <c r="N960" s="64" t="s">
        <v>18</v>
      </c>
      <c r="O960" s="66"/>
      <c r="P960" s="66"/>
      <c r="T960" s="66"/>
      <c r="U960" s="65" t="s">
        <v>90</v>
      </c>
      <c r="V960" s="65" t="s">
        <v>14410</v>
      </c>
      <c r="W960" s="66"/>
      <c r="Y960" s="66"/>
      <c r="Z960" s="66"/>
      <c r="AA960" s="65" t="s">
        <v>14382</v>
      </c>
      <c r="AQ960" s="64">
        <v>190</v>
      </c>
      <c r="AU960" s="66"/>
      <c r="AV960" s="66"/>
      <c r="AX960" s="66"/>
      <c r="AY960" s="67" t="s">
        <v>15353</v>
      </c>
      <c r="BE960" s="66"/>
    </row>
    <row r="961" spans="1:58">
      <c r="A961" s="9" t="str">
        <f t="shared" si="45"/>
        <v>2026-01</v>
      </c>
      <c r="B961" s="9" t="str">
        <f>_xlfn.XLOOKUP(I961,过机服务商重量差!A:A,过机服务商重量差!G:G)</f>
        <v>玉麒麟</v>
      </c>
      <c r="C961" s="9" t="str">
        <f>IF(N961="FBA","主营产品",IF(N961="专线","专线",LOOKUP(1,0/((G961&gt;=提成标准!D:D)*(G961&lt;提成标准!E:E)),提成标准!C:C)))</f>
        <v>快递小货</v>
      </c>
      <c r="D961" s="9">
        <f t="shared" si="46"/>
        <v>1</v>
      </c>
      <c r="E961" s="9">
        <f>_xlfn.XLOOKUP(C961,提成标准!C:C,提成标准!H:H,"")</f>
        <v>2</v>
      </c>
      <c r="F961" s="9">
        <f t="shared" si="47"/>
        <v>2</v>
      </c>
      <c r="G961" s="9">
        <f>_xlfn.XLOOKUP(I961,过机服务商重量差!A:A,过机服务商重量差!L:L)</f>
        <v>11.5</v>
      </c>
      <c r="H961" s="9" t="str">
        <f ca="1">IFERROR(LOOKUP(1,0/((B961=名单!B:B)*(VALUE(AY961)&gt;=名单!E:E)*(VALUE(AY961)&lt;=名单!G:G)*(AA961="正常走货")),名单!H:H),"否")</f>
        <v>否</v>
      </c>
      <c r="I961" s="64" t="s">
        <v>3002</v>
      </c>
      <c r="J961" s="64" t="s">
        <v>3004</v>
      </c>
      <c r="L961" s="65" t="s">
        <v>17</v>
      </c>
      <c r="N961" s="64" t="s">
        <v>18</v>
      </c>
      <c r="O961" s="66"/>
      <c r="P961" s="66"/>
      <c r="T961" s="66"/>
      <c r="U961" s="65" t="s">
        <v>90</v>
      </c>
      <c r="V961" s="65" t="s">
        <v>14410</v>
      </c>
      <c r="W961" s="66"/>
      <c r="Y961" s="66"/>
      <c r="Z961" s="66"/>
      <c r="AA961" s="65" t="s">
        <v>14382</v>
      </c>
      <c r="AQ961" s="64">
        <v>53.76</v>
      </c>
      <c r="AU961" s="66"/>
      <c r="AV961" s="66"/>
      <c r="AW961" s="66"/>
      <c r="AX961" s="66"/>
      <c r="AY961" s="67" t="s">
        <v>15354</v>
      </c>
      <c r="BC961" s="66"/>
      <c r="BE961" s="66"/>
      <c r="BF961" s="66"/>
    </row>
    <row r="962" spans="1:58">
      <c r="A962" s="9" t="str">
        <f t="shared" si="45"/>
        <v>2026-01</v>
      </c>
      <c r="B962" s="9" t="str">
        <f>_xlfn.XLOOKUP(I962,过机服务商重量差!A:A,过机服务商重量差!G:G)</f>
        <v>玉麒麟</v>
      </c>
      <c r="C962" s="9" t="str">
        <f>IF(N962="FBA","主营产品",IF(N962="专线","专线",LOOKUP(1,0/((G962&gt;=提成标准!D:D)*(G962&lt;提成标准!E:E)),提成标准!C:C)))</f>
        <v>快递大货</v>
      </c>
      <c r="D962" s="9">
        <f t="shared" si="46"/>
        <v>85</v>
      </c>
      <c r="E962" s="9">
        <f>_xlfn.XLOOKUP(C962,提成标准!C:C,提成标准!H:H,"")</f>
        <v>0.1</v>
      </c>
      <c r="F962" s="9">
        <f t="shared" si="47"/>
        <v>8.5</v>
      </c>
      <c r="G962" s="9">
        <f>_xlfn.XLOOKUP(I962,过机服务商重量差!A:A,过机服务商重量差!L:L)</f>
        <v>85</v>
      </c>
      <c r="H962" s="9" t="str">
        <f ca="1">IFERROR(LOOKUP(1,0/((B962=名单!B:B)*(VALUE(AY962)&gt;=名单!E:E)*(VALUE(AY962)&lt;=名单!G:G)*(AA962="正常走货")),名单!H:H),"否")</f>
        <v>否</v>
      </c>
      <c r="I962" s="64" t="s">
        <v>3005</v>
      </c>
      <c r="J962" s="64" t="s">
        <v>3007</v>
      </c>
      <c r="L962" s="65" t="s">
        <v>24</v>
      </c>
      <c r="N962" s="64" t="s">
        <v>18</v>
      </c>
      <c r="O962" s="66"/>
      <c r="P962" s="66"/>
      <c r="T962" s="66"/>
      <c r="U962" s="65" t="s">
        <v>99</v>
      </c>
      <c r="V962" s="65" t="s">
        <v>14413</v>
      </c>
      <c r="W962" s="66"/>
      <c r="Y962" s="66"/>
      <c r="Z962" s="66"/>
      <c r="AA962" s="65" t="s">
        <v>14382</v>
      </c>
      <c r="AQ962" s="64">
        <v>272</v>
      </c>
      <c r="AU962" s="66"/>
      <c r="AV962" s="66"/>
      <c r="AW962" s="66"/>
      <c r="AX962" s="66"/>
      <c r="AY962" s="67" t="s">
        <v>15355</v>
      </c>
      <c r="BC962" s="66"/>
      <c r="BE962" s="66"/>
    </row>
    <row r="963" spans="1:58">
      <c r="A963" s="9" t="str">
        <f t="shared" si="45"/>
        <v>2026-01</v>
      </c>
      <c r="B963" s="9" t="str">
        <f>_xlfn.XLOOKUP(I963,过机服务商重量差!A:A,过机服务商重量差!G:G)</f>
        <v>玉麒麟</v>
      </c>
      <c r="C963" s="9" t="str">
        <f>IF(N963="FBA","主营产品",IF(N963="专线","专线",LOOKUP(1,0/((G963&gt;=提成标准!D:D)*(G963&lt;提成标准!E:E)),提成标准!C:C)))</f>
        <v>快递大货</v>
      </c>
      <c r="D963" s="9">
        <f t="shared" si="46"/>
        <v>79</v>
      </c>
      <c r="E963" s="9">
        <f>_xlfn.XLOOKUP(C963,提成标准!C:C,提成标准!H:H,"")</f>
        <v>0.1</v>
      </c>
      <c r="F963" s="9">
        <f t="shared" si="47"/>
        <v>7.9</v>
      </c>
      <c r="G963" s="9">
        <f>_xlfn.XLOOKUP(I963,过机服务商重量差!A:A,过机服务商重量差!L:L)</f>
        <v>79</v>
      </c>
      <c r="H963" s="9" t="str">
        <f ca="1">IFERROR(LOOKUP(1,0/((B963=名单!B:B)*(VALUE(AY963)&gt;=名单!E:E)*(VALUE(AY963)&lt;=名单!G:G)*(AA963="正常走货")),名单!H:H),"否")</f>
        <v>否</v>
      </c>
      <c r="I963" s="64" t="s">
        <v>3008</v>
      </c>
      <c r="J963" s="64" t="s">
        <v>3010</v>
      </c>
      <c r="L963" s="65" t="s">
        <v>17</v>
      </c>
      <c r="N963" s="64" t="s">
        <v>18</v>
      </c>
      <c r="O963" s="66"/>
      <c r="P963" s="66"/>
      <c r="T963" s="66"/>
      <c r="U963" s="65" t="s">
        <v>390</v>
      </c>
      <c r="V963" s="65" t="s">
        <v>14389</v>
      </c>
      <c r="W963" s="66"/>
      <c r="Y963" s="66"/>
      <c r="Z963" s="66"/>
      <c r="AA963" s="65" t="s">
        <v>14382</v>
      </c>
      <c r="AQ963" s="64">
        <v>218.6</v>
      </c>
      <c r="AU963" s="66"/>
      <c r="AV963" s="66"/>
      <c r="AW963" s="66"/>
      <c r="AX963" s="66"/>
      <c r="AY963" s="67" t="s">
        <v>15356</v>
      </c>
      <c r="BC963" s="66"/>
      <c r="BE963" s="66"/>
    </row>
    <row r="964" spans="1:58">
      <c r="A964" s="9" t="str">
        <f t="shared" si="45"/>
        <v>2026-01</v>
      </c>
      <c r="B964" s="9" t="str">
        <f>_xlfn.XLOOKUP(I964,过机服务商重量差!A:A,过机服务商重量差!G:G)</f>
        <v>小旋风</v>
      </c>
      <c r="C964" s="9" t="str">
        <f>IF(N964="FBA","主营产品",IF(N964="专线","专线",LOOKUP(1,0/((G964&gt;=提成标准!D:D)*(G964&lt;提成标准!E:E)),提成标准!C:C)))</f>
        <v>快递大货</v>
      </c>
      <c r="D964" s="9">
        <f t="shared" si="46"/>
        <v>52</v>
      </c>
      <c r="E964" s="9">
        <f>_xlfn.XLOOKUP(C964,提成标准!C:C,提成标准!H:H,"")</f>
        <v>0.1</v>
      </c>
      <c r="F964" s="9">
        <f t="shared" si="47"/>
        <v>5.2</v>
      </c>
      <c r="G964" s="9">
        <f>_xlfn.XLOOKUP(I964,过机服务商重量差!A:A,过机服务商重量差!L:L)</f>
        <v>52</v>
      </c>
      <c r="H964" s="9" t="str">
        <f ca="1">IFERROR(LOOKUP(1,0/((B964=名单!B:B)*(VALUE(AY964)&gt;=名单!E:E)*(VALUE(AY964)&lt;=名单!G:G)*(AA964="正常走货")),名单!H:H),"否")</f>
        <v>否</v>
      </c>
      <c r="I964" s="64" t="s">
        <v>3011</v>
      </c>
      <c r="J964" s="64" t="s">
        <v>3013</v>
      </c>
      <c r="L964" s="65" t="s">
        <v>85</v>
      </c>
      <c r="N964" s="64" t="s">
        <v>18</v>
      </c>
      <c r="O964" s="66"/>
      <c r="P964" s="66"/>
      <c r="T964" s="66"/>
      <c r="U964" s="65" t="s">
        <v>421</v>
      </c>
      <c r="V964" s="65" t="s">
        <v>14385</v>
      </c>
      <c r="W964" s="66"/>
      <c r="Y964" s="66"/>
      <c r="Z964" s="66"/>
      <c r="AA964" s="65" t="s">
        <v>14382</v>
      </c>
      <c r="AQ964" s="64">
        <v>66.4000000000001</v>
      </c>
      <c r="AU964" s="66"/>
      <c r="AV964" s="66"/>
      <c r="AW964" s="66"/>
      <c r="AX964" s="66"/>
      <c r="AY964" s="67" t="s">
        <v>15357</v>
      </c>
      <c r="BE964" s="66"/>
    </row>
    <row r="965" spans="1:58">
      <c r="A965" s="9" t="str">
        <f t="shared" si="45"/>
        <v>2026-01</v>
      </c>
      <c r="B965" s="9" t="str">
        <f>_xlfn.XLOOKUP(I965,过机服务商重量差!A:A,过机服务商重量差!G:G)</f>
        <v>无崖子</v>
      </c>
      <c r="C965" s="9" t="str">
        <f>IF(N965="FBA","主营产品",IF(N965="专线","专线",LOOKUP(1,0/((G965&gt;=提成标准!D:D)*(G965&lt;提成标准!E:E)),提成标准!C:C)))</f>
        <v>快递小货</v>
      </c>
      <c r="D965" s="9">
        <f t="shared" si="46"/>
        <v>1</v>
      </c>
      <c r="E965" s="9">
        <f>_xlfn.XLOOKUP(C965,提成标准!C:C,提成标准!H:H,"")</f>
        <v>2</v>
      </c>
      <c r="F965" s="9">
        <f t="shared" si="47"/>
        <v>2</v>
      </c>
      <c r="G965" s="9">
        <f>_xlfn.XLOOKUP(I965,过机服务商重量差!A:A,过机服务商重量差!L:L)</f>
        <v>6</v>
      </c>
      <c r="H965" s="9" t="str">
        <f ca="1">IFERROR(LOOKUP(1,0/((B965=名单!B:B)*(VALUE(AY965)&gt;=名单!E:E)*(VALUE(AY965)&lt;=名单!G:G)*(AA965="正常走货")),名单!H:H),"否")</f>
        <v>是</v>
      </c>
      <c r="I965" s="64" t="s">
        <v>3014</v>
      </c>
      <c r="J965" s="64" t="s">
        <v>3016</v>
      </c>
      <c r="L965" s="65" t="s">
        <v>128</v>
      </c>
      <c r="N965" s="64" t="s">
        <v>18</v>
      </c>
      <c r="O965" s="66"/>
      <c r="P965" s="66"/>
      <c r="T965" s="66"/>
      <c r="U965" s="65" t="s">
        <v>130</v>
      </c>
      <c r="V965" s="65" t="s">
        <v>14422</v>
      </c>
      <c r="W965" s="66"/>
      <c r="Y965" s="66"/>
      <c r="Z965" s="66"/>
      <c r="AA965" s="65" t="s">
        <v>14382</v>
      </c>
      <c r="AQ965" s="64">
        <v>297.4</v>
      </c>
      <c r="AU965" s="66"/>
      <c r="AV965" s="66"/>
      <c r="AW965" s="66"/>
      <c r="AX965" s="66"/>
      <c r="AY965" s="67" t="s">
        <v>15358</v>
      </c>
      <c r="BE965" s="66"/>
    </row>
    <row r="966" spans="1:58">
      <c r="A966" s="9" t="str">
        <f t="shared" si="45"/>
        <v>2026-01</v>
      </c>
      <c r="B966" s="9" t="str">
        <f>_xlfn.XLOOKUP(I966,过机服务商重量差!A:A,过机服务商重量差!G:G)</f>
        <v>帅时莹</v>
      </c>
      <c r="C966" s="9" t="str">
        <f>IF(N966="FBA","主营产品",IF(N966="专线","专线",LOOKUP(1,0/((G966&gt;=提成标准!D:D)*(G966&lt;提成标准!E:E)),提成标准!C:C)))</f>
        <v>快递大货</v>
      </c>
      <c r="D966" s="9">
        <f t="shared" si="46"/>
        <v>27</v>
      </c>
      <c r="E966" s="9">
        <f>_xlfn.XLOOKUP(C966,提成标准!C:C,提成标准!H:H,"")</f>
        <v>0.1</v>
      </c>
      <c r="F966" s="9">
        <f t="shared" si="47"/>
        <v>2.7</v>
      </c>
      <c r="G966" s="9">
        <f>_xlfn.XLOOKUP(I966,过机服务商重量差!A:A,过机服务商重量差!L:L)</f>
        <v>27</v>
      </c>
      <c r="H966" s="9" t="str">
        <f ca="1">IFERROR(LOOKUP(1,0/((B966=名单!B:B)*(VALUE(AY966)&gt;=名单!E:E)*(VALUE(AY966)&lt;=名单!G:G)*(AA966="正常走货")),名单!H:H),"否")</f>
        <v>否</v>
      </c>
      <c r="I966" s="64" t="s">
        <v>3017</v>
      </c>
      <c r="J966" s="64" t="s">
        <v>3019</v>
      </c>
      <c r="L966" s="65" t="s">
        <v>1452</v>
      </c>
      <c r="N966" s="64" t="s">
        <v>18</v>
      </c>
      <c r="O966" s="66"/>
      <c r="P966" s="66"/>
      <c r="T966" s="66"/>
      <c r="U966" s="65" t="s">
        <v>130</v>
      </c>
      <c r="V966" s="65" t="s">
        <v>14422</v>
      </c>
      <c r="W966" s="66"/>
      <c r="Y966" s="66"/>
      <c r="Z966" s="66"/>
      <c r="AA966" s="65" t="s">
        <v>14382</v>
      </c>
      <c r="AQ966" s="64">
        <v>-201</v>
      </c>
      <c r="AV966" s="66"/>
      <c r="AX966" s="66"/>
      <c r="AY966" s="67" t="s">
        <v>15359</v>
      </c>
      <c r="BE966" s="66"/>
    </row>
    <row r="967" spans="1:58">
      <c r="A967" s="9" t="str">
        <f t="shared" si="45"/>
        <v>2026-01</v>
      </c>
      <c r="B967" s="9" t="str">
        <f>_xlfn.XLOOKUP(I967,过机服务商重量差!A:A,过机服务商重量差!G:G)</f>
        <v>无崖子</v>
      </c>
      <c r="C967" s="9" t="str">
        <f>IF(N967="FBA","主营产品",IF(N967="专线","专线",LOOKUP(1,0/((G967&gt;=提成标准!D:D)*(G967&lt;提成标准!E:E)),提成标准!C:C)))</f>
        <v>快递小货</v>
      </c>
      <c r="D967" s="9">
        <f t="shared" si="46"/>
        <v>1</v>
      </c>
      <c r="E967" s="9">
        <f>_xlfn.XLOOKUP(C967,提成标准!C:C,提成标准!H:H,"")</f>
        <v>2</v>
      </c>
      <c r="F967" s="9">
        <f t="shared" si="47"/>
        <v>2</v>
      </c>
      <c r="G967" s="9">
        <f>_xlfn.XLOOKUP(I967,过机服务商重量差!A:A,过机服务商重量差!L:L)</f>
        <v>7.5</v>
      </c>
      <c r="H967" s="9" t="str">
        <f ca="1">IFERROR(LOOKUP(1,0/((B967=名单!B:B)*(VALUE(AY967)&gt;=名单!E:E)*(VALUE(AY967)&lt;=名单!G:G)*(AA967="正常走货")),名单!H:H),"否")</f>
        <v>是</v>
      </c>
      <c r="I967" s="64" t="s">
        <v>3020</v>
      </c>
      <c r="J967" s="64" t="s">
        <v>3022</v>
      </c>
      <c r="L967" s="64" t="s">
        <v>2309</v>
      </c>
      <c r="N967" s="64" t="s">
        <v>18</v>
      </c>
      <c r="O967" s="66"/>
      <c r="P967" s="66"/>
      <c r="T967" s="66"/>
      <c r="U967" s="65" t="s">
        <v>130</v>
      </c>
      <c r="V967" s="65" t="s">
        <v>14422</v>
      </c>
      <c r="W967" s="66"/>
      <c r="Y967" s="66"/>
      <c r="Z967" s="66"/>
      <c r="AA967" s="65" t="s">
        <v>14382</v>
      </c>
      <c r="AQ967" s="64">
        <v>286.8</v>
      </c>
      <c r="AU967" s="66"/>
      <c r="AV967" s="66"/>
      <c r="AX967" s="66"/>
      <c r="AY967" s="67" t="s">
        <v>15360</v>
      </c>
      <c r="BE967" s="66"/>
      <c r="BF967" s="66"/>
    </row>
    <row r="968" spans="1:58">
      <c r="A968" s="9" t="str">
        <f t="shared" si="45"/>
        <v>2026-01</v>
      </c>
      <c r="B968" s="9" t="str">
        <f>_xlfn.XLOOKUP(I968,过机服务商重量差!A:A,过机服务商重量差!G:G)</f>
        <v>无崖子</v>
      </c>
      <c r="C968" s="9" t="str">
        <f>IF(N968="FBA","主营产品",IF(N968="专线","专线",LOOKUP(1,0/((G968&gt;=提成标准!D:D)*(G968&lt;提成标准!E:E)),提成标准!C:C)))</f>
        <v>快递大货</v>
      </c>
      <c r="D968" s="9">
        <f t="shared" si="46"/>
        <v>27</v>
      </c>
      <c r="E968" s="9">
        <f>_xlfn.XLOOKUP(C968,提成标准!C:C,提成标准!H:H,"")</f>
        <v>0.1</v>
      </c>
      <c r="F968" s="9">
        <f t="shared" si="47"/>
        <v>2.7</v>
      </c>
      <c r="G968" s="9">
        <f>_xlfn.XLOOKUP(I968,过机服务商重量差!A:A,过机服务商重量差!L:L)</f>
        <v>27</v>
      </c>
      <c r="H968" s="9" t="str">
        <f ca="1">IFERROR(LOOKUP(1,0/((B968=名单!B:B)*(VALUE(AY968)&gt;=名单!E:E)*(VALUE(AY968)&lt;=名单!G:G)*(AA968="正常走货")),名单!H:H),"否")</f>
        <v>是</v>
      </c>
      <c r="I968" s="64" t="s">
        <v>3023</v>
      </c>
      <c r="J968" s="64" t="s">
        <v>3025</v>
      </c>
      <c r="L968" s="65" t="s">
        <v>2455</v>
      </c>
      <c r="N968" s="65" t="s">
        <v>18</v>
      </c>
      <c r="O968" s="66"/>
      <c r="P968" s="66"/>
      <c r="T968" s="66"/>
      <c r="U968" s="65" t="s">
        <v>86</v>
      </c>
      <c r="V968" s="65" t="s">
        <v>14381</v>
      </c>
      <c r="W968" s="66"/>
      <c r="Y968" s="66"/>
      <c r="Z968" s="66"/>
      <c r="AA968" s="65" t="s">
        <v>14382</v>
      </c>
      <c r="AQ968" s="64">
        <v>0</v>
      </c>
      <c r="AU968" s="66"/>
      <c r="AV968" s="66"/>
      <c r="AW968" s="66"/>
      <c r="AX968" s="66"/>
      <c r="AY968" s="67" t="s">
        <v>15361</v>
      </c>
      <c r="BE968" s="66"/>
      <c r="BF968" s="66"/>
    </row>
    <row r="969" spans="1:58">
      <c r="A969" s="9" t="str">
        <f t="shared" si="45"/>
        <v>2026-01</v>
      </c>
      <c r="B969" s="9" t="str">
        <f>_xlfn.XLOOKUP(I969,过机服务商重量差!A:A,过机服务商重量差!G:G)</f>
        <v>无崖子</v>
      </c>
      <c r="C969" s="9" t="str">
        <f>IF(N969="FBA","主营产品",IF(N969="专线","专线",LOOKUP(1,0/((G969&gt;=提成标准!D:D)*(G969&lt;提成标准!E:E)),提成标准!C:C)))</f>
        <v>快递大货</v>
      </c>
      <c r="D969" s="9">
        <f t="shared" si="46"/>
        <v>25</v>
      </c>
      <c r="E969" s="9">
        <f>_xlfn.XLOOKUP(C969,提成标准!C:C,提成标准!H:H,"")</f>
        <v>0.1</v>
      </c>
      <c r="F969" s="9">
        <f t="shared" si="47"/>
        <v>2.5</v>
      </c>
      <c r="G969" s="9">
        <f>_xlfn.XLOOKUP(I969,过机服务商重量差!A:A,过机服务商重量差!L:L)</f>
        <v>25</v>
      </c>
      <c r="H969" s="9" t="str">
        <f ca="1">IFERROR(LOOKUP(1,0/((B969=名单!B:B)*(VALUE(AY969)&gt;=名单!E:E)*(VALUE(AY969)&lt;=名单!G:G)*(AA969="正常走货")),名单!H:H),"否")</f>
        <v>是</v>
      </c>
      <c r="I969" s="64" t="s">
        <v>3026</v>
      </c>
      <c r="J969" s="64" t="s">
        <v>3028</v>
      </c>
      <c r="L969" s="65" t="s">
        <v>2455</v>
      </c>
      <c r="N969" s="64" t="s">
        <v>18</v>
      </c>
      <c r="O969" s="66"/>
      <c r="P969" s="66"/>
      <c r="T969" s="66"/>
      <c r="U969" s="65" t="s">
        <v>86</v>
      </c>
      <c r="V969" s="65" t="s">
        <v>14381</v>
      </c>
      <c r="W969" s="66"/>
      <c r="Y969" s="66"/>
      <c r="Z969" s="66"/>
      <c r="AA969" s="65" t="s">
        <v>14382</v>
      </c>
      <c r="AQ969" s="64">
        <v>0</v>
      </c>
      <c r="AV969" s="66"/>
      <c r="AX969" s="66"/>
      <c r="AY969" s="67" t="s">
        <v>15362</v>
      </c>
      <c r="BE969" s="66"/>
    </row>
    <row r="970" spans="1:58">
      <c r="A970" s="9" t="str">
        <f t="shared" si="45"/>
        <v>2026-01</v>
      </c>
      <c r="B970" s="9" t="str">
        <f>_xlfn.XLOOKUP(I970,过机服务商重量差!A:A,过机服务商重量差!G:G)</f>
        <v>风清扬</v>
      </c>
      <c r="C970" s="9" t="str">
        <f>IF(N970="FBA","主营产品",IF(N970="专线","专线",LOOKUP(1,0/((G970&gt;=提成标准!D:D)*(G970&lt;提成标准!E:E)),提成标准!C:C)))</f>
        <v>快递大货</v>
      </c>
      <c r="D970" s="9">
        <f t="shared" si="46"/>
        <v>1051</v>
      </c>
      <c r="E970" s="9">
        <f>_xlfn.XLOOKUP(C970,提成标准!C:C,提成标准!H:H,"")</f>
        <v>0.1</v>
      </c>
      <c r="F970" s="9">
        <f t="shared" si="47"/>
        <v>105.1</v>
      </c>
      <c r="G970" s="9">
        <f>_xlfn.XLOOKUP(I970,过机服务商重量差!A:A,过机服务商重量差!L:L)</f>
        <v>1051</v>
      </c>
      <c r="H970" s="9" t="str">
        <f ca="1">IFERROR(LOOKUP(1,0/((B970=名单!B:B)*(VALUE(AY970)&gt;=名单!E:E)*(VALUE(AY970)&lt;=名单!G:G)*(AA970="正常走货")),名单!H:H),"否")</f>
        <v>否</v>
      </c>
      <c r="I970" s="64" t="s">
        <v>3029</v>
      </c>
      <c r="J970" s="64" t="s">
        <v>3031</v>
      </c>
      <c r="L970" s="65" t="s">
        <v>880</v>
      </c>
      <c r="N970" s="65" t="s">
        <v>18</v>
      </c>
      <c r="O970" s="66"/>
      <c r="P970" s="66"/>
      <c r="T970" s="66"/>
      <c r="U970" s="65" t="s">
        <v>1038</v>
      </c>
      <c r="V970" s="65" t="s">
        <v>14410</v>
      </c>
      <c r="W970" s="66"/>
      <c r="Y970" s="66"/>
      <c r="Z970" s="66"/>
      <c r="AA970" s="65" t="s">
        <v>14382</v>
      </c>
      <c r="AQ970" s="64">
        <v>1278.7</v>
      </c>
      <c r="AU970" s="66"/>
      <c r="AV970" s="66"/>
      <c r="AW970" s="66"/>
      <c r="AX970" s="66"/>
      <c r="AY970" s="67" t="s">
        <v>15363</v>
      </c>
      <c r="BE970" s="66"/>
      <c r="BF970" s="66"/>
    </row>
    <row r="971" spans="1:58">
      <c r="A971" s="9" t="str">
        <f t="shared" si="45"/>
        <v>2026-01</v>
      </c>
      <c r="B971" s="9" t="str">
        <f>_xlfn.XLOOKUP(I971,过机服务商重量差!A:A,过机服务商重量差!G:G)</f>
        <v>007</v>
      </c>
      <c r="C971" s="9" t="str">
        <f>IF(N971="FBA","主营产品",IF(N971="专线","专线",LOOKUP(1,0/((G971&gt;=提成标准!D:D)*(G971&lt;提成标准!E:E)),提成标准!C:C)))</f>
        <v>快递大货</v>
      </c>
      <c r="D971" s="9">
        <f t="shared" si="46"/>
        <v>979</v>
      </c>
      <c r="E971" s="9">
        <f>_xlfn.XLOOKUP(C971,提成标准!C:C,提成标准!H:H,"")</f>
        <v>0.1</v>
      </c>
      <c r="F971" s="9">
        <f t="shared" si="47"/>
        <v>97.9</v>
      </c>
      <c r="G971" s="9">
        <f>_xlfn.XLOOKUP(I971,过机服务商重量差!A:A,过机服务商重量差!L:L)</f>
        <v>979</v>
      </c>
      <c r="H971" s="9" t="str">
        <f ca="1">IFERROR(LOOKUP(1,0/((B971=名单!B:B)*(VALUE(AY971)&gt;=名单!E:E)*(VALUE(AY971)&lt;=名单!G:G)*(AA971="正常走货")),名单!H:H),"否")</f>
        <v>否</v>
      </c>
      <c r="I971" s="64" t="s">
        <v>3032</v>
      </c>
      <c r="J971" s="64" t="s">
        <v>2787</v>
      </c>
      <c r="L971" s="65" t="s">
        <v>3034</v>
      </c>
      <c r="N971" s="64" t="s">
        <v>18</v>
      </c>
      <c r="O971" s="66"/>
      <c r="P971" s="66"/>
      <c r="T971" s="66"/>
      <c r="U971" s="65" t="s">
        <v>353</v>
      </c>
      <c r="V971" s="65" t="s">
        <v>14389</v>
      </c>
      <c r="W971" s="66"/>
      <c r="Y971" s="66"/>
      <c r="Z971" s="66"/>
      <c r="AA971" s="65" t="s">
        <v>14382</v>
      </c>
      <c r="AQ971" s="64">
        <v>5384.5</v>
      </c>
      <c r="AV971" s="66"/>
      <c r="AX971" s="66"/>
      <c r="AY971" s="67" t="s">
        <v>15364</v>
      </c>
      <c r="BC971" s="66"/>
      <c r="BE971" s="66"/>
    </row>
    <row r="972" spans="1:58">
      <c r="A972" s="9" t="str">
        <f t="shared" si="45"/>
        <v>2026-01</v>
      </c>
      <c r="B972" s="9" t="str">
        <f>_xlfn.XLOOKUP(I972,过机服务商重量差!A:A,过机服务商重量差!G:G)</f>
        <v>帅时莹</v>
      </c>
      <c r="C972" s="9" t="str">
        <f>IF(N972="FBA","主营产品",IF(N972="专线","专线",LOOKUP(1,0/((G972&gt;=提成标准!D:D)*(G972&lt;提成标准!E:E)),提成标准!C:C)))</f>
        <v>快递小货</v>
      </c>
      <c r="D972" s="9">
        <f t="shared" si="46"/>
        <v>1</v>
      </c>
      <c r="E972" s="9">
        <f>_xlfn.XLOOKUP(C972,提成标准!C:C,提成标准!H:H,"")</f>
        <v>2</v>
      </c>
      <c r="F972" s="9">
        <f t="shared" si="47"/>
        <v>2</v>
      </c>
      <c r="G972" s="9">
        <f>_xlfn.XLOOKUP(I972,过机服务商重量差!A:A,过机服务商重量差!L:L)</f>
        <v>18</v>
      </c>
      <c r="H972" s="9" t="str">
        <f ca="1">IFERROR(LOOKUP(1,0/((B972=名单!B:B)*(VALUE(AY972)&gt;=名单!E:E)*(VALUE(AY972)&lt;=名单!G:G)*(AA972="正常走货")),名单!H:H),"否")</f>
        <v>否</v>
      </c>
      <c r="I972" s="64" t="s">
        <v>3035</v>
      </c>
      <c r="J972" s="64" t="s">
        <v>3037</v>
      </c>
      <c r="L972" s="65" t="s">
        <v>140</v>
      </c>
      <c r="N972" s="64" t="s">
        <v>18</v>
      </c>
      <c r="O972" s="66"/>
      <c r="P972" s="66"/>
      <c r="T972" s="66"/>
      <c r="U972" s="65" t="s">
        <v>191</v>
      </c>
      <c r="V972" s="65" t="s">
        <v>14413</v>
      </c>
      <c r="W972" s="66"/>
      <c r="Y972" s="66"/>
      <c r="Z972" s="66"/>
      <c r="AA972" s="65" t="s">
        <v>14382</v>
      </c>
      <c r="AQ972" s="64">
        <v>314.12</v>
      </c>
      <c r="AV972" s="66"/>
      <c r="AX972" s="66"/>
      <c r="AY972" s="67" t="s">
        <v>15365</v>
      </c>
      <c r="BE972" s="66"/>
    </row>
    <row r="973" spans="1:58">
      <c r="A973" s="9" t="str">
        <f t="shared" si="45"/>
        <v>2026-01</v>
      </c>
      <c r="B973" s="9" t="str">
        <f>_xlfn.XLOOKUP(I973,过机服务商重量差!A:A,过机服务商重量差!G:G)</f>
        <v>玉麒麟</v>
      </c>
      <c r="C973" s="9" t="str">
        <f>IF(N973="FBA","主营产品",IF(N973="专线","专线",LOOKUP(1,0/((G973&gt;=提成标准!D:D)*(G973&lt;提成标准!E:E)),提成标准!C:C)))</f>
        <v>快递小货</v>
      </c>
      <c r="D973" s="9">
        <f t="shared" si="46"/>
        <v>1</v>
      </c>
      <c r="E973" s="9">
        <f>_xlfn.XLOOKUP(C973,提成标准!C:C,提成标准!H:H,"")</f>
        <v>2</v>
      </c>
      <c r="F973" s="9">
        <f t="shared" si="47"/>
        <v>2</v>
      </c>
      <c r="G973" s="9">
        <f>_xlfn.XLOOKUP(I973,过机服务商重量差!A:A,过机服务商重量差!L:L)</f>
        <v>8.5</v>
      </c>
      <c r="H973" s="9" t="str">
        <f ca="1">IFERROR(LOOKUP(1,0/((B973=名单!B:B)*(VALUE(AY973)&gt;=名单!E:E)*(VALUE(AY973)&lt;=名单!G:G)*(AA973="正常走货")),名单!H:H),"否")</f>
        <v>否</v>
      </c>
      <c r="I973" s="64" t="s">
        <v>3038</v>
      </c>
      <c r="J973" s="64" t="s">
        <v>3040</v>
      </c>
      <c r="L973" s="65" t="s">
        <v>17</v>
      </c>
      <c r="N973" s="64" t="s">
        <v>18</v>
      </c>
      <c r="O973" s="66"/>
      <c r="P973" s="66"/>
      <c r="T973" s="66"/>
      <c r="U973" s="65" t="s">
        <v>191</v>
      </c>
      <c r="V973" s="65" t="s">
        <v>14413</v>
      </c>
      <c r="W973" s="66"/>
      <c r="Y973" s="66"/>
      <c r="Z973" s="66"/>
      <c r="AA973" s="65" t="s">
        <v>14382</v>
      </c>
      <c r="AQ973" s="64">
        <v>285.9</v>
      </c>
      <c r="AU973" s="66"/>
      <c r="AV973" s="66"/>
      <c r="AW973" s="66"/>
      <c r="AX973" s="66"/>
      <c r="AY973" s="67" t="s">
        <v>15366</v>
      </c>
      <c r="BE973" s="66"/>
    </row>
    <row r="974" spans="1:58">
      <c r="A974" s="9" t="str">
        <f t="shared" si="45"/>
        <v>2026-01</v>
      </c>
      <c r="B974" s="9" t="str">
        <f>_xlfn.XLOOKUP(I974,过机服务商重量差!A:A,过机服务商重量差!G:G)</f>
        <v>007</v>
      </c>
      <c r="C974" s="9" t="str">
        <f>IF(N974="FBA","主营产品",IF(N974="专线","专线",LOOKUP(1,0/((G974&gt;=提成标准!D:D)*(G974&lt;提成标准!E:E)),提成标准!C:C)))</f>
        <v>快递大货</v>
      </c>
      <c r="D974" s="9">
        <f t="shared" si="46"/>
        <v>30</v>
      </c>
      <c r="E974" s="9">
        <f>_xlfn.XLOOKUP(C974,提成标准!C:C,提成标准!H:H,"")</f>
        <v>0.1</v>
      </c>
      <c r="F974" s="9">
        <f t="shared" si="47"/>
        <v>3</v>
      </c>
      <c r="G974" s="9">
        <f>_xlfn.XLOOKUP(I974,过机服务商重量差!A:A,过机服务商重量差!L:L)</f>
        <v>30</v>
      </c>
      <c r="H974" s="9" t="str">
        <f ca="1">IFERROR(LOOKUP(1,0/((B974=名单!B:B)*(VALUE(AY974)&gt;=名单!E:E)*(VALUE(AY974)&lt;=名单!G:G)*(AA974="正常走货")),名单!H:H),"否")</f>
        <v>否</v>
      </c>
      <c r="I974" s="64" t="s">
        <v>3041</v>
      </c>
      <c r="J974" s="64" t="s">
        <v>3043</v>
      </c>
      <c r="L974" s="65" t="s">
        <v>266</v>
      </c>
      <c r="N974" s="64" t="s">
        <v>18</v>
      </c>
      <c r="O974" s="66"/>
      <c r="P974" s="66"/>
      <c r="T974" s="66"/>
      <c r="U974" s="65" t="s">
        <v>191</v>
      </c>
      <c r="V974" s="64" t="s">
        <v>14413</v>
      </c>
      <c r="W974" s="66"/>
      <c r="Y974" s="66"/>
      <c r="Z974" s="66"/>
      <c r="AA974" s="65" t="s">
        <v>14382</v>
      </c>
      <c r="AQ974" s="64">
        <v>318</v>
      </c>
      <c r="AU974" s="66"/>
      <c r="AV974" s="66"/>
      <c r="AW974" s="66"/>
      <c r="AX974" s="66"/>
      <c r="AY974" s="67" t="s">
        <v>15367</v>
      </c>
      <c r="BE974" s="66"/>
    </row>
    <row r="975" spans="1:58">
      <c r="A975" s="9" t="str">
        <f t="shared" si="45"/>
        <v>2026-01</v>
      </c>
      <c r="B975" s="9" t="str">
        <f>_xlfn.XLOOKUP(I975,过机服务商重量差!A:A,过机服务商重量差!G:G)</f>
        <v>风清扬</v>
      </c>
      <c r="C975" s="9" t="str">
        <f>IF(N975="FBA","主营产品",IF(N975="专线","专线",LOOKUP(1,0/((G975&gt;=提成标准!D:D)*(G975&lt;提成标准!E:E)),提成标准!C:C)))</f>
        <v>快递大货</v>
      </c>
      <c r="D975" s="9">
        <f t="shared" si="46"/>
        <v>43</v>
      </c>
      <c r="E975" s="9">
        <f>_xlfn.XLOOKUP(C975,提成标准!C:C,提成标准!H:H,"")</f>
        <v>0.1</v>
      </c>
      <c r="F975" s="9">
        <f t="shared" si="47"/>
        <v>4.3</v>
      </c>
      <c r="G975" s="9">
        <f>_xlfn.XLOOKUP(I975,过机服务商重量差!A:A,过机服务商重量差!L:L)</f>
        <v>43</v>
      </c>
      <c r="H975" s="9" t="str">
        <f ca="1">IFERROR(LOOKUP(1,0/((B975=名单!B:B)*(VALUE(AY975)&gt;=名单!E:E)*(VALUE(AY975)&lt;=名单!G:G)*(AA975="正常走货")),名单!H:H),"否")</f>
        <v>否</v>
      </c>
      <c r="I975" s="64" t="s">
        <v>3044</v>
      </c>
      <c r="J975" s="64" t="s">
        <v>3046</v>
      </c>
      <c r="L975" s="65" t="s">
        <v>144</v>
      </c>
      <c r="N975" s="64" t="s">
        <v>18</v>
      </c>
      <c r="O975" s="66"/>
      <c r="P975" s="66"/>
      <c r="T975" s="66"/>
      <c r="U975" s="65" t="s">
        <v>191</v>
      </c>
      <c r="V975" s="65" t="s">
        <v>14413</v>
      </c>
      <c r="W975" s="66"/>
      <c r="Y975" s="66"/>
      <c r="Z975" s="66"/>
      <c r="AA975" s="65" t="s">
        <v>14382</v>
      </c>
      <c r="AQ975" s="64">
        <v>423.5</v>
      </c>
      <c r="AU975" s="66"/>
      <c r="AV975" s="66"/>
      <c r="AX975" s="66"/>
      <c r="AY975" s="67" t="s">
        <v>15368</v>
      </c>
      <c r="BC975" s="66"/>
      <c r="BF975" s="66"/>
    </row>
    <row r="976" spans="1:58">
      <c r="A976" s="9" t="str">
        <f t="shared" si="45"/>
        <v>2026-01</v>
      </c>
      <c r="B976" s="9" t="str">
        <f>_xlfn.XLOOKUP(I976,过机服务商重量差!A:A,过机服务商重量差!G:G)</f>
        <v>无崖子</v>
      </c>
      <c r="C976" s="9" t="str">
        <f>IF(N976="FBA","主营产品",IF(N976="专线","专线",LOOKUP(1,0/((G976&gt;=提成标准!D:D)*(G976&lt;提成标准!E:E)),提成标准!C:C)))</f>
        <v>快递小货</v>
      </c>
      <c r="D976" s="9">
        <f t="shared" si="46"/>
        <v>1</v>
      </c>
      <c r="E976" s="9">
        <f>_xlfn.XLOOKUP(C976,提成标准!C:C,提成标准!H:H,"")</f>
        <v>2</v>
      </c>
      <c r="F976" s="9">
        <f t="shared" si="47"/>
        <v>2</v>
      </c>
      <c r="G976" s="9">
        <f>_xlfn.XLOOKUP(I976,过机服务商重量差!A:A,过机服务商重量差!L:L)</f>
        <v>12.5</v>
      </c>
      <c r="H976" s="9" t="str">
        <f ca="1">IFERROR(LOOKUP(1,0/((B976=名单!B:B)*(VALUE(AY976)&gt;=名单!E:E)*(VALUE(AY976)&lt;=名单!G:G)*(AA976="正常走货")),名单!H:H),"否")</f>
        <v>是</v>
      </c>
      <c r="I976" s="64" t="s">
        <v>3047</v>
      </c>
      <c r="J976" s="64" t="s">
        <v>3049</v>
      </c>
      <c r="L976" s="65" t="s">
        <v>128</v>
      </c>
      <c r="N976" s="64" t="s">
        <v>18</v>
      </c>
      <c r="O976" s="66"/>
      <c r="P976" s="66"/>
      <c r="T976" s="66"/>
      <c r="U976" s="65" t="s">
        <v>191</v>
      </c>
      <c r="V976" s="65" t="s">
        <v>14413</v>
      </c>
      <c r="W976" s="66"/>
      <c r="Y976" s="66"/>
      <c r="Z976" s="66"/>
      <c r="AA976" s="65" t="s">
        <v>14382</v>
      </c>
      <c r="AQ976" s="64">
        <v>407.5</v>
      </c>
      <c r="AV976" s="66"/>
      <c r="AW976" s="66"/>
      <c r="AX976" s="66"/>
      <c r="AY976" s="67" t="s">
        <v>15369</v>
      </c>
      <c r="BE976" s="66"/>
      <c r="BF976" s="66"/>
    </row>
    <row r="977" spans="1:58">
      <c r="A977" s="9" t="str">
        <f t="shared" si="45"/>
        <v>2026-01</v>
      </c>
      <c r="B977" s="9" t="str">
        <f>_xlfn.XLOOKUP(I977,过机服务商重量差!A:A,过机服务商重量差!G:G)</f>
        <v>玉麒麟</v>
      </c>
      <c r="C977" s="9" t="str">
        <f>IF(N977="FBA","主营产品",IF(N977="专线","专线",LOOKUP(1,0/((G977&gt;=提成标准!D:D)*(G977&lt;提成标准!E:E)),提成标准!C:C)))</f>
        <v>快递小货</v>
      </c>
      <c r="D977" s="9">
        <f t="shared" si="46"/>
        <v>1</v>
      </c>
      <c r="E977" s="9">
        <f>_xlfn.XLOOKUP(C977,提成标准!C:C,提成标准!H:H,"")</f>
        <v>2</v>
      </c>
      <c r="F977" s="9">
        <f t="shared" si="47"/>
        <v>2</v>
      </c>
      <c r="G977" s="9">
        <f>_xlfn.XLOOKUP(I977,过机服务商重量差!A:A,过机服务商重量差!L:L)</f>
        <v>11</v>
      </c>
      <c r="H977" s="9" t="str">
        <f ca="1">IFERROR(LOOKUP(1,0/((B977=名单!B:B)*(VALUE(AY977)&gt;=名单!E:E)*(VALUE(AY977)&lt;=名单!G:G)*(AA977="正常走货")),名单!H:H),"否")</f>
        <v>否</v>
      </c>
      <c r="I977" s="64" t="s">
        <v>3050</v>
      </c>
      <c r="J977" s="64" t="s">
        <v>3052</v>
      </c>
      <c r="L977" s="65" t="s">
        <v>17</v>
      </c>
      <c r="N977" s="64" t="s">
        <v>18</v>
      </c>
      <c r="O977" s="66"/>
      <c r="P977" s="66"/>
      <c r="T977" s="66"/>
      <c r="U977" s="65" t="s">
        <v>191</v>
      </c>
      <c r="V977" s="64" t="s">
        <v>14413</v>
      </c>
      <c r="W977" s="66"/>
      <c r="Y977" s="66"/>
      <c r="Z977" s="66"/>
      <c r="AA977" s="65" t="s">
        <v>14382</v>
      </c>
      <c r="AQ977" s="64">
        <v>118</v>
      </c>
      <c r="AU977" s="66"/>
      <c r="AV977" s="66"/>
      <c r="AW977" s="66"/>
      <c r="AX977" s="66"/>
      <c r="AY977" s="67" t="s">
        <v>15370</v>
      </c>
      <c r="BE977" s="66"/>
    </row>
    <row r="978" spans="1:58">
      <c r="A978" s="9" t="str">
        <f t="shared" si="45"/>
        <v>2026-01</v>
      </c>
      <c r="B978" s="9" t="str">
        <f>_xlfn.XLOOKUP(I978,过机服务商重量差!A:A,过机服务商重量差!G:G)</f>
        <v>007</v>
      </c>
      <c r="C978" s="9" t="str">
        <f>IF(N978="FBA","主营产品",IF(N978="专线","专线",LOOKUP(1,0/((G978&gt;=提成标准!D:D)*(G978&lt;提成标准!E:E)),提成标准!C:C)))</f>
        <v>快递小货</v>
      </c>
      <c r="D978" s="9">
        <f t="shared" si="46"/>
        <v>1</v>
      </c>
      <c r="E978" s="9">
        <f>_xlfn.XLOOKUP(C978,提成标准!C:C,提成标准!H:H,"")</f>
        <v>2</v>
      </c>
      <c r="F978" s="9">
        <f t="shared" si="47"/>
        <v>2</v>
      </c>
      <c r="G978" s="9">
        <f>_xlfn.XLOOKUP(I978,过机服务商重量差!A:A,过机服务商重量差!L:L)</f>
        <v>12</v>
      </c>
      <c r="H978" s="9" t="str">
        <f ca="1">IFERROR(LOOKUP(1,0/((B978=名单!B:B)*(VALUE(AY978)&gt;=名单!E:E)*(VALUE(AY978)&lt;=名单!G:G)*(AA978="正常走货")),名单!H:H),"否")</f>
        <v>否</v>
      </c>
      <c r="I978" s="64" t="s">
        <v>3053</v>
      </c>
      <c r="J978" s="64" t="s">
        <v>3055</v>
      </c>
      <c r="L978" s="65" t="s">
        <v>168</v>
      </c>
      <c r="N978" s="64" t="s">
        <v>18</v>
      </c>
      <c r="O978" s="66"/>
      <c r="P978" s="66"/>
      <c r="T978" s="66"/>
      <c r="U978" s="65" t="s">
        <v>161</v>
      </c>
      <c r="V978" s="65" t="s">
        <v>14381</v>
      </c>
      <c r="W978" s="66"/>
      <c r="Y978" s="66"/>
      <c r="Z978" s="66"/>
      <c r="AA978" s="65" t="s">
        <v>14382</v>
      </c>
      <c r="AQ978" s="64">
        <v>278</v>
      </c>
      <c r="AV978" s="66"/>
      <c r="AX978" s="66"/>
      <c r="AY978" s="67" t="s">
        <v>15371</v>
      </c>
      <c r="BE978" s="66"/>
    </row>
    <row r="979" spans="1:58">
      <c r="A979" s="9" t="str">
        <f t="shared" si="45"/>
        <v>2026-01</v>
      </c>
      <c r="B979" s="9" t="str">
        <f>_xlfn.XLOOKUP(I979,过机服务商重量差!A:A,过机服务商重量差!G:G)</f>
        <v>小旋风</v>
      </c>
      <c r="C979" s="9" t="str">
        <f>IF(N979="FBA","主营产品",IF(N979="专线","专线",LOOKUP(1,0/((G979&gt;=提成标准!D:D)*(G979&lt;提成标准!E:E)),提成标准!C:C)))</f>
        <v>快递大货</v>
      </c>
      <c r="D979" s="9">
        <f t="shared" si="46"/>
        <v>59</v>
      </c>
      <c r="E979" s="9">
        <f>_xlfn.XLOOKUP(C979,提成标准!C:C,提成标准!H:H,"")</f>
        <v>0.1</v>
      </c>
      <c r="F979" s="9">
        <f t="shared" si="47"/>
        <v>5.9</v>
      </c>
      <c r="G979" s="9">
        <f>_xlfn.XLOOKUP(I979,过机服务商重量差!A:A,过机服务商重量差!L:L)</f>
        <v>59</v>
      </c>
      <c r="H979" s="9" t="str">
        <f ca="1">IFERROR(LOOKUP(1,0/((B979=名单!B:B)*(VALUE(AY979)&gt;=名单!E:E)*(VALUE(AY979)&lt;=名单!G:G)*(AA979="正常走货")),名单!H:H),"否")</f>
        <v>否</v>
      </c>
      <c r="I979" s="64" t="s">
        <v>3056</v>
      </c>
      <c r="J979" s="64" t="s">
        <v>3058</v>
      </c>
      <c r="L979" s="64" t="s">
        <v>3059</v>
      </c>
      <c r="N979" s="64" t="s">
        <v>18</v>
      </c>
      <c r="O979" s="66"/>
      <c r="P979" s="66"/>
      <c r="T979" s="66"/>
      <c r="U979" s="65" t="s">
        <v>1262</v>
      </c>
      <c r="V979" s="64" t="s">
        <v>14385</v>
      </c>
      <c r="W979" s="66"/>
      <c r="Y979" s="66"/>
      <c r="Z979" s="66"/>
      <c r="AA979" s="65" t="s">
        <v>14382</v>
      </c>
      <c r="AQ979" s="64">
        <v>0</v>
      </c>
      <c r="AU979" s="66"/>
      <c r="AV979" s="66"/>
      <c r="AX979" s="66"/>
      <c r="AY979" s="67" t="s">
        <v>15372</v>
      </c>
      <c r="BE979" s="66"/>
    </row>
    <row r="980" spans="1:58">
      <c r="A980" s="9" t="str">
        <f t="shared" si="45"/>
        <v>2026-01</v>
      </c>
      <c r="B980" s="9" t="str">
        <f>_xlfn.XLOOKUP(I980,过机服务商重量差!A:A,过机服务商重量差!G:G)</f>
        <v>玉麒麟</v>
      </c>
      <c r="C980" s="9" t="str">
        <f>IF(N980="FBA","主营产品",IF(N980="专线","专线",LOOKUP(1,0/((G980&gt;=提成标准!D:D)*(G980&lt;提成标准!E:E)),提成标准!C:C)))</f>
        <v>快递小货</v>
      </c>
      <c r="D980" s="9">
        <f t="shared" si="46"/>
        <v>1</v>
      </c>
      <c r="E980" s="9">
        <f>_xlfn.XLOOKUP(C980,提成标准!C:C,提成标准!H:H,"")</f>
        <v>2</v>
      </c>
      <c r="F980" s="9">
        <f t="shared" si="47"/>
        <v>2</v>
      </c>
      <c r="G980" s="9">
        <f>_xlfn.XLOOKUP(I980,过机服务商重量差!A:A,过机服务商重量差!L:L)</f>
        <v>1.5</v>
      </c>
      <c r="H980" s="9" t="str">
        <f ca="1">IFERROR(LOOKUP(1,0/((B980=名单!B:B)*(VALUE(AY980)&gt;=名单!E:E)*(VALUE(AY980)&lt;=名单!G:G)*(AA980="正常走货")),名单!H:H),"否")</f>
        <v>否</v>
      </c>
      <c r="I980" s="64" t="s">
        <v>3060</v>
      </c>
      <c r="J980" s="64" t="s">
        <v>3062</v>
      </c>
      <c r="L980" s="65" t="s">
        <v>17</v>
      </c>
      <c r="N980" s="64" t="s">
        <v>18</v>
      </c>
      <c r="O980" s="66"/>
      <c r="P980" s="66"/>
      <c r="T980" s="66"/>
      <c r="U980" s="65" t="s">
        <v>767</v>
      </c>
      <c r="V980" s="64" t="s">
        <v>14385</v>
      </c>
      <c r="W980" s="66"/>
      <c r="Y980" s="66"/>
      <c r="Z980" s="66"/>
      <c r="AA980" s="65" t="s">
        <v>14382</v>
      </c>
      <c r="AQ980" s="64">
        <v>69.65</v>
      </c>
      <c r="AU980" s="66"/>
      <c r="AV980" s="66"/>
      <c r="AW980" s="66"/>
      <c r="AX980" s="66"/>
      <c r="AY980" s="67" t="s">
        <v>15373</v>
      </c>
      <c r="BE980" s="66"/>
    </row>
    <row r="981" spans="1:58">
      <c r="A981" s="9" t="str">
        <f t="shared" si="45"/>
        <v>2026-01</v>
      </c>
      <c r="B981" s="9" t="str">
        <f>_xlfn.XLOOKUP(I981,过机服务商重量差!A:A,过机服务商重量差!G:G)</f>
        <v>玉麒麟</v>
      </c>
      <c r="C981" s="9" t="str">
        <f>IF(N981="FBA","主营产品",IF(N981="专线","专线",LOOKUP(1,0/((G981&gt;=提成标准!D:D)*(G981&lt;提成标准!E:E)),提成标准!C:C)))</f>
        <v>快递小货</v>
      </c>
      <c r="D981" s="9">
        <f t="shared" si="46"/>
        <v>1</v>
      </c>
      <c r="E981" s="9">
        <f>_xlfn.XLOOKUP(C981,提成标准!C:C,提成标准!H:H,"")</f>
        <v>2</v>
      </c>
      <c r="F981" s="9">
        <f t="shared" si="47"/>
        <v>2</v>
      </c>
      <c r="G981" s="9">
        <f>_xlfn.XLOOKUP(I981,过机服务商重量差!A:A,过机服务商重量差!L:L)</f>
        <v>1.5</v>
      </c>
      <c r="H981" s="9" t="str">
        <f ca="1">IFERROR(LOOKUP(1,0/((B981=名单!B:B)*(VALUE(AY981)&gt;=名单!E:E)*(VALUE(AY981)&lt;=名单!G:G)*(AA981="正常走货")),名单!H:H),"否")</f>
        <v>否</v>
      </c>
      <c r="I981" s="64" t="s">
        <v>3063</v>
      </c>
      <c r="J981" s="64" t="s">
        <v>3065</v>
      </c>
      <c r="L981" s="64" t="s">
        <v>17</v>
      </c>
      <c r="N981" s="64" t="s">
        <v>18</v>
      </c>
      <c r="O981" s="66"/>
      <c r="P981" s="66"/>
      <c r="T981" s="66"/>
      <c r="U981" s="65" t="s">
        <v>767</v>
      </c>
      <c r="V981" s="65" t="s">
        <v>14385</v>
      </c>
      <c r="W981" s="66"/>
      <c r="Y981" s="66"/>
      <c r="Z981" s="66"/>
      <c r="AA981" s="65" t="s">
        <v>14382</v>
      </c>
      <c r="AQ981" s="64">
        <v>69.65</v>
      </c>
      <c r="AU981" s="66"/>
      <c r="AV981" s="66"/>
      <c r="AX981" s="66"/>
      <c r="AY981" s="67" t="s">
        <v>15374</v>
      </c>
      <c r="BC981" s="66"/>
      <c r="BE981" s="66"/>
      <c r="BF981" s="66"/>
    </row>
    <row r="982" spans="1:58">
      <c r="A982" s="9" t="str">
        <f t="shared" si="45"/>
        <v>2026-01</v>
      </c>
      <c r="B982" s="9" t="str">
        <f>_xlfn.XLOOKUP(I982,过机服务商重量差!A:A,过机服务商重量差!G:G)</f>
        <v>玉麒麟</v>
      </c>
      <c r="C982" s="9" t="str">
        <f>IF(N982="FBA","主营产品",IF(N982="专线","专线",LOOKUP(1,0/((G982&gt;=提成标准!D:D)*(G982&lt;提成标准!E:E)),提成标准!C:C)))</f>
        <v>快递小货</v>
      </c>
      <c r="D982" s="9">
        <f t="shared" si="46"/>
        <v>1</v>
      </c>
      <c r="E982" s="9">
        <f>_xlfn.XLOOKUP(C982,提成标准!C:C,提成标准!H:H,"")</f>
        <v>2</v>
      </c>
      <c r="F982" s="9">
        <f t="shared" si="47"/>
        <v>2</v>
      </c>
      <c r="G982" s="9">
        <f>_xlfn.XLOOKUP(I982,过机服务商重量差!A:A,过机服务商重量差!L:L)</f>
        <v>1.5</v>
      </c>
      <c r="H982" s="9" t="str">
        <f ca="1">IFERROR(LOOKUP(1,0/((B982=名单!B:B)*(VALUE(AY982)&gt;=名单!E:E)*(VALUE(AY982)&lt;=名单!G:G)*(AA982="正常走货")),名单!H:H),"否")</f>
        <v>否</v>
      </c>
      <c r="I982" s="64" t="s">
        <v>3066</v>
      </c>
      <c r="J982" s="64" t="s">
        <v>3068</v>
      </c>
      <c r="L982" s="65" t="s">
        <v>17</v>
      </c>
      <c r="N982" s="64" t="s">
        <v>18</v>
      </c>
      <c r="O982" s="66"/>
      <c r="P982" s="66"/>
      <c r="T982" s="66"/>
      <c r="U982" s="65" t="s">
        <v>767</v>
      </c>
      <c r="V982" s="65" t="s">
        <v>14385</v>
      </c>
      <c r="W982" s="66"/>
      <c r="Y982" s="66"/>
      <c r="Z982" s="66"/>
      <c r="AA982" s="65" t="s">
        <v>14382</v>
      </c>
      <c r="AQ982" s="64">
        <v>69.65</v>
      </c>
      <c r="AV982" s="66"/>
      <c r="AX982" s="66"/>
      <c r="AY982" s="67" t="s">
        <v>15375</v>
      </c>
      <c r="BE982" s="66"/>
    </row>
    <row r="983" spans="1:58">
      <c r="A983" s="9" t="str">
        <f t="shared" si="45"/>
        <v>2026-01</v>
      </c>
      <c r="B983" s="9" t="str">
        <f>_xlfn.XLOOKUP(I983,过机服务商重量差!A:A,过机服务商重量差!G:G)</f>
        <v>玉麒麟</v>
      </c>
      <c r="C983" s="9" t="str">
        <f>IF(N983="FBA","主营产品",IF(N983="专线","专线",LOOKUP(1,0/((G983&gt;=提成标准!D:D)*(G983&lt;提成标准!E:E)),提成标准!C:C)))</f>
        <v>快递小货</v>
      </c>
      <c r="D983" s="9">
        <f t="shared" si="46"/>
        <v>1</v>
      </c>
      <c r="E983" s="9">
        <f>_xlfn.XLOOKUP(C983,提成标准!C:C,提成标准!H:H,"")</f>
        <v>2</v>
      </c>
      <c r="F983" s="9">
        <f t="shared" si="47"/>
        <v>2</v>
      </c>
      <c r="G983" s="9">
        <f>_xlfn.XLOOKUP(I983,过机服务商重量差!A:A,过机服务商重量差!L:L)</f>
        <v>1.5</v>
      </c>
      <c r="H983" s="9" t="str">
        <f ca="1">IFERROR(LOOKUP(1,0/((B983=名单!B:B)*(VALUE(AY983)&gt;=名单!E:E)*(VALUE(AY983)&lt;=名单!G:G)*(AA983="正常走货")),名单!H:H),"否")</f>
        <v>否</v>
      </c>
      <c r="I983" s="64" t="s">
        <v>3069</v>
      </c>
      <c r="J983" s="64" t="s">
        <v>3071</v>
      </c>
      <c r="L983" s="65" t="s">
        <v>17</v>
      </c>
      <c r="N983" s="64" t="s">
        <v>18</v>
      </c>
      <c r="O983" s="66"/>
      <c r="P983" s="66"/>
      <c r="T983" s="66"/>
      <c r="U983" s="65" t="s">
        <v>767</v>
      </c>
      <c r="V983" s="65" t="s">
        <v>14385</v>
      </c>
      <c r="W983" s="66"/>
      <c r="Y983" s="66"/>
      <c r="Z983" s="66"/>
      <c r="AA983" s="65" t="s">
        <v>14382</v>
      </c>
      <c r="AQ983" s="64">
        <v>69.65</v>
      </c>
      <c r="AU983" s="66"/>
      <c r="AV983" s="66"/>
      <c r="AW983" s="66"/>
      <c r="AX983" s="66"/>
      <c r="AY983" s="67" t="s">
        <v>15376</v>
      </c>
      <c r="BC983" s="66"/>
      <c r="BE983" s="66"/>
    </row>
    <row r="984" spans="1:58">
      <c r="A984" s="9" t="str">
        <f t="shared" si="45"/>
        <v>2026-01</v>
      </c>
      <c r="B984" s="9" t="str">
        <f>_xlfn.XLOOKUP(I984,过机服务商重量差!A:A,过机服务商重量差!G:G)</f>
        <v>玉麒麟</v>
      </c>
      <c r="C984" s="9" t="str">
        <f>IF(N984="FBA","主营产品",IF(N984="专线","专线",LOOKUP(1,0/((G984&gt;=提成标准!D:D)*(G984&lt;提成标准!E:E)),提成标准!C:C)))</f>
        <v>快递小货</v>
      </c>
      <c r="D984" s="9">
        <f t="shared" si="46"/>
        <v>1</v>
      </c>
      <c r="E984" s="9">
        <f>_xlfn.XLOOKUP(C984,提成标准!C:C,提成标准!H:H,"")</f>
        <v>2</v>
      </c>
      <c r="F984" s="9">
        <f t="shared" si="47"/>
        <v>2</v>
      </c>
      <c r="G984" s="9">
        <f>_xlfn.XLOOKUP(I984,过机服务商重量差!A:A,过机服务商重量差!L:L)</f>
        <v>1.5</v>
      </c>
      <c r="H984" s="9" t="str">
        <f ca="1">IFERROR(LOOKUP(1,0/((B984=名单!B:B)*(VALUE(AY984)&gt;=名单!E:E)*(VALUE(AY984)&lt;=名单!G:G)*(AA984="正常走货")),名单!H:H),"否")</f>
        <v>否</v>
      </c>
      <c r="I984" s="64" t="s">
        <v>3072</v>
      </c>
      <c r="J984" s="64" t="s">
        <v>3074</v>
      </c>
      <c r="L984" s="65" t="s">
        <v>17</v>
      </c>
      <c r="N984" s="64" t="s">
        <v>18</v>
      </c>
      <c r="O984" s="66"/>
      <c r="P984" s="66"/>
      <c r="T984" s="66"/>
      <c r="U984" s="65" t="s">
        <v>767</v>
      </c>
      <c r="V984" s="65" t="s">
        <v>14385</v>
      </c>
      <c r="W984" s="66"/>
      <c r="Y984" s="66"/>
      <c r="Z984" s="66"/>
      <c r="AA984" s="65" t="s">
        <v>14382</v>
      </c>
      <c r="AQ984" s="64">
        <v>69.65</v>
      </c>
      <c r="AV984" s="66"/>
      <c r="AW984" s="66"/>
      <c r="AX984" s="66"/>
      <c r="AY984" s="67" t="s">
        <v>15377</v>
      </c>
      <c r="BE984" s="66"/>
      <c r="BF984" s="66"/>
    </row>
    <row r="985" spans="1:58">
      <c r="A985" s="9" t="str">
        <f t="shared" si="45"/>
        <v>2026-01</v>
      </c>
      <c r="B985" s="9" t="str">
        <f>_xlfn.XLOOKUP(I985,过机服务商重量差!A:A,过机服务商重量差!G:G)</f>
        <v>玉麒麟</v>
      </c>
      <c r="C985" s="9" t="str">
        <f>IF(N985="FBA","主营产品",IF(N985="专线","专线",LOOKUP(1,0/((G985&gt;=提成标准!D:D)*(G985&lt;提成标准!E:E)),提成标准!C:C)))</f>
        <v>快递小货</v>
      </c>
      <c r="D985" s="9">
        <f t="shared" si="46"/>
        <v>1</v>
      </c>
      <c r="E985" s="9">
        <f>_xlfn.XLOOKUP(C985,提成标准!C:C,提成标准!H:H,"")</f>
        <v>2</v>
      </c>
      <c r="F985" s="9">
        <f t="shared" si="47"/>
        <v>2</v>
      </c>
      <c r="G985" s="9">
        <f>_xlfn.XLOOKUP(I985,过机服务商重量差!A:A,过机服务商重量差!L:L)</f>
        <v>1.5</v>
      </c>
      <c r="H985" s="9" t="str">
        <f ca="1">IFERROR(LOOKUP(1,0/((B985=名单!B:B)*(VALUE(AY985)&gt;=名单!E:E)*(VALUE(AY985)&lt;=名单!G:G)*(AA985="正常走货")),名单!H:H),"否")</f>
        <v>否</v>
      </c>
      <c r="I985" s="64" t="s">
        <v>3075</v>
      </c>
      <c r="J985" s="64" t="s">
        <v>3077</v>
      </c>
      <c r="L985" s="65" t="s">
        <v>17</v>
      </c>
      <c r="N985" s="64" t="s">
        <v>18</v>
      </c>
      <c r="O985" s="66"/>
      <c r="P985" s="66"/>
      <c r="T985" s="66"/>
      <c r="U985" s="65" t="s">
        <v>767</v>
      </c>
      <c r="V985" s="65" t="s">
        <v>14385</v>
      </c>
      <c r="W985" s="66"/>
      <c r="Y985" s="66"/>
      <c r="Z985" s="66"/>
      <c r="AA985" s="65" t="s">
        <v>14382</v>
      </c>
      <c r="AQ985" s="64">
        <v>69.65</v>
      </c>
      <c r="AU985" s="66"/>
      <c r="AV985" s="66"/>
      <c r="AW985" s="66"/>
      <c r="AX985" s="66"/>
      <c r="AY985" s="67" t="s">
        <v>15378</v>
      </c>
      <c r="BE985" s="66"/>
    </row>
    <row r="986" spans="1:58">
      <c r="A986" s="9" t="str">
        <f t="shared" si="45"/>
        <v>2026-01</v>
      </c>
      <c r="B986" s="9" t="str">
        <f>_xlfn.XLOOKUP(I986,过机服务商重量差!A:A,过机服务商重量差!G:G)</f>
        <v>玉麒麟</v>
      </c>
      <c r="C986" s="9" t="str">
        <f>IF(N986="FBA","主营产品",IF(N986="专线","专线",LOOKUP(1,0/((G986&gt;=提成标准!D:D)*(G986&lt;提成标准!E:E)),提成标准!C:C)))</f>
        <v>快递小货</v>
      </c>
      <c r="D986" s="9">
        <f t="shared" si="46"/>
        <v>1</v>
      </c>
      <c r="E986" s="9">
        <f>_xlfn.XLOOKUP(C986,提成标准!C:C,提成标准!H:H,"")</f>
        <v>2</v>
      </c>
      <c r="F986" s="9">
        <f t="shared" si="47"/>
        <v>2</v>
      </c>
      <c r="G986" s="9">
        <f>_xlfn.XLOOKUP(I986,过机服务商重量差!A:A,过机服务商重量差!L:L)</f>
        <v>1.5</v>
      </c>
      <c r="H986" s="9" t="str">
        <f ca="1">IFERROR(LOOKUP(1,0/((B986=名单!B:B)*(VALUE(AY986)&gt;=名单!E:E)*(VALUE(AY986)&lt;=名单!G:G)*(AA986="正常走货")),名单!H:H),"否")</f>
        <v>否</v>
      </c>
      <c r="I986" s="64" t="s">
        <v>3078</v>
      </c>
      <c r="J986" s="64" t="s">
        <v>3080</v>
      </c>
      <c r="L986" s="65" t="s">
        <v>17</v>
      </c>
      <c r="N986" s="64" t="s">
        <v>18</v>
      </c>
      <c r="O986" s="66"/>
      <c r="P986" s="66"/>
      <c r="T986" s="66"/>
      <c r="U986" s="65" t="s">
        <v>767</v>
      </c>
      <c r="V986" s="65" t="s">
        <v>14385</v>
      </c>
      <c r="W986" s="66"/>
      <c r="Y986" s="66"/>
      <c r="Z986" s="66"/>
      <c r="AA986" s="65" t="s">
        <v>14382</v>
      </c>
      <c r="AQ986" s="64">
        <v>69.65</v>
      </c>
      <c r="AV986" s="66"/>
      <c r="AW986" s="66"/>
      <c r="AX986" s="66"/>
      <c r="AY986" s="67" t="s">
        <v>15379</v>
      </c>
      <c r="BE986" s="66"/>
    </row>
    <row r="987" spans="1:58">
      <c r="A987" s="9" t="str">
        <f t="shared" si="45"/>
        <v>2026-01</v>
      </c>
      <c r="B987" s="9" t="str">
        <f>_xlfn.XLOOKUP(I987,过机服务商重量差!A:A,过机服务商重量差!G:G)</f>
        <v>玉麒麟</v>
      </c>
      <c r="C987" s="9" t="str">
        <f>IF(N987="FBA","主营产品",IF(N987="专线","专线",LOOKUP(1,0/((G987&gt;=提成标准!D:D)*(G987&lt;提成标准!E:E)),提成标准!C:C)))</f>
        <v>快递小货</v>
      </c>
      <c r="D987" s="9">
        <f t="shared" si="46"/>
        <v>1</v>
      </c>
      <c r="E987" s="9">
        <f>_xlfn.XLOOKUP(C987,提成标准!C:C,提成标准!H:H,"")</f>
        <v>2</v>
      </c>
      <c r="F987" s="9">
        <f t="shared" si="47"/>
        <v>2</v>
      </c>
      <c r="G987" s="9">
        <f>_xlfn.XLOOKUP(I987,过机服务商重量差!A:A,过机服务商重量差!L:L)</f>
        <v>1.5</v>
      </c>
      <c r="H987" s="9" t="str">
        <f ca="1">IFERROR(LOOKUP(1,0/((B987=名单!B:B)*(VALUE(AY987)&gt;=名单!E:E)*(VALUE(AY987)&lt;=名单!G:G)*(AA987="正常走货")),名单!H:H),"否")</f>
        <v>否</v>
      </c>
      <c r="I987" s="64" t="s">
        <v>3081</v>
      </c>
      <c r="J987" s="64" t="s">
        <v>3083</v>
      </c>
      <c r="L987" s="65" t="s">
        <v>17</v>
      </c>
      <c r="N987" s="64" t="s">
        <v>18</v>
      </c>
      <c r="O987" s="66"/>
      <c r="P987" s="66"/>
      <c r="T987" s="66"/>
      <c r="U987" s="65" t="s">
        <v>767</v>
      </c>
      <c r="V987" s="65" t="s">
        <v>14385</v>
      </c>
      <c r="W987" s="66"/>
      <c r="Y987" s="66"/>
      <c r="Z987" s="66"/>
      <c r="AA987" s="65" t="s">
        <v>14382</v>
      </c>
      <c r="AQ987" s="64">
        <v>69.65</v>
      </c>
      <c r="AV987" s="66"/>
      <c r="AX987" s="66"/>
      <c r="AY987" s="67" t="s">
        <v>15380</v>
      </c>
      <c r="BE987" s="66"/>
      <c r="BF987" s="66"/>
    </row>
    <row r="988" spans="1:58">
      <c r="A988" s="9" t="str">
        <f t="shared" si="45"/>
        <v>2026-01</v>
      </c>
      <c r="B988" s="9" t="str">
        <f>_xlfn.XLOOKUP(I988,过机服务商重量差!A:A,过机服务商重量差!G:G)</f>
        <v>无崖子</v>
      </c>
      <c r="C988" s="9" t="str">
        <f>IF(N988="FBA","主营产品",IF(N988="专线","专线",LOOKUP(1,0/((G988&gt;=提成标准!D:D)*(G988&lt;提成标准!E:E)),提成标准!C:C)))</f>
        <v>快递小货</v>
      </c>
      <c r="D988" s="9">
        <f t="shared" si="46"/>
        <v>1</v>
      </c>
      <c r="E988" s="9">
        <f>_xlfn.XLOOKUP(C988,提成标准!C:C,提成标准!H:H,"")</f>
        <v>2</v>
      </c>
      <c r="F988" s="9">
        <f t="shared" si="47"/>
        <v>2</v>
      </c>
      <c r="G988" s="9">
        <f>_xlfn.XLOOKUP(I988,过机服务商重量差!A:A,过机服务商重量差!L:L)</f>
        <v>0.5</v>
      </c>
      <c r="H988" s="9" t="str">
        <f ca="1">IFERROR(LOOKUP(1,0/((B988=名单!B:B)*(VALUE(AY988)&gt;=名单!E:E)*(VALUE(AY988)&lt;=名单!G:G)*(AA988="正常走货")),名单!H:H),"否")</f>
        <v>是</v>
      </c>
      <c r="I988" s="64" t="s">
        <v>3084</v>
      </c>
      <c r="J988" s="64" t="s">
        <v>3086</v>
      </c>
      <c r="L988" s="65" t="s">
        <v>160</v>
      </c>
      <c r="N988" s="64" t="s">
        <v>18</v>
      </c>
      <c r="O988" s="66"/>
      <c r="P988" s="66"/>
      <c r="T988" s="66"/>
      <c r="U988" s="65" t="s">
        <v>161</v>
      </c>
      <c r="V988" s="65" t="s">
        <v>14381</v>
      </c>
      <c r="W988" s="66"/>
      <c r="Y988" s="66"/>
      <c r="Z988" s="66"/>
      <c r="AA988" s="65" t="s">
        <v>14382</v>
      </c>
      <c r="AQ988" s="64">
        <v>0</v>
      </c>
      <c r="AV988" s="66"/>
      <c r="AX988" s="66"/>
      <c r="AY988" s="67" t="s">
        <v>15381</v>
      </c>
      <c r="BE988" s="66"/>
    </row>
    <row r="989" spans="1:58">
      <c r="A989" s="9" t="str">
        <f t="shared" si="45"/>
        <v>2026-01</v>
      </c>
      <c r="B989" s="9" t="str">
        <f>_xlfn.XLOOKUP(I989,过机服务商重量差!A:A,过机服务商重量差!G:G)</f>
        <v>无崖子</v>
      </c>
      <c r="C989" s="9" t="str">
        <f>IF(N989="FBA","主营产品",IF(N989="专线","专线",LOOKUP(1,0/((G989&gt;=提成标准!D:D)*(G989&lt;提成标准!E:E)),提成标准!C:C)))</f>
        <v>快递小货</v>
      </c>
      <c r="D989" s="9">
        <f t="shared" si="46"/>
        <v>1</v>
      </c>
      <c r="E989" s="9">
        <f>_xlfn.XLOOKUP(C989,提成标准!C:C,提成标准!H:H,"")</f>
        <v>2</v>
      </c>
      <c r="F989" s="9">
        <f t="shared" si="47"/>
        <v>2</v>
      </c>
      <c r="G989" s="9">
        <f>_xlfn.XLOOKUP(I989,过机服务商重量差!A:A,过机服务商重量差!L:L)</f>
        <v>0.5</v>
      </c>
      <c r="H989" s="9" t="str">
        <f ca="1">IFERROR(LOOKUP(1,0/((B989=名单!B:B)*(VALUE(AY989)&gt;=名单!E:E)*(VALUE(AY989)&lt;=名单!G:G)*(AA989="正常走货")),名单!H:H),"否")</f>
        <v>是</v>
      </c>
      <c r="I989" s="64" t="s">
        <v>3087</v>
      </c>
      <c r="J989" s="64" t="s">
        <v>3089</v>
      </c>
      <c r="L989" s="65" t="s">
        <v>160</v>
      </c>
      <c r="N989" s="64" t="s">
        <v>18</v>
      </c>
      <c r="O989" s="66"/>
      <c r="P989" s="66"/>
      <c r="T989" s="66"/>
      <c r="U989" s="65" t="s">
        <v>161</v>
      </c>
      <c r="V989" s="65" t="s">
        <v>14381</v>
      </c>
      <c r="W989" s="66"/>
      <c r="Y989" s="66"/>
      <c r="Z989" s="66"/>
      <c r="AA989" s="65" t="s">
        <v>14382</v>
      </c>
      <c r="AQ989" s="64">
        <v>0</v>
      </c>
      <c r="AV989" s="66"/>
      <c r="AX989" s="66"/>
      <c r="AY989" s="67" t="s">
        <v>15382</v>
      </c>
      <c r="BE989" s="66"/>
    </row>
    <row r="990" spans="1:58">
      <c r="A990" s="9" t="str">
        <f t="shared" si="45"/>
        <v>2026-01</v>
      </c>
      <c r="B990" s="9" t="str">
        <f>_xlfn.XLOOKUP(I990,过机服务商重量差!A:A,过机服务商重量差!G:G)</f>
        <v>玉麒麟</v>
      </c>
      <c r="C990" s="9" t="str">
        <f>IF(N990="FBA","主营产品",IF(N990="专线","专线",LOOKUP(1,0/((G990&gt;=提成标准!D:D)*(G990&lt;提成标准!E:E)),提成标准!C:C)))</f>
        <v>快递小货</v>
      </c>
      <c r="D990" s="9">
        <f t="shared" si="46"/>
        <v>1</v>
      </c>
      <c r="E990" s="9">
        <f>_xlfn.XLOOKUP(C990,提成标准!C:C,提成标准!H:H,"")</f>
        <v>2</v>
      </c>
      <c r="F990" s="9">
        <f t="shared" si="47"/>
        <v>2</v>
      </c>
      <c r="G990" s="9">
        <f>_xlfn.XLOOKUP(I990,过机服务商重量差!A:A,过机服务商重量差!L:L)</f>
        <v>0.5</v>
      </c>
      <c r="H990" s="9" t="str">
        <f ca="1">IFERROR(LOOKUP(1,0/((B990=名单!B:B)*(VALUE(AY990)&gt;=名单!E:E)*(VALUE(AY990)&lt;=名单!G:G)*(AA990="正常走货")),名单!H:H),"否")</f>
        <v>否</v>
      </c>
      <c r="I990" s="64" t="s">
        <v>3090</v>
      </c>
      <c r="J990" s="64" t="s">
        <v>3092</v>
      </c>
      <c r="L990" s="65" t="s">
        <v>17</v>
      </c>
      <c r="N990" s="64" t="s">
        <v>18</v>
      </c>
      <c r="O990" s="66"/>
      <c r="P990" s="66"/>
      <c r="T990" s="66"/>
      <c r="U990" s="65" t="s">
        <v>223</v>
      </c>
      <c r="V990" s="65" t="s">
        <v>14413</v>
      </c>
      <c r="W990" s="66"/>
      <c r="Y990" s="66"/>
      <c r="Z990" s="66"/>
      <c r="AA990" s="65" t="s">
        <v>14382</v>
      </c>
      <c r="AQ990" s="64">
        <v>39.9</v>
      </c>
      <c r="AV990" s="66"/>
      <c r="AW990" s="66"/>
      <c r="AX990" s="66"/>
      <c r="AY990" s="67" t="s">
        <v>15383</v>
      </c>
      <c r="BE990" s="66"/>
      <c r="BF990" s="66"/>
    </row>
    <row r="991" spans="1:58">
      <c r="A991" s="9" t="str">
        <f t="shared" si="45"/>
        <v>2026-01</v>
      </c>
      <c r="B991" s="9" t="str">
        <f>_xlfn.XLOOKUP(I991,过机服务商重量差!A:A,过机服务商重量差!G:G)</f>
        <v>无崖子</v>
      </c>
      <c r="C991" s="9" t="str">
        <f>IF(N991="FBA","主营产品",IF(N991="专线","专线",LOOKUP(1,0/((G991&gt;=提成标准!D:D)*(G991&lt;提成标准!E:E)),提成标准!C:C)))</f>
        <v>快递大货</v>
      </c>
      <c r="D991" s="9">
        <f t="shared" si="46"/>
        <v>48</v>
      </c>
      <c r="E991" s="9">
        <f>_xlfn.XLOOKUP(C991,提成标准!C:C,提成标准!H:H,"")</f>
        <v>0.1</v>
      </c>
      <c r="F991" s="9">
        <f t="shared" si="47"/>
        <v>4.8</v>
      </c>
      <c r="G991" s="9">
        <f>_xlfn.XLOOKUP(I991,过机服务商重量差!A:A,过机服务商重量差!L:L)</f>
        <v>48</v>
      </c>
      <c r="H991" s="9" t="str">
        <f ca="1">IFERROR(LOOKUP(1,0/((B991=名单!B:B)*(VALUE(AY991)&gt;=名单!E:E)*(VALUE(AY991)&lt;=名单!G:G)*(AA991="正常走货")),名单!H:H),"否")</f>
        <v>是</v>
      </c>
      <c r="I991" s="64" t="s">
        <v>3093</v>
      </c>
      <c r="J991" s="64" t="s">
        <v>3095</v>
      </c>
      <c r="L991" s="65" t="s">
        <v>611</v>
      </c>
      <c r="N991" s="64" t="s">
        <v>18</v>
      </c>
      <c r="O991" s="66"/>
      <c r="P991" s="66"/>
      <c r="T991" s="66"/>
      <c r="U991" s="65" t="s">
        <v>86</v>
      </c>
      <c r="V991" s="65" t="s">
        <v>14381</v>
      </c>
      <c r="W991" s="66"/>
      <c r="Y991" s="66"/>
      <c r="Z991" s="66"/>
      <c r="AA991" s="65" t="s">
        <v>14382</v>
      </c>
      <c r="AQ991" s="64">
        <v>19.2999999999997</v>
      </c>
      <c r="AV991" s="66"/>
      <c r="AW991" s="66"/>
      <c r="AX991" s="66"/>
      <c r="AY991" s="67" t="s">
        <v>15384</v>
      </c>
      <c r="BE991" s="66"/>
      <c r="BF991" s="66"/>
    </row>
    <row r="992" spans="1:58">
      <c r="A992" s="9" t="str">
        <f t="shared" si="45"/>
        <v>2026-01</v>
      </c>
      <c r="B992" s="9" t="str">
        <f>_xlfn.XLOOKUP(I992,过机服务商重量差!A:A,过机服务商重量差!G:G)</f>
        <v>无崖子</v>
      </c>
      <c r="C992" s="9" t="str">
        <f>IF(N992="FBA","主营产品",IF(N992="专线","专线",LOOKUP(1,0/((G992&gt;=提成标准!D:D)*(G992&lt;提成标准!E:E)),提成标准!C:C)))</f>
        <v>快递大货</v>
      </c>
      <c r="D992" s="9">
        <f t="shared" si="46"/>
        <v>52</v>
      </c>
      <c r="E992" s="9">
        <f>_xlfn.XLOOKUP(C992,提成标准!C:C,提成标准!H:H,"")</f>
        <v>0.1</v>
      </c>
      <c r="F992" s="9">
        <f t="shared" si="47"/>
        <v>5.2</v>
      </c>
      <c r="G992" s="9">
        <f>_xlfn.XLOOKUP(I992,过机服务商重量差!A:A,过机服务商重量差!L:L)</f>
        <v>52</v>
      </c>
      <c r="H992" s="9" t="str">
        <f ca="1">IFERROR(LOOKUP(1,0/((B992=名单!B:B)*(VALUE(AY992)&gt;=名单!E:E)*(VALUE(AY992)&lt;=名单!G:G)*(AA992="正常走货")),名单!H:H),"否")</f>
        <v>是</v>
      </c>
      <c r="I992" s="64" t="s">
        <v>3096</v>
      </c>
      <c r="J992" s="64" t="s">
        <v>3098</v>
      </c>
      <c r="L992" s="65" t="s">
        <v>611</v>
      </c>
      <c r="N992" s="64" t="s">
        <v>18</v>
      </c>
      <c r="O992" s="66"/>
      <c r="P992" s="66"/>
      <c r="T992" s="66"/>
      <c r="U992" s="65" t="s">
        <v>86</v>
      </c>
      <c r="V992" s="64" t="s">
        <v>14381</v>
      </c>
      <c r="W992" s="66"/>
      <c r="Y992" s="66"/>
      <c r="Z992" s="66"/>
      <c r="AA992" s="65" t="s">
        <v>14382</v>
      </c>
      <c r="AQ992" s="64">
        <v>19.3000000000002</v>
      </c>
      <c r="AV992" s="66"/>
      <c r="AX992" s="66"/>
      <c r="AY992" s="67" t="s">
        <v>15385</v>
      </c>
      <c r="BE992" s="66"/>
    </row>
    <row r="993" spans="1:58">
      <c r="A993" s="9" t="str">
        <f t="shared" si="45"/>
        <v>2026-01</v>
      </c>
      <c r="B993" s="9" t="str">
        <f>_xlfn.XLOOKUP(I993,过机服务商重量差!A:A,过机服务商重量差!G:G)</f>
        <v>玉麒麟</v>
      </c>
      <c r="C993" s="9" t="str">
        <f>IF(N993="FBA","主营产品",IF(N993="专线","专线",LOOKUP(1,0/((G993&gt;=提成标准!D:D)*(G993&lt;提成标准!E:E)),提成标准!C:C)))</f>
        <v>快递小货</v>
      </c>
      <c r="D993" s="9">
        <f t="shared" si="46"/>
        <v>1</v>
      </c>
      <c r="E993" s="9">
        <f>_xlfn.XLOOKUP(C993,提成标准!C:C,提成标准!H:H,"")</f>
        <v>2</v>
      </c>
      <c r="F993" s="9">
        <f t="shared" si="47"/>
        <v>2</v>
      </c>
      <c r="G993" s="9">
        <f>_xlfn.XLOOKUP(I993,过机服务商重量差!A:A,过机服务商重量差!L:L)</f>
        <v>8</v>
      </c>
      <c r="H993" s="9" t="str">
        <f ca="1">IFERROR(LOOKUP(1,0/((B993=名单!B:B)*(VALUE(AY993)&gt;=名单!E:E)*(VALUE(AY993)&lt;=名单!G:G)*(AA993="正常走货")),名单!H:H),"否")</f>
        <v>否</v>
      </c>
      <c r="I993" s="64" t="s">
        <v>3099</v>
      </c>
      <c r="J993" s="64" t="s">
        <v>3101</v>
      </c>
      <c r="L993" s="65" t="s">
        <v>17</v>
      </c>
      <c r="N993" s="64" t="s">
        <v>18</v>
      </c>
      <c r="O993" s="66"/>
      <c r="P993" s="66"/>
      <c r="T993" s="66"/>
      <c r="U993" s="65" t="s">
        <v>191</v>
      </c>
      <c r="V993" s="64" t="s">
        <v>14413</v>
      </c>
      <c r="W993" s="66"/>
      <c r="Y993" s="66"/>
      <c r="Z993" s="66"/>
      <c r="AA993" s="65" t="s">
        <v>14382</v>
      </c>
      <c r="AQ993" s="64">
        <v>157.3</v>
      </c>
      <c r="AV993" s="66"/>
      <c r="AX993" s="66"/>
      <c r="AY993" s="67" t="s">
        <v>15386</v>
      </c>
      <c r="BC993" s="66"/>
      <c r="BE993" s="66"/>
    </row>
    <row r="994" spans="1:58">
      <c r="A994" s="9" t="str">
        <f t="shared" si="45"/>
        <v>2026-01</v>
      </c>
      <c r="B994" s="9" t="str">
        <f>_xlfn.XLOOKUP(I994,过机服务商重量差!A:A,过机服务商重量差!G:G)</f>
        <v>无崖子</v>
      </c>
      <c r="C994" s="9" t="str">
        <f>IF(N994="FBA","主营产品",IF(N994="专线","专线",LOOKUP(1,0/((G994&gt;=提成标准!D:D)*(G994&lt;提成标准!E:E)),提成标准!C:C)))</f>
        <v>快递小货</v>
      </c>
      <c r="D994" s="9">
        <f t="shared" si="46"/>
        <v>1</v>
      </c>
      <c r="E994" s="9">
        <f>_xlfn.XLOOKUP(C994,提成标准!C:C,提成标准!H:H,"")</f>
        <v>2</v>
      </c>
      <c r="F994" s="9">
        <f t="shared" si="47"/>
        <v>2</v>
      </c>
      <c r="G994" s="9">
        <f>_xlfn.XLOOKUP(I994,过机服务商重量差!A:A,过机服务商重量差!L:L)</f>
        <v>2.5</v>
      </c>
      <c r="H994" s="9" t="str">
        <f ca="1">IFERROR(LOOKUP(1,0/((B994=名单!B:B)*(VALUE(AY994)&gt;=名单!E:E)*(VALUE(AY994)&lt;=名单!G:G)*(AA994="正常走货")),名单!H:H),"否")</f>
        <v>是</v>
      </c>
      <c r="I994" s="64" t="s">
        <v>3102</v>
      </c>
      <c r="J994" s="64" t="s">
        <v>3104</v>
      </c>
      <c r="L994" s="65" t="s">
        <v>336</v>
      </c>
      <c r="N994" s="64" t="s">
        <v>18</v>
      </c>
      <c r="O994" s="66"/>
      <c r="P994" s="66"/>
      <c r="T994" s="66"/>
      <c r="U994" s="65" t="s">
        <v>337</v>
      </c>
      <c r="V994" s="65" t="s">
        <v>14381</v>
      </c>
      <c r="W994" s="66"/>
      <c r="Y994" s="66"/>
      <c r="Z994" s="66"/>
      <c r="AA994" s="65" t="s">
        <v>14382</v>
      </c>
      <c r="AQ994" s="64">
        <v>0</v>
      </c>
      <c r="AU994" s="66"/>
      <c r="AV994" s="66"/>
      <c r="AX994" s="66"/>
      <c r="AY994" s="67" t="s">
        <v>15387</v>
      </c>
      <c r="BC994" s="66"/>
      <c r="BE994" s="66"/>
      <c r="BF994" s="66"/>
    </row>
    <row r="995" spans="1:58">
      <c r="A995" s="9" t="str">
        <f t="shared" si="45"/>
        <v>2026-01</v>
      </c>
      <c r="B995" s="9" t="str">
        <f>_xlfn.XLOOKUP(I995,过机服务商重量差!A:A,过机服务商重量差!G:G)</f>
        <v>无崖子</v>
      </c>
      <c r="C995" s="9" t="str">
        <f>IF(N995="FBA","主营产品",IF(N995="专线","专线",LOOKUP(1,0/((G995&gt;=提成标准!D:D)*(G995&lt;提成标准!E:E)),提成标准!C:C)))</f>
        <v>快递小货</v>
      </c>
      <c r="D995" s="9">
        <f t="shared" si="46"/>
        <v>1</v>
      </c>
      <c r="E995" s="9">
        <f>_xlfn.XLOOKUP(C995,提成标准!C:C,提成标准!H:H,"")</f>
        <v>2</v>
      </c>
      <c r="F995" s="9">
        <f t="shared" si="47"/>
        <v>2</v>
      </c>
      <c r="G995" s="9">
        <f>_xlfn.XLOOKUP(I995,过机服务商重量差!A:A,过机服务商重量差!L:L)</f>
        <v>5.5</v>
      </c>
      <c r="H995" s="9" t="str">
        <f ca="1">IFERROR(LOOKUP(1,0/((B995=名单!B:B)*(VALUE(AY995)&gt;=名单!E:E)*(VALUE(AY995)&lt;=名单!G:G)*(AA995="正常走货")),名单!H:H),"否")</f>
        <v>是</v>
      </c>
      <c r="I995" s="64" t="s">
        <v>3105</v>
      </c>
      <c r="J995" s="64" t="s">
        <v>3107</v>
      </c>
      <c r="L995" s="65" t="s">
        <v>845</v>
      </c>
      <c r="N995" s="64" t="s">
        <v>18</v>
      </c>
      <c r="O995" s="66"/>
      <c r="P995" s="66"/>
      <c r="T995" s="66"/>
      <c r="U995" s="65" t="s">
        <v>161</v>
      </c>
      <c r="V995" s="65" t="s">
        <v>14381</v>
      </c>
      <c r="W995" s="66"/>
      <c r="Y995" s="66"/>
      <c r="Z995" s="66"/>
      <c r="AA995" s="65" t="s">
        <v>14382</v>
      </c>
      <c r="AQ995" s="64">
        <v>0</v>
      </c>
      <c r="AU995" s="66"/>
      <c r="AV995" s="66"/>
      <c r="AW995" s="66"/>
      <c r="AX995" s="66"/>
      <c r="AY995" s="67" t="s">
        <v>15388</v>
      </c>
      <c r="BE995" s="66"/>
    </row>
    <row r="996" spans="1:58">
      <c r="A996" s="9" t="str">
        <f t="shared" si="45"/>
        <v>2026-01</v>
      </c>
      <c r="B996" s="9" t="str">
        <f>_xlfn.XLOOKUP(I996,过机服务商重量差!A:A,过机服务商重量差!G:G)</f>
        <v>无崖子</v>
      </c>
      <c r="C996" s="9" t="str">
        <f>IF(N996="FBA","主营产品",IF(N996="专线","专线",LOOKUP(1,0/((G996&gt;=提成标准!D:D)*(G996&lt;提成标准!E:E)),提成标准!C:C)))</f>
        <v>快递小货</v>
      </c>
      <c r="D996" s="9">
        <f t="shared" si="46"/>
        <v>1</v>
      </c>
      <c r="E996" s="9">
        <f>_xlfn.XLOOKUP(C996,提成标准!C:C,提成标准!H:H,"")</f>
        <v>2</v>
      </c>
      <c r="F996" s="9">
        <f t="shared" si="47"/>
        <v>2</v>
      </c>
      <c r="G996" s="9">
        <f>_xlfn.XLOOKUP(I996,过机服务商重量差!A:A,过机服务商重量差!L:L)</f>
        <v>3</v>
      </c>
      <c r="H996" s="9" t="str">
        <f ca="1">IFERROR(LOOKUP(1,0/((B996=名单!B:B)*(VALUE(AY996)&gt;=名单!E:E)*(VALUE(AY996)&lt;=名单!G:G)*(AA996="正常走货")),名单!H:H),"否")</f>
        <v>是</v>
      </c>
      <c r="I996" s="64" t="s">
        <v>3108</v>
      </c>
      <c r="J996" s="64" t="s">
        <v>3110</v>
      </c>
      <c r="L996" s="65" t="s">
        <v>336</v>
      </c>
      <c r="N996" s="64" t="s">
        <v>18</v>
      </c>
      <c r="O996" s="66"/>
      <c r="P996" s="66"/>
      <c r="T996" s="66"/>
      <c r="U996" s="65" t="s">
        <v>161</v>
      </c>
      <c r="V996" s="65" t="s">
        <v>14381</v>
      </c>
      <c r="W996" s="66"/>
      <c r="Y996" s="66"/>
      <c r="Z996" s="66"/>
      <c r="AA996" s="65" t="s">
        <v>14382</v>
      </c>
      <c r="AQ996" s="64">
        <v>0</v>
      </c>
      <c r="AU996" s="66"/>
      <c r="AV996" s="66"/>
      <c r="AW996" s="66"/>
      <c r="AX996" s="66"/>
      <c r="AY996" s="67" t="s">
        <v>15389</v>
      </c>
      <c r="BE996" s="66"/>
    </row>
    <row r="997" spans="1:58">
      <c r="A997" s="9" t="str">
        <f t="shared" si="45"/>
        <v>2026-01</v>
      </c>
      <c r="B997" s="9" t="str">
        <f>_xlfn.XLOOKUP(I997,过机服务商重量差!A:A,过机服务商重量差!G:G)</f>
        <v>无崖子</v>
      </c>
      <c r="C997" s="9" t="str">
        <f>IF(N997="FBA","主营产品",IF(N997="专线","专线",LOOKUP(1,0/((G997&gt;=提成标准!D:D)*(G997&lt;提成标准!E:E)),提成标准!C:C)))</f>
        <v>快递小货</v>
      </c>
      <c r="D997" s="9">
        <f t="shared" si="46"/>
        <v>1</v>
      </c>
      <c r="E997" s="9">
        <f>_xlfn.XLOOKUP(C997,提成标准!C:C,提成标准!H:H,"")</f>
        <v>2</v>
      </c>
      <c r="F997" s="9">
        <f t="shared" si="47"/>
        <v>2</v>
      </c>
      <c r="G997" s="9">
        <f>_xlfn.XLOOKUP(I997,过机服务商重量差!A:A,过机服务商重量差!L:L)</f>
        <v>2</v>
      </c>
      <c r="H997" s="9" t="str">
        <f ca="1">IFERROR(LOOKUP(1,0/((B997=名单!B:B)*(VALUE(AY997)&gt;=名单!E:E)*(VALUE(AY997)&lt;=名单!G:G)*(AA997="正常走货")),名单!H:H),"否")</f>
        <v>是</v>
      </c>
      <c r="I997" s="64" t="s">
        <v>3111</v>
      </c>
      <c r="J997" s="64" t="s">
        <v>3113</v>
      </c>
      <c r="L997" s="65" t="s">
        <v>160</v>
      </c>
      <c r="N997" s="64" t="s">
        <v>18</v>
      </c>
      <c r="O997" s="66"/>
      <c r="P997" s="66"/>
      <c r="T997" s="66"/>
      <c r="U997" s="65" t="s">
        <v>161</v>
      </c>
      <c r="V997" s="65" t="s">
        <v>14381</v>
      </c>
      <c r="W997" s="66"/>
      <c r="Y997" s="66"/>
      <c r="Z997" s="66"/>
      <c r="AA997" s="65" t="s">
        <v>14382</v>
      </c>
      <c r="AQ997" s="64">
        <v>0</v>
      </c>
      <c r="AU997" s="66"/>
      <c r="AV997" s="66"/>
      <c r="AW997" s="66"/>
      <c r="AX997" s="66"/>
      <c r="AY997" s="67" t="s">
        <v>15390</v>
      </c>
      <c r="BE997" s="66"/>
    </row>
    <row r="998" spans="1:58">
      <c r="A998" s="9" t="str">
        <f t="shared" si="45"/>
        <v>2026-01</v>
      </c>
      <c r="B998" s="9" t="str">
        <f>_xlfn.XLOOKUP(I998,过机服务商重量差!A:A,过机服务商重量差!G:G)</f>
        <v>无崖子</v>
      </c>
      <c r="C998" s="9" t="str">
        <f>IF(N998="FBA","主营产品",IF(N998="专线","专线",LOOKUP(1,0/((G998&gt;=提成标准!D:D)*(G998&lt;提成标准!E:E)),提成标准!C:C)))</f>
        <v>快递小货</v>
      </c>
      <c r="D998" s="9">
        <f t="shared" si="46"/>
        <v>1</v>
      </c>
      <c r="E998" s="9">
        <f>_xlfn.XLOOKUP(C998,提成标准!C:C,提成标准!H:H,"")</f>
        <v>2</v>
      </c>
      <c r="F998" s="9">
        <f t="shared" si="47"/>
        <v>2</v>
      </c>
      <c r="G998" s="9">
        <f>_xlfn.XLOOKUP(I998,过机服务商重量差!A:A,过机服务商重量差!L:L)</f>
        <v>3.5</v>
      </c>
      <c r="H998" s="9" t="str">
        <f ca="1">IFERROR(LOOKUP(1,0/((B998=名单!B:B)*(VALUE(AY998)&gt;=名单!E:E)*(VALUE(AY998)&lt;=名单!G:G)*(AA998="正常走货")),名单!H:H),"否")</f>
        <v>是</v>
      </c>
      <c r="I998" s="64" t="s">
        <v>3114</v>
      </c>
      <c r="J998" s="64" t="s">
        <v>3116</v>
      </c>
      <c r="L998" s="65" t="s">
        <v>160</v>
      </c>
      <c r="N998" s="64" t="s">
        <v>18</v>
      </c>
      <c r="O998" s="66"/>
      <c r="P998" s="66"/>
      <c r="T998" s="66"/>
      <c r="U998" s="65" t="s">
        <v>161</v>
      </c>
      <c r="V998" s="65" t="s">
        <v>14381</v>
      </c>
      <c r="W998" s="66"/>
      <c r="Y998" s="66"/>
      <c r="Z998" s="66"/>
      <c r="AA998" s="65" t="s">
        <v>14382</v>
      </c>
      <c r="AQ998" s="64">
        <v>0</v>
      </c>
      <c r="AV998" s="66"/>
      <c r="AW998" s="66"/>
      <c r="AX998" s="66"/>
      <c r="AY998" s="67" t="s">
        <v>15391</v>
      </c>
      <c r="BE998" s="66"/>
    </row>
    <row r="999" spans="1:58">
      <c r="A999" s="9" t="str">
        <f t="shared" si="45"/>
        <v>2026-01</v>
      </c>
      <c r="B999" s="9" t="str">
        <f>_xlfn.XLOOKUP(I999,过机服务商重量差!A:A,过机服务商重量差!G:G)</f>
        <v>无崖子</v>
      </c>
      <c r="C999" s="9" t="str">
        <f>IF(N999="FBA","主营产品",IF(N999="专线","专线",LOOKUP(1,0/((G999&gt;=提成标准!D:D)*(G999&lt;提成标准!E:E)),提成标准!C:C)))</f>
        <v>快递小货</v>
      </c>
      <c r="D999" s="9">
        <f t="shared" si="46"/>
        <v>1</v>
      </c>
      <c r="E999" s="9">
        <f>_xlfn.XLOOKUP(C999,提成标准!C:C,提成标准!H:H,"")</f>
        <v>2</v>
      </c>
      <c r="F999" s="9">
        <f t="shared" si="47"/>
        <v>2</v>
      </c>
      <c r="G999" s="9">
        <f>_xlfn.XLOOKUP(I999,过机服务商重量差!A:A,过机服务商重量差!L:L)</f>
        <v>1</v>
      </c>
      <c r="H999" s="9" t="str">
        <f ca="1">IFERROR(LOOKUP(1,0/((B999=名单!B:B)*(VALUE(AY999)&gt;=名单!E:E)*(VALUE(AY999)&lt;=名单!G:G)*(AA999="正常走货")),名单!H:H),"否")</f>
        <v>是</v>
      </c>
      <c r="I999" s="64" t="s">
        <v>3117</v>
      </c>
      <c r="J999" s="64" t="s">
        <v>3119</v>
      </c>
      <c r="L999" s="65" t="s">
        <v>160</v>
      </c>
      <c r="N999" s="64" t="s">
        <v>18</v>
      </c>
      <c r="O999" s="66"/>
      <c r="P999" s="66"/>
      <c r="T999" s="66"/>
      <c r="U999" s="65" t="s">
        <v>161</v>
      </c>
      <c r="V999" s="65" t="s">
        <v>14381</v>
      </c>
      <c r="W999" s="66"/>
      <c r="Y999" s="66"/>
      <c r="Z999" s="66"/>
      <c r="AA999" s="65" t="s">
        <v>14382</v>
      </c>
      <c r="AQ999" s="64">
        <v>0</v>
      </c>
      <c r="AU999" s="66"/>
      <c r="AV999" s="66"/>
      <c r="AW999" s="66"/>
      <c r="AX999" s="66"/>
      <c r="AY999" s="67" t="s">
        <v>15392</v>
      </c>
      <c r="BE999" s="66"/>
    </row>
    <row r="1000" spans="1:58">
      <c r="A1000" s="9" t="str">
        <f t="shared" si="45"/>
        <v>2026-01</v>
      </c>
      <c r="B1000" s="9" t="str">
        <f>_xlfn.XLOOKUP(I1000,过机服务商重量差!A:A,过机服务商重量差!G:G)</f>
        <v>无崖子</v>
      </c>
      <c r="C1000" s="9" t="str" cm="1">
        <f t="array" ref="C1000">IF(N1000="FBA","主营产品",IF(N1000="专线","专线",LOOKUP(1,0/((G1000&gt;=提成标准!D:D)*(G1000&lt;提成标准!E:E)),提成标准!C:C)))</f>
        <v>快递小货</v>
      </c>
      <c r="D1000" s="9">
        <f t="shared" si="46"/>
        <v>1</v>
      </c>
      <c r="E1000" s="9">
        <f>_xlfn.XLOOKUP(C1000,提成标准!C:C,提成标准!H:H,"")</f>
        <v>2</v>
      </c>
      <c r="F1000" s="9">
        <f t="shared" si="47"/>
        <v>2</v>
      </c>
      <c r="G1000" s="9">
        <f>_xlfn.XLOOKUP(I1000,过机服务商重量差!A:A,过机服务商重量差!L:L)</f>
        <v>0</v>
      </c>
      <c r="H1000" s="9" t="str">
        <f ca="1">IFERROR(LOOKUP(1,0/((B1000=名单!B:B)*(VALUE(AY1000)&gt;=名单!E:E)*(VALUE(AY1000)&lt;=名单!G:G)*(AA1000="正常走货")),名单!H:H),"否")</f>
        <v>是</v>
      </c>
      <c r="I1000" s="64" t="s">
        <v>3120</v>
      </c>
      <c r="J1000" s="64" t="s">
        <v>3122</v>
      </c>
      <c r="L1000" s="65" t="s">
        <v>603</v>
      </c>
      <c r="N1000" s="64" t="s">
        <v>18</v>
      </c>
      <c r="O1000" s="66"/>
      <c r="P1000" s="66"/>
      <c r="T1000" s="66"/>
      <c r="U1000" s="65" t="s">
        <v>540</v>
      </c>
      <c r="V1000" s="65" t="s">
        <v>14413</v>
      </c>
      <c r="W1000" s="66"/>
      <c r="Y1000" s="66"/>
      <c r="Z1000" s="66"/>
      <c r="AA1000" s="65" t="s">
        <v>14382</v>
      </c>
      <c r="AQ1000" s="64">
        <v>218.4</v>
      </c>
      <c r="AU1000" s="66"/>
      <c r="AV1000" s="66"/>
      <c r="AW1000" s="66"/>
      <c r="AX1000" s="66"/>
      <c r="AY1000" s="67" t="s">
        <v>15393</v>
      </c>
      <c r="BE1000" s="66"/>
    </row>
    <row r="1001" spans="1:58">
      <c r="A1001" s="9" t="str">
        <f t="shared" si="45"/>
        <v>2026-01</v>
      </c>
      <c r="B1001" s="9" t="str">
        <f>_xlfn.XLOOKUP(I1001,过机服务商重量差!A:A,过机服务商重量差!G:G)</f>
        <v>玉麒麟</v>
      </c>
      <c r="C1001" s="9" t="str">
        <f>IF(N1001="FBA","主营产品",IF(N1001="专线","专线",LOOKUP(1,0/((G1001&gt;=提成标准!D:D)*(G1001&lt;提成标准!E:E)),提成标准!C:C)))</f>
        <v>快递大货</v>
      </c>
      <c r="D1001" s="9">
        <f t="shared" si="46"/>
        <v>52</v>
      </c>
      <c r="E1001" s="9">
        <f>_xlfn.XLOOKUP(C1001,提成标准!C:C,提成标准!H:H,"")</f>
        <v>0.1</v>
      </c>
      <c r="F1001" s="9">
        <f t="shared" si="47"/>
        <v>5.2</v>
      </c>
      <c r="G1001" s="9">
        <f>_xlfn.XLOOKUP(I1001,过机服务商重量差!A:A,过机服务商重量差!L:L)</f>
        <v>52</v>
      </c>
      <c r="H1001" s="9" t="str">
        <f ca="1">IFERROR(LOOKUP(1,0/((B1001=名单!B:B)*(VALUE(AY1001)&gt;=名单!E:E)*(VALUE(AY1001)&lt;=名单!G:G)*(AA1001="正常走货")),名单!H:H),"否")</f>
        <v>否</v>
      </c>
      <c r="I1001" s="64" t="s">
        <v>3123</v>
      </c>
      <c r="J1001" s="64" t="s">
        <v>3125</v>
      </c>
      <c r="L1001" s="65" t="s">
        <v>17</v>
      </c>
      <c r="N1001" s="64" t="s">
        <v>18</v>
      </c>
      <c r="O1001" s="66"/>
      <c r="P1001" s="66"/>
      <c r="T1001" s="66"/>
      <c r="U1001" s="65" t="s">
        <v>90</v>
      </c>
      <c r="V1001" s="65" t="s">
        <v>14410</v>
      </c>
      <c r="W1001" s="66"/>
      <c r="Y1001" s="66"/>
      <c r="Z1001" s="66"/>
      <c r="AA1001" s="65" t="s">
        <v>14382</v>
      </c>
      <c r="AQ1001" s="64">
        <v>553.98</v>
      </c>
      <c r="AU1001" s="66"/>
      <c r="AV1001" s="66"/>
      <c r="AW1001" s="66"/>
      <c r="AX1001" s="66"/>
      <c r="AY1001" s="67" t="s">
        <v>15394</v>
      </c>
      <c r="BE1001" s="66"/>
    </row>
    <row r="1002" spans="1:58">
      <c r="A1002" s="9" t="str">
        <f t="shared" si="45"/>
        <v>2026-01</v>
      </c>
      <c r="B1002" s="9" t="str">
        <f>_xlfn.XLOOKUP(I1002,过机服务商重量差!A:A,过机服务商重量差!G:G)</f>
        <v>玉麒麟</v>
      </c>
      <c r="C1002" s="9" t="str">
        <f>IF(N1002="FBA","主营产品",IF(N1002="专线","专线",LOOKUP(1,0/((G1002&gt;=提成标准!D:D)*(G1002&lt;提成标准!E:E)),提成标准!C:C)))</f>
        <v>快递小货</v>
      </c>
      <c r="D1002" s="9">
        <f t="shared" si="46"/>
        <v>1</v>
      </c>
      <c r="E1002" s="9">
        <f>_xlfn.XLOOKUP(C1002,提成标准!C:C,提成标准!H:H,"")</f>
        <v>2</v>
      </c>
      <c r="F1002" s="9">
        <f t="shared" si="47"/>
        <v>2</v>
      </c>
      <c r="G1002" s="9">
        <f>_xlfn.XLOOKUP(I1002,过机服务商重量差!A:A,过机服务商重量差!L:L)</f>
        <v>14.5</v>
      </c>
      <c r="H1002" s="9" t="str">
        <f ca="1">IFERROR(LOOKUP(1,0/((B1002=名单!B:B)*(VALUE(AY1002)&gt;=名单!E:E)*(VALUE(AY1002)&lt;=名单!G:G)*(AA1002="正常走货")),名单!H:H),"否")</f>
        <v>否</v>
      </c>
      <c r="I1002" s="64" t="s">
        <v>3126</v>
      </c>
      <c r="J1002" s="64" t="s">
        <v>3128</v>
      </c>
      <c r="L1002" s="65" t="s">
        <v>17</v>
      </c>
      <c r="N1002" s="64" t="s">
        <v>18</v>
      </c>
      <c r="O1002" s="66"/>
      <c r="P1002" s="66"/>
      <c r="T1002" s="66"/>
      <c r="U1002" s="65" t="s">
        <v>191</v>
      </c>
      <c r="V1002" s="65" t="s">
        <v>14413</v>
      </c>
      <c r="W1002" s="66"/>
      <c r="Y1002" s="66"/>
      <c r="Z1002" s="66"/>
      <c r="AA1002" s="65" t="s">
        <v>14382</v>
      </c>
      <c r="AQ1002" s="64">
        <v>134</v>
      </c>
      <c r="AV1002" s="66"/>
      <c r="AX1002" s="66"/>
      <c r="AY1002" s="67" t="s">
        <v>15395</v>
      </c>
      <c r="BC1002" s="66"/>
      <c r="BE1002" s="66"/>
      <c r="BF1002" s="66"/>
    </row>
    <row r="1003" spans="1:58">
      <c r="A1003" s="9" t="str">
        <f t="shared" si="45"/>
        <v>2026-01</v>
      </c>
      <c r="B1003" s="9" t="str">
        <f>_xlfn.XLOOKUP(I1003,过机服务商重量差!A:A,过机服务商重量差!G:G)</f>
        <v>玉麒麟</v>
      </c>
      <c r="C1003" s="9" t="str">
        <f>IF(N1003="FBA","主营产品",IF(N1003="专线","专线",LOOKUP(1,0/((G1003&gt;=提成标准!D:D)*(G1003&lt;提成标准!E:E)),提成标准!C:C)))</f>
        <v>快递大货</v>
      </c>
      <c r="D1003" s="9">
        <f t="shared" si="46"/>
        <v>21</v>
      </c>
      <c r="E1003" s="9">
        <f>_xlfn.XLOOKUP(C1003,提成标准!C:C,提成标准!H:H,"")</f>
        <v>0.1</v>
      </c>
      <c r="F1003" s="9">
        <f t="shared" si="47"/>
        <v>2.1</v>
      </c>
      <c r="G1003" s="9">
        <f>_xlfn.XLOOKUP(I1003,过机服务商重量差!A:A,过机服务商重量差!L:L)</f>
        <v>21</v>
      </c>
      <c r="H1003" s="9" t="str">
        <f ca="1">IFERROR(LOOKUP(1,0/((B1003=名单!B:B)*(VALUE(AY1003)&gt;=名单!E:E)*(VALUE(AY1003)&lt;=名单!G:G)*(AA1003="正常走货")),名单!H:H),"否")</f>
        <v>否</v>
      </c>
      <c r="I1003" s="64" t="s">
        <v>3129</v>
      </c>
      <c r="J1003" s="64" t="s">
        <v>3131</v>
      </c>
      <c r="L1003" s="64" t="s">
        <v>17</v>
      </c>
      <c r="N1003" s="64" t="s">
        <v>18</v>
      </c>
      <c r="O1003" s="66"/>
      <c r="P1003" s="66"/>
      <c r="T1003" s="66"/>
      <c r="U1003" s="65" t="s">
        <v>215</v>
      </c>
      <c r="V1003" s="65" t="s">
        <v>14381</v>
      </c>
      <c r="W1003" s="66"/>
      <c r="Y1003" s="66"/>
      <c r="Z1003" s="66"/>
      <c r="AA1003" s="65" t="s">
        <v>14382</v>
      </c>
      <c r="AQ1003" s="64">
        <v>89.7</v>
      </c>
      <c r="AU1003" s="66"/>
      <c r="AV1003" s="66"/>
      <c r="AX1003" s="66"/>
      <c r="AY1003" s="67" t="s">
        <v>15396</v>
      </c>
      <c r="BE1003" s="66"/>
    </row>
    <row r="1004" spans="1:58">
      <c r="A1004" s="9" t="str">
        <f t="shared" si="45"/>
        <v>2026-01</v>
      </c>
      <c r="B1004" s="9" t="str">
        <f>_xlfn.XLOOKUP(I1004,过机服务商重量差!A:A,过机服务商重量差!G:G)</f>
        <v>玉麒麟</v>
      </c>
      <c r="C1004" s="9" t="str">
        <f>IF(N1004="FBA","主营产品",IF(N1004="专线","专线",LOOKUP(1,0/((G1004&gt;=提成标准!D:D)*(G1004&lt;提成标准!E:E)),提成标准!C:C)))</f>
        <v>快递大货</v>
      </c>
      <c r="D1004" s="9">
        <f t="shared" si="46"/>
        <v>28</v>
      </c>
      <c r="E1004" s="9">
        <f>_xlfn.XLOOKUP(C1004,提成标准!C:C,提成标准!H:H,"")</f>
        <v>0.1</v>
      </c>
      <c r="F1004" s="9">
        <f t="shared" si="47"/>
        <v>2.8</v>
      </c>
      <c r="G1004" s="9">
        <f>_xlfn.XLOOKUP(I1004,过机服务商重量差!A:A,过机服务商重量差!L:L)</f>
        <v>28</v>
      </c>
      <c r="H1004" s="9" t="str">
        <f ca="1">IFERROR(LOOKUP(1,0/((B1004=名单!B:B)*(VALUE(AY1004)&gt;=名单!E:E)*(VALUE(AY1004)&lt;=名单!G:G)*(AA1004="正常走货")),名单!H:H),"否")</f>
        <v>否</v>
      </c>
      <c r="I1004" s="64" t="s">
        <v>3132</v>
      </c>
      <c r="J1004" s="64" t="s">
        <v>3134</v>
      </c>
      <c r="L1004" s="64" t="s">
        <v>17</v>
      </c>
      <c r="N1004" s="64" t="s">
        <v>18</v>
      </c>
      <c r="O1004" s="66"/>
      <c r="P1004" s="66"/>
      <c r="T1004" s="66"/>
      <c r="U1004" s="65" t="s">
        <v>227</v>
      </c>
      <c r="V1004" s="65" t="s">
        <v>14413</v>
      </c>
      <c r="W1004" s="66"/>
      <c r="Y1004" s="66"/>
      <c r="Z1004" s="66"/>
      <c r="AA1004" s="65" t="s">
        <v>14382</v>
      </c>
      <c r="AQ1004" s="64">
        <v>272.92</v>
      </c>
      <c r="AU1004" s="66"/>
      <c r="AV1004" s="66"/>
      <c r="AX1004" s="66"/>
      <c r="AY1004" s="67" t="s">
        <v>15397</v>
      </c>
      <c r="BE1004" s="66"/>
      <c r="BF1004" s="66"/>
    </row>
    <row r="1005" spans="1:58">
      <c r="A1005" s="9" t="str">
        <f t="shared" si="45"/>
        <v>2026-01</v>
      </c>
      <c r="B1005" s="9" t="str">
        <f>_xlfn.XLOOKUP(I1005,过机服务商重量差!A:A,过机服务商重量差!G:G)</f>
        <v>玉麒麟</v>
      </c>
      <c r="C1005" s="9" t="str">
        <f>IF(N1005="FBA","主营产品",IF(N1005="专线","专线",LOOKUP(1,0/((G1005&gt;=提成标准!D:D)*(G1005&lt;提成标准!E:E)),提成标准!C:C)))</f>
        <v>快递小货</v>
      </c>
      <c r="D1005" s="9">
        <f t="shared" si="46"/>
        <v>1</v>
      </c>
      <c r="E1005" s="9">
        <f>_xlfn.XLOOKUP(C1005,提成标准!C:C,提成标准!H:H,"")</f>
        <v>2</v>
      </c>
      <c r="F1005" s="9">
        <f t="shared" si="47"/>
        <v>2</v>
      </c>
      <c r="G1005" s="9">
        <f>_xlfn.XLOOKUP(I1005,过机服务商重量差!A:A,过机服务商重量差!L:L)</f>
        <v>4</v>
      </c>
      <c r="H1005" s="9" t="str">
        <f ca="1">IFERROR(LOOKUP(1,0/((B1005=名单!B:B)*(VALUE(AY1005)&gt;=名单!E:E)*(VALUE(AY1005)&lt;=名单!G:G)*(AA1005="正常走货")),名单!H:H),"否")</f>
        <v>否</v>
      </c>
      <c r="I1005" s="64" t="s">
        <v>3135</v>
      </c>
      <c r="J1005" s="64" t="s">
        <v>3137</v>
      </c>
      <c r="L1005" s="65" t="s">
        <v>17</v>
      </c>
      <c r="N1005" s="65" t="s">
        <v>18</v>
      </c>
      <c r="O1005" s="66"/>
      <c r="P1005" s="66"/>
      <c r="T1005" s="66"/>
      <c r="U1005" s="65" t="s">
        <v>99</v>
      </c>
      <c r="V1005" s="65" t="s">
        <v>14413</v>
      </c>
      <c r="W1005" s="66"/>
      <c r="Y1005" s="66"/>
      <c r="Z1005" s="66"/>
      <c r="AA1005" s="65" t="s">
        <v>14382</v>
      </c>
      <c r="AQ1005" s="64">
        <v>64</v>
      </c>
      <c r="AU1005" s="66"/>
      <c r="AV1005" s="66"/>
      <c r="AW1005" s="66"/>
      <c r="AX1005" s="66"/>
      <c r="AY1005" s="67" t="s">
        <v>15398</v>
      </c>
      <c r="BE1005" s="66"/>
    </row>
    <row r="1006" spans="1:58">
      <c r="A1006" s="9" t="str">
        <f t="shared" si="45"/>
        <v>2026-01</v>
      </c>
      <c r="B1006" s="9" t="str">
        <f>_xlfn.XLOOKUP(I1006,过机服务商重量差!A:A,过机服务商重量差!G:G)</f>
        <v>玉麒麟</v>
      </c>
      <c r="C1006" s="9" t="str">
        <f>IF(N1006="FBA","主营产品",IF(N1006="专线","专线",LOOKUP(1,0/((G1006&gt;=提成标准!D:D)*(G1006&lt;提成标准!E:E)),提成标准!C:C)))</f>
        <v>快递小货</v>
      </c>
      <c r="D1006" s="9">
        <f t="shared" si="46"/>
        <v>1</v>
      </c>
      <c r="E1006" s="9">
        <f>_xlfn.XLOOKUP(C1006,提成标准!C:C,提成标准!H:H,"")</f>
        <v>2</v>
      </c>
      <c r="F1006" s="9">
        <f t="shared" si="47"/>
        <v>2</v>
      </c>
      <c r="G1006" s="9">
        <f>_xlfn.XLOOKUP(I1006,过机服务商重量差!A:A,过机服务商重量差!L:L)</f>
        <v>6.5</v>
      </c>
      <c r="H1006" s="9" t="str">
        <f ca="1">IFERROR(LOOKUP(1,0/((B1006=名单!B:B)*(VALUE(AY1006)&gt;=名单!E:E)*(VALUE(AY1006)&lt;=名单!G:G)*(AA1006="正常走货")),名单!H:H),"否")</f>
        <v>否</v>
      </c>
      <c r="I1006" s="64" t="s">
        <v>3138</v>
      </c>
      <c r="J1006" s="64" t="s">
        <v>3140</v>
      </c>
      <c r="L1006" s="65" t="s">
        <v>17</v>
      </c>
      <c r="N1006" s="64" t="s">
        <v>18</v>
      </c>
      <c r="O1006" s="66"/>
      <c r="P1006" s="66"/>
      <c r="T1006" s="66"/>
      <c r="U1006" s="65" t="s">
        <v>767</v>
      </c>
      <c r="V1006" s="65" t="s">
        <v>14385</v>
      </c>
      <c r="W1006" s="66"/>
      <c r="Y1006" s="66"/>
      <c r="Z1006" s="66"/>
      <c r="AA1006" s="65" t="s">
        <v>14382</v>
      </c>
      <c r="AQ1006" s="64">
        <v>22.16</v>
      </c>
      <c r="AU1006" s="66"/>
      <c r="AV1006" s="66"/>
      <c r="AW1006" s="66"/>
      <c r="AX1006" s="66"/>
      <c r="AY1006" s="67" t="s">
        <v>15399</v>
      </c>
      <c r="BE1006" s="66"/>
      <c r="BF1006" s="66"/>
    </row>
    <row r="1007" spans="1:58">
      <c r="A1007" s="9" t="str">
        <f t="shared" si="45"/>
        <v>2026-01</v>
      </c>
      <c r="B1007" s="9" t="str">
        <f>_xlfn.XLOOKUP(I1007,过机服务商重量差!A:A,过机服务商重量差!G:G)</f>
        <v>玉麒麟</v>
      </c>
      <c r="C1007" s="9" t="str">
        <f>IF(N1007="FBA","主营产品",IF(N1007="专线","专线",LOOKUP(1,0/((G1007&gt;=提成标准!D:D)*(G1007&lt;提成标准!E:E)),提成标准!C:C)))</f>
        <v>快递小货</v>
      </c>
      <c r="D1007" s="9">
        <f t="shared" si="46"/>
        <v>1</v>
      </c>
      <c r="E1007" s="9">
        <f>_xlfn.XLOOKUP(C1007,提成标准!C:C,提成标准!H:H,"")</f>
        <v>2</v>
      </c>
      <c r="F1007" s="9">
        <f t="shared" si="47"/>
        <v>2</v>
      </c>
      <c r="G1007" s="9">
        <f>_xlfn.XLOOKUP(I1007,过机服务商重量差!A:A,过机服务商重量差!L:L)</f>
        <v>1</v>
      </c>
      <c r="H1007" s="9" t="str">
        <f ca="1">IFERROR(LOOKUP(1,0/((B1007=名单!B:B)*(VALUE(AY1007)&gt;=名单!E:E)*(VALUE(AY1007)&lt;=名单!G:G)*(AA1007="正常走货")),名单!H:H),"否")</f>
        <v>否</v>
      </c>
      <c r="I1007" s="64" t="s">
        <v>3141</v>
      </c>
      <c r="J1007" s="64" t="s">
        <v>3143</v>
      </c>
      <c r="L1007" s="65" t="s">
        <v>17</v>
      </c>
      <c r="N1007" s="64" t="s">
        <v>18</v>
      </c>
      <c r="O1007" s="66"/>
      <c r="P1007" s="66"/>
      <c r="T1007" s="66"/>
      <c r="U1007" s="65" t="s">
        <v>99</v>
      </c>
      <c r="V1007" s="65" t="s">
        <v>14413</v>
      </c>
      <c r="W1007" s="66"/>
      <c r="Y1007" s="66"/>
      <c r="Z1007" s="66"/>
      <c r="AA1007" s="65" t="s">
        <v>14382</v>
      </c>
      <c r="AQ1007" s="64">
        <v>90.72</v>
      </c>
      <c r="AV1007" s="66"/>
      <c r="AX1007" s="66"/>
      <c r="AY1007" s="67" t="s">
        <v>15400</v>
      </c>
      <c r="BE1007" s="66"/>
    </row>
    <row r="1008" spans="1:58">
      <c r="A1008" s="9" t="str">
        <f t="shared" si="45"/>
        <v>2026-01</v>
      </c>
      <c r="B1008" s="9" t="str">
        <f>_xlfn.XLOOKUP(I1008,过机服务商重量差!A:A,过机服务商重量差!G:G)</f>
        <v>帅时莹</v>
      </c>
      <c r="C1008" s="9" t="str">
        <f>IF(N1008="FBA","主营产品",IF(N1008="专线","专线",LOOKUP(1,0/((G1008&gt;=提成标准!D:D)*(G1008&lt;提成标准!E:E)),提成标准!C:C)))</f>
        <v>快递大货</v>
      </c>
      <c r="D1008" s="9">
        <f t="shared" si="46"/>
        <v>32</v>
      </c>
      <c r="E1008" s="9">
        <f>_xlfn.XLOOKUP(C1008,提成标准!C:C,提成标准!H:H,"")</f>
        <v>0.1</v>
      </c>
      <c r="F1008" s="9">
        <f t="shared" si="47"/>
        <v>3.2</v>
      </c>
      <c r="G1008" s="9">
        <f>_xlfn.XLOOKUP(I1008,过机服务商重量差!A:A,过机服务商重量差!L:L)</f>
        <v>32</v>
      </c>
      <c r="H1008" s="9" t="str">
        <f ca="1">IFERROR(LOOKUP(1,0/((B1008=名单!B:B)*(VALUE(AY1008)&gt;=名单!E:E)*(VALUE(AY1008)&lt;=名单!G:G)*(AA1008="正常走货")),名单!H:H),"否")</f>
        <v>否</v>
      </c>
      <c r="I1008" s="64" t="s">
        <v>3144</v>
      </c>
      <c r="J1008" s="64" t="s">
        <v>3146</v>
      </c>
      <c r="L1008" s="65" t="s">
        <v>140</v>
      </c>
      <c r="N1008" s="64" t="s">
        <v>18</v>
      </c>
      <c r="O1008" s="66"/>
      <c r="P1008" s="66"/>
      <c r="T1008" s="66"/>
      <c r="U1008" s="65" t="s">
        <v>199</v>
      </c>
      <c r="V1008" s="65" t="s">
        <v>14442</v>
      </c>
      <c r="W1008" s="66"/>
      <c r="Y1008" s="66"/>
      <c r="Z1008" s="66"/>
      <c r="AA1008" s="65" t="s">
        <v>14382</v>
      </c>
      <c r="AQ1008" s="64">
        <v>21.1199999999999</v>
      </c>
      <c r="AV1008" s="66"/>
      <c r="AX1008" s="66"/>
      <c r="AY1008" s="67" t="s">
        <v>15401</v>
      </c>
      <c r="BE1008" s="66"/>
    </row>
    <row r="1009" spans="1:58">
      <c r="A1009" s="9" t="str">
        <f t="shared" si="45"/>
        <v>2026-01</v>
      </c>
      <c r="B1009" s="9" t="str">
        <f>_xlfn.XLOOKUP(I1009,过机服务商重量差!A:A,过机服务商重量差!G:G)</f>
        <v>帅时莹</v>
      </c>
      <c r="C1009" s="9" t="str">
        <f>IF(N1009="FBA","主营产品",IF(N1009="专线","专线",LOOKUP(1,0/((G1009&gt;=提成标准!D:D)*(G1009&lt;提成标准!E:E)),提成标准!C:C)))</f>
        <v>快递大货</v>
      </c>
      <c r="D1009" s="9">
        <f t="shared" si="46"/>
        <v>64</v>
      </c>
      <c r="E1009" s="9">
        <f>_xlfn.XLOOKUP(C1009,提成标准!C:C,提成标准!H:H,"")</f>
        <v>0.1</v>
      </c>
      <c r="F1009" s="9">
        <f t="shared" si="47"/>
        <v>6.4</v>
      </c>
      <c r="G1009" s="9">
        <f>_xlfn.XLOOKUP(I1009,过机服务商重量差!A:A,过机服务商重量差!L:L)</f>
        <v>64</v>
      </c>
      <c r="H1009" s="9" t="str">
        <f ca="1">IFERROR(LOOKUP(1,0/((B1009=名单!B:B)*(VALUE(AY1009)&gt;=名单!E:E)*(VALUE(AY1009)&lt;=名单!G:G)*(AA1009="正常走货")),名单!H:H),"否")</f>
        <v>否</v>
      </c>
      <c r="I1009" s="64" t="s">
        <v>3147</v>
      </c>
      <c r="J1009" s="64" t="s">
        <v>3149</v>
      </c>
      <c r="L1009" s="65" t="s">
        <v>140</v>
      </c>
      <c r="N1009" s="64" t="s">
        <v>18</v>
      </c>
      <c r="O1009" s="66"/>
      <c r="P1009" s="66"/>
      <c r="T1009" s="66"/>
      <c r="U1009" s="65" t="s">
        <v>199</v>
      </c>
      <c r="V1009" s="65" t="s">
        <v>14442</v>
      </c>
      <c r="W1009" s="66"/>
      <c r="Y1009" s="66"/>
      <c r="Z1009" s="66"/>
      <c r="AA1009" s="65" t="s">
        <v>14382</v>
      </c>
      <c r="AQ1009" s="64">
        <v>155.52</v>
      </c>
      <c r="AV1009" s="66"/>
      <c r="AX1009" s="66"/>
      <c r="AY1009" s="67" t="s">
        <v>15402</v>
      </c>
      <c r="BE1009" s="66"/>
      <c r="BF1009" s="66"/>
    </row>
    <row r="1010" spans="1:58">
      <c r="A1010" s="9" t="str">
        <f t="shared" si="45"/>
        <v>2026-01</v>
      </c>
      <c r="B1010" s="9" t="str">
        <f>_xlfn.XLOOKUP(I1010,过机服务商重量差!A:A,过机服务商重量差!G:G)</f>
        <v>帅时莹</v>
      </c>
      <c r="C1010" s="9" t="str">
        <f>IF(N1010="FBA","主营产品",IF(N1010="专线","专线",LOOKUP(1,0/((G1010&gt;=提成标准!D:D)*(G1010&lt;提成标准!E:E)),提成标准!C:C)))</f>
        <v>快递大货</v>
      </c>
      <c r="D1010" s="9">
        <f t="shared" si="46"/>
        <v>89</v>
      </c>
      <c r="E1010" s="9">
        <f>_xlfn.XLOOKUP(C1010,提成标准!C:C,提成标准!H:H,"")</f>
        <v>0.1</v>
      </c>
      <c r="F1010" s="9">
        <f t="shared" si="47"/>
        <v>8.9</v>
      </c>
      <c r="G1010" s="9">
        <f>_xlfn.XLOOKUP(I1010,过机服务商重量差!A:A,过机服务商重量差!L:L)</f>
        <v>89</v>
      </c>
      <c r="H1010" s="9" t="str">
        <f ca="1">IFERROR(LOOKUP(1,0/((B1010=名单!B:B)*(VALUE(AY1010)&gt;=名单!E:E)*(VALUE(AY1010)&lt;=名单!G:G)*(AA1010="正常走货")),名单!H:H),"否")</f>
        <v>否</v>
      </c>
      <c r="I1010" s="64" t="s">
        <v>3150</v>
      </c>
      <c r="J1010" s="64" t="s">
        <v>3152</v>
      </c>
      <c r="L1010" s="65" t="s">
        <v>1184</v>
      </c>
      <c r="N1010" s="64" t="s">
        <v>18</v>
      </c>
      <c r="O1010" s="66"/>
      <c r="P1010" s="66"/>
      <c r="T1010" s="66"/>
      <c r="U1010" s="65" t="s">
        <v>442</v>
      </c>
      <c r="V1010" s="65" t="s">
        <v>14413</v>
      </c>
      <c r="W1010" s="66"/>
      <c r="Y1010" s="66"/>
      <c r="Z1010" s="66"/>
      <c r="AA1010" s="65" t="s">
        <v>14382</v>
      </c>
      <c r="AQ1010" s="64">
        <v>395</v>
      </c>
      <c r="AU1010" s="66"/>
      <c r="AV1010" s="66"/>
      <c r="AW1010" s="66"/>
      <c r="AX1010" s="66"/>
      <c r="AY1010" s="67" t="s">
        <v>15403</v>
      </c>
      <c r="BE1010" s="66"/>
    </row>
    <row r="1011" spans="1:58">
      <c r="A1011" s="9" t="str">
        <f t="shared" si="45"/>
        <v>2026-01</v>
      </c>
      <c r="B1011" s="9" t="str">
        <f>_xlfn.XLOOKUP(I1011,过机服务商重量差!A:A,过机服务商重量差!G:G)</f>
        <v>帅时莹</v>
      </c>
      <c r="C1011" s="9" t="str">
        <f>IF(N1011="FBA","主营产品",IF(N1011="专线","专线",LOOKUP(1,0/((G1011&gt;=提成标准!D:D)*(G1011&lt;提成标准!E:E)),提成标准!C:C)))</f>
        <v>快递大货</v>
      </c>
      <c r="D1011" s="9">
        <f t="shared" si="46"/>
        <v>31</v>
      </c>
      <c r="E1011" s="9">
        <f>_xlfn.XLOOKUP(C1011,提成标准!C:C,提成标准!H:H,"")</f>
        <v>0.1</v>
      </c>
      <c r="F1011" s="9">
        <f t="shared" si="47"/>
        <v>3.1</v>
      </c>
      <c r="G1011" s="9">
        <f>_xlfn.XLOOKUP(I1011,过机服务商重量差!A:A,过机服务商重量差!L:L)</f>
        <v>31</v>
      </c>
      <c r="H1011" s="9" t="str">
        <f ca="1">IFERROR(LOOKUP(1,0/((B1011=名单!B:B)*(VALUE(AY1011)&gt;=名单!E:E)*(VALUE(AY1011)&lt;=名单!G:G)*(AA1011="正常走货")),名单!H:H),"否")</f>
        <v>否</v>
      </c>
      <c r="I1011" s="64" t="s">
        <v>3153</v>
      </c>
      <c r="J1011" s="64" t="s">
        <v>3155</v>
      </c>
      <c r="L1011" s="65" t="s">
        <v>1184</v>
      </c>
      <c r="N1011" s="64" t="s">
        <v>18</v>
      </c>
      <c r="O1011" s="66"/>
      <c r="P1011" s="66"/>
      <c r="T1011" s="66"/>
      <c r="U1011" s="65" t="s">
        <v>442</v>
      </c>
      <c r="V1011" s="65" t="s">
        <v>14413</v>
      </c>
      <c r="W1011" s="66"/>
      <c r="Y1011" s="66"/>
      <c r="Z1011" s="66"/>
      <c r="AA1011" s="65" t="s">
        <v>14382</v>
      </c>
      <c r="AQ1011" s="64">
        <v>155</v>
      </c>
      <c r="AV1011" s="66"/>
      <c r="AX1011" s="66"/>
      <c r="AY1011" s="67" t="s">
        <v>15404</v>
      </c>
      <c r="BE1011" s="66"/>
    </row>
    <row r="1012" spans="1:58">
      <c r="A1012" s="9" t="str">
        <f t="shared" si="45"/>
        <v>2026-01</v>
      </c>
      <c r="B1012" s="9" t="str">
        <f>_xlfn.XLOOKUP(I1012,过机服务商重量差!A:A,过机服务商重量差!G:G)</f>
        <v>玉麒麟</v>
      </c>
      <c r="C1012" s="9" t="str">
        <f>IF(N1012="FBA","主营产品",IF(N1012="专线","专线",LOOKUP(1,0/((G1012&gt;=提成标准!D:D)*(G1012&lt;提成标准!E:E)),提成标准!C:C)))</f>
        <v>快递小货</v>
      </c>
      <c r="D1012" s="9">
        <f t="shared" si="46"/>
        <v>1</v>
      </c>
      <c r="E1012" s="9">
        <f>_xlfn.XLOOKUP(C1012,提成标准!C:C,提成标准!H:H,"")</f>
        <v>2</v>
      </c>
      <c r="F1012" s="9">
        <f t="shared" si="47"/>
        <v>2</v>
      </c>
      <c r="G1012" s="9">
        <f>_xlfn.XLOOKUP(I1012,过机服务商重量差!A:A,过机服务商重量差!L:L)</f>
        <v>1</v>
      </c>
      <c r="H1012" s="9" t="str">
        <f ca="1">IFERROR(LOOKUP(1,0/((B1012=名单!B:B)*(VALUE(AY1012)&gt;=名单!E:E)*(VALUE(AY1012)&lt;=名单!G:G)*(AA1012="正常走货")),名单!H:H),"否")</f>
        <v>否</v>
      </c>
      <c r="I1012" s="64" t="s">
        <v>3156</v>
      </c>
      <c r="J1012" s="64" t="s">
        <v>3158</v>
      </c>
      <c r="L1012" s="65" t="s">
        <v>17</v>
      </c>
      <c r="N1012" s="64" t="s">
        <v>18</v>
      </c>
      <c r="O1012" s="66"/>
      <c r="P1012" s="66"/>
      <c r="T1012" s="66"/>
      <c r="U1012" s="65" t="s">
        <v>99</v>
      </c>
      <c r="V1012" s="65" t="s">
        <v>14413</v>
      </c>
      <c r="W1012" s="66"/>
      <c r="Y1012" s="66"/>
      <c r="Z1012" s="66"/>
      <c r="AA1012" s="65" t="s">
        <v>14382</v>
      </c>
      <c r="AQ1012" s="64">
        <v>61.6</v>
      </c>
      <c r="AV1012" s="66"/>
      <c r="AX1012" s="66"/>
      <c r="AY1012" s="67" t="s">
        <v>15405</v>
      </c>
      <c r="BE1012" s="66"/>
    </row>
    <row r="1013" spans="1:58">
      <c r="A1013" s="9" t="str">
        <f t="shared" si="45"/>
        <v>2026-01</v>
      </c>
      <c r="B1013" s="9" t="str">
        <f>_xlfn.XLOOKUP(I1013,过机服务商重量差!A:A,过机服务商重量差!G:G)</f>
        <v>玉麒麟</v>
      </c>
      <c r="C1013" s="9" t="str">
        <f>IF(N1013="FBA","主营产品",IF(N1013="专线","专线",LOOKUP(1,0/((G1013&gt;=提成标准!D:D)*(G1013&lt;提成标准!E:E)),提成标准!C:C)))</f>
        <v>快递小货</v>
      </c>
      <c r="D1013" s="9">
        <f t="shared" si="46"/>
        <v>1</v>
      </c>
      <c r="E1013" s="9">
        <f>_xlfn.XLOOKUP(C1013,提成标准!C:C,提成标准!H:H,"")</f>
        <v>2</v>
      </c>
      <c r="F1013" s="9">
        <f t="shared" si="47"/>
        <v>2</v>
      </c>
      <c r="G1013" s="9">
        <f>_xlfn.XLOOKUP(I1013,过机服务商重量差!A:A,过机服务商重量差!L:L)</f>
        <v>1.5</v>
      </c>
      <c r="H1013" s="9" t="str">
        <f ca="1">IFERROR(LOOKUP(1,0/((B1013=名单!B:B)*(VALUE(AY1013)&gt;=名单!E:E)*(VALUE(AY1013)&lt;=名单!G:G)*(AA1013="正常走货")),名单!H:H),"否")</f>
        <v>否</v>
      </c>
      <c r="I1013" s="64" t="s">
        <v>3159</v>
      </c>
      <c r="J1013" s="64" t="s">
        <v>3161</v>
      </c>
      <c r="L1013" s="65" t="s">
        <v>17</v>
      </c>
      <c r="N1013" s="64" t="s">
        <v>18</v>
      </c>
      <c r="O1013" s="66"/>
      <c r="P1013" s="66"/>
      <c r="T1013" s="66"/>
      <c r="U1013" s="65" t="s">
        <v>99</v>
      </c>
      <c r="V1013" s="65" t="s">
        <v>14413</v>
      </c>
      <c r="W1013" s="66"/>
      <c r="Y1013" s="66"/>
      <c r="Z1013" s="66"/>
      <c r="AA1013" s="65" t="s">
        <v>14382</v>
      </c>
      <c r="AQ1013" s="64">
        <v>76</v>
      </c>
      <c r="AU1013" s="66"/>
      <c r="AV1013" s="66"/>
      <c r="AW1013" s="66"/>
      <c r="AX1013" s="66"/>
      <c r="AY1013" s="67" t="s">
        <v>15406</v>
      </c>
      <c r="BE1013" s="66"/>
    </row>
    <row r="1014" spans="1:58">
      <c r="A1014" s="9" t="str">
        <f t="shared" si="45"/>
        <v>2026-01</v>
      </c>
      <c r="B1014" s="9" t="str">
        <f>_xlfn.XLOOKUP(I1014,过机服务商重量差!A:A,过机服务商重量差!G:G)</f>
        <v>帅时莹</v>
      </c>
      <c r="C1014" s="9" t="str">
        <f>IF(N1014="FBA","主营产品",IF(N1014="专线","专线",LOOKUP(1,0/((G1014&gt;=提成标准!D:D)*(G1014&lt;提成标准!E:E)),提成标准!C:C)))</f>
        <v>快递小货</v>
      </c>
      <c r="D1014" s="9">
        <f t="shared" si="46"/>
        <v>1</v>
      </c>
      <c r="E1014" s="9">
        <f>_xlfn.XLOOKUP(C1014,提成标准!C:C,提成标准!H:H,"")</f>
        <v>2</v>
      </c>
      <c r="F1014" s="9">
        <f t="shared" si="47"/>
        <v>2</v>
      </c>
      <c r="G1014" s="9">
        <f>_xlfn.XLOOKUP(I1014,过机服务商重量差!A:A,过机服务商重量差!L:L)</f>
        <v>1.5</v>
      </c>
      <c r="H1014" s="9" t="str">
        <f ca="1">IFERROR(LOOKUP(1,0/((B1014=名单!B:B)*(VALUE(AY1014)&gt;=名单!E:E)*(VALUE(AY1014)&lt;=名单!G:G)*(AA1014="正常走货")),名单!H:H),"否")</f>
        <v>否</v>
      </c>
      <c r="I1014" s="64" t="s">
        <v>3162</v>
      </c>
      <c r="J1014" s="64" t="s">
        <v>3164</v>
      </c>
      <c r="L1014" s="65" t="s">
        <v>586</v>
      </c>
      <c r="N1014" s="64" t="s">
        <v>18</v>
      </c>
      <c r="O1014" s="66"/>
      <c r="P1014" s="66"/>
      <c r="T1014" s="66"/>
      <c r="U1014" s="65" t="s">
        <v>199</v>
      </c>
      <c r="V1014" s="65" t="s">
        <v>14442</v>
      </c>
      <c r="W1014" s="66"/>
      <c r="Y1014" s="66"/>
      <c r="Z1014" s="66"/>
      <c r="AA1014" s="65" t="s">
        <v>14382</v>
      </c>
      <c r="AQ1014" s="64">
        <v>42.28</v>
      </c>
      <c r="AV1014" s="66"/>
      <c r="AX1014" s="66"/>
      <c r="AY1014" s="67" t="s">
        <v>15407</v>
      </c>
      <c r="BE1014" s="66"/>
    </row>
    <row r="1015" spans="1:58">
      <c r="A1015" s="9" t="str">
        <f t="shared" si="45"/>
        <v>2026-01</v>
      </c>
      <c r="B1015" s="9" t="str">
        <f>_xlfn.XLOOKUP(I1015,过机服务商重量差!A:A,过机服务商重量差!G:G)</f>
        <v>小旋风</v>
      </c>
      <c r="C1015" s="9" t="str">
        <f>IF(N1015="FBA","主营产品",IF(N1015="专线","专线",LOOKUP(1,0/((G1015&gt;=提成标准!D:D)*(G1015&lt;提成标准!E:E)),提成标准!C:C)))</f>
        <v>快递大货</v>
      </c>
      <c r="D1015" s="9">
        <f t="shared" si="46"/>
        <v>264</v>
      </c>
      <c r="E1015" s="9">
        <f>_xlfn.XLOOKUP(C1015,提成标准!C:C,提成标准!H:H,"")</f>
        <v>0.1</v>
      </c>
      <c r="F1015" s="9">
        <f t="shared" si="47"/>
        <v>26.4</v>
      </c>
      <c r="G1015" s="9">
        <f>_xlfn.XLOOKUP(I1015,过机服务商重量差!A:A,过机服务商重量差!L:L)</f>
        <v>264</v>
      </c>
      <c r="H1015" s="9" t="str">
        <f ca="1">IFERROR(LOOKUP(1,0/((B1015=名单!B:B)*(VALUE(AY1015)&gt;=名单!E:E)*(VALUE(AY1015)&lt;=名单!G:G)*(AA1015="正常走货")),名单!H:H),"否")</f>
        <v>否</v>
      </c>
      <c r="I1015" s="64" t="s">
        <v>3165</v>
      </c>
      <c r="J1015" s="64" t="s">
        <v>3167</v>
      </c>
      <c r="L1015" s="65" t="s">
        <v>85</v>
      </c>
      <c r="N1015" s="64" t="s">
        <v>18</v>
      </c>
      <c r="O1015" s="66"/>
      <c r="P1015" s="66"/>
      <c r="T1015" s="66"/>
      <c r="U1015" s="65" t="s">
        <v>20</v>
      </c>
      <c r="V1015" s="65" t="s">
        <v>14381</v>
      </c>
      <c r="W1015" s="66"/>
      <c r="Y1015" s="66"/>
      <c r="Z1015" s="66"/>
      <c r="AA1015" s="65" t="s">
        <v>14382</v>
      </c>
      <c r="AQ1015" s="64">
        <v>3325.8</v>
      </c>
      <c r="AU1015" s="66"/>
      <c r="AV1015" s="66"/>
      <c r="AW1015" s="66"/>
      <c r="AX1015" s="66"/>
      <c r="AY1015" s="67" t="s">
        <v>15408</v>
      </c>
      <c r="BE1015" s="66"/>
    </row>
    <row r="1016" spans="1:58">
      <c r="A1016" s="9" t="str">
        <f t="shared" si="45"/>
        <v>2026-01</v>
      </c>
      <c r="B1016" s="9" t="str">
        <f>_xlfn.XLOOKUP(I1016,过机服务商重量差!A:A,过机服务商重量差!G:G)</f>
        <v>玉麒麟</v>
      </c>
      <c r="C1016" s="9" t="str">
        <f>IF(N1016="FBA","主营产品",IF(N1016="专线","专线",LOOKUP(1,0/((G1016&gt;=提成标准!D:D)*(G1016&lt;提成标准!E:E)),提成标准!C:C)))</f>
        <v>快递大货</v>
      </c>
      <c r="D1016" s="9">
        <f t="shared" si="46"/>
        <v>24</v>
      </c>
      <c r="E1016" s="9">
        <f>_xlfn.XLOOKUP(C1016,提成标准!C:C,提成标准!H:H,"")</f>
        <v>0.1</v>
      </c>
      <c r="F1016" s="9">
        <f t="shared" si="47"/>
        <v>2.4</v>
      </c>
      <c r="G1016" s="9">
        <f>_xlfn.XLOOKUP(I1016,过机服务商重量差!A:A,过机服务商重量差!L:L)</f>
        <v>24</v>
      </c>
      <c r="H1016" s="9" t="str">
        <f ca="1">IFERROR(LOOKUP(1,0/((B1016=名单!B:B)*(VALUE(AY1016)&gt;=名单!E:E)*(VALUE(AY1016)&lt;=名单!G:G)*(AA1016="正常走货")),名单!H:H),"否")</f>
        <v>否</v>
      </c>
      <c r="I1016" s="64" t="s">
        <v>3168</v>
      </c>
      <c r="J1016" s="64" t="s">
        <v>3170</v>
      </c>
      <c r="L1016" s="65" t="s">
        <v>17</v>
      </c>
      <c r="N1016" s="64" t="s">
        <v>18</v>
      </c>
      <c r="O1016" s="66"/>
      <c r="P1016" s="66"/>
      <c r="T1016" s="66"/>
      <c r="U1016" s="65" t="s">
        <v>442</v>
      </c>
      <c r="V1016" s="65" t="s">
        <v>14413</v>
      </c>
      <c r="W1016" s="66"/>
      <c r="Y1016" s="66"/>
      <c r="Z1016" s="66"/>
      <c r="AA1016" s="65" t="s">
        <v>14382</v>
      </c>
      <c r="AQ1016" s="64">
        <v>57.14</v>
      </c>
      <c r="AU1016" s="66"/>
      <c r="AV1016" s="66"/>
      <c r="AW1016" s="66"/>
      <c r="AX1016" s="66"/>
      <c r="AY1016" s="67" t="s">
        <v>15409</v>
      </c>
      <c r="BE1016" s="66"/>
    </row>
    <row r="1017" spans="1:58">
      <c r="A1017" s="9" t="str">
        <f t="shared" si="45"/>
        <v>2026-01</v>
      </c>
      <c r="B1017" s="9" t="str">
        <f>_xlfn.XLOOKUP(I1017,过机服务商重量差!A:A,过机服务商重量差!G:G)</f>
        <v>玉麒麟</v>
      </c>
      <c r="C1017" s="9" t="str">
        <f>IF(N1017="FBA","主营产品",IF(N1017="专线","专线",LOOKUP(1,0/((G1017&gt;=提成标准!D:D)*(G1017&lt;提成标准!E:E)),提成标准!C:C)))</f>
        <v>快递小货</v>
      </c>
      <c r="D1017" s="9">
        <f t="shared" si="46"/>
        <v>1</v>
      </c>
      <c r="E1017" s="9">
        <f>_xlfn.XLOOKUP(C1017,提成标准!C:C,提成标准!H:H,"")</f>
        <v>2</v>
      </c>
      <c r="F1017" s="9">
        <f t="shared" si="47"/>
        <v>2</v>
      </c>
      <c r="G1017" s="9">
        <f>_xlfn.XLOOKUP(I1017,过机服务商重量差!A:A,过机服务商重量差!L:L)</f>
        <v>12</v>
      </c>
      <c r="H1017" s="9" t="str">
        <f ca="1">IFERROR(LOOKUP(1,0/((B1017=名单!B:B)*(VALUE(AY1017)&gt;=名单!E:E)*(VALUE(AY1017)&lt;=名单!G:G)*(AA1017="正常走货")),名单!H:H),"否")</f>
        <v>否</v>
      </c>
      <c r="I1017" s="64" t="s">
        <v>3171</v>
      </c>
      <c r="J1017" s="64" t="s">
        <v>3173</v>
      </c>
      <c r="L1017" s="65" t="s">
        <v>17</v>
      </c>
      <c r="N1017" s="64" t="s">
        <v>18</v>
      </c>
      <c r="O1017" s="66"/>
      <c r="P1017" s="66"/>
      <c r="T1017" s="66"/>
      <c r="U1017" s="65" t="s">
        <v>191</v>
      </c>
      <c r="V1017" s="65" t="s">
        <v>14413</v>
      </c>
      <c r="W1017" s="66"/>
      <c r="Y1017" s="66"/>
      <c r="Z1017" s="66"/>
      <c r="AA1017" s="65" t="s">
        <v>14382</v>
      </c>
      <c r="AQ1017" s="64">
        <v>90</v>
      </c>
      <c r="AV1017" s="66"/>
      <c r="AX1017" s="66"/>
      <c r="AY1017" s="67" t="s">
        <v>15410</v>
      </c>
      <c r="BE1017" s="66"/>
    </row>
    <row r="1018" spans="1:58">
      <c r="A1018" s="9" t="str">
        <f t="shared" si="45"/>
        <v>2026-01</v>
      </c>
      <c r="B1018" s="9" t="str">
        <f>_xlfn.XLOOKUP(I1018,过机服务商重量差!A:A,过机服务商重量差!G:G)</f>
        <v>帅时莹</v>
      </c>
      <c r="C1018" s="9" t="str">
        <f>IF(N1018="FBA","主营产品",IF(N1018="专线","专线",LOOKUP(1,0/((G1018&gt;=提成标准!D:D)*(G1018&lt;提成标准!E:E)),提成标准!C:C)))</f>
        <v>快递大货</v>
      </c>
      <c r="D1018" s="9">
        <f t="shared" si="46"/>
        <v>50</v>
      </c>
      <c r="E1018" s="9">
        <f>_xlfn.XLOOKUP(C1018,提成标准!C:C,提成标准!H:H,"")</f>
        <v>0.1</v>
      </c>
      <c r="F1018" s="9">
        <f t="shared" si="47"/>
        <v>5</v>
      </c>
      <c r="G1018" s="9">
        <f>_xlfn.XLOOKUP(I1018,过机服务商重量差!A:A,过机服务商重量差!L:L)</f>
        <v>50</v>
      </c>
      <c r="H1018" s="9" t="str">
        <f ca="1">IFERROR(LOOKUP(1,0/((B1018=名单!B:B)*(VALUE(AY1018)&gt;=名单!E:E)*(VALUE(AY1018)&lt;=名单!G:G)*(AA1018="正常走货")),名单!H:H),"否")</f>
        <v>否</v>
      </c>
      <c r="I1018" s="64" t="s">
        <v>3174</v>
      </c>
      <c r="J1018" s="64" t="s">
        <v>3176</v>
      </c>
      <c r="L1018" s="65" t="s">
        <v>287</v>
      </c>
      <c r="N1018" s="64" t="s">
        <v>18</v>
      </c>
      <c r="O1018" s="66"/>
      <c r="P1018" s="66"/>
      <c r="T1018" s="66"/>
      <c r="U1018" s="65" t="s">
        <v>191</v>
      </c>
      <c r="V1018" s="65" t="s">
        <v>14413</v>
      </c>
      <c r="W1018" s="66"/>
      <c r="Y1018" s="66"/>
      <c r="Z1018" s="66"/>
      <c r="AA1018" s="65" t="s">
        <v>14382</v>
      </c>
      <c r="AQ1018" s="64">
        <v>561</v>
      </c>
      <c r="AV1018" s="66"/>
      <c r="AX1018" s="66"/>
      <c r="AY1018" s="67" t="s">
        <v>15411</v>
      </c>
      <c r="BE1018" s="66"/>
    </row>
    <row r="1019" spans="1:58">
      <c r="A1019" s="9" t="str">
        <f t="shared" si="45"/>
        <v>2026-01</v>
      </c>
      <c r="B1019" s="9" t="str">
        <f>_xlfn.XLOOKUP(I1019,过机服务商重量差!A:A,过机服务商重量差!G:G)</f>
        <v>玉麒麟</v>
      </c>
      <c r="C1019" s="9" t="str">
        <f>IF(N1019="FBA","主营产品",IF(N1019="专线","专线",LOOKUP(1,0/((G1019&gt;=提成标准!D:D)*(G1019&lt;提成标准!E:E)),提成标准!C:C)))</f>
        <v>快递小货</v>
      </c>
      <c r="D1019" s="9">
        <f t="shared" si="46"/>
        <v>1</v>
      </c>
      <c r="E1019" s="9">
        <f>_xlfn.XLOOKUP(C1019,提成标准!C:C,提成标准!H:H,"")</f>
        <v>2</v>
      </c>
      <c r="F1019" s="9">
        <f t="shared" si="47"/>
        <v>2</v>
      </c>
      <c r="G1019" s="9">
        <f>_xlfn.XLOOKUP(I1019,过机服务商重量差!A:A,过机服务商重量差!L:L)</f>
        <v>12</v>
      </c>
      <c r="H1019" s="9" t="str">
        <f ca="1">IFERROR(LOOKUP(1,0/((B1019=名单!B:B)*(VALUE(AY1019)&gt;=名单!E:E)*(VALUE(AY1019)&lt;=名单!G:G)*(AA1019="正常走货")),名单!H:H),"否")</f>
        <v>否</v>
      </c>
      <c r="I1019" s="64" t="s">
        <v>3177</v>
      </c>
      <c r="J1019" s="64" t="s">
        <v>3179</v>
      </c>
      <c r="L1019" s="65" t="s">
        <v>17</v>
      </c>
      <c r="N1019" s="64" t="s">
        <v>18</v>
      </c>
      <c r="O1019" s="66"/>
      <c r="P1019" s="66"/>
      <c r="T1019" s="66"/>
      <c r="U1019" s="65" t="s">
        <v>191</v>
      </c>
      <c r="V1019" s="65" t="s">
        <v>14413</v>
      </c>
      <c r="W1019" s="66"/>
      <c r="Y1019" s="66"/>
      <c r="Z1019" s="66"/>
      <c r="AA1019" s="65" t="s">
        <v>14382</v>
      </c>
      <c r="AQ1019" s="64">
        <v>271.26</v>
      </c>
      <c r="AV1019" s="66"/>
      <c r="AX1019" s="66"/>
      <c r="AY1019" s="67" t="s">
        <v>15412</v>
      </c>
      <c r="BC1019" s="66"/>
      <c r="BE1019" s="66"/>
    </row>
    <row r="1020" spans="1:58">
      <c r="A1020" s="9" t="str">
        <f t="shared" si="45"/>
        <v>2026-01</v>
      </c>
      <c r="B1020" s="9" t="str">
        <f>_xlfn.XLOOKUP(I1020,过机服务商重量差!A:A,过机服务商重量差!G:G)</f>
        <v>风清扬</v>
      </c>
      <c r="C1020" s="9" t="str">
        <f>IF(N1020="FBA","主营产品",IF(N1020="专线","专线",LOOKUP(1,0/((G1020&gt;=提成标准!D:D)*(G1020&lt;提成标准!E:E)),提成标准!C:C)))</f>
        <v>快递大货</v>
      </c>
      <c r="D1020" s="9">
        <f t="shared" si="46"/>
        <v>21</v>
      </c>
      <c r="E1020" s="9">
        <f>_xlfn.XLOOKUP(C1020,提成标准!C:C,提成标准!H:H,"")</f>
        <v>0.1</v>
      </c>
      <c r="F1020" s="9">
        <f t="shared" si="47"/>
        <v>2.1</v>
      </c>
      <c r="G1020" s="9">
        <f>_xlfn.XLOOKUP(I1020,过机服务商重量差!A:A,过机服务商重量差!L:L)</f>
        <v>21</v>
      </c>
      <c r="H1020" s="9" t="str">
        <f ca="1">IFERROR(LOOKUP(1,0/((B1020=名单!B:B)*(VALUE(AY1020)&gt;=名单!E:E)*(VALUE(AY1020)&lt;=名单!G:G)*(AA1020="正常走货")),名单!H:H),"否")</f>
        <v>否</v>
      </c>
      <c r="I1020" s="64" t="s">
        <v>3180</v>
      </c>
      <c r="J1020" s="64" t="s">
        <v>50</v>
      </c>
      <c r="L1020" s="65" t="s">
        <v>194</v>
      </c>
      <c r="N1020" s="64" t="s">
        <v>18</v>
      </c>
      <c r="O1020" s="66"/>
      <c r="P1020" s="66"/>
      <c r="T1020" s="66"/>
      <c r="U1020" s="65" t="s">
        <v>3182</v>
      </c>
      <c r="V1020" s="65" t="s">
        <v>15413</v>
      </c>
      <c r="W1020" s="66"/>
      <c r="Y1020" s="66"/>
      <c r="Z1020" s="66"/>
      <c r="AA1020" s="65" t="s">
        <v>14382</v>
      </c>
      <c r="AQ1020" s="64">
        <v>31.5</v>
      </c>
      <c r="AU1020" s="66"/>
      <c r="AV1020" s="66"/>
      <c r="AW1020" s="66"/>
      <c r="AX1020" s="66"/>
      <c r="AY1020" s="67" t="s">
        <v>15414</v>
      </c>
      <c r="BE1020" s="66"/>
    </row>
    <row r="1021" spans="1:58">
      <c r="A1021" s="9" t="str">
        <f t="shared" ref="A1021:A1084" si="48">MID(AY1021,1,7)</f>
        <v>2026-01</v>
      </c>
      <c r="B1021" s="9" t="str">
        <f>_xlfn.XLOOKUP(I1021,过机服务商重量差!A:A,过机服务商重量差!G:G)</f>
        <v>帅时莹</v>
      </c>
      <c r="C1021" s="9" t="str">
        <f>IF(N1021="FBA","主营产品",IF(N1021="专线","专线",LOOKUP(1,0/((G1021&gt;=提成标准!D:D)*(G1021&lt;提成标准!E:E)),提成标准!C:C)))</f>
        <v>快递大货</v>
      </c>
      <c r="D1021" s="9">
        <f t="shared" si="46"/>
        <v>66</v>
      </c>
      <c r="E1021" s="9">
        <f>_xlfn.XLOOKUP(C1021,提成标准!C:C,提成标准!H:H,"")</f>
        <v>0.1</v>
      </c>
      <c r="F1021" s="9">
        <f t="shared" si="47"/>
        <v>6.6</v>
      </c>
      <c r="G1021" s="9">
        <f>_xlfn.XLOOKUP(I1021,过机服务商重量差!A:A,过机服务商重量差!L:L)</f>
        <v>66</v>
      </c>
      <c r="H1021" s="9" t="str">
        <f ca="1">IFERROR(LOOKUP(1,0/((B1021=名单!B:B)*(VALUE(AY1021)&gt;=名单!E:E)*(VALUE(AY1021)&lt;=名单!G:G)*(AA1021="正常走货")),名单!H:H),"否")</f>
        <v>否</v>
      </c>
      <c r="I1021" s="64" t="s">
        <v>3183</v>
      </c>
      <c r="J1021" s="64" t="s">
        <v>36</v>
      </c>
      <c r="L1021" s="65" t="s">
        <v>586</v>
      </c>
      <c r="N1021" s="64" t="s">
        <v>18</v>
      </c>
      <c r="O1021" s="66"/>
      <c r="P1021" s="66"/>
      <c r="T1021" s="66"/>
      <c r="U1021" s="65" t="s">
        <v>99</v>
      </c>
      <c r="V1021" s="65" t="s">
        <v>14413</v>
      </c>
      <c r="W1021" s="66"/>
      <c r="Y1021" s="66"/>
      <c r="Z1021" s="66"/>
      <c r="AA1021" s="65" t="s">
        <v>14437</v>
      </c>
      <c r="AQ1021" s="64">
        <v>0</v>
      </c>
      <c r="AU1021" s="66"/>
      <c r="AV1021" s="66"/>
      <c r="AW1021" s="66"/>
      <c r="AX1021" s="66"/>
      <c r="AY1021" s="67" t="s">
        <v>15415</v>
      </c>
      <c r="BE1021" s="66"/>
    </row>
    <row r="1022" spans="1:58">
      <c r="A1022" s="9" t="str">
        <f t="shared" si="48"/>
        <v>2026-01</v>
      </c>
      <c r="B1022" s="9" t="str">
        <f>_xlfn.XLOOKUP(I1022,过机服务商重量差!A:A,过机服务商重量差!G:G)</f>
        <v>玉麒麟</v>
      </c>
      <c r="C1022" s="9" t="str">
        <f>IF(N1022="FBA","主营产品",IF(N1022="专线","专线",LOOKUP(1,0/((G1022&gt;=提成标准!D:D)*(G1022&lt;提成标准!E:E)),提成标准!C:C)))</f>
        <v>快递小货</v>
      </c>
      <c r="D1022" s="9">
        <f t="shared" si="46"/>
        <v>1</v>
      </c>
      <c r="E1022" s="9">
        <f>_xlfn.XLOOKUP(C1022,提成标准!C:C,提成标准!H:H,"")</f>
        <v>2</v>
      </c>
      <c r="F1022" s="9">
        <f t="shared" si="47"/>
        <v>2</v>
      </c>
      <c r="G1022" s="9">
        <f>_xlfn.XLOOKUP(I1022,过机服务商重量差!A:A,过机服务商重量差!L:L)</f>
        <v>7.5</v>
      </c>
      <c r="H1022" s="9" t="str">
        <f ca="1">IFERROR(LOOKUP(1,0/((B1022=名单!B:B)*(VALUE(AY1022)&gt;=名单!E:E)*(VALUE(AY1022)&lt;=名单!G:G)*(AA1022="正常走货")),名单!H:H),"否")</f>
        <v>否</v>
      </c>
      <c r="I1022" s="64" t="s">
        <v>3185</v>
      </c>
      <c r="J1022" s="64" t="s">
        <v>3187</v>
      </c>
      <c r="L1022" s="65" t="s">
        <v>1283</v>
      </c>
      <c r="N1022" s="64" t="s">
        <v>18</v>
      </c>
      <c r="O1022" s="66"/>
      <c r="P1022" s="66"/>
      <c r="T1022" s="66"/>
      <c r="U1022" s="65" t="s">
        <v>161</v>
      </c>
      <c r="V1022" s="65" t="s">
        <v>14381</v>
      </c>
      <c r="W1022" s="66"/>
      <c r="Y1022" s="66"/>
      <c r="Z1022" s="66"/>
      <c r="AA1022" s="65" t="s">
        <v>14382</v>
      </c>
      <c r="AQ1022" s="64">
        <v>0</v>
      </c>
      <c r="AV1022" s="66"/>
      <c r="AX1022" s="66"/>
      <c r="AY1022" s="67" t="s">
        <v>15416</v>
      </c>
      <c r="BC1022" s="66"/>
      <c r="BE1022" s="66"/>
    </row>
    <row r="1023" spans="1:58">
      <c r="A1023" s="9" t="str">
        <f t="shared" si="48"/>
        <v>2026-01</v>
      </c>
      <c r="B1023" s="9" t="str">
        <f>_xlfn.XLOOKUP(I1023,过机服务商重量差!A:A,过机服务商重量差!G:G)</f>
        <v>风清扬</v>
      </c>
      <c r="C1023" s="9" t="str">
        <f>IF(N1023="FBA","主营产品",IF(N1023="专线","专线",LOOKUP(1,0/((G1023&gt;=提成标准!D:D)*(G1023&lt;提成标准!E:E)),提成标准!C:C)))</f>
        <v>快递大货</v>
      </c>
      <c r="D1023" s="9">
        <f t="shared" ref="D1023:D1086" si="49">IF(C1023="快递小货",1,IF(C1023="主营产品",0,G1023))</f>
        <v>21</v>
      </c>
      <c r="E1023" s="9">
        <f>_xlfn.XLOOKUP(C1023,提成标准!C:C,提成标准!H:H,"")</f>
        <v>0.1</v>
      </c>
      <c r="F1023" s="9">
        <f t="shared" ref="F1023:F1086" si="50">D1023*E1023</f>
        <v>2.1</v>
      </c>
      <c r="G1023" s="9">
        <f>_xlfn.XLOOKUP(I1023,过机服务商重量差!A:A,过机服务商重量差!L:L)</f>
        <v>21</v>
      </c>
      <c r="H1023" s="9" t="str">
        <f ca="1">IFERROR(LOOKUP(1,0/((B1023=名单!B:B)*(VALUE(AY1023)&gt;=名单!E:E)*(VALUE(AY1023)&lt;=名单!G:G)*(AA1023="正常走货")),名单!H:H),"否")</f>
        <v>否</v>
      </c>
      <c r="I1023" s="64" t="s">
        <v>3188</v>
      </c>
      <c r="J1023" s="64" t="s">
        <v>50</v>
      </c>
      <c r="L1023" s="65" t="s">
        <v>194</v>
      </c>
      <c r="N1023" s="64" t="s">
        <v>18</v>
      </c>
      <c r="O1023" s="66"/>
      <c r="P1023" s="66"/>
      <c r="T1023" s="66"/>
      <c r="U1023" s="65" t="s">
        <v>3182</v>
      </c>
      <c r="V1023" s="65" t="s">
        <v>15413</v>
      </c>
      <c r="W1023" s="66"/>
      <c r="Y1023" s="66"/>
      <c r="Z1023" s="66"/>
      <c r="AA1023" s="65" t="s">
        <v>14382</v>
      </c>
      <c r="AQ1023" s="64">
        <v>31.5</v>
      </c>
      <c r="AU1023" s="66"/>
      <c r="AV1023" s="66"/>
      <c r="AW1023" s="66"/>
      <c r="AX1023" s="66"/>
      <c r="AY1023" s="67" t="s">
        <v>15417</v>
      </c>
      <c r="BE1023" s="66"/>
    </row>
    <row r="1024" spans="1:58">
      <c r="A1024" s="9" t="str">
        <f t="shared" si="48"/>
        <v>2026-01</v>
      </c>
      <c r="B1024" s="9" t="str">
        <f>_xlfn.XLOOKUP(I1024,过机服务商重量差!A:A,过机服务商重量差!G:G)</f>
        <v>风清扬</v>
      </c>
      <c r="C1024" s="9" t="str">
        <f>IF(N1024="FBA","主营产品",IF(N1024="专线","专线",LOOKUP(1,0/((G1024&gt;=提成标准!D:D)*(G1024&lt;提成标准!E:E)),提成标准!C:C)))</f>
        <v>快递大货</v>
      </c>
      <c r="D1024" s="9">
        <f t="shared" si="49"/>
        <v>22</v>
      </c>
      <c r="E1024" s="9">
        <f>_xlfn.XLOOKUP(C1024,提成标准!C:C,提成标准!H:H,"")</f>
        <v>0.1</v>
      </c>
      <c r="F1024" s="9">
        <f t="shared" si="50"/>
        <v>2.2</v>
      </c>
      <c r="G1024" s="9">
        <f>_xlfn.XLOOKUP(I1024,过机服务商重量差!A:A,过机服务商重量差!L:L)</f>
        <v>22</v>
      </c>
      <c r="H1024" s="9" t="str">
        <f ca="1">IFERROR(LOOKUP(1,0/((B1024=名单!B:B)*(VALUE(AY1024)&gt;=名单!E:E)*(VALUE(AY1024)&lt;=名单!G:G)*(AA1024="正常走货")),名单!H:H),"否")</f>
        <v>否</v>
      </c>
      <c r="I1024" s="64" t="s">
        <v>3190</v>
      </c>
      <c r="J1024" s="64" t="s">
        <v>50</v>
      </c>
      <c r="L1024" s="65" t="s">
        <v>194</v>
      </c>
      <c r="N1024" s="64" t="s">
        <v>18</v>
      </c>
      <c r="O1024" s="66"/>
      <c r="P1024" s="66"/>
      <c r="T1024" s="66"/>
      <c r="U1024" s="65" t="s">
        <v>3182</v>
      </c>
      <c r="V1024" s="65" t="s">
        <v>15413</v>
      </c>
      <c r="W1024" s="66"/>
      <c r="Y1024" s="66"/>
      <c r="Z1024" s="66"/>
      <c r="AA1024" s="65" t="s">
        <v>14382</v>
      </c>
      <c r="AQ1024" s="64">
        <v>33</v>
      </c>
      <c r="AU1024" s="66"/>
      <c r="AV1024" s="66"/>
      <c r="AW1024" s="66"/>
      <c r="AX1024" s="66"/>
      <c r="AY1024" s="67" t="s">
        <v>15418</v>
      </c>
      <c r="BE1024" s="66"/>
    </row>
    <row r="1025" spans="1:58">
      <c r="A1025" s="9" t="str">
        <f t="shared" si="48"/>
        <v>2026-01</v>
      </c>
      <c r="B1025" s="9" t="str">
        <f>_xlfn.XLOOKUP(I1025,过机服务商重量差!A:A,过机服务商重量差!G:G)</f>
        <v>无崖子</v>
      </c>
      <c r="C1025" s="9" t="str">
        <f>IF(N1025="FBA","主营产品",IF(N1025="专线","专线",LOOKUP(1,0/((G1025&gt;=提成标准!D:D)*(G1025&lt;提成标准!E:E)),提成标准!C:C)))</f>
        <v>快递小货</v>
      </c>
      <c r="D1025" s="9">
        <f t="shared" si="49"/>
        <v>1</v>
      </c>
      <c r="E1025" s="9">
        <f>_xlfn.XLOOKUP(C1025,提成标准!C:C,提成标准!H:H,"")</f>
        <v>2</v>
      </c>
      <c r="F1025" s="9">
        <f t="shared" si="50"/>
        <v>2</v>
      </c>
      <c r="G1025" s="9">
        <f>_xlfn.XLOOKUP(I1025,过机服务商重量差!A:A,过机服务商重量差!L:L)</f>
        <v>0.5</v>
      </c>
      <c r="H1025" s="9" t="str">
        <f ca="1">IFERROR(LOOKUP(1,0/((B1025=名单!B:B)*(VALUE(AY1025)&gt;=名单!E:E)*(VALUE(AY1025)&lt;=名单!G:G)*(AA1025="正常走货")),名单!H:H),"否")</f>
        <v>是</v>
      </c>
      <c r="I1025" s="64" t="s">
        <v>3192</v>
      </c>
      <c r="J1025" s="64" t="s">
        <v>3194</v>
      </c>
      <c r="L1025" s="65" t="s">
        <v>160</v>
      </c>
      <c r="N1025" s="64" t="s">
        <v>18</v>
      </c>
      <c r="O1025" s="66"/>
      <c r="P1025" s="66"/>
      <c r="T1025" s="66"/>
      <c r="U1025" s="65" t="s">
        <v>203</v>
      </c>
      <c r="V1025" s="65" t="s">
        <v>14381</v>
      </c>
      <c r="W1025" s="66"/>
      <c r="Y1025" s="66"/>
      <c r="Z1025" s="66"/>
      <c r="AA1025" s="65" t="s">
        <v>14382</v>
      </c>
      <c r="AQ1025" s="64">
        <v>0</v>
      </c>
      <c r="AU1025" s="66"/>
      <c r="AV1025" s="66"/>
      <c r="AW1025" s="66"/>
      <c r="AX1025" s="66"/>
      <c r="AY1025" s="67" t="s">
        <v>15419</v>
      </c>
      <c r="BE1025" s="66"/>
    </row>
    <row r="1026" spans="1:58">
      <c r="A1026" s="9" t="str">
        <f t="shared" si="48"/>
        <v>2026-01</v>
      </c>
      <c r="B1026" s="9" t="str">
        <f>_xlfn.XLOOKUP(I1026,过机服务商重量差!A:A,过机服务商重量差!G:G)</f>
        <v>玉麒麟</v>
      </c>
      <c r="C1026" s="9" t="str">
        <f>IF(N1026="FBA","主营产品",IF(N1026="专线","专线",LOOKUP(1,0/((G1026&gt;=提成标准!D:D)*(G1026&lt;提成标准!E:E)),提成标准!C:C)))</f>
        <v>快递小货</v>
      </c>
      <c r="D1026" s="9">
        <f t="shared" si="49"/>
        <v>1</v>
      </c>
      <c r="E1026" s="9">
        <f>_xlfn.XLOOKUP(C1026,提成标准!C:C,提成标准!H:H,"")</f>
        <v>2</v>
      </c>
      <c r="F1026" s="9">
        <f t="shared" si="50"/>
        <v>2</v>
      </c>
      <c r="G1026" s="9">
        <f>_xlfn.XLOOKUP(I1026,过机服务商重量差!A:A,过机服务商重量差!L:L)</f>
        <v>1</v>
      </c>
      <c r="H1026" s="9" t="str">
        <f ca="1">IFERROR(LOOKUP(1,0/((B1026=名单!B:B)*(VALUE(AY1026)&gt;=名单!E:E)*(VALUE(AY1026)&lt;=名单!G:G)*(AA1026="正常走货")),名单!H:H),"否")</f>
        <v>否</v>
      </c>
      <c r="I1026" s="64" t="s">
        <v>3195</v>
      </c>
      <c r="J1026" s="64" t="s">
        <v>3197</v>
      </c>
      <c r="L1026" s="65" t="s">
        <v>17</v>
      </c>
      <c r="N1026" s="64" t="s">
        <v>18</v>
      </c>
      <c r="O1026" s="66"/>
      <c r="P1026" s="66"/>
      <c r="T1026" s="66"/>
      <c r="U1026" s="65" t="s">
        <v>1038</v>
      </c>
      <c r="V1026" s="65" t="s">
        <v>14410</v>
      </c>
      <c r="W1026" s="66"/>
      <c r="Y1026" s="66"/>
      <c r="Z1026" s="66"/>
      <c r="AA1026" s="65" t="s">
        <v>14382</v>
      </c>
      <c r="AQ1026" s="64">
        <v>130.6</v>
      </c>
      <c r="AU1026" s="66"/>
      <c r="AV1026" s="66"/>
      <c r="AW1026" s="66"/>
      <c r="AX1026" s="66"/>
      <c r="AY1026" s="67" t="s">
        <v>15420</v>
      </c>
      <c r="BE1026" s="66"/>
    </row>
    <row r="1027" spans="1:58">
      <c r="A1027" s="9" t="str">
        <f t="shared" si="48"/>
        <v>2026-01</v>
      </c>
      <c r="B1027" s="9" t="str">
        <f>_xlfn.XLOOKUP(I1027,过机服务商重量差!A:A,过机服务商重量差!G:G)</f>
        <v>玉麒麟</v>
      </c>
      <c r="C1027" s="9" t="str">
        <f>IF(N1027="FBA","主营产品",IF(N1027="专线","专线",LOOKUP(1,0/((G1027&gt;=提成标准!D:D)*(G1027&lt;提成标准!E:E)),提成标准!C:C)))</f>
        <v>快递小货</v>
      </c>
      <c r="D1027" s="9">
        <f t="shared" si="49"/>
        <v>1</v>
      </c>
      <c r="E1027" s="9">
        <f>_xlfn.XLOOKUP(C1027,提成标准!C:C,提成标准!H:H,"")</f>
        <v>2</v>
      </c>
      <c r="F1027" s="9">
        <f t="shared" si="50"/>
        <v>2</v>
      </c>
      <c r="G1027" s="9">
        <f>_xlfn.XLOOKUP(I1027,过机服务商重量差!A:A,过机服务商重量差!L:L)</f>
        <v>15.5</v>
      </c>
      <c r="H1027" s="9" t="str">
        <f ca="1">IFERROR(LOOKUP(1,0/((B1027=名单!B:B)*(VALUE(AY1027)&gt;=名单!E:E)*(VALUE(AY1027)&lt;=名单!G:G)*(AA1027="正常走货")),名单!H:H),"否")</f>
        <v>否</v>
      </c>
      <c r="I1027" s="64" t="s">
        <v>3198</v>
      </c>
      <c r="J1027" s="64" t="s">
        <v>3200</v>
      </c>
      <c r="L1027" s="65" t="s">
        <v>17</v>
      </c>
      <c r="N1027" s="64" t="s">
        <v>18</v>
      </c>
      <c r="O1027" s="66"/>
      <c r="P1027" s="66"/>
      <c r="T1027" s="66"/>
      <c r="U1027" s="65" t="s">
        <v>145</v>
      </c>
      <c r="V1027" s="65" t="s">
        <v>14410</v>
      </c>
      <c r="W1027" s="66"/>
      <c r="Y1027" s="66"/>
      <c r="Z1027" s="66"/>
      <c r="AA1027" s="65" t="s">
        <v>14382</v>
      </c>
      <c r="AQ1027" s="64">
        <v>279</v>
      </c>
      <c r="AU1027" s="66"/>
      <c r="AV1027" s="66"/>
      <c r="AW1027" s="66"/>
      <c r="AX1027" s="66"/>
      <c r="AY1027" s="67" t="s">
        <v>15421</v>
      </c>
      <c r="BC1027" s="66"/>
      <c r="BE1027" s="66"/>
      <c r="BF1027" s="66"/>
    </row>
    <row r="1028" spans="1:58">
      <c r="A1028" s="9" t="str">
        <f t="shared" si="48"/>
        <v>2026-01</v>
      </c>
      <c r="B1028" s="9" t="str">
        <f>_xlfn.XLOOKUP(I1028,过机服务商重量差!A:A,过机服务商重量差!G:G)</f>
        <v>风清扬</v>
      </c>
      <c r="C1028" s="9" t="str">
        <f>IF(N1028="FBA","主营产品",IF(N1028="专线","专线",LOOKUP(1,0/((G1028&gt;=提成标准!D:D)*(G1028&lt;提成标准!E:E)),提成标准!C:C)))</f>
        <v>快递大货</v>
      </c>
      <c r="D1028" s="9">
        <f t="shared" si="49"/>
        <v>21</v>
      </c>
      <c r="E1028" s="9">
        <f>_xlfn.XLOOKUP(C1028,提成标准!C:C,提成标准!H:H,"")</f>
        <v>0.1</v>
      </c>
      <c r="F1028" s="9">
        <f t="shared" si="50"/>
        <v>2.1</v>
      </c>
      <c r="G1028" s="9">
        <f>_xlfn.XLOOKUP(I1028,过机服务商重量差!A:A,过机服务商重量差!L:L)</f>
        <v>21</v>
      </c>
      <c r="H1028" s="9" t="str">
        <f ca="1">IFERROR(LOOKUP(1,0/((B1028=名单!B:B)*(VALUE(AY1028)&gt;=名单!E:E)*(VALUE(AY1028)&lt;=名单!G:G)*(AA1028="正常走货")),名单!H:H),"否")</f>
        <v>否</v>
      </c>
      <c r="I1028" s="64" t="s">
        <v>3201</v>
      </c>
      <c r="J1028" s="64" t="s">
        <v>50</v>
      </c>
      <c r="L1028" s="65" t="s">
        <v>194</v>
      </c>
      <c r="N1028" s="64" t="s">
        <v>18</v>
      </c>
      <c r="O1028" s="66"/>
      <c r="P1028" s="66"/>
      <c r="T1028" s="66"/>
      <c r="U1028" s="65" t="s">
        <v>3182</v>
      </c>
      <c r="V1028" s="65" t="s">
        <v>15413</v>
      </c>
      <c r="W1028" s="66"/>
      <c r="Y1028" s="66"/>
      <c r="Z1028" s="66"/>
      <c r="AA1028" s="65" t="s">
        <v>14382</v>
      </c>
      <c r="AQ1028" s="64">
        <v>31.5</v>
      </c>
      <c r="AU1028" s="66"/>
      <c r="AV1028" s="66"/>
      <c r="AW1028" s="66"/>
      <c r="AX1028" s="66"/>
      <c r="AY1028" s="67" t="s">
        <v>15422</v>
      </c>
      <c r="BE1028" s="66"/>
    </row>
    <row r="1029" spans="1:58">
      <c r="A1029" s="9" t="str">
        <f t="shared" si="48"/>
        <v>2026-01</v>
      </c>
      <c r="B1029" s="9" t="str">
        <f>_xlfn.XLOOKUP(I1029,过机服务商重量差!A:A,过机服务商重量差!G:G)</f>
        <v>风清扬</v>
      </c>
      <c r="C1029" s="9" t="str">
        <f>IF(N1029="FBA","主营产品",IF(N1029="专线","专线",LOOKUP(1,0/((G1029&gt;=提成标准!D:D)*(G1029&lt;提成标准!E:E)),提成标准!C:C)))</f>
        <v>快递大货</v>
      </c>
      <c r="D1029" s="9">
        <f t="shared" si="49"/>
        <v>180</v>
      </c>
      <c r="E1029" s="9">
        <f>_xlfn.XLOOKUP(C1029,提成标准!C:C,提成标准!H:H,"")</f>
        <v>0.1</v>
      </c>
      <c r="F1029" s="9">
        <f t="shared" si="50"/>
        <v>18</v>
      </c>
      <c r="G1029" s="9">
        <f>_xlfn.XLOOKUP(I1029,过机服务商重量差!A:A,过机服务商重量差!L:L)</f>
        <v>180</v>
      </c>
      <c r="H1029" s="9" t="str">
        <f ca="1">IFERROR(LOOKUP(1,0/((B1029=名单!B:B)*(VALUE(AY1029)&gt;=名单!E:E)*(VALUE(AY1029)&lt;=名单!G:G)*(AA1029="正常走货")),名单!H:H),"否")</f>
        <v>否</v>
      </c>
      <c r="I1029" s="64" t="s">
        <v>3203</v>
      </c>
      <c r="J1029" s="64" t="s">
        <v>3205</v>
      </c>
      <c r="L1029" s="65" t="s">
        <v>51</v>
      </c>
      <c r="N1029" s="64" t="s">
        <v>18</v>
      </c>
      <c r="O1029" s="66"/>
      <c r="P1029" s="66"/>
      <c r="T1029" s="66"/>
      <c r="U1029" s="65" t="s">
        <v>116</v>
      </c>
      <c r="V1029" s="65" t="s">
        <v>14385</v>
      </c>
      <c r="W1029" s="66"/>
      <c r="Y1029" s="66"/>
      <c r="Z1029" s="66"/>
      <c r="AA1029" s="65" t="s">
        <v>14382</v>
      </c>
      <c r="AQ1029" s="64">
        <v>2464</v>
      </c>
      <c r="AU1029" s="66"/>
      <c r="AV1029" s="66"/>
      <c r="AW1029" s="66"/>
      <c r="AX1029" s="66"/>
      <c r="AY1029" s="67" t="s">
        <v>15423</v>
      </c>
      <c r="BE1029" s="66"/>
    </row>
    <row r="1030" spans="1:58">
      <c r="A1030" s="9" t="str">
        <f t="shared" si="48"/>
        <v>2026-01</v>
      </c>
      <c r="B1030" s="9" t="str">
        <f>_xlfn.XLOOKUP(I1030,过机服务商重量差!A:A,过机服务商重量差!G:G)</f>
        <v>玉麒麟</v>
      </c>
      <c r="C1030" s="9" t="str">
        <f>IF(N1030="FBA","主营产品",IF(N1030="专线","专线",LOOKUP(1,0/((G1030&gt;=提成标准!D:D)*(G1030&lt;提成标准!E:E)),提成标准!C:C)))</f>
        <v>快递大货</v>
      </c>
      <c r="D1030" s="9">
        <f t="shared" si="49"/>
        <v>883</v>
      </c>
      <c r="E1030" s="9">
        <f>_xlfn.XLOOKUP(C1030,提成标准!C:C,提成标准!H:H,"")</f>
        <v>0.1</v>
      </c>
      <c r="F1030" s="9">
        <f t="shared" si="50"/>
        <v>88.3</v>
      </c>
      <c r="G1030" s="9">
        <f>_xlfn.XLOOKUP(I1030,过机服务商重量差!A:A,过机服务商重量差!L:L)</f>
        <v>883</v>
      </c>
      <c r="H1030" s="9" t="str">
        <f ca="1">IFERROR(LOOKUP(1,0/((B1030=名单!B:B)*(VALUE(AY1030)&gt;=名单!E:E)*(VALUE(AY1030)&lt;=名单!G:G)*(AA1030="正常走货")),名单!H:H),"否")</f>
        <v>否</v>
      </c>
      <c r="I1030" s="64" t="s">
        <v>3206</v>
      </c>
      <c r="J1030" s="64" t="s">
        <v>3206</v>
      </c>
      <c r="L1030" s="65" t="s">
        <v>17</v>
      </c>
      <c r="N1030" s="64" t="s">
        <v>18</v>
      </c>
      <c r="O1030" s="66"/>
      <c r="P1030" s="66"/>
      <c r="T1030" s="66"/>
      <c r="U1030" s="65" t="s">
        <v>161</v>
      </c>
      <c r="V1030" s="65" t="s">
        <v>14381</v>
      </c>
      <c r="W1030" s="66"/>
      <c r="Y1030" s="66"/>
      <c r="Z1030" s="66"/>
      <c r="AA1030" s="65" t="s">
        <v>14382</v>
      </c>
      <c r="AQ1030" s="64">
        <v>1154</v>
      </c>
      <c r="AU1030" s="66"/>
      <c r="AV1030" s="66"/>
      <c r="AW1030" s="66"/>
      <c r="AX1030" s="66"/>
      <c r="AY1030" s="67" t="s">
        <v>15424</v>
      </c>
      <c r="BE1030" s="66"/>
    </row>
    <row r="1031" spans="1:58">
      <c r="A1031" s="9" t="str">
        <f t="shared" si="48"/>
        <v>2026-01</v>
      </c>
      <c r="B1031" s="9" t="str">
        <f>_xlfn.XLOOKUP(I1031,过机服务商重量差!A:A,过机服务商重量差!G:G)</f>
        <v>玉麒麟</v>
      </c>
      <c r="C1031" s="9" t="str">
        <f>IF(N1031="FBA","主营产品",IF(N1031="专线","专线",LOOKUP(1,0/((G1031&gt;=提成标准!D:D)*(G1031&lt;提成标准!E:E)),提成标准!C:C)))</f>
        <v>快递大货</v>
      </c>
      <c r="D1031" s="9">
        <f t="shared" si="49"/>
        <v>878</v>
      </c>
      <c r="E1031" s="9">
        <f>_xlfn.XLOOKUP(C1031,提成标准!C:C,提成标准!H:H,"")</f>
        <v>0.1</v>
      </c>
      <c r="F1031" s="9">
        <f t="shared" si="50"/>
        <v>87.8</v>
      </c>
      <c r="G1031" s="9">
        <f>_xlfn.XLOOKUP(I1031,过机服务商重量差!A:A,过机服务商重量差!L:L)</f>
        <v>878</v>
      </c>
      <c r="H1031" s="9" t="str">
        <f ca="1">IFERROR(LOOKUP(1,0/((B1031=名单!B:B)*(VALUE(AY1031)&gt;=名单!E:E)*(VALUE(AY1031)&lt;=名单!G:G)*(AA1031="正常走货")),名单!H:H),"否")</f>
        <v>否</v>
      </c>
      <c r="I1031" s="64" t="s">
        <v>3208</v>
      </c>
      <c r="J1031" s="64" t="s">
        <v>3208</v>
      </c>
      <c r="L1031" s="65" t="s">
        <v>17</v>
      </c>
      <c r="N1031" s="64" t="s">
        <v>18</v>
      </c>
      <c r="O1031" s="66"/>
      <c r="P1031" s="66"/>
      <c r="T1031" s="66"/>
      <c r="U1031" s="65" t="s">
        <v>161</v>
      </c>
      <c r="V1031" s="65" t="s">
        <v>14381</v>
      </c>
      <c r="W1031" s="66"/>
      <c r="Y1031" s="66"/>
      <c r="Z1031" s="66"/>
      <c r="AA1031" s="65" t="s">
        <v>14382</v>
      </c>
      <c r="AQ1031" s="64">
        <v>589</v>
      </c>
      <c r="AU1031" s="66"/>
      <c r="AV1031" s="66"/>
      <c r="AW1031" s="66"/>
      <c r="AX1031" s="66"/>
      <c r="AY1031" s="67" t="s">
        <v>15425</v>
      </c>
      <c r="BE1031" s="66"/>
    </row>
    <row r="1032" spans="1:58">
      <c r="A1032" s="9" t="str">
        <f t="shared" si="48"/>
        <v>2026-01</v>
      </c>
      <c r="B1032" s="9" t="str">
        <f>_xlfn.XLOOKUP(I1032,过机服务商重量差!A:A,过机服务商重量差!G:G)</f>
        <v>玉麒麟</v>
      </c>
      <c r="C1032" s="9" t="str">
        <f>IF(N1032="FBA","主营产品",IF(N1032="专线","专线",LOOKUP(1,0/((G1032&gt;=提成标准!D:D)*(G1032&lt;提成标准!E:E)),提成标准!C:C)))</f>
        <v>快递小货</v>
      </c>
      <c r="D1032" s="9">
        <f t="shared" si="49"/>
        <v>1</v>
      </c>
      <c r="E1032" s="9">
        <f>_xlfn.XLOOKUP(C1032,提成标准!C:C,提成标准!H:H,"")</f>
        <v>2</v>
      </c>
      <c r="F1032" s="9">
        <f t="shared" si="50"/>
        <v>2</v>
      </c>
      <c r="G1032" s="9">
        <f>_xlfn.XLOOKUP(I1032,过机服务商重量差!A:A,过机服务商重量差!L:L)</f>
        <v>7</v>
      </c>
      <c r="H1032" s="9" t="str">
        <f ca="1">IFERROR(LOOKUP(1,0/((B1032=名单!B:B)*(VALUE(AY1032)&gt;=名单!E:E)*(VALUE(AY1032)&lt;=名单!G:G)*(AA1032="正常走货")),名单!H:H),"否")</f>
        <v>否</v>
      </c>
      <c r="I1032" s="64" t="s">
        <v>3210</v>
      </c>
      <c r="J1032" s="64" t="s">
        <v>3212</v>
      </c>
      <c r="L1032" s="65" t="s">
        <v>17</v>
      </c>
      <c r="N1032" s="64" t="s">
        <v>18</v>
      </c>
      <c r="O1032" s="66"/>
      <c r="P1032" s="66"/>
      <c r="T1032" s="66"/>
      <c r="U1032" s="65" t="s">
        <v>199</v>
      </c>
      <c r="V1032" s="65" t="s">
        <v>14442</v>
      </c>
      <c r="W1032" s="66"/>
      <c r="Y1032" s="66"/>
      <c r="Z1032" s="66"/>
      <c r="AA1032" s="65" t="s">
        <v>14382</v>
      </c>
      <c r="AQ1032" s="64">
        <v>100</v>
      </c>
      <c r="AU1032" s="66"/>
      <c r="AV1032" s="66"/>
      <c r="AW1032" s="66"/>
      <c r="AX1032" s="66"/>
      <c r="AY1032" s="67" t="s">
        <v>15426</v>
      </c>
      <c r="BE1032" s="66"/>
    </row>
    <row r="1033" spans="1:58">
      <c r="A1033" s="9" t="str">
        <f t="shared" si="48"/>
        <v>2026-01</v>
      </c>
      <c r="B1033" s="9" t="str">
        <f>_xlfn.XLOOKUP(I1033,过机服务商重量差!A:A,过机服务商重量差!G:G)</f>
        <v>玉麒麟</v>
      </c>
      <c r="C1033" s="9" t="str">
        <f>IF(N1033="FBA","主营产品",IF(N1033="专线","专线",LOOKUP(1,0/((G1033&gt;=提成标准!D:D)*(G1033&lt;提成标准!E:E)),提成标准!C:C)))</f>
        <v>快递大货</v>
      </c>
      <c r="D1033" s="9">
        <f t="shared" si="49"/>
        <v>859</v>
      </c>
      <c r="E1033" s="9">
        <f>_xlfn.XLOOKUP(C1033,提成标准!C:C,提成标准!H:H,"")</f>
        <v>0.1</v>
      </c>
      <c r="F1033" s="9">
        <f t="shared" si="50"/>
        <v>85.9</v>
      </c>
      <c r="G1033" s="9">
        <f>_xlfn.XLOOKUP(I1033,过机服务商重量差!A:A,过机服务商重量差!L:L)</f>
        <v>859</v>
      </c>
      <c r="H1033" s="9" t="str">
        <f ca="1">IFERROR(LOOKUP(1,0/((B1033=名单!B:B)*(VALUE(AY1033)&gt;=名单!E:E)*(VALUE(AY1033)&lt;=名单!G:G)*(AA1033="正常走货")),名单!H:H),"否")</f>
        <v>否</v>
      </c>
      <c r="I1033" s="64" t="s">
        <v>3213</v>
      </c>
      <c r="J1033" s="64" t="s">
        <v>3213</v>
      </c>
      <c r="L1033" s="65" t="s">
        <v>17</v>
      </c>
      <c r="N1033" s="64" t="s">
        <v>18</v>
      </c>
      <c r="O1033" s="66"/>
      <c r="P1033" s="66"/>
      <c r="T1033" s="66"/>
      <c r="U1033" s="65" t="s">
        <v>161</v>
      </c>
      <c r="V1033" s="65" t="s">
        <v>14381</v>
      </c>
      <c r="W1033" s="66"/>
      <c r="Y1033" s="66"/>
      <c r="Z1033" s="66"/>
      <c r="AA1033" s="65" t="s">
        <v>14382</v>
      </c>
      <c r="AQ1033" s="64">
        <v>2192</v>
      </c>
      <c r="AU1033" s="66"/>
      <c r="AV1033" s="66"/>
      <c r="AW1033" s="66"/>
      <c r="AX1033" s="66"/>
      <c r="AY1033" s="67" t="s">
        <v>15427</v>
      </c>
      <c r="BE1033" s="66"/>
    </row>
    <row r="1034" spans="1:58">
      <c r="A1034" s="9" t="str">
        <f t="shared" si="48"/>
        <v>2026-01</v>
      </c>
      <c r="B1034" s="9" t="str">
        <f>_xlfn.XLOOKUP(I1034,过机服务商重量差!A:A,过机服务商重量差!G:G)</f>
        <v>玉麒麟</v>
      </c>
      <c r="C1034" s="9" t="str">
        <f>IF(N1034="FBA","主营产品",IF(N1034="专线","专线",LOOKUP(1,0/((G1034&gt;=提成标准!D:D)*(G1034&lt;提成标准!E:E)),提成标准!C:C)))</f>
        <v>快递大货</v>
      </c>
      <c r="D1034" s="9">
        <f t="shared" si="49"/>
        <v>859</v>
      </c>
      <c r="E1034" s="9">
        <f>_xlfn.XLOOKUP(C1034,提成标准!C:C,提成标准!H:H,"")</f>
        <v>0.1</v>
      </c>
      <c r="F1034" s="9">
        <f t="shared" si="50"/>
        <v>85.9</v>
      </c>
      <c r="G1034" s="9">
        <f>_xlfn.XLOOKUP(I1034,过机服务商重量差!A:A,过机服务商重量差!L:L)</f>
        <v>859</v>
      </c>
      <c r="H1034" s="9" t="str">
        <f ca="1">IFERROR(LOOKUP(1,0/((B1034=名单!B:B)*(VALUE(AY1034)&gt;=名单!E:E)*(VALUE(AY1034)&lt;=名单!G:G)*(AA1034="正常走货")),名单!H:H),"否")</f>
        <v>否</v>
      </c>
      <c r="I1034" s="64" t="s">
        <v>3215</v>
      </c>
      <c r="J1034" s="64" t="s">
        <v>3215</v>
      </c>
      <c r="L1034" s="65" t="s">
        <v>17</v>
      </c>
      <c r="N1034" s="64" t="s">
        <v>18</v>
      </c>
      <c r="O1034" s="66"/>
      <c r="P1034" s="66"/>
      <c r="T1034" s="66"/>
      <c r="U1034" s="65" t="s">
        <v>161</v>
      </c>
      <c r="V1034" s="65" t="s">
        <v>14381</v>
      </c>
      <c r="W1034" s="66"/>
      <c r="Y1034" s="66"/>
      <c r="Z1034" s="66"/>
      <c r="AA1034" s="65" t="s">
        <v>14382</v>
      </c>
      <c r="AQ1034" s="64">
        <v>1192</v>
      </c>
      <c r="AV1034" s="66"/>
      <c r="AX1034" s="66"/>
      <c r="AY1034" s="67" t="s">
        <v>15428</v>
      </c>
      <c r="BC1034" s="66"/>
      <c r="BE1034" s="66"/>
    </row>
    <row r="1035" spans="1:58">
      <c r="A1035" s="9" t="str">
        <f t="shared" si="48"/>
        <v>2026-01</v>
      </c>
      <c r="B1035" s="9" t="str">
        <f>_xlfn.XLOOKUP(I1035,过机服务商重量差!A:A,过机服务商重量差!G:G)</f>
        <v>玉麒麟</v>
      </c>
      <c r="C1035" s="9" t="str">
        <f>IF(N1035="FBA","主营产品",IF(N1035="专线","专线",LOOKUP(1,0/((G1035&gt;=提成标准!D:D)*(G1035&lt;提成标准!E:E)),提成标准!C:C)))</f>
        <v>快递小货</v>
      </c>
      <c r="D1035" s="9">
        <f t="shared" si="49"/>
        <v>1</v>
      </c>
      <c r="E1035" s="9">
        <f>_xlfn.XLOOKUP(C1035,提成标准!C:C,提成标准!H:H,"")</f>
        <v>2</v>
      </c>
      <c r="F1035" s="9">
        <f t="shared" si="50"/>
        <v>2</v>
      </c>
      <c r="G1035" s="9">
        <f>_xlfn.XLOOKUP(I1035,过机服务商重量差!A:A,过机服务商重量差!L:L)</f>
        <v>1.5</v>
      </c>
      <c r="H1035" s="9" t="str">
        <f ca="1">IFERROR(LOOKUP(1,0/((B1035=名单!B:B)*(VALUE(AY1035)&gt;=名单!E:E)*(VALUE(AY1035)&lt;=名单!G:G)*(AA1035="正常走货")),名单!H:H),"否")</f>
        <v>否</v>
      </c>
      <c r="I1035" s="64" t="s">
        <v>3217</v>
      </c>
      <c r="J1035" s="64" t="s">
        <v>3219</v>
      </c>
      <c r="L1035" s="65" t="s">
        <v>17</v>
      </c>
      <c r="N1035" s="64" t="s">
        <v>18</v>
      </c>
      <c r="O1035" s="66"/>
      <c r="P1035" s="66"/>
      <c r="T1035" s="66"/>
      <c r="U1035" s="65" t="s">
        <v>820</v>
      </c>
      <c r="V1035" s="65" t="s">
        <v>14410</v>
      </c>
      <c r="W1035" s="66"/>
      <c r="Y1035" s="66"/>
      <c r="Z1035" s="66"/>
      <c r="AA1035" s="65" t="s">
        <v>14382</v>
      </c>
      <c r="AQ1035" s="64">
        <v>53.78</v>
      </c>
      <c r="AV1035" s="66"/>
      <c r="AX1035" s="66"/>
      <c r="AY1035" s="67" t="s">
        <v>15429</v>
      </c>
      <c r="BE1035" s="66"/>
    </row>
    <row r="1036" spans="1:58">
      <c r="A1036" s="9" t="str">
        <f t="shared" si="48"/>
        <v>2026-01</v>
      </c>
      <c r="B1036" s="9" t="str">
        <f>_xlfn.XLOOKUP(I1036,过机服务商重量差!A:A,过机服务商重量差!G:G)</f>
        <v>玉麒麟</v>
      </c>
      <c r="C1036" s="9" t="str">
        <f>IF(N1036="FBA","主营产品",IF(N1036="专线","专线",LOOKUP(1,0/((G1036&gt;=提成标准!D:D)*(G1036&lt;提成标准!E:E)),提成标准!C:C)))</f>
        <v>快递小货</v>
      </c>
      <c r="D1036" s="9">
        <f t="shared" si="49"/>
        <v>1</v>
      </c>
      <c r="E1036" s="9">
        <f>_xlfn.XLOOKUP(C1036,提成标准!C:C,提成标准!H:H,"")</f>
        <v>2</v>
      </c>
      <c r="F1036" s="9">
        <f t="shared" si="50"/>
        <v>2</v>
      </c>
      <c r="G1036" s="9">
        <f>_xlfn.XLOOKUP(I1036,过机服务商重量差!A:A,过机服务商重量差!L:L)</f>
        <v>3</v>
      </c>
      <c r="H1036" s="9" t="str">
        <f ca="1">IFERROR(LOOKUP(1,0/((B1036=名单!B:B)*(VALUE(AY1036)&gt;=名单!E:E)*(VALUE(AY1036)&lt;=名单!G:G)*(AA1036="正常走货")),名单!H:H),"否")</f>
        <v>否</v>
      </c>
      <c r="I1036" s="64" t="s">
        <v>3220</v>
      </c>
      <c r="J1036" s="64" t="s">
        <v>3222</v>
      </c>
      <c r="L1036" s="65" t="s">
        <v>17</v>
      </c>
      <c r="N1036" s="64" t="s">
        <v>18</v>
      </c>
      <c r="O1036" s="66"/>
      <c r="P1036" s="66"/>
      <c r="T1036" s="66"/>
      <c r="U1036" s="65" t="s">
        <v>79</v>
      </c>
      <c r="V1036" s="65" t="s">
        <v>14381</v>
      </c>
      <c r="W1036" s="66"/>
      <c r="Y1036" s="66"/>
      <c r="Z1036" s="66"/>
      <c r="AA1036" s="65" t="s">
        <v>14382</v>
      </c>
      <c r="AQ1036" s="64">
        <v>75.91</v>
      </c>
      <c r="AU1036" s="66"/>
      <c r="AV1036" s="66"/>
      <c r="AW1036" s="66"/>
      <c r="AX1036" s="66"/>
      <c r="AY1036" s="67" t="s">
        <v>15430</v>
      </c>
      <c r="BE1036" s="66"/>
    </row>
    <row r="1037" spans="1:58">
      <c r="A1037" s="9" t="str">
        <f t="shared" si="48"/>
        <v>2026-01</v>
      </c>
      <c r="B1037" s="9" t="str">
        <f>_xlfn.XLOOKUP(I1037,过机服务商重量差!A:A,过机服务商重量差!G:G)</f>
        <v>玉麒麟</v>
      </c>
      <c r="C1037" s="9" t="str">
        <f>IF(N1037="FBA","主营产品",IF(N1037="专线","专线",LOOKUP(1,0/((G1037&gt;=提成标准!D:D)*(G1037&lt;提成标准!E:E)),提成标准!C:C)))</f>
        <v>快递大货</v>
      </c>
      <c r="D1037" s="9">
        <f t="shared" si="49"/>
        <v>49</v>
      </c>
      <c r="E1037" s="9">
        <f>_xlfn.XLOOKUP(C1037,提成标准!C:C,提成标准!H:H,"")</f>
        <v>0.1</v>
      </c>
      <c r="F1037" s="9">
        <f t="shared" si="50"/>
        <v>4.9</v>
      </c>
      <c r="G1037" s="9">
        <f>_xlfn.XLOOKUP(I1037,过机服务商重量差!A:A,过机服务商重量差!L:L)</f>
        <v>49</v>
      </c>
      <c r="H1037" s="9" t="str">
        <f ca="1">IFERROR(LOOKUP(1,0/((B1037=名单!B:B)*(VALUE(AY1037)&gt;=名单!E:E)*(VALUE(AY1037)&lt;=名单!G:G)*(AA1037="正常走货")),名单!H:H),"否")</f>
        <v>否</v>
      </c>
      <c r="I1037" s="64" t="s">
        <v>3223</v>
      </c>
      <c r="J1037" s="64" t="s">
        <v>3225</v>
      </c>
      <c r="L1037" s="65" t="s">
        <v>17</v>
      </c>
      <c r="N1037" s="64" t="s">
        <v>18</v>
      </c>
      <c r="O1037" s="66"/>
      <c r="P1037" s="66"/>
      <c r="T1037" s="66"/>
      <c r="U1037" s="65" t="s">
        <v>442</v>
      </c>
      <c r="V1037" s="65" t="s">
        <v>14413</v>
      </c>
      <c r="W1037" s="66"/>
      <c r="Y1037" s="66"/>
      <c r="Z1037" s="66"/>
      <c r="AA1037" s="65" t="s">
        <v>14382</v>
      </c>
      <c r="AQ1037" s="64">
        <v>129.36</v>
      </c>
      <c r="AU1037" s="66"/>
      <c r="AV1037" s="66"/>
      <c r="AW1037" s="66"/>
      <c r="AX1037" s="66"/>
      <c r="AY1037" s="67" t="s">
        <v>15431</v>
      </c>
      <c r="BE1037" s="66"/>
    </row>
    <row r="1038" spans="1:58">
      <c r="A1038" s="9" t="str">
        <f t="shared" si="48"/>
        <v>2026-01</v>
      </c>
      <c r="B1038" s="9" t="str">
        <f>_xlfn.XLOOKUP(I1038,过机服务商重量差!A:A,过机服务商重量差!G:G)</f>
        <v>玉麒麟</v>
      </c>
      <c r="C1038" s="9" t="str">
        <f>IF(N1038="FBA","主营产品",IF(N1038="专线","专线",LOOKUP(1,0/((G1038&gt;=提成标准!D:D)*(G1038&lt;提成标准!E:E)),提成标准!C:C)))</f>
        <v>快递小货</v>
      </c>
      <c r="D1038" s="9">
        <f t="shared" si="49"/>
        <v>1</v>
      </c>
      <c r="E1038" s="9">
        <f>_xlfn.XLOOKUP(C1038,提成标准!C:C,提成标准!H:H,"")</f>
        <v>2</v>
      </c>
      <c r="F1038" s="9">
        <f t="shared" si="50"/>
        <v>2</v>
      </c>
      <c r="G1038" s="9">
        <f>_xlfn.XLOOKUP(I1038,过机服务商重量差!A:A,过机服务商重量差!L:L)</f>
        <v>12</v>
      </c>
      <c r="H1038" s="9" t="str">
        <f ca="1">IFERROR(LOOKUP(1,0/((B1038=名单!B:B)*(VALUE(AY1038)&gt;=名单!E:E)*(VALUE(AY1038)&lt;=名单!G:G)*(AA1038="正常走货")),名单!H:H),"否")</f>
        <v>否</v>
      </c>
      <c r="I1038" s="64" t="s">
        <v>3226</v>
      </c>
      <c r="J1038" s="64" t="s">
        <v>3228</v>
      </c>
      <c r="L1038" s="65" t="s">
        <v>17</v>
      </c>
      <c r="N1038" s="64" t="s">
        <v>18</v>
      </c>
      <c r="O1038" s="66"/>
      <c r="P1038" s="66"/>
      <c r="T1038" s="66"/>
      <c r="U1038" s="65" t="s">
        <v>442</v>
      </c>
      <c r="V1038" s="65" t="s">
        <v>14413</v>
      </c>
      <c r="W1038" s="66"/>
      <c r="Y1038" s="66"/>
      <c r="Z1038" s="66"/>
      <c r="AA1038" s="65" t="s">
        <v>14382</v>
      </c>
      <c r="AQ1038" s="64">
        <v>0</v>
      </c>
      <c r="AV1038" s="66"/>
      <c r="AX1038" s="66"/>
      <c r="AY1038" s="67" t="s">
        <v>15432</v>
      </c>
      <c r="BE1038" s="66"/>
      <c r="BF1038" s="66"/>
    </row>
    <row r="1039" spans="1:58">
      <c r="A1039" s="9" t="str">
        <f t="shared" si="48"/>
        <v>2026-01</v>
      </c>
      <c r="B1039" s="9" t="str">
        <f>_xlfn.XLOOKUP(I1039,过机服务商重量差!A:A,过机服务商重量差!G:G)</f>
        <v>帅时莹</v>
      </c>
      <c r="C1039" s="9" t="str">
        <f>IF(N1039="FBA","主营产品",IF(N1039="专线","专线",LOOKUP(1,0/((G1039&gt;=提成标准!D:D)*(G1039&lt;提成标准!E:E)),提成标准!C:C)))</f>
        <v>快递小货</v>
      </c>
      <c r="D1039" s="9">
        <f t="shared" si="49"/>
        <v>1</v>
      </c>
      <c r="E1039" s="9">
        <f>_xlfn.XLOOKUP(C1039,提成标准!C:C,提成标准!H:H,"")</f>
        <v>2</v>
      </c>
      <c r="F1039" s="9">
        <f t="shared" si="50"/>
        <v>2</v>
      </c>
      <c r="G1039" s="9">
        <f>_xlfn.XLOOKUP(I1039,过机服务商重量差!A:A,过机服务商重量差!L:L)</f>
        <v>11</v>
      </c>
      <c r="H1039" s="9" t="str">
        <f ca="1">IFERROR(LOOKUP(1,0/((B1039=名单!B:B)*(VALUE(AY1039)&gt;=名单!E:E)*(VALUE(AY1039)&lt;=名单!G:G)*(AA1039="正常走货")),名单!H:H),"否")</f>
        <v>否</v>
      </c>
      <c r="I1039" s="64" t="s">
        <v>3229</v>
      </c>
      <c r="J1039" s="64" t="s">
        <v>3231</v>
      </c>
      <c r="L1039" s="65" t="s">
        <v>738</v>
      </c>
      <c r="N1039" s="64" t="s">
        <v>18</v>
      </c>
      <c r="O1039" s="66"/>
      <c r="P1039" s="66"/>
      <c r="T1039" s="66"/>
      <c r="U1039" s="65" t="s">
        <v>442</v>
      </c>
      <c r="V1039" s="65" t="s">
        <v>14413</v>
      </c>
      <c r="W1039" s="66"/>
      <c r="Y1039" s="66"/>
      <c r="Z1039" s="66"/>
      <c r="AA1039" s="65" t="s">
        <v>14382</v>
      </c>
      <c r="AQ1039" s="64">
        <v>133.4</v>
      </c>
      <c r="AV1039" s="66"/>
      <c r="AW1039" s="66"/>
      <c r="AX1039" s="66"/>
      <c r="AY1039" s="67" t="s">
        <v>15433</v>
      </c>
      <c r="BF1039" s="66"/>
    </row>
    <row r="1040" spans="1:58">
      <c r="A1040" s="9" t="str">
        <f t="shared" si="48"/>
        <v>2026-01</v>
      </c>
      <c r="B1040" s="9" t="str">
        <f>_xlfn.XLOOKUP(I1040,过机服务商重量差!A:A,过机服务商重量差!G:G)</f>
        <v>无崖子</v>
      </c>
      <c r="C1040" s="9" t="str">
        <f>IF(N1040="FBA","主营产品",IF(N1040="专线","专线",LOOKUP(1,0/((G1040&gt;=提成标准!D:D)*(G1040&lt;提成标准!E:E)),提成标准!C:C)))</f>
        <v>快递小货</v>
      </c>
      <c r="D1040" s="9">
        <f t="shared" si="49"/>
        <v>1</v>
      </c>
      <c r="E1040" s="9">
        <f>_xlfn.XLOOKUP(C1040,提成标准!C:C,提成标准!H:H,"")</f>
        <v>2</v>
      </c>
      <c r="F1040" s="9">
        <f t="shared" si="50"/>
        <v>2</v>
      </c>
      <c r="G1040" s="9">
        <f>_xlfn.XLOOKUP(I1040,过机服务商重量差!A:A,过机服务商重量差!L:L)</f>
        <v>8</v>
      </c>
      <c r="H1040" s="9" t="str">
        <f ca="1">IFERROR(LOOKUP(1,0/((B1040=名单!B:B)*(VALUE(AY1040)&gt;=名单!E:E)*(VALUE(AY1040)&lt;=名单!G:G)*(AA1040="正常走货")),名单!H:H),"否")</f>
        <v>是</v>
      </c>
      <c r="I1040" s="64" t="s">
        <v>3232</v>
      </c>
      <c r="J1040" s="64" t="s">
        <v>3234</v>
      </c>
      <c r="L1040" s="64" t="s">
        <v>590</v>
      </c>
      <c r="N1040" s="64" t="s">
        <v>18</v>
      </c>
      <c r="O1040" s="66"/>
      <c r="P1040" s="66"/>
      <c r="T1040" s="66"/>
      <c r="U1040" s="65" t="s">
        <v>442</v>
      </c>
      <c r="V1040" s="65" t="s">
        <v>14413</v>
      </c>
      <c r="W1040" s="66"/>
      <c r="Y1040" s="66"/>
      <c r="Z1040" s="66"/>
      <c r="AA1040" s="65" t="s">
        <v>14382</v>
      </c>
      <c r="AQ1040" s="64">
        <v>69.84</v>
      </c>
      <c r="AU1040" s="66"/>
      <c r="AV1040" s="66"/>
      <c r="AX1040" s="66"/>
      <c r="AY1040" s="67" t="s">
        <v>15434</v>
      </c>
      <c r="BE1040" s="66"/>
    </row>
    <row r="1041" spans="1:58">
      <c r="A1041" s="9" t="str">
        <f t="shared" si="48"/>
        <v>2026-01</v>
      </c>
      <c r="B1041" s="9" t="str">
        <f>_xlfn.XLOOKUP(I1041,过机服务商重量差!A:A,过机服务商重量差!G:G)</f>
        <v>玉麒麟</v>
      </c>
      <c r="C1041" s="9" t="str">
        <f>IF(N1041="FBA","主营产品",IF(N1041="专线","专线",LOOKUP(1,0/((G1041&gt;=提成标准!D:D)*(G1041&lt;提成标准!E:E)),提成标准!C:C)))</f>
        <v>快递小货</v>
      </c>
      <c r="D1041" s="9">
        <f t="shared" si="49"/>
        <v>1</v>
      </c>
      <c r="E1041" s="9">
        <f>_xlfn.XLOOKUP(C1041,提成标准!C:C,提成标准!H:H,"")</f>
        <v>2</v>
      </c>
      <c r="F1041" s="9">
        <f t="shared" si="50"/>
        <v>2</v>
      </c>
      <c r="G1041" s="9">
        <f>_xlfn.XLOOKUP(I1041,过机服务商重量差!A:A,过机服务商重量差!L:L)</f>
        <v>0.5</v>
      </c>
      <c r="H1041" s="9" t="str">
        <f ca="1">IFERROR(LOOKUP(1,0/((B1041=名单!B:B)*(VALUE(AY1041)&gt;=名单!E:E)*(VALUE(AY1041)&lt;=名单!G:G)*(AA1041="正常走货")),名单!H:H),"否")</f>
        <v>否</v>
      </c>
      <c r="I1041" s="64" t="s">
        <v>3235</v>
      </c>
      <c r="J1041" s="64" t="s">
        <v>3237</v>
      </c>
      <c r="L1041" s="65" t="s">
        <v>17</v>
      </c>
      <c r="N1041" s="65" t="s">
        <v>18</v>
      </c>
      <c r="O1041" s="66"/>
      <c r="P1041" s="66"/>
      <c r="T1041" s="66"/>
      <c r="U1041" s="65" t="s">
        <v>767</v>
      </c>
      <c r="V1041" s="65" t="s">
        <v>14385</v>
      </c>
      <c r="W1041" s="66"/>
      <c r="Y1041" s="66"/>
      <c r="Z1041" s="66"/>
      <c r="AA1041" s="65" t="s">
        <v>14382</v>
      </c>
      <c r="AQ1041" s="64">
        <v>85.4</v>
      </c>
      <c r="AU1041" s="66"/>
      <c r="AV1041" s="66"/>
      <c r="AW1041" s="66"/>
      <c r="AX1041" s="66"/>
      <c r="AY1041" s="67" t="s">
        <v>15435</v>
      </c>
      <c r="BE1041" s="66"/>
      <c r="BF1041" s="66"/>
    </row>
    <row r="1042" spans="1:58">
      <c r="A1042" s="9" t="str">
        <f t="shared" si="48"/>
        <v>2026-01</v>
      </c>
      <c r="B1042" s="9" t="str">
        <f>_xlfn.XLOOKUP(I1042,过机服务商重量差!A:A,过机服务商重量差!G:G)</f>
        <v>玉麒麟</v>
      </c>
      <c r="C1042" s="9" t="str">
        <f>IF(N1042="FBA","主营产品",IF(N1042="专线","专线",LOOKUP(1,0/((G1042&gt;=提成标准!D:D)*(G1042&lt;提成标准!E:E)),提成标准!C:C)))</f>
        <v>快递小货</v>
      </c>
      <c r="D1042" s="9">
        <f t="shared" si="49"/>
        <v>1</v>
      </c>
      <c r="E1042" s="9">
        <f>_xlfn.XLOOKUP(C1042,提成标准!C:C,提成标准!H:H,"")</f>
        <v>2</v>
      </c>
      <c r="F1042" s="9">
        <f t="shared" si="50"/>
        <v>2</v>
      </c>
      <c r="G1042" s="9">
        <f>_xlfn.XLOOKUP(I1042,过机服务商重量差!A:A,过机服务商重量差!L:L)</f>
        <v>9.5</v>
      </c>
      <c r="H1042" s="9" t="str">
        <f ca="1">IFERROR(LOOKUP(1,0/((B1042=名单!B:B)*(VALUE(AY1042)&gt;=名单!E:E)*(VALUE(AY1042)&lt;=名单!G:G)*(AA1042="正常走货")),名单!H:H),"否")</f>
        <v>否</v>
      </c>
      <c r="I1042" s="64" t="s">
        <v>3238</v>
      </c>
      <c r="J1042" s="64" t="s">
        <v>3240</v>
      </c>
      <c r="L1042" s="65" t="s">
        <v>17</v>
      </c>
      <c r="N1042" s="64" t="s">
        <v>18</v>
      </c>
      <c r="O1042" s="66"/>
      <c r="P1042" s="66"/>
      <c r="T1042" s="66"/>
      <c r="U1042" s="65" t="s">
        <v>675</v>
      </c>
      <c r="V1042" s="65" t="s">
        <v>14385</v>
      </c>
      <c r="W1042" s="66"/>
      <c r="Y1042" s="66"/>
      <c r="Z1042" s="66"/>
      <c r="AA1042" s="65" t="s">
        <v>14382</v>
      </c>
      <c r="AQ1042" s="64">
        <v>70</v>
      </c>
      <c r="AU1042" s="66"/>
      <c r="AV1042" s="66"/>
      <c r="AW1042" s="66"/>
      <c r="AX1042" s="66"/>
      <c r="AY1042" s="67" t="s">
        <v>15436</v>
      </c>
      <c r="BE1042" s="66"/>
      <c r="BF1042" s="66"/>
    </row>
    <row r="1043" spans="1:58">
      <c r="A1043" s="9" t="str">
        <f t="shared" si="48"/>
        <v>2026-01</v>
      </c>
      <c r="B1043" s="9" t="str">
        <f>_xlfn.XLOOKUP(I1043,过机服务商重量差!A:A,过机服务商重量差!G:G)</f>
        <v>帅时莹</v>
      </c>
      <c r="C1043" s="9" t="str">
        <f>IF(N1043="FBA","主营产品",IF(N1043="专线","专线",LOOKUP(1,0/((G1043&gt;=提成标准!D:D)*(G1043&lt;提成标准!E:E)),提成标准!C:C)))</f>
        <v>快递小货</v>
      </c>
      <c r="D1043" s="9">
        <f t="shared" si="49"/>
        <v>1</v>
      </c>
      <c r="E1043" s="9">
        <f>_xlfn.XLOOKUP(C1043,提成标准!C:C,提成标准!H:H,"")</f>
        <v>2</v>
      </c>
      <c r="F1043" s="9">
        <f t="shared" si="50"/>
        <v>2</v>
      </c>
      <c r="G1043" s="9">
        <f>_xlfn.XLOOKUP(I1043,过机服务商重量差!A:A,过机服务商重量差!L:L)</f>
        <v>7</v>
      </c>
      <c r="H1043" s="9" t="str">
        <f ca="1">IFERROR(LOOKUP(1,0/((B1043=名单!B:B)*(VALUE(AY1043)&gt;=名单!E:E)*(VALUE(AY1043)&lt;=名单!G:G)*(AA1043="正常走货")),名单!H:H),"否")</f>
        <v>否</v>
      </c>
      <c r="I1043" s="64" t="s">
        <v>3241</v>
      </c>
      <c r="J1043" s="64" t="s">
        <v>3243</v>
      </c>
      <c r="L1043" s="65" t="s">
        <v>140</v>
      </c>
      <c r="N1043" s="64" t="s">
        <v>18</v>
      </c>
      <c r="O1043" s="66"/>
      <c r="P1043" s="66"/>
      <c r="T1043" s="66"/>
      <c r="U1043" s="65" t="s">
        <v>191</v>
      </c>
      <c r="V1043" s="65" t="s">
        <v>14413</v>
      </c>
      <c r="W1043" s="66"/>
      <c r="Y1043" s="66"/>
      <c r="Z1043" s="66"/>
      <c r="AA1043" s="65" t="s">
        <v>14382</v>
      </c>
      <c r="AQ1043" s="64">
        <v>164.7</v>
      </c>
      <c r="AV1043" s="66"/>
      <c r="AX1043" s="66"/>
      <c r="AY1043" s="67" t="s">
        <v>15437</v>
      </c>
      <c r="BE1043" s="66"/>
    </row>
    <row r="1044" spans="1:58">
      <c r="A1044" s="9" t="str">
        <f t="shared" si="48"/>
        <v>2026-01</v>
      </c>
      <c r="B1044" s="9" t="str">
        <f>_xlfn.XLOOKUP(I1044,过机服务商重量差!A:A,过机服务商重量差!G:G)</f>
        <v>无崖子</v>
      </c>
      <c r="C1044" s="9" t="str">
        <f>IF(N1044="FBA","主营产品",IF(N1044="专线","专线",LOOKUP(1,0/((G1044&gt;=提成标准!D:D)*(G1044&lt;提成标准!E:E)),提成标准!C:C)))</f>
        <v>快递大货</v>
      </c>
      <c r="D1044" s="9">
        <f t="shared" si="49"/>
        <v>24</v>
      </c>
      <c r="E1044" s="9">
        <f>_xlfn.XLOOKUP(C1044,提成标准!C:C,提成标准!H:H,"")</f>
        <v>0.1</v>
      </c>
      <c r="F1044" s="9">
        <f t="shared" si="50"/>
        <v>2.4</v>
      </c>
      <c r="G1044" s="9">
        <f>_xlfn.XLOOKUP(I1044,过机服务商重量差!A:A,过机服务商重量差!L:L)</f>
        <v>24</v>
      </c>
      <c r="H1044" s="9" t="str">
        <f ca="1">IFERROR(LOOKUP(1,0/((B1044=名单!B:B)*(VALUE(AY1044)&gt;=名单!E:E)*(VALUE(AY1044)&lt;=名单!G:G)*(AA1044="正常走货")),名单!H:H),"否")</f>
        <v>是</v>
      </c>
      <c r="I1044" s="64" t="s">
        <v>3244</v>
      </c>
      <c r="J1044" s="64" t="s">
        <v>3246</v>
      </c>
      <c r="L1044" s="65" t="s">
        <v>1025</v>
      </c>
      <c r="N1044" s="64" t="s">
        <v>18</v>
      </c>
      <c r="O1044" s="66"/>
      <c r="P1044" s="66"/>
      <c r="T1044" s="66"/>
      <c r="U1044" s="65" t="s">
        <v>191</v>
      </c>
      <c r="V1044" s="65" t="s">
        <v>14413</v>
      </c>
      <c r="W1044" s="66"/>
      <c r="Y1044" s="66"/>
      <c r="Z1044" s="66"/>
      <c r="AA1044" s="65" t="s">
        <v>14382</v>
      </c>
      <c r="AQ1044" s="64">
        <v>682.64</v>
      </c>
      <c r="AV1044" s="66"/>
      <c r="AW1044" s="66"/>
      <c r="AX1044" s="66"/>
      <c r="AY1044" s="67" t="s">
        <v>15438</v>
      </c>
      <c r="BE1044" s="66"/>
    </row>
    <row r="1045" spans="1:58">
      <c r="A1045" s="9" t="str">
        <f t="shared" si="48"/>
        <v>2026-01</v>
      </c>
      <c r="B1045" s="9" t="str">
        <f>_xlfn.XLOOKUP(I1045,过机服务商重量差!A:A,过机服务商重量差!G:G)</f>
        <v>玉麒麟</v>
      </c>
      <c r="C1045" s="9" t="str">
        <f>IF(N1045="FBA","主营产品",IF(N1045="专线","专线",LOOKUP(1,0/((G1045&gt;=提成标准!D:D)*(G1045&lt;提成标准!E:E)),提成标准!C:C)))</f>
        <v>快递小货</v>
      </c>
      <c r="D1045" s="9">
        <f t="shared" si="49"/>
        <v>1</v>
      </c>
      <c r="E1045" s="9">
        <f>_xlfn.XLOOKUP(C1045,提成标准!C:C,提成标准!H:H,"")</f>
        <v>2</v>
      </c>
      <c r="F1045" s="9">
        <f t="shared" si="50"/>
        <v>2</v>
      </c>
      <c r="G1045" s="9">
        <f>_xlfn.XLOOKUP(I1045,过机服务商重量差!A:A,过机服务商重量差!L:L)</f>
        <v>1</v>
      </c>
      <c r="H1045" s="9" t="str">
        <f ca="1">IFERROR(LOOKUP(1,0/((B1045=名单!B:B)*(VALUE(AY1045)&gt;=名单!E:E)*(VALUE(AY1045)&lt;=名单!G:G)*(AA1045="正常走货")),名单!H:H),"否")</f>
        <v>否</v>
      </c>
      <c r="I1045" s="64" t="s">
        <v>3247</v>
      </c>
      <c r="J1045" s="64" t="s">
        <v>3249</v>
      </c>
      <c r="L1045" s="65" t="s">
        <v>17</v>
      </c>
      <c r="N1045" s="64" t="s">
        <v>18</v>
      </c>
      <c r="O1045" s="66"/>
      <c r="P1045" s="66"/>
      <c r="T1045" s="66"/>
      <c r="U1045" s="65" t="s">
        <v>454</v>
      </c>
      <c r="V1045" s="65" t="s">
        <v>14410</v>
      </c>
      <c r="W1045" s="66"/>
      <c r="Y1045" s="66"/>
      <c r="Z1045" s="66"/>
      <c r="AA1045" s="65" t="s">
        <v>14382</v>
      </c>
      <c r="AQ1045" s="64">
        <v>50.6</v>
      </c>
      <c r="AV1045" s="66"/>
      <c r="AX1045" s="66"/>
      <c r="AY1045" s="67" t="s">
        <v>15439</v>
      </c>
      <c r="BE1045" s="66"/>
    </row>
    <row r="1046" spans="1:58">
      <c r="A1046" s="9" t="str">
        <f t="shared" si="48"/>
        <v>2026-01</v>
      </c>
      <c r="B1046" s="9" t="str">
        <f>_xlfn.XLOOKUP(I1046,过机服务商重量差!A:A,过机服务商重量差!G:G)</f>
        <v>无崖子</v>
      </c>
      <c r="C1046" s="9" t="str">
        <f>IF(N1046="FBA","主营产品",IF(N1046="专线","专线",LOOKUP(1,0/((G1046&gt;=提成标准!D:D)*(G1046&lt;提成标准!E:E)),提成标准!C:C)))</f>
        <v>快递小货</v>
      </c>
      <c r="D1046" s="9">
        <f t="shared" si="49"/>
        <v>1</v>
      </c>
      <c r="E1046" s="9">
        <f>_xlfn.XLOOKUP(C1046,提成标准!C:C,提成标准!H:H,"")</f>
        <v>2</v>
      </c>
      <c r="F1046" s="9">
        <f t="shared" si="50"/>
        <v>2</v>
      </c>
      <c r="G1046" s="9">
        <f>_xlfn.XLOOKUP(I1046,过机服务商重量差!A:A,过机服务商重量差!L:L)</f>
        <v>9</v>
      </c>
      <c r="H1046" s="9" t="str">
        <f ca="1">IFERROR(LOOKUP(1,0/((B1046=名单!B:B)*(VALUE(AY1046)&gt;=名单!E:E)*(VALUE(AY1046)&lt;=名单!G:G)*(AA1046="正常走货")),名单!H:H),"否")</f>
        <v>是</v>
      </c>
      <c r="I1046" s="64" t="s">
        <v>3250</v>
      </c>
      <c r="J1046" s="64" t="s">
        <v>3252</v>
      </c>
      <c r="L1046" s="65" t="s">
        <v>3253</v>
      </c>
      <c r="N1046" s="64" t="s">
        <v>18</v>
      </c>
      <c r="O1046" s="66"/>
      <c r="P1046" s="66"/>
      <c r="T1046" s="66"/>
      <c r="U1046" s="65" t="s">
        <v>337</v>
      </c>
      <c r="V1046" s="65" t="s">
        <v>14381</v>
      </c>
      <c r="W1046" s="66"/>
      <c r="Y1046" s="66"/>
      <c r="Z1046" s="66"/>
      <c r="AA1046" s="65" t="s">
        <v>14382</v>
      </c>
      <c r="AQ1046" s="64">
        <v>0</v>
      </c>
      <c r="AU1046" s="66"/>
      <c r="AV1046" s="66"/>
      <c r="AW1046" s="66"/>
      <c r="AX1046" s="66"/>
      <c r="AY1046" s="67" t="s">
        <v>15440</v>
      </c>
      <c r="BC1046" s="66"/>
      <c r="BE1046" s="66"/>
    </row>
    <row r="1047" spans="1:58">
      <c r="A1047" s="9" t="str">
        <f t="shared" si="48"/>
        <v>2026-01</v>
      </c>
      <c r="B1047" s="9" t="str">
        <f>_xlfn.XLOOKUP(I1047,过机服务商重量差!A:A,过机服务商重量差!G:G)</f>
        <v>玉麒麟</v>
      </c>
      <c r="C1047" s="9" t="str">
        <f>IF(N1047="FBA","主营产品",IF(N1047="专线","专线",LOOKUP(1,0/((G1047&gt;=提成标准!D:D)*(G1047&lt;提成标准!E:E)),提成标准!C:C)))</f>
        <v>快递小货</v>
      </c>
      <c r="D1047" s="9">
        <f t="shared" si="49"/>
        <v>1</v>
      </c>
      <c r="E1047" s="9">
        <f>_xlfn.XLOOKUP(C1047,提成标准!C:C,提成标准!H:H,"")</f>
        <v>2</v>
      </c>
      <c r="F1047" s="9">
        <f t="shared" si="50"/>
        <v>2</v>
      </c>
      <c r="G1047" s="9">
        <f>_xlfn.XLOOKUP(I1047,过机服务商重量差!A:A,过机服务商重量差!L:L)</f>
        <v>9</v>
      </c>
      <c r="H1047" s="9" t="str">
        <f ca="1">IFERROR(LOOKUP(1,0/((B1047=名单!B:B)*(VALUE(AY1047)&gt;=名单!E:E)*(VALUE(AY1047)&lt;=名单!G:G)*(AA1047="正常走货")),名单!H:H),"否")</f>
        <v>否</v>
      </c>
      <c r="I1047" s="64" t="s">
        <v>3254</v>
      </c>
      <c r="J1047" s="64" t="s">
        <v>3256</v>
      </c>
      <c r="L1047" s="65" t="s">
        <v>17</v>
      </c>
      <c r="N1047" s="64" t="s">
        <v>18</v>
      </c>
      <c r="O1047" s="66"/>
      <c r="P1047" s="66"/>
      <c r="T1047" s="66"/>
      <c r="U1047" s="65" t="s">
        <v>246</v>
      </c>
      <c r="V1047" s="65" t="s">
        <v>14389</v>
      </c>
      <c r="W1047" s="66"/>
      <c r="Y1047" s="66"/>
      <c r="Z1047" s="66"/>
      <c r="AA1047" s="65" t="s">
        <v>14382</v>
      </c>
      <c r="AQ1047" s="64">
        <v>105.19</v>
      </c>
      <c r="AV1047" s="66"/>
      <c r="AX1047" s="66"/>
      <c r="AY1047" s="67" t="s">
        <v>15441</v>
      </c>
      <c r="BE1047" s="66"/>
    </row>
    <row r="1048" spans="1:58">
      <c r="A1048" s="9" t="str">
        <f t="shared" si="48"/>
        <v>2026-01</v>
      </c>
      <c r="B1048" s="9" t="str">
        <f>_xlfn.XLOOKUP(I1048,过机服务商重量差!A:A,过机服务商重量差!G:G)</f>
        <v>玉麒麟</v>
      </c>
      <c r="C1048" s="9" t="str">
        <f>IF(N1048="FBA","主营产品",IF(N1048="专线","专线",LOOKUP(1,0/((G1048&gt;=提成标准!D:D)*(G1048&lt;提成标准!E:E)),提成标准!C:C)))</f>
        <v>快递小货</v>
      </c>
      <c r="D1048" s="9">
        <f t="shared" si="49"/>
        <v>1</v>
      </c>
      <c r="E1048" s="9">
        <f>_xlfn.XLOOKUP(C1048,提成标准!C:C,提成标准!H:H,"")</f>
        <v>2</v>
      </c>
      <c r="F1048" s="9">
        <f t="shared" si="50"/>
        <v>2</v>
      </c>
      <c r="G1048" s="9">
        <f>_xlfn.XLOOKUP(I1048,过机服务商重量差!A:A,过机服务商重量差!L:L)</f>
        <v>8.5</v>
      </c>
      <c r="H1048" s="9" t="str">
        <f ca="1">IFERROR(LOOKUP(1,0/((B1048=名单!B:B)*(VALUE(AY1048)&gt;=名单!E:E)*(VALUE(AY1048)&lt;=名单!G:G)*(AA1048="正常走货")),名单!H:H),"否")</f>
        <v>否</v>
      </c>
      <c r="I1048" s="64" t="s">
        <v>3257</v>
      </c>
      <c r="J1048" s="64" t="s">
        <v>3259</v>
      </c>
      <c r="L1048" s="65" t="s">
        <v>17</v>
      </c>
      <c r="N1048" s="64" t="s">
        <v>18</v>
      </c>
      <c r="O1048" s="66"/>
      <c r="P1048" s="66"/>
      <c r="T1048" s="66"/>
      <c r="U1048" s="65" t="s">
        <v>246</v>
      </c>
      <c r="V1048" s="65" t="s">
        <v>14389</v>
      </c>
      <c r="W1048" s="66"/>
      <c r="Y1048" s="66"/>
      <c r="Z1048" s="66"/>
      <c r="AA1048" s="65" t="s">
        <v>14382</v>
      </c>
      <c r="AQ1048" s="64">
        <v>105.72</v>
      </c>
      <c r="AV1048" s="66"/>
      <c r="AW1048" s="66"/>
      <c r="AX1048" s="66"/>
      <c r="AY1048" s="67" t="s">
        <v>15442</v>
      </c>
      <c r="BE1048" s="66"/>
    </row>
    <row r="1049" spans="1:58">
      <c r="A1049" s="9" t="str">
        <f t="shared" si="48"/>
        <v>2026-01</v>
      </c>
      <c r="B1049" s="9" t="str">
        <f>_xlfn.XLOOKUP(I1049,过机服务商重量差!A:A,过机服务商重量差!G:G)</f>
        <v>玉麒麟</v>
      </c>
      <c r="C1049" s="9" t="str">
        <f>IF(N1049="FBA","主营产品",IF(N1049="专线","专线",LOOKUP(1,0/((G1049&gt;=提成标准!D:D)*(G1049&lt;提成标准!E:E)),提成标准!C:C)))</f>
        <v>快递小货</v>
      </c>
      <c r="D1049" s="9">
        <f t="shared" si="49"/>
        <v>1</v>
      </c>
      <c r="E1049" s="9">
        <f>_xlfn.XLOOKUP(C1049,提成标准!C:C,提成标准!H:H,"")</f>
        <v>2</v>
      </c>
      <c r="F1049" s="9">
        <f t="shared" si="50"/>
        <v>2</v>
      </c>
      <c r="G1049" s="9">
        <f>_xlfn.XLOOKUP(I1049,过机服务商重量差!A:A,过机服务商重量差!L:L)</f>
        <v>8</v>
      </c>
      <c r="H1049" s="9" t="str">
        <f ca="1">IFERROR(LOOKUP(1,0/((B1049=名单!B:B)*(VALUE(AY1049)&gt;=名单!E:E)*(VALUE(AY1049)&lt;=名单!G:G)*(AA1049="正常走货")),名单!H:H),"否")</f>
        <v>否</v>
      </c>
      <c r="I1049" s="64" t="s">
        <v>3260</v>
      </c>
      <c r="J1049" s="64" t="s">
        <v>3262</v>
      </c>
      <c r="L1049" s="65" t="s">
        <v>17</v>
      </c>
      <c r="N1049" s="64" t="s">
        <v>18</v>
      </c>
      <c r="O1049" s="66"/>
      <c r="P1049" s="66"/>
      <c r="T1049" s="66"/>
      <c r="U1049" s="65" t="s">
        <v>246</v>
      </c>
      <c r="V1049" s="65" t="s">
        <v>14389</v>
      </c>
      <c r="W1049" s="66"/>
      <c r="Y1049" s="66"/>
      <c r="Z1049" s="66"/>
      <c r="AA1049" s="65" t="s">
        <v>14382</v>
      </c>
      <c r="AQ1049" s="64">
        <v>102.65</v>
      </c>
      <c r="AV1049" s="66"/>
      <c r="AX1049" s="66"/>
      <c r="AY1049" s="67" t="s">
        <v>15443</v>
      </c>
      <c r="BE1049" s="66"/>
    </row>
    <row r="1050" spans="1:58">
      <c r="A1050" s="9" t="str">
        <f t="shared" si="48"/>
        <v>2026-01</v>
      </c>
      <c r="B1050" s="9" t="str">
        <f>_xlfn.XLOOKUP(I1050,过机服务商重量差!A:A,过机服务商重量差!G:G)</f>
        <v>玉麒麟</v>
      </c>
      <c r="C1050" s="9" t="str">
        <f>IF(N1050="FBA","主营产品",IF(N1050="专线","专线",LOOKUP(1,0/((G1050&gt;=提成标准!D:D)*(G1050&lt;提成标准!E:E)),提成标准!C:C)))</f>
        <v>快递小货</v>
      </c>
      <c r="D1050" s="9">
        <f t="shared" si="49"/>
        <v>1</v>
      </c>
      <c r="E1050" s="9">
        <f>_xlfn.XLOOKUP(C1050,提成标准!C:C,提成标准!H:H,"")</f>
        <v>2</v>
      </c>
      <c r="F1050" s="9">
        <f t="shared" si="50"/>
        <v>2</v>
      </c>
      <c r="G1050" s="9">
        <f>_xlfn.XLOOKUP(I1050,过机服务商重量差!A:A,过机服务商重量差!L:L)</f>
        <v>3.5</v>
      </c>
      <c r="H1050" s="9" t="str">
        <f ca="1">IFERROR(LOOKUP(1,0/((B1050=名单!B:B)*(VALUE(AY1050)&gt;=名单!E:E)*(VALUE(AY1050)&lt;=名单!G:G)*(AA1050="正常走货")),名单!H:H),"否")</f>
        <v>否</v>
      </c>
      <c r="I1050" s="64" t="s">
        <v>3263</v>
      </c>
      <c r="J1050" s="64" t="s">
        <v>3265</v>
      </c>
      <c r="L1050" s="65" t="s">
        <v>17</v>
      </c>
      <c r="N1050" s="64" t="s">
        <v>18</v>
      </c>
      <c r="O1050" s="66"/>
      <c r="P1050" s="66"/>
      <c r="T1050" s="66"/>
      <c r="U1050" s="65" t="s">
        <v>246</v>
      </c>
      <c r="V1050" s="65" t="s">
        <v>14389</v>
      </c>
      <c r="W1050" s="66"/>
      <c r="Y1050" s="66"/>
      <c r="Z1050" s="66"/>
      <c r="AA1050" s="65" t="s">
        <v>14382</v>
      </c>
      <c r="AQ1050" s="64">
        <v>193.49</v>
      </c>
      <c r="AV1050" s="66"/>
      <c r="AW1050" s="66"/>
      <c r="AX1050" s="66"/>
      <c r="AY1050" s="67" t="s">
        <v>15444</v>
      </c>
      <c r="BE1050" s="66"/>
    </row>
    <row r="1051" spans="1:58">
      <c r="A1051" s="9" t="str">
        <f t="shared" si="48"/>
        <v>2026-01</v>
      </c>
      <c r="B1051" s="9" t="str">
        <f>_xlfn.XLOOKUP(I1051,过机服务商重量差!A:A,过机服务商重量差!G:G)</f>
        <v>玉麒麟</v>
      </c>
      <c r="C1051" s="9" t="str">
        <f>IF(N1051="FBA","主营产品",IF(N1051="专线","专线",LOOKUP(1,0/((G1051&gt;=提成标准!D:D)*(G1051&lt;提成标准!E:E)),提成标准!C:C)))</f>
        <v>快递小货</v>
      </c>
      <c r="D1051" s="9">
        <f t="shared" si="49"/>
        <v>1</v>
      </c>
      <c r="E1051" s="9">
        <f>_xlfn.XLOOKUP(C1051,提成标准!C:C,提成标准!H:H,"")</f>
        <v>2</v>
      </c>
      <c r="F1051" s="9">
        <f t="shared" si="50"/>
        <v>2</v>
      </c>
      <c r="G1051" s="9">
        <f>_xlfn.XLOOKUP(I1051,过机服务商重量差!A:A,过机服务商重量差!L:L)</f>
        <v>8.5</v>
      </c>
      <c r="H1051" s="9" t="str">
        <f ca="1">IFERROR(LOOKUP(1,0/((B1051=名单!B:B)*(VALUE(AY1051)&gt;=名单!E:E)*(VALUE(AY1051)&lt;=名单!G:G)*(AA1051="正常走货")),名单!H:H),"否")</f>
        <v>否</v>
      </c>
      <c r="I1051" s="64" t="s">
        <v>3266</v>
      </c>
      <c r="J1051" s="64" t="s">
        <v>3268</v>
      </c>
      <c r="L1051" s="64" t="s">
        <v>17</v>
      </c>
      <c r="N1051" s="64" t="s">
        <v>18</v>
      </c>
      <c r="O1051" s="66"/>
      <c r="P1051" s="66"/>
      <c r="T1051" s="66"/>
      <c r="U1051" s="65" t="s">
        <v>246</v>
      </c>
      <c r="V1051" s="65" t="s">
        <v>14389</v>
      </c>
      <c r="W1051" s="66"/>
      <c r="Y1051" s="66"/>
      <c r="Z1051" s="66"/>
      <c r="AA1051" s="65" t="s">
        <v>14382</v>
      </c>
      <c r="AQ1051" s="64">
        <v>105.72</v>
      </c>
      <c r="AU1051" s="66"/>
      <c r="AV1051" s="66"/>
      <c r="AX1051" s="66"/>
      <c r="AY1051" s="67" t="s">
        <v>15445</v>
      </c>
      <c r="BE1051" s="66"/>
      <c r="BF1051" s="66"/>
    </row>
    <row r="1052" spans="1:58">
      <c r="A1052" s="9" t="str">
        <f t="shared" si="48"/>
        <v>2026-01</v>
      </c>
      <c r="B1052" s="9" t="str">
        <f>_xlfn.XLOOKUP(I1052,过机服务商重量差!A:A,过机服务商重量差!G:G)</f>
        <v>007</v>
      </c>
      <c r="C1052" s="9" t="str">
        <f>IF(N1052="FBA","主营产品",IF(N1052="专线","专线",LOOKUP(1,0/((G1052&gt;=提成标准!D:D)*(G1052&lt;提成标准!E:E)),提成标准!C:C)))</f>
        <v>快递小货</v>
      </c>
      <c r="D1052" s="9">
        <f t="shared" si="49"/>
        <v>1</v>
      </c>
      <c r="E1052" s="9">
        <f>_xlfn.XLOOKUP(C1052,提成标准!C:C,提成标准!H:H,"")</f>
        <v>2</v>
      </c>
      <c r="F1052" s="9">
        <f t="shared" si="50"/>
        <v>2</v>
      </c>
      <c r="G1052" s="9">
        <f>_xlfn.XLOOKUP(I1052,过机服务商重量差!A:A,过机服务商重量差!L:L)</f>
        <v>12</v>
      </c>
      <c r="H1052" s="9" t="str">
        <f ca="1">IFERROR(LOOKUP(1,0/((B1052=名单!B:B)*(VALUE(AY1052)&gt;=名单!E:E)*(VALUE(AY1052)&lt;=名单!G:G)*(AA1052="正常走货")),名单!H:H),"否")</f>
        <v>否</v>
      </c>
      <c r="I1052" s="64" t="s">
        <v>3269</v>
      </c>
      <c r="J1052" s="64" t="s">
        <v>3271</v>
      </c>
      <c r="L1052" s="64" t="s">
        <v>168</v>
      </c>
      <c r="N1052" s="64" t="s">
        <v>18</v>
      </c>
      <c r="O1052" s="66"/>
      <c r="P1052" s="66"/>
      <c r="T1052" s="66"/>
      <c r="U1052" s="65" t="s">
        <v>86</v>
      </c>
      <c r="V1052" s="65" t="s">
        <v>14381</v>
      </c>
      <c r="W1052" s="66"/>
      <c r="Y1052" s="66"/>
      <c r="Z1052" s="66"/>
      <c r="AA1052" s="65" t="s">
        <v>14382</v>
      </c>
      <c r="AQ1052" s="64">
        <v>302</v>
      </c>
      <c r="AU1052" s="66"/>
      <c r="AV1052" s="66"/>
      <c r="AX1052" s="66"/>
      <c r="AY1052" s="67" t="s">
        <v>15446</v>
      </c>
      <c r="BE1052" s="66"/>
      <c r="BF1052" s="66"/>
    </row>
    <row r="1053" spans="1:58">
      <c r="A1053" s="9" t="str">
        <f t="shared" si="48"/>
        <v>2026-01</v>
      </c>
      <c r="B1053" s="9" t="str">
        <f>_xlfn.XLOOKUP(I1053,过机服务商重量差!A:A,过机服务商重量差!G:G)</f>
        <v>小旋风</v>
      </c>
      <c r="C1053" s="9" t="str">
        <f>IF(N1053="FBA","主营产品",IF(N1053="专线","专线",LOOKUP(1,0/((G1053&gt;=提成标准!D:D)*(G1053&lt;提成标准!E:E)),提成标准!C:C)))</f>
        <v>快递大货</v>
      </c>
      <c r="D1053" s="9">
        <f t="shared" si="49"/>
        <v>91</v>
      </c>
      <c r="E1053" s="9">
        <f>_xlfn.XLOOKUP(C1053,提成标准!C:C,提成标准!H:H,"")</f>
        <v>0.1</v>
      </c>
      <c r="F1053" s="9">
        <f t="shared" si="50"/>
        <v>9.1</v>
      </c>
      <c r="G1053" s="9">
        <f>_xlfn.XLOOKUP(I1053,过机服务商重量差!A:A,过机服务商重量差!L:L)</f>
        <v>91</v>
      </c>
      <c r="H1053" s="9" t="str">
        <f ca="1">IFERROR(LOOKUP(1,0/((B1053=名单!B:B)*(VALUE(AY1053)&gt;=名单!E:E)*(VALUE(AY1053)&lt;=名单!G:G)*(AA1053="正常走货")),名单!H:H),"否")</f>
        <v>否</v>
      </c>
      <c r="I1053" s="64" t="s">
        <v>3272</v>
      </c>
      <c r="J1053" s="64" t="s">
        <v>3274</v>
      </c>
      <c r="L1053" s="64" t="s">
        <v>453</v>
      </c>
      <c r="N1053" s="64" t="s">
        <v>18</v>
      </c>
      <c r="O1053" s="66"/>
      <c r="P1053" s="66"/>
      <c r="T1053" s="66"/>
      <c r="U1053" s="65" t="s">
        <v>306</v>
      </c>
      <c r="V1053" s="65" t="s">
        <v>14413</v>
      </c>
      <c r="W1053" s="66"/>
      <c r="Y1053" s="66"/>
      <c r="Z1053" s="66"/>
      <c r="AA1053" s="65" t="s">
        <v>14382</v>
      </c>
      <c r="AQ1053" s="64">
        <v>18.2</v>
      </c>
      <c r="AU1053" s="66"/>
      <c r="AV1053" s="66"/>
      <c r="AX1053" s="66"/>
      <c r="AY1053" s="67" t="s">
        <v>15447</v>
      </c>
      <c r="BE1053" s="66"/>
    </row>
    <row r="1054" spans="1:58">
      <c r="A1054" s="9" t="str">
        <f t="shared" si="48"/>
        <v>2026-01</v>
      </c>
      <c r="B1054" s="9" t="str">
        <f>_xlfn.XLOOKUP(I1054,过机服务商重量差!A:A,过机服务商重量差!G:G)</f>
        <v>帅时莹</v>
      </c>
      <c r="C1054" s="9" t="str">
        <f>IF(N1054="FBA","主营产品",IF(N1054="专线","专线",LOOKUP(1,0/((G1054&gt;=提成标准!D:D)*(G1054&lt;提成标准!E:E)),提成标准!C:C)))</f>
        <v>快递小货</v>
      </c>
      <c r="D1054" s="9">
        <f t="shared" si="49"/>
        <v>1</v>
      </c>
      <c r="E1054" s="9">
        <f>_xlfn.XLOOKUP(C1054,提成标准!C:C,提成标准!H:H,"")</f>
        <v>2</v>
      </c>
      <c r="F1054" s="9">
        <f t="shared" si="50"/>
        <v>2</v>
      </c>
      <c r="G1054" s="9">
        <f>_xlfn.XLOOKUP(I1054,过机服务商重量差!A:A,过机服务商重量差!L:L)</f>
        <v>0.5</v>
      </c>
      <c r="H1054" s="9" t="str">
        <f ca="1">IFERROR(LOOKUP(1,0/((B1054=名单!B:B)*(VALUE(AY1054)&gt;=名单!E:E)*(VALUE(AY1054)&lt;=名单!G:G)*(AA1054="正常走货")),名单!H:H),"否")</f>
        <v>否</v>
      </c>
      <c r="I1054" s="64" t="s">
        <v>3275</v>
      </c>
      <c r="J1054" s="64" t="s">
        <v>3277</v>
      </c>
      <c r="L1054" s="65" t="s">
        <v>140</v>
      </c>
      <c r="N1054" s="64" t="s">
        <v>18</v>
      </c>
      <c r="O1054" s="66"/>
      <c r="P1054" s="66"/>
      <c r="T1054" s="66"/>
      <c r="U1054" s="65" t="s">
        <v>99</v>
      </c>
      <c r="V1054" s="65" t="s">
        <v>14413</v>
      </c>
      <c r="W1054" s="66"/>
      <c r="Y1054" s="66"/>
      <c r="Z1054" s="66"/>
      <c r="AA1054" s="65" t="s">
        <v>14382</v>
      </c>
      <c r="AQ1054" s="64">
        <v>50.93</v>
      </c>
      <c r="AU1054" s="66"/>
      <c r="AV1054" s="66"/>
      <c r="AW1054" s="66"/>
      <c r="AX1054" s="66"/>
      <c r="AY1054" s="67" t="s">
        <v>15448</v>
      </c>
      <c r="BE1054" s="66"/>
    </row>
    <row r="1055" spans="1:58">
      <c r="A1055" s="9" t="str">
        <f t="shared" si="48"/>
        <v>2026-01</v>
      </c>
      <c r="B1055" s="9" t="str">
        <f>_xlfn.XLOOKUP(I1055,过机服务商重量差!A:A,过机服务商重量差!G:G)</f>
        <v>帅时莹</v>
      </c>
      <c r="C1055" s="9" t="str">
        <f>IF(N1055="FBA","主营产品",IF(N1055="专线","专线",LOOKUP(1,0/((G1055&gt;=提成标准!D:D)*(G1055&lt;提成标准!E:E)),提成标准!C:C)))</f>
        <v>快递小货</v>
      </c>
      <c r="D1055" s="9">
        <f t="shared" si="49"/>
        <v>1</v>
      </c>
      <c r="E1055" s="9">
        <f>_xlfn.XLOOKUP(C1055,提成标准!C:C,提成标准!H:H,"")</f>
        <v>2</v>
      </c>
      <c r="F1055" s="9">
        <f t="shared" si="50"/>
        <v>2</v>
      </c>
      <c r="G1055" s="9">
        <f>_xlfn.XLOOKUP(I1055,过机服务商重量差!A:A,过机服务商重量差!L:L)</f>
        <v>1</v>
      </c>
      <c r="H1055" s="9" t="str">
        <f ca="1">IFERROR(LOOKUP(1,0/((B1055=名单!B:B)*(VALUE(AY1055)&gt;=名单!E:E)*(VALUE(AY1055)&lt;=名单!G:G)*(AA1055="正常走货")),名单!H:H),"否")</f>
        <v>否</v>
      </c>
      <c r="I1055" s="64" t="s">
        <v>3278</v>
      </c>
      <c r="J1055" s="64" t="s">
        <v>3280</v>
      </c>
      <c r="L1055" s="65" t="s">
        <v>140</v>
      </c>
      <c r="N1055" s="64" t="s">
        <v>18</v>
      </c>
      <c r="O1055" s="66"/>
      <c r="P1055" s="66"/>
      <c r="T1055" s="66"/>
      <c r="U1055" s="65" t="s">
        <v>562</v>
      </c>
      <c r="V1055" s="65" t="s">
        <v>14413</v>
      </c>
      <c r="W1055" s="66"/>
      <c r="Y1055" s="66"/>
      <c r="Z1055" s="66"/>
      <c r="AA1055" s="65" t="s">
        <v>14382</v>
      </c>
      <c r="AQ1055" s="64">
        <v>61.04</v>
      </c>
      <c r="AV1055" s="66"/>
      <c r="AW1055" s="66"/>
      <c r="AX1055" s="66"/>
      <c r="AY1055" s="67" t="s">
        <v>15449</v>
      </c>
      <c r="BE1055" s="66"/>
    </row>
    <row r="1056" spans="1:58">
      <c r="A1056" s="9" t="str">
        <f t="shared" si="48"/>
        <v>2026-01</v>
      </c>
      <c r="B1056" s="9" t="str">
        <f>_xlfn.XLOOKUP(I1056,过机服务商重量差!A:A,过机服务商重量差!G:G)</f>
        <v>玉麒麟</v>
      </c>
      <c r="C1056" s="9" t="str">
        <f>IF(N1056="FBA","主营产品",IF(N1056="专线","专线",LOOKUP(1,0/((G1056&gt;=提成标准!D:D)*(G1056&lt;提成标准!E:E)),提成标准!C:C)))</f>
        <v>快递大货</v>
      </c>
      <c r="D1056" s="9">
        <f t="shared" si="49"/>
        <v>38</v>
      </c>
      <c r="E1056" s="9">
        <f>_xlfn.XLOOKUP(C1056,提成标准!C:C,提成标准!H:H,"")</f>
        <v>0.1</v>
      </c>
      <c r="F1056" s="9">
        <f t="shared" si="50"/>
        <v>3.8</v>
      </c>
      <c r="G1056" s="9">
        <f>_xlfn.XLOOKUP(I1056,过机服务商重量差!A:A,过机服务商重量差!L:L)</f>
        <v>38</v>
      </c>
      <c r="H1056" s="9" t="str">
        <f ca="1">IFERROR(LOOKUP(1,0/((B1056=名单!B:B)*(VALUE(AY1056)&gt;=名单!E:E)*(VALUE(AY1056)&lt;=名单!G:G)*(AA1056="正常走货")),名单!H:H),"否")</f>
        <v>否</v>
      </c>
      <c r="I1056" s="64" t="s">
        <v>3281</v>
      </c>
      <c r="J1056" s="64" t="s">
        <v>3283</v>
      </c>
      <c r="L1056" s="65" t="s">
        <v>17</v>
      </c>
      <c r="N1056" s="64" t="s">
        <v>18</v>
      </c>
      <c r="O1056" s="66"/>
      <c r="P1056" s="66"/>
      <c r="T1056" s="66"/>
      <c r="U1056" s="65" t="s">
        <v>562</v>
      </c>
      <c r="V1056" s="65" t="s">
        <v>14413</v>
      </c>
      <c r="W1056" s="66"/>
      <c r="Y1056" s="66"/>
      <c r="Z1056" s="66"/>
      <c r="AA1056" s="65" t="s">
        <v>14382</v>
      </c>
      <c r="AQ1056" s="64">
        <v>95</v>
      </c>
      <c r="AU1056" s="66"/>
      <c r="AV1056" s="66"/>
      <c r="AW1056" s="66"/>
      <c r="AX1056" s="66"/>
      <c r="AY1056" s="67" t="s">
        <v>15450</v>
      </c>
      <c r="BE1056" s="66"/>
    </row>
    <row r="1057" spans="1:58">
      <c r="A1057" s="9" t="str">
        <f t="shared" si="48"/>
        <v>2026-01</v>
      </c>
      <c r="B1057" s="9" t="str">
        <f>_xlfn.XLOOKUP(I1057,过机服务商重量差!A:A,过机服务商重量差!G:G)</f>
        <v>帅时莹</v>
      </c>
      <c r="C1057" s="9" t="str">
        <f>IF(N1057="FBA","主营产品",IF(N1057="专线","专线",LOOKUP(1,0/((G1057&gt;=提成标准!D:D)*(G1057&lt;提成标准!E:E)),提成标准!C:C)))</f>
        <v>快递小货</v>
      </c>
      <c r="D1057" s="9">
        <f t="shared" si="49"/>
        <v>1</v>
      </c>
      <c r="E1057" s="9">
        <f>_xlfn.XLOOKUP(C1057,提成标准!C:C,提成标准!H:H,"")</f>
        <v>2</v>
      </c>
      <c r="F1057" s="9">
        <f t="shared" si="50"/>
        <v>2</v>
      </c>
      <c r="G1057" s="9">
        <f>_xlfn.XLOOKUP(I1057,过机服务商重量差!A:A,过机服务商重量差!L:L)</f>
        <v>5</v>
      </c>
      <c r="H1057" s="9" t="str">
        <f ca="1">IFERROR(LOOKUP(1,0/((B1057=名单!B:B)*(VALUE(AY1057)&gt;=名单!E:E)*(VALUE(AY1057)&lt;=名单!G:G)*(AA1057="正常走货")),名单!H:H),"否")</f>
        <v>否</v>
      </c>
      <c r="I1057" s="64" t="s">
        <v>3284</v>
      </c>
      <c r="J1057" s="64" t="s">
        <v>3286</v>
      </c>
      <c r="L1057" s="65" t="s">
        <v>140</v>
      </c>
      <c r="N1057" s="64" t="s">
        <v>18</v>
      </c>
      <c r="O1057" s="66"/>
      <c r="P1057" s="66"/>
      <c r="T1057" s="66"/>
      <c r="U1057" s="65" t="s">
        <v>562</v>
      </c>
      <c r="V1057" s="65" t="s">
        <v>14413</v>
      </c>
      <c r="W1057" s="66"/>
      <c r="Y1057" s="66"/>
      <c r="Z1057" s="66"/>
      <c r="AA1057" s="65" t="s">
        <v>14382</v>
      </c>
      <c r="AQ1057" s="64">
        <v>67.45</v>
      </c>
      <c r="AU1057" s="66"/>
      <c r="AV1057" s="66"/>
      <c r="AW1057" s="66"/>
      <c r="AX1057" s="66"/>
      <c r="AY1057" s="67" t="s">
        <v>15451</v>
      </c>
      <c r="BE1057" s="66"/>
      <c r="BF1057" s="66"/>
    </row>
    <row r="1058" spans="1:58">
      <c r="A1058" s="9" t="str">
        <f t="shared" si="48"/>
        <v>2026-01</v>
      </c>
      <c r="B1058" s="9" t="str">
        <f>_xlfn.XLOOKUP(I1058,过机服务商重量差!A:A,过机服务商重量差!G:G)</f>
        <v>玉麒麟</v>
      </c>
      <c r="C1058" s="9" t="str">
        <f>IF(N1058="FBA","主营产品",IF(N1058="专线","专线",LOOKUP(1,0/((G1058&gt;=提成标准!D:D)*(G1058&lt;提成标准!E:E)),提成标准!C:C)))</f>
        <v>快递小货</v>
      </c>
      <c r="D1058" s="9">
        <f t="shared" si="49"/>
        <v>1</v>
      </c>
      <c r="E1058" s="9">
        <f>_xlfn.XLOOKUP(C1058,提成标准!C:C,提成标准!H:H,"")</f>
        <v>2</v>
      </c>
      <c r="F1058" s="9">
        <f t="shared" si="50"/>
        <v>2</v>
      </c>
      <c r="G1058" s="9">
        <f>_xlfn.XLOOKUP(I1058,过机服务商重量差!A:A,过机服务商重量差!L:L)</f>
        <v>1</v>
      </c>
      <c r="H1058" s="9" t="str">
        <f ca="1">IFERROR(LOOKUP(1,0/((B1058=名单!B:B)*(VALUE(AY1058)&gt;=名单!E:E)*(VALUE(AY1058)&lt;=名单!G:G)*(AA1058="正常走货")),名单!H:H),"否")</f>
        <v>否</v>
      </c>
      <c r="I1058" s="64" t="s">
        <v>3287</v>
      </c>
      <c r="J1058" s="64" t="s">
        <v>3289</v>
      </c>
      <c r="L1058" s="65" t="s">
        <v>17</v>
      </c>
      <c r="N1058" s="64" t="s">
        <v>18</v>
      </c>
      <c r="O1058" s="66"/>
      <c r="P1058" s="66"/>
      <c r="T1058" s="66"/>
      <c r="U1058" s="65" t="s">
        <v>292</v>
      </c>
      <c r="V1058" s="65" t="s">
        <v>14413</v>
      </c>
      <c r="W1058" s="66"/>
      <c r="Y1058" s="66"/>
      <c r="Z1058" s="66"/>
      <c r="AA1058" s="65" t="s">
        <v>14382</v>
      </c>
      <c r="AQ1058" s="64">
        <v>36.1</v>
      </c>
      <c r="AU1058" s="66"/>
      <c r="AV1058" s="66"/>
      <c r="AW1058" s="66"/>
      <c r="AX1058" s="66"/>
      <c r="AY1058" s="67" t="s">
        <v>15452</v>
      </c>
      <c r="BE1058" s="66"/>
    </row>
    <row r="1059" spans="1:58">
      <c r="A1059" s="9" t="str">
        <f t="shared" si="48"/>
        <v>2026-01</v>
      </c>
      <c r="B1059" s="9" t="str">
        <f>_xlfn.XLOOKUP(I1059,过机服务商重量差!A:A,过机服务商重量差!G:G)</f>
        <v>玉麒麟</v>
      </c>
      <c r="C1059" s="9" t="str">
        <f>IF(N1059="FBA","主营产品",IF(N1059="专线","专线",LOOKUP(1,0/((G1059&gt;=提成标准!D:D)*(G1059&lt;提成标准!E:E)),提成标准!C:C)))</f>
        <v>快递小货</v>
      </c>
      <c r="D1059" s="9">
        <f t="shared" si="49"/>
        <v>1</v>
      </c>
      <c r="E1059" s="9">
        <f>_xlfn.XLOOKUP(C1059,提成标准!C:C,提成标准!H:H,"")</f>
        <v>2</v>
      </c>
      <c r="F1059" s="9">
        <f t="shared" si="50"/>
        <v>2</v>
      </c>
      <c r="G1059" s="9">
        <f>_xlfn.XLOOKUP(I1059,过机服务商重量差!A:A,过机服务商重量差!L:L)</f>
        <v>1.5</v>
      </c>
      <c r="H1059" s="9" t="str">
        <f ca="1">IFERROR(LOOKUP(1,0/((B1059=名单!B:B)*(VALUE(AY1059)&gt;=名单!E:E)*(VALUE(AY1059)&lt;=名单!G:G)*(AA1059="正常走货")),名单!H:H),"否")</f>
        <v>否</v>
      </c>
      <c r="I1059" s="64" t="s">
        <v>3290</v>
      </c>
      <c r="J1059" s="64" t="s">
        <v>36</v>
      </c>
      <c r="L1059" s="65" t="s">
        <v>17</v>
      </c>
      <c r="N1059" s="64" t="s">
        <v>18</v>
      </c>
      <c r="O1059" s="66"/>
      <c r="P1059" s="66"/>
      <c r="T1059" s="66"/>
      <c r="U1059" s="65" t="s">
        <v>227</v>
      </c>
      <c r="V1059" s="65" t="s">
        <v>14413</v>
      </c>
      <c r="W1059" s="66"/>
      <c r="Y1059" s="66"/>
      <c r="Z1059" s="66"/>
      <c r="AA1059" s="65" t="s">
        <v>14382</v>
      </c>
      <c r="AQ1059" s="64">
        <v>50</v>
      </c>
      <c r="AU1059" s="66"/>
      <c r="AV1059" s="66"/>
      <c r="AW1059" s="66"/>
      <c r="AX1059" s="66"/>
      <c r="AY1059" s="67" t="s">
        <v>15453</v>
      </c>
      <c r="BE1059" s="66"/>
    </row>
    <row r="1060" spans="1:58">
      <c r="A1060" s="9" t="str">
        <f t="shared" si="48"/>
        <v>2026-01</v>
      </c>
      <c r="B1060" s="9" t="str">
        <f>_xlfn.XLOOKUP(I1060,过机服务商重量差!A:A,过机服务商重量差!G:G)</f>
        <v>无崖子</v>
      </c>
      <c r="C1060" s="9" t="str">
        <f>IF(N1060="FBA","主营产品",IF(N1060="专线","专线",LOOKUP(1,0/((G1060&gt;=提成标准!D:D)*(G1060&lt;提成标准!E:E)),提成标准!C:C)))</f>
        <v>快递小货</v>
      </c>
      <c r="D1060" s="9">
        <f t="shared" si="49"/>
        <v>1</v>
      </c>
      <c r="E1060" s="9">
        <f>_xlfn.XLOOKUP(C1060,提成标准!C:C,提成标准!H:H,"")</f>
        <v>2</v>
      </c>
      <c r="F1060" s="9">
        <f t="shared" si="50"/>
        <v>2</v>
      </c>
      <c r="G1060" s="9">
        <f>_xlfn.XLOOKUP(I1060,过机服务商重量差!A:A,过机服务商重量差!L:L)</f>
        <v>19.5</v>
      </c>
      <c r="H1060" s="9" t="str">
        <f ca="1">IFERROR(LOOKUP(1,0/((B1060=名单!B:B)*(VALUE(AY1060)&gt;=名单!E:E)*(VALUE(AY1060)&lt;=名单!G:G)*(AA1060="正常走货")),名单!H:H),"否")</f>
        <v>是</v>
      </c>
      <c r="I1060" s="64" t="s">
        <v>3292</v>
      </c>
      <c r="J1060" s="64" t="s">
        <v>3294</v>
      </c>
      <c r="L1060" s="65" t="s">
        <v>590</v>
      </c>
      <c r="N1060" s="64" t="s">
        <v>18</v>
      </c>
      <c r="O1060" s="66"/>
      <c r="P1060" s="66"/>
      <c r="T1060" s="66"/>
      <c r="U1060" s="65" t="s">
        <v>120</v>
      </c>
      <c r="V1060" s="64" t="s">
        <v>14385</v>
      </c>
      <c r="W1060" s="66"/>
      <c r="Y1060" s="66"/>
      <c r="Z1060" s="66"/>
      <c r="AA1060" s="65" t="s">
        <v>14382</v>
      </c>
      <c r="AQ1060" s="64">
        <v>118.3</v>
      </c>
      <c r="AU1060" s="66"/>
      <c r="AV1060" s="66"/>
      <c r="AW1060" s="66"/>
      <c r="AX1060" s="66"/>
      <c r="AY1060" s="67" t="s">
        <v>15454</v>
      </c>
      <c r="BE1060" s="66"/>
    </row>
    <row r="1061" spans="1:58">
      <c r="A1061" s="9" t="str">
        <f t="shared" si="48"/>
        <v>2026-01</v>
      </c>
      <c r="B1061" s="9" t="str">
        <f>_xlfn.XLOOKUP(I1061,过机服务商重量差!A:A,过机服务商重量差!G:G)</f>
        <v>帅时莹</v>
      </c>
      <c r="C1061" s="9" t="str">
        <f>IF(N1061="FBA","主营产品",IF(N1061="专线","专线",LOOKUP(1,0/((G1061&gt;=提成标准!D:D)*(G1061&lt;提成标准!E:E)),提成标准!C:C)))</f>
        <v>快递小货</v>
      </c>
      <c r="D1061" s="9">
        <f t="shared" si="49"/>
        <v>1</v>
      </c>
      <c r="E1061" s="9">
        <f>_xlfn.XLOOKUP(C1061,提成标准!C:C,提成标准!H:H,"")</f>
        <v>2</v>
      </c>
      <c r="F1061" s="9">
        <f t="shared" si="50"/>
        <v>2</v>
      </c>
      <c r="G1061" s="9">
        <f>_xlfn.XLOOKUP(I1061,过机服务商重量差!A:A,过机服务商重量差!L:L)</f>
        <v>4.5</v>
      </c>
      <c r="H1061" s="9" t="str">
        <f ca="1">IFERROR(LOOKUP(1,0/((B1061=名单!B:B)*(VALUE(AY1061)&gt;=名单!E:E)*(VALUE(AY1061)&lt;=名单!G:G)*(AA1061="正常走货")),名单!H:H),"否")</f>
        <v>否</v>
      </c>
      <c r="I1061" s="64" t="s">
        <v>3295</v>
      </c>
      <c r="J1061" s="64" t="s">
        <v>3297</v>
      </c>
      <c r="L1061" s="65" t="s">
        <v>287</v>
      </c>
      <c r="N1061" s="64" t="s">
        <v>18</v>
      </c>
      <c r="O1061" s="66"/>
      <c r="P1061" s="66"/>
      <c r="T1061" s="66"/>
      <c r="U1061" s="65" t="s">
        <v>288</v>
      </c>
      <c r="V1061" s="64" t="s">
        <v>14413</v>
      </c>
      <c r="W1061" s="66"/>
      <c r="Y1061" s="66"/>
      <c r="Z1061" s="66"/>
      <c r="AA1061" s="65" t="s">
        <v>14382</v>
      </c>
      <c r="AQ1061" s="64">
        <v>-12.7</v>
      </c>
      <c r="AU1061" s="66"/>
      <c r="AV1061" s="66"/>
      <c r="AW1061" s="66"/>
      <c r="AX1061" s="66"/>
      <c r="AY1061" s="67" t="s">
        <v>15455</v>
      </c>
      <c r="BE1061" s="66"/>
    </row>
    <row r="1062" spans="1:58">
      <c r="A1062" s="9" t="str">
        <f t="shared" si="48"/>
        <v>2026-01</v>
      </c>
      <c r="B1062" s="9" t="str">
        <f>_xlfn.XLOOKUP(I1062,过机服务商重量差!A:A,过机服务商重量差!G:G)</f>
        <v>玉麒麟</v>
      </c>
      <c r="C1062" s="9" t="str">
        <f>IF(N1062="FBA","主营产品",IF(N1062="专线","专线",LOOKUP(1,0/((G1062&gt;=提成标准!D:D)*(G1062&lt;提成标准!E:E)),提成标准!C:C)))</f>
        <v>快递小货</v>
      </c>
      <c r="D1062" s="9">
        <f t="shared" si="49"/>
        <v>1</v>
      </c>
      <c r="E1062" s="9">
        <f>_xlfn.XLOOKUP(C1062,提成标准!C:C,提成标准!H:H,"")</f>
        <v>2</v>
      </c>
      <c r="F1062" s="9">
        <f t="shared" si="50"/>
        <v>2</v>
      </c>
      <c r="G1062" s="9">
        <f>_xlfn.XLOOKUP(I1062,过机服务商重量差!A:A,过机服务商重量差!L:L)</f>
        <v>5</v>
      </c>
      <c r="H1062" s="9" t="str">
        <f ca="1">IFERROR(LOOKUP(1,0/((B1062=名单!B:B)*(VALUE(AY1062)&gt;=名单!E:E)*(VALUE(AY1062)&lt;=名单!G:G)*(AA1062="正常走货")),名单!H:H),"否")</f>
        <v>否</v>
      </c>
      <c r="I1062" s="64" t="s">
        <v>3298</v>
      </c>
      <c r="J1062" s="64" t="s">
        <v>3300</v>
      </c>
      <c r="L1062" s="65" t="s">
        <v>17</v>
      </c>
      <c r="N1062" s="64" t="s">
        <v>18</v>
      </c>
      <c r="O1062" s="66"/>
      <c r="P1062" s="66"/>
      <c r="T1062" s="66"/>
      <c r="U1062" s="65" t="s">
        <v>1262</v>
      </c>
      <c r="V1062" s="64" t="s">
        <v>14385</v>
      </c>
      <c r="W1062" s="66"/>
      <c r="Y1062" s="66"/>
      <c r="Z1062" s="66"/>
      <c r="AA1062" s="65" t="s">
        <v>14382</v>
      </c>
      <c r="AQ1062" s="64">
        <v>126.12</v>
      </c>
      <c r="AU1062" s="66"/>
      <c r="AV1062" s="66"/>
      <c r="AW1062" s="66"/>
      <c r="AX1062" s="66"/>
      <c r="AY1062" s="67" t="s">
        <v>15456</v>
      </c>
      <c r="BE1062" s="66"/>
    </row>
    <row r="1063" spans="1:58">
      <c r="A1063" s="9" t="str">
        <f t="shared" si="48"/>
        <v>2026-01</v>
      </c>
      <c r="B1063" s="9" t="str">
        <f>_xlfn.XLOOKUP(I1063,过机服务商重量差!A:A,过机服务商重量差!G:G)</f>
        <v>小旋风</v>
      </c>
      <c r="C1063" s="9" t="str">
        <f>IF(N1063="FBA","主营产品",IF(N1063="专线","专线",LOOKUP(1,0/((G1063&gt;=提成标准!D:D)*(G1063&lt;提成标准!E:E)),提成标准!C:C)))</f>
        <v>快递大货</v>
      </c>
      <c r="D1063" s="9">
        <f t="shared" si="49"/>
        <v>139</v>
      </c>
      <c r="E1063" s="9">
        <f>_xlfn.XLOOKUP(C1063,提成标准!C:C,提成标准!H:H,"")</f>
        <v>0.1</v>
      </c>
      <c r="F1063" s="9">
        <f t="shared" si="50"/>
        <v>13.9</v>
      </c>
      <c r="G1063" s="9">
        <f>_xlfn.XLOOKUP(I1063,过机服务商重量差!A:A,过机服务商重量差!L:L)</f>
        <v>139</v>
      </c>
      <c r="H1063" s="9" t="str">
        <f ca="1">IFERROR(LOOKUP(1,0/((B1063=名单!B:B)*(VALUE(AY1063)&gt;=名单!E:E)*(VALUE(AY1063)&lt;=名单!G:G)*(AA1063="正常走货")),名单!H:H),"否")</f>
        <v>否</v>
      </c>
      <c r="I1063" s="64" t="s">
        <v>3301</v>
      </c>
      <c r="J1063" s="64" t="s">
        <v>3303</v>
      </c>
      <c r="L1063" s="65" t="s">
        <v>85</v>
      </c>
      <c r="N1063" s="64" t="s">
        <v>18</v>
      </c>
      <c r="O1063" s="66"/>
      <c r="P1063" s="66"/>
      <c r="T1063" s="66"/>
      <c r="U1063" s="65" t="s">
        <v>337</v>
      </c>
      <c r="V1063" s="65" t="s">
        <v>14381</v>
      </c>
      <c r="W1063" s="66"/>
      <c r="Y1063" s="66"/>
      <c r="Z1063" s="66"/>
      <c r="AA1063" s="65" t="s">
        <v>14382</v>
      </c>
      <c r="AQ1063" s="64">
        <v>556</v>
      </c>
      <c r="AU1063" s="66"/>
      <c r="AV1063" s="66"/>
      <c r="AW1063" s="66"/>
      <c r="AX1063" s="66"/>
      <c r="AY1063" s="67" t="s">
        <v>15457</v>
      </c>
      <c r="BE1063" s="66"/>
    </row>
    <row r="1064" spans="1:58">
      <c r="A1064" s="9" t="str">
        <f t="shared" si="48"/>
        <v>2026-01</v>
      </c>
      <c r="B1064" s="9" t="str">
        <f>_xlfn.XLOOKUP(I1064,过机服务商重量差!A:A,过机服务商重量差!G:G)</f>
        <v>无崖子</v>
      </c>
      <c r="C1064" s="9" t="str">
        <f>IF(N1064="FBA","主营产品",IF(N1064="专线","专线",LOOKUP(1,0/((G1064&gt;=提成标准!D:D)*(G1064&lt;提成标准!E:E)),提成标准!C:C)))</f>
        <v>快递小货</v>
      </c>
      <c r="D1064" s="9">
        <f t="shared" si="49"/>
        <v>1</v>
      </c>
      <c r="E1064" s="9">
        <f>_xlfn.XLOOKUP(C1064,提成标准!C:C,提成标准!H:H,"")</f>
        <v>2</v>
      </c>
      <c r="F1064" s="9">
        <f t="shared" si="50"/>
        <v>2</v>
      </c>
      <c r="G1064" s="9">
        <f>_xlfn.XLOOKUP(I1064,过机服务商重量差!A:A,过机服务商重量差!L:L)</f>
        <v>20.5</v>
      </c>
      <c r="H1064" s="9" t="str">
        <f ca="1">IFERROR(LOOKUP(1,0/((B1064=名单!B:B)*(VALUE(AY1064)&gt;=名单!E:E)*(VALUE(AY1064)&lt;=名单!G:G)*(AA1064="正常走货")),名单!H:H),"否")</f>
        <v>是</v>
      </c>
      <c r="I1064" s="64" t="s">
        <v>3304</v>
      </c>
      <c r="J1064" s="64" t="s">
        <v>3306</v>
      </c>
      <c r="L1064" s="65" t="s">
        <v>465</v>
      </c>
      <c r="N1064" s="64" t="s">
        <v>18</v>
      </c>
      <c r="O1064" s="66"/>
      <c r="P1064" s="66"/>
      <c r="T1064" s="66"/>
      <c r="U1064" s="65" t="s">
        <v>227</v>
      </c>
      <c r="V1064" s="65" t="s">
        <v>14413</v>
      </c>
      <c r="W1064" s="66"/>
      <c r="Y1064" s="66"/>
      <c r="Z1064" s="66"/>
      <c r="AA1064" s="65" t="s">
        <v>14382</v>
      </c>
      <c r="AB1064" s="66"/>
      <c r="AQ1064" s="64">
        <v>188.05</v>
      </c>
      <c r="AV1064" s="66"/>
      <c r="AW1064" s="66"/>
      <c r="AX1064" s="66"/>
      <c r="AY1064" s="67" t="s">
        <v>15458</v>
      </c>
      <c r="BE1064" s="66"/>
    </row>
    <row r="1065" spans="1:58">
      <c r="A1065" s="9" t="str">
        <f t="shared" si="48"/>
        <v>2026-01</v>
      </c>
      <c r="B1065" s="9" t="str">
        <f>_xlfn.XLOOKUP(I1065,过机服务商重量差!A:A,过机服务商重量差!G:G)</f>
        <v>风清扬</v>
      </c>
      <c r="C1065" s="9" t="str">
        <f>IF(N1065="FBA","主营产品",IF(N1065="专线","专线",LOOKUP(1,0/((G1065&gt;=提成标准!D:D)*(G1065&lt;提成标准!E:E)),提成标准!C:C)))</f>
        <v>快递大货</v>
      </c>
      <c r="D1065" s="9">
        <f t="shared" si="49"/>
        <v>21</v>
      </c>
      <c r="E1065" s="9">
        <f>_xlfn.XLOOKUP(C1065,提成标准!C:C,提成标准!H:H,"")</f>
        <v>0.1</v>
      </c>
      <c r="F1065" s="9">
        <f t="shared" si="50"/>
        <v>2.1</v>
      </c>
      <c r="G1065" s="9">
        <f>_xlfn.XLOOKUP(I1065,过机服务商重量差!A:A,过机服务商重量差!L:L)</f>
        <v>21</v>
      </c>
      <c r="H1065" s="9" t="str">
        <f ca="1">IFERROR(LOOKUP(1,0/((B1065=名单!B:B)*(VALUE(AY1065)&gt;=名单!E:E)*(VALUE(AY1065)&lt;=名单!G:G)*(AA1065="正常走货")),名单!H:H),"否")</f>
        <v>否</v>
      </c>
      <c r="I1065" s="64" t="s">
        <v>3307</v>
      </c>
      <c r="J1065" s="64" t="s">
        <v>50</v>
      </c>
      <c r="L1065" s="65" t="s">
        <v>194</v>
      </c>
      <c r="N1065" s="64" t="s">
        <v>18</v>
      </c>
      <c r="O1065" s="66"/>
      <c r="P1065" s="66"/>
      <c r="T1065" s="66"/>
      <c r="U1065" s="65" t="s">
        <v>3182</v>
      </c>
      <c r="V1065" s="65" t="s">
        <v>15413</v>
      </c>
      <c r="W1065" s="66"/>
      <c r="Y1065" s="66"/>
      <c r="Z1065" s="66"/>
      <c r="AA1065" s="65" t="s">
        <v>14382</v>
      </c>
      <c r="AQ1065" s="64">
        <v>31.5</v>
      </c>
      <c r="AU1065" s="66"/>
      <c r="AV1065" s="66"/>
      <c r="AW1065" s="66"/>
      <c r="AX1065" s="66"/>
      <c r="AY1065" s="67" t="s">
        <v>15459</v>
      </c>
      <c r="BC1065" s="66"/>
      <c r="BE1065" s="66"/>
    </row>
    <row r="1066" spans="1:58">
      <c r="A1066" s="9" t="str">
        <f t="shared" si="48"/>
        <v>2026-01</v>
      </c>
      <c r="B1066" s="9" t="str">
        <f>_xlfn.XLOOKUP(I1066,过机服务商重量差!A:A,过机服务商重量差!G:G)</f>
        <v>帅时莹</v>
      </c>
      <c r="C1066" s="9" t="str">
        <f>IF(N1066="FBA","主营产品",IF(N1066="专线","专线",LOOKUP(1,0/((G1066&gt;=提成标准!D:D)*(G1066&lt;提成标准!E:E)),提成标准!C:C)))</f>
        <v>快递大货</v>
      </c>
      <c r="D1066" s="9">
        <f t="shared" si="49"/>
        <v>22</v>
      </c>
      <c r="E1066" s="9">
        <f>_xlfn.XLOOKUP(C1066,提成标准!C:C,提成标准!H:H,"")</f>
        <v>0.1</v>
      </c>
      <c r="F1066" s="9">
        <f t="shared" si="50"/>
        <v>2.2</v>
      </c>
      <c r="G1066" s="9">
        <f>_xlfn.XLOOKUP(I1066,过机服务商重量差!A:A,过机服务商重量差!L:L)</f>
        <v>22</v>
      </c>
      <c r="H1066" s="9" t="str">
        <f ca="1">IFERROR(LOOKUP(1,0/((B1066=名单!B:B)*(VALUE(AY1066)&gt;=名单!E:E)*(VALUE(AY1066)&lt;=名单!G:G)*(AA1066="正常走货")),名单!H:H),"否")</f>
        <v>否</v>
      </c>
      <c r="I1066" s="64" t="s">
        <v>3309</v>
      </c>
      <c r="J1066" s="64" t="s">
        <v>3311</v>
      </c>
      <c r="L1066" s="65" t="s">
        <v>97</v>
      </c>
      <c r="N1066" s="64" t="s">
        <v>18</v>
      </c>
      <c r="O1066" s="66"/>
      <c r="P1066" s="66"/>
      <c r="T1066" s="66"/>
      <c r="U1066" s="65" t="s">
        <v>292</v>
      </c>
      <c r="V1066" s="65" t="s">
        <v>14413</v>
      </c>
      <c r="W1066" s="66"/>
      <c r="Y1066" s="66"/>
      <c r="Z1066" s="66"/>
      <c r="AA1066" s="65" t="s">
        <v>14382</v>
      </c>
      <c r="AQ1066" s="64">
        <v>205</v>
      </c>
      <c r="AU1066" s="66"/>
      <c r="AV1066" s="66"/>
      <c r="AW1066" s="66"/>
      <c r="AX1066" s="66"/>
      <c r="AY1066" s="67" t="s">
        <v>15460</v>
      </c>
      <c r="BE1066" s="66"/>
    </row>
    <row r="1067" spans="1:58">
      <c r="A1067" s="9" t="str">
        <f t="shared" si="48"/>
        <v>2026-01</v>
      </c>
      <c r="B1067" s="9" t="str">
        <f>_xlfn.XLOOKUP(I1067,过机服务商重量差!A:A,过机服务商重量差!G:G)</f>
        <v>风清扬</v>
      </c>
      <c r="C1067" s="9" t="str">
        <f>IF(N1067="FBA","主营产品",IF(N1067="专线","专线",LOOKUP(1,0/((G1067&gt;=提成标准!D:D)*(G1067&lt;提成标准!E:E)),提成标准!C:C)))</f>
        <v>快递大货</v>
      </c>
      <c r="D1067" s="9">
        <f t="shared" si="49"/>
        <v>50</v>
      </c>
      <c r="E1067" s="9">
        <f>_xlfn.XLOOKUP(C1067,提成标准!C:C,提成标准!H:H,"")</f>
        <v>0.1</v>
      </c>
      <c r="F1067" s="9">
        <f t="shared" si="50"/>
        <v>5</v>
      </c>
      <c r="G1067" s="9">
        <f>_xlfn.XLOOKUP(I1067,过机服务商重量差!A:A,过机服务商重量差!L:L)</f>
        <v>50</v>
      </c>
      <c r="H1067" s="9" t="str">
        <f ca="1">IFERROR(LOOKUP(1,0/((B1067=名单!B:B)*(VALUE(AY1067)&gt;=名单!E:E)*(VALUE(AY1067)&lt;=名单!G:G)*(AA1067="正常走货")),名单!H:H),"否")</f>
        <v>否</v>
      </c>
      <c r="I1067" s="64" t="s">
        <v>3312</v>
      </c>
      <c r="J1067" s="64" t="s">
        <v>50</v>
      </c>
      <c r="L1067" s="65" t="s">
        <v>194</v>
      </c>
      <c r="N1067" s="64" t="s">
        <v>18</v>
      </c>
      <c r="O1067" s="66"/>
      <c r="P1067" s="66"/>
      <c r="T1067" s="66"/>
      <c r="U1067" s="65" t="s">
        <v>3182</v>
      </c>
      <c r="V1067" s="65" t="s">
        <v>15413</v>
      </c>
      <c r="W1067" s="66"/>
      <c r="Y1067" s="66"/>
      <c r="Z1067" s="66"/>
      <c r="AA1067" s="65" t="s">
        <v>14382</v>
      </c>
      <c r="AQ1067" s="64">
        <v>75</v>
      </c>
      <c r="AU1067" s="66"/>
      <c r="AV1067" s="66"/>
      <c r="AW1067" s="66"/>
      <c r="AX1067" s="66"/>
      <c r="AY1067" s="67" t="s">
        <v>15461</v>
      </c>
      <c r="BE1067" s="66"/>
    </row>
    <row r="1068" spans="1:58">
      <c r="A1068" s="9" t="str">
        <f t="shared" si="48"/>
        <v>2026-01</v>
      </c>
      <c r="B1068" s="9" t="str">
        <f>_xlfn.XLOOKUP(I1068,过机服务商重量差!A:A,过机服务商重量差!G:G)</f>
        <v>风清扬</v>
      </c>
      <c r="C1068" s="9" t="str">
        <f>IF(N1068="FBA","主营产品",IF(N1068="专线","专线",LOOKUP(1,0/((G1068&gt;=提成标准!D:D)*(G1068&lt;提成标准!E:E)),提成标准!C:C)))</f>
        <v>快递大货</v>
      </c>
      <c r="D1068" s="9">
        <f t="shared" si="49"/>
        <v>51</v>
      </c>
      <c r="E1068" s="9">
        <f>_xlfn.XLOOKUP(C1068,提成标准!C:C,提成标准!H:H,"")</f>
        <v>0.1</v>
      </c>
      <c r="F1068" s="9">
        <f t="shared" si="50"/>
        <v>5.1</v>
      </c>
      <c r="G1068" s="9">
        <f>_xlfn.XLOOKUP(I1068,过机服务商重量差!A:A,过机服务商重量差!L:L)</f>
        <v>51</v>
      </c>
      <c r="H1068" s="9" t="str">
        <f ca="1">IFERROR(LOOKUP(1,0/((B1068=名单!B:B)*(VALUE(AY1068)&gt;=名单!E:E)*(VALUE(AY1068)&lt;=名单!G:G)*(AA1068="正常走货")),名单!H:H),"否")</f>
        <v>否</v>
      </c>
      <c r="I1068" s="64" t="s">
        <v>3314</v>
      </c>
      <c r="J1068" s="64" t="s">
        <v>50</v>
      </c>
      <c r="L1068" s="65" t="s">
        <v>194</v>
      </c>
      <c r="N1068" s="64" t="s">
        <v>18</v>
      </c>
      <c r="O1068" s="66"/>
      <c r="P1068" s="66"/>
      <c r="T1068" s="66"/>
      <c r="U1068" s="65" t="s">
        <v>3182</v>
      </c>
      <c r="V1068" s="64" t="s">
        <v>15413</v>
      </c>
      <c r="W1068" s="66"/>
      <c r="Y1068" s="66"/>
      <c r="Z1068" s="66"/>
      <c r="AA1068" s="65" t="s">
        <v>14382</v>
      </c>
      <c r="AQ1068" s="64">
        <v>-24.4999999999999</v>
      </c>
      <c r="AU1068" s="66"/>
      <c r="AV1068" s="66"/>
      <c r="AW1068" s="66"/>
      <c r="AX1068" s="66"/>
      <c r="AY1068" s="67" t="s">
        <v>15462</v>
      </c>
      <c r="BE1068" s="66"/>
    </row>
    <row r="1069" spans="1:58">
      <c r="A1069" s="9" t="str">
        <f t="shared" si="48"/>
        <v>2026-01</v>
      </c>
      <c r="B1069" s="9" t="str">
        <f>_xlfn.XLOOKUP(I1069,过机服务商重量差!A:A,过机服务商重量差!G:G)</f>
        <v>风清扬</v>
      </c>
      <c r="C1069" s="9" t="str">
        <f>IF(N1069="FBA","主营产品",IF(N1069="专线","专线",LOOKUP(1,0/((G1069&gt;=提成标准!D:D)*(G1069&lt;提成标准!E:E)),提成标准!C:C)))</f>
        <v>快递大货</v>
      </c>
      <c r="D1069" s="9">
        <f t="shared" si="49"/>
        <v>51</v>
      </c>
      <c r="E1069" s="9">
        <f>_xlfn.XLOOKUP(C1069,提成标准!C:C,提成标准!H:H,"")</f>
        <v>0.1</v>
      </c>
      <c r="F1069" s="9">
        <f t="shared" si="50"/>
        <v>5.1</v>
      </c>
      <c r="G1069" s="9">
        <f>_xlfn.XLOOKUP(I1069,过机服务商重量差!A:A,过机服务商重量差!L:L)</f>
        <v>51</v>
      </c>
      <c r="H1069" s="9" t="str">
        <f ca="1">IFERROR(LOOKUP(1,0/((B1069=名单!B:B)*(VALUE(AY1069)&gt;=名单!E:E)*(VALUE(AY1069)&lt;=名单!G:G)*(AA1069="正常走货")),名单!H:H),"否")</f>
        <v>否</v>
      </c>
      <c r="I1069" s="64" t="s">
        <v>3316</v>
      </c>
      <c r="J1069" s="64" t="s">
        <v>50</v>
      </c>
      <c r="L1069" s="64" t="s">
        <v>194</v>
      </c>
      <c r="N1069" s="64" t="s">
        <v>18</v>
      </c>
      <c r="O1069" s="66"/>
      <c r="P1069" s="66"/>
      <c r="T1069" s="66"/>
      <c r="U1069" s="65" t="s">
        <v>3182</v>
      </c>
      <c r="V1069" s="65" t="s">
        <v>15413</v>
      </c>
      <c r="W1069" s="66"/>
      <c r="Y1069" s="66"/>
      <c r="Z1069" s="66"/>
      <c r="AA1069" s="65" t="s">
        <v>14382</v>
      </c>
      <c r="AQ1069" s="64">
        <v>25.5</v>
      </c>
      <c r="AU1069" s="66"/>
      <c r="AV1069" s="66"/>
      <c r="AX1069" s="66"/>
      <c r="AY1069" s="67" t="s">
        <v>15463</v>
      </c>
      <c r="BE1069" s="66"/>
    </row>
    <row r="1070" spans="1:58">
      <c r="A1070" s="9" t="str">
        <f t="shared" si="48"/>
        <v>2026-01</v>
      </c>
      <c r="B1070" s="9" t="str">
        <f>_xlfn.XLOOKUP(I1070,过机服务商重量差!A:A,过机服务商重量差!G:G)</f>
        <v>风清扬</v>
      </c>
      <c r="C1070" s="9" t="str">
        <f>IF(N1070="FBA","主营产品",IF(N1070="专线","专线",LOOKUP(1,0/((G1070&gt;=提成标准!D:D)*(G1070&lt;提成标准!E:E)),提成标准!C:C)))</f>
        <v>快递大货</v>
      </c>
      <c r="D1070" s="9">
        <f t="shared" si="49"/>
        <v>21</v>
      </c>
      <c r="E1070" s="9">
        <f>_xlfn.XLOOKUP(C1070,提成标准!C:C,提成标准!H:H,"")</f>
        <v>0.1</v>
      </c>
      <c r="F1070" s="9">
        <f t="shared" si="50"/>
        <v>2.1</v>
      </c>
      <c r="G1070" s="9">
        <f>_xlfn.XLOOKUP(I1070,过机服务商重量差!A:A,过机服务商重量差!L:L)</f>
        <v>21</v>
      </c>
      <c r="H1070" s="9" t="str">
        <f ca="1">IFERROR(LOOKUP(1,0/((B1070=名单!B:B)*(VALUE(AY1070)&gt;=名单!E:E)*(VALUE(AY1070)&lt;=名单!G:G)*(AA1070="正常走货")),名单!H:H),"否")</f>
        <v>否</v>
      </c>
      <c r="I1070" s="64" t="s">
        <v>3318</v>
      </c>
      <c r="J1070" s="64" t="s">
        <v>50</v>
      </c>
      <c r="L1070" s="64" t="s">
        <v>194</v>
      </c>
      <c r="N1070" s="64" t="s">
        <v>18</v>
      </c>
      <c r="O1070" s="66"/>
      <c r="P1070" s="66"/>
      <c r="T1070" s="66"/>
      <c r="U1070" s="65" t="s">
        <v>3182</v>
      </c>
      <c r="V1070" s="65" t="s">
        <v>15413</v>
      </c>
      <c r="W1070" s="66"/>
      <c r="Y1070" s="66"/>
      <c r="Z1070" s="66"/>
      <c r="AA1070" s="65" t="s">
        <v>14382</v>
      </c>
      <c r="AQ1070" s="64">
        <v>231.5</v>
      </c>
      <c r="AU1070" s="66"/>
      <c r="AV1070" s="66"/>
      <c r="AX1070" s="66"/>
      <c r="AY1070" s="67" t="s">
        <v>15464</v>
      </c>
      <c r="BE1070" s="66"/>
    </row>
    <row r="1071" spans="1:58">
      <c r="A1071" s="9" t="str">
        <f t="shared" si="48"/>
        <v>2026-01</v>
      </c>
      <c r="B1071" s="9" t="str">
        <f>_xlfn.XLOOKUP(I1071,过机服务商重量差!A:A,过机服务商重量差!G:G)</f>
        <v>007</v>
      </c>
      <c r="C1071" s="9" t="str">
        <f>IF(N1071="FBA","主营产品",IF(N1071="专线","专线",LOOKUP(1,0/((G1071&gt;=提成标准!D:D)*(G1071&lt;提成标准!E:E)),提成标准!C:C)))</f>
        <v>快递大货</v>
      </c>
      <c r="D1071" s="9">
        <f t="shared" si="49"/>
        <v>33</v>
      </c>
      <c r="E1071" s="9">
        <f>_xlfn.XLOOKUP(C1071,提成标准!C:C,提成标准!H:H,"")</f>
        <v>0.1</v>
      </c>
      <c r="F1071" s="9">
        <f t="shared" si="50"/>
        <v>3.3</v>
      </c>
      <c r="G1071" s="9">
        <f>_xlfn.XLOOKUP(I1071,过机服务商重量差!A:A,过机服务商重量差!L:L)</f>
        <v>33</v>
      </c>
      <c r="H1071" s="9" t="str">
        <f ca="1">IFERROR(LOOKUP(1,0/((B1071=名单!B:B)*(VALUE(AY1071)&gt;=名单!E:E)*(VALUE(AY1071)&lt;=名单!G:G)*(AA1071="正常走货")),名单!H:H),"否")</f>
        <v>否</v>
      </c>
      <c r="I1071" s="64" t="s">
        <v>3320</v>
      </c>
      <c r="J1071" s="64" t="s">
        <v>3322</v>
      </c>
      <c r="L1071" s="64" t="s">
        <v>283</v>
      </c>
      <c r="N1071" s="64" t="s">
        <v>18</v>
      </c>
      <c r="O1071" s="66"/>
      <c r="P1071" s="66"/>
      <c r="T1071" s="66"/>
      <c r="U1071" s="65" t="s">
        <v>145</v>
      </c>
      <c r="V1071" s="65" t="s">
        <v>14410</v>
      </c>
      <c r="W1071" s="66"/>
      <c r="Y1071" s="66"/>
      <c r="Z1071" s="66"/>
      <c r="AA1071" s="65" t="s">
        <v>14382</v>
      </c>
      <c r="AQ1071" s="64">
        <v>260.7</v>
      </c>
      <c r="AU1071" s="66"/>
      <c r="AV1071" s="66"/>
      <c r="AX1071" s="66"/>
      <c r="AY1071" s="67" t="s">
        <v>15465</v>
      </c>
      <c r="BE1071" s="66"/>
    </row>
    <row r="1072" spans="1:58">
      <c r="A1072" s="9" t="str">
        <f t="shared" si="48"/>
        <v>2026-01</v>
      </c>
      <c r="B1072" s="9" t="str">
        <f>_xlfn.XLOOKUP(I1072,过机服务商重量差!A:A,过机服务商重量差!G:G)</f>
        <v>帅时莹</v>
      </c>
      <c r="C1072" s="9" t="str">
        <f>IF(N1072="FBA","主营产品",IF(N1072="专线","专线",LOOKUP(1,0/((G1072&gt;=提成标准!D:D)*(G1072&lt;提成标准!E:E)),提成标准!C:C)))</f>
        <v>快递小货</v>
      </c>
      <c r="D1072" s="9">
        <f t="shared" si="49"/>
        <v>1</v>
      </c>
      <c r="E1072" s="9">
        <f>_xlfn.XLOOKUP(C1072,提成标准!C:C,提成标准!H:H,"")</f>
        <v>2</v>
      </c>
      <c r="F1072" s="9">
        <f t="shared" si="50"/>
        <v>2</v>
      </c>
      <c r="G1072" s="9">
        <f>_xlfn.XLOOKUP(I1072,过机服务商重量差!A:A,过机服务商重量差!L:L)</f>
        <v>14</v>
      </c>
      <c r="H1072" s="9" t="str">
        <f ca="1">IFERROR(LOOKUP(1,0/((B1072=名单!B:B)*(VALUE(AY1072)&gt;=名单!E:E)*(VALUE(AY1072)&lt;=名单!G:G)*(AA1072="正常走货")),名单!H:H),"否")</f>
        <v>否</v>
      </c>
      <c r="I1072" s="64" t="s">
        <v>3323</v>
      </c>
      <c r="J1072" s="64" t="s">
        <v>3325</v>
      </c>
      <c r="L1072" s="65" t="s">
        <v>738</v>
      </c>
      <c r="N1072" s="64" t="s">
        <v>18</v>
      </c>
      <c r="O1072" s="66"/>
      <c r="P1072" s="66"/>
      <c r="T1072" s="66"/>
      <c r="U1072" s="65" t="s">
        <v>292</v>
      </c>
      <c r="V1072" s="65" t="s">
        <v>14413</v>
      </c>
      <c r="W1072" s="66"/>
      <c r="Y1072" s="66"/>
      <c r="Z1072" s="66"/>
      <c r="AA1072" s="65" t="s">
        <v>14382</v>
      </c>
      <c r="AQ1072" s="64">
        <v>245.21</v>
      </c>
      <c r="AV1072" s="66"/>
      <c r="AX1072" s="66"/>
      <c r="AY1072" s="67" t="s">
        <v>15466</v>
      </c>
      <c r="BE1072" s="66"/>
    </row>
    <row r="1073" spans="1:58">
      <c r="A1073" s="9" t="str">
        <f t="shared" si="48"/>
        <v>2026-01</v>
      </c>
      <c r="B1073" s="9" t="str">
        <f>_xlfn.XLOOKUP(I1073,过机服务商重量差!A:A,过机服务商重量差!G:G)</f>
        <v>玉麒麟</v>
      </c>
      <c r="C1073" s="9" t="str">
        <f>IF(N1073="FBA","主营产品",IF(N1073="专线","专线",LOOKUP(1,0/((G1073&gt;=提成标准!D:D)*(G1073&lt;提成标准!E:E)),提成标准!C:C)))</f>
        <v>快递大货</v>
      </c>
      <c r="D1073" s="9">
        <f t="shared" si="49"/>
        <v>21</v>
      </c>
      <c r="E1073" s="9">
        <f>_xlfn.XLOOKUP(C1073,提成标准!C:C,提成标准!H:H,"")</f>
        <v>0.1</v>
      </c>
      <c r="F1073" s="9">
        <f t="shared" si="50"/>
        <v>2.1</v>
      </c>
      <c r="G1073" s="9">
        <f>_xlfn.XLOOKUP(I1073,过机服务商重量差!A:A,过机服务商重量差!L:L)</f>
        <v>21</v>
      </c>
      <c r="H1073" s="9" t="str">
        <f ca="1">IFERROR(LOOKUP(1,0/((B1073=名单!B:B)*(VALUE(AY1073)&gt;=名单!E:E)*(VALUE(AY1073)&lt;=名单!G:G)*(AA1073="正常走货")),名单!H:H),"否")</f>
        <v>否</v>
      </c>
      <c r="I1073" s="64" t="s">
        <v>3326</v>
      </c>
      <c r="J1073" s="64" t="s">
        <v>3328</v>
      </c>
      <c r="L1073" s="64" t="s">
        <v>17</v>
      </c>
      <c r="N1073" s="64" t="s">
        <v>18</v>
      </c>
      <c r="O1073" s="66"/>
      <c r="P1073" s="66"/>
      <c r="T1073" s="66"/>
      <c r="U1073" s="65" t="s">
        <v>145</v>
      </c>
      <c r="V1073" s="65" t="s">
        <v>14410</v>
      </c>
      <c r="W1073" s="66"/>
      <c r="Y1073" s="66"/>
      <c r="Z1073" s="66"/>
      <c r="AA1073" s="65" t="s">
        <v>14382</v>
      </c>
      <c r="AQ1073" s="64">
        <v>73.5</v>
      </c>
      <c r="AU1073" s="66"/>
      <c r="AV1073" s="66"/>
      <c r="AX1073" s="66"/>
      <c r="AY1073" s="67" t="s">
        <v>15467</v>
      </c>
      <c r="BE1073" s="66"/>
      <c r="BF1073" s="66"/>
    </row>
    <row r="1074" spans="1:58">
      <c r="A1074" s="9" t="str">
        <f t="shared" si="48"/>
        <v>2026-01</v>
      </c>
      <c r="B1074" s="9" t="str">
        <f>_xlfn.XLOOKUP(I1074,过机服务商重量差!A:A,过机服务商重量差!G:G)</f>
        <v>无崖子</v>
      </c>
      <c r="C1074" s="9" t="str">
        <f>IF(N1074="FBA","主营产品",IF(N1074="专线","专线",LOOKUP(1,0/((G1074&gt;=提成标准!D:D)*(G1074&lt;提成标准!E:E)),提成标准!C:C)))</f>
        <v>快递小货</v>
      </c>
      <c r="D1074" s="9">
        <f t="shared" si="49"/>
        <v>1</v>
      </c>
      <c r="E1074" s="9">
        <f>_xlfn.XLOOKUP(C1074,提成标准!C:C,提成标准!H:H,"")</f>
        <v>2</v>
      </c>
      <c r="F1074" s="9">
        <f t="shared" si="50"/>
        <v>2</v>
      </c>
      <c r="G1074" s="9">
        <f>_xlfn.XLOOKUP(I1074,过机服务商重量差!A:A,过机服务商重量差!L:L)</f>
        <v>1.5</v>
      </c>
      <c r="H1074" s="9" t="str">
        <f ca="1">IFERROR(LOOKUP(1,0/((B1074=名单!B:B)*(VALUE(AY1074)&gt;=名单!E:E)*(VALUE(AY1074)&lt;=名单!G:G)*(AA1074="正常走货")),名单!H:H),"否")</f>
        <v>是</v>
      </c>
      <c r="I1074" s="64" t="s">
        <v>3329</v>
      </c>
      <c r="J1074" s="64" t="s">
        <v>3331</v>
      </c>
      <c r="L1074" s="65" t="s">
        <v>160</v>
      </c>
      <c r="N1074" s="64" t="s">
        <v>18</v>
      </c>
      <c r="O1074" s="66"/>
      <c r="P1074" s="66"/>
      <c r="T1074" s="66"/>
      <c r="U1074" s="65" t="s">
        <v>145</v>
      </c>
      <c r="V1074" s="65" t="s">
        <v>14410</v>
      </c>
      <c r="W1074" s="66"/>
      <c r="Y1074" s="66"/>
      <c r="Z1074" s="66"/>
      <c r="AA1074" s="65" t="s">
        <v>14382</v>
      </c>
      <c r="AQ1074" s="64">
        <v>0</v>
      </c>
      <c r="AV1074" s="66"/>
      <c r="AX1074" s="66"/>
      <c r="AY1074" s="67" t="s">
        <v>15468</v>
      </c>
      <c r="BE1074" s="66"/>
    </row>
    <row r="1075" spans="1:58">
      <c r="A1075" s="9" t="str">
        <f t="shared" si="48"/>
        <v>2026-01</v>
      </c>
      <c r="B1075" s="9" t="str">
        <f>_xlfn.XLOOKUP(I1075,过机服务商重量差!A:A,过机服务商重量差!G:G)</f>
        <v>玉麒麟</v>
      </c>
      <c r="C1075" s="9" t="str">
        <f>IF(N1075="FBA","主营产品",IF(N1075="专线","专线",LOOKUP(1,0/((G1075&gt;=提成标准!D:D)*(G1075&lt;提成标准!E:E)),提成标准!C:C)))</f>
        <v>快递小货</v>
      </c>
      <c r="D1075" s="9">
        <f t="shared" si="49"/>
        <v>1</v>
      </c>
      <c r="E1075" s="9">
        <f>_xlfn.XLOOKUP(C1075,提成标准!C:C,提成标准!H:H,"")</f>
        <v>2</v>
      </c>
      <c r="F1075" s="9">
        <f t="shared" si="50"/>
        <v>2</v>
      </c>
      <c r="G1075" s="9">
        <f>_xlfn.XLOOKUP(I1075,过机服务商重量差!A:A,过机服务商重量差!L:L)</f>
        <v>0.5</v>
      </c>
      <c r="H1075" s="9" t="str">
        <f ca="1">IFERROR(LOOKUP(1,0/((B1075=名单!B:B)*(VALUE(AY1075)&gt;=名单!E:E)*(VALUE(AY1075)&lt;=名单!G:G)*(AA1075="正常走货")),名单!H:H),"否")</f>
        <v>否</v>
      </c>
      <c r="I1075" s="64" t="s">
        <v>3332</v>
      </c>
      <c r="J1075" s="64" t="s">
        <v>3334</v>
      </c>
      <c r="L1075" s="65" t="s">
        <v>17</v>
      </c>
      <c r="N1075" s="64" t="s">
        <v>18</v>
      </c>
      <c r="O1075" s="66"/>
      <c r="P1075" s="66"/>
      <c r="T1075" s="66"/>
      <c r="U1075" s="65" t="s">
        <v>145</v>
      </c>
      <c r="V1075" s="65" t="s">
        <v>14410</v>
      </c>
      <c r="W1075" s="66"/>
      <c r="Y1075" s="66"/>
      <c r="Z1075" s="66"/>
      <c r="AA1075" s="65" t="s">
        <v>14382</v>
      </c>
      <c r="AQ1075" s="64">
        <v>50</v>
      </c>
      <c r="AV1075" s="66"/>
      <c r="AX1075" s="66"/>
      <c r="AY1075" s="67" t="s">
        <v>15469</v>
      </c>
      <c r="BC1075" s="66"/>
      <c r="BE1075" s="66"/>
    </row>
    <row r="1076" spans="1:58">
      <c r="A1076" s="9" t="str">
        <f t="shared" si="48"/>
        <v>2026-01</v>
      </c>
      <c r="B1076" s="9" t="str">
        <f>_xlfn.XLOOKUP(I1076,过机服务商重量差!A:A,过机服务商重量差!G:G)</f>
        <v>风清扬</v>
      </c>
      <c r="C1076" s="9" t="str">
        <f>IF(N1076="FBA","主营产品",IF(N1076="专线","专线",LOOKUP(1,0/((G1076&gt;=提成标准!D:D)*(G1076&lt;提成标准!E:E)),提成标准!C:C)))</f>
        <v>快递大货</v>
      </c>
      <c r="D1076" s="9">
        <f t="shared" si="49"/>
        <v>297</v>
      </c>
      <c r="E1076" s="9">
        <f>_xlfn.XLOOKUP(C1076,提成标准!C:C,提成标准!H:H,"")</f>
        <v>0.1</v>
      </c>
      <c r="F1076" s="9">
        <f t="shared" si="50"/>
        <v>29.7</v>
      </c>
      <c r="G1076" s="9">
        <f>_xlfn.XLOOKUP(I1076,过机服务商重量差!A:A,过机服务商重量差!L:L)</f>
        <v>297</v>
      </c>
      <c r="H1076" s="9" t="str">
        <f ca="1">IFERROR(LOOKUP(1,0/((B1076=名单!B:B)*(VALUE(AY1076)&gt;=名单!E:E)*(VALUE(AY1076)&lt;=名单!G:G)*(AA1076="正常走货")),名单!H:H),"否")</f>
        <v>否</v>
      </c>
      <c r="I1076" s="64" t="s">
        <v>3335</v>
      </c>
      <c r="J1076" s="64" t="s">
        <v>3337</v>
      </c>
      <c r="L1076" s="65" t="s">
        <v>231</v>
      </c>
      <c r="N1076" s="64" t="s">
        <v>18</v>
      </c>
      <c r="O1076" s="66"/>
      <c r="P1076" s="66"/>
      <c r="T1076" s="66"/>
      <c r="U1076" s="65" t="s">
        <v>421</v>
      </c>
      <c r="V1076" s="65" t="s">
        <v>14385</v>
      </c>
      <c r="W1076" s="66"/>
      <c r="Y1076" s="66"/>
      <c r="Z1076" s="66"/>
      <c r="AA1076" s="65" t="s">
        <v>14382</v>
      </c>
      <c r="AQ1076" s="64">
        <v>387</v>
      </c>
      <c r="AV1076" s="66"/>
      <c r="AW1076" s="66"/>
      <c r="AX1076" s="66"/>
      <c r="AY1076" s="67" t="s">
        <v>15470</v>
      </c>
      <c r="BE1076" s="66"/>
    </row>
    <row r="1077" spans="1:58">
      <c r="A1077" s="9" t="str">
        <f t="shared" si="48"/>
        <v>2026-01</v>
      </c>
      <c r="B1077" s="9" t="str">
        <f>_xlfn.XLOOKUP(I1077,过机服务商重量差!A:A,过机服务商重量差!G:G)</f>
        <v>玉麒麟</v>
      </c>
      <c r="C1077" s="9" t="str">
        <f>IF(N1077="FBA","主营产品",IF(N1077="专线","专线",LOOKUP(1,0/((G1077&gt;=提成标准!D:D)*(G1077&lt;提成标准!E:E)),提成标准!C:C)))</f>
        <v>快递大货</v>
      </c>
      <c r="D1077" s="9">
        <f t="shared" si="49"/>
        <v>78</v>
      </c>
      <c r="E1077" s="9">
        <f>_xlfn.XLOOKUP(C1077,提成标准!C:C,提成标准!H:H,"")</f>
        <v>0.1</v>
      </c>
      <c r="F1077" s="9">
        <f t="shared" si="50"/>
        <v>7.8</v>
      </c>
      <c r="G1077" s="9">
        <f>_xlfn.XLOOKUP(I1077,过机服务商重量差!A:A,过机服务商重量差!L:L)</f>
        <v>78</v>
      </c>
      <c r="H1077" s="9" t="str">
        <f ca="1">IFERROR(LOOKUP(1,0/((B1077=名单!B:B)*(VALUE(AY1077)&gt;=名单!E:E)*(VALUE(AY1077)&lt;=名单!G:G)*(AA1077="正常走货")),名单!H:H),"否")</f>
        <v>否</v>
      </c>
      <c r="I1077" s="64" t="s">
        <v>3338</v>
      </c>
      <c r="J1077" s="64" t="s">
        <v>3340</v>
      </c>
      <c r="L1077" s="65" t="s">
        <v>17</v>
      </c>
      <c r="N1077" s="64" t="s">
        <v>18</v>
      </c>
      <c r="O1077" s="66"/>
      <c r="P1077" s="66"/>
      <c r="T1077" s="66"/>
      <c r="U1077" s="65" t="s">
        <v>558</v>
      </c>
      <c r="V1077" s="65" t="s">
        <v>14413</v>
      </c>
      <c r="W1077" s="66"/>
      <c r="Y1077" s="66"/>
      <c r="Z1077" s="66"/>
      <c r="AA1077" s="65" t="s">
        <v>14382</v>
      </c>
      <c r="AQ1077" s="64">
        <v>196.6</v>
      </c>
      <c r="AV1077" s="66"/>
      <c r="AX1077" s="66"/>
      <c r="AY1077" s="67" t="s">
        <v>15471</v>
      </c>
      <c r="BE1077" s="66"/>
    </row>
    <row r="1078" spans="1:58">
      <c r="A1078" s="9" t="str">
        <f t="shared" si="48"/>
        <v>2026-01</v>
      </c>
      <c r="B1078" s="9" t="str">
        <f>_xlfn.XLOOKUP(I1078,过机服务商重量差!A:A,过机服务商重量差!G:G)</f>
        <v>帅时莹</v>
      </c>
      <c r="C1078" s="9" t="str">
        <f>IF(N1078="FBA","主营产品",IF(N1078="专线","专线",LOOKUP(1,0/((G1078&gt;=提成标准!D:D)*(G1078&lt;提成标准!E:E)),提成标准!C:C)))</f>
        <v>快递大货</v>
      </c>
      <c r="D1078" s="9">
        <f t="shared" si="49"/>
        <v>44</v>
      </c>
      <c r="E1078" s="9">
        <f>_xlfn.XLOOKUP(C1078,提成标准!C:C,提成标准!H:H,"")</f>
        <v>0.1</v>
      </c>
      <c r="F1078" s="9">
        <f t="shared" si="50"/>
        <v>4.4</v>
      </c>
      <c r="G1078" s="9">
        <f>_xlfn.XLOOKUP(I1078,过机服务商重量差!A:A,过机服务商重量差!L:L)</f>
        <v>44</v>
      </c>
      <c r="H1078" s="9" t="str">
        <f ca="1">IFERROR(LOOKUP(1,0/((B1078=名单!B:B)*(VALUE(AY1078)&gt;=名单!E:E)*(VALUE(AY1078)&lt;=名单!G:G)*(AA1078="正常走货")),名单!H:H),"否")</f>
        <v>否</v>
      </c>
      <c r="I1078" s="64" t="s">
        <v>3341</v>
      </c>
      <c r="J1078" s="64" t="s">
        <v>3343</v>
      </c>
      <c r="L1078" s="65" t="s">
        <v>287</v>
      </c>
      <c r="N1078" s="64" t="s">
        <v>18</v>
      </c>
      <c r="O1078" s="66"/>
      <c r="P1078" s="66"/>
      <c r="T1078" s="66"/>
      <c r="U1078" s="65" t="s">
        <v>191</v>
      </c>
      <c r="V1078" s="65" t="s">
        <v>14413</v>
      </c>
      <c r="W1078" s="66"/>
      <c r="Y1078" s="66"/>
      <c r="Z1078" s="66"/>
      <c r="AA1078" s="65" t="s">
        <v>14382</v>
      </c>
      <c r="AQ1078" s="64">
        <v>961.6</v>
      </c>
      <c r="AV1078" s="66"/>
      <c r="AX1078" s="66"/>
      <c r="AY1078" s="67" t="s">
        <v>15472</v>
      </c>
      <c r="BC1078" s="66"/>
      <c r="BE1078" s="66"/>
    </row>
    <row r="1079" spans="1:58">
      <c r="A1079" s="9" t="str">
        <f t="shared" si="48"/>
        <v>2026-01</v>
      </c>
      <c r="B1079" s="9" t="str">
        <f>_xlfn.XLOOKUP(I1079,过机服务商重量差!A:A,过机服务商重量差!G:G)</f>
        <v>帅时莹</v>
      </c>
      <c r="C1079" s="9" t="str">
        <f>IF(N1079="FBA","主营产品",IF(N1079="专线","专线",LOOKUP(1,0/((G1079&gt;=提成标准!D:D)*(G1079&lt;提成标准!E:E)),提成标准!C:C)))</f>
        <v>快递大货</v>
      </c>
      <c r="D1079" s="9">
        <f t="shared" si="49"/>
        <v>35</v>
      </c>
      <c r="E1079" s="9">
        <f>_xlfn.XLOOKUP(C1079,提成标准!C:C,提成标准!H:H,"")</f>
        <v>0.1</v>
      </c>
      <c r="F1079" s="9">
        <f t="shared" si="50"/>
        <v>3.5</v>
      </c>
      <c r="G1079" s="9">
        <f>_xlfn.XLOOKUP(I1079,过机服务商重量差!A:A,过机服务商重量差!L:L)</f>
        <v>35</v>
      </c>
      <c r="H1079" s="9" t="str">
        <f ca="1">IFERROR(LOOKUP(1,0/((B1079=名单!B:B)*(VALUE(AY1079)&gt;=名单!E:E)*(VALUE(AY1079)&lt;=名单!G:G)*(AA1079="正常走货")),名单!H:H),"否")</f>
        <v>否</v>
      </c>
      <c r="I1079" s="64" t="s">
        <v>3344</v>
      </c>
      <c r="J1079" s="64" t="s">
        <v>3346</v>
      </c>
      <c r="L1079" s="65" t="s">
        <v>938</v>
      </c>
      <c r="N1079" s="64" t="s">
        <v>18</v>
      </c>
      <c r="O1079" s="66"/>
      <c r="P1079" s="66"/>
      <c r="T1079" s="66"/>
      <c r="U1079" s="65" t="s">
        <v>3347</v>
      </c>
      <c r="V1079" s="65" t="s">
        <v>14413</v>
      </c>
      <c r="W1079" s="66"/>
      <c r="Y1079" s="66"/>
      <c r="Z1079" s="66"/>
      <c r="AA1079" s="65" t="s">
        <v>14382</v>
      </c>
      <c r="AQ1079" s="64">
        <v>69</v>
      </c>
      <c r="AV1079" s="66"/>
      <c r="AX1079" s="66"/>
      <c r="AY1079" s="67" t="s">
        <v>15473</v>
      </c>
      <c r="BE1079" s="66"/>
    </row>
    <row r="1080" spans="1:58">
      <c r="A1080" s="9" t="str">
        <f t="shared" si="48"/>
        <v>2026-01</v>
      </c>
      <c r="B1080" s="9" t="str">
        <f>_xlfn.XLOOKUP(I1080,过机服务商重量差!A:A,过机服务商重量差!G:G)</f>
        <v>无崖子</v>
      </c>
      <c r="C1080" s="9" t="str">
        <f>IF(N1080="FBA","主营产品",IF(N1080="专线","专线",LOOKUP(1,0/((G1080&gt;=提成标准!D:D)*(G1080&lt;提成标准!E:E)),提成标准!C:C)))</f>
        <v>快递小货</v>
      </c>
      <c r="D1080" s="9">
        <f t="shared" si="49"/>
        <v>1</v>
      </c>
      <c r="E1080" s="9">
        <f>_xlfn.XLOOKUP(C1080,提成标准!C:C,提成标准!H:H,"")</f>
        <v>2</v>
      </c>
      <c r="F1080" s="9">
        <f t="shared" si="50"/>
        <v>2</v>
      </c>
      <c r="G1080" s="9">
        <f>_xlfn.XLOOKUP(I1080,过机服务商重量差!A:A,过机服务商重量差!L:L)</f>
        <v>5.5</v>
      </c>
      <c r="H1080" s="9" t="str">
        <f ca="1">IFERROR(LOOKUP(1,0/((B1080=名单!B:B)*(VALUE(AY1080)&gt;=名单!E:E)*(VALUE(AY1080)&lt;=名单!G:G)*(AA1080="正常走货")),名单!H:H),"否")</f>
        <v>是</v>
      </c>
      <c r="I1080" s="64" t="s">
        <v>3348</v>
      </c>
      <c r="J1080" s="64" t="s">
        <v>3350</v>
      </c>
      <c r="L1080" s="65" t="s">
        <v>128</v>
      </c>
      <c r="N1080" s="64" t="s">
        <v>18</v>
      </c>
      <c r="O1080" s="66"/>
      <c r="P1080" s="66"/>
      <c r="T1080" s="66"/>
      <c r="U1080" s="65" t="s">
        <v>227</v>
      </c>
      <c r="V1080" s="65" t="s">
        <v>14413</v>
      </c>
      <c r="W1080" s="66"/>
      <c r="Y1080" s="66"/>
      <c r="Z1080" s="66"/>
      <c r="AA1080" s="65" t="s">
        <v>14382</v>
      </c>
      <c r="AQ1080" s="64">
        <v>89.57</v>
      </c>
      <c r="AV1080" s="66"/>
      <c r="AW1080" s="66"/>
      <c r="AX1080" s="66"/>
      <c r="AY1080" s="67" t="s">
        <v>15474</v>
      </c>
      <c r="BE1080" s="66"/>
    </row>
    <row r="1081" spans="1:58">
      <c r="A1081" s="9" t="str">
        <f t="shared" si="48"/>
        <v>2026-01</v>
      </c>
      <c r="B1081" s="9" t="str">
        <f>_xlfn.XLOOKUP(I1081,过机服务商重量差!A:A,过机服务商重量差!G:G)</f>
        <v>玉麒麟</v>
      </c>
      <c r="C1081" s="9" t="str">
        <f>IF(N1081="FBA","主营产品",IF(N1081="专线","专线",LOOKUP(1,0/((G1081&gt;=提成标准!D:D)*(G1081&lt;提成标准!E:E)),提成标准!C:C)))</f>
        <v>快递小货</v>
      </c>
      <c r="D1081" s="9">
        <f t="shared" si="49"/>
        <v>1</v>
      </c>
      <c r="E1081" s="9">
        <f>_xlfn.XLOOKUP(C1081,提成标准!C:C,提成标准!H:H,"")</f>
        <v>2</v>
      </c>
      <c r="F1081" s="9">
        <f t="shared" si="50"/>
        <v>2</v>
      </c>
      <c r="G1081" s="9">
        <f>_xlfn.XLOOKUP(I1081,过机服务商重量差!A:A,过机服务商重量差!L:L)</f>
        <v>6.5</v>
      </c>
      <c r="H1081" s="9" t="str">
        <f ca="1">IFERROR(LOOKUP(1,0/((B1081=名单!B:B)*(VALUE(AY1081)&gt;=名单!E:E)*(VALUE(AY1081)&lt;=名单!G:G)*(AA1081="正常走货")),名单!H:H),"否")</f>
        <v>否</v>
      </c>
      <c r="I1081" s="64" t="s">
        <v>3351</v>
      </c>
      <c r="J1081" s="64" t="s">
        <v>3353</v>
      </c>
      <c r="L1081" s="65" t="s">
        <v>17</v>
      </c>
      <c r="N1081" s="64" t="s">
        <v>18</v>
      </c>
      <c r="O1081" s="66"/>
      <c r="P1081" s="66"/>
      <c r="T1081" s="66"/>
      <c r="U1081" s="65" t="s">
        <v>540</v>
      </c>
      <c r="V1081" s="65" t="s">
        <v>14413</v>
      </c>
      <c r="W1081" s="66"/>
      <c r="Y1081" s="66"/>
      <c r="Z1081" s="66"/>
      <c r="AA1081" s="65" t="s">
        <v>14382</v>
      </c>
      <c r="AQ1081" s="64">
        <v>172.2</v>
      </c>
      <c r="AV1081" s="66"/>
      <c r="AX1081" s="66"/>
      <c r="AY1081" s="67" t="s">
        <v>15475</v>
      </c>
      <c r="BE1081" s="66"/>
    </row>
    <row r="1082" spans="1:58">
      <c r="A1082" s="9" t="str">
        <f t="shared" si="48"/>
        <v>2026-01</v>
      </c>
      <c r="B1082" s="9" t="str">
        <f>_xlfn.XLOOKUP(I1082,过机服务商重量差!A:A,过机服务商重量差!G:G)</f>
        <v>无崖子</v>
      </c>
      <c r="C1082" s="9" t="str">
        <f>IF(N1082="FBA","主营产品",IF(N1082="专线","专线",LOOKUP(1,0/((G1082&gt;=提成标准!D:D)*(G1082&lt;提成标准!E:E)),提成标准!C:C)))</f>
        <v>快递小货</v>
      </c>
      <c r="D1082" s="9">
        <f t="shared" si="49"/>
        <v>1</v>
      </c>
      <c r="E1082" s="9">
        <f>_xlfn.XLOOKUP(C1082,提成标准!C:C,提成标准!H:H,"")</f>
        <v>2</v>
      </c>
      <c r="F1082" s="9">
        <f t="shared" si="50"/>
        <v>2</v>
      </c>
      <c r="G1082" s="9">
        <f>_xlfn.XLOOKUP(I1082,过机服务商重量差!A:A,过机服务商重量差!L:L)</f>
        <v>13.5</v>
      </c>
      <c r="H1082" s="9" t="str">
        <f ca="1">IFERROR(LOOKUP(1,0/((B1082=名单!B:B)*(VALUE(AY1082)&gt;=名单!E:E)*(VALUE(AY1082)&lt;=名单!G:G)*(AA1082="正常走货")),名单!H:H),"否")</f>
        <v>是</v>
      </c>
      <c r="I1082" s="64" t="s">
        <v>3354</v>
      </c>
      <c r="J1082" s="64" t="s">
        <v>3356</v>
      </c>
      <c r="L1082" s="65" t="s">
        <v>336</v>
      </c>
      <c r="N1082" s="64" t="s">
        <v>18</v>
      </c>
      <c r="O1082" s="66"/>
      <c r="P1082" s="66"/>
      <c r="T1082" s="66"/>
      <c r="U1082" s="65" t="s">
        <v>203</v>
      </c>
      <c r="V1082" s="65" t="s">
        <v>14381</v>
      </c>
      <c r="W1082" s="66"/>
      <c r="Y1082" s="66"/>
      <c r="Z1082" s="66"/>
      <c r="AA1082" s="65" t="s">
        <v>14382</v>
      </c>
      <c r="AQ1082" s="64">
        <v>0</v>
      </c>
      <c r="AV1082" s="66"/>
      <c r="AW1082" s="66"/>
      <c r="AX1082" s="66"/>
      <c r="AY1082" s="67" t="s">
        <v>15476</v>
      </c>
    </row>
    <row r="1083" spans="1:58">
      <c r="A1083" s="9" t="str">
        <f t="shared" si="48"/>
        <v>2026-01</v>
      </c>
      <c r="B1083" s="9" t="str">
        <f>_xlfn.XLOOKUP(I1083,过机服务商重量差!A:A,过机服务商重量差!G:G)</f>
        <v>玉麒麟</v>
      </c>
      <c r="C1083" s="9" t="str">
        <f>IF(N1083="FBA","主营产品",IF(N1083="专线","专线",LOOKUP(1,0/((G1083&gt;=提成标准!D:D)*(G1083&lt;提成标准!E:E)),提成标准!C:C)))</f>
        <v>快递大货</v>
      </c>
      <c r="D1083" s="9">
        <f t="shared" si="49"/>
        <v>33</v>
      </c>
      <c r="E1083" s="9">
        <f>_xlfn.XLOOKUP(C1083,提成标准!C:C,提成标准!H:H,"")</f>
        <v>0.1</v>
      </c>
      <c r="F1083" s="9">
        <f t="shared" si="50"/>
        <v>3.3</v>
      </c>
      <c r="G1083" s="9">
        <f>_xlfn.XLOOKUP(I1083,过机服务商重量差!A:A,过机服务商重量差!L:L)</f>
        <v>33</v>
      </c>
      <c r="H1083" s="9" t="str">
        <f ca="1">IFERROR(LOOKUP(1,0/((B1083=名单!B:B)*(VALUE(AY1083)&gt;=名单!E:E)*(VALUE(AY1083)&lt;=名单!G:G)*(AA1083="正常走货")),名单!H:H),"否")</f>
        <v>否</v>
      </c>
      <c r="I1083" s="64" t="s">
        <v>3357</v>
      </c>
      <c r="J1083" s="64" t="s">
        <v>3359</v>
      </c>
      <c r="L1083" s="65" t="s">
        <v>17</v>
      </c>
      <c r="N1083" s="64" t="s">
        <v>18</v>
      </c>
      <c r="O1083" s="66"/>
      <c r="P1083" s="66"/>
      <c r="T1083" s="66"/>
      <c r="U1083" s="65" t="s">
        <v>408</v>
      </c>
      <c r="V1083" s="65" t="s">
        <v>14381</v>
      </c>
      <c r="W1083" s="66"/>
      <c r="Y1083" s="66"/>
      <c r="Z1083" s="66"/>
      <c r="AA1083" s="65" t="s">
        <v>14382</v>
      </c>
      <c r="AQ1083" s="64">
        <v>93.0999999999999</v>
      </c>
      <c r="AV1083" s="66"/>
      <c r="AX1083" s="66"/>
      <c r="AY1083" s="67" t="s">
        <v>15477</v>
      </c>
      <c r="BC1083" s="66"/>
    </row>
    <row r="1084" spans="1:58">
      <c r="A1084" s="9" t="str">
        <f t="shared" si="48"/>
        <v>2026-01</v>
      </c>
      <c r="B1084" s="9" t="str">
        <f>_xlfn.XLOOKUP(I1084,过机服务商重量差!A:A,过机服务商重量差!G:G)</f>
        <v>玉麒麟</v>
      </c>
      <c r="C1084" s="9" t="str">
        <f>IF(N1084="FBA","主营产品",IF(N1084="专线","专线",LOOKUP(1,0/((G1084&gt;=提成标准!D:D)*(G1084&lt;提成标准!E:E)),提成标准!C:C)))</f>
        <v>快递大货</v>
      </c>
      <c r="D1084" s="9">
        <f t="shared" si="49"/>
        <v>30</v>
      </c>
      <c r="E1084" s="9">
        <f>_xlfn.XLOOKUP(C1084,提成标准!C:C,提成标准!H:H,"")</f>
        <v>0.1</v>
      </c>
      <c r="F1084" s="9">
        <f t="shared" si="50"/>
        <v>3</v>
      </c>
      <c r="G1084" s="9">
        <f>_xlfn.XLOOKUP(I1084,过机服务商重量差!A:A,过机服务商重量差!L:L)</f>
        <v>30</v>
      </c>
      <c r="H1084" s="9" t="str">
        <f ca="1">IFERROR(LOOKUP(1,0/((B1084=名单!B:B)*(VALUE(AY1084)&gt;=名单!E:E)*(VALUE(AY1084)&lt;=名单!G:G)*(AA1084="正常走货")),名单!H:H),"否")</f>
        <v>否</v>
      </c>
      <c r="I1084" s="64" t="s">
        <v>3360</v>
      </c>
      <c r="J1084" s="64" t="s">
        <v>3362</v>
      </c>
      <c r="L1084" s="65" t="s">
        <v>17</v>
      </c>
      <c r="N1084" s="64" t="s">
        <v>18</v>
      </c>
      <c r="O1084" s="66"/>
      <c r="P1084" s="66"/>
      <c r="T1084" s="66"/>
      <c r="U1084" s="65" t="s">
        <v>540</v>
      </c>
      <c r="V1084" s="65" t="s">
        <v>14413</v>
      </c>
      <c r="W1084" s="66"/>
      <c r="Y1084" s="66"/>
      <c r="Z1084" s="66"/>
      <c r="AA1084" s="65" t="s">
        <v>14382</v>
      </c>
      <c r="AQ1084" s="64">
        <v>210</v>
      </c>
      <c r="AV1084" s="66"/>
      <c r="AX1084" s="66"/>
      <c r="AY1084" s="67" t="s">
        <v>15478</v>
      </c>
      <c r="BC1084" s="66"/>
    </row>
    <row r="1085" spans="1:58">
      <c r="A1085" s="9" t="str">
        <f t="shared" ref="A1085:A1148" si="51">MID(AY1085,1,7)</f>
        <v>2026-01</v>
      </c>
      <c r="B1085" s="9" t="str">
        <f>_xlfn.XLOOKUP(I1085,过机服务商重量差!A:A,过机服务商重量差!G:G)</f>
        <v>风清扬</v>
      </c>
      <c r="C1085" s="9" t="str">
        <f>IF(N1085="FBA","主营产品",IF(N1085="专线","专线",LOOKUP(1,0/((G1085&gt;=提成标准!D:D)*(G1085&lt;提成标准!E:E)),提成标准!C:C)))</f>
        <v>快递大货</v>
      </c>
      <c r="D1085" s="9">
        <f t="shared" si="49"/>
        <v>26</v>
      </c>
      <c r="E1085" s="9">
        <f>_xlfn.XLOOKUP(C1085,提成标准!C:C,提成标准!H:H,"")</f>
        <v>0.1</v>
      </c>
      <c r="F1085" s="9">
        <f t="shared" si="50"/>
        <v>2.6</v>
      </c>
      <c r="G1085" s="9">
        <f>_xlfn.XLOOKUP(I1085,过机服务商重量差!A:A,过机服务商重量差!L:L)</f>
        <v>26</v>
      </c>
      <c r="H1085" s="9" t="str">
        <f ca="1">IFERROR(LOOKUP(1,0/((B1085=名单!B:B)*(VALUE(AY1085)&gt;=名单!E:E)*(VALUE(AY1085)&lt;=名单!G:G)*(AA1085="正常走货")),名单!H:H),"否")</f>
        <v>否</v>
      </c>
      <c r="I1085" s="64" t="s">
        <v>3363</v>
      </c>
      <c r="J1085" s="64" t="s">
        <v>3365</v>
      </c>
      <c r="L1085" s="65" t="s">
        <v>51</v>
      </c>
      <c r="N1085" s="64" t="s">
        <v>18</v>
      </c>
      <c r="O1085" s="66"/>
      <c r="P1085" s="66"/>
      <c r="T1085" s="66"/>
      <c r="U1085" s="65" t="s">
        <v>1567</v>
      </c>
      <c r="V1085" s="64" t="s">
        <v>14389</v>
      </c>
      <c r="W1085" s="66"/>
      <c r="Y1085" s="66"/>
      <c r="Z1085" s="66"/>
      <c r="AA1085" s="65" t="s">
        <v>14382</v>
      </c>
      <c r="AQ1085" s="64">
        <v>34.9</v>
      </c>
      <c r="AU1085" s="66"/>
      <c r="AV1085" s="66"/>
      <c r="AW1085" s="66"/>
      <c r="AX1085" s="66"/>
      <c r="AY1085" s="67" t="s">
        <v>15479</v>
      </c>
      <c r="BE1085" s="66"/>
    </row>
    <row r="1086" spans="1:58">
      <c r="A1086" s="9" t="str">
        <f t="shared" si="51"/>
        <v>2026-01</v>
      </c>
      <c r="B1086" s="9" t="str">
        <f>_xlfn.XLOOKUP(I1086,过机服务商重量差!A:A,过机服务商重量差!G:G)</f>
        <v>帅时莹</v>
      </c>
      <c r="C1086" s="9" t="str">
        <f>IF(N1086="FBA","主营产品",IF(N1086="专线","专线",LOOKUP(1,0/((G1086&gt;=提成标准!D:D)*(G1086&lt;提成标准!E:E)),提成标准!C:C)))</f>
        <v>快递大货</v>
      </c>
      <c r="D1086" s="9">
        <f t="shared" si="49"/>
        <v>295</v>
      </c>
      <c r="E1086" s="9">
        <f>_xlfn.XLOOKUP(C1086,提成标准!C:C,提成标准!H:H,"")</f>
        <v>0.1</v>
      </c>
      <c r="F1086" s="9">
        <f t="shared" si="50"/>
        <v>29.5</v>
      </c>
      <c r="G1086" s="9">
        <f>_xlfn.XLOOKUP(I1086,过机服务商重量差!A:A,过机服务商重量差!L:L)</f>
        <v>295</v>
      </c>
      <c r="H1086" s="9" t="str">
        <f ca="1">IFERROR(LOOKUP(1,0/((B1086=名单!B:B)*(VALUE(AY1086)&gt;=名单!E:E)*(VALUE(AY1086)&lt;=名单!G:G)*(AA1086="正常走货")),名单!H:H),"否")</f>
        <v>否</v>
      </c>
      <c r="I1086" s="64" t="s">
        <v>3366</v>
      </c>
      <c r="J1086" s="64" t="s">
        <v>3368</v>
      </c>
      <c r="L1086" s="65" t="s">
        <v>97</v>
      </c>
      <c r="N1086" s="64" t="s">
        <v>18</v>
      </c>
      <c r="O1086" s="66"/>
      <c r="P1086" s="66"/>
      <c r="T1086" s="66"/>
      <c r="U1086" s="65" t="s">
        <v>558</v>
      </c>
      <c r="V1086" s="64" t="s">
        <v>14413</v>
      </c>
      <c r="W1086" s="66"/>
      <c r="Y1086" s="66"/>
      <c r="Z1086" s="66"/>
      <c r="AA1086" s="65" t="s">
        <v>14382</v>
      </c>
      <c r="AQ1086" s="64">
        <v>-864</v>
      </c>
      <c r="AU1086" s="66"/>
      <c r="AV1086" s="66"/>
      <c r="AW1086" s="66"/>
      <c r="AX1086" s="66"/>
      <c r="AY1086" s="67" t="s">
        <v>15480</v>
      </c>
      <c r="BE1086" s="66"/>
    </row>
    <row r="1087" spans="1:58">
      <c r="A1087" s="9" t="str">
        <f t="shared" si="51"/>
        <v>2026-01</v>
      </c>
      <c r="B1087" s="9" t="str">
        <f>_xlfn.XLOOKUP(I1087,过机服务商重量差!A:A,过机服务商重量差!G:G)</f>
        <v>无崖子</v>
      </c>
      <c r="C1087" s="9" t="str">
        <f>IF(N1087="FBA","主营产品",IF(N1087="专线","专线",LOOKUP(1,0/((G1087&gt;=提成标准!D:D)*(G1087&lt;提成标准!E:E)),提成标准!C:C)))</f>
        <v>快递小货</v>
      </c>
      <c r="D1087" s="9">
        <f t="shared" ref="D1087:D1150" si="52">IF(C1087="快递小货",1,IF(C1087="主营产品",0,G1087))</f>
        <v>1</v>
      </c>
      <c r="E1087" s="9">
        <f>_xlfn.XLOOKUP(C1087,提成标准!C:C,提成标准!H:H,"")</f>
        <v>2</v>
      </c>
      <c r="F1087" s="9">
        <f t="shared" ref="F1087:F1150" si="53">D1087*E1087</f>
        <v>2</v>
      </c>
      <c r="G1087" s="9">
        <f>_xlfn.XLOOKUP(I1087,过机服务商重量差!A:A,过机服务商重量差!L:L)</f>
        <v>5</v>
      </c>
      <c r="H1087" s="9" t="str">
        <f ca="1">IFERROR(LOOKUP(1,0/((B1087=名单!B:B)*(VALUE(AY1087)&gt;=名单!E:E)*(VALUE(AY1087)&lt;=名单!G:G)*(AA1087="正常走货")),名单!H:H),"否")</f>
        <v>是</v>
      </c>
      <c r="I1087" s="64" t="s">
        <v>3369</v>
      </c>
      <c r="J1087" s="64" t="s">
        <v>3371</v>
      </c>
      <c r="L1087" s="65" t="s">
        <v>2292</v>
      </c>
      <c r="N1087" s="64" t="s">
        <v>18</v>
      </c>
      <c r="O1087" s="66"/>
      <c r="P1087" s="66"/>
      <c r="T1087" s="66"/>
      <c r="U1087" s="65" t="s">
        <v>203</v>
      </c>
      <c r="V1087" s="65" t="s">
        <v>14381</v>
      </c>
      <c r="W1087" s="66"/>
      <c r="Y1087" s="66"/>
      <c r="Z1087" s="66"/>
      <c r="AA1087" s="65" t="s">
        <v>14382</v>
      </c>
      <c r="AQ1087" s="64">
        <v>0</v>
      </c>
      <c r="AU1087" s="66"/>
      <c r="AV1087" s="66"/>
      <c r="AW1087" s="66"/>
      <c r="AX1087" s="66"/>
      <c r="AY1087" s="67" t="s">
        <v>15481</v>
      </c>
      <c r="BE1087" s="66"/>
    </row>
    <row r="1088" spans="1:58">
      <c r="A1088" s="9" t="str">
        <f t="shared" si="51"/>
        <v>2026-01</v>
      </c>
      <c r="B1088" s="9" t="str">
        <f>_xlfn.XLOOKUP(I1088,过机服务商重量差!A:A,过机服务商重量差!G:G)</f>
        <v>玉麒麟</v>
      </c>
      <c r="C1088" s="9" t="str">
        <f>IF(N1088="FBA","主营产品",IF(N1088="专线","专线",LOOKUP(1,0/((G1088&gt;=提成标准!D:D)*(G1088&lt;提成标准!E:E)),提成标准!C:C)))</f>
        <v>快递小货</v>
      </c>
      <c r="D1088" s="9">
        <f t="shared" si="52"/>
        <v>1</v>
      </c>
      <c r="E1088" s="9">
        <f>_xlfn.XLOOKUP(C1088,提成标准!C:C,提成标准!H:H,"")</f>
        <v>2</v>
      </c>
      <c r="F1088" s="9">
        <f t="shared" si="53"/>
        <v>2</v>
      </c>
      <c r="G1088" s="9">
        <f>_xlfn.XLOOKUP(I1088,过机服务商重量差!A:A,过机服务商重量差!L:L)</f>
        <v>0.5</v>
      </c>
      <c r="H1088" s="9" t="str">
        <f ca="1">IFERROR(LOOKUP(1,0/((B1088=名单!B:B)*(VALUE(AY1088)&gt;=名单!E:E)*(VALUE(AY1088)&lt;=名单!G:G)*(AA1088="正常走货")),名单!H:H),"否")</f>
        <v>否</v>
      </c>
      <c r="I1088" s="64" t="s">
        <v>3372</v>
      </c>
      <c r="J1088" s="64" t="s">
        <v>3374</v>
      </c>
      <c r="L1088" s="65" t="s">
        <v>17</v>
      </c>
      <c r="N1088" s="64" t="s">
        <v>18</v>
      </c>
      <c r="O1088" s="66"/>
      <c r="P1088" s="66"/>
      <c r="T1088" s="66"/>
      <c r="U1088" s="65" t="s">
        <v>90</v>
      </c>
      <c r="V1088" s="64" t="s">
        <v>14410</v>
      </c>
      <c r="W1088" s="66"/>
      <c r="Y1088" s="66"/>
      <c r="Z1088" s="66"/>
      <c r="AA1088" s="65" t="s">
        <v>14382</v>
      </c>
      <c r="AQ1088" s="64">
        <v>34.8</v>
      </c>
      <c r="AU1088" s="66"/>
      <c r="AV1088" s="66"/>
      <c r="AW1088" s="66"/>
      <c r="AX1088" s="66"/>
      <c r="AY1088" s="67" t="s">
        <v>15482</v>
      </c>
      <c r="BE1088" s="66"/>
      <c r="BF1088" s="66"/>
    </row>
    <row r="1089" spans="1:58">
      <c r="A1089" s="9" t="str">
        <f t="shared" si="51"/>
        <v>2026-01</v>
      </c>
      <c r="B1089" s="9" t="str">
        <f>_xlfn.XLOOKUP(I1089,过机服务商重量差!A:A,过机服务商重量差!G:G)</f>
        <v>玉麒麟</v>
      </c>
      <c r="C1089" s="9" t="str">
        <f>IF(N1089="FBA","主营产品",IF(N1089="专线","专线",LOOKUP(1,0/((G1089&gt;=提成标准!D:D)*(G1089&lt;提成标准!E:E)),提成标准!C:C)))</f>
        <v>快递小货</v>
      </c>
      <c r="D1089" s="9">
        <f t="shared" si="52"/>
        <v>1</v>
      </c>
      <c r="E1089" s="9">
        <f>_xlfn.XLOOKUP(C1089,提成标准!C:C,提成标准!H:H,"")</f>
        <v>2</v>
      </c>
      <c r="F1089" s="9">
        <f t="shared" si="53"/>
        <v>2</v>
      </c>
      <c r="G1089" s="9">
        <f>_xlfn.XLOOKUP(I1089,过机服务商重量差!A:A,过机服务商重量差!L:L)</f>
        <v>4.5</v>
      </c>
      <c r="H1089" s="9" t="str">
        <f ca="1">IFERROR(LOOKUP(1,0/((B1089=名单!B:B)*(VALUE(AY1089)&gt;=名单!E:E)*(VALUE(AY1089)&lt;=名单!G:G)*(AA1089="正常走货")),名单!H:H),"否")</f>
        <v>否</v>
      </c>
      <c r="I1089" s="64" t="s">
        <v>3375</v>
      </c>
      <c r="J1089" s="64" t="s">
        <v>3377</v>
      </c>
      <c r="L1089" s="65" t="s">
        <v>24</v>
      </c>
      <c r="N1089" s="64" t="s">
        <v>18</v>
      </c>
      <c r="O1089" s="66"/>
      <c r="P1089" s="66"/>
      <c r="T1089" s="66"/>
      <c r="U1089" s="65" t="s">
        <v>211</v>
      </c>
      <c r="V1089" s="65" t="s">
        <v>14410</v>
      </c>
      <c r="W1089" s="66"/>
      <c r="Y1089" s="66"/>
      <c r="Z1089" s="66"/>
      <c r="AA1089" s="65" t="s">
        <v>14382</v>
      </c>
      <c r="AQ1089" s="64">
        <v>38</v>
      </c>
      <c r="AV1089" s="66"/>
      <c r="AX1089" s="66"/>
      <c r="AY1089" s="67" t="s">
        <v>15483</v>
      </c>
      <c r="BE1089" s="66"/>
    </row>
    <row r="1090" spans="1:58">
      <c r="A1090" s="9" t="str">
        <f t="shared" si="51"/>
        <v>2026-01</v>
      </c>
      <c r="B1090" s="9" t="str">
        <f>_xlfn.XLOOKUP(I1090,过机服务商重量差!A:A,过机服务商重量差!G:G)</f>
        <v>无崖子</v>
      </c>
      <c r="C1090" s="9" t="str">
        <f>IF(N1090="FBA","主营产品",IF(N1090="专线","专线",LOOKUP(1,0/((G1090&gt;=提成标准!D:D)*(G1090&lt;提成标准!E:E)),提成标准!C:C)))</f>
        <v>快递大货</v>
      </c>
      <c r="D1090" s="9">
        <f t="shared" si="52"/>
        <v>38</v>
      </c>
      <c r="E1090" s="9">
        <f>_xlfn.XLOOKUP(C1090,提成标准!C:C,提成标准!H:H,"")</f>
        <v>0.1</v>
      </c>
      <c r="F1090" s="9">
        <f t="shared" si="53"/>
        <v>3.8</v>
      </c>
      <c r="G1090" s="9">
        <f>_xlfn.XLOOKUP(I1090,过机服务商重量差!A:A,过机服务商重量差!L:L)</f>
        <v>38</v>
      </c>
      <c r="H1090" s="9" t="str">
        <f ca="1">IFERROR(LOOKUP(1,0/((B1090=名单!B:B)*(VALUE(AY1090)&gt;=名单!E:E)*(VALUE(AY1090)&lt;=名单!G:G)*(AA1090="正常走货")),名单!H:H),"否")</f>
        <v>是</v>
      </c>
      <c r="I1090" s="64" t="s">
        <v>3378</v>
      </c>
      <c r="J1090" s="64" t="s">
        <v>3380</v>
      </c>
      <c r="L1090" s="65" t="s">
        <v>590</v>
      </c>
      <c r="N1090" s="64" t="s">
        <v>18</v>
      </c>
      <c r="O1090" s="66"/>
      <c r="P1090" s="66"/>
      <c r="T1090" s="66"/>
      <c r="U1090" s="65" t="s">
        <v>120</v>
      </c>
      <c r="V1090" s="65" t="s">
        <v>14385</v>
      </c>
      <c r="W1090" s="66"/>
      <c r="Y1090" s="66"/>
      <c r="Z1090" s="66"/>
      <c r="AA1090" s="65" t="s">
        <v>14382</v>
      </c>
      <c r="AQ1090" s="64">
        <v>200.26</v>
      </c>
      <c r="AU1090" s="66"/>
      <c r="AV1090" s="66"/>
      <c r="AX1090" s="66"/>
      <c r="AY1090" s="67" t="s">
        <v>15484</v>
      </c>
      <c r="BE1090" s="66"/>
    </row>
    <row r="1091" spans="1:58">
      <c r="A1091" s="9" t="str">
        <f t="shared" si="51"/>
        <v>2026-01</v>
      </c>
      <c r="B1091" s="9" t="str">
        <f>_xlfn.XLOOKUP(I1091,过机服务商重量差!A:A,过机服务商重量差!G:G)</f>
        <v>玉麒麟</v>
      </c>
      <c r="C1091" s="9" t="str">
        <f>IF(N1091="FBA","主营产品",IF(N1091="专线","专线",LOOKUP(1,0/((G1091&gt;=提成标准!D:D)*(G1091&lt;提成标准!E:E)),提成标准!C:C)))</f>
        <v>快递小货</v>
      </c>
      <c r="D1091" s="9">
        <f t="shared" si="52"/>
        <v>1</v>
      </c>
      <c r="E1091" s="9">
        <f>_xlfn.XLOOKUP(C1091,提成标准!C:C,提成标准!H:H,"")</f>
        <v>2</v>
      </c>
      <c r="F1091" s="9">
        <f t="shared" si="53"/>
        <v>2</v>
      </c>
      <c r="G1091" s="9">
        <f>_xlfn.XLOOKUP(I1091,过机服务商重量差!A:A,过机服务商重量差!L:L)</f>
        <v>6.5</v>
      </c>
      <c r="H1091" s="9" t="str">
        <f ca="1">IFERROR(LOOKUP(1,0/((B1091=名单!B:B)*(VALUE(AY1091)&gt;=名单!E:E)*(VALUE(AY1091)&lt;=名单!G:G)*(AA1091="正常走货")),名单!H:H),"否")</f>
        <v>否</v>
      </c>
      <c r="I1091" s="64" t="s">
        <v>3381</v>
      </c>
      <c r="J1091" s="64" t="s">
        <v>3383</v>
      </c>
      <c r="L1091" s="65" t="s">
        <v>17</v>
      </c>
      <c r="N1091" s="64" t="s">
        <v>18</v>
      </c>
      <c r="O1091" s="66"/>
      <c r="P1091" s="66"/>
      <c r="T1091" s="66"/>
      <c r="U1091" s="65" t="s">
        <v>152</v>
      </c>
      <c r="V1091" s="65" t="s">
        <v>14385</v>
      </c>
      <c r="W1091" s="66"/>
      <c r="Y1091" s="66"/>
      <c r="Z1091" s="66"/>
      <c r="AA1091" s="65" t="s">
        <v>14382</v>
      </c>
      <c r="AQ1091" s="64">
        <v>54.18</v>
      </c>
      <c r="AU1091" s="66"/>
      <c r="AV1091" s="66"/>
      <c r="AW1091" s="66"/>
      <c r="AX1091" s="66"/>
      <c r="AY1091" s="67" t="s">
        <v>15485</v>
      </c>
      <c r="BE1091" s="66"/>
    </row>
    <row r="1092" spans="1:58">
      <c r="A1092" s="9" t="str">
        <f t="shared" si="51"/>
        <v>2026-01</v>
      </c>
      <c r="B1092" s="9" t="str">
        <f>_xlfn.XLOOKUP(I1092,过机服务商重量差!A:A,过机服务商重量差!G:G)</f>
        <v>玉麒麟</v>
      </c>
      <c r="C1092" s="9" t="str">
        <f>IF(N1092="FBA","主营产品",IF(N1092="专线","专线",LOOKUP(1,0/((G1092&gt;=提成标准!D:D)*(G1092&lt;提成标准!E:E)),提成标准!C:C)))</f>
        <v>快递大货</v>
      </c>
      <c r="D1092" s="9">
        <f t="shared" si="52"/>
        <v>36</v>
      </c>
      <c r="E1092" s="9">
        <f>_xlfn.XLOOKUP(C1092,提成标准!C:C,提成标准!H:H,"")</f>
        <v>0.1</v>
      </c>
      <c r="F1092" s="9">
        <f t="shared" si="53"/>
        <v>3.6</v>
      </c>
      <c r="G1092" s="9">
        <f>_xlfn.XLOOKUP(I1092,过机服务商重量差!A:A,过机服务商重量差!L:L)</f>
        <v>36</v>
      </c>
      <c r="H1092" s="9" t="str">
        <f ca="1">IFERROR(LOOKUP(1,0/((B1092=名单!B:B)*(VALUE(AY1092)&gt;=名单!E:E)*(VALUE(AY1092)&lt;=名单!G:G)*(AA1092="正常走货")),名单!H:H),"否")</f>
        <v>否</v>
      </c>
      <c r="I1092" s="64" t="s">
        <v>3384</v>
      </c>
      <c r="J1092" s="64" t="s">
        <v>3386</v>
      </c>
      <c r="L1092" s="65" t="s">
        <v>256</v>
      </c>
      <c r="N1092" s="64" t="s">
        <v>18</v>
      </c>
      <c r="O1092" s="66"/>
      <c r="P1092" s="66"/>
      <c r="T1092" s="66"/>
      <c r="U1092" s="65" t="s">
        <v>820</v>
      </c>
      <c r="V1092" s="65" t="s">
        <v>14410</v>
      </c>
      <c r="W1092" s="66"/>
      <c r="Y1092" s="66"/>
      <c r="Z1092" s="66"/>
      <c r="AA1092" s="65" t="s">
        <v>14382</v>
      </c>
      <c r="AQ1092" s="64">
        <v>373</v>
      </c>
      <c r="AV1092" s="66"/>
      <c r="AX1092" s="66"/>
      <c r="AY1092" s="67" t="s">
        <v>15486</v>
      </c>
    </row>
    <row r="1093" spans="1:58">
      <c r="A1093" s="9" t="str">
        <f t="shared" si="51"/>
        <v>2026-01</v>
      </c>
      <c r="B1093" s="9" t="str">
        <f>_xlfn.XLOOKUP(I1093,过机服务商重量差!A:A,过机服务商重量差!G:G)</f>
        <v>玉麒麟</v>
      </c>
      <c r="C1093" s="9" t="str">
        <f>IF(N1093="FBA","主营产品",IF(N1093="专线","专线",LOOKUP(1,0/((G1093&gt;=提成标准!D:D)*(G1093&lt;提成标准!E:E)),提成标准!C:C)))</f>
        <v>快递小货</v>
      </c>
      <c r="D1093" s="9">
        <f t="shared" si="52"/>
        <v>1</v>
      </c>
      <c r="E1093" s="9">
        <f>_xlfn.XLOOKUP(C1093,提成标准!C:C,提成标准!H:H,"")</f>
        <v>2</v>
      </c>
      <c r="F1093" s="9">
        <f t="shared" si="53"/>
        <v>2</v>
      </c>
      <c r="G1093" s="9">
        <f>_xlfn.XLOOKUP(I1093,过机服务商重量差!A:A,过机服务商重量差!L:L)</f>
        <v>11</v>
      </c>
      <c r="H1093" s="9" t="str">
        <f ca="1">IFERROR(LOOKUP(1,0/((B1093=名单!B:B)*(VALUE(AY1093)&gt;=名单!E:E)*(VALUE(AY1093)&lt;=名单!G:G)*(AA1093="正常走货")),名单!H:H),"否")</f>
        <v>否</v>
      </c>
      <c r="I1093" s="64" t="s">
        <v>3387</v>
      </c>
      <c r="J1093" s="64" t="s">
        <v>3389</v>
      </c>
      <c r="L1093" s="65" t="s">
        <v>17</v>
      </c>
      <c r="N1093" s="64" t="s">
        <v>18</v>
      </c>
      <c r="O1093" s="66"/>
      <c r="P1093" s="66"/>
      <c r="T1093" s="66"/>
      <c r="U1093" s="65" t="s">
        <v>292</v>
      </c>
      <c r="V1093" s="65" t="s">
        <v>14413</v>
      </c>
      <c r="W1093" s="66"/>
      <c r="Y1093" s="66"/>
      <c r="Z1093" s="66"/>
      <c r="AA1093" s="65" t="s">
        <v>14382</v>
      </c>
      <c r="AQ1093" s="64">
        <v>188.9</v>
      </c>
      <c r="AV1093" s="66"/>
      <c r="AX1093" s="66"/>
      <c r="AY1093" s="67" t="s">
        <v>15487</v>
      </c>
    </row>
    <row r="1094" spans="1:58">
      <c r="A1094" s="9" t="str">
        <f t="shared" si="51"/>
        <v>2026-01</v>
      </c>
      <c r="B1094" s="9" t="str">
        <f>_xlfn.XLOOKUP(I1094,过机服务商重量差!A:A,过机服务商重量差!G:G)</f>
        <v>玉麒麟</v>
      </c>
      <c r="C1094" s="9" t="str">
        <f>IF(N1094="FBA","主营产品",IF(N1094="专线","专线",LOOKUP(1,0/((G1094&gt;=提成标准!D:D)*(G1094&lt;提成标准!E:E)),提成标准!C:C)))</f>
        <v>快递小货</v>
      </c>
      <c r="D1094" s="9">
        <f t="shared" si="52"/>
        <v>1</v>
      </c>
      <c r="E1094" s="9">
        <f>_xlfn.XLOOKUP(C1094,提成标准!C:C,提成标准!H:H,"")</f>
        <v>2</v>
      </c>
      <c r="F1094" s="9">
        <f t="shared" si="53"/>
        <v>2</v>
      </c>
      <c r="G1094" s="9">
        <f>_xlfn.XLOOKUP(I1094,过机服务商重量差!A:A,过机服务商重量差!L:L)</f>
        <v>7</v>
      </c>
      <c r="H1094" s="9" t="str">
        <f ca="1">IFERROR(LOOKUP(1,0/((B1094=名单!B:B)*(VALUE(AY1094)&gt;=名单!E:E)*(VALUE(AY1094)&lt;=名单!G:G)*(AA1094="正常走货")),名单!H:H),"否")</f>
        <v>否</v>
      </c>
      <c r="I1094" s="64" t="s">
        <v>3390</v>
      </c>
      <c r="J1094" s="64" t="s">
        <v>3392</v>
      </c>
      <c r="L1094" s="65" t="s">
        <v>17</v>
      </c>
      <c r="N1094" s="64" t="s">
        <v>18</v>
      </c>
      <c r="O1094" s="66"/>
      <c r="P1094" s="66"/>
      <c r="T1094" s="66"/>
      <c r="U1094" s="65" t="s">
        <v>454</v>
      </c>
      <c r="V1094" s="65" t="s">
        <v>14410</v>
      </c>
      <c r="W1094" s="66"/>
      <c r="Y1094" s="66"/>
      <c r="Z1094" s="66"/>
      <c r="AA1094" s="65" t="s">
        <v>14382</v>
      </c>
      <c r="AQ1094" s="64">
        <v>-28.3</v>
      </c>
      <c r="AU1094" s="66"/>
      <c r="AV1094" s="66"/>
      <c r="AW1094" s="66"/>
      <c r="AX1094" s="66"/>
      <c r="AY1094" s="67" t="s">
        <v>15488</v>
      </c>
      <c r="BE1094" s="66"/>
    </row>
    <row r="1095" spans="1:58">
      <c r="A1095" s="9" t="str">
        <f t="shared" si="51"/>
        <v>2026-01</v>
      </c>
      <c r="B1095" s="9" t="str">
        <f>_xlfn.XLOOKUP(I1095,过机服务商重量差!A:A,过机服务商重量差!G:G)</f>
        <v>小旋风</v>
      </c>
      <c r="C1095" s="9" t="str">
        <f>IF(N1095="FBA","主营产品",IF(N1095="专线","专线",LOOKUP(1,0/((G1095&gt;=提成标准!D:D)*(G1095&lt;提成标准!E:E)),提成标准!C:C)))</f>
        <v>快递大货</v>
      </c>
      <c r="D1095" s="9">
        <f t="shared" si="52"/>
        <v>36</v>
      </c>
      <c r="E1095" s="9">
        <f>_xlfn.XLOOKUP(C1095,提成标准!C:C,提成标准!H:H,"")</f>
        <v>0.1</v>
      </c>
      <c r="F1095" s="9">
        <f t="shared" si="53"/>
        <v>3.6</v>
      </c>
      <c r="G1095" s="9">
        <f>_xlfn.XLOOKUP(I1095,过机服务商重量差!A:A,过机服务商重量差!L:L)</f>
        <v>36</v>
      </c>
      <c r="H1095" s="9" t="str">
        <f ca="1">IFERROR(LOOKUP(1,0/((B1095=名单!B:B)*(VALUE(AY1095)&gt;=名单!E:E)*(VALUE(AY1095)&lt;=名单!G:G)*(AA1095="正常走货")),名单!H:H),"否")</f>
        <v>否</v>
      </c>
      <c r="I1095" s="64" t="s">
        <v>3393</v>
      </c>
      <c r="J1095" s="64" t="s">
        <v>3395</v>
      </c>
      <c r="L1095" s="64" t="s">
        <v>85</v>
      </c>
      <c r="N1095" s="64" t="s">
        <v>18</v>
      </c>
      <c r="O1095" s="66"/>
      <c r="P1095" s="66"/>
      <c r="T1095" s="66"/>
      <c r="U1095" s="65" t="s">
        <v>398</v>
      </c>
      <c r="V1095" s="65" t="s">
        <v>14385</v>
      </c>
      <c r="W1095" s="66"/>
      <c r="Y1095" s="66"/>
      <c r="Z1095" s="66"/>
      <c r="AA1095" s="65" t="s">
        <v>14382</v>
      </c>
      <c r="AQ1095" s="64">
        <v>151.2</v>
      </c>
      <c r="AU1095" s="66"/>
      <c r="AV1095" s="66"/>
      <c r="AX1095" s="66"/>
      <c r="AY1095" s="67" t="s">
        <v>15489</v>
      </c>
      <c r="BE1095" s="66"/>
      <c r="BF1095" s="66"/>
    </row>
    <row r="1096" spans="1:58">
      <c r="A1096" s="9" t="str">
        <f t="shared" si="51"/>
        <v>2026-01</v>
      </c>
      <c r="B1096" s="9" t="str">
        <f>_xlfn.XLOOKUP(I1096,过机服务商重量差!A:A,过机服务商重量差!G:G)</f>
        <v>无崖子</v>
      </c>
      <c r="C1096" s="9" t="str">
        <f>IF(N1096="FBA","主营产品",IF(N1096="专线","专线",LOOKUP(1,0/((G1096&gt;=提成标准!D:D)*(G1096&lt;提成标准!E:E)),提成标准!C:C)))</f>
        <v>快递小货</v>
      </c>
      <c r="D1096" s="9">
        <f t="shared" si="52"/>
        <v>1</v>
      </c>
      <c r="E1096" s="9">
        <f>_xlfn.XLOOKUP(C1096,提成标准!C:C,提成标准!H:H,"")</f>
        <v>2</v>
      </c>
      <c r="F1096" s="9">
        <f t="shared" si="53"/>
        <v>2</v>
      </c>
      <c r="G1096" s="9">
        <f>_xlfn.XLOOKUP(I1096,过机服务商重量差!A:A,过机服务商重量差!L:L)</f>
        <v>9</v>
      </c>
      <c r="H1096" s="9" t="str">
        <f ca="1">IFERROR(LOOKUP(1,0/((B1096=名单!B:B)*(VALUE(AY1096)&gt;=名单!E:E)*(VALUE(AY1096)&lt;=名单!G:G)*(AA1096="正常走货")),名单!H:H),"否")</f>
        <v>是</v>
      </c>
      <c r="I1096" s="64" t="s">
        <v>3396</v>
      </c>
      <c r="J1096" s="64" t="s">
        <v>3398</v>
      </c>
      <c r="L1096" s="65" t="s">
        <v>2334</v>
      </c>
      <c r="N1096" s="64" t="s">
        <v>18</v>
      </c>
      <c r="O1096" s="66"/>
      <c r="P1096" s="66"/>
      <c r="T1096" s="66"/>
      <c r="U1096" s="65" t="s">
        <v>145</v>
      </c>
      <c r="V1096" s="65" t="s">
        <v>14410</v>
      </c>
      <c r="W1096" s="66"/>
      <c r="Y1096" s="66"/>
      <c r="Z1096" s="66"/>
      <c r="AA1096" s="65" t="s">
        <v>14382</v>
      </c>
      <c r="AQ1096" s="64">
        <v>0</v>
      </c>
      <c r="AV1096" s="66"/>
      <c r="AW1096" s="66"/>
      <c r="AX1096" s="66"/>
      <c r="AY1096" s="67" t="s">
        <v>15490</v>
      </c>
      <c r="BE1096" s="66"/>
      <c r="BF1096" s="66"/>
    </row>
    <row r="1097" spans="1:58">
      <c r="A1097" s="9" t="str">
        <f t="shared" si="51"/>
        <v>2026-01</v>
      </c>
      <c r="B1097" s="9" t="str">
        <f>_xlfn.XLOOKUP(I1097,过机服务商重量差!A:A,过机服务商重量差!G:G)</f>
        <v>玉麒麟</v>
      </c>
      <c r="C1097" s="9" t="str">
        <f>IF(N1097="FBA","主营产品",IF(N1097="专线","专线",LOOKUP(1,0/((G1097&gt;=提成标准!D:D)*(G1097&lt;提成标准!E:E)),提成标准!C:C)))</f>
        <v>快递小货</v>
      </c>
      <c r="D1097" s="9">
        <f t="shared" si="52"/>
        <v>1</v>
      </c>
      <c r="E1097" s="9">
        <f>_xlfn.XLOOKUP(C1097,提成标准!C:C,提成标准!H:H,"")</f>
        <v>2</v>
      </c>
      <c r="F1097" s="9">
        <f t="shared" si="53"/>
        <v>2</v>
      </c>
      <c r="G1097" s="9">
        <f>_xlfn.XLOOKUP(I1097,过机服务商重量差!A:A,过机服务商重量差!L:L)</f>
        <v>7</v>
      </c>
      <c r="H1097" s="9" t="str">
        <f ca="1">IFERROR(LOOKUP(1,0/((B1097=名单!B:B)*(VALUE(AY1097)&gt;=名单!E:E)*(VALUE(AY1097)&lt;=名单!G:G)*(AA1097="正常走货")),名单!H:H),"否")</f>
        <v>否</v>
      </c>
      <c r="I1097" s="64" t="s">
        <v>3399</v>
      </c>
      <c r="J1097" s="64" t="s">
        <v>3401</v>
      </c>
      <c r="L1097" s="65" t="s">
        <v>24</v>
      </c>
      <c r="N1097" s="64" t="s">
        <v>18</v>
      </c>
      <c r="O1097" s="66"/>
      <c r="P1097" s="66"/>
      <c r="T1097" s="66"/>
      <c r="U1097" s="65" t="s">
        <v>232</v>
      </c>
      <c r="V1097" s="65" t="s">
        <v>14389</v>
      </c>
      <c r="W1097" s="66"/>
      <c r="Y1097" s="66"/>
      <c r="Z1097" s="66"/>
      <c r="AA1097" s="65" t="s">
        <v>14382</v>
      </c>
      <c r="AQ1097" s="64">
        <v>50.6</v>
      </c>
      <c r="AU1097" s="66"/>
      <c r="AV1097" s="66"/>
      <c r="AX1097" s="66"/>
      <c r="AY1097" s="67" t="s">
        <v>15491</v>
      </c>
      <c r="BE1097" s="66"/>
      <c r="BF1097" s="66"/>
    </row>
    <row r="1098" spans="1:58">
      <c r="A1098" s="9" t="str">
        <f t="shared" si="51"/>
        <v>2026-01</v>
      </c>
      <c r="B1098" s="9" t="str">
        <f>_xlfn.XLOOKUP(I1098,过机服务商重量差!A:A,过机服务商重量差!G:G)</f>
        <v>风清扬</v>
      </c>
      <c r="C1098" s="9" t="str">
        <f>IF(N1098="FBA","主营产品",IF(N1098="专线","专线",LOOKUP(1,0/((G1098&gt;=提成标准!D:D)*(G1098&lt;提成标准!E:E)),提成标准!C:C)))</f>
        <v>快递大货</v>
      </c>
      <c r="D1098" s="9">
        <f t="shared" si="52"/>
        <v>60</v>
      </c>
      <c r="E1098" s="9">
        <f>_xlfn.XLOOKUP(C1098,提成标准!C:C,提成标准!H:H,"")</f>
        <v>0.1</v>
      </c>
      <c r="F1098" s="9">
        <f t="shared" si="53"/>
        <v>6</v>
      </c>
      <c r="G1098" s="9">
        <f>_xlfn.XLOOKUP(I1098,过机服务商重量差!A:A,过机服务商重量差!L:L)</f>
        <v>60</v>
      </c>
      <c r="H1098" s="9" t="str">
        <f ca="1">IFERROR(LOOKUP(1,0/((B1098=名单!B:B)*(VALUE(AY1098)&gt;=名单!E:E)*(VALUE(AY1098)&lt;=名单!G:G)*(AA1098="正常走货")),名单!H:H),"否")</f>
        <v>否</v>
      </c>
      <c r="I1098" s="64" t="s">
        <v>3402</v>
      </c>
      <c r="J1098" s="64" t="s">
        <v>3404</v>
      </c>
      <c r="L1098" s="65" t="s">
        <v>880</v>
      </c>
      <c r="N1098" s="64" t="s">
        <v>18</v>
      </c>
      <c r="O1098" s="66"/>
      <c r="P1098" s="66"/>
      <c r="T1098" s="66"/>
      <c r="U1098" s="65" t="s">
        <v>232</v>
      </c>
      <c r="V1098" s="64" t="s">
        <v>14389</v>
      </c>
      <c r="W1098" s="66"/>
      <c r="Y1098" s="66"/>
      <c r="Z1098" s="66"/>
      <c r="AA1098" s="65" t="s">
        <v>14382</v>
      </c>
      <c r="AQ1098" s="64">
        <v>150</v>
      </c>
      <c r="AU1098" s="66"/>
      <c r="AV1098" s="66"/>
      <c r="AX1098" s="66"/>
      <c r="AY1098" s="67" t="s">
        <v>15492</v>
      </c>
      <c r="BE1098" s="66"/>
    </row>
    <row r="1099" spans="1:58">
      <c r="A1099" s="9" t="str">
        <f t="shared" si="51"/>
        <v>2026-01</v>
      </c>
      <c r="B1099" s="9" t="str">
        <f>_xlfn.XLOOKUP(I1099,过机服务商重量差!A:A,过机服务商重量差!G:G)</f>
        <v>玉麒麟</v>
      </c>
      <c r="C1099" s="9" t="str">
        <f>IF(N1099="FBA","主营产品",IF(N1099="专线","专线",LOOKUP(1,0/((G1099&gt;=提成标准!D:D)*(G1099&lt;提成标准!E:E)),提成标准!C:C)))</f>
        <v>快递小货</v>
      </c>
      <c r="D1099" s="9">
        <f t="shared" si="52"/>
        <v>1</v>
      </c>
      <c r="E1099" s="9">
        <f>_xlfn.XLOOKUP(C1099,提成标准!C:C,提成标准!H:H,"")</f>
        <v>2</v>
      </c>
      <c r="F1099" s="9">
        <f t="shared" si="53"/>
        <v>2</v>
      </c>
      <c r="G1099" s="9">
        <f>_xlfn.XLOOKUP(I1099,过机服务商重量差!A:A,过机服务商重量差!L:L)</f>
        <v>15</v>
      </c>
      <c r="H1099" s="9" t="str">
        <f ca="1">IFERROR(LOOKUP(1,0/((B1099=名单!B:B)*(VALUE(AY1099)&gt;=名单!E:E)*(VALUE(AY1099)&lt;=名单!G:G)*(AA1099="正常走货")),名单!H:H),"否")</f>
        <v>否</v>
      </c>
      <c r="I1099" s="64" t="s">
        <v>3405</v>
      </c>
      <c r="J1099" s="64" t="s">
        <v>3407</v>
      </c>
      <c r="L1099" s="65" t="s">
        <v>256</v>
      </c>
      <c r="N1099" s="64" t="s">
        <v>18</v>
      </c>
      <c r="O1099" s="66"/>
      <c r="P1099" s="66"/>
      <c r="T1099" s="66"/>
      <c r="U1099" s="65" t="s">
        <v>232</v>
      </c>
      <c r="V1099" s="65" t="s">
        <v>14389</v>
      </c>
      <c r="W1099" s="66"/>
      <c r="Y1099" s="66"/>
      <c r="Z1099" s="66"/>
      <c r="AA1099" s="65" t="s">
        <v>14382</v>
      </c>
      <c r="AQ1099" s="64">
        <v>50.41</v>
      </c>
      <c r="AU1099" s="66"/>
      <c r="AV1099" s="66"/>
      <c r="AW1099" s="66"/>
      <c r="AX1099" s="66"/>
      <c r="AY1099" s="67" t="s">
        <v>15493</v>
      </c>
      <c r="BC1099" s="66"/>
      <c r="BE1099" s="66"/>
    </row>
    <row r="1100" spans="1:58">
      <c r="A1100" s="9" t="str">
        <f t="shared" si="51"/>
        <v>2026-01</v>
      </c>
      <c r="B1100" s="9" t="str">
        <f>_xlfn.XLOOKUP(I1100,过机服务商重量差!A:A,过机服务商重量差!G:G)</f>
        <v>无崖子</v>
      </c>
      <c r="C1100" s="9" t="str">
        <f>IF(N1100="FBA","主营产品",IF(N1100="专线","专线",LOOKUP(1,0/((G1100&gt;=提成标准!D:D)*(G1100&lt;提成标准!E:E)),提成标准!C:C)))</f>
        <v>快递小货</v>
      </c>
      <c r="D1100" s="9">
        <f t="shared" si="52"/>
        <v>1</v>
      </c>
      <c r="E1100" s="9">
        <f>_xlfn.XLOOKUP(C1100,提成标准!C:C,提成标准!H:H,"")</f>
        <v>2</v>
      </c>
      <c r="F1100" s="9">
        <f t="shared" si="53"/>
        <v>2</v>
      </c>
      <c r="G1100" s="9">
        <f>_xlfn.XLOOKUP(I1100,过机服务商重量差!A:A,过机服务商重量差!L:L)</f>
        <v>10.5</v>
      </c>
      <c r="H1100" s="9" t="str">
        <f ca="1">IFERROR(LOOKUP(1,0/((B1100=名单!B:B)*(VALUE(AY1100)&gt;=名单!E:E)*(VALUE(AY1100)&lt;=名单!G:G)*(AA1100="正常走货")),名单!H:H),"否")</f>
        <v>是</v>
      </c>
      <c r="I1100" s="64" t="s">
        <v>3408</v>
      </c>
      <c r="J1100" s="64" t="s">
        <v>3410</v>
      </c>
      <c r="L1100" s="65" t="s">
        <v>845</v>
      </c>
      <c r="N1100" s="64" t="s">
        <v>18</v>
      </c>
      <c r="O1100" s="66"/>
      <c r="P1100" s="66"/>
      <c r="T1100" s="66"/>
      <c r="U1100" s="65" t="s">
        <v>145</v>
      </c>
      <c r="V1100" s="65" t="s">
        <v>14410</v>
      </c>
      <c r="W1100" s="66"/>
      <c r="Y1100" s="66"/>
      <c r="Z1100" s="66"/>
      <c r="AA1100" s="65" t="s">
        <v>14382</v>
      </c>
      <c r="AQ1100" s="64">
        <v>0</v>
      </c>
      <c r="AV1100" s="66"/>
      <c r="AX1100" s="66"/>
      <c r="AY1100" s="67" t="s">
        <v>15494</v>
      </c>
      <c r="BC1100" s="66"/>
      <c r="BE1100" s="66"/>
    </row>
    <row r="1101" spans="1:58">
      <c r="A1101" s="9" t="str">
        <f t="shared" si="51"/>
        <v>2026-01</v>
      </c>
      <c r="B1101" s="9" t="str">
        <f>_xlfn.XLOOKUP(I1101,过机服务商重量差!A:A,过机服务商重量差!G:G)</f>
        <v>小旋风</v>
      </c>
      <c r="C1101" s="9" t="str">
        <f>IF(N1101="FBA","主营产品",IF(N1101="专线","专线",LOOKUP(1,0/((G1101&gt;=提成标准!D:D)*(G1101&lt;提成标准!E:E)),提成标准!C:C)))</f>
        <v>快递大货</v>
      </c>
      <c r="D1101" s="9">
        <f t="shared" si="52"/>
        <v>120</v>
      </c>
      <c r="E1101" s="9">
        <f>_xlfn.XLOOKUP(C1101,提成标准!C:C,提成标准!H:H,"")</f>
        <v>0.1</v>
      </c>
      <c r="F1101" s="9">
        <f t="shared" si="53"/>
        <v>12</v>
      </c>
      <c r="G1101" s="9">
        <f>_xlfn.XLOOKUP(I1101,过机服务商重量差!A:A,过机服务商重量差!L:L)</f>
        <v>120</v>
      </c>
      <c r="H1101" s="9" t="str">
        <f ca="1">IFERROR(LOOKUP(1,0/((B1101=名单!B:B)*(VALUE(AY1101)&gt;=名单!E:E)*(VALUE(AY1101)&lt;=名单!G:G)*(AA1101="正常走货")),名单!H:H),"否")</f>
        <v>否</v>
      </c>
      <c r="I1101" s="64" t="s">
        <v>3411</v>
      </c>
      <c r="J1101" s="64" t="s">
        <v>3413</v>
      </c>
      <c r="L1101" s="65" t="s">
        <v>274</v>
      </c>
      <c r="N1101" s="64" t="s">
        <v>18</v>
      </c>
      <c r="O1101" s="66"/>
      <c r="P1101" s="66"/>
      <c r="T1101" s="66"/>
      <c r="U1101" s="65" t="s">
        <v>558</v>
      </c>
      <c r="V1101" s="65" t="s">
        <v>14413</v>
      </c>
      <c r="W1101" s="66"/>
      <c r="Y1101" s="66"/>
      <c r="Z1101" s="66"/>
      <c r="AA1101" s="65" t="s">
        <v>14382</v>
      </c>
      <c r="AQ1101" s="64">
        <v>60</v>
      </c>
      <c r="AU1101" s="66"/>
      <c r="AV1101" s="66"/>
      <c r="AW1101" s="66"/>
      <c r="AX1101" s="66"/>
      <c r="AY1101" s="67" t="s">
        <v>15495</v>
      </c>
      <c r="BC1101" s="66"/>
      <c r="BE1101" s="66"/>
    </row>
    <row r="1102" spans="1:58">
      <c r="A1102" s="9" t="str">
        <f t="shared" si="51"/>
        <v>2026-01</v>
      </c>
      <c r="B1102" s="9" t="str">
        <f>_xlfn.XLOOKUP(I1102,过机服务商重量差!A:A,过机服务商重量差!G:G)</f>
        <v>帅时莹</v>
      </c>
      <c r="C1102" s="9" t="str">
        <f>IF(N1102="FBA","主营产品",IF(N1102="专线","专线",LOOKUP(1,0/((G1102&gt;=提成标准!D:D)*(G1102&lt;提成标准!E:E)),提成标准!C:C)))</f>
        <v>快递大货</v>
      </c>
      <c r="D1102" s="9">
        <f t="shared" si="52"/>
        <v>32</v>
      </c>
      <c r="E1102" s="9">
        <f>_xlfn.XLOOKUP(C1102,提成标准!C:C,提成标准!H:H,"")</f>
        <v>0.1</v>
      </c>
      <c r="F1102" s="9">
        <f t="shared" si="53"/>
        <v>3.2</v>
      </c>
      <c r="G1102" s="9">
        <f>_xlfn.XLOOKUP(I1102,过机服务商重量差!A:A,过机服务商重量差!L:L)</f>
        <v>32</v>
      </c>
      <c r="H1102" s="9" t="str">
        <f ca="1">IFERROR(LOOKUP(1,0/((B1102=名单!B:B)*(VALUE(AY1102)&gt;=名单!E:E)*(VALUE(AY1102)&lt;=名单!G:G)*(AA1102="正常走货")),名单!H:H),"否")</f>
        <v>否</v>
      </c>
      <c r="I1102" s="64" t="s">
        <v>3414</v>
      </c>
      <c r="J1102" s="64" t="s">
        <v>3416</v>
      </c>
      <c r="L1102" s="65" t="s">
        <v>140</v>
      </c>
      <c r="N1102" s="64" t="s">
        <v>18</v>
      </c>
      <c r="O1102" s="66"/>
      <c r="P1102" s="66"/>
      <c r="T1102" s="66"/>
      <c r="U1102" s="65" t="s">
        <v>562</v>
      </c>
      <c r="V1102" s="65" t="s">
        <v>14413</v>
      </c>
      <c r="W1102" s="66"/>
      <c r="Y1102" s="66"/>
      <c r="Z1102" s="66"/>
      <c r="AA1102" s="65" t="s">
        <v>14382</v>
      </c>
      <c r="AQ1102" s="64">
        <v>407.52</v>
      </c>
      <c r="AU1102" s="66"/>
      <c r="AV1102" s="66"/>
      <c r="AW1102" s="66"/>
      <c r="AX1102" s="66"/>
      <c r="AY1102" s="67" t="s">
        <v>15496</v>
      </c>
      <c r="BE1102" s="66"/>
    </row>
    <row r="1103" spans="1:58">
      <c r="A1103" s="9" t="str">
        <f t="shared" si="51"/>
        <v>2026-01</v>
      </c>
      <c r="B1103" s="9" t="str">
        <f>_xlfn.XLOOKUP(I1103,过机服务商重量差!A:A,过机服务商重量差!G:G)</f>
        <v>无崖子</v>
      </c>
      <c r="C1103" s="9" t="str">
        <f>IF(N1103="FBA","主营产品",IF(N1103="专线","专线",LOOKUP(1,0/((G1103&gt;=提成标准!D:D)*(G1103&lt;提成标准!E:E)),提成标准!C:C)))</f>
        <v>快递小货</v>
      </c>
      <c r="D1103" s="9">
        <f t="shared" si="52"/>
        <v>1</v>
      </c>
      <c r="E1103" s="9">
        <f>_xlfn.XLOOKUP(C1103,提成标准!C:C,提成标准!H:H,"")</f>
        <v>2</v>
      </c>
      <c r="F1103" s="9">
        <f t="shared" si="53"/>
        <v>2</v>
      </c>
      <c r="G1103" s="9">
        <f>_xlfn.XLOOKUP(I1103,过机服务商重量差!A:A,过机服务商重量差!L:L)</f>
        <v>1</v>
      </c>
      <c r="H1103" s="9" t="str">
        <f ca="1">IFERROR(LOOKUP(1,0/((B1103=名单!B:B)*(VALUE(AY1103)&gt;=名单!E:E)*(VALUE(AY1103)&lt;=名单!G:G)*(AA1103="正常走货")),名单!H:H),"否")</f>
        <v>是</v>
      </c>
      <c r="I1103" s="64" t="s">
        <v>3417</v>
      </c>
      <c r="J1103" s="64" t="s">
        <v>3419</v>
      </c>
      <c r="L1103" s="64" t="s">
        <v>603</v>
      </c>
      <c r="N1103" s="64" t="s">
        <v>18</v>
      </c>
      <c r="O1103" s="66"/>
      <c r="P1103" s="66"/>
      <c r="T1103" s="66"/>
      <c r="U1103" s="65" t="s">
        <v>562</v>
      </c>
      <c r="V1103" s="64" t="s">
        <v>14413</v>
      </c>
      <c r="W1103" s="66"/>
      <c r="Y1103" s="66"/>
      <c r="Z1103" s="66"/>
      <c r="AA1103" s="65" t="s">
        <v>14382</v>
      </c>
      <c r="AQ1103" s="64">
        <v>136.32</v>
      </c>
      <c r="AU1103" s="66"/>
      <c r="AV1103" s="66"/>
      <c r="AX1103" s="66"/>
      <c r="AY1103" s="67" t="s">
        <v>15497</v>
      </c>
      <c r="BE1103" s="66"/>
      <c r="BF1103" s="66"/>
    </row>
    <row r="1104" spans="1:58">
      <c r="A1104" s="9" t="str">
        <f t="shared" si="51"/>
        <v>2026-01</v>
      </c>
      <c r="B1104" s="9" t="str">
        <f>_xlfn.XLOOKUP(I1104,过机服务商重量差!A:A,过机服务商重量差!G:G)</f>
        <v>小旋风</v>
      </c>
      <c r="C1104" s="9" t="str">
        <f>IF(N1104="FBA","主营产品",IF(N1104="专线","专线",LOOKUP(1,0/((G1104&gt;=提成标准!D:D)*(G1104&lt;提成标准!E:E)),提成标准!C:C)))</f>
        <v>快递小货</v>
      </c>
      <c r="D1104" s="9">
        <f t="shared" si="52"/>
        <v>1</v>
      </c>
      <c r="E1104" s="9">
        <f>_xlfn.XLOOKUP(C1104,提成标准!C:C,提成标准!H:H,"")</f>
        <v>2</v>
      </c>
      <c r="F1104" s="9">
        <f t="shared" si="53"/>
        <v>2</v>
      </c>
      <c r="G1104" s="9">
        <f>_xlfn.XLOOKUP(I1104,过机服务商重量差!A:A,过机服务商重量差!L:L)</f>
        <v>0.5</v>
      </c>
      <c r="H1104" s="9" t="str">
        <f ca="1">IFERROR(LOOKUP(1,0/((B1104=名单!B:B)*(VALUE(AY1104)&gt;=名单!E:E)*(VALUE(AY1104)&lt;=名单!G:G)*(AA1104="正常走货")),名单!H:H),"否")</f>
        <v>否</v>
      </c>
      <c r="I1104" s="64" t="s">
        <v>3420</v>
      </c>
      <c r="J1104" s="64" t="s">
        <v>3422</v>
      </c>
      <c r="L1104" s="65" t="s">
        <v>28</v>
      </c>
      <c r="N1104" s="64" t="s">
        <v>18</v>
      </c>
      <c r="O1104" s="66"/>
      <c r="P1104" s="66"/>
      <c r="T1104" s="66"/>
      <c r="U1104" s="65" t="s">
        <v>3423</v>
      </c>
      <c r="V1104" s="65" t="s">
        <v>14389</v>
      </c>
      <c r="W1104" s="66"/>
      <c r="Y1104" s="66"/>
      <c r="Z1104" s="66"/>
      <c r="AA1104" s="65" t="s">
        <v>14382</v>
      </c>
      <c r="AQ1104" s="64">
        <v>191</v>
      </c>
      <c r="AV1104" s="66"/>
      <c r="AX1104" s="66"/>
      <c r="AY1104" s="67" t="s">
        <v>15498</v>
      </c>
      <c r="BE1104" s="66"/>
    </row>
    <row r="1105" spans="1:58">
      <c r="A1105" s="9" t="str">
        <f t="shared" si="51"/>
        <v>2026-01</v>
      </c>
      <c r="B1105" s="9" t="str">
        <f>_xlfn.XLOOKUP(I1105,过机服务商重量差!A:A,过机服务商重量差!G:G)</f>
        <v>无崖子</v>
      </c>
      <c r="C1105" s="9" t="str">
        <f>IF(N1105="FBA","主营产品",IF(N1105="专线","专线",LOOKUP(1,0/((G1105&gt;=提成标准!D:D)*(G1105&lt;提成标准!E:E)),提成标准!C:C)))</f>
        <v>快递小货</v>
      </c>
      <c r="D1105" s="9">
        <f t="shared" si="52"/>
        <v>1</v>
      </c>
      <c r="E1105" s="9">
        <f>_xlfn.XLOOKUP(C1105,提成标准!C:C,提成标准!H:H,"")</f>
        <v>2</v>
      </c>
      <c r="F1105" s="9">
        <f t="shared" si="53"/>
        <v>2</v>
      </c>
      <c r="G1105" s="9">
        <f>_xlfn.XLOOKUP(I1105,过机服务商重量差!A:A,过机服务商重量差!L:L)</f>
        <v>0</v>
      </c>
      <c r="H1105" s="9" t="str">
        <f ca="1">IFERROR(LOOKUP(1,0/((B1105=名单!B:B)*(VALUE(AY1105)&gt;=名单!E:E)*(VALUE(AY1105)&lt;=名单!G:G)*(AA1105="正常走货")),名单!H:H),"否")</f>
        <v>是</v>
      </c>
      <c r="I1105" s="64" t="s">
        <v>3424</v>
      </c>
      <c r="J1105" s="64" t="s">
        <v>3426</v>
      </c>
      <c r="L1105" s="64" t="s">
        <v>3427</v>
      </c>
      <c r="N1105" s="64" t="s">
        <v>18</v>
      </c>
      <c r="O1105" s="66"/>
      <c r="P1105" s="66"/>
      <c r="T1105" s="66"/>
      <c r="U1105" s="65" t="s">
        <v>203</v>
      </c>
      <c r="V1105" s="65" t="s">
        <v>14381</v>
      </c>
      <c r="W1105" s="66"/>
      <c r="Y1105" s="66"/>
      <c r="Z1105" s="66"/>
      <c r="AA1105" s="65" t="s">
        <v>14382</v>
      </c>
      <c r="AQ1105" s="64">
        <v>0</v>
      </c>
      <c r="AU1105" s="66"/>
      <c r="AV1105" s="66"/>
      <c r="AX1105" s="66"/>
      <c r="AY1105" s="67" t="s">
        <v>15499</v>
      </c>
      <c r="BE1105" s="66"/>
    </row>
    <row r="1106" spans="1:58">
      <c r="A1106" s="9" t="str">
        <f t="shared" si="51"/>
        <v>2026-01</v>
      </c>
      <c r="B1106" s="9" t="str">
        <f>_xlfn.XLOOKUP(I1106,过机服务商重量差!A:A,过机服务商重量差!G:G)</f>
        <v>帅时莹</v>
      </c>
      <c r="C1106" s="9" t="str">
        <f>IF(N1106="FBA","主营产品",IF(N1106="专线","专线",LOOKUP(1,0/((G1106&gt;=提成标准!D:D)*(G1106&lt;提成标准!E:E)),提成标准!C:C)))</f>
        <v>快递大货</v>
      </c>
      <c r="D1106" s="9">
        <f t="shared" si="52"/>
        <v>40</v>
      </c>
      <c r="E1106" s="9">
        <f>_xlfn.XLOOKUP(C1106,提成标准!C:C,提成标准!H:H,"")</f>
        <v>0.1</v>
      </c>
      <c r="F1106" s="9">
        <f t="shared" si="53"/>
        <v>4</v>
      </c>
      <c r="G1106" s="9">
        <f>_xlfn.XLOOKUP(I1106,过机服务商重量差!A:A,过机服务商重量差!L:L)</f>
        <v>40</v>
      </c>
      <c r="H1106" s="9" t="str">
        <f ca="1">IFERROR(LOOKUP(1,0/((B1106=名单!B:B)*(VALUE(AY1106)&gt;=名单!E:E)*(VALUE(AY1106)&lt;=名单!G:G)*(AA1106="正常走货")),名单!H:H),"否")</f>
        <v>否</v>
      </c>
      <c r="I1106" s="64" t="s">
        <v>3428</v>
      </c>
      <c r="J1106" s="64" t="s">
        <v>3430</v>
      </c>
      <c r="L1106" s="65" t="s">
        <v>287</v>
      </c>
      <c r="N1106" s="64" t="s">
        <v>18</v>
      </c>
      <c r="O1106" s="66"/>
      <c r="P1106" s="66"/>
      <c r="T1106" s="66"/>
      <c r="U1106" s="65" t="s">
        <v>199</v>
      </c>
      <c r="V1106" s="65" t="s">
        <v>14442</v>
      </c>
      <c r="W1106" s="66"/>
      <c r="Y1106" s="66"/>
      <c r="Z1106" s="66"/>
      <c r="AA1106" s="65" t="s">
        <v>14382</v>
      </c>
      <c r="AQ1106" s="64">
        <v>380</v>
      </c>
      <c r="AV1106" s="66"/>
      <c r="AW1106" s="66"/>
      <c r="AX1106" s="66"/>
      <c r="AY1106" s="67" t="s">
        <v>15500</v>
      </c>
      <c r="BE1106" s="66"/>
    </row>
    <row r="1107" spans="1:58">
      <c r="A1107" s="9" t="str">
        <f t="shared" si="51"/>
        <v>2026-01</v>
      </c>
      <c r="B1107" s="9" t="str">
        <f>_xlfn.XLOOKUP(I1107,过机服务商重量差!A:A,过机服务商重量差!G:G)</f>
        <v>小旋风</v>
      </c>
      <c r="C1107" s="9" t="str">
        <f>IF(N1107="FBA","主营产品",IF(N1107="专线","专线",LOOKUP(1,0/((G1107&gt;=提成标准!D:D)*(G1107&lt;提成标准!E:E)),提成标准!C:C)))</f>
        <v>快递大货</v>
      </c>
      <c r="D1107" s="9">
        <f t="shared" si="52"/>
        <v>67</v>
      </c>
      <c r="E1107" s="9">
        <f>_xlfn.XLOOKUP(C1107,提成标准!C:C,提成标准!H:H,"")</f>
        <v>0.1</v>
      </c>
      <c r="F1107" s="9">
        <f t="shared" si="53"/>
        <v>6.7</v>
      </c>
      <c r="G1107" s="9">
        <f>_xlfn.XLOOKUP(I1107,过机服务商重量差!A:A,过机服务商重量差!L:L)</f>
        <v>67</v>
      </c>
      <c r="H1107" s="9" t="str">
        <f ca="1">IFERROR(LOOKUP(1,0/((B1107=名单!B:B)*(VALUE(AY1107)&gt;=名单!E:E)*(VALUE(AY1107)&lt;=名单!G:G)*(AA1107="正常走货")),名单!H:H),"否")</f>
        <v>否</v>
      </c>
      <c r="I1107" s="64" t="s">
        <v>3431</v>
      </c>
      <c r="J1107" s="64" t="s">
        <v>3433</v>
      </c>
      <c r="L1107" s="64" t="s">
        <v>1377</v>
      </c>
      <c r="N1107" s="64" t="s">
        <v>18</v>
      </c>
      <c r="O1107" s="66"/>
      <c r="P1107" s="66"/>
      <c r="T1107" s="66"/>
      <c r="U1107" s="65" t="s">
        <v>145</v>
      </c>
      <c r="V1107" s="65" t="s">
        <v>14410</v>
      </c>
      <c r="W1107" s="66"/>
      <c r="Y1107" s="66"/>
      <c r="Z1107" s="66"/>
      <c r="AA1107" s="65" t="s">
        <v>14382</v>
      </c>
      <c r="AQ1107" s="64">
        <v>67</v>
      </c>
      <c r="AU1107" s="66"/>
      <c r="AV1107" s="66"/>
      <c r="AX1107" s="66"/>
      <c r="AY1107" s="67" t="s">
        <v>15501</v>
      </c>
    </row>
    <row r="1108" spans="1:58">
      <c r="A1108" s="9" t="str">
        <f t="shared" si="51"/>
        <v>2026-01</v>
      </c>
      <c r="B1108" s="9" t="str">
        <f>_xlfn.XLOOKUP(I1108,过机服务商重量差!A:A,过机服务商重量差!G:G)</f>
        <v>小旋风</v>
      </c>
      <c r="C1108" s="9" t="str">
        <f>IF(N1108="FBA","主营产品",IF(N1108="专线","专线",LOOKUP(1,0/((G1108&gt;=提成标准!D:D)*(G1108&lt;提成标准!E:E)),提成标准!C:C)))</f>
        <v>快递大货</v>
      </c>
      <c r="D1108" s="9">
        <f t="shared" si="52"/>
        <v>120</v>
      </c>
      <c r="E1108" s="9">
        <f>_xlfn.XLOOKUP(C1108,提成标准!C:C,提成标准!H:H,"")</f>
        <v>0.1</v>
      </c>
      <c r="F1108" s="9">
        <f t="shared" si="53"/>
        <v>12</v>
      </c>
      <c r="G1108" s="9">
        <f>_xlfn.XLOOKUP(I1108,过机服务商重量差!A:A,过机服务商重量差!L:L)</f>
        <v>120</v>
      </c>
      <c r="H1108" s="9" t="str">
        <f ca="1">IFERROR(LOOKUP(1,0/((B1108=名单!B:B)*(VALUE(AY1108)&gt;=名单!E:E)*(VALUE(AY1108)&lt;=名单!G:G)*(AA1108="正常走货")),名单!H:H),"否")</f>
        <v>否</v>
      </c>
      <c r="I1108" s="64" t="s">
        <v>3434</v>
      </c>
      <c r="J1108" s="64" t="s">
        <v>3436</v>
      </c>
      <c r="L1108" s="64" t="s">
        <v>78</v>
      </c>
      <c r="N1108" s="64" t="s">
        <v>18</v>
      </c>
      <c r="O1108" s="66"/>
      <c r="P1108" s="66"/>
      <c r="T1108" s="66"/>
      <c r="U1108" s="65" t="s">
        <v>90</v>
      </c>
      <c r="V1108" s="65" t="s">
        <v>14410</v>
      </c>
      <c r="W1108" s="66"/>
      <c r="Y1108" s="66"/>
      <c r="Z1108" s="66"/>
      <c r="AA1108" s="65" t="s">
        <v>14382</v>
      </c>
      <c r="AQ1108" s="64">
        <v>488</v>
      </c>
      <c r="AU1108" s="66"/>
      <c r="AV1108" s="66"/>
      <c r="AX1108" s="66"/>
      <c r="AY1108" s="67" t="s">
        <v>15502</v>
      </c>
      <c r="BE1108" s="66"/>
    </row>
    <row r="1109" spans="1:58">
      <c r="A1109" s="9" t="str">
        <f t="shared" si="51"/>
        <v>2026-01</v>
      </c>
      <c r="B1109" s="9" t="str">
        <f>_xlfn.XLOOKUP(I1109,过机服务商重量差!A:A,过机服务商重量差!G:G)</f>
        <v>帅时莹</v>
      </c>
      <c r="C1109" s="9" t="str">
        <f>IF(N1109="FBA","主营产品",IF(N1109="专线","专线",LOOKUP(1,0/((G1109&gt;=提成标准!D:D)*(G1109&lt;提成标准!E:E)),提成标准!C:C)))</f>
        <v>快递大货</v>
      </c>
      <c r="D1109" s="9">
        <f t="shared" si="52"/>
        <v>41</v>
      </c>
      <c r="E1109" s="9">
        <f>_xlfn.XLOOKUP(C1109,提成标准!C:C,提成标准!H:H,"")</f>
        <v>0.1</v>
      </c>
      <c r="F1109" s="9">
        <f t="shared" si="53"/>
        <v>4.1</v>
      </c>
      <c r="G1109" s="9">
        <f>_xlfn.XLOOKUP(I1109,过机服务商重量差!A:A,过机服务商重量差!L:L)</f>
        <v>41</v>
      </c>
      <c r="H1109" s="9" t="str">
        <f ca="1">IFERROR(LOOKUP(1,0/((B1109=名单!B:B)*(VALUE(AY1109)&gt;=名单!E:E)*(VALUE(AY1109)&lt;=名单!G:G)*(AA1109="正常走货")),名单!H:H),"否")</f>
        <v>否</v>
      </c>
      <c r="I1109" s="64" t="s">
        <v>3437</v>
      </c>
      <c r="J1109" s="64" t="s">
        <v>3439</v>
      </c>
      <c r="L1109" s="65" t="s">
        <v>938</v>
      </c>
      <c r="N1109" s="64" t="s">
        <v>18</v>
      </c>
      <c r="O1109" s="66"/>
      <c r="P1109" s="66"/>
      <c r="T1109" s="66"/>
      <c r="U1109" s="65" t="s">
        <v>292</v>
      </c>
      <c r="V1109" s="64" t="s">
        <v>14413</v>
      </c>
      <c r="W1109" s="66"/>
      <c r="Y1109" s="66"/>
      <c r="Z1109" s="66"/>
      <c r="AA1109" s="65" t="s">
        <v>14382</v>
      </c>
      <c r="AQ1109" s="64">
        <v>328</v>
      </c>
      <c r="AU1109" s="66"/>
      <c r="AV1109" s="66"/>
      <c r="AW1109" s="66"/>
      <c r="AX1109" s="66"/>
      <c r="AY1109" s="67" t="s">
        <v>15503</v>
      </c>
      <c r="BE1109" s="66"/>
    </row>
    <row r="1110" spans="1:58">
      <c r="A1110" s="9" t="str">
        <f t="shared" si="51"/>
        <v>2026-01</v>
      </c>
      <c r="B1110" s="9" t="str">
        <f>_xlfn.XLOOKUP(I1110,过机服务商重量差!A:A,过机服务商重量差!G:G)</f>
        <v>风清扬</v>
      </c>
      <c r="C1110" s="9" t="str">
        <f>IF(N1110="FBA","主营产品",IF(N1110="专线","专线",LOOKUP(1,0/((G1110&gt;=提成标准!D:D)*(G1110&lt;提成标准!E:E)),提成标准!C:C)))</f>
        <v>快递小货</v>
      </c>
      <c r="D1110" s="9">
        <f t="shared" si="52"/>
        <v>1</v>
      </c>
      <c r="E1110" s="9">
        <f>_xlfn.XLOOKUP(C1110,提成标准!C:C,提成标准!H:H,"")</f>
        <v>2</v>
      </c>
      <c r="F1110" s="9">
        <f t="shared" si="53"/>
        <v>2</v>
      </c>
      <c r="G1110" s="9">
        <f>_xlfn.XLOOKUP(I1110,过机服务商重量差!A:A,过机服务商重量差!L:L)</f>
        <v>12</v>
      </c>
      <c r="H1110" s="9" t="str">
        <f ca="1">IFERROR(LOOKUP(1,0/((B1110=名单!B:B)*(VALUE(AY1110)&gt;=名单!E:E)*(VALUE(AY1110)&lt;=名单!G:G)*(AA1110="正常走货")),名单!H:H),"否")</f>
        <v>否</v>
      </c>
      <c r="I1110" s="64" t="s">
        <v>3440</v>
      </c>
      <c r="J1110" s="64" t="s">
        <v>3442</v>
      </c>
      <c r="L1110" s="65" t="s">
        <v>332</v>
      </c>
      <c r="N1110" s="64" t="s">
        <v>18</v>
      </c>
      <c r="O1110" s="66"/>
      <c r="P1110" s="66"/>
      <c r="T1110" s="66"/>
      <c r="U1110" s="65" t="s">
        <v>421</v>
      </c>
      <c r="V1110" s="65" t="s">
        <v>14385</v>
      </c>
      <c r="W1110" s="66"/>
      <c r="Y1110" s="66"/>
      <c r="Z1110" s="66"/>
      <c r="AA1110" s="65" t="s">
        <v>14382</v>
      </c>
      <c r="AQ1110" s="64">
        <v>0</v>
      </c>
      <c r="AV1110" s="66"/>
      <c r="AX1110" s="66"/>
      <c r="AY1110" s="67" t="s">
        <v>15504</v>
      </c>
      <c r="BE1110" s="66"/>
    </row>
    <row r="1111" spans="1:58">
      <c r="A1111" s="9" t="str">
        <f t="shared" si="51"/>
        <v>2026-01</v>
      </c>
      <c r="B1111" s="9" t="str">
        <f>_xlfn.XLOOKUP(I1111,过机服务商重量差!A:A,过机服务商重量差!G:G)</f>
        <v>玉麒麟</v>
      </c>
      <c r="C1111" s="9" t="str">
        <f>IF(N1111="FBA","主营产品",IF(N1111="专线","专线",LOOKUP(1,0/((G1111&gt;=提成标准!D:D)*(G1111&lt;提成标准!E:E)),提成标准!C:C)))</f>
        <v>快递大货</v>
      </c>
      <c r="D1111" s="9">
        <f t="shared" si="52"/>
        <v>65</v>
      </c>
      <c r="E1111" s="9">
        <f>_xlfn.XLOOKUP(C1111,提成标准!C:C,提成标准!H:H,"")</f>
        <v>0.1</v>
      </c>
      <c r="F1111" s="9">
        <f t="shared" si="53"/>
        <v>6.5</v>
      </c>
      <c r="G1111" s="9">
        <f>_xlfn.XLOOKUP(I1111,过机服务商重量差!A:A,过机服务商重量差!L:L)</f>
        <v>65</v>
      </c>
      <c r="H1111" s="9" t="str">
        <f ca="1">IFERROR(LOOKUP(1,0/((B1111=名单!B:B)*(VALUE(AY1111)&gt;=名单!E:E)*(VALUE(AY1111)&lt;=名单!G:G)*(AA1111="正常走货")),名单!H:H),"否")</f>
        <v>否</v>
      </c>
      <c r="I1111" s="64" t="s">
        <v>3443</v>
      </c>
      <c r="J1111" s="64" t="s">
        <v>3445</v>
      </c>
      <c r="L1111" s="65" t="s">
        <v>24</v>
      </c>
      <c r="N1111" s="65" t="s">
        <v>18</v>
      </c>
      <c r="O1111" s="66"/>
      <c r="P1111" s="66"/>
      <c r="T1111" s="66"/>
      <c r="U1111" s="65" t="s">
        <v>612</v>
      </c>
      <c r="V1111" s="65" t="s">
        <v>14410</v>
      </c>
      <c r="W1111" s="66"/>
      <c r="Y1111" s="66"/>
      <c r="Z1111" s="66"/>
      <c r="AA1111" s="65" t="s">
        <v>14382</v>
      </c>
      <c r="AQ1111" s="64">
        <v>548.2</v>
      </c>
      <c r="AU1111" s="66"/>
      <c r="AV1111" s="66"/>
      <c r="AW1111" s="66"/>
      <c r="AX1111" s="66"/>
      <c r="AY1111" s="67" t="s">
        <v>15505</v>
      </c>
      <c r="BE1111" s="66"/>
      <c r="BF1111" s="66"/>
    </row>
    <row r="1112" spans="1:58">
      <c r="A1112" s="9" t="str">
        <f t="shared" si="51"/>
        <v>2026-01</v>
      </c>
      <c r="B1112" s="9" t="str">
        <f>_xlfn.XLOOKUP(I1112,过机服务商重量差!A:A,过机服务商重量差!G:G)</f>
        <v>风清扬</v>
      </c>
      <c r="C1112" s="9" t="str">
        <f>IF(N1112="FBA","主营产品",IF(N1112="专线","专线",LOOKUP(1,0/((G1112&gt;=提成标准!D:D)*(G1112&lt;提成标准!E:E)),提成标准!C:C)))</f>
        <v>快递大货</v>
      </c>
      <c r="D1112" s="9">
        <f t="shared" si="52"/>
        <v>61</v>
      </c>
      <c r="E1112" s="9">
        <f>_xlfn.XLOOKUP(C1112,提成标准!C:C,提成标准!H:H,"")</f>
        <v>0.1</v>
      </c>
      <c r="F1112" s="9">
        <f t="shared" si="53"/>
        <v>6.1</v>
      </c>
      <c r="G1112" s="9">
        <f>_xlfn.XLOOKUP(I1112,过机服务商重量差!A:A,过机服务商重量差!L:L)</f>
        <v>61</v>
      </c>
      <c r="H1112" s="9" t="str">
        <f ca="1">IFERROR(LOOKUP(1,0/((B1112=名单!B:B)*(VALUE(AY1112)&gt;=名单!E:E)*(VALUE(AY1112)&lt;=名单!G:G)*(AA1112="正常走货")),名单!H:H),"否")</f>
        <v>否</v>
      </c>
      <c r="I1112" s="64" t="s">
        <v>3446</v>
      </c>
      <c r="J1112" s="64" t="s">
        <v>3448</v>
      </c>
      <c r="L1112" s="64" t="s">
        <v>51</v>
      </c>
      <c r="N1112" s="64" t="s">
        <v>18</v>
      </c>
      <c r="O1112" s="66"/>
      <c r="P1112" s="66"/>
      <c r="T1112" s="66"/>
      <c r="U1112" s="65" t="s">
        <v>421</v>
      </c>
      <c r="V1112" s="65" t="s">
        <v>14385</v>
      </c>
      <c r="W1112" s="66"/>
      <c r="Y1112" s="66"/>
      <c r="Z1112" s="66"/>
      <c r="AA1112" s="65" t="s">
        <v>14382</v>
      </c>
      <c r="AQ1112" s="64">
        <v>244</v>
      </c>
      <c r="AU1112" s="66"/>
      <c r="AV1112" s="66"/>
      <c r="AX1112" s="66"/>
      <c r="AY1112" s="67" t="s">
        <v>15506</v>
      </c>
      <c r="BE1112" s="66"/>
    </row>
    <row r="1113" spans="1:58">
      <c r="A1113" s="9" t="str">
        <f t="shared" si="51"/>
        <v>2026-01</v>
      </c>
      <c r="B1113" s="9" t="str">
        <f>_xlfn.XLOOKUP(I1113,过机服务商重量差!A:A,过机服务商重量差!G:G)</f>
        <v>无崖子</v>
      </c>
      <c r="C1113" s="9" t="str">
        <f>IF(N1113="FBA","主营产品",IF(N1113="专线","专线",LOOKUP(1,0/((G1113&gt;=提成标准!D:D)*(G1113&lt;提成标准!E:E)),提成标准!C:C)))</f>
        <v>快递大货</v>
      </c>
      <c r="D1113" s="9">
        <f t="shared" si="52"/>
        <v>47</v>
      </c>
      <c r="E1113" s="9">
        <f>_xlfn.XLOOKUP(C1113,提成标准!C:C,提成标准!H:H,"")</f>
        <v>0.1</v>
      </c>
      <c r="F1113" s="9">
        <f t="shared" si="53"/>
        <v>4.7</v>
      </c>
      <c r="G1113" s="9">
        <f>_xlfn.XLOOKUP(I1113,过机服务商重量差!A:A,过机服务商重量差!L:L)</f>
        <v>47</v>
      </c>
      <c r="H1113" s="9" t="str">
        <f ca="1">IFERROR(LOOKUP(1,0/((B1113=名单!B:B)*(VALUE(AY1113)&gt;=名单!E:E)*(VALUE(AY1113)&lt;=名单!G:G)*(AA1113="正常走货")),名单!H:H),"否")</f>
        <v>是</v>
      </c>
      <c r="I1113" s="64" t="s">
        <v>3449</v>
      </c>
      <c r="J1113" s="64" t="s">
        <v>3451</v>
      </c>
      <c r="L1113" s="64" t="s">
        <v>128</v>
      </c>
      <c r="N1113" s="64" t="s">
        <v>18</v>
      </c>
      <c r="O1113" s="66"/>
      <c r="P1113" s="66"/>
      <c r="T1113" s="66"/>
      <c r="U1113" s="65" t="s">
        <v>820</v>
      </c>
      <c r="V1113" s="65" t="s">
        <v>14410</v>
      </c>
      <c r="W1113" s="66"/>
      <c r="Y1113" s="66"/>
      <c r="Z1113" s="66"/>
      <c r="AA1113" s="65" t="s">
        <v>14382</v>
      </c>
      <c r="AQ1113" s="64">
        <v>205.3</v>
      </c>
      <c r="AU1113" s="66"/>
      <c r="AV1113" s="66"/>
      <c r="AX1113" s="66"/>
      <c r="AY1113" s="67" t="s">
        <v>15507</v>
      </c>
      <c r="BE1113" s="66"/>
    </row>
    <row r="1114" spans="1:58">
      <c r="A1114" s="9" t="str">
        <f t="shared" si="51"/>
        <v>2026-01</v>
      </c>
      <c r="B1114" s="9" t="str">
        <f>_xlfn.XLOOKUP(I1114,过机服务商重量差!A:A,过机服务商重量差!G:G)</f>
        <v>无崖子</v>
      </c>
      <c r="C1114" s="9" t="str">
        <f>IF(N1114="FBA","主营产品",IF(N1114="专线","专线",LOOKUP(1,0/((G1114&gt;=提成标准!D:D)*(G1114&lt;提成标准!E:E)),提成标准!C:C)))</f>
        <v>快递小货</v>
      </c>
      <c r="D1114" s="9">
        <f t="shared" si="52"/>
        <v>1</v>
      </c>
      <c r="E1114" s="9">
        <f>_xlfn.XLOOKUP(C1114,提成标准!C:C,提成标准!H:H,"")</f>
        <v>2</v>
      </c>
      <c r="F1114" s="9">
        <f t="shared" si="53"/>
        <v>2</v>
      </c>
      <c r="G1114" s="9">
        <f>_xlfn.XLOOKUP(I1114,过机服务商重量差!A:A,过机服务商重量差!L:L)</f>
        <v>10</v>
      </c>
      <c r="H1114" s="9" t="str">
        <f ca="1">IFERROR(LOOKUP(1,0/((B1114=名单!B:B)*(VALUE(AY1114)&gt;=名单!E:E)*(VALUE(AY1114)&lt;=名单!G:G)*(AA1114="正常走货")),名单!H:H),"否")</f>
        <v>是</v>
      </c>
      <c r="I1114" s="64" t="s">
        <v>3452</v>
      </c>
      <c r="J1114" s="64" t="s">
        <v>3454</v>
      </c>
      <c r="L1114" s="65" t="s">
        <v>3455</v>
      </c>
      <c r="N1114" s="64" t="s">
        <v>18</v>
      </c>
      <c r="O1114" s="66"/>
      <c r="P1114" s="66"/>
      <c r="T1114" s="66"/>
      <c r="U1114" s="65" t="s">
        <v>203</v>
      </c>
      <c r="V1114" s="65" t="s">
        <v>14381</v>
      </c>
      <c r="W1114" s="66"/>
      <c r="Y1114" s="66"/>
      <c r="Z1114" s="66"/>
      <c r="AA1114" s="65" t="s">
        <v>14382</v>
      </c>
      <c r="AQ1114" s="64">
        <v>0</v>
      </c>
      <c r="AU1114" s="66"/>
      <c r="AV1114" s="66"/>
      <c r="AW1114" s="66"/>
      <c r="AX1114" s="66"/>
      <c r="AY1114" s="67" t="s">
        <v>15508</v>
      </c>
      <c r="BE1114" s="66"/>
    </row>
    <row r="1115" spans="1:58">
      <c r="A1115" s="9" t="str">
        <f t="shared" si="51"/>
        <v>2026-01</v>
      </c>
      <c r="B1115" s="9" t="str">
        <f>_xlfn.XLOOKUP(I1115,过机服务商重量差!A:A,过机服务商重量差!G:G)</f>
        <v>小旋风</v>
      </c>
      <c r="C1115" s="9" t="str">
        <f>IF(N1115="FBA","主营产品",IF(N1115="专线","专线",LOOKUP(1,0/((G1115&gt;=提成标准!D:D)*(G1115&lt;提成标准!E:E)),提成标准!C:C)))</f>
        <v>快递大货</v>
      </c>
      <c r="D1115" s="9">
        <f t="shared" si="52"/>
        <v>53</v>
      </c>
      <c r="E1115" s="9">
        <f>_xlfn.XLOOKUP(C1115,提成标准!C:C,提成标准!H:H,"")</f>
        <v>0.1</v>
      </c>
      <c r="F1115" s="9">
        <f t="shared" si="53"/>
        <v>5.3</v>
      </c>
      <c r="G1115" s="9">
        <f>_xlfn.XLOOKUP(I1115,过机服务商重量差!A:A,过机服务商重量差!L:L)</f>
        <v>53</v>
      </c>
      <c r="H1115" s="9" t="str">
        <f ca="1">IFERROR(LOOKUP(1,0/((B1115=名单!B:B)*(VALUE(AY1115)&gt;=名单!E:E)*(VALUE(AY1115)&lt;=名单!G:G)*(AA1115="正常走货")),名单!H:H),"否")</f>
        <v>否</v>
      </c>
      <c r="I1115" s="64" t="s">
        <v>3456</v>
      </c>
      <c r="J1115" s="64" t="s">
        <v>3458</v>
      </c>
      <c r="L1115" s="65" t="s">
        <v>85</v>
      </c>
      <c r="N1115" s="64" t="s">
        <v>18</v>
      </c>
      <c r="O1115" s="66"/>
      <c r="P1115" s="66"/>
      <c r="T1115" s="66"/>
      <c r="U1115" s="65" t="s">
        <v>421</v>
      </c>
      <c r="V1115" s="65" t="s">
        <v>14385</v>
      </c>
      <c r="W1115" s="66"/>
      <c r="Y1115" s="66"/>
      <c r="Z1115" s="66"/>
      <c r="AA1115" s="65" t="s">
        <v>14382</v>
      </c>
      <c r="AQ1115" s="64">
        <v>302.1</v>
      </c>
      <c r="AV1115" s="66"/>
      <c r="AW1115" s="66"/>
      <c r="AX1115" s="66"/>
      <c r="AY1115" s="67" t="s">
        <v>15509</v>
      </c>
      <c r="BC1115" s="66"/>
      <c r="BE1115" s="66"/>
    </row>
    <row r="1116" spans="1:58">
      <c r="A1116" s="9" t="str">
        <f t="shared" si="51"/>
        <v>2026-01</v>
      </c>
      <c r="B1116" s="9" t="str">
        <f>_xlfn.XLOOKUP(I1116,过机服务商重量差!A:A,过机服务商重量差!G:G)</f>
        <v>玉麒麟</v>
      </c>
      <c r="C1116" s="9" t="str">
        <f>IF(N1116="FBA","主营产品",IF(N1116="专线","专线",LOOKUP(1,0/((G1116&gt;=提成标准!D:D)*(G1116&lt;提成标准!E:E)),提成标准!C:C)))</f>
        <v>快递大货</v>
      </c>
      <c r="D1116" s="9">
        <f t="shared" si="52"/>
        <v>90</v>
      </c>
      <c r="E1116" s="9">
        <f>_xlfn.XLOOKUP(C1116,提成标准!C:C,提成标准!H:H,"")</f>
        <v>0.1</v>
      </c>
      <c r="F1116" s="9">
        <f t="shared" si="53"/>
        <v>9</v>
      </c>
      <c r="G1116" s="9">
        <f>_xlfn.XLOOKUP(I1116,过机服务商重量差!A:A,过机服务商重量差!L:L)</f>
        <v>90</v>
      </c>
      <c r="H1116" s="9" t="str">
        <f ca="1">IFERROR(LOOKUP(1,0/((B1116=名单!B:B)*(VALUE(AY1116)&gt;=名单!E:E)*(VALUE(AY1116)&lt;=名单!G:G)*(AA1116="正常走货")),名单!H:H),"否")</f>
        <v>否</v>
      </c>
      <c r="I1116" s="64" t="s">
        <v>3459</v>
      </c>
      <c r="J1116" s="64" t="s">
        <v>3461</v>
      </c>
      <c r="L1116" s="65" t="s">
        <v>17</v>
      </c>
      <c r="N1116" s="64" t="s">
        <v>18</v>
      </c>
      <c r="O1116" s="66"/>
      <c r="P1116" s="66"/>
      <c r="T1116" s="66"/>
      <c r="U1116" s="65" t="s">
        <v>1269</v>
      </c>
      <c r="V1116" s="65" t="s">
        <v>14389</v>
      </c>
      <c r="W1116" s="66"/>
      <c r="Y1116" s="66"/>
      <c r="Z1116" s="66"/>
      <c r="AA1116" s="65" t="s">
        <v>14382</v>
      </c>
      <c r="AQ1116" s="64">
        <v>323</v>
      </c>
      <c r="AU1116" s="66"/>
      <c r="AV1116" s="66"/>
      <c r="AW1116" s="66"/>
      <c r="AX1116" s="66"/>
      <c r="AY1116" s="67" t="s">
        <v>15510</v>
      </c>
      <c r="BE1116" s="66"/>
    </row>
    <row r="1117" spans="1:58">
      <c r="A1117" s="9" t="str">
        <f t="shared" si="51"/>
        <v>2026-01</v>
      </c>
      <c r="B1117" s="9" t="str">
        <f>_xlfn.XLOOKUP(I1117,过机服务商重量差!A:A,过机服务商重量差!G:G)</f>
        <v>007</v>
      </c>
      <c r="C1117" s="9" t="str">
        <f>IF(N1117="FBA","主营产品",IF(N1117="专线","专线",LOOKUP(1,0/((G1117&gt;=提成标准!D:D)*(G1117&lt;提成标准!E:E)),提成标准!C:C)))</f>
        <v>快递大货</v>
      </c>
      <c r="D1117" s="9">
        <f t="shared" si="52"/>
        <v>74</v>
      </c>
      <c r="E1117" s="9">
        <f>_xlfn.XLOOKUP(C1117,提成标准!C:C,提成标准!H:H,"")</f>
        <v>0.1</v>
      </c>
      <c r="F1117" s="9">
        <f t="shared" si="53"/>
        <v>7.4</v>
      </c>
      <c r="G1117" s="9">
        <f>_xlfn.XLOOKUP(I1117,过机服务商重量差!A:A,过机服务商重量差!L:L)</f>
        <v>74</v>
      </c>
      <c r="H1117" s="9" t="str">
        <f ca="1">IFERROR(LOOKUP(1,0/((B1117=名单!B:B)*(VALUE(AY1117)&gt;=名单!E:E)*(VALUE(AY1117)&lt;=名单!G:G)*(AA1117="正常走货")),名单!H:H),"否")</f>
        <v>否</v>
      </c>
      <c r="I1117" s="64" t="s">
        <v>3462</v>
      </c>
      <c r="J1117" s="64" t="s">
        <v>3464</v>
      </c>
      <c r="L1117" s="65" t="s">
        <v>266</v>
      </c>
      <c r="N1117" s="64" t="s">
        <v>18</v>
      </c>
      <c r="O1117" s="66"/>
      <c r="P1117" s="66"/>
      <c r="T1117" s="66"/>
      <c r="U1117" s="65" t="s">
        <v>442</v>
      </c>
      <c r="V1117" s="65" t="s">
        <v>14413</v>
      </c>
      <c r="W1117" s="66"/>
      <c r="Y1117" s="66"/>
      <c r="Z1117" s="66"/>
      <c r="AA1117" s="65" t="s">
        <v>14382</v>
      </c>
      <c r="AQ1117" s="64">
        <v>510.6</v>
      </c>
      <c r="AV1117" s="66"/>
      <c r="AX1117" s="66"/>
      <c r="AY1117" s="67" t="s">
        <v>15511</v>
      </c>
      <c r="BE1117" s="66"/>
    </row>
    <row r="1118" spans="1:58">
      <c r="A1118" s="9" t="str">
        <f t="shared" si="51"/>
        <v>2026-01</v>
      </c>
      <c r="B1118" s="9" t="str">
        <f>_xlfn.XLOOKUP(I1118,过机服务商重量差!A:A,过机服务商重量差!G:G)</f>
        <v>无崖子</v>
      </c>
      <c r="C1118" s="9" t="str">
        <f>IF(N1118="FBA","主营产品",IF(N1118="专线","专线",LOOKUP(1,0/((G1118&gt;=提成标准!D:D)*(G1118&lt;提成标准!E:E)),提成标准!C:C)))</f>
        <v>快递小货</v>
      </c>
      <c r="D1118" s="9">
        <f t="shared" si="52"/>
        <v>1</v>
      </c>
      <c r="E1118" s="9">
        <f>_xlfn.XLOOKUP(C1118,提成标准!C:C,提成标准!H:H,"")</f>
        <v>2</v>
      </c>
      <c r="F1118" s="9">
        <f t="shared" si="53"/>
        <v>2</v>
      </c>
      <c r="G1118" s="9">
        <f>_xlfn.XLOOKUP(I1118,过机服务商重量差!A:A,过机服务商重量差!L:L)</f>
        <v>4</v>
      </c>
      <c r="H1118" s="9" t="str">
        <f ca="1">IFERROR(LOOKUP(1,0/((B1118=名单!B:B)*(VALUE(AY1118)&gt;=名单!E:E)*(VALUE(AY1118)&lt;=名单!G:G)*(AA1118="正常走货")),名单!H:H),"否")</f>
        <v>是</v>
      </c>
      <c r="I1118" s="64" t="s">
        <v>3465</v>
      </c>
      <c r="J1118" s="64" t="s">
        <v>3467</v>
      </c>
      <c r="L1118" s="65" t="s">
        <v>128</v>
      </c>
      <c r="N1118" s="64" t="s">
        <v>18</v>
      </c>
      <c r="O1118" s="66"/>
      <c r="P1118" s="66"/>
      <c r="T1118" s="66"/>
      <c r="U1118" s="65" t="s">
        <v>353</v>
      </c>
      <c r="V1118" s="65" t="s">
        <v>14389</v>
      </c>
      <c r="W1118" s="66"/>
      <c r="Y1118" s="66"/>
      <c r="Z1118" s="66"/>
      <c r="AA1118" s="65" t="s">
        <v>14382</v>
      </c>
      <c r="AQ1118" s="64">
        <v>55.69</v>
      </c>
      <c r="AV1118" s="66"/>
      <c r="AX1118" s="66"/>
      <c r="AY1118" s="67" t="s">
        <v>15512</v>
      </c>
      <c r="BE1118" s="66"/>
    </row>
    <row r="1119" spans="1:58">
      <c r="A1119" s="9" t="str">
        <f t="shared" si="51"/>
        <v>2026-01</v>
      </c>
      <c r="B1119" s="9" t="str">
        <f>_xlfn.XLOOKUP(I1119,过机服务商重量差!A:A,过机服务商重量差!G:G)</f>
        <v>玉麒麟</v>
      </c>
      <c r="C1119" s="9" t="str">
        <f>IF(N1119="FBA","主营产品",IF(N1119="专线","专线",LOOKUP(1,0/((G1119&gt;=提成标准!D:D)*(G1119&lt;提成标准!E:E)),提成标准!C:C)))</f>
        <v>快递小货</v>
      </c>
      <c r="D1119" s="9">
        <f t="shared" si="52"/>
        <v>1</v>
      </c>
      <c r="E1119" s="9">
        <f>_xlfn.XLOOKUP(C1119,提成标准!C:C,提成标准!H:H,"")</f>
        <v>2</v>
      </c>
      <c r="F1119" s="9">
        <f t="shared" si="53"/>
        <v>2</v>
      </c>
      <c r="G1119" s="9">
        <f>_xlfn.XLOOKUP(I1119,过机服务商重量差!A:A,过机服务商重量差!L:L)</f>
        <v>5</v>
      </c>
      <c r="H1119" s="9" t="str">
        <f ca="1">IFERROR(LOOKUP(1,0/((B1119=名单!B:B)*(VALUE(AY1119)&gt;=名单!E:E)*(VALUE(AY1119)&lt;=名单!G:G)*(AA1119="正常走货")),名单!H:H),"否")</f>
        <v>否</v>
      </c>
      <c r="I1119" s="64" t="s">
        <v>3468</v>
      </c>
      <c r="J1119" s="64" t="s">
        <v>3470</v>
      </c>
      <c r="L1119" s="65" t="s">
        <v>17</v>
      </c>
      <c r="N1119" s="64" t="s">
        <v>18</v>
      </c>
      <c r="O1119" s="66"/>
      <c r="P1119" s="66"/>
      <c r="T1119" s="66"/>
      <c r="U1119" s="65" t="s">
        <v>232</v>
      </c>
      <c r="V1119" s="65" t="s">
        <v>14389</v>
      </c>
      <c r="W1119" s="66"/>
      <c r="Y1119" s="66"/>
      <c r="Z1119" s="66"/>
      <c r="AA1119" s="65" t="s">
        <v>14382</v>
      </c>
      <c r="AQ1119" s="64">
        <v>50.3</v>
      </c>
      <c r="AV1119" s="66"/>
      <c r="AX1119" s="66"/>
      <c r="AY1119" s="67" t="s">
        <v>15513</v>
      </c>
      <c r="BE1119" s="66"/>
    </row>
    <row r="1120" spans="1:58">
      <c r="A1120" s="9" t="str">
        <f t="shared" si="51"/>
        <v>2026-01</v>
      </c>
      <c r="B1120" s="9" t="str">
        <f>_xlfn.XLOOKUP(I1120,过机服务商重量差!A:A,过机服务商重量差!G:G)</f>
        <v>风清扬</v>
      </c>
      <c r="C1120" s="9" t="str">
        <f>IF(N1120="FBA","主营产品",IF(N1120="专线","专线",LOOKUP(1,0/((G1120&gt;=提成标准!D:D)*(G1120&lt;提成标准!E:E)),提成标准!C:C)))</f>
        <v>快递大货</v>
      </c>
      <c r="D1120" s="9">
        <f t="shared" si="52"/>
        <v>21</v>
      </c>
      <c r="E1120" s="9">
        <f>_xlfn.XLOOKUP(C1120,提成标准!C:C,提成标准!H:H,"")</f>
        <v>0.1</v>
      </c>
      <c r="F1120" s="9">
        <f t="shared" si="53"/>
        <v>2.1</v>
      </c>
      <c r="G1120" s="9">
        <f>_xlfn.XLOOKUP(I1120,过机服务商重量差!A:A,过机服务商重量差!L:L)</f>
        <v>21</v>
      </c>
      <c r="H1120" s="9" t="str">
        <f ca="1">IFERROR(LOOKUP(1,0/((B1120=名单!B:B)*(VALUE(AY1120)&gt;=名单!E:E)*(VALUE(AY1120)&lt;=名单!G:G)*(AA1120="正常走货")),名单!H:H),"否")</f>
        <v>否</v>
      </c>
      <c r="I1120" s="64" t="s">
        <v>3471</v>
      </c>
      <c r="J1120" s="64" t="s">
        <v>3473</v>
      </c>
      <c r="L1120" s="64" t="s">
        <v>332</v>
      </c>
      <c r="N1120" s="64" t="s">
        <v>18</v>
      </c>
      <c r="O1120" s="66"/>
      <c r="P1120" s="66"/>
      <c r="T1120" s="66"/>
      <c r="U1120" s="65" t="s">
        <v>199</v>
      </c>
      <c r="V1120" s="65" t="s">
        <v>14442</v>
      </c>
      <c r="W1120" s="66"/>
      <c r="Y1120" s="66"/>
      <c r="Z1120" s="66"/>
      <c r="AA1120" s="65" t="s">
        <v>14382</v>
      </c>
      <c r="AQ1120" s="64">
        <v>0</v>
      </c>
      <c r="AU1120" s="66"/>
      <c r="AV1120" s="66"/>
      <c r="AX1120" s="66"/>
      <c r="AY1120" s="67" t="s">
        <v>15514</v>
      </c>
      <c r="BE1120" s="66"/>
    </row>
    <row r="1121" spans="1:58">
      <c r="A1121" s="9" t="str">
        <f t="shared" si="51"/>
        <v>2026-01</v>
      </c>
      <c r="B1121" s="9" t="str">
        <f>_xlfn.XLOOKUP(I1121,过机服务商重量差!A:A,过机服务商重量差!G:G)</f>
        <v>风清扬</v>
      </c>
      <c r="C1121" s="9" t="str">
        <f>IF(N1121="FBA","主营产品",IF(N1121="专线","专线",LOOKUP(1,0/((G1121&gt;=提成标准!D:D)*(G1121&lt;提成标准!E:E)),提成标准!C:C)))</f>
        <v>快递大货</v>
      </c>
      <c r="D1121" s="9">
        <f t="shared" si="52"/>
        <v>60</v>
      </c>
      <c r="E1121" s="9">
        <f>_xlfn.XLOOKUP(C1121,提成标准!C:C,提成标准!H:H,"")</f>
        <v>0.1</v>
      </c>
      <c r="F1121" s="9">
        <f t="shared" si="53"/>
        <v>6</v>
      </c>
      <c r="G1121" s="9">
        <f>_xlfn.XLOOKUP(I1121,过机服务商重量差!A:A,过机服务商重量差!L:L)</f>
        <v>60</v>
      </c>
      <c r="H1121" s="9" t="str">
        <f ca="1">IFERROR(LOOKUP(1,0/((B1121=名单!B:B)*(VALUE(AY1121)&gt;=名单!E:E)*(VALUE(AY1121)&lt;=名单!G:G)*(AA1121="正常走货")),名单!H:H),"否")</f>
        <v>否</v>
      </c>
      <c r="I1121" s="64" t="s">
        <v>3474</v>
      </c>
      <c r="J1121" s="64" t="s">
        <v>3476</v>
      </c>
      <c r="L1121" s="65" t="s">
        <v>332</v>
      </c>
      <c r="N1121" s="64" t="s">
        <v>18</v>
      </c>
      <c r="O1121" s="66"/>
      <c r="P1121" s="66"/>
      <c r="T1121" s="66"/>
      <c r="U1121" s="65" t="s">
        <v>161</v>
      </c>
      <c r="V1121" s="65" t="s">
        <v>14381</v>
      </c>
      <c r="W1121" s="66"/>
      <c r="Y1121" s="66"/>
      <c r="Z1121" s="66"/>
      <c r="AA1121" s="65" t="s">
        <v>14382</v>
      </c>
      <c r="AQ1121" s="64">
        <v>0</v>
      </c>
      <c r="AV1121" s="66"/>
      <c r="AW1121" s="66"/>
      <c r="AX1121" s="66"/>
      <c r="AY1121" s="67" t="s">
        <v>15515</v>
      </c>
      <c r="BC1121" s="66"/>
      <c r="BE1121" s="66"/>
    </row>
    <row r="1122" spans="1:58">
      <c r="A1122" s="9" t="str">
        <f t="shared" si="51"/>
        <v>2026-01</v>
      </c>
      <c r="B1122" s="9" t="str">
        <f>_xlfn.XLOOKUP(I1122,过机服务商重量差!A:A,过机服务商重量差!G:G)</f>
        <v>007</v>
      </c>
      <c r="C1122" s="9" t="str">
        <f>IF(N1122="FBA","主营产品",IF(N1122="专线","专线",LOOKUP(1,0/((G1122&gt;=提成标准!D:D)*(G1122&lt;提成标准!E:E)),提成标准!C:C)))</f>
        <v>快递大货</v>
      </c>
      <c r="D1122" s="9">
        <f t="shared" si="52"/>
        <v>21</v>
      </c>
      <c r="E1122" s="9">
        <f>_xlfn.XLOOKUP(C1122,提成标准!C:C,提成标准!H:H,"")</f>
        <v>0.1</v>
      </c>
      <c r="F1122" s="9">
        <f t="shared" si="53"/>
        <v>2.1</v>
      </c>
      <c r="G1122" s="9">
        <f>_xlfn.XLOOKUP(I1122,过机服务商重量差!A:A,过机服务商重量差!L:L)</f>
        <v>21</v>
      </c>
      <c r="H1122" s="9" t="str">
        <f ca="1">IFERROR(LOOKUP(1,0/((B1122=名单!B:B)*(VALUE(AY1122)&gt;=名单!E:E)*(VALUE(AY1122)&lt;=名单!G:G)*(AA1122="正常走货")),名单!H:H),"否")</f>
        <v>否</v>
      </c>
      <c r="I1122" s="64" t="s">
        <v>3477</v>
      </c>
      <c r="J1122" s="64" t="s">
        <v>3479</v>
      </c>
      <c r="L1122" s="65" t="s">
        <v>283</v>
      </c>
      <c r="N1122" s="64" t="s">
        <v>18</v>
      </c>
      <c r="O1122" s="66"/>
      <c r="P1122" s="66"/>
      <c r="T1122" s="66"/>
      <c r="U1122" s="65" t="s">
        <v>191</v>
      </c>
      <c r="V1122" s="65" t="s">
        <v>14413</v>
      </c>
      <c r="W1122" s="66"/>
      <c r="Y1122" s="66"/>
      <c r="Z1122" s="66"/>
      <c r="AA1122" s="65" t="s">
        <v>14382</v>
      </c>
      <c r="AQ1122" s="64">
        <v>300</v>
      </c>
      <c r="AV1122" s="66"/>
      <c r="AW1122" s="66"/>
      <c r="AX1122" s="66"/>
      <c r="AY1122" s="67" t="s">
        <v>15516</v>
      </c>
      <c r="BC1122" s="66"/>
      <c r="BE1122" s="66"/>
    </row>
    <row r="1123" spans="1:58">
      <c r="A1123" s="9" t="str">
        <f t="shared" si="51"/>
        <v>2026-01</v>
      </c>
      <c r="B1123" s="9" t="str">
        <f>_xlfn.XLOOKUP(I1123,过机服务商重量差!A:A,过机服务商重量差!G:G)</f>
        <v>无崖子</v>
      </c>
      <c r="C1123" s="9" t="str">
        <f>IF(N1123="FBA","主营产品",IF(N1123="专线","专线",LOOKUP(1,0/((G1123&gt;=提成标准!D:D)*(G1123&lt;提成标准!E:E)),提成标准!C:C)))</f>
        <v>快递大货</v>
      </c>
      <c r="D1123" s="9">
        <f t="shared" si="52"/>
        <v>175</v>
      </c>
      <c r="E1123" s="9">
        <f>_xlfn.XLOOKUP(C1123,提成标准!C:C,提成标准!H:H,"")</f>
        <v>0.1</v>
      </c>
      <c r="F1123" s="9">
        <f t="shared" si="53"/>
        <v>17.5</v>
      </c>
      <c r="G1123" s="9">
        <f>_xlfn.XLOOKUP(I1123,过机服务商重量差!A:A,过机服务商重量差!L:L)</f>
        <v>175</v>
      </c>
      <c r="H1123" s="9" t="str">
        <f ca="1">IFERROR(LOOKUP(1,0/((B1123=名单!B:B)*(VALUE(AY1123)&gt;=名单!E:E)*(VALUE(AY1123)&lt;=名单!G:G)*(AA1123="正常走货")),名单!H:H),"否")</f>
        <v>是</v>
      </c>
      <c r="I1123" s="64" t="s">
        <v>3480</v>
      </c>
      <c r="J1123" s="64" t="s">
        <v>3482</v>
      </c>
      <c r="L1123" s="65" t="s">
        <v>603</v>
      </c>
      <c r="N1123" s="64" t="s">
        <v>18</v>
      </c>
      <c r="O1123" s="66"/>
      <c r="P1123" s="66"/>
      <c r="T1123" s="66"/>
      <c r="U1123" s="65" t="s">
        <v>540</v>
      </c>
      <c r="V1123" s="65" t="s">
        <v>14413</v>
      </c>
      <c r="W1123" s="66"/>
      <c r="Y1123" s="66"/>
      <c r="Z1123" s="66"/>
      <c r="AA1123" s="65" t="s">
        <v>14382</v>
      </c>
      <c r="AQ1123" s="64">
        <v>1391.3</v>
      </c>
      <c r="AU1123" s="66"/>
      <c r="AV1123" s="66"/>
      <c r="AX1123" s="66"/>
      <c r="AY1123" s="67" t="s">
        <v>15517</v>
      </c>
      <c r="BC1123" s="66"/>
      <c r="BE1123" s="66"/>
    </row>
    <row r="1124" spans="1:58">
      <c r="A1124" s="9" t="str">
        <f t="shared" si="51"/>
        <v>2026-01</v>
      </c>
      <c r="B1124" s="9" t="str">
        <f>_xlfn.XLOOKUP(I1124,过机服务商重量差!A:A,过机服务商重量差!G:G)</f>
        <v>风清扬</v>
      </c>
      <c r="C1124" s="9" t="str">
        <f>IF(N1124="FBA","主营产品",IF(N1124="专线","专线",LOOKUP(1,0/((G1124&gt;=提成标准!D:D)*(G1124&lt;提成标准!E:E)),提成标准!C:C)))</f>
        <v>快递大货</v>
      </c>
      <c r="D1124" s="9">
        <f t="shared" si="52"/>
        <v>819</v>
      </c>
      <c r="E1124" s="9">
        <f>_xlfn.XLOOKUP(C1124,提成标准!C:C,提成标准!H:H,"")</f>
        <v>0.1</v>
      </c>
      <c r="F1124" s="9">
        <f t="shared" si="53"/>
        <v>81.9</v>
      </c>
      <c r="G1124" s="9">
        <f>_xlfn.XLOOKUP(I1124,过机服务商重量差!A:A,过机服务商重量差!L:L)</f>
        <v>819</v>
      </c>
      <c r="H1124" s="9" t="str">
        <f ca="1">IFERROR(LOOKUP(1,0/((B1124=名单!B:B)*(VALUE(AY1124)&gt;=名单!E:E)*(VALUE(AY1124)&lt;=名单!G:G)*(AA1124="正常走货")),名单!H:H),"否")</f>
        <v>否</v>
      </c>
      <c r="I1124" s="64" t="s">
        <v>3483</v>
      </c>
      <c r="J1124" s="64" t="s">
        <v>3485</v>
      </c>
      <c r="L1124" s="65" t="s">
        <v>3486</v>
      </c>
      <c r="N1124" s="64" t="s">
        <v>18</v>
      </c>
      <c r="O1124" s="66"/>
      <c r="P1124" s="66"/>
      <c r="T1124" s="66"/>
      <c r="U1124" s="65" t="s">
        <v>161</v>
      </c>
      <c r="V1124" s="65" t="s">
        <v>14381</v>
      </c>
      <c r="W1124" s="66"/>
      <c r="Y1124" s="66"/>
      <c r="Z1124" s="66"/>
      <c r="AA1124" s="65" t="s">
        <v>14382</v>
      </c>
      <c r="AQ1124" s="64">
        <v>0</v>
      </c>
      <c r="AV1124" s="66"/>
      <c r="AX1124" s="66"/>
      <c r="AY1124" s="67" t="s">
        <v>15518</v>
      </c>
      <c r="BC1124" s="66"/>
      <c r="BE1124" s="66"/>
    </row>
    <row r="1125" spans="1:58">
      <c r="A1125" s="9" t="str">
        <f t="shared" si="51"/>
        <v>2026-01</v>
      </c>
      <c r="B1125" s="9" t="str">
        <f>_xlfn.XLOOKUP(I1125,过机服务商重量差!A:A,过机服务商重量差!G:G)</f>
        <v>无崖子</v>
      </c>
      <c r="C1125" s="9" t="str">
        <f>IF(N1125="FBA","主营产品",IF(N1125="专线","专线",LOOKUP(1,0/((G1125&gt;=提成标准!D:D)*(G1125&lt;提成标准!E:E)),提成标准!C:C)))</f>
        <v>快递大货</v>
      </c>
      <c r="D1125" s="9">
        <f t="shared" si="52"/>
        <v>48</v>
      </c>
      <c r="E1125" s="9">
        <f>_xlfn.XLOOKUP(C1125,提成标准!C:C,提成标准!H:H,"")</f>
        <v>0.1</v>
      </c>
      <c r="F1125" s="9">
        <f t="shared" si="53"/>
        <v>4.8</v>
      </c>
      <c r="G1125" s="9">
        <f>_xlfn.XLOOKUP(I1125,过机服务商重量差!A:A,过机服务商重量差!L:L)</f>
        <v>48</v>
      </c>
      <c r="H1125" s="9" t="str">
        <f ca="1">IFERROR(LOOKUP(1,0/((B1125=名单!B:B)*(VALUE(AY1125)&gt;=名单!E:E)*(VALUE(AY1125)&lt;=名单!G:G)*(AA1125="正常走货")),名单!H:H),"否")</f>
        <v>是</v>
      </c>
      <c r="I1125" s="64" t="s">
        <v>3487</v>
      </c>
      <c r="J1125" s="64" t="s">
        <v>3489</v>
      </c>
      <c r="L1125" s="65" t="s">
        <v>1936</v>
      </c>
      <c r="N1125" s="64" t="s">
        <v>18</v>
      </c>
      <c r="O1125" s="66"/>
      <c r="P1125" s="66"/>
      <c r="T1125" s="66"/>
      <c r="U1125" s="65" t="s">
        <v>442</v>
      </c>
      <c r="V1125" s="65" t="s">
        <v>14413</v>
      </c>
      <c r="W1125" s="66"/>
      <c r="Y1125" s="66"/>
      <c r="Z1125" s="66"/>
      <c r="AA1125" s="65" t="s">
        <v>14382</v>
      </c>
      <c r="AQ1125" s="64">
        <v>100.6</v>
      </c>
      <c r="AV1125" s="66"/>
      <c r="AX1125" s="66"/>
      <c r="AY1125" s="67" t="s">
        <v>15519</v>
      </c>
      <c r="BC1125" s="66"/>
      <c r="BE1125" s="66"/>
    </row>
    <row r="1126" spans="1:58">
      <c r="A1126" s="9" t="str">
        <f t="shared" si="51"/>
        <v>2026-01</v>
      </c>
      <c r="B1126" s="9" t="str">
        <f>_xlfn.XLOOKUP(I1126,过机服务商重量差!A:A,过机服务商重量差!G:G)</f>
        <v>小旋风</v>
      </c>
      <c r="C1126" s="9" t="str">
        <f>IF(N1126="FBA","主营产品",IF(N1126="专线","专线",LOOKUP(1,0/((G1126&gt;=提成标准!D:D)*(G1126&lt;提成标准!E:E)),提成标准!C:C)))</f>
        <v>快递大货</v>
      </c>
      <c r="D1126" s="9">
        <f t="shared" si="52"/>
        <v>163</v>
      </c>
      <c r="E1126" s="9">
        <f>_xlfn.XLOOKUP(C1126,提成标准!C:C,提成标准!H:H,"")</f>
        <v>0.1</v>
      </c>
      <c r="F1126" s="9">
        <f t="shared" si="53"/>
        <v>16.3</v>
      </c>
      <c r="G1126" s="9">
        <f>_xlfn.XLOOKUP(I1126,过机服务商重量差!A:A,过机服务商重量差!L:L)</f>
        <v>163</v>
      </c>
      <c r="H1126" s="9" t="str">
        <f ca="1">IFERROR(LOOKUP(1,0/((B1126=名单!B:B)*(VALUE(AY1126)&gt;=名单!E:E)*(VALUE(AY1126)&lt;=名单!G:G)*(AA1126="正常走货")),名单!H:H),"否")</f>
        <v>否</v>
      </c>
      <c r="I1126" s="64" t="s">
        <v>3490</v>
      </c>
      <c r="J1126" s="64" t="s">
        <v>3492</v>
      </c>
      <c r="L1126" s="65" t="s">
        <v>1993</v>
      </c>
      <c r="N1126" s="64" t="s">
        <v>18</v>
      </c>
      <c r="O1126" s="66"/>
      <c r="P1126" s="66"/>
      <c r="T1126" s="66"/>
      <c r="U1126" s="65" t="s">
        <v>191</v>
      </c>
      <c r="V1126" s="65" t="s">
        <v>14413</v>
      </c>
      <c r="W1126" s="66"/>
      <c r="Y1126" s="66"/>
      <c r="Z1126" s="66"/>
      <c r="AA1126" s="65" t="s">
        <v>14382</v>
      </c>
      <c r="AQ1126" s="64">
        <v>181.5</v>
      </c>
      <c r="AV1126" s="66"/>
      <c r="AW1126" s="66"/>
      <c r="AX1126" s="66"/>
      <c r="AY1126" s="67" t="s">
        <v>15520</v>
      </c>
      <c r="BE1126" s="66"/>
    </row>
    <row r="1127" spans="1:58">
      <c r="A1127" s="9" t="str">
        <f t="shared" si="51"/>
        <v>2026-01</v>
      </c>
      <c r="B1127" s="9" t="str">
        <f>_xlfn.XLOOKUP(I1127,过机服务商重量差!A:A,过机服务商重量差!G:G)</f>
        <v>无崖子</v>
      </c>
      <c r="C1127" s="9" t="str">
        <f>IF(N1127="FBA","主营产品",IF(N1127="专线","专线",LOOKUP(1,0/((G1127&gt;=提成标准!D:D)*(G1127&lt;提成标准!E:E)),提成标准!C:C)))</f>
        <v>快递小货</v>
      </c>
      <c r="D1127" s="9">
        <f t="shared" si="52"/>
        <v>1</v>
      </c>
      <c r="E1127" s="9">
        <f>_xlfn.XLOOKUP(C1127,提成标准!C:C,提成标准!H:H,"")</f>
        <v>2</v>
      </c>
      <c r="F1127" s="9">
        <f t="shared" si="53"/>
        <v>2</v>
      </c>
      <c r="G1127" s="9">
        <f>_xlfn.XLOOKUP(I1127,过机服务商重量差!A:A,过机服务商重量差!L:L)</f>
        <v>8</v>
      </c>
      <c r="H1127" s="9" t="str">
        <f ca="1">IFERROR(LOOKUP(1,0/((B1127=名单!B:B)*(VALUE(AY1127)&gt;=名单!E:E)*(VALUE(AY1127)&lt;=名单!G:G)*(AA1127="正常走货")),名单!H:H),"否")</f>
        <v>是</v>
      </c>
      <c r="I1127" s="64" t="s">
        <v>3493</v>
      </c>
      <c r="J1127" s="64" t="s">
        <v>3495</v>
      </c>
      <c r="L1127" s="65" t="s">
        <v>3253</v>
      </c>
      <c r="N1127" s="64" t="s">
        <v>18</v>
      </c>
      <c r="O1127" s="66"/>
      <c r="P1127" s="66"/>
      <c r="T1127" s="66"/>
      <c r="U1127" s="65" t="s">
        <v>161</v>
      </c>
      <c r="V1127" s="65" t="s">
        <v>14381</v>
      </c>
      <c r="W1127" s="66"/>
      <c r="Y1127" s="66"/>
      <c r="Z1127" s="66"/>
      <c r="AA1127" s="65" t="s">
        <v>14382</v>
      </c>
      <c r="AQ1127" s="64">
        <v>0</v>
      </c>
      <c r="AV1127" s="66"/>
      <c r="AW1127" s="66"/>
      <c r="AX1127" s="66"/>
      <c r="AY1127" s="67" t="s">
        <v>15521</v>
      </c>
      <c r="BE1127" s="66"/>
    </row>
    <row r="1128" spans="1:58">
      <c r="A1128" s="9" t="str">
        <f t="shared" si="51"/>
        <v>2026-01</v>
      </c>
      <c r="B1128" s="9" t="str">
        <f>_xlfn.XLOOKUP(I1128,过机服务商重量差!A:A,过机服务商重量差!G:G)</f>
        <v>小旋风</v>
      </c>
      <c r="C1128" s="9" t="str">
        <f>IF(N1128="FBA","主营产品",IF(N1128="专线","专线",LOOKUP(1,0/((G1128&gt;=提成标准!D:D)*(G1128&lt;提成标准!E:E)),提成标准!C:C)))</f>
        <v>快递小货</v>
      </c>
      <c r="D1128" s="9">
        <f t="shared" si="52"/>
        <v>1</v>
      </c>
      <c r="E1128" s="9">
        <f>_xlfn.XLOOKUP(C1128,提成标准!C:C,提成标准!H:H,"")</f>
        <v>2</v>
      </c>
      <c r="F1128" s="9">
        <f t="shared" si="53"/>
        <v>2</v>
      </c>
      <c r="G1128" s="9">
        <f>_xlfn.XLOOKUP(I1128,过机服务商重量差!A:A,过机服务商重量差!L:L)</f>
        <v>7.5</v>
      </c>
      <c r="H1128" s="9" t="str">
        <f ca="1">IFERROR(LOOKUP(1,0/((B1128=名单!B:B)*(VALUE(AY1128)&gt;=名单!E:E)*(VALUE(AY1128)&lt;=名单!G:G)*(AA1128="正常走货")),名单!H:H),"否")</f>
        <v>否</v>
      </c>
      <c r="I1128" s="64" t="s">
        <v>3496</v>
      </c>
      <c r="J1128" s="64" t="s">
        <v>3498</v>
      </c>
      <c r="L1128" s="65" t="s">
        <v>78</v>
      </c>
      <c r="N1128" s="64" t="s">
        <v>18</v>
      </c>
      <c r="O1128" s="66"/>
      <c r="P1128" s="66"/>
      <c r="T1128" s="66"/>
      <c r="U1128" s="65" t="s">
        <v>1701</v>
      </c>
      <c r="V1128" s="65" t="s">
        <v>14413</v>
      </c>
      <c r="W1128" s="66"/>
      <c r="Y1128" s="66"/>
      <c r="Z1128" s="66"/>
      <c r="AA1128" s="65" t="s">
        <v>14382</v>
      </c>
      <c r="AQ1128" s="64">
        <v>55.25</v>
      </c>
      <c r="AU1128" s="66"/>
      <c r="AV1128" s="66"/>
      <c r="AX1128" s="66"/>
      <c r="AY1128" s="67" t="s">
        <v>15522</v>
      </c>
      <c r="BE1128" s="66"/>
    </row>
    <row r="1129" spans="1:58">
      <c r="A1129" s="9" t="str">
        <f t="shared" si="51"/>
        <v>2026-01</v>
      </c>
      <c r="B1129" s="9" t="str">
        <f>_xlfn.XLOOKUP(I1129,过机服务商重量差!A:A,过机服务商重量差!G:G)</f>
        <v>玉麒麟</v>
      </c>
      <c r="C1129" s="9" t="str">
        <f>IF(N1129="FBA","主营产品",IF(N1129="专线","专线",LOOKUP(1,0/((G1129&gt;=提成标准!D:D)*(G1129&lt;提成标准!E:E)),提成标准!C:C)))</f>
        <v>快递小货</v>
      </c>
      <c r="D1129" s="9">
        <f t="shared" si="52"/>
        <v>1</v>
      </c>
      <c r="E1129" s="9">
        <f>_xlfn.XLOOKUP(C1129,提成标准!C:C,提成标准!H:H,"")</f>
        <v>2</v>
      </c>
      <c r="F1129" s="9">
        <f t="shared" si="53"/>
        <v>2</v>
      </c>
      <c r="G1129" s="9">
        <f>_xlfn.XLOOKUP(I1129,过机服务商重量差!A:A,过机服务商重量差!L:L)</f>
        <v>17.5</v>
      </c>
      <c r="H1129" s="9" t="str">
        <f ca="1">IFERROR(LOOKUP(1,0/((B1129=名单!B:B)*(VALUE(AY1129)&gt;=名单!E:E)*(VALUE(AY1129)&lt;=名单!G:G)*(AA1129="正常走货")),名单!H:H),"否")</f>
        <v>否</v>
      </c>
      <c r="I1129" s="64" t="s">
        <v>3499</v>
      </c>
      <c r="J1129" s="64" t="s">
        <v>3501</v>
      </c>
      <c r="L1129" s="65" t="s">
        <v>17</v>
      </c>
      <c r="N1129" s="64" t="s">
        <v>18</v>
      </c>
      <c r="O1129" s="66"/>
      <c r="P1129" s="66"/>
      <c r="T1129" s="66"/>
      <c r="U1129" s="65" t="s">
        <v>288</v>
      </c>
      <c r="V1129" s="65" t="s">
        <v>14413</v>
      </c>
      <c r="W1129" s="66"/>
      <c r="Y1129" s="66"/>
      <c r="Z1129" s="66"/>
      <c r="AA1129" s="65" t="s">
        <v>14382</v>
      </c>
      <c r="AQ1129" s="64">
        <v>116</v>
      </c>
      <c r="AV1129" s="66"/>
      <c r="AX1129" s="66"/>
      <c r="AY1129" s="67" t="s">
        <v>15523</v>
      </c>
      <c r="BE1129" s="66"/>
      <c r="BF1129" s="66"/>
    </row>
    <row r="1130" spans="1:58">
      <c r="A1130" s="9" t="str">
        <f t="shared" si="51"/>
        <v>2026-01</v>
      </c>
      <c r="B1130" s="9" t="str">
        <f>_xlfn.XLOOKUP(I1130,过机服务商重量差!A:A,过机服务商重量差!G:G)</f>
        <v>玉麒麟</v>
      </c>
      <c r="C1130" s="9" t="str">
        <f>IF(N1130="FBA","主营产品",IF(N1130="专线","专线",LOOKUP(1,0/((G1130&gt;=提成标准!D:D)*(G1130&lt;提成标准!E:E)),提成标准!C:C)))</f>
        <v>快递小货</v>
      </c>
      <c r="D1130" s="9">
        <f t="shared" si="52"/>
        <v>1</v>
      </c>
      <c r="E1130" s="9">
        <f>_xlfn.XLOOKUP(C1130,提成标准!C:C,提成标准!H:H,"")</f>
        <v>2</v>
      </c>
      <c r="F1130" s="9">
        <f t="shared" si="53"/>
        <v>2</v>
      </c>
      <c r="G1130" s="9">
        <f>_xlfn.XLOOKUP(I1130,过机服务商重量差!A:A,过机服务商重量差!L:L)</f>
        <v>2.5</v>
      </c>
      <c r="H1130" s="9" t="str">
        <f ca="1">IFERROR(LOOKUP(1,0/((B1130=名单!B:B)*(VALUE(AY1130)&gt;=名单!E:E)*(VALUE(AY1130)&lt;=名单!G:G)*(AA1130="正常走货")),名单!H:H),"否")</f>
        <v>否</v>
      </c>
      <c r="I1130" s="64" t="s">
        <v>3502</v>
      </c>
      <c r="J1130" s="64" t="s">
        <v>3504</v>
      </c>
      <c r="L1130" s="65" t="s">
        <v>24</v>
      </c>
      <c r="N1130" s="64" t="s">
        <v>18</v>
      </c>
      <c r="O1130" s="66"/>
      <c r="P1130" s="66"/>
      <c r="T1130" s="66"/>
      <c r="U1130" s="65" t="s">
        <v>1373</v>
      </c>
      <c r="V1130" s="65" t="s">
        <v>14385</v>
      </c>
      <c r="W1130" s="66"/>
      <c r="Y1130" s="66"/>
      <c r="Z1130" s="66"/>
      <c r="AA1130" s="65" t="s">
        <v>14382</v>
      </c>
      <c r="AQ1130" s="64">
        <v>195.1</v>
      </c>
      <c r="AV1130" s="66"/>
      <c r="AW1130" s="66"/>
      <c r="AX1130" s="66"/>
      <c r="AY1130" s="67" t="s">
        <v>15524</v>
      </c>
      <c r="BE1130" s="66"/>
    </row>
    <row r="1131" spans="1:58">
      <c r="A1131" s="9" t="str">
        <f t="shared" si="51"/>
        <v>2026-01</v>
      </c>
      <c r="B1131" s="9" t="str">
        <f>_xlfn.XLOOKUP(I1131,过机服务商重量差!A:A,过机服务商重量差!G:G)</f>
        <v>小旋风</v>
      </c>
      <c r="C1131" s="9" t="str">
        <f>IF(N1131="FBA","主营产品",IF(N1131="专线","专线",LOOKUP(1,0/((G1131&gt;=提成标准!D:D)*(G1131&lt;提成标准!E:E)),提成标准!C:C)))</f>
        <v>快递小货</v>
      </c>
      <c r="D1131" s="9">
        <f t="shared" si="52"/>
        <v>1</v>
      </c>
      <c r="E1131" s="9">
        <f>_xlfn.XLOOKUP(C1131,提成标准!C:C,提成标准!H:H,"")</f>
        <v>2</v>
      </c>
      <c r="F1131" s="9">
        <f t="shared" si="53"/>
        <v>2</v>
      </c>
      <c r="G1131" s="9">
        <f>_xlfn.XLOOKUP(I1131,过机服务商重量差!A:A,过机服务商重量差!L:L)</f>
        <v>0.3</v>
      </c>
      <c r="H1131" s="9" t="str">
        <f ca="1">IFERROR(LOOKUP(1,0/((B1131=名单!B:B)*(VALUE(AY1131)&gt;=名单!E:E)*(VALUE(AY1131)&lt;=名单!G:G)*(AA1131="正常走货")),名单!H:H),"否")</f>
        <v>否</v>
      </c>
      <c r="I1131" s="64" t="s">
        <v>3505</v>
      </c>
      <c r="J1131" s="64" t="s">
        <v>3507</v>
      </c>
      <c r="L1131" s="65" t="s">
        <v>28</v>
      </c>
      <c r="N1131" s="64" t="s">
        <v>18</v>
      </c>
      <c r="O1131" s="66"/>
      <c r="P1131" s="66"/>
      <c r="T1131" s="66"/>
      <c r="U1131" s="65" t="s">
        <v>687</v>
      </c>
      <c r="V1131" s="65" t="s">
        <v>14410</v>
      </c>
      <c r="W1131" s="66"/>
      <c r="Y1131" s="66"/>
      <c r="Z1131" s="66"/>
      <c r="AA1131" s="65" t="s">
        <v>14382</v>
      </c>
      <c r="AQ1131" s="64">
        <v>320</v>
      </c>
      <c r="AV1131" s="66"/>
      <c r="AW1131" s="66"/>
      <c r="AX1131" s="66"/>
      <c r="AY1131" s="67" t="s">
        <v>15525</v>
      </c>
      <c r="BE1131" s="66"/>
    </row>
    <row r="1132" spans="1:58">
      <c r="A1132" s="9" t="str">
        <f t="shared" si="51"/>
        <v>2026-01</v>
      </c>
      <c r="B1132" s="9" t="str">
        <f>_xlfn.XLOOKUP(I1132,过机服务商重量差!A:A,过机服务商重量差!G:G)</f>
        <v>玉麒麟</v>
      </c>
      <c r="C1132" s="9" t="str">
        <f>IF(N1132="FBA","主营产品",IF(N1132="专线","专线",LOOKUP(1,0/((G1132&gt;=提成标准!D:D)*(G1132&lt;提成标准!E:E)),提成标准!C:C)))</f>
        <v>快递大货</v>
      </c>
      <c r="D1132" s="9">
        <f t="shared" si="52"/>
        <v>55</v>
      </c>
      <c r="E1132" s="9">
        <f>_xlfn.XLOOKUP(C1132,提成标准!C:C,提成标准!H:H,"")</f>
        <v>0.1</v>
      </c>
      <c r="F1132" s="9">
        <f t="shared" si="53"/>
        <v>5.5</v>
      </c>
      <c r="G1132" s="9">
        <f>_xlfn.XLOOKUP(I1132,过机服务商重量差!A:A,过机服务商重量差!L:L)</f>
        <v>55</v>
      </c>
      <c r="H1132" s="9" t="str">
        <f ca="1">IFERROR(LOOKUP(1,0/((B1132=名单!B:B)*(VALUE(AY1132)&gt;=名单!E:E)*(VALUE(AY1132)&lt;=名单!G:G)*(AA1132="正常走货")),名单!H:H),"否")</f>
        <v>否</v>
      </c>
      <c r="I1132" s="64" t="s">
        <v>3508</v>
      </c>
      <c r="J1132" s="64" t="s">
        <v>3510</v>
      </c>
      <c r="L1132" s="65" t="s">
        <v>24</v>
      </c>
      <c r="N1132" s="64" t="s">
        <v>18</v>
      </c>
      <c r="O1132" s="66"/>
      <c r="P1132" s="66"/>
      <c r="T1132" s="66"/>
      <c r="U1132" s="65" t="s">
        <v>120</v>
      </c>
      <c r="V1132" s="65" t="s">
        <v>14385</v>
      </c>
      <c r="W1132" s="66"/>
      <c r="Y1132" s="66"/>
      <c r="Z1132" s="66"/>
      <c r="AA1132" s="65" t="s">
        <v>14382</v>
      </c>
      <c r="AQ1132" s="64">
        <v>256.6</v>
      </c>
      <c r="AV1132" s="66"/>
      <c r="AW1132" s="66"/>
      <c r="AX1132" s="66"/>
      <c r="AY1132" s="67" t="s">
        <v>15526</v>
      </c>
      <c r="BE1132" s="66"/>
    </row>
    <row r="1133" spans="1:58">
      <c r="A1133" s="9" t="str">
        <f t="shared" si="51"/>
        <v>2026-01</v>
      </c>
      <c r="B1133" s="9" t="str">
        <f>_xlfn.XLOOKUP(I1133,过机服务商重量差!A:A,过机服务商重量差!G:G)</f>
        <v>玉麒麟</v>
      </c>
      <c r="C1133" s="9" t="str">
        <f>IF(N1133="FBA","主营产品",IF(N1133="专线","专线",LOOKUP(1,0/((G1133&gt;=提成标准!D:D)*(G1133&lt;提成标准!E:E)),提成标准!C:C)))</f>
        <v>快递大货</v>
      </c>
      <c r="D1133" s="9">
        <f t="shared" si="52"/>
        <v>63</v>
      </c>
      <c r="E1133" s="9">
        <f>_xlfn.XLOOKUP(C1133,提成标准!C:C,提成标准!H:H,"")</f>
        <v>0.1</v>
      </c>
      <c r="F1133" s="9">
        <f t="shared" si="53"/>
        <v>6.3</v>
      </c>
      <c r="G1133" s="9">
        <f>_xlfn.XLOOKUP(I1133,过机服务商重量差!A:A,过机服务商重量差!L:L)</f>
        <v>63</v>
      </c>
      <c r="H1133" s="9" t="str">
        <f ca="1">IFERROR(LOOKUP(1,0/((B1133=名单!B:B)*(VALUE(AY1133)&gt;=名单!E:E)*(VALUE(AY1133)&lt;=名单!G:G)*(AA1133="正常走货")),名单!H:H),"否")</f>
        <v>否</v>
      </c>
      <c r="I1133" s="64" t="s">
        <v>3511</v>
      </c>
      <c r="J1133" s="64" t="s">
        <v>3513</v>
      </c>
      <c r="L1133" s="65" t="s">
        <v>24</v>
      </c>
      <c r="N1133" s="64" t="s">
        <v>18</v>
      </c>
      <c r="O1133" s="66"/>
      <c r="P1133" s="66"/>
      <c r="T1133" s="66"/>
      <c r="U1133" s="65" t="s">
        <v>120</v>
      </c>
      <c r="V1133" s="65" t="s">
        <v>14385</v>
      </c>
      <c r="W1133" s="66"/>
      <c r="Y1133" s="66"/>
      <c r="Z1133" s="66"/>
      <c r="AA1133" s="65" t="s">
        <v>14382</v>
      </c>
      <c r="AQ1133" s="64">
        <v>1232.6</v>
      </c>
      <c r="AV1133" s="66"/>
      <c r="AW1133" s="66"/>
      <c r="AX1133" s="66"/>
      <c r="AY1133" s="67" t="s">
        <v>15527</v>
      </c>
      <c r="BE1133" s="66"/>
    </row>
    <row r="1134" spans="1:58">
      <c r="A1134" s="9" t="str">
        <f t="shared" si="51"/>
        <v>2026-01</v>
      </c>
      <c r="B1134" s="9" t="str">
        <f>_xlfn.XLOOKUP(I1134,过机服务商重量差!A:A,过机服务商重量差!G:G)</f>
        <v>玉麒麟</v>
      </c>
      <c r="C1134" s="9" t="str">
        <f>IF(N1134="FBA","主营产品",IF(N1134="专线","专线",LOOKUP(1,0/((G1134&gt;=提成标准!D:D)*(G1134&lt;提成标准!E:E)),提成标准!C:C)))</f>
        <v>快递小货</v>
      </c>
      <c r="D1134" s="9">
        <f t="shared" si="52"/>
        <v>1</v>
      </c>
      <c r="E1134" s="9">
        <f>_xlfn.XLOOKUP(C1134,提成标准!C:C,提成标准!H:H,"")</f>
        <v>2</v>
      </c>
      <c r="F1134" s="9">
        <f t="shared" si="53"/>
        <v>2</v>
      </c>
      <c r="G1134" s="9">
        <f>_xlfn.XLOOKUP(I1134,过机服务商重量差!A:A,过机服务商重量差!L:L)</f>
        <v>2</v>
      </c>
      <c r="H1134" s="9" t="str">
        <f ca="1">IFERROR(LOOKUP(1,0/((B1134=名单!B:B)*(VALUE(AY1134)&gt;=名单!E:E)*(VALUE(AY1134)&lt;=名单!G:G)*(AA1134="正常走货")),名单!H:H),"否")</f>
        <v>否</v>
      </c>
      <c r="I1134" s="64" t="s">
        <v>3514</v>
      </c>
      <c r="J1134" s="64" t="s">
        <v>3516</v>
      </c>
      <c r="L1134" s="65" t="s">
        <v>17</v>
      </c>
      <c r="N1134" s="64" t="s">
        <v>18</v>
      </c>
      <c r="O1134" s="66"/>
      <c r="P1134" s="66"/>
      <c r="T1134" s="66"/>
      <c r="U1134" s="65" t="s">
        <v>421</v>
      </c>
      <c r="V1134" s="65" t="s">
        <v>14385</v>
      </c>
      <c r="W1134" s="66"/>
      <c r="Y1134" s="66"/>
      <c r="Z1134" s="66"/>
      <c r="AA1134" s="65" t="s">
        <v>14382</v>
      </c>
      <c r="AQ1134" s="64">
        <v>50</v>
      </c>
      <c r="AV1134" s="66"/>
      <c r="AX1134" s="66"/>
      <c r="AY1134" s="67" t="s">
        <v>15528</v>
      </c>
      <c r="BE1134" s="66"/>
    </row>
    <row r="1135" spans="1:58">
      <c r="A1135" s="9" t="str">
        <f t="shared" si="51"/>
        <v>2026-01</v>
      </c>
      <c r="B1135" s="9" t="str">
        <f>_xlfn.XLOOKUP(I1135,过机服务商重量差!A:A,过机服务商重量差!G:G)</f>
        <v>玉麒麟</v>
      </c>
      <c r="C1135" s="9" t="str">
        <f>IF(N1135="FBA","主营产品",IF(N1135="专线","专线",LOOKUP(1,0/((G1135&gt;=提成标准!D:D)*(G1135&lt;提成标准!E:E)),提成标准!C:C)))</f>
        <v>快递大货</v>
      </c>
      <c r="D1135" s="9">
        <f t="shared" si="52"/>
        <v>33</v>
      </c>
      <c r="E1135" s="9">
        <f>_xlfn.XLOOKUP(C1135,提成标准!C:C,提成标准!H:H,"")</f>
        <v>0.1</v>
      </c>
      <c r="F1135" s="9">
        <f t="shared" si="53"/>
        <v>3.3</v>
      </c>
      <c r="G1135" s="9">
        <f>_xlfn.XLOOKUP(I1135,过机服务商重量差!A:A,过机服务商重量差!L:L)</f>
        <v>33</v>
      </c>
      <c r="H1135" s="9" t="str">
        <f ca="1">IFERROR(LOOKUP(1,0/((B1135=名单!B:B)*(VALUE(AY1135)&gt;=名单!E:E)*(VALUE(AY1135)&lt;=名单!G:G)*(AA1135="正常走货")),名单!H:H),"否")</f>
        <v>否</v>
      </c>
      <c r="I1135" s="64" t="s">
        <v>3517</v>
      </c>
      <c r="J1135" s="64" t="s">
        <v>3519</v>
      </c>
      <c r="L1135" s="65" t="s">
        <v>17</v>
      </c>
      <c r="N1135" s="64" t="s">
        <v>18</v>
      </c>
      <c r="O1135" s="66"/>
      <c r="P1135" s="66"/>
      <c r="T1135" s="66"/>
      <c r="U1135" s="65" t="s">
        <v>145</v>
      </c>
      <c r="V1135" s="65" t="s">
        <v>14410</v>
      </c>
      <c r="W1135" s="66"/>
      <c r="Y1135" s="66"/>
      <c r="Z1135" s="66"/>
      <c r="AA1135" s="65" t="s">
        <v>14382</v>
      </c>
      <c r="AQ1135" s="64">
        <v>406.6</v>
      </c>
      <c r="AV1135" s="66"/>
      <c r="AX1135" s="66"/>
      <c r="AY1135" s="67" t="s">
        <v>15529</v>
      </c>
      <c r="BE1135" s="66"/>
    </row>
    <row r="1136" spans="1:58">
      <c r="A1136" s="9" t="str">
        <f t="shared" si="51"/>
        <v>2026-01</v>
      </c>
      <c r="B1136" s="9" t="str">
        <f>_xlfn.XLOOKUP(I1136,过机服务商重量差!A:A,过机服务商重量差!G:G)</f>
        <v>玉麒麟</v>
      </c>
      <c r="C1136" s="9" t="str">
        <f>IF(N1136="FBA","主营产品",IF(N1136="专线","专线",LOOKUP(1,0/((G1136&gt;=提成标准!D:D)*(G1136&lt;提成标准!E:E)),提成标准!C:C)))</f>
        <v>快递小货</v>
      </c>
      <c r="D1136" s="9">
        <f t="shared" si="52"/>
        <v>1</v>
      </c>
      <c r="E1136" s="9">
        <f>_xlfn.XLOOKUP(C1136,提成标准!C:C,提成标准!H:H,"")</f>
        <v>2</v>
      </c>
      <c r="F1136" s="9">
        <f t="shared" si="53"/>
        <v>2</v>
      </c>
      <c r="G1136" s="9">
        <f>_xlfn.XLOOKUP(I1136,过机服务商重量差!A:A,过机服务商重量差!L:L)</f>
        <v>15</v>
      </c>
      <c r="H1136" s="9" t="str">
        <f ca="1">IFERROR(LOOKUP(1,0/((B1136=名单!B:B)*(VALUE(AY1136)&gt;=名单!E:E)*(VALUE(AY1136)&lt;=名单!G:G)*(AA1136="正常走货")),名单!H:H),"否")</f>
        <v>否</v>
      </c>
      <c r="I1136" s="64" t="s">
        <v>3520</v>
      </c>
      <c r="J1136" s="64" t="s">
        <v>3522</v>
      </c>
      <c r="L1136" s="65" t="s">
        <v>256</v>
      </c>
      <c r="N1136" s="64" t="s">
        <v>18</v>
      </c>
      <c r="O1136" s="66"/>
      <c r="P1136" s="66"/>
      <c r="R1136" s="66"/>
      <c r="T1136" s="66"/>
      <c r="U1136" s="65" t="s">
        <v>421</v>
      </c>
      <c r="V1136" s="65" t="s">
        <v>14385</v>
      </c>
      <c r="W1136" s="66"/>
      <c r="Y1136" s="66"/>
      <c r="Z1136" s="66"/>
      <c r="AA1136" s="65" t="s">
        <v>14382</v>
      </c>
      <c r="AQ1136" s="64">
        <v>163.61</v>
      </c>
      <c r="AU1136" s="66"/>
      <c r="AV1136" s="66"/>
      <c r="AX1136" s="66"/>
      <c r="AY1136" s="67" t="s">
        <v>15530</v>
      </c>
      <c r="BE1136" s="66"/>
    </row>
    <row r="1137" spans="1:58">
      <c r="A1137" s="9" t="str">
        <f t="shared" si="51"/>
        <v>2026-01</v>
      </c>
      <c r="B1137" s="9" t="str">
        <f>_xlfn.XLOOKUP(I1137,过机服务商重量差!A:A,过机服务商重量差!G:G)</f>
        <v>小旋风</v>
      </c>
      <c r="C1137" s="9" t="str">
        <f>IF(N1137="FBA","主营产品",IF(N1137="专线","专线",LOOKUP(1,0/((G1137&gt;=提成标准!D:D)*(G1137&lt;提成标准!E:E)),提成标准!C:C)))</f>
        <v>快递大货</v>
      </c>
      <c r="D1137" s="9">
        <f t="shared" si="52"/>
        <v>32</v>
      </c>
      <c r="E1137" s="9">
        <f>_xlfn.XLOOKUP(C1137,提成标准!C:C,提成标准!H:H,"")</f>
        <v>0.1</v>
      </c>
      <c r="F1137" s="9">
        <f t="shared" si="53"/>
        <v>3.2</v>
      </c>
      <c r="G1137" s="9">
        <f>_xlfn.XLOOKUP(I1137,过机服务商重量差!A:A,过机服务商重量差!L:L)</f>
        <v>32</v>
      </c>
      <c r="H1137" s="9" t="str">
        <f ca="1">IFERROR(LOOKUP(1,0/((B1137=名单!B:B)*(VALUE(AY1137)&gt;=名单!E:E)*(VALUE(AY1137)&lt;=名单!G:G)*(AA1137="正常走货")),名单!H:H),"否")</f>
        <v>否</v>
      </c>
      <c r="I1137" s="64" t="s">
        <v>3523</v>
      </c>
      <c r="J1137" s="64" t="s">
        <v>3525</v>
      </c>
      <c r="L1137" s="65" t="s">
        <v>85</v>
      </c>
      <c r="N1137" s="64" t="s">
        <v>18</v>
      </c>
      <c r="O1137" s="66"/>
      <c r="P1137" s="66"/>
      <c r="T1137" s="66"/>
      <c r="U1137" s="65" t="s">
        <v>1488</v>
      </c>
      <c r="V1137" s="65" t="s">
        <v>14389</v>
      </c>
      <c r="W1137" s="66"/>
      <c r="Y1137" s="66"/>
      <c r="Z1137" s="66"/>
      <c r="AA1137" s="65" t="s">
        <v>14382</v>
      </c>
      <c r="AQ1137" s="64">
        <v>590.4</v>
      </c>
      <c r="AV1137" s="66"/>
      <c r="AX1137" s="66"/>
      <c r="AY1137" s="67" t="s">
        <v>15531</v>
      </c>
      <c r="BE1137" s="66"/>
    </row>
    <row r="1138" spans="1:58">
      <c r="A1138" s="9" t="str">
        <f t="shared" si="51"/>
        <v>2026-01</v>
      </c>
      <c r="B1138" s="9" t="str">
        <f>_xlfn.XLOOKUP(I1138,过机服务商重量差!A:A,过机服务商重量差!G:G)</f>
        <v>玉麒麟</v>
      </c>
      <c r="C1138" s="9" t="str">
        <f>IF(N1138="FBA","主营产品",IF(N1138="专线","专线",LOOKUP(1,0/((G1138&gt;=提成标准!D:D)*(G1138&lt;提成标准!E:E)),提成标准!C:C)))</f>
        <v>快递大货</v>
      </c>
      <c r="D1138" s="9">
        <f t="shared" si="52"/>
        <v>34</v>
      </c>
      <c r="E1138" s="9">
        <f>_xlfn.XLOOKUP(C1138,提成标准!C:C,提成标准!H:H,"")</f>
        <v>0.1</v>
      </c>
      <c r="F1138" s="9">
        <f t="shared" si="53"/>
        <v>3.4</v>
      </c>
      <c r="G1138" s="9">
        <f>_xlfn.XLOOKUP(I1138,过机服务商重量差!A:A,过机服务商重量差!L:L)</f>
        <v>34</v>
      </c>
      <c r="H1138" s="9" t="str">
        <f ca="1">IFERROR(LOOKUP(1,0/((B1138=名单!B:B)*(VALUE(AY1138)&gt;=名单!E:E)*(VALUE(AY1138)&lt;=名单!G:G)*(AA1138="正常走货")),名单!H:H),"否")</f>
        <v>否</v>
      </c>
      <c r="I1138" s="64" t="s">
        <v>3526</v>
      </c>
      <c r="J1138" s="64" t="s">
        <v>3528</v>
      </c>
      <c r="L1138" s="65" t="s">
        <v>24</v>
      </c>
      <c r="N1138" s="64" t="s">
        <v>18</v>
      </c>
      <c r="O1138" s="66"/>
      <c r="P1138" s="66"/>
      <c r="T1138" s="66"/>
      <c r="U1138" s="65" t="s">
        <v>187</v>
      </c>
      <c r="V1138" s="65" t="s">
        <v>14413</v>
      </c>
      <c r="W1138" s="66"/>
      <c r="Y1138" s="66"/>
      <c r="Z1138" s="66"/>
      <c r="AA1138" s="65" t="s">
        <v>14382</v>
      </c>
      <c r="AQ1138" s="64">
        <v>186</v>
      </c>
      <c r="AV1138" s="66"/>
      <c r="AX1138" s="66"/>
      <c r="AY1138" s="67" t="s">
        <v>15532</v>
      </c>
      <c r="BE1138" s="66"/>
    </row>
    <row r="1139" spans="1:58">
      <c r="A1139" s="9" t="str">
        <f t="shared" si="51"/>
        <v>2026-01</v>
      </c>
      <c r="B1139" s="9" t="str">
        <f>_xlfn.XLOOKUP(I1139,过机服务商重量差!A:A,过机服务商重量差!G:G)</f>
        <v>帅时莹</v>
      </c>
      <c r="C1139" s="9" t="str">
        <f>IF(N1139="FBA","主营产品",IF(N1139="专线","专线",LOOKUP(1,0/((G1139&gt;=提成标准!D:D)*(G1139&lt;提成标准!E:E)),提成标准!C:C)))</f>
        <v>快递大货</v>
      </c>
      <c r="D1139" s="9">
        <f t="shared" si="52"/>
        <v>36</v>
      </c>
      <c r="E1139" s="9">
        <f>_xlfn.XLOOKUP(C1139,提成标准!C:C,提成标准!H:H,"")</f>
        <v>0.1</v>
      </c>
      <c r="F1139" s="9">
        <f t="shared" si="53"/>
        <v>3.6</v>
      </c>
      <c r="G1139" s="9">
        <f>_xlfn.XLOOKUP(I1139,过机服务商重量差!A:A,过机服务商重量差!L:L)</f>
        <v>36</v>
      </c>
      <c r="H1139" s="9" t="str">
        <f ca="1">IFERROR(LOOKUP(1,0/((B1139=名单!B:B)*(VALUE(AY1139)&gt;=名单!E:E)*(VALUE(AY1139)&lt;=名单!G:G)*(AA1139="正常走货")),名单!H:H),"否")</f>
        <v>否</v>
      </c>
      <c r="I1139" s="64" t="s">
        <v>3529</v>
      </c>
      <c r="J1139" s="64" t="s">
        <v>3531</v>
      </c>
      <c r="L1139" s="65" t="s">
        <v>287</v>
      </c>
      <c r="N1139" s="64" t="s">
        <v>18</v>
      </c>
      <c r="O1139" s="66"/>
      <c r="P1139" s="66"/>
      <c r="T1139" s="66"/>
      <c r="U1139" s="65" t="s">
        <v>227</v>
      </c>
      <c r="V1139" s="65" t="s">
        <v>14413</v>
      </c>
      <c r="W1139" s="66"/>
      <c r="Y1139" s="66"/>
      <c r="Z1139" s="66"/>
      <c r="AA1139" s="65" t="s">
        <v>14382</v>
      </c>
      <c r="AQ1139" s="64">
        <v>180</v>
      </c>
      <c r="AV1139" s="66"/>
      <c r="AW1139" s="66"/>
      <c r="AX1139" s="66"/>
      <c r="AY1139" s="67" t="s">
        <v>15533</v>
      </c>
      <c r="BE1139" s="66"/>
    </row>
    <row r="1140" spans="1:58">
      <c r="A1140" s="9" t="str">
        <f t="shared" si="51"/>
        <v>2026-01</v>
      </c>
      <c r="B1140" s="9" t="str">
        <f>_xlfn.XLOOKUP(I1140,过机服务商重量差!A:A,过机服务商重量差!G:G)</f>
        <v>帅时莹</v>
      </c>
      <c r="C1140" s="9" t="str">
        <f>IF(N1140="FBA","主营产品",IF(N1140="专线","专线",LOOKUP(1,0/((G1140&gt;=提成标准!D:D)*(G1140&lt;提成标准!E:E)),提成标准!C:C)))</f>
        <v>快递大货</v>
      </c>
      <c r="D1140" s="9">
        <f t="shared" si="52"/>
        <v>21</v>
      </c>
      <c r="E1140" s="9">
        <f>_xlfn.XLOOKUP(C1140,提成标准!C:C,提成标准!H:H,"")</f>
        <v>0.1</v>
      </c>
      <c r="F1140" s="9">
        <f t="shared" si="53"/>
        <v>2.1</v>
      </c>
      <c r="G1140" s="9">
        <f>_xlfn.XLOOKUP(I1140,过机服务商重量差!A:A,过机服务商重量差!L:L)</f>
        <v>21</v>
      </c>
      <c r="H1140" s="9" t="str">
        <f ca="1">IFERROR(LOOKUP(1,0/((B1140=名单!B:B)*(VALUE(AY1140)&gt;=名单!E:E)*(VALUE(AY1140)&lt;=名单!G:G)*(AA1140="正常走货")),名单!H:H),"否")</f>
        <v>否</v>
      </c>
      <c r="I1140" s="64" t="s">
        <v>3532</v>
      </c>
      <c r="J1140" s="64" t="s">
        <v>3534</v>
      </c>
      <c r="L1140" s="65" t="s">
        <v>287</v>
      </c>
      <c r="N1140" s="64" t="s">
        <v>18</v>
      </c>
      <c r="O1140" s="66"/>
      <c r="P1140" s="66"/>
      <c r="T1140" s="66"/>
      <c r="U1140" s="65" t="s">
        <v>227</v>
      </c>
      <c r="V1140" s="65" t="s">
        <v>14413</v>
      </c>
      <c r="W1140" s="66"/>
      <c r="Y1140" s="66"/>
      <c r="Z1140" s="66"/>
      <c r="AA1140" s="65" t="s">
        <v>14382</v>
      </c>
      <c r="AQ1140" s="64">
        <v>42</v>
      </c>
      <c r="AV1140" s="66"/>
      <c r="AX1140" s="66"/>
      <c r="AY1140" s="67" t="s">
        <v>15534</v>
      </c>
      <c r="BE1140" s="66"/>
    </row>
    <row r="1141" spans="1:58">
      <c r="A1141" s="9" t="str">
        <f t="shared" si="51"/>
        <v>2026-01</v>
      </c>
      <c r="B1141" s="9" t="str">
        <f>_xlfn.XLOOKUP(I1141,过机服务商重量差!A:A,过机服务商重量差!G:G)</f>
        <v>玉麒麟</v>
      </c>
      <c r="C1141" s="9" t="str">
        <f>IF(N1141="FBA","主营产品",IF(N1141="专线","专线",LOOKUP(1,0/((G1141&gt;=提成标准!D:D)*(G1141&lt;提成标准!E:E)),提成标准!C:C)))</f>
        <v>快递小货</v>
      </c>
      <c r="D1141" s="9">
        <f t="shared" si="52"/>
        <v>1</v>
      </c>
      <c r="E1141" s="9">
        <f>_xlfn.XLOOKUP(C1141,提成标准!C:C,提成标准!H:H,"")</f>
        <v>2</v>
      </c>
      <c r="F1141" s="9">
        <f t="shared" si="53"/>
        <v>2</v>
      </c>
      <c r="G1141" s="9">
        <f>_xlfn.XLOOKUP(I1141,过机服务商重量差!A:A,过机服务商重量差!L:L)</f>
        <v>12</v>
      </c>
      <c r="H1141" s="9" t="str">
        <f ca="1">IFERROR(LOOKUP(1,0/((B1141=名单!B:B)*(VALUE(AY1141)&gt;=名单!E:E)*(VALUE(AY1141)&lt;=名单!G:G)*(AA1141="正常走货")),名单!H:H),"否")</f>
        <v>否</v>
      </c>
      <c r="I1141" s="64" t="s">
        <v>3535</v>
      </c>
      <c r="J1141" s="64" t="s">
        <v>3537</v>
      </c>
      <c r="L1141" s="65" t="s">
        <v>17</v>
      </c>
      <c r="N1141" s="64" t="s">
        <v>18</v>
      </c>
      <c r="O1141" s="66"/>
      <c r="P1141" s="66"/>
      <c r="T1141" s="66"/>
      <c r="U1141" s="65" t="s">
        <v>227</v>
      </c>
      <c r="V1141" s="65" t="s">
        <v>14413</v>
      </c>
      <c r="W1141" s="66"/>
      <c r="Y1141" s="66"/>
      <c r="Z1141" s="66"/>
      <c r="AA1141" s="65" t="s">
        <v>14382</v>
      </c>
      <c r="AQ1141" s="64">
        <v>276</v>
      </c>
      <c r="AV1141" s="66"/>
      <c r="AW1141" s="66"/>
      <c r="AX1141" s="66"/>
      <c r="AY1141" s="67" t="s">
        <v>15535</v>
      </c>
      <c r="BE1141" s="66"/>
    </row>
    <row r="1142" spans="1:58">
      <c r="A1142" s="9" t="str">
        <f t="shared" si="51"/>
        <v>2026-01</v>
      </c>
      <c r="B1142" s="9" t="str">
        <f>_xlfn.XLOOKUP(I1142,过机服务商重量差!A:A,过机服务商重量差!G:G)</f>
        <v>风清扬</v>
      </c>
      <c r="C1142" s="9" t="str">
        <f>IF(N1142="FBA","主营产品",IF(N1142="专线","专线",LOOKUP(1,0/((G1142&gt;=提成标准!D:D)*(G1142&lt;提成标准!E:E)),提成标准!C:C)))</f>
        <v>快递大货</v>
      </c>
      <c r="D1142" s="9">
        <f t="shared" si="52"/>
        <v>105</v>
      </c>
      <c r="E1142" s="9">
        <f>_xlfn.XLOOKUP(C1142,提成标准!C:C,提成标准!H:H,"")</f>
        <v>0.1</v>
      </c>
      <c r="F1142" s="9">
        <f t="shared" si="53"/>
        <v>10.5</v>
      </c>
      <c r="G1142" s="9">
        <f>_xlfn.XLOOKUP(I1142,过机服务商重量差!A:A,过机服务商重量差!L:L)</f>
        <v>105</v>
      </c>
      <c r="H1142" s="9" t="str">
        <f ca="1">IFERROR(LOOKUP(1,0/((B1142=名单!B:B)*(VALUE(AY1142)&gt;=名单!E:E)*(VALUE(AY1142)&lt;=名单!G:G)*(AA1142="正常走货")),名单!H:H),"否")</f>
        <v>否</v>
      </c>
      <c r="I1142" s="64" t="s">
        <v>3538</v>
      </c>
      <c r="J1142" s="64" t="s">
        <v>3540</v>
      </c>
      <c r="L1142" s="65" t="s">
        <v>51</v>
      </c>
      <c r="N1142" s="64" t="s">
        <v>18</v>
      </c>
      <c r="O1142" s="66"/>
      <c r="P1142" s="66"/>
      <c r="T1142" s="66"/>
      <c r="U1142" s="65" t="s">
        <v>39</v>
      </c>
      <c r="V1142" s="65" t="s">
        <v>14389</v>
      </c>
      <c r="W1142" s="66"/>
      <c r="Y1142" s="66"/>
      <c r="Z1142" s="66"/>
      <c r="AA1142" s="65" t="s">
        <v>14382</v>
      </c>
      <c r="AQ1142" s="64">
        <v>17.5</v>
      </c>
      <c r="AV1142" s="66"/>
      <c r="AW1142" s="66"/>
      <c r="AX1142" s="66"/>
      <c r="AY1142" s="67" t="s">
        <v>15536</v>
      </c>
      <c r="BE1142" s="66"/>
    </row>
    <row r="1143" spans="1:58">
      <c r="A1143" s="9" t="str">
        <f t="shared" si="51"/>
        <v>2026-01</v>
      </c>
      <c r="B1143" s="9" t="str">
        <f>_xlfn.XLOOKUP(I1143,过机服务商重量差!A:A,过机服务商重量差!G:G)</f>
        <v>玉麒麟</v>
      </c>
      <c r="C1143" s="9" t="str">
        <f>IF(N1143="FBA","主营产品",IF(N1143="专线","专线",LOOKUP(1,0/((G1143&gt;=提成标准!D:D)*(G1143&lt;提成标准!E:E)),提成标准!C:C)))</f>
        <v>快递大货</v>
      </c>
      <c r="D1143" s="9">
        <f t="shared" si="52"/>
        <v>123</v>
      </c>
      <c r="E1143" s="9">
        <f>_xlfn.XLOOKUP(C1143,提成标准!C:C,提成标准!H:H,"")</f>
        <v>0.1</v>
      </c>
      <c r="F1143" s="9">
        <f t="shared" si="53"/>
        <v>12.3</v>
      </c>
      <c r="G1143" s="9">
        <f>_xlfn.XLOOKUP(I1143,过机服务商重量差!A:A,过机服务商重量差!L:L)</f>
        <v>123</v>
      </c>
      <c r="H1143" s="9" t="str">
        <f ca="1">IFERROR(LOOKUP(1,0/((B1143=名单!B:B)*(VALUE(AY1143)&gt;=名单!E:E)*(VALUE(AY1143)&lt;=名单!G:G)*(AA1143="正常走货")),名单!H:H),"否")</f>
        <v>否</v>
      </c>
      <c r="I1143" s="64" t="s">
        <v>3541</v>
      </c>
      <c r="J1143" s="64" t="s">
        <v>36</v>
      </c>
      <c r="L1143" s="65" t="s">
        <v>24</v>
      </c>
      <c r="N1143" s="64" t="s">
        <v>18</v>
      </c>
      <c r="O1143" s="66"/>
      <c r="P1143" s="66"/>
      <c r="T1143" s="66"/>
      <c r="U1143" s="65" t="s">
        <v>211</v>
      </c>
      <c r="V1143" s="65" t="s">
        <v>14410</v>
      </c>
      <c r="W1143" s="66"/>
      <c r="Y1143" s="66"/>
      <c r="Z1143" s="66"/>
      <c r="AA1143" s="65" t="s">
        <v>14437</v>
      </c>
      <c r="AQ1143" s="64">
        <v>0</v>
      </c>
      <c r="AV1143" s="66"/>
      <c r="AW1143" s="66"/>
      <c r="AX1143" s="66"/>
      <c r="AY1143" s="67" t="s">
        <v>15537</v>
      </c>
      <c r="BE1143" s="66"/>
    </row>
    <row r="1144" spans="1:58">
      <c r="A1144" s="9" t="str">
        <f t="shared" si="51"/>
        <v>2026-01</v>
      </c>
      <c r="B1144" s="9" t="str">
        <f>_xlfn.XLOOKUP(I1144,过机服务商重量差!A:A,过机服务商重量差!G:G)</f>
        <v>玉麒麟</v>
      </c>
      <c r="C1144" s="9" t="str">
        <f>IF(N1144="FBA","主营产品",IF(N1144="专线","专线",LOOKUP(1,0/((G1144&gt;=提成标准!D:D)*(G1144&lt;提成标准!E:E)),提成标准!C:C)))</f>
        <v>快递大货</v>
      </c>
      <c r="D1144" s="9">
        <f t="shared" si="52"/>
        <v>56</v>
      </c>
      <c r="E1144" s="9">
        <f>_xlfn.XLOOKUP(C1144,提成标准!C:C,提成标准!H:H,"")</f>
        <v>0.1</v>
      </c>
      <c r="F1144" s="9">
        <f t="shared" si="53"/>
        <v>5.6</v>
      </c>
      <c r="G1144" s="9">
        <f>_xlfn.XLOOKUP(I1144,过机服务商重量差!A:A,过机服务商重量差!L:L)</f>
        <v>56</v>
      </c>
      <c r="H1144" s="9" t="str">
        <f ca="1">IFERROR(LOOKUP(1,0/((B1144=名单!B:B)*(VALUE(AY1144)&gt;=名单!E:E)*(VALUE(AY1144)&lt;=名单!G:G)*(AA1144="正常走货")),名单!H:H),"否")</f>
        <v>否</v>
      </c>
      <c r="I1144" s="64" t="s">
        <v>3543</v>
      </c>
      <c r="J1144" s="64" t="s">
        <v>3545</v>
      </c>
      <c r="L1144" s="65" t="s">
        <v>256</v>
      </c>
      <c r="N1144" s="64" t="s">
        <v>18</v>
      </c>
      <c r="O1144" s="66"/>
      <c r="P1144" s="66"/>
      <c r="T1144" s="66"/>
      <c r="U1144" s="65" t="s">
        <v>30</v>
      </c>
      <c r="V1144" s="65" t="s">
        <v>14385</v>
      </c>
      <c r="W1144" s="66"/>
      <c r="Y1144" s="66"/>
      <c r="Z1144" s="66"/>
      <c r="AA1144" s="65" t="s">
        <v>14382</v>
      </c>
      <c r="AQ1144" s="64">
        <v>309.6</v>
      </c>
      <c r="AV1144" s="66"/>
      <c r="AW1144" s="66"/>
      <c r="AX1144" s="66"/>
      <c r="AY1144" s="67" t="s">
        <v>15538</v>
      </c>
      <c r="BE1144" s="66"/>
    </row>
    <row r="1145" spans="1:58">
      <c r="A1145" s="9" t="str">
        <f t="shared" si="51"/>
        <v>2026-01</v>
      </c>
      <c r="B1145" s="9" t="str">
        <f>_xlfn.XLOOKUP(I1145,过机服务商重量差!A:A,过机服务商重量差!G:G)</f>
        <v>小旋风</v>
      </c>
      <c r="C1145" s="9" t="str">
        <f>IF(N1145="FBA","主营产品",IF(N1145="专线","专线",LOOKUP(1,0/((G1145&gt;=提成标准!D:D)*(G1145&lt;提成标准!E:E)),提成标准!C:C)))</f>
        <v>快递大货</v>
      </c>
      <c r="D1145" s="9">
        <f t="shared" si="52"/>
        <v>238</v>
      </c>
      <c r="E1145" s="9">
        <f>_xlfn.XLOOKUP(C1145,提成标准!C:C,提成标准!H:H,"")</f>
        <v>0.1</v>
      </c>
      <c r="F1145" s="9">
        <f t="shared" si="53"/>
        <v>23.8</v>
      </c>
      <c r="G1145" s="9">
        <f>_xlfn.XLOOKUP(I1145,过机服务商重量差!A:A,过机服务商重量差!L:L)</f>
        <v>238</v>
      </c>
      <c r="H1145" s="9" t="str">
        <f ca="1">IFERROR(LOOKUP(1,0/((B1145=名单!B:B)*(VALUE(AY1145)&gt;=名单!E:E)*(VALUE(AY1145)&lt;=名单!G:G)*(AA1145="正常走货")),名单!H:H),"否")</f>
        <v>否</v>
      </c>
      <c r="I1145" s="64" t="s">
        <v>3546</v>
      </c>
      <c r="J1145" s="64" t="s">
        <v>3548</v>
      </c>
      <c r="L1145" s="65" t="s">
        <v>78</v>
      </c>
      <c r="N1145" s="64" t="s">
        <v>18</v>
      </c>
      <c r="O1145" s="66"/>
      <c r="P1145" s="66"/>
      <c r="T1145" s="66"/>
      <c r="U1145" s="65" t="s">
        <v>328</v>
      </c>
      <c r="V1145" s="65" t="s">
        <v>14385</v>
      </c>
      <c r="W1145" s="66"/>
      <c r="Y1145" s="66"/>
      <c r="Z1145" s="66"/>
      <c r="AA1145" s="65" t="s">
        <v>14382</v>
      </c>
      <c r="AQ1145" s="64">
        <v>642.6</v>
      </c>
      <c r="AV1145" s="66"/>
      <c r="AW1145" s="66"/>
      <c r="AX1145" s="66"/>
      <c r="AY1145" s="67" t="s">
        <v>15539</v>
      </c>
      <c r="BE1145" s="66"/>
    </row>
    <row r="1146" spans="1:58">
      <c r="A1146" s="9" t="str">
        <f t="shared" si="51"/>
        <v>2026-01</v>
      </c>
      <c r="B1146" s="9" t="str">
        <f>_xlfn.XLOOKUP(I1146,过机服务商重量差!A:A,过机服务商重量差!G:G)</f>
        <v>小旋风</v>
      </c>
      <c r="C1146" s="9" t="str">
        <f>IF(N1146="FBA","主营产品",IF(N1146="专线","专线",LOOKUP(1,0/((G1146&gt;=提成标准!D:D)*(G1146&lt;提成标准!E:E)),提成标准!C:C)))</f>
        <v>快递大货</v>
      </c>
      <c r="D1146" s="9">
        <f t="shared" si="52"/>
        <v>271</v>
      </c>
      <c r="E1146" s="9">
        <f>_xlfn.XLOOKUP(C1146,提成标准!C:C,提成标准!H:H,"")</f>
        <v>0.1</v>
      </c>
      <c r="F1146" s="9">
        <f t="shared" si="53"/>
        <v>27.1</v>
      </c>
      <c r="G1146" s="9">
        <f>_xlfn.XLOOKUP(I1146,过机服务商重量差!A:A,过机服务商重量差!L:L)</f>
        <v>271</v>
      </c>
      <c r="H1146" s="9" t="str">
        <f ca="1">IFERROR(LOOKUP(1,0/((B1146=名单!B:B)*(VALUE(AY1146)&gt;=名单!E:E)*(VALUE(AY1146)&lt;=名单!G:G)*(AA1146="正常走货")),名单!H:H),"否")</f>
        <v>否</v>
      </c>
      <c r="I1146" s="64" t="s">
        <v>3549</v>
      </c>
      <c r="J1146" s="64" t="s">
        <v>3551</v>
      </c>
      <c r="L1146" s="65" t="s">
        <v>364</v>
      </c>
      <c r="N1146" s="64" t="s">
        <v>18</v>
      </c>
      <c r="O1146" s="66"/>
      <c r="P1146" s="66"/>
      <c r="T1146" s="66"/>
      <c r="U1146" s="65" t="s">
        <v>328</v>
      </c>
      <c r="V1146" s="65" t="s">
        <v>14385</v>
      </c>
      <c r="W1146" s="66"/>
      <c r="Y1146" s="66"/>
      <c r="Z1146" s="66"/>
      <c r="AA1146" s="65" t="s">
        <v>14382</v>
      </c>
      <c r="AQ1146" s="64">
        <v>1897</v>
      </c>
      <c r="AV1146" s="66"/>
      <c r="AX1146" s="66"/>
      <c r="AY1146" s="67" t="s">
        <v>15540</v>
      </c>
      <c r="BE1146" s="66"/>
    </row>
    <row r="1147" spans="1:58">
      <c r="A1147" s="9" t="str">
        <f t="shared" si="51"/>
        <v>2026-01</v>
      </c>
      <c r="B1147" s="9" t="str">
        <f>_xlfn.XLOOKUP(I1147,过机服务商重量差!A:A,过机服务商重量差!G:G)</f>
        <v>风清扬</v>
      </c>
      <c r="C1147" s="9" t="str">
        <f>IF(N1147="FBA","主营产品",IF(N1147="专线","专线",LOOKUP(1,0/((G1147&gt;=提成标准!D:D)*(G1147&lt;提成标准!E:E)),提成标准!C:C)))</f>
        <v>快递大货</v>
      </c>
      <c r="D1147" s="9">
        <f t="shared" si="52"/>
        <v>43</v>
      </c>
      <c r="E1147" s="9">
        <f>_xlfn.XLOOKUP(C1147,提成标准!C:C,提成标准!H:H,"")</f>
        <v>0.1</v>
      </c>
      <c r="F1147" s="9">
        <f t="shared" si="53"/>
        <v>4.3</v>
      </c>
      <c r="G1147" s="9">
        <f>_xlfn.XLOOKUP(I1147,过机服务商重量差!A:A,过机服务商重量差!L:L)</f>
        <v>43</v>
      </c>
      <c r="H1147" s="9" t="str">
        <f ca="1">IFERROR(LOOKUP(1,0/((B1147=名单!B:B)*(VALUE(AY1147)&gt;=名单!E:E)*(VALUE(AY1147)&lt;=名单!G:G)*(AA1147="正常走货")),名单!H:H),"否")</f>
        <v>否</v>
      </c>
      <c r="I1147" s="64" t="s">
        <v>3552</v>
      </c>
      <c r="J1147" s="64" t="s">
        <v>50</v>
      </c>
      <c r="L1147" s="65" t="s">
        <v>633</v>
      </c>
      <c r="N1147" s="64" t="s">
        <v>18</v>
      </c>
      <c r="O1147" s="66"/>
      <c r="P1147" s="66"/>
      <c r="T1147" s="66"/>
      <c r="U1147" s="65" t="s">
        <v>156</v>
      </c>
      <c r="V1147" s="65" t="s">
        <v>14389</v>
      </c>
      <c r="W1147" s="66"/>
      <c r="Y1147" s="66"/>
      <c r="Z1147" s="66"/>
      <c r="AA1147" s="65" t="s">
        <v>14382</v>
      </c>
      <c r="AQ1147" s="64">
        <v>124.1</v>
      </c>
      <c r="AV1147" s="66"/>
      <c r="AW1147" s="66"/>
      <c r="AX1147" s="66"/>
      <c r="AY1147" s="67" t="s">
        <v>15541</v>
      </c>
      <c r="BE1147" s="66"/>
    </row>
    <row r="1148" spans="1:58">
      <c r="A1148" s="9" t="str">
        <f t="shared" si="51"/>
        <v>2026-01</v>
      </c>
      <c r="B1148" s="9" t="str">
        <f>_xlfn.XLOOKUP(I1148,过机服务商重量差!A:A,过机服务商重量差!G:G)</f>
        <v>007</v>
      </c>
      <c r="C1148" s="9" t="str">
        <f>IF(N1148="FBA","主营产品",IF(N1148="专线","专线",LOOKUP(1,0/((G1148&gt;=提成标准!D:D)*(G1148&lt;提成标准!E:E)),提成标准!C:C)))</f>
        <v>快递大货</v>
      </c>
      <c r="D1148" s="9">
        <f t="shared" si="52"/>
        <v>27</v>
      </c>
      <c r="E1148" s="9">
        <f>_xlfn.XLOOKUP(C1148,提成标准!C:C,提成标准!H:H,"")</f>
        <v>0.1</v>
      </c>
      <c r="F1148" s="9">
        <f t="shared" si="53"/>
        <v>2.7</v>
      </c>
      <c r="G1148" s="9">
        <f>_xlfn.XLOOKUP(I1148,过机服务商重量差!A:A,过机服务商重量差!L:L)</f>
        <v>27</v>
      </c>
      <c r="H1148" s="9" t="str">
        <f ca="1">IFERROR(LOOKUP(1,0/((B1148=名单!B:B)*(VALUE(AY1148)&gt;=名单!E:E)*(VALUE(AY1148)&lt;=名单!G:G)*(AA1148="正常走货")),名单!H:H),"否")</f>
        <v>否</v>
      </c>
      <c r="I1148" s="64" t="s">
        <v>3554</v>
      </c>
      <c r="J1148" s="64" t="s">
        <v>36</v>
      </c>
      <c r="L1148" s="64" t="s">
        <v>266</v>
      </c>
      <c r="N1148" s="64" t="s">
        <v>18</v>
      </c>
      <c r="O1148" s="66"/>
      <c r="P1148" s="66"/>
      <c r="T1148" s="66"/>
      <c r="U1148" s="65" t="s">
        <v>156</v>
      </c>
      <c r="V1148" s="65" t="s">
        <v>14389</v>
      </c>
      <c r="W1148" s="66"/>
      <c r="Y1148" s="66"/>
      <c r="Z1148" s="66"/>
      <c r="AA1148" s="65" t="s">
        <v>14437</v>
      </c>
      <c r="AQ1148" s="64">
        <v>0</v>
      </c>
      <c r="AU1148" s="66"/>
      <c r="AV1148" s="66"/>
      <c r="AW1148" s="66"/>
      <c r="AX1148" s="66"/>
      <c r="AY1148" s="67" t="s">
        <v>15542</v>
      </c>
      <c r="BF1148" s="66"/>
    </row>
    <row r="1149" spans="1:58">
      <c r="A1149" s="9" t="str">
        <f t="shared" ref="A1149:A1212" si="54">MID(AY1149,1,7)</f>
        <v>2026-01</v>
      </c>
      <c r="B1149" s="9" t="str">
        <f>_xlfn.XLOOKUP(I1149,过机服务商重量差!A:A,过机服务商重量差!G:G)</f>
        <v>玉麒麟</v>
      </c>
      <c r="C1149" s="9" t="str">
        <f>IF(N1149="FBA","主营产品",IF(N1149="专线","专线",LOOKUP(1,0/((G1149&gt;=提成标准!D:D)*(G1149&lt;提成标准!E:E)),提成标准!C:C)))</f>
        <v>快递小货</v>
      </c>
      <c r="D1149" s="9">
        <f t="shared" si="52"/>
        <v>1</v>
      </c>
      <c r="E1149" s="9">
        <f>_xlfn.XLOOKUP(C1149,提成标准!C:C,提成标准!H:H,"")</f>
        <v>2</v>
      </c>
      <c r="F1149" s="9">
        <f t="shared" si="53"/>
        <v>2</v>
      </c>
      <c r="G1149" s="9">
        <f>_xlfn.XLOOKUP(I1149,过机服务商重量差!A:A,过机服务商重量差!L:L)</f>
        <v>0.5</v>
      </c>
      <c r="H1149" s="9" t="str">
        <f ca="1">IFERROR(LOOKUP(1,0/((B1149=名单!B:B)*(VALUE(AY1149)&gt;=名单!E:E)*(VALUE(AY1149)&lt;=名单!G:G)*(AA1149="正常走货")),名单!H:H),"否")</f>
        <v>否</v>
      </c>
      <c r="I1149" s="64" t="s">
        <v>3556</v>
      </c>
      <c r="J1149" s="64" t="s">
        <v>3558</v>
      </c>
      <c r="L1149" s="65" t="s">
        <v>17</v>
      </c>
      <c r="N1149" s="64" t="s">
        <v>18</v>
      </c>
      <c r="O1149" s="66"/>
      <c r="P1149" s="66"/>
      <c r="T1149" s="66"/>
      <c r="U1149" s="65" t="s">
        <v>191</v>
      </c>
      <c r="V1149" s="65" t="s">
        <v>14413</v>
      </c>
      <c r="W1149" s="66"/>
      <c r="Y1149" s="66"/>
      <c r="Z1149" s="66"/>
      <c r="AA1149" s="65" t="s">
        <v>14382</v>
      </c>
      <c r="AQ1149" s="64">
        <v>150.5</v>
      </c>
      <c r="AV1149" s="66"/>
      <c r="AW1149" s="66"/>
      <c r="AX1149" s="66"/>
      <c r="AY1149" s="67" t="s">
        <v>15543</v>
      </c>
      <c r="BF1149" s="66"/>
    </row>
    <row r="1150" spans="1:58">
      <c r="A1150" s="9" t="str">
        <f t="shared" si="54"/>
        <v>2026-01</v>
      </c>
      <c r="B1150" s="9" t="str">
        <f>_xlfn.XLOOKUP(I1150,过机服务商重量差!A:A,过机服务商重量差!G:G)</f>
        <v>帅时莹</v>
      </c>
      <c r="C1150" s="9" t="str">
        <f>IF(N1150="FBA","主营产品",IF(N1150="专线","专线",LOOKUP(1,0/((G1150&gt;=提成标准!D:D)*(G1150&lt;提成标准!E:E)),提成标准!C:C)))</f>
        <v>快递大货</v>
      </c>
      <c r="D1150" s="9">
        <f t="shared" si="52"/>
        <v>21</v>
      </c>
      <c r="E1150" s="9">
        <f>_xlfn.XLOOKUP(C1150,提成标准!C:C,提成标准!H:H,"")</f>
        <v>0.1</v>
      </c>
      <c r="F1150" s="9">
        <f t="shared" si="53"/>
        <v>2.1</v>
      </c>
      <c r="G1150" s="9">
        <f>_xlfn.XLOOKUP(I1150,过机服务商重量差!A:A,过机服务商重量差!L:L)</f>
        <v>21</v>
      </c>
      <c r="H1150" s="9" t="str">
        <f ca="1">IFERROR(LOOKUP(1,0/((B1150=名单!B:B)*(VALUE(AY1150)&gt;=名单!E:E)*(VALUE(AY1150)&lt;=名单!G:G)*(AA1150="正常走货")),名单!H:H),"否")</f>
        <v>否</v>
      </c>
      <c r="I1150" s="64" t="s">
        <v>3559</v>
      </c>
      <c r="J1150" s="64" t="s">
        <v>3561</v>
      </c>
      <c r="L1150" s="65" t="s">
        <v>287</v>
      </c>
      <c r="N1150" s="64" t="s">
        <v>18</v>
      </c>
      <c r="O1150" s="66"/>
      <c r="P1150" s="66"/>
      <c r="T1150" s="66"/>
      <c r="U1150" s="65" t="s">
        <v>292</v>
      </c>
      <c r="V1150" s="65" t="s">
        <v>14413</v>
      </c>
      <c r="W1150" s="66"/>
      <c r="Y1150" s="66"/>
      <c r="Z1150" s="66"/>
      <c r="AA1150" s="65" t="s">
        <v>14382</v>
      </c>
      <c r="AQ1150" s="64">
        <v>60.9</v>
      </c>
      <c r="AU1150" s="66"/>
      <c r="AV1150" s="66"/>
      <c r="AW1150" s="66"/>
      <c r="AX1150" s="66"/>
      <c r="AY1150" s="67" t="s">
        <v>15544</v>
      </c>
      <c r="BE1150" s="66"/>
    </row>
    <row r="1151" spans="1:58">
      <c r="A1151" s="9" t="str">
        <f t="shared" si="54"/>
        <v>2026-01</v>
      </c>
      <c r="B1151" s="9" t="str">
        <f>_xlfn.XLOOKUP(I1151,过机服务商重量差!A:A,过机服务商重量差!G:G)</f>
        <v>小旋风</v>
      </c>
      <c r="C1151" s="9" t="str">
        <f>IF(N1151="FBA","主营产品",IF(N1151="专线","专线",LOOKUP(1,0/((G1151&gt;=提成标准!D:D)*(G1151&lt;提成标准!E:E)),提成标准!C:C)))</f>
        <v>快递大货</v>
      </c>
      <c r="D1151" s="9">
        <f t="shared" ref="D1151:D1214" si="55">IF(C1151="快递小货",1,IF(C1151="主营产品",0,G1151))</f>
        <v>132</v>
      </c>
      <c r="E1151" s="9">
        <f>_xlfn.XLOOKUP(C1151,提成标准!C:C,提成标准!H:H,"")</f>
        <v>0.1</v>
      </c>
      <c r="F1151" s="9">
        <f t="shared" ref="F1151:F1214" si="56">D1151*E1151</f>
        <v>13.2</v>
      </c>
      <c r="G1151" s="9">
        <f>_xlfn.XLOOKUP(I1151,过机服务商重量差!A:A,过机服务商重量差!L:L)</f>
        <v>132</v>
      </c>
      <c r="H1151" s="9" t="str">
        <f ca="1">IFERROR(LOOKUP(1,0/((B1151=名单!B:B)*(VALUE(AY1151)&gt;=名单!E:E)*(VALUE(AY1151)&lt;=名单!G:G)*(AA1151="正常走货")),名单!H:H),"否")</f>
        <v>否</v>
      </c>
      <c r="I1151" s="64" t="s">
        <v>3562</v>
      </c>
      <c r="J1151" s="64" t="s">
        <v>3564</v>
      </c>
      <c r="L1151" s="65" t="s">
        <v>78</v>
      </c>
      <c r="N1151" s="64" t="s">
        <v>18</v>
      </c>
      <c r="O1151" s="66"/>
      <c r="P1151" s="66"/>
      <c r="T1151" s="66"/>
      <c r="U1151" s="65" t="s">
        <v>3565</v>
      </c>
      <c r="V1151" s="65" t="s">
        <v>14476</v>
      </c>
      <c r="W1151" s="66"/>
      <c r="Y1151" s="66"/>
      <c r="Z1151" s="66"/>
      <c r="AA1151" s="65" t="s">
        <v>14382</v>
      </c>
      <c r="AQ1151" s="64">
        <v>263.4</v>
      </c>
      <c r="AV1151" s="66"/>
      <c r="AX1151" s="66"/>
      <c r="AY1151" s="67" t="s">
        <v>15545</v>
      </c>
      <c r="BE1151" s="66"/>
    </row>
    <row r="1152" spans="1:58">
      <c r="A1152" s="9" t="str">
        <f t="shared" si="54"/>
        <v>2026-01</v>
      </c>
      <c r="B1152" s="9" t="str">
        <f>_xlfn.XLOOKUP(I1152,过机服务商重量差!A:A,过机服务商重量差!G:G)</f>
        <v>007</v>
      </c>
      <c r="C1152" s="9" t="str">
        <f>IF(N1152="FBA","主营产品",IF(N1152="专线","专线",LOOKUP(1,0/((G1152&gt;=提成标准!D:D)*(G1152&lt;提成标准!E:E)),提成标准!C:C)))</f>
        <v>快递大货</v>
      </c>
      <c r="D1152" s="9">
        <f t="shared" si="55"/>
        <v>35</v>
      </c>
      <c r="E1152" s="9">
        <f>_xlfn.XLOOKUP(C1152,提成标准!C:C,提成标准!H:H,"")</f>
        <v>0.1</v>
      </c>
      <c r="F1152" s="9">
        <f t="shared" si="56"/>
        <v>3.5</v>
      </c>
      <c r="G1152" s="9">
        <f>_xlfn.XLOOKUP(I1152,过机服务商重量差!A:A,过机服务商重量差!L:L)</f>
        <v>35</v>
      </c>
      <c r="H1152" s="9" t="str">
        <f ca="1">IFERROR(LOOKUP(1,0/((B1152=名单!B:B)*(VALUE(AY1152)&gt;=名单!E:E)*(VALUE(AY1152)&lt;=名单!G:G)*(AA1152="正常走货")),名单!H:H),"否")</f>
        <v>否</v>
      </c>
      <c r="I1152" s="64" t="s">
        <v>3566</v>
      </c>
      <c r="J1152" s="64" t="s">
        <v>3568</v>
      </c>
      <c r="L1152" s="65" t="s">
        <v>168</v>
      </c>
      <c r="N1152" s="64" t="s">
        <v>18</v>
      </c>
      <c r="O1152" s="66"/>
      <c r="P1152" s="66"/>
      <c r="T1152" s="66"/>
      <c r="U1152" s="65" t="s">
        <v>215</v>
      </c>
      <c r="V1152" s="65" t="s">
        <v>14381</v>
      </c>
      <c r="W1152" s="66"/>
      <c r="Y1152" s="66"/>
      <c r="Z1152" s="66"/>
      <c r="AA1152" s="65" t="s">
        <v>14382</v>
      </c>
      <c r="AQ1152" s="64">
        <v>402.5</v>
      </c>
      <c r="AV1152" s="66"/>
      <c r="AX1152" s="66"/>
      <c r="AY1152" s="67" t="s">
        <v>15546</v>
      </c>
      <c r="BE1152" s="66"/>
    </row>
    <row r="1153" spans="1:57">
      <c r="A1153" s="9" t="str">
        <f t="shared" si="54"/>
        <v>2026-01</v>
      </c>
      <c r="B1153" s="9" t="str">
        <f>_xlfn.XLOOKUP(I1153,过机服务商重量差!A:A,过机服务商重量差!G:G)</f>
        <v>风清扬</v>
      </c>
      <c r="C1153" s="9" t="str">
        <f>IF(N1153="FBA","主营产品",IF(N1153="专线","专线",LOOKUP(1,0/((G1153&gt;=提成标准!D:D)*(G1153&lt;提成标准!E:E)),提成标准!C:C)))</f>
        <v>快递大货</v>
      </c>
      <c r="D1153" s="9">
        <f t="shared" si="55"/>
        <v>49</v>
      </c>
      <c r="E1153" s="9">
        <f>_xlfn.XLOOKUP(C1153,提成标准!C:C,提成标准!H:H,"")</f>
        <v>0.1</v>
      </c>
      <c r="F1153" s="9">
        <f t="shared" si="56"/>
        <v>4.9</v>
      </c>
      <c r="G1153" s="9">
        <f>_xlfn.XLOOKUP(I1153,过机服务商重量差!A:A,过机服务商重量差!L:L)</f>
        <v>49</v>
      </c>
      <c r="H1153" s="9" t="str">
        <f ca="1">IFERROR(LOOKUP(1,0/((B1153=名单!B:B)*(VALUE(AY1153)&gt;=名单!E:E)*(VALUE(AY1153)&lt;=名单!G:G)*(AA1153="正常走货")),名单!H:H),"否")</f>
        <v>否</v>
      </c>
      <c r="I1153" s="64" t="s">
        <v>3569</v>
      </c>
      <c r="J1153" s="64" t="s">
        <v>3571</v>
      </c>
      <c r="L1153" s="65" t="s">
        <v>2375</v>
      </c>
      <c r="N1153" s="64" t="s">
        <v>18</v>
      </c>
      <c r="O1153" s="66"/>
      <c r="P1153" s="66"/>
      <c r="T1153" s="66"/>
      <c r="U1153" s="65" t="s">
        <v>215</v>
      </c>
      <c r="V1153" s="65" t="s">
        <v>14381</v>
      </c>
      <c r="W1153" s="66"/>
      <c r="Y1153" s="66"/>
      <c r="Z1153" s="66"/>
      <c r="AA1153" s="65" t="s">
        <v>14382</v>
      </c>
      <c r="AQ1153" s="64">
        <v>100</v>
      </c>
      <c r="AU1153" s="66"/>
      <c r="AV1153" s="66"/>
      <c r="AW1153" s="66"/>
      <c r="AX1153" s="66"/>
      <c r="AY1153" s="67" t="s">
        <v>15547</v>
      </c>
      <c r="BE1153" s="66"/>
    </row>
    <row r="1154" spans="1:57">
      <c r="A1154" s="9" t="str">
        <f t="shared" si="54"/>
        <v>2026-01</v>
      </c>
      <c r="B1154" s="9" t="str">
        <f>_xlfn.XLOOKUP(I1154,过机服务商重量差!A:A,过机服务商重量差!G:G)</f>
        <v>007</v>
      </c>
      <c r="C1154" s="9" t="str">
        <f>IF(N1154="FBA","主营产品",IF(N1154="专线","专线",LOOKUP(1,0/((G1154&gt;=提成标准!D:D)*(G1154&lt;提成标准!E:E)),提成标准!C:C)))</f>
        <v>快递大货</v>
      </c>
      <c r="D1154" s="9">
        <f t="shared" si="55"/>
        <v>43</v>
      </c>
      <c r="E1154" s="9">
        <f>_xlfn.XLOOKUP(C1154,提成标准!C:C,提成标准!H:H,"")</f>
        <v>0.1</v>
      </c>
      <c r="F1154" s="9">
        <f t="shared" si="56"/>
        <v>4.3</v>
      </c>
      <c r="G1154" s="9">
        <f>_xlfn.XLOOKUP(I1154,过机服务商重量差!A:A,过机服务商重量差!L:L)</f>
        <v>43</v>
      </c>
      <c r="H1154" s="9" t="str">
        <f ca="1">IFERROR(LOOKUP(1,0/((B1154=名单!B:B)*(VALUE(AY1154)&gt;=名单!E:E)*(VALUE(AY1154)&lt;=名单!G:G)*(AA1154="正常走货")),名单!H:H),"否")</f>
        <v>否</v>
      </c>
      <c r="I1154" s="64" t="s">
        <v>3572</v>
      </c>
      <c r="J1154" s="64" t="s">
        <v>3574</v>
      </c>
      <c r="L1154" s="65" t="s">
        <v>168</v>
      </c>
      <c r="N1154" s="64" t="s">
        <v>18</v>
      </c>
      <c r="O1154" s="66"/>
      <c r="P1154" s="66"/>
      <c r="T1154" s="66"/>
      <c r="U1154" s="65" t="s">
        <v>215</v>
      </c>
      <c r="V1154" s="65" t="s">
        <v>14381</v>
      </c>
      <c r="W1154" s="66"/>
      <c r="Y1154" s="66"/>
      <c r="Z1154" s="66"/>
      <c r="AA1154" s="65" t="s">
        <v>14382</v>
      </c>
      <c r="AQ1154" s="64">
        <v>494.5</v>
      </c>
      <c r="AU1154" s="66"/>
      <c r="AV1154" s="66"/>
      <c r="AW1154" s="66"/>
      <c r="AX1154" s="66"/>
      <c r="AY1154" s="67" t="s">
        <v>15548</v>
      </c>
      <c r="BE1154" s="66"/>
    </row>
    <row r="1155" spans="1:57">
      <c r="A1155" s="9" t="str">
        <f t="shared" si="54"/>
        <v>2026-01</v>
      </c>
      <c r="B1155" s="9" t="str">
        <f>_xlfn.XLOOKUP(I1155,过机服务商重量差!A:A,过机服务商重量差!G:G)</f>
        <v>帅时莹</v>
      </c>
      <c r="C1155" s="9" t="str">
        <f>IF(N1155="FBA","主营产品",IF(N1155="专线","专线",LOOKUP(1,0/((G1155&gt;=提成标准!D:D)*(G1155&lt;提成标准!E:E)),提成标准!C:C)))</f>
        <v>快递大货</v>
      </c>
      <c r="D1155" s="9">
        <f t="shared" si="55"/>
        <v>133</v>
      </c>
      <c r="E1155" s="9">
        <f>_xlfn.XLOOKUP(C1155,提成标准!C:C,提成标准!H:H,"")</f>
        <v>0.1</v>
      </c>
      <c r="F1155" s="9">
        <f t="shared" si="56"/>
        <v>13.3</v>
      </c>
      <c r="G1155" s="9">
        <f>_xlfn.XLOOKUP(I1155,过机服务商重量差!A:A,过机服务商重量差!L:L)</f>
        <v>133</v>
      </c>
      <c r="H1155" s="9" t="str">
        <f ca="1">IFERROR(LOOKUP(1,0/((B1155=名单!B:B)*(VALUE(AY1155)&gt;=名单!E:E)*(VALUE(AY1155)&lt;=名单!G:G)*(AA1155="正常走货")),名单!H:H),"否")</f>
        <v>否</v>
      </c>
      <c r="I1155" s="64" t="s">
        <v>3575</v>
      </c>
      <c r="J1155" s="64" t="s">
        <v>3577</v>
      </c>
      <c r="L1155" s="65" t="s">
        <v>287</v>
      </c>
      <c r="N1155" s="64" t="s">
        <v>18</v>
      </c>
      <c r="O1155" s="66"/>
      <c r="P1155" s="66"/>
      <c r="T1155" s="66"/>
      <c r="U1155" s="65" t="s">
        <v>540</v>
      </c>
      <c r="V1155" s="65" t="s">
        <v>14413</v>
      </c>
      <c r="W1155" s="66"/>
      <c r="Y1155" s="66"/>
      <c r="Z1155" s="66"/>
      <c r="AA1155" s="65" t="s">
        <v>14382</v>
      </c>
      <c r="AQ1155" s="64">
        <v>398.9</v>
      </c>
      <c r="AV1155" s="66"/>
      <c r="AX1155" s="66"/>
      <c r="AY1155" s="67" t="s">
        <v>15549</v>
      </c>
      <c r="BE1155" s="66"/>
    </row>
    <row r="1156" spans="1:57">
      <c r="A1156" s="9" t="str">
        <f t="shared" si="54"/>
        <v>2026-01</v>
      </c>
      <c r="B1156" s="9" t="str">
        <f>_xlfn.XLOOKUP(I1156,过机服务商重量差!A:A,过机服务商重量差!G:G)</f>
        <v>无崖子</v>
      </c>
      <c r="C1156" s="9" t="str">
        <f>IF(N1156="FBA","主营产品",IF(N1156="专线","专线",LOOKUP(1,0/((G1156&gt;=提成标准!D:D)*(G1156&lt;提成标准!E:E)),提成标准!C:C)))</f>
        <v>快递小货</v>
      </c>
      <c r="D1156" s="9">
        <f t="shared" si="55"/>
        <v>1</v>
      </c>
      <c r="E1156" s="9">
        <f>_xlfn.XLOOKUP(C1156,提成标准!C:C,提成标准!H:H,"")</f>
        <v>2</v>
      </c>
      <c r="F1156" s="9">
        <f t="shared" si="56"/>
        <v>2</v>
      </c>
      <c r="G1156" s="9">
        <f>_xlfn.XLOOKUP(I1156,过机服务商重量差!A:A,过机服务商重量差!L:L)</f>
        <v>4</v>
      </c>
      <c r="H1156" s="9" t="str">
        <f ca="1">IFERROR(LOOKUP(1,0/((B1156=名单!B:B)*(VALUE(AY1156)&gt;=名单!E:E)*(VALUE(AY1156)&lt;=名单!G:G)*(AA1156="正常走货")),名单!H:H),"否")</f>
        <v>是</v>
      </c>
      <c r="I1156" s="64" t="s">
        <v>3578</v>
      </c>
      <c r="J1156" s="64" t="s">
        <v>3580</v>
      </c>
      <c r="L1156" s="65" t="s">
        <v>3253</v>
      </c>
      <c r="N1156" s="64" t="s">
        <v>18</v>
      </c>
      <c r="O1156" s="66"/>
      <c r="P1156" s="66"/>
      <c r="T1156" s="66"/>
      <c r="U1156" s="65" t="s">
        <v>86</v>
      </c>
      <c r="V1156" s="65" t="s">
        <v>14381</v>
      </c>
      <c r="W1156" s="66"/>
      <c r="Y1156" s="66"/>
      <c r="Z1156" s="66"/>
      <c r="AA1156" s="65" t="s">
        <v>14382</v>
      </c>
      <c r="AQ1156" s="64">
        <v>0</v>
      </c>
      <c r="AU1156" s="66"/>
      <c r="AV1156" s="66"/>
      <c r="AW1156" s="66"/>
      <c r="AX1156" s="66"/>
      <c r="AY1156" s="67" t="s">
        <v>15550</v>
      </c>
      <c r="BE1156" s="66"/>
    </row>
    <row r="1157" spans="1:57">
      <c r="A1157" s="9" t="str">
        <f t="shared" si="54"/>
        <v>2026-01</v>
      </c>
      <c r="B1157" s="9" t="str">
        <f>_xlfn.XLOOKUP(I1157,过机服务商重量差!A:A,过机服务商重量差!G:G)</f>
        <v>风清扬</v>
      </c>
      <c r="C1157" s="9" t="str">
        <f>IF(N1157="FBA","主营产品",IF(N1157="专线","专线",LOOKUP(1,0/((G1157&gt;=提成标准!D:D)*(G1157&lt;提成标准!E:E)),提成标准!C:C)))</f>
        <v>快递大货</v>
      </c>
      <c r="D1157" s="9">
        <f t="shared" si="55"/>
        <v>45</v>
      </c>
      <c r="E1157" s="9">
        <f>_xlfn.XLOOKUP(C1157,提成标准!C:C,提成标准!H:H,"")</f>
        <v>0.1</v>
      </c>
      <c r="F1157" s="9">
        <f t="shared" si="56"/>
        <v>4.5</v>
      </c>
      <c r="G1157" s="9">
        <f>_xlfn.XLOOKUP(I1157,过机服务商重量差!A:A,过机服务商重量差!L:L)</f>
        <v>45</v>
      </c>
      <c r="H1157" s="9" t="str">
        <f ca="1">IFERROR(LOOKUP(1,0/((B1157=名单!B:B)*(VALUE(AY1157)&gt;=名单!E:E)*(VALUE(AY1157)&lt;=名单!G:G)*(AA1157="正常走货")),名单!H:H),"否")</f>
        <v>否</v>
      </c>
      <c r="I1157" s="64" t="s">
        <v>3581</v>
      </c>
      <c r="J1157" s="64" t="s">
        <v>50</v>
      </c>
      <c r="L1157" s="65" t="s">
        <v>1093</v>
      </c>
      <c r="N1157" s="64" t="s">
        <v>18</v>
      </c>
      <c r="O1157" s="66"/>
      <c r="P1157" s="66"/>
      <c r="T1157" s="66"/>
      <c r="U1157" s="65" t="s">
        <v>145</v>
      </c>
      <c r="V1157" s="65" t="s">
        <v>14410</v>
      </c>
      <c r="W1157" s="66"/>
      <c r="Y1157" s="66"/>
      <c r="Z1157" s="66"/>
      <c r="AA1157" s="65" t="s">
        <v>14382</v>
      </c>
      <c r="AQ1157" s="64">
        <v>93</v>
      </c>
      <c r="AU1157" s="66"/>
      <c r="AV1157" s="66"/>
      <c r="AW1157" s="66"/>
      <c r="AX1157" s="66"/>
      <c r="AY1157" s="67" t="s">
        <v>15551</v>
      </c>
      <c r="BE1157" s="66"/>
    </row>
    <row r="1158" spans="1:57">
      <c r="A1158" s="9" t="str">
        <f t="shared" si="54"/>
        <v>2026-01</v>
      </c>
      <c r="B1158" s="9" t="str">
        <f>_xlfn.XLOOKUP(I1158,过机服务商重量差!A:A,过机服务商重量差!G:G)</f>
        <v>小旋风</v>
      </c>
      <c r="C1158" s="9" t="str">
        <f>IF(N1158="FBA","主营产品",IF(N1158="专线","专线",LOOKUP(1,0/((G1158&gt;=提成标准!D:D)*(G1158&lt;提成标准!E:E)),提成标准!C:C)))</f>
        <v>快递大货</v>
      </c>
      <c r="D1158" s="9">
        <f t="shared" si="55"/>
        <v>33</v>
      </c>
      <c r="E1158" s="9">
        <f>_xlfn.XLOOKUP(C1158,提成标准!C:C,提成标准!H:H,"")</f>
        <v>0.1</v>
      </c>
      <c r="F1158" s="9">
        <f t="shared" si="56"/>
        <v>3.3</v>
      </c>
      <c r="G1158" s="9">
        <f>_xlfn.XLOOKUP(I1158,过机服务商重量差!A:A,过机服务商重量差!L:L)</f>
        <v>33</v>
      </c>
      <c r="H1158" s="9" t="str">
        <f ca="1">IFERROR(LOOKUP(1,0/((B1158=名单!B:B)*(VALUE(AY1158)&gt;=名单!E:E)*(VALUE(AY1158)&lt;=名单!G:G)*(AA1158="正常走货")),名单!H:H),"否")</f>
        <v>否</v>
      </c>
      <c r="I1158" s="64" t="s">
        <v>3583</v>
      </c>
      <c r="J1158" s="64" t="s">
        <v>3585</v>
      </c>
      <c r="L1158" s="65" t="s">
        <v>3586</v>
      </c>
      <c r="N1158" s="64" t="s">
        <v>18</v>
      </c>
      <c r="O1158" s="66"/>
      <c r="P1158" s="66"/>
      <c r="T1158" s="66"/>
      <c r="U1158" s="65" t="s">
        <v>145</v>
      </c>
      <c r="V1158" s="65" t="s">
        <v>14410</v>
      </c>
      <c r="W1158" s="66"/>
      <c r="Y1158" s="66"/>
      <c r="Z1158" s="66"/>
      <c r="AA1158" s="65" t="s">
        <v>14382</v>
      </c>
      <c r="AQ1158" s="64">
        <v>6.59999999999999</v>
      </c>
      <c r="AU1158" s="66"/>
      <c r="AV1158" s="66"/>
      <c r="AW1158" s="66"/>
      <c r="AX1158" s="66"/>
      <c r="AY1158" s="67" t="s">
        <v>15552</v>
      </c>
      <c r="BE1158" s="66"/>
    </row>
    <row r="1159" spans="1:57">
      <c r="A1159" s="9" t="str">
        <f t="shared" si="54"/>
        <v>2026-01</v>
      </c>
      <c r="B1159" s="9" t="str">
        <f>_xlfn.XLOOKUP(I1159,过机服务商重量差!A:A,过机服务商重量差!G:G)</f>
        <v>无崖子</v>
      </c>
      <c r="C1159" s="9" t="str">
        <f>IF(N1159="FBA","主营产品",IF(N1159="专线","专线",LOOKUP(1,0/((G1159&gt;=提成标准!D:D)*(G1159&lt;提成标准!E:E)),提成标准!C:C)))</f>
        <v>快递大货</v>
      </c>
      <c r="D1159" s="9">
        <f t="shared" si="55"/>
        <v>219</v>
      </c>
      <c r="E1159" s="9">
        <f>_xlfn.XLOOKUP(C1159,提成标准!C:C,提成标准!H:H,"")</f>
        <v>0.1</v>
      </c>
      <c r="F1159" s="9">
        <f t="shared" si="56"/>
        <v>21.9</v>
      </c>
      <c r="G1159" s="9">
        <f>_xlfn.XLOOKUP(I1159,过机服务商重量差!A:A,过机服务商重量差!L:L)</f>
        <v>219</v>
      </c>
      <c r="H1159" s="9" t="str">
        <f ca="1">IFERROR(LOOKUP(1,0/((B1159=名单!B:B)*(VALUE(AY1159)&gt;=名单!E:E)*(VALUE(AY1159)&lt;=名单!G:G)*(AA1159="正常走货")),名单!H:H),"否")</f>
        <v>是</v>
      </c>
      <c r="I1159" s="64" t="s">
        <v>3587</v>
      </c>
      <c r="J1159" s="64" t="s">
        <v>3587</v>
      </c>
      <c r="L1159" s="65" t="s">
        <v>128</v>
      </c>
      <c r="N1159" s="64" t="s">
        <v>18</v>
      </c>
      <c r="O1159" s="66"/>
      <c r="P1159" s="66"/>
      <c r="T1159" s="66"/>
      <c r="U1159" s="65" t="s">
        <v>1410</v>
      </c>
      <c r="V1159" s="65" t="s">
        <v>14410</v>
      </c>
      <c r="W1159" s="66"/>
      <c r="Y1159" s="66"/>
      <c r="Z1159" s="66"/>
      <c r="AA1159" s="65" t="s">
        <v>14382</v>
      </c>
      <c r="AQ1159" s="64">
        <v>222.2</v>
      </c>
      <c r="AU1159" s="66"/>
      <c r="AV1159" s="66"/>
      <c r="AW1159" s="66"/>
      <c r="AX1159" s="66"/>
      <c r="AY1159" s="67" t="s">
        <v>15553</v>
      </c>
      <c r="BE1159" s="66"/>
    </row>
    <row r="1160" spans="1:57">
      <c r="A1160" s="9" t="str">
        <f t="shared" si="54"/>
        <v>2026-01</v>
      </c>
      <c r="B1160" s="9" t="str">
        <f>_xlfn.XLOOKUP(I1160,过机服务商重量差!A:A,过机服务商重量差!G:G)</f>
        <v>玉麒麟</v>
      </c>
      <c r="C1160" s="9" t="str">
        <f>IF(N1160="FBA","主营产品",IF(N1160="专线","专线",LOOKUP(1,0/((G1160&gt;=提成标准!D:D)*(G1160&lt;提成标准!E:E)),提成标准!C:C)))</f>
        <v>快递小货</v>
      </c>
      <c r="D1160" s="9">
        <f t="shared" si="55"/>
        <v>1</v>
      </c>
      <c r="E1160" s="9">
        <f>_xlfn.XLOOKUP(C1160,提成标准!C:C,提成标准!H:H,"")</f>
        <v>2</v>
      </c>
      <c r="F1160" s="9">
        <f t="shared" si="56"/>
        <v>2</v>
      </c>
      <c r="G1160" s="9">
        <f>_xlfn.XLOOKUP(I1160,过机服务商重量差!A:A,过机服务商重量差!L:L)</f>
        <v>6</v>
      </c>
      <c r="H1160" s="9" t="str">
        <f ca="1">IFERROR(LOOKUP(1,0/((B1160=名单!B:B)*(VALUE(AY1160)&gt;=名单!E:E)*(VALUE(AY1160)&lt;=名单!G:G)*(AA1160="正常走货")),名单!H:H),"否")</f>
        <v>否</v>
      </c>
      <c r="I1160" s="64" t="s">
        <v>3589</v>
      </c>
      <c r="J1160" s="64" t="s">
        <v>3591</v>
      </c>
      <c r="L1160" s="65" t="s">
        <v>17</v>
      </c>
      <c r="N1160" s="64" t="s">
        <v>18</v>
      </c>
      <c r="O1160" s="66"/>
      <c r="P1160" s="66"/>
      <c r="T1160" s="66"/>
      <c r="U1160" s="65" t="s">
        <v>1567</v>
      </c>
      <c r="V1160" s="65" t="s">
        <v>14389</v>
      </c>
      <c r="W1160" s="66"/>
      <c r="Y1160" s="66"/>
      <c r="Z1160" s="66"/>
      <c r="AA1160" s="65" t="s">
        <v>14382</v>
      </c>
      <c r="AQ1160" s="64">
        <v>85.5</v>
      </c>
      <c r="AU1160" s="66"/>
      <c r="AV1160" s="66"/>
      <c r="AW1160" s="66"/>
      <c r="AX1160" s="66"/>
      <c r="AY1160" s="67" t="s">
        <v>15554</v>
      </c>
      <c r="BE1160" s="66"/>
    </row>
    <row r="1161" spans="1:57">
      <c r="A1161" s="9" t="str">
        <f t="shared" si="54"/>
        <v>2026-01</v>
      </c>
      <c r="B1161" s="9" t="str">
        <f>_xlfn.XLOOKUP(I1161,过机服务商重量差!A:A,过机服务商重量差!G:G)</f>
        <v>风清扬</v>
      </c>
      <c r="C1161" s="9" t="str">
        <f>IF(N1161="FBA","主营产品",IF(N1161="专线","专线",LOOKUP(1,0/((G1161&gt;=提成标准!D:D)*(G1161&lt;提成标准!E:E)),提成标准!C:C)))</f>
        <v>快递大货</v>
      </c>
      <c r="D1161" s="9">
        <f t="shared" si="55"/>
        <v>281</v>
      </c>
      <c r="E1161" s="9">
        <f>_xlfn.XLOOKUP(C1161,提成标准!C:C,提成标准!H:H,"")</f>
        <v>0.1</v>
      </c>
      <c r="F1161" s="9">
        <f t="shared" si="56"/>
        <v>28.1</v>
      </c>
      <c r="G1161" s="9">
        <f>_xlfn.XLOOKUP(I1161,过机服务商重量差!A:A,过机服务商重量差!L:L)</f>
        <v>281</v>
      </c>
      <c r="H1161" s="9" t="str">
        <f ca="1">IFERROR(LOOKUP(1,0/((B1161=名单!B:B)*(VALUE(AY1161)&gt;=名单!E:E)*(VALUE(AY1161)&lt;=名单!G:G)*(AA1161="正常走货")),名单!H:H),"否")</f>
        <v>否</v>
      </c>
      <c r="I1161" s="64" t="s">
        <v>3592</v>
      </c>
      <c r="J1161" s="64" t="s">
        <v>50</v>
      </c>
      <c r="L1161" s="65" t="s">
        <v>231</v>
      </c>
      <c r="N1161" s="64" t="s">
        <v>18</v>
      </c>
      <c r="O1161" s="66"/>
      <c r="P1161" s="66"/>
      <c r="T1161" s="66"/>
      <c r="U1161" s="65" t="s">
        <v>223</v>
      </c>
      <c r="V1161" s="65" t="s">
        <v>14413</v>
      </c>
      <c r="W1161" s="66"/>
      <c r="Y1161" s="66"/>
      <c r="Z1161" s="66"/>
      <c r="AA1161" s="65" t="s">
        <v>14382</v>
      </c>
      <c r="AQ1161" s="64">
        <v>134</v>
      </c>
      <c r="AU1161" s="66"/>
      <c r="AV1161" s="66"/>
      <c r="AW1161" s="66"/>
      <c r="AX1161" s="66"/>
      <c r="AY1161" s="67" t="s">
        <v>15555</v>
      </c>
      <c r="BE1161" s="66"/>
    </row>
    <row r="1162" spans="1:57">
      <c r="A1162" s="9" t="str">
        <f t="shared" si="54"/>
        <v>2026-01</v>
      </c>
      <c r="B1162" s="9" t="str">
        <f>_xlfn.XLOOKUP(I1162,过机服务商重量差!A:A,过机服务商重量差!G:G)</f>
        <v>玉麒麟</v>
      </c>
      <c r="C1162" s="9" t="str">
        <f>IF(N1162="FBA","主营产品",IF(N1162="专线","专线",LOOKUP(1,0/((G1162&gt;=提成标准!D:D)*(G1162&lt;提成标准!E:E)),提成标准!C:C)))</f>
        <v>快递大货</v>
      </c>
      <c r="D1162" s="9">
        <f t="shared" si="55"/>
        <v>21</v>
      </c>
      <c r="E1162" s="9">
        <f>_xlfn.XLOOKUP(C1162,提成标准!C:C,提成标准!H:H,"")</f>
        <v>0.1</v>
      </c>
      <c r="F1162" s="9">
        <f t="shared" si="56"/>
        <v>2.1</v>
      </c>
      <c r="G1162" s="9">
        <f>_xlfn.XLOOKUP(I1162,过机服务商重量差!A:A,过机服务商重量差!L:L)</f>
        <v>21</v>
      </c>
      <c r="H1162" s="9" t="str">
        <f ca="1">IFERROR(LOOKUP(1,0/((B1162=名单!B:B)*(VALUE(AY1162)&gt;=名单!E:E)*(VALUE(AY1162)&lt;=名单!G:G)*(AA1162="正常走货")),名单!H:H),"否")</f>
        <v>否</v>
      </c>
      <c r="I1162" s="64" t="s">
        <v>3594</v>
      </c>
      <c r="J1162" s="64" t="s">
        <v>3596</v>
      </c>
      <c r="L1162" s="65" t="s">
        <v>17</v>
      </c>
      <c r="N1162" s="64" t="s">
        <v>18</v>
      </c>
      <c r="O1162" s="66"/>
      <c r="P1162" s="66"/>
      <c r="T1162" s="66"/>
      <c r="U1162" s="65" t="s">
        <v>442</v>
      </c>
      <c r="V1162" s="65" t="s">
        <v>14413</v>
      </c>
      <c r="W1162" s="66"/>
      <c r="Y1162" s="66"/>
      <c r="Z1162" s="66"/>
      <c r="AA1162" s="65" t="s">
        <v>14382</v>
      </c>
      <c r="AQ1162" s="64">
        <v>21</v>
      </c>
      <c r="AV1162" s="66"/>
      <c r="AX1162" s="66"/>
      <c r="AY1162" s="67" t="s">
        <v>15556</v>
      </c>
      <c r="BE1162" s="66"/>
    </row>
    <row r="1163" spans="1:57">
      <c r="A1163" s="9" t="str">
        <f t="shared" si="54"/>
        <v>2026-01</v>
      </c>
      <c r="B1163" s="9" t="str">
        <f>_xlfn.XLOOKUP(I1163,过机服务商重量差!A:A,过机服务商重量差!G:G)</f>
        <v>风清扬</v>
      </c>
      <c r="C1163" s="9" t="str">
        <f>IF(N1163="FBA","主营产品",IF(N1163="专线","专线",LOOKUP(1,0/((G1163&gt;=提成标准!D:D)*(G1163&lt;提成标准!E:E)),提成标准!C:C)))</f>
        <v>快递大货</v>
      </c>
      <c r="D1163" s="9">
        <f t="shared" si="55"/>
        <v>1844</v>
      </c>
      <c r="E1163" s="9">
        <f>_xlfn.XLOOKUP(C1163,提成标准!C:C,提成标准!H:H,"")</f>
        <v>0.1</v>
      </c>
      <c r="F1163" s="9">
        <f t="shared" si="56"/>
        <v>184.4</v>
      </c>
      <c r="G1163" s="9">
        <f>_xlfn.XLOOKUP(I1163,过机服务商重量差!A:A,过机服务商重量差!L:L)</f>
        <v>1844</v>
      </c>
      <c r="H1163" s="9" t="str">
        <f ca="1">IFERROR(LOOKUP(1,0/((B1163=名单!B:B)*(VALUE(AY1163)&gt;=名单!E:E)*(VALUE(AY1163)&lt;=名单!G:G)*(AA1163="正常走货")),名单!H:H),"否")</f>
        <v>否</v>
      </c>
      <c r="I1163" s="64" t="s">
        <v>3597</v>
      </c>
      <c r="J1163" s="64" t="s">
        <v>50</v>
      </c>
      <c r="L1163" s="65" t="s">
        <v>1516</v>
      </c>
      <c r="N1163" s="64" t="s">
        <v>18</v>
      </c>
      <c r="O1163" s="66"/>
      <c r="P1163" s="66"/>
      <c r="T1163" s="66"/>
      <c r="U1163" s="65" t="s">
        <v>145</v>
      </c>
      <c r="V1163" s="65" t="s">
        <v>14410</v>
      </c>
      <c r="W1163" s="66"/>
      <c r="Y1163" s="66"/>
      <c r="Z1163" s="66"/>
      <c r="AA1163" s="65" t="s">
        <v>14382</v>
      </c>
      <c r="AQ1163" s="64">
        <v>1917.2</v>
      </c>
      <c r="AV1163" s="66"/>
      <c r="AX1163" s="66"/>
      <c r="AY1163" s="67" t="s">
        <v>15557</v>
      </c>
      <c r="BE1163" s="66"/>
    </row>
    <row r="1164" spans="1:57">
      <c r="A1164" s="9" t="str">
        <f t="shared" si="54"/>
        <v>2026-01</v>
      </c>
      <c r="B1164" s="9" t="str">
        <f>_xlfn.XLOOKUP(I1164,过机服务商重量差!A:A,过机服务商重量差!G:G)</f>
        <v>玉麒麟</v>
      </c>
      <c r="C1164" s="9" t="str">
        <f>IF(N1164="FBA","主营产品",IF(N1164="专线","专线",LOOKUP(1,0/((G1164&gt;=提成标准!D:D)*(G1164&lt;提成标准!E:E)),提成标准!C:C)))</f>
        <v>快递小货</v>
      </c>
      <c r="D1164" s="9">
        <f t="shared" si="55"/>
        <v>1</v>
      </c>
      <c r="E1164" s="9">
        <f>_xlfn.XLOOKUP(C1164,提成标准!C:C,提成标准!H:H,"")</f>
        <v>2</v>
      </c>
      <c r="F1164" s="9">
        <f t="shared" si="56"/>
        <v>2</v>
      </c>
      <c r="G1164" s="9">
        <f>_xlfn.XLOOKUP(I1164,过机服务商重量差!A:A,过机服务商重量差!L:L)</f>
        <v>6</v>
      </c>
      <c r="H1164" s="9" t="str">
        <f ca="1">IFERROR(LOOKUP(1,0/((B1164=名单!B:B)*(VALUE(AY1164)&gt;=名单!E:E)*(VALUE(AY1164)&lt;=名单!G:G)*(AA1164="正常走货")),名单!H:H),"否")</f>
        <v>否</v>
      </c>
      <c r="I1164" s="64" t="s">
        <v>3599</v>
      </c>
      <c r="J1164" s="64" t="s">
        <v>3601</v>
      </c>
      <c r="L1164" s="65" t="s">
        <v>17</v>
      </c>
      <c r="N1164" s="64" t="s">
        <v>18</v>
      </c>
      <c r="O1164" s="66"/>
      <c r="P1164" s="66"/>
      <c r="T1164" s="66"/>
      <c r="U1164" s="65" t="s">
        <v>2305</v>
      </c>
      <c r="V1164" s="65" t="s">
        <v>14413</v>
      </c>
      <c r="W1164" s="66"/>
      <c r="Y1164" s="66"/>
      <c r="Z1164" s="66"/>
      <c r="AA1164" s="65" t="s">
        <v>14382</v>
      </c>
      <c r="AQ1164" s="64">
        <v>105.3</v>
      </c>
      <c r="AU1164" s="66"/>
      <c r="AV1164" s="66"/>
      <c r="AW1164" s="66"/>
      <c r="AX1164" s="66"/>
      <c r="AY1164" s="67" t="s">
        <v>15558</v>
      </c>
      <c r="BE1164" s="66"/>
    </row>
    <row r="1165" spans="1:57">
      <c r="A1165" s="9" t="str">
        <f t="shared" si="54"/>
        <v>2026-01</v>
      </c>
      <c r="B1165" s="9" t="str">
        <f>_xlfn.XLOOKUP(I1165,过机服务商重量差!A:A,过机服务商重量差!G:G)</f>
        <v>小旋风</v>
      </c>
      <c r="C1165" s="9" t="str">
        <f>IF(N1165="FBA","主营产品",IF(N1165="专线","专线",LOOKUP(1,0/((G1165&gt;=提成标准!D:D)*(G1165&lt;提成标准!E:E)),提成标准!C:C)))</f>
        <v>快递小货</v>
      </c>
      <c r="D1165" s="9">
        <f t="shared" si="55"/>
        <v>1</v>
      </c>
      <c r="E1165" s="9">
        <f>_xlfn.XLOOKUP(C1165,提成标准!C:C,提成标准!H:H,"")</f>
        <v>2</v>
      </c>
      <c r="F1165" s="9">
        <f t="shared" si="56"/>
        <v>2</v>
      </c>
      <c r="G1165" s="9">
        <f>_xlfn.XLOOKUP(I1165,过机服务商重量差!A:A,过机服务商重量差!L:L)</f>
        <v>1.5</v>
      </c>
      <c r="H1165" s="9" t="str">
        <f ca="1">IFERROR(LOOKUP(1,0/((B1165=名单!B:B)*(VALUE(AY1165)&gt;=名单!E:E)*(VALUE(AY1165)&lt;=名单!G:G)*(AA1165="正常走货")),名单!H:H),"否")</f>
        <v>否</v>
      </c>
      <c r="I1165" s="64" t="s">
        <v>3602</v>
      </c>
      <c r="J1165" s="64" t="s">
        <v>3604</v>
      </c>
      <c r="L1165" s="65" t="s">
        <v>310</v>
      </c>
      <c r="N1165" s="64" t="s">
        <v>18</v>
      </c>
      <c r="O1165" s="66"/>
      <c r="P1165" s="66"/>
      <c r="T1165" s="66"/>
      <c r="U1165" s="65" t="s">
        <v>130</v>
      </c>
      <c r="V1165" s="65" t="s">
        <v>14422</v>
      </c>
      <c r="W1165" s="66"/>
      <c r="Y1165" s="66"/>
      <c r="Z1165" s="66"/>
      <c r="AA1165" s="65" t="s">
        <v>14382</v>
      </c>
      <c r="AQ1165" s="64">
        <v>31</v>
      </c>
      <c r="AU1165" s="66"/>
      <c r="AV1165" s="66"/>
      <c r="AW1165" s="66"/>
      <c r="AX1165" s="66"/>
      <c r="AY1165" s="67" t="s">
        <v>15559</v>
      </c>
      <c r="BC1165" s="66"/>
      <c r="BE1165" s="66"/>
    </row>
    <row r="1166" spans="1:57">
      <c r="A1166" s="9" t="str">
        <f t="shared" si="54"/>
        <v>2026-01</v>
      </c>
      <c r="B1166" s="9" t="str">
        <f>_xlfn.XLOOKUP(I1166,过机服务商重量差!A:A,过机服务商重量差!G:G)</f>
        <v>007</v>
      </c>
      <c r="C1166" s="9" t="str">
        <f>IF(N1166="FBA","主营产品",IF(N1166="专线","专线",LOOKUP(1,0/((G1166&gt;=提成标准!D:D)*(G1166&lt;提成标准!E:E)),提成标准!C:C)))</f>
        <v>快递大货</v>
      </c>
      <c r="D1166" s="9">
        <f t="shared" si="55"/>
        <v>30</v>
      </c>
      <c r="E1166" s="9">
        <f>_xlfn.XLOOKUP(C1166,提成标准!C:C,提成标准!H:H,"")</f>
        <v>0.1</v>
      </c>
      <c r="F1166" s="9">
        <f t="shared" si="56"/>
        <v>3</v>
      </c>
      <c r="G1166" s="9">
        <f>_xlfn.XLOOKUP(I1166,过机服务商重量差!A:A,过机服务商重量差!L:L)</f>
        <v>30</v>
      </c>
      <c r="H1166" s="9" t="str">
        <f ca="1">IFERROR(LOOKUP(1,0/((B1166=名单!B:B)*(VALUE(AY1166)&gt;=名单!E:E)*(VALUE(AY1166)&lt;=名单!G:G)*(AA1166="正常走货")),名单!H:H),"否")</f>
        <v>否</v>
      </c>
      <c r="I1166" s="64" t="s">
        <v>3605</v>
      </c>
      <c r="J1166" s="64" t="s">
        <v>3607</v>
      </c>
      <c r="L1166" s="65" t="s">
        <v>266</v>
      </c>
      <c r="N1166" s="64" t="s">
        <v>18</v>
      </c>
      <c r="O1166" s="66"/>
      <c r="P1166" s="66"/>
      <c r="T1166" s="66"/>
      <c r="U1166" s="65" t="s">
        <v>471</v>
      </c>
      <c r="V1166" s="65" t="s">
        <v>14389</v>
      </c>
      <c r="W1166" s="66"/>
      <c r="Y1166" s="66"/>
      <c r="Z1166" s="66"/>
      <c r="AA1166" s="65" t="s">
        <v>14382</v>
      </c>
      <c r="AQ1166" s="64">
        <v>348</v>
      </c>
      <c r="AU1166" s="66"/>
      <c r="AV1166" s="66"/>
      <c r="AW1166" s="66"/>
      <c r="AX1166" s="66"/>
      <c r="AY1166" s="67" t="s">
        <v>15560</v>
      </c>
      <c r="BC1166" s="66"/>
      <c r="BE1166" s="66"/>
    </row>
    <row r="1167" spans="1:57">
      <c r="A1167" s="9" t="str">
        <f t="shared" si="54"/>
        <v>2026-01</v>
      </c>
      <c r="B1167" s="9" t="str">
        <f>_xlfn.XLOOKUP(I1167,过机服务商重量差!A:A,过机服务商重量差!G:G)</f>
        <v>小旋风</v>
      </c>
      <c r="C1167" s="9" t="str">
        <f>IF(N1167="FBA","主营产品",IF(N1167="专线","专线",LOOKUP(1,0/((G1167&gt;=提成标准!D:D)*(G1167&lt;提成标准!E:E)),提成标准!C:C)))</f>
        <v>快递大货</v>
      </c>
      <c r="D1167" s="9">
        <f t="shared" si="55"/>
        <v>70</v>
      </c>
      <c r="E1167" s="9">
        <f>_xlfn.XLOOKUP(C1167,提成标准!C:C,提成标准!H:H,"")</f>
        <v>0.1</v>
      </c>
      <c r="F1167" s="9">
        <f t="shared" si="56"/>
        <v>7</v>
      </c>
      <c r="G1167" s="9">
        <f>_xlfn.XLOOKUP(I1167,过机服务商重量差!A:A,过机服务商重量差!L:L)</f>
        <v>70</v>
      </c>
      <c r="H1167" s="9" t="str">
        <f ca="1">IFERROR(LOOKUP(1,0/((B1167=名单!B:B)*(VALUE(AY1167)&gt;=名单!E:E)*(VALUE(AY1167)&lt;=名单!G:G)*(AA1167="正常走货")),名单!H:H),"否")</f>
        <v>否</v>
      </c>
      <c r="I1167" s="64" t="s">
        <v>3608</v>
      </c>
      <c r="J1167" s="64" t="s">
        <v>36</v>
      </c>
      <c r="L1167" s="65" t="s">
        <v>3059</v>
      </c>
      <c r="N1167" s="64" t="s">
        <v>18</v>
      </c>
      <c r="O1167" s="66"/>
      <c r="P1167" s="66"/>
      <c r="T1167" s="66"/>
      <c r="U1167" s="65" t="s">
        <v>687</v>
      </c>
      <c r="V1167" s="65" t="s">
        <v>14410</v>
      </c>
      <c r="W1167" s="66"/>
      <c r="Y1167" s="66"/>
      <c r="Z1167" s="66"/>
      <c r="AA1167" s="65" t="s">
        <v>14437</v>
      </c>
      <c r="AQ1167" s="64">
        <v>0</v>
      </c>
      <c r="AU1167" s="66"/>
      <c r="AV1167" s="66"/>
      <c r="AW1167" s="66"/>
      <c r="AX1167" s="66"/>
      <c r="AY1167" s="67" t="s">
        <v>15561</v>
      </c>
      <c r="BE1167" s="66"/>
    </row>
    <row r="1168" spans="1:57">
      <c r="A1168" s="9" t="str">
        <f t="shared" si="54"/>
        <v>2026-01</v>
      </c>
      <c r="B1168" s="9" t="str">
        <f>_xlfn.XLOOKUP(I1168,过机服务商重量差!A:A,过机服务商重量差!G:G)</f>
        <v>玉麒麟</v>
      </c>
      <c r="C1168" s="9" t="str">
        <f>IF(N1168="FBA","主营产品",IF(N1168="专线","专线",LOOKUP(1,0/((G1168&gt;=提成标准!D:D)*(G1168&lt;提成标准!E:E)),提成标准!C:C)))</f>
        <v>快递大货</v>
      </c>
      <c r="D1168" s="9">
        <f t="shared" si="55"/>
        <v>23</v>
      </c>
      <c r="E1168" s="9">
        <f>_xlfn.XLOOKUP(C1168,提成标准!C:C,提成标准!H:H,"")</f>
        <v>0.1</v>
      </c>
      <c r="F1168" s="9">
        <f t="shared" si="56"/>
        <v>2.3</v>
      </c>
      <c r="G1168" s="9">
        <f>_xlfn.XLOOKUP(I1168,过机服务商重量差!A:A,过机服务商重量差!L:L)</f>
        <v>23</v>
      </c>
      <c r="H1168" s="9" t="str">
        <f ca="1">IFERROR(LOOKUP(1,0/((B1168=名单!B:B)*(VALUE(AY1168)&gt;=名单!E:E)*(VALUE(AY1168)&lt;=名单!G:G)*(AA1168="正常走货")),名单!H:H),"否")</f>
        <v>否</v>
      </c>
      <c r="I1168" s="64" t="s">
        <v>3610</v>
      </c>
      <c r="J1168" s="64" t="s">
        <v>3612</v>
      </c>
      <c r="L1168" s="65" t="s">
        <v>1080</v>
      </c>
      <c r="N1168" s="64" t="s">
        <v>18</v>
      </c>
      <c r="O1168" s="66"/>
      <c r="P1168" s="66"/>
      <c r="T1168" s="66"/>
      <c r="U1168" s="65" t="s">
        <v>2376</v>
      </c>
      <c r="V1168" s="65" t="s">
        <v>14581</v>
      </c>
      <c r="W1168" s="66"/>
      <c r="Y1168" s="66"/>
      <c r="Z1168" s="66"/>
      <c r="AA1168" s="65" t="s">
        <v>14382</v>
      </c>
      <c r="AQ1168" s="64">
        <v>319.6</v>
      </c>
      <c r="AU1168" s="66"/>
      <c r="AV1168" s="66"/>
      <c r="AW1168" s="66"/>
      <c r="AX1168" s="66"/>
      <c r="AY1168" s="67" t="s">
        <v>15562</v>
      </c>
      <c r="BC1168" s="66"/>
      <c r="BE1168" s="66"/>
    </row>
    <row r="1169" spans="1:58">
      <c r="A1169" s="9" t="str">
        <f t="shared" si="54"/>
        <v>2026-01</v>
      </c>
      <c r="B1169" s="9" t="str">
        <f>_xlfn.XLOOKUP(I1169,过机服务商重量差!A:A,过机服务商重量差!G:G)</f>
        <v>玉麒麟</v>
      </c>
      <c r="C1169" s="9" t="str">
        <f>IF(N1169="FBA","主营产品",IF(N1169="专线","专线",LOOKUP(1,0/((G1169&gt;=提成标准!D:D)*(G1169&lt;提成标准!E:E)),提成标准!C:C)))</f>
        <v>快递大货</v>
      </c>
      <c r="D1169" s="9">
        <f t="shared" si="55"/>
        <v>33</v>
      </c>
      <c r="E1169" s="9">
        <f>_xlfn.XLOOKUP(C1169,提成标准!C:C,提成标准!H:H,"")</f>
        <v>0.1</v>
      </c>
      <c r="F1169" s="9">
        <f t="shared" si="56"/>
        <v>3.3</v>
      </c>
      <c r="G1169" s="9">
        <f>_xlfn.XLOOKUP(I1169,过机服务商重量差!A:A,过机服务商重量差!L:L)</f>
        <v>33</v>
      </c>
      <c r="H1169" s="9" t="str">
        <f ca="1">IFERROR(LOOKUP(1,0/((B1169=名单!B:B)*(VALUE(AY1169)&gt;=名单!E:E)*(VALUE(AY1169)&lt;=名单!G:G)*(AA1169="正常走货")),名单!H:H),"否")</f>
        <v>否</v>
      </c>
      <c r="I1169" s="64" t="s">
        <v>3613</v>
      </c>
      <c r="J1169" s="64" t="s">
        <v>3615</v>
      </c>
      <c r="L1169" s="65" t="s">
        <v>1283</v>
      </c>
      <c r="N1169" s="64" t="s">
        <v>18</v>
      </c>
      <c r="O1169" s="66"/>
      <c r="P1169" s="66"/>
      <c r="T1169" s="66"/>
      <c r="U1169" s="65" t="s">
        <v>86</v>
      </c>
      <c r="V1169" s="65" t="s">
        <v>14381</v>
      </c>
      <c r="W1169" s="66"/>
      <c r="Y1169" s="66"/>
      <c r="Z1169" s="66"/>
      <c r="AA1169" s="65" t="s">
        <v>14382</v>
      </c>
      <c r="AQ1169" s="64">
        <v>0</v>
      </c>
      <c r="AU1169" s="66"/>
      <c r="AV1169" s="66"/>
      <c r="AW1169" s="66"/>
      <c r="AX1169" s="66"/>
      <c r="AY1169" s="67" t="s">
        <v>15563</v>
      </c>
      <c r="BC1169" s="66"/>
      <c r="BE1169" s="66"/>
    </row>
    <row r="1170" spans="1:58">
      <c r="A1170" s="9" t="str">
        <f t="shared" si="54"/>
        <v>2026-01</v>
      </c>
      <c r="B1170" s="9" t="str">
        <f>_xlfn.XLOOKUP(I1170,过机服务商重量差!A:A,过机服务商重量差!G:G)</f>
        <v>玉麒麟</v>
      </c>
      <c r="C1170" s="9" t="str">
        <f>IF(N1170="FBA","主营产品",IF(N1170="专线","专线",LOOKUP(1,0/((G1170&gt;=提成标准!D:D)*(G1170&lt;提成标准!E:E)),提成标准!C:C)))</f>
        <v>快递大货</v>
      </c>
      <c r="D1170" s="9">
        <f t="shared" si="55"/>
        <v>115</v>
      </c>
      <c r="E1170" s="9">
        <f>_xlfn.XLOOKUP(C1170,提成标准!C:C,提成标准!H:H,"")</f>
        <v>0.1</v>
      </c>
      <c r="F1170" s="9">
        <f t="shared" si="56"/>
        <v>11.5</v>
      </c>
      <c r="G1170" s="9">
        <f>_xlfn.XLOOKUP(I1170,过机服务商重量差!A:A,过机服务商重量差!L:L)</f>
        <v>115</v>
      </c>
      <c r="H1170" s="9" t="str">
        <f ca="1">IFERROR(LOOKUP(1,0/((B1170=名单!B:B)*(VALUE(AY1170)&gt;=名单!E:E)*(VALUE(AY1170)&lt;=名单!G:G)*(AA1170="正常走货")),名单!H:H),"否")</f>
        <v>否</v>
      </c>
      <c r="I1170" s="64" t="s">
        <v>3616</v>
      </c>
      <c r="J1170" s="64" t="s">
        <v>3618</v>
      </c>
      <c r="L1170" s="65" t="s">
        <v>17</v>
      </c>
      <c r="N1170" s="64" t="s">
        <v>18</v>
      </c>
      <c r="O1170" s="66"/>
      <c r="P1170" s="66"/>
      <c r="T1170" s="66"/>
      <c r="U1170" s="65" t="s">
        <v>558</v>
      </c>
      <c r="V1170" s="65" t="s">
        <v>14413</v>
      </c>
      <c r="W1170" s="66"/>
      <c r="Y1170" s="66"/>
      <c r="Z1170" s="66"/>
      <c r="AA1170" s="65" t="s">
        <v>14382</v>
      </c>
      <c r="AQ1170" s="64">
        <v>406</v>
      </c>
      <c r="AU1170" s="66"/>
      <c r="AV1170" s="66"/>
      <c r="AW1170" s="66"/>
      <c r="AX1170" s="66"/>
      <c r="AY1170" s="67" t="s">
        <v>15564</v>
      </c>
      <c r="BE1170" s="66"/>
    </row>
    <row r="1171" spans="1:58">
      <c r="A1171" s="9" t="str">
        <f t="shared" si="54"/>
        <v>2026-01</v>
      </c>
      <c r="B1171" s="9" t="str">
        <f>_xlfn.XLOOKUP(I1171,过机服务商重量差!A:A,过机服务商重量差!G:G)</f>
        <v>无崖子</v>
      </c>
      <c r="C1171" s="9" t="str">
        <f>IF(N1171="FBA","主营产品",IF(N1171="专线","专线",LOOKUP(1,0/((G1171&gt;=提成标准!D:D)*(G1171&lt;提成标准!E:E)),提成标准!C:C)))</f>
        <v>快递小货</v>
      </c>
      <c r="D1171" s="9">
        <f t="shared" si="55"/>
        <v>1</v>
      </c>
      <c r="E1171" s="9">
        <f>_xlfn.XLOOKUP(C1171,提成标准!C:C,提成标准!H:H,"")</f>
        <v>2</v>
      </c>
      <c r="F1171" s="9">
        <f t="shared" si="56"/>
        <v>2</v>
      </c>
      <c r="G1171" s="9">
        <f>_xlfn.XLOOKUP(I1171,过机服务商重量差!A:A,过机服务商重量差!L:L)</f>
        <v>14</v>
      </c>
      <c r="H1171" s="9" t="str">
        <f ca="1">IFERROR(LOOKUP(1,0/((B1171=名单!B:B)*(VALUE(AY1171)&gt;=名单!E:E)*(VALUE(AY1171)&lt;=名单!G:G)*(AA1171="正常走货")),名单!H:H),"否")</f>
        <v>是</v>
      </c>
      <c r="I1171" s="64" t="s">
        <v>3619</v>
      </c>
      <c r="J1171" s="64" t="s">
        <v>3621</v>
      </c>
      <c r="L1171" s="65" t="s">
        <v>590</v>
      </c>
      <c r="N1171" s="64" t="s">
        <v>18</v>
      </c>
      <c r="O1171" s="66"/>
      <c r="P1171" s="66"/>
      <c r="T1171" s="66"/>
      <c r="U1171" s="65" t="s">
        <v>120</v>
      </c>
      <c r="V1171" s="65" t="s">
        <v>14385</v>
      </c>
      <c r="W1171" s="66"/>
      <c r="Y1171" s="66"/>
      <c r="Z1171" s="66"/>
      <c r="AA1171" s="65" t="s">
        <v>14382</v>
      </c>
      <c r="AQ1171" s="64">
        <v>99.72</v>
      </c>
      <c r="AU1171" s="66"/>
      <c r="AV1171" s="66"/>
      <c r="AW1171" s="66"/>
      <c r="AX1171" s="66"/>
      <c r="AY1171" s="67" t="s">
        <v>15565</v>
      </c>
      <c r="BE1171" s="66"/>
    </row>
    <row r="1172" spans="1:58">
      <c r="A1172" s="9" t="str">
        <f t="shared" si="54"/>
        <v>2026-01</v>
      </c>
      <c r="B1172" s="9" t="str">
        <f>_xlfn.XLOOKUP(I1172,过机服务商重量差!A:A,过机服务商重量差!G:G)</f>
        <v>玉麒麟</v>
      </c>
      <c r="C1172" s="9" t="str">
        <f>IF(N1172="FBA","主营产品",IF(N1172="专线","专线",LOOKUP(1,0/((G1172&gt;=提成标准!D:D)*(G1172&lt;提成标准!E:E)),提成标准!C:C)))</f>
        <v>快递小货</v>
      </c>
      <c r="D1172" s="9">
        <f t="shared" si="55"/>
        <v>1</v>
      </c>
      <c r="E1172" s="9">
        <f>_xlfn.XLOOKUP(C1172,提成标准!C:C,提成标准!H:H,"")</f>
        <v>2</v>
      </c>
      <c r="F1172" s="9">
        <f t="shared" si="56"/>
        <v>2</v>
      </c>
      <c r="G1172" s="9">
        <f>_xlfn.XLOOKUP(I1172,过机服务商重量差!A:A,过机服务商重量差!L:L)</f>
        <v>5.5</v>
      </c>
      <c r="H1172" s="9" t="str">
        <f ca="1">IFERROR(LOOKUP(1,0/((B1172=名单!B:B)*(VALUE(AY1172)&gt;=名单!E:E)*(VALUE(AY1172)&lt;=名单!G:G)*(AA1172="正常走货")),名单!H:H),"否")</f>
        <v>否</v>
      </c>
      <c r="I1172" s="64" t="s">
        <v>3622</v>
      </c>
      <c r="J1172" s="64" t="s">
        <v>3624</v>
      </c>
      <c r="L1172" s="65" t="s">
        <v>17</v>
      </c>
      <c r="N1172" s="64" t="s">
        <v>18</v>
      </c>
      <c r="O1172" s="66"/>
      <c r="P1172" s="66"/>
      <c r="T1172" s="66"/>
      <c r="U1172" s="65" t="s">
        <v>152</v>
      </c>
      <c r="V1172" s="65" t="s">
        <v>14385</v>
      </c>
      <c r="W1172" s="66"/>
      <c r="Y1172" s="66"/>
      <c r="Z1172" s="66"/>
      <c r="AA1172" s="65" t="s">
        <v>14382</v>
      </c>
      <c r="AQ1172" s="64">
        <v>40</v>
      </c>
      <c r="AV1172" s="66"/>
      <c r="AW1172" s="66"/>
      <c r="AX1172" s="66"/>
      <c r="AY1172" s="67" t="s">
        <v>15566</v>
      </c>
      <c r="BE1172" s="66"/>
    </row>
    <row r="1173" spans="1:58">
      <c r="A1173" s="9" t="str">
        <f t="shared" si="54"/>
        <v>2026-01</v>
      </c>
      <c r="B1173" s="9" t="str">
        <f>_xlfn.XLOOKUP(I1173,过机服务商重量差!A:A,过机服务商重量差!G:G)</f>
        <v>玉麒麟</v>
      </c>
      <c r="C1173" s="9" t="str">
        <f>IF(N1173="FBA","主营产品",IF(N1173="专线","专线",LOOKUP(1,0/((G1173&gt;=提成标准!D:D)*(G1173&lt;提成标准!E:E)),提成标准!C:C)))</f>
        <v>快递小货</v>
      </c>
      <c r="D1173" s="9">
        <f t="shared" si="55"/>
        <v>1</v>
      </c>
      <c r="E1173" s="9">
        <f>_xlfn.XLOOKUP(C1173,提成标准!C:C,提成标准!H:H,"")</f>
        <v>2</v>
      </c>
      <c r="F1173" s="9">
        <f t="shared" si="56"/>
        <v>2</v>
      </c>
      <c r="G1173" s="9">
        <f>_xlfn.XLOOKUP(I1173,过机服务商重量差!A:A,过机服务商重量差!L:L)</f>
        <v>15</v>
      </c>
      <c r="H1173" s="9" t="str">
        <f ca="1">IFERROR(LOOKUP(1,0/((B1173=名单!B:B)*(VALUE(AY1173)&gt;=名单!E:E)*(VALUE(AY1173)&lt;=名单!G:G)*(AA1173="正常走货")),名单!H:H),"否")</f>
        <v>否</v>
      </c>
      <c r="I1173" s="64" t="s">
        <v>3625</v>
      </c>
      <c r="J1173" s="64" t="s">
        <v>3627</v>
      </c>
      <c r="L1173" s="65" t="s">
        <v>17</v>
      </c>
      <c r="N1173" s="64" t="s">
        <v>18</v>
      </c>
      <c r="O1173" s="66"/>
      <c r="P1173" s="66"/>
      <c r="T1173" s="66"/>
      <c r="U1173" s="65" t="s">
        <v>442</v>
      </c>
      <c r="V1173" s="65" t="s">
        <v>14413</v>
      </c>
      <c r="W1173" s="66"/>
      <c r="Y1173" s="66"/>
      <c r="Z1173" s="66"/>
      <c r="AA1173" s="65" t="s">
        <v>14382</v>
      </c>
      <c r="AQ1173" s="64">
        <v>0</v>
      </c>
      <c r="AV1173" s="66"/>
      <c r="AW1173" s="66"/>
      <c r="AX1173" s="66"/>
      <c r="AY1173" s="67" t="s">
        <v>15567</v>
      </c>
      <c r="BE1173" s="66"/>
      <c r="BF1173" s="66"/>
    </row>
    <row r="1174" spans="1:58">
      <c r="A1174" s="9" t="str">
        <f t="shared" si="54"/>
        <v>2026-01</v>
      </c>
      <c r="B1174" s="9" t="str">
        <f>_xlfn.XLOOKUP(I1174,过机服务商重量差!A:A,过机服务商重量差!G:G)</f>
        <v>玉麒麟</v>
      </c>
      <c r="C1174" s="9" t="str">
        <f>IF(N1174="FBA","主营产品",IF(N1174="专线","专线",LOOKUP(1,0/((G1174&gt;=提成标准!D:D)*(G1174&lt;提成标准!E:E)),提成标准!C:C)))</f>
        <v>快递大货</v>
      </c>
      <c r="D1174" s="9">
        <f t="shared" si="55"/>
        <v>22</v>
      </c>
      <c r="E1174" s="9">
        <f>_xlfn.XLOOKUP(C1174,提成标准!C:C,提成标准!H:H,"")</f>
        <v>0.1</v>
      </c>
      <c r="F1174" s="9">
        <f t="shared" si="56"/>
        <v>2.2</v>
      </c>
      <c r="G1174" s="9">
        <f>_xlfn.XLOOKUP(I1174,过机服务商重量差!A:A,过机服务商重量差!L:L)</f>
        <v>22</v>
      </c>
      <c r="H1174" s="9" t="str">
        <f ca="1">IFERROR(LOOKUP(1,0/((B1174=名单!B:B)*(VALUE(AY1174)&gt;=名单!E:E)*(VALUE(AY1174)&lt;=名单!G:G)*(AA1174="正常走货")),名单!H:H),"否")</f>
        <v>否</v>
      </c>
      <c r="I1174" s="64" t="s">
        <v>3628</v>
      </c>
      <c r="J1174" s="64" t="s">
        <v>3630</v>
      </c>
      <c r="L1174" s="65" t="s">
        <v>24</v>
      </c>
      <c r="N1174" s="64" t="s">
        <v>18</v>
      </c>
      <c r="O1174" s="66"/>
      <c r="P1174" s="66"/>
      <c r="T1174" s="66"/>
      <c r="U1174" s="65" t="s">
        <v>1113</v>
      </c>
      <c r="V1174" s="65" t="s">
        <v>14413</v>
      </c>
      <c r="W1174" s="66"/>
      <c r="Y1174" s="66"/>
      <c r="Z1174" s="66"/>
      <c r="AA1174" s="65" t="s">
        <v>14382</v>
      </c>
      <c r="AQ1174" s="64">
        <v>403.6</v>
      </c>
      <c r="AV1174" s="66"/>
      <c r="AW1174" s="66"/>
      <c r="AX1174" s="66"/>
      <c r="AY1174" s="67" t="s">
        <v>15568</v>
      </c>
      <c r="BE1174" s="66"/>
      <c r="BF1174" s="66"/>
    </row>
    <row r="1175" spans="1:58">
      <c r="A1175" s="9" t="str">
        <f t="shared" si="54"/>
        <v>2026-01</v>
      </c>
      <c r="B1175" s="9" t="str">
        <f>_xlfn.XLOOKUP(I1175,过机服务商重量差!A:A,过机服务商重量差!G:G)</f>
        <v>风清扬</v>
      </c>
      <c r="C1175" s="9" t="str">
        <f>IF(N1175="FBA","主营产品",IF(N1175="专线","专线",LOOKUP(1,0/((G1175&gt;=提成标准!D:D)*(G1175&lt;提成标准!E:E)),提成标准!C:C)))</f>
        <v>快递大货</v>
      </c>
      <c r="D1175" s="9">
        <f t="shared" si="55"/>
        <v>250</v>
      </c>
      <c r="E1175" s="9">
        <f>_xlfn.XLOOKUP(C1175,提成标准!C:C,提成标准!H:H,"")</f>
        <v>0.1</v>
      </c>
      <c r="F1175" s="9">
        <f t="shared" si="56"/>
        <v>25</v>
      </c>
      <c r="G1175" s="9">
        <f>_xlfn.XLOOKUP(I1175,过机服务商重量差!A:A,过机服务商重量差!L:L)</f>
        <v>250</v>
      </c>
      <c r="H1175" s="9" t="str">
        <f ca="1">IFERROR(LOOKUP(1,0/((B1175=名单!B:B)*(VALUE(AY1175)&gt;=名单!E:E)*(VALUE(AY1175)&lt;=名单!G:G)*(AA1175="正常走货")),名单!H:H),"否")</f>
        <v>否</v>
      </c>
      <c r="I1175" s="64" t="s">
        <v>3631</v>
      </c>
      <c r="J1175" s="64" t="s">
        <v>50</v>
      </c>
      <c r="L1175" s="65" t="s">
        <v>3633</v>
      </c>
      <c r="N1175" s="64" t="s">
        <v>18</v>
      </c>
      <c r="O1175" s="66"/>
      <c r="P1175" s="66"/>
      <c r="T1175" s="66"/>
      <c r="U1175" s="65" t="s">
        <v>3634</v>
      </c>
      <c r="V1175" s="65" t="s">
        <v>14476</v>
      </c>
      <c r="W1175" s="66"/>
      <c r="Y1175" s="66"/>
      <c r="Z1175" s="66"/>
      <c r="AA1175" s="65" t="s">
        <v>14382</v>
      </c>
      <c r="AQ1175" s="64">
        <v>259</v>
      </c>
      <c r="AU1175" s="66"/>
      <c r="AV1175" s="66"/>
      <c r="AW1175" s="66"/>
      <c r="AX1175" s="66"/>
      <c r="AY1175" s="67" t="s">
        <v>15569</v>
      </c>
      <c r="BE1175" s="66"/>
    </row>
    <row r="1176" spans="1:58">
      <c r="A1176" s="9" t="str">
        <f t="shared" si="54"/>
        <v>2026-01</v>
      </c>
      <c r="B1176" s="9" t="str">
        <f>_xlfn.XLOOKUP(I1176,过机服务商重量差!A:A,过机服务商重量差!G:G)</f>
        <v>帅时莹</v>
      </c>
      <c r="C1176" s="9" t="str">
        <f>IF(N1176="FBA","主营产品",IF(N1176="专线","专线",LOOKUP(1,0/((G1176&gt;=提成标准!D:D)*(G1176&lt;提成标准!E:E)),提成标准!C:C)))</f>
        <v>快递小货</v>
      </c>
      <c r="D1176" s="9">
        <f t="shared" si="55"/>
        <v>1</v>
      </c>
      <c r="E1176" s="9">
        <f>_xlfn.XLOOKUP(C1176,提成标准!C:C,提成标准!H:H,"")</f>
        <v>2</v>
      </c>
      <c r="F1176" s="9">
        <f t="shared" si="56"/>
        <v>2</v>
      </c>
      <c r="G1176" s="9">
        <f>_xlfn.XLOOKUP(I1176,过机服务商重量差!A:A,过机服务商重量差!L:L)</f>
        <v>9</v>
      </c>
      <c r="H1176" s="9" t="str">
        <f ca="1">IFERROR(LOOKUP(1,0/((B1176=名单!B:B)*(VALUE(AY1176)&gt;=名单!E:E)*(VALUE(AY1176)&lt;=名单!G:G)*(AA1176="正常走货")),名单!H:H),"否")</f>
        <v>否</v>
      </c>
      <c r="I1176" s="64" t="s">
        <v>3635</v>
      </c>
      <c r="J1176" s="64" t="s">
        <v>3637</v>
      </c>
      <c r="L1176" s="65" t="s">
        <v>140</v>
      </c>
      <c r="N1176" s="64" t="s">
        <v>18</v>
      </c>
      <c r="O1176" s="66"/>
      <c r="P1176" s="66"/>
      <c r="T1176" s="66"/>
      <c r="U1176" s="65" t="s">
        <v>199</v>
      </c>
      <c r="V1176" s="65" t="s">
        <v>14442</v>
      </c>
      <c r="W1176" s="66"/>
      <c r="Y1176" s="66"/>
      <c r="Z1176" s="66"/>
      <c r="AA1176" s="65" t="s">
        <v>14382</v>
      </c>
      <c r="AQ1176" s="64">
        <v>289.96</v>
      </c>
      <c r="AU1176" s="66"/>
      <c r="AV1176" s="66"/>
      <c r="AW1176" s="66"/>
      <c r="AX1176" s="66"/>
      <c r="AY1176" s="67" t="s">
        <v>15570</v>
      </c>
      <c r="BE1176" s="66"/>
    </row>
    <row r="1177" spans="1:58">
      <c r="A1177" s="9" t="str">
        <f t="shared" si="54"/>
        <v>2026-01</v>
      </c>
      <c r="B1177" s="9" t="str">
        <f>_xlfn.XLOOKUP(I1177,过机服务商重量差!A:A,过机服务商重量差!G:G)</f>
        <v>帅时莹</v>
      </c>
      <c r="C1177" s="9" t="str">
        <f>IF(N1177="FBA","主营产品",IF(N1177="专线","专线",LOOKUP(1,0/((G1177&gt;=提成标准!D:D)*(G1177&lt;提成标准!E:E)),提成标准!C:C)))</f>
        <v>快递小货</v>
      </c>
      <c r="D1177" s="9">
        <f t="shared" si="55"/>
        <v>1</v>
      </c>
      <c r="E1177" s="9">
        <f>_xlfn.XLOOKUP(C1177,提成标准!C:C,提成标准!H:H,"")</f>
        <v>2</v>
      </c>
      <c r="F1177" s="9">
        <f t="shared" si="56"/>
        <v>2</v>
      </c>
      <c r="G1177" s="9">
        <f>_xlfn.XLOOKUP(I1177,过机服务商重量差!A:A,过机服务商重量差!L:L)</f>
        <v>9</v>
      </c>
      <c r="H1177" s="9" t="str">
        <f ca="1">IFERROR(LOOKUP(1,0/((B1177=名单!B:B)*(VALUE(AY1177)&gt;=名单!E:E)*(VALUE(AY1177)&lt;=名单!G:G)*(AA1177="正常走货")),名单!H:H),"否")</f>
        <v>否</v>
      </c>
      <c r="I1177" s="64" t="s">
        <v>3638</v>
      </c>
      <c r="J1177" s="64" t="s">
        <v>3640</v>
      </c>
      <c r="L1177" s="65" t="s">
        <v>140</v>
      </c>
      <c r="N1177" s="64" t="s">
        <v>18</v>
      </c>
      <c r="O1177" s="66"/>
      <c r="P1177" s="66"/>
      <c r="T1177" s="66"/>
      <c r="U1177" s="65" t="s">
        <v>199</v>
      </c>
      <c r="V1177" s="65" t="s">
        <v>14442</v>
      </c>
      <c r="W1177" s="66"/>
      <c r="Y1177" s="66"/>
      <c r="Z1177" s="66"/>
      <c r="AA1177" s="65" t="s">
        <v>14382</v>
      </c>
      <c r="AQ1177" s="64">
        <v>289.96</v>
      </c>
      <c r="AV1177" s="66"/>
      <c r="AW1177" s="66"/>
      <c r="AX1177" s="66"/>
      <c r="AY1177" s="67" t="s">
        <v>15571</v>
      </c>
      <c r="BE1177" s="66"/>
    </row>
    <row r="1178" spans="1:58">
      <c r="A1178" s="9" t="str">
        <f t="shared" si="54"/>
        <v>2026-01</v>
      </c>
      <c r="B1178" s="9" t="str">
        <f>_xlfn.XLOOKUP(I1178,过机服务商重量差!A:A,过机服务商重量差!G:G)</f>
        <v>帅时莹</v>
      </c>
      <c r="C1178" s="9" t="str">
        <f>IF(N1178="FBA","主营产品",IF(N1178="专线","专线",LOOKUP(1,0/((G1178&gt;=提成标准!D:D)*(G1178&lt;提成标准!E:E)),提成标准!C:C)))</f>
        <v>快递小货</v>
      </c>
      <c r="D1178" s="9">
        <f t="shared" si="55"/>
        <v>1</v>
      </c>
      <c r="E1178" s="9">
        <f>_xlfn.XLOOKUP(C1178,提成标准!C:C,提成标准!H:H,"")</f>
        <v>2</v>
      </c>
      <c r="F1178" s="9">
        <f t="shared" si="56"/>
        <v>2</v>
      </c>
      <c r="G1178" s="9">
        <f>_xlfn.XLOOKUP(I1178,过机服务商重量差!A:A,过机服务商重量差!L:L)</f>
        <v>12</v>
      </c>
      <c r="H1178" s="9" t="str">
        <f ca="1">IFERROR(LOOKUP(1,0/((B1178=名单!B:B)*(VALUE(AY1178)&gt;=名单!E:E)*(VALUE(AY1178)&lt;=名单!G:G)*(AA1178="正常走货")),名单!H:H),"否")</f>
        <v>否</v>
      </c>
      <c r="I1178" s="64" t="s">
        <v>3641</v>
      </c>
      <c r="J1178" s="64" t="s">
        <v>3643</v>
      </c>
      <c r="L1178" s="65" t="s">
        <v>140</v>
      </c>
      <c r="N1178" s="65" t="s">
        <v>18</v>
      </c>
      <c r="O1178" s="66"/>
      <c r="P1178" s="66"/>
      <c r="T1178" s="66"/>
      <c r="U1178" s="65" t="s">
        <v>199</v>
      </c>
      <c r="V1178" s="65" t="s">
        <v>14442</v>
      </c>
      <c r="W1178" s="66"/>
      <c r="Y1178" s="66"/>
      <c r="Z1178" s="66"/>
      <c r="AA1178" s="65" t="s">
        <v>14382</v>
      </c>
      <c r="AQ1178" s="64">
        <v>119.84</v>
      </c>
      <c r="AU1178" s="66"/>
      <c r="AV1178" s="66"/>
      <c r="AW1178" s="66"/>
      <c r="AX1178" s="66"/>
      <c r="AY1178" s="67" t="s">
        <v>15572</v>
      </c>
      <c r="BE1178" s="66"/>
      <c r="BF1178" s="66"/>
    </row>
    <row r="1179" spans="1:58">
      <c r="A1179" s="9" t="str">
        <f t="shared" si="54"/>
        <v>2026-01</v>
      </c>
      <c r="B1179" s="9" t="str">
        <f>_xlfn.XLOOKUP(I1179,过机服务商重量差!A:A,过机服务商重量差!G:G)</f>
        <v>玉麒麟</v>
      </c>
      <c r="C1179" s="9" t="str">
        <f>IF(N1179="FBA","主营产品",IF(N1179="专线","专线",LOOKUP(1,0/((G1179&gt;=提成标准!D:D)*(G1179&lt;提成标准!E:E)),提成标准!C:C)))</f>
        <v>快递小货</v>
      </c>
      <c r="D1179" s="9">
        <f t="shared" si="55"/>
        <v>1</v>
      </c>
      <c r="E1179" s="9">
        <f>_xlfn.XLOOKUP(C1179,提成标准!C:C,提成标准!H:H,"")</f>
        <v>2</v>
      </c>
      <c r="F1179" s="9">
        <f t="shared" si="56"/>
        <v>2</v>
      </c>
      <c r="G1179" s="9">
        <f>_xlfn.XLOOKUP(I1179,过机服务商重量差!A:A,过机服务商重量差!L:L)</f>
        <v>1</v>
      </c>
      <c r="H1179" s="9" t="str">
        <f ca="1">IFERROR(LOOKUP(1,0/((B1179=名单!B:B)*(VALUE(AY1179)&gt;=名单!E:E)*(VALUE(AY1179)&lt;=名单!G:G)*(AA1179="正常走货")),名单!H:H),"否")</f>
        <v>否</v>
      </c>
      <c r="I1179" s="64" t="s">
        <v>3644</v>
      </c>
      <c r="J1179" s="64" t="s">
        <v>3646</v>
      </c>
      <c r="L1179" s="64" t="s">
        <v>24</v>
      </c>
      <c r="N1179" s="64" t="s">
        <v>18</v>
      </c>
      <c r="O1179" s="66"/>
      <c r="P1179" s="66"/>
      <c r="T1179" s="66"/>
      <c r="U1179" s="65" t="s">
        <v>120</v>
      </c>
      <c r="V1179" s="65" t="s">
        <v>14385</v>
      </c>
      <c r="W1179" s="66"/>
      <c r="Y1179" s="66"/>
      <c r="Z1179" s="66"/>
      <c r="AA1179" s="65" t="s">
        <v>14382</v>
      </c>
      <c r="AQ1179" s="64">
        <v>25.1</v>
      </c>
      <c r="AU1179" s="66"/>
      <c r="AV1179" s="66"/>
      <c r="AX1179" s="66"/>
      <c r="AY1179" s="67" t="s">
        <v>15573</v>
      </c>
      <c r="BE1179" s="66"/>
    </row>
    <row r="1180" spans="1:58">
      <c r="A1180" s="9" t="str">
        <f t="shared" si="54"/>
        <v>2026-01</v>
      </c>
      <c r="B1180" s="9" t="str">
        <f>_xlfn.XLOOKUP(I1180,过机服务商重量差!A:A,过机服务商重量差!G:G)</f>
        <v>帅时莹</v>
      </c>
      <c r="C1180" s="9" t="str">
        <f>IF(N1180="FBA","主营产品",IF(N1180="专线","专线",LOOKUP(1,0/((G1180&gt;=提成标准!D:D)*(G1180&lt;提成标准!E:E)),提成标准!C:C)))</f>
        <v>快递大货</v>
      </c>
      <c r="D1180" s="9">
        <f t="shared" si="55"/>
        <v>22</v>
      </c>
      <c r="E1180" s="9">
        <f>_xlfn.XLOOKUP(C1180,提成标准!C:C,提成标准!H:H,"")</f>
        <v>0.1</v>
      </c>
      <c r="F1180" s="9">
        <f t="shared" si="56"/>
        <v>2.2</v>
      </c>
      <c r="G1180" s="9">
        <f>_xlfn.XLOOKUP(I1180,过机服务商重量差!A:A,过机服务商重量差!L:L)</f>
        <v>22</v>
      </c>
      <c r="H1180" s="9" t="str">
        <f ca="1">IFERROR(LOOKUP(1,0/((B1180=名单!B:B)*(VALUE(AY1180)&gt;=名单!E:E)*(VALUE(AY1180)&lt;=名单!G:G)*(AA1180="正常走货")),名单!H:H),"否")</f>
        <v>否</v>
      </c>
      <c r="I1180" s="64" t="s">
        <v>3647</v>
      </c>
      <c r="J1180" s="64" t="s">
        <v>3649</v>
      </c>
      <c r="L1180" s="65" t="s">
        <v>938</v>
      </c>
      <c r="N1180" s="64" t="s">
        <v>18</v>
      </c>
      <c r="O1180" s="66"/>
      <c r="P1180" s="66"/>
      <c r="T1180" s="66"/>
      <c r="U1180" s="65" t="s">
        <v>3347</v>
      </c>
      <c r="V1180" s="65" t="s">
        <v>14413</v>
      </c>
      <c r="W1180" s="66"/>
      <c r="Y1180" s="66"/>
      <c r="Z1180" s="66"/>
      <c r="AA1180" s="65" t="s">
        <v>14382</v>
      </c>
      <c r="AQ1180" s="64">
        <v>-62</v>
      </c>
      <c r="AV1180" s="66"/>
      <c r="AX1180" s="66"/>
      <c r="AY1180" s="67" t="s">
        <v>15574</v>
      </c>
      <c r="BE1180" s="66"/>
    </row>
    <row r="1181" spans="1:58">
      <c r="A1181" s="9" t="str">
        <f t="shared" si="54"/>
        <v>2026-01</v>
      </c>
      <c r="B1181" s="9" t="str">
        <f>_xlfn.XLOOKUP(I1181,过机服务商重量差!A:A,过机服务商重量差!G:G)</f>
        <v>小旋风</v>
      </c>
      <c r="C1181" s="9" t="str">
        <f>IF(N1181="FBA","主营产品",IF(N1181="专线","专线",LOOKUP(1,0/((G1181&gt;=提成标准!D:D)*(G1181&lt;提成标准!E:E)),提成标准!C:C)))</f>
        <v>快递小货</v>
      </c>
      <c r="D1181" s="9">
        <f t="shared" si="55"/>
        <v>1</v>
      </c>
      <c r="E1181" s="9">
        <f>_xlfn.XLOOKUP(C1181,提成标准!C:C,提成标准!H:H,"")</f>
        <v>2</v>
      </c>
      <c r="F1181" s="9">
        <f t="shared" si="56"/>
        <v>2</v>
      </c>
      <c r="G1181" s="9">
        <f>_xlfn.XLOOKUP(I1181,过机服务商重量差!A:A,过机服务商重量差!L:L)</f>
        <v>1.1</v>
      </c>
      <c r="H1181" s="9" t="str">
        <f ca="1">IFERROR(LOOKUP(1,0/((B1181=名单!B:B)*(VALUE(AY1181)&gt;=名单!E:E)*(VALUE(AY1181)&lt;=名单!G:G)*(AA1181="正常走货")),名单!H:H),"否")</f>
        <v>否</v>
      </c>
      <c r="I1181" s="64" t="s">
        <v>3650</v>
      </c>
      <c r="J1181" s="64" t="s">
        <v>3652</v>
      </c>
      <c r="L1181" s="64" t="s">
        <v>28</v>
      </c>
      <c r="N1181" s="64" t="s">
        <v>18</v>
      </c>
      <c r="O1181" s="66"/>
      <c r="P1181" s="66"/>
      <c r="T1181" s="66"/>
      <c r="U1181" s="65" t="s">
        <v>30</v>
      </c>
      <c r="V1181" s="64" t="s">
        <v>14385</v>
      </c>
      <c r="W1181" s="66"/>
      <c r="Y1181" s="66"/>
      <c r="Z1181" s="66"/>
      <c r="AA1181" s="65" t="s">
        <v>14382</v>
      </c>
      <c r="AQ1181" s="64">
        <v>132</v>
      </c>
      <c r="AU1181" s="66"/>
      <c r="AV1181" s="66"/>
      <c r="AX1181" s="66"/>
      <c r="AY1181" s="67" t="s">
        <v>15575</v>
      </c>
      <c r="BE1181" s="66"/>
    </row>
    <row r="1182" spans="1:58">
      <c r="A1182" s="9" t="str">
        <f t="shared" si="54"/>
        <v>2026-01</v>
      </c>
      <c r="B1182" s="9" t="str">
        <f>_xlfn.XLOOKUP(I1182,过机服务商重量差!A:A,过机服务商重量差!G:G)</f>
        <v>玉麒麟</v>
      </c>
      <c r="C1182" s="9" t="str">
        <f>IF(N1182="FBA","主营产品",IF(N1182="专线","专线",LOOKUP(1,0/((G1182&gt;=提成标准!D:D)*(G1182&lt;提成标准!E:E)),提成标准!C:C)))</f>
        <v>快递小货</v>
      </c>
      <c r="D1182" s="9">
        <f t="shared" si="55"/>
        <v>1</v>
      </c>
      <c r="E1182" s="9">
        <f>_xlfn.XLOOKUP(C1182,提成标准!C:C,提成标准!H:H,"")</f>
        <v>2</v>
      </c>
      <c r="F1182" s="9">
        <f t="shared" si="56"/>
        <v>2</v>
      </c>
      <c r="G1182" s="9">
        <f>_xlfn.XLOOKUP(I1182,过机服务商重量差!A:A,过机服务商重量差!L:L)</f>
        <v>1</v>
      </c>
      <c r="H1182" s="9" t="str">
        <f ca="1">IFERROR(LOOKUP(1,0/((B1182=名单!B:B)*(VALUE(AY1182)&gt;=名单!E:E)*(VALUE(AY1182)&lt;=名单!G:G)*(AA1182="正常走货")),名单!H:H),"否")</f>
        <v>否</v>
      </c>
      <c r="I1182" s="64" t="s">
        <v>3653</v>
      </c>
      <c r="J1182" s="64" t="s">
        <v>3655</v>
      </c>
      <c r="L1182" s="65" t="s">
        <v>17</v>
      </c>
      <c r="N1182" s="64" t="s">
        <v>18</v>
      </c>
      <c r="O1182" s="66"/>
      <c r="P1182" s="66"/>
      <c r="T1182" s="66"/>
      <c r="U1182" s="65" t="s">
        <v>694</v>
      </c>
      <c r="V1182" s="65" t="s">
        <v>14389</v>
      </c>
      <c r="W1182" s="66"/>
      <c r="Y1182" s="66"/>
      <c r="Z1182" s="66"/>
      <c r="AA1182" s="65" t="s">
        <v>14382</v>
      </c>
      <c r="AQ1182" s="64">
        <v>22.2</v>
      </c>
      <c r="AV1182" s="66"/>
      <c r="AW1182" s="66"/>
      <c r="AX1182" s="66"/>
      <c r="AY1182" s="67" t="s">
        <v>15576</v>
      </c>
      <c r="BE1182" s="66"/>
    </row>
    <row r="1183" spans="1:58">
      <c r="A1183" s="9" t="str">
        <f t="shared" si="54"/>
        <v>2026-01</v>
      </c>
      <c r="B1183" s="9" t="str">
        <f>_xlfn.XLOOKUP(I1183,过机服务商重量差!A:A,过机服务商重量差!G:G)</f>
        <v>玉麒麟</v>
      </c>
      <c r="C1183" s="9" t="str">
        <f>IF(N1183="FBA","主营产品",IF(N1183="专线","专线",LOOKUP(1,0/((G1183&gt;=提成标准!D:D)*(G1183&lt;提成标准!E:E)),提成标准!C:C)))</f>
        <v>快递小货</v>
      </c>
      <c r="D1183" s="9">
        <f t="shared" si="55"/>
        <v>1</v>
      </c>
      <c r="E1183" s="9">
        <f>_xlfn.XLOOKUP(C1183,提成标准!C:C,提成标准!H:H,"")</f>
        <v>2</v>
      </c>
      <c r="F1183" s="9">
        <f t="shared" si="56"/>
        <v>2</v>
      </c>
      <c r="G1183" s="9">
        <f>_xlfn.XLOOKUP(I1183,过机服务商重量差!A:A,过机服务商重量差!L:L)</f>
        <v>0.5</v>
      </c>
      <c r="H1183" s="9" t="str">
        <f ca="1">IFERROR(LOOKUP(1,0/((B1183=名单!B:B)*(VALUE(AY1183)&gt;=名单!E:E)*(VALUE(AY1183)&lt;=名单!G:G)*(AA1183="正常走货")),名单!H:H),"否")</f>
        <v>否</v>
      </c>
      <c r="I1183" s="64" t="s">
        <v>3656</v>
      </c>
      <c r="J1183" s="64" t="s">
        <v>3658</v>
      </c>
      <c r="L1183" s="65" t="s">
        <v>17</v>
      </c>
      <c r="N1183" s="64" t="s">
        <v>18</v>
      </c>
      <c r="O1183" s="66"/>
      <c r="P1183" s="66"/>
      <c r="T1183" s="66"/>
      <c r="U1183" s="65" t="s">
        <v>694</v>
      </c>
      <c r="V1183" s="65" t="s">
        <v>14389</v>
      </c>
      <c r="W1183" s="66"/>
      <c r="Y1183" s="66"/>
      <c r="Z1183" s="66"/>
      <c r="AA1183" s="65" t="s">
        <v>14382</v>
      </c>
      <c r="AQ1183" s="64">
        <v>60.4</v>
      </c>
      <c r="AU1183" s="66"/>
      <c r="AV1183" s="66"/>
      <c r="AW1183" s="66"/>
      <c r="AX1183" s="66"/>
      <c r="AY1183" s="67" t="s">
        <v>15577</v>
      </c>
      <c r="BE1183" s="66"/>
    </row>
    <row r="1184" spans="1:58">
      <c r="A1184" s="9" t="str">
        <f t="shared" si="54"/>
        <v>2026-01</v>
      </c>
      <c r="B1184" s="9" t="str">
        <f>_xlfn.XLOOKUP(I1184,过机服务商重量差!A:A,过机服务商重量差!G:G)</f>
        <v>无崖子</v>
      </c>
      <c r="C1184" s="9" t="str">
        <f>IF(N1184="FBA","主营产品",IF(N1184="专线","专线",LOOKUP(1,0/((G1184&gt;=提成标准!D:D)*(G1184&lt;提成标准!E:E)),提成标准!C:C)))</f>
        <v>快递小货</v>
      </c>
      <c r="D1184" s="9">
        <f t="shared" si="55"/>
        <v>1</v>
      </c>
      <c r="E1184" s="9">
        <f>_xlfn.XLOOKUP(C1184,提成标准!C:C,提成标准!H:H,"")</f>
        <v>2</v>
      </c>
      <c r="F1184" s="9">
        <f t="shared" si="56"/>
        <v>2</v>
      </c>
      <c r="G1184" s="9">
        <f>_xlfn.XLOOKUP(I1184,过机服务商重量差!A:A,过机服务商重量差!L:L)</f>
        <v>2</v>
      </c>
      <c r="H1184" s="9" t="str">
        <f ca="1">IFERROR(LOOKUP(1,0/((B1184=名单!B:B)*(VALUE(AY1184)&gt;=名单!E:E)*(VALUE(AY1184)&lt;=名单!G:G)*(AA1184="正常走货")),名单!H:H),"否")</f>
        <v>是</v>
      </c>
      <c r="I1184" s="64" t="s">
        <v>3659</v>
      </c>
      <c r="J1184" s="64" t="s">
        <v>3661</v>
      </c>
      <c r="L1184" s="65" t="s">
        <v>128</v>
      </c>
      <c r="N1184" s="64" t="s">
        <v>18</v>
      </c>
      <c r="O1184" s="66"/>
      <c r="P1184" s="66"/>
      <c r="T1184" s="66"/>
      <c r="U1184" s="65" t="s">
        <v>3662</v>
      </c>
      <c r="V1184" s="65" t="s">
        <v>15578</v>
      </c>
      <c r="W1184" s="66"/>
      <c r="Y1184" s="66"/>
      <c r="Z1184" s="66"/>
      <c r="AA1184" s="65" t="s">
        <v>14382</v>
      </c>
      <c r="AQ1184" s="64">
        <v>67.67</v>
      </c>
      <c r="AV1184" s="66"/>
      <c r="AX1184" s="66"/>
      <c r="AY1184" s="67" t="s">
        <v>15579</v>
      </c>
      <c r="BE1184" s="66"/>
    </row>
    <row r="1185" spans="1:58">
      <c r="A1185" s="9" t="str">
        <f t="shared" si="54"/>
        <v>2026-01</v>
      </c>
      <c r="B1185" s="9" t="str">
        <f>_xlfn.XLOOKUP(I1185,过机服务商重量差!A:A,过机服务商重量差!G:G)</f>
        <v>玉麒麟</v>
      </c>
      <c r="C1185" s="9" t="str">
        <f>IF(N1185="FBA","主营产品",IF(N1185="专线","专线",LOOKUP(1,0/((G1185&gt;=提成标准!D:D)*(G1185&lt;提成标准!E:E)),提成标准!C:C)))</f>
        <v>快递小货</v>
      </c>
      <c r="D1185" s="9">
        <f t="shared" si="55"/>
        <v>1</v>
      </c>
      <c r="E1185" s="9">
        <f>_xlfn.XLOOKUP(C1185,提成标准!C:C,提成标准!H:H,"")</f>
        <v>2</v>
      </c>
      <c r="F1185" s="9">
        <f t="shared" si="56"/>
        <v>2</v>
      </c>
      <c r="G1185" s="9">
        <f>_xlfn.XLOOKUP(I1185,过机服务商重量差!A:A,过机服务商重量差!L:L)</f>
        <v>12</v>
      </c>
      <c r="H1185" s="9" t="str">
        <f ca="1">IFERROR(LOOKUP(1,0/((B1185=名单!B:B)*(VALUE(AY1185)&gt;=名单!E:E)*(VALUE(AY1185)&lt;=名单!G:G)*(AA1185="正常走货")),名单!H:H),"否")</f>
        <v>否</v>
      </c>
      <c r="I1185" s="64" t="s">
        <v>3663</v>
      </c>
      <c r="J1185" s="64" t="s">
        <v>3665</v>
      </c>
      <c r="L1185" s="65" t="s">
        <v>17</v>
      </c>
      <c r="N1185" s="64" t="s">
        <v>18</v>
      </c>
      <c r="O1185" s="66"/>
      <c r="P1185" s="66"/>
      <c r="T1185" s="66"/>
      <c r="U1185" s="65" t="s">
        <v>604</v>
      </c>
      <c r="V1185" s="65" t="s">
        <v>14410</v>
      </c>
      <c r="W1185" s="66"/>
      <c r="Y1185" s="66"/>
      <c r="Z1185" s="66"/>
      <c r="AA1185" s="65" t="s">
        <v>14382</v>
      </c>
      <c r="AQ1185" s="64">
        <v>152</v>
      </c>
      <c r="AV1185" s="66"/>
      <c r="AW1185" s="66"/>
      <c r="AX1185" s="66"/>
      <c r="AY1185" s="67" t="s">
        <v>15580</v>
      </c>
      <c r="BE1185" s="66"/>
    </row>
    <row r="1186" spans="1:58">
      <c r="A1186" s="9" t="str">
        <f t="shared" si="54"/>
        <v>2026-01</v>
      </c>
      <c r="B1186" s="9" t="str">
        <f>_xlfn.XLOOKUP(I1186,过机服务商重量差!A:A,过机服务商重量差!G:G)</f>
        <v>小旋风</v>
      </c>
      <c r="C1186" s="9" t="str">
        <f>IF(N1186="FBA","主营产品",IF(N1186="专线","专线",LOOKUP(1,0/((G1186&gt;=提成标准!D:D)*(G1186&lt;提成标准!E:E)),提成标准!C:C)))</f>
        <v>快递小货</v>
      </c>
      <c r="D1186" s="9">
        <f t="shared" si="55"/>
        <v>1</v>
      </c>
      <c r="E1186" s="9">
        <f>_xlfn.XLOOKUP(C1186,提成标准!C:C,提成标准!H:H,"")</f>
        <v>2</v>
      </c>
      <c r="F1186" s="9">
        <f t="shared" si="56"/>
        <v>2</v>
      </c>
      <c r="G1186" s="9">
        <f>_xlfn.XLOOKUP(I1186,过机服务商重量差!A:A,过机服务商重量差!L:L)</f>
        <v>4.3</v>
      </c>
      <c r="H1186" s="9" t="str">
        <f ca="1">IFERROR(LOOKUP(1,0/((B1186=名单!B:B)*(VALUE(AY1186)&gt;=名单!E:E)*(VALUE(AY1186)&lt;=名单!G:G)*(AA1186="正常走货")),名单!H:H),"否")</f>
        <v>否</v>
      </c>
      <c r="I1186" s="64" t="s">
        <v>3666</v>
      </c>
      <c r="J1186" s="64" t="s">
        <v>3668</v>
      </c>
      <c r="L1186" s="65" t="s">
        <v>28</v>
      </c>
      <c r="N1186" s="64" t="s">
        <v>18</v>
      </c>
      <c r="O1186" s="66"/>
      <c r="P1186" s="66"/>
      <c r="T1186" s="66"/>
      <c r="U1186" s="65" t="s">
        <v>156</v>
      </c>
      <c r="V1186" s="65" t="s">
        <v>14389</v>
      </c>
      <c r="W1186" s="66"/>
      <c r="Y1186" s="66"/>
      <c r="Z1186" s="66"/>
      <c r="AA1186" s="65" t="s">
        <v>14382</v>
      </c>
      <c r="AQ1186" s="64">
        <v>516</v>
      </c>
      <c r="AV1186" s="66"/>
      <c r="AW1186" s="66"/>
      <c r="AX1186" s="66"/>
      <c r="AY1186" s="67" t="s">
        <v>15581</v>
      </c>
      <c r="BE1186" s="66"/>
    </row>
    <row r="1187" spans="1:58">
      <c r="A1187" s="9" t="str">
        <f t="shared" si="54"/>
        <v>2026-01</v>
      </c>
      <c r="B1187" s="9" t="str">
        <f>_xlfn.XLOOKUP(I1187,过机服务商重量差!A:A,过机服务商重量差!G:G)</f>
        <v>玉麒麟</v>
      </c>
      <c r="C1187" s="9" t="str">
        <f>IF(N1187="FBA","主营产品",IF(N1187="专线","专线",LOOKUP(1,0/((G1187&gt;=提成标准!D:D)*(G1187&lt;提成标准!E:E)),提成标准!C:C)))</f>
        <v>快递大货</v>
      </c>
      <c r="D1187" s="9">
        <f t="shared" si="55"/>
        <v>38</v>
      </c>
      <c r="E1187" s="9">
        <f>_xlfn.XLOOKUP(C1187,提成标准!C:C,提成标准!H:H,"")</f>
        <v>0.1</v>
      </c>
      <c r="F1187" s="9">
        <f t="shared" si="56"/>
        <v>3.8</v>
      </c>
      <c r="G1187" s="9">
        <f>_xlfn.XLOOKUP(I1187,过机服务商重量差!A:A,过机服务商重量差!L:L)</f>
        <v>38</v>
      </c>
      <c r="H1187" s="9" t="str">
        <f ca="1">IFERROR(LOOKUP(1,0/((B1187=名单!B:B)*(VALUE(AY1187)&gt;=名单!E:E)*(VALUE(AY1187)&lt;=名单!G:G)*(AA1187="正常走货")),名单!H:H),"否")</f>
        <v>否</v>
      </c>
      <c r="I1187" s="64" t="s">
        <v>3669</v>
      </c>
      <c r="J1187" s="64" t="s">
        <v>3671</v>
      </c>
      <c r="L1187" s="65" t="s">
        <v>17</v>
      </c>
      <c r="N1187" s="64" t="s">
        <v>18</v>
      </c>
      <c r="O1187" s="66"/>
      <c r="P1187" s="66"/>
      <c r="T1187" s="66"/>
      <c r="U1187" s="65" t="s">
        <v>1269</v>
      </c>
      <c r="V1187" s="65" t="s">
        <v>14389</v>
      </c>
      <c r="W1187" s="66"/>
      <c r="Y1187" s="66"/>
      <c r="Z1187" s="66"/>
      <c r="AA1187" s="65" t="s">
        <v>14382</v>
      </c>
      <c r="AQ1187" s="64">
        <v>220.4</v>
      </c>
      <c r="AV1187" s="66"/>
      <c r="AW1187" s="66"/>
      <c r="AX1187" s="66"/>
      <c r="AY1187" s="67" t="s">
        <v>15582</v>
      </c>
      <c r="BE1187" s="66"/>
    </row>
    <row r="1188" spans="1:58">
      <c r="A1188" s="9" t="str">
        <f t="shared" si="54"/>
        <v>2026-01</v>
      </c>
      <c r="B1188" s="9" t="str">
        <f>_xlfn.XLOOKUP(I1188,过机服务商重量差!A:A,过机服务商重量差!G:G)</f>
        <v>无崖子</v>
      </c>
      <c r="C1188" s="9" t="str">
        <f>IF(N1188="FBA","主营产品",IF(N1188="专线","专线",LOOKUP(1,0/((G1188&gt;=提成标准!D:D)*(G1188&lt;提成标准!E:E)),提成标准!C:C)))</f>
        <v>快递小货</v>
      </c>
      <c r="D1188" s="9">
        <f t="shared" si="55"/>
        <v>1</v>
      </c>
      <c r="E1188" s="9">
        <f>_xlfn.XLOOKUP(C1188,提成标准!C:C,提成标准!H:H,"")</f>
        <v>2</v>
      </c>
      <c r="F1188" s="9">
        <f t="shared" si="56"/>
        <v>2</v>
      </c>
      <c r="G1188" s="9">
        <f>_xlfn.XLOOKUP(I1188,过机服务商重量差!A:A,过机服务商重量差!L:L)</f>
        <v>12.5</v>
      </c>
      <c r="H1188" s="9" t="str">
        <f ca="1">IFERROR(LOOKUP(1,0/((B1188=名单!B:B)*(VALUE(AY1188)&gt;=名单!E:E)*(VALUE(AY1188)&lt;=名单!G:G)*(AA1188="正常走货")),名单!H:H),"否")</f>
        <v>是</v>
      </c>
      <c r="I1188" s="64" t="s">
        <v>3672</v>
      </c>
      <c r="J1188" s="64" t="s">
        <v>3674</v>
      </c>
      <c r="L1188" s="65" t="s">
        <v>845</v>
      </c>
      <c r="N1188" s="64" t="s">
        <v>18</v>
      </c>
      <c r="O1188" s="66"/>
      <c r="P1188" s="66"/>
      <c r="T1188" s="66"/>
      <c r="U1188" s="65" t="s">
        <v>1269</v>
      </c>
      <c r="V1188" s="65" t="s">
        <v>14389</v>
      </c>
      <c r="W1188" s="66"/>
      <c r="Y1188" s="66"/>
      <c r="Z1188" s="66"/>
      <c r="AA1188" s="65" t="s">
        <v>14382</v>
      </c>
      <c r="AQ1188" s="64">
        <v>0</v>
      </c>
      <c r="AU1188" s="66"/>
      <c r="AV1188" s="66"/>
      <c r="AW1188" s="66"/>
      <c r="AX1188" s="66"/>
      <c r="AY1188" s="67" t="s">
        <v>15583</v>
      </c>
      <c r="BC1188" s="66"/>
      <c r="BE1188" s="66"/>
    </row>
    <row r="1189" spans="1:58">
      <c r="A1189" s="9" t="str">
        <f t="shared" si="54"/>
        <v>2026-01</v>
      </c>
      <c r="B1189" s="9" t="str">
        <f>_xlfn.XLOOKUP(I1189,过机服务商重量差!A:A,过机服务商重量差!G:G)</f>
        <v>帅时莹</v>
      </c>
      <c r="C1189" s="9" t="str">
        <f>IF(N1189="FBA","主营产品",IF(N1189="专线","专线",LOOKUP(1,0/((G1189&gt;=提成标准!D:D)*(G1189&lt;提成标准!E:E)),提成标准!C:C)))</f>
        <v>快递小货</v>
      </c>
      <c r="D1189" s="9">
        <f t="shared" si="55"/>
        <v>1</v>
      </c>
      <c r="E1189" s="9">
        <f>_xlfn.XLOOKUP(C1189,提成标准!C:C,提成标准!H:H,"")</f>
        <v>2</v>
      </c>
      <c r="F1189" s="9">
        <f t="shared" si="56"/>
        <v>2</v>
      </c>
      <c r="G1189" s="9">
        <f>_xlfn.XLOOKUP(I1189,过机服务商重量差!A:A,过机服务商重量差!L:L)</f>
        <v>9</v>
      </c>
      <c r="H1189" s="9" t="str">
        <f ca="1">IFERROR(LOOKUP(1,0/((B1189=名单!B:B)*(VALUE(AY1189)&gt;=名单!E:E)*(VALUE(AY1189)&lt;=名单!G:G)*(AA1189="正常走货")),名单!H:H),"否")</f>
        <v>否</v>
      </c>
      <c r="I1189" s="64" t="s">
        <v>3675</v>
      </c>
      <c r="J1189" s="64" t="s">
        <v>3677</v>
      </c>
      <c r="L1189" s="65" t="s">
        <v>738</v>
      </c>
      <c r="N1189" s="64" t="s">
        <v>18</v>
      </c>
      <c r="O1189" s="66"/>
      <c r="P1189" s="66"/>
      <c r="T1189" s="66"/>
      <c r="U1189" s="65" t="s">
        <v>130</v>
      </c>
      <c r="V1189" s="65" t="s">
        <v>14422</v>
      </c>
      <c r="W1189" s="66"/>
      <c r="Y1189" s="66"/>
      <c r="Z1189" s="66"/>
      <c r="AA1189" s="65" t="s">
        <v>14382</v>
      </c>
      <c r="AQ1189" s="64">
        <v>338.2</v>
      </c>
      <c r="AU1189" s="66"/>
      <c r="AV1189" s="66"/>
      <c r="AW1189" s="66"/>
      <c r="AX1189" s="66"/>
      <c r="AY1189" s="67" t="s">
        <v>15584</v>
      </c>
      <c r="BC1189" s="66"/>
      <c r="BE1189" s="66"/>
      <c r="BF1189" s="66"/>
    </row>
    <row r="1190" spans="1:58">
      <c r="A1190" s="9" t="str">
        <f t="shared" si="54"/>
        <v>2026-01</v>
      </c>
      <c r="B1190" s="9" t="str">
        <f>_xlfn.XLOOKUP(I1190,过机服务商重量差!A:A,过机服务商重量差!G:G)</f>
        <v>玉麒麟</v>
      </c>
      <c r="C1190" s="9" t="str">
        <f>IF(N1190="FBA","主营产品",IF(N1190="专线","专线",LOOKUP(1,0/((G1190&gt;=提成标准!D:D)*(G1190&lt;提成标准!E:E)),提成标准!C:C)))</f>
        <v>快递小货</v>
      </c>
      <c r="D1190" s="9">
        <f t="shared" si="55"/>
        <v>1</v>
      </c>
      <c r="E1190" s="9">
        <f>_xlfn.XLOOKUP(C1190,提成标准!C:C,提成标准!H:H,"")</f>
        <v>2</v>
      </c>
      <c r="F1190" s="9">
        <f t="shared" si="56"/>
        <v>2</v>
      </c>
      <c r="G1190" s="9">
        <f>_xlfn.XLOOKUP(I1190,过机服务商重量差!A:A,过机服务商重量差!L:L)</f>
        <v>12</v>
      </c>
      <c r="H1190" s="9" t="str">
        <f ca="1">IFERROR(LOOKUP(1,0/((B1190=名单!B:B)*(VALUE(AY1190)&gt;=名单!E:E)*(VALUE(AY1190)&lt;=名单!G:G)*(AA1190="正常走货")),名单!H:H),"否")</f>
        <v>否</v>
      </c>
      <c r="I1190" s="64" t="s">
        <v>3678</v>
      </c>
      <c r="J1190" s="64" t="s">
        <v>3680</v>
      </c>
      <c r="L1190" s="65" t="s">
        <v>17</v>
      </c>
      <c r="N1190" s="64" t="s">
        <v>18</v>
      </c>
      <c r="O1190" s="66"/>
      <c r="P1190" s="66"/>
      <c r="T1190" s="66"/>
      <c r="U1190" s="65" t="s">
        <v>103</v>
      </c>
      <c r="V1190" s="65" t="s">
        <v>14385</v>
      </c>
      <c r="W1190" s="66"/>
      <c r="Y1190" s="66"/>
      <c r="Z1190" s="66"/>
      <c r="AA1190" s="65" t="s">
        <v>14382</v>
      </c>
      <c r="AQ1190" s="64">
        <v>101.6</v>
      </c>
      <c r="AV1190" s="66"/>
      <c r="AX1190" s="66"/>
      <c r="AY1190" s="67" t="s">
        <v>15585</v>
      </c>
      <c r="BE1190" s="66"/>
    </row>
    <row r="1191" spans="1:58">
      <c r="A1191" s="9" t="str">
        <f t="shared" si="54"/>
        <v>2026-01</v>
      </c>
      <c r="B1191" s="9" t="str">
        <f>_xlfn.XLOOKUP(I1191,过机服务商重量差!A:A,过机服务商重量差!G:G)</f>
        <v>玉麒麟</v>
      </c>
      <c r="C1191" s="9" t="str">
        <f>IF(N1191="FBA","主营产品",IF(N1191="专线","专线",LOOKUP(1,0/((G1191&gt;=提成标准!D:D)*(G1191&lt;提成标准!E:E)),提成标准!C:C)))</f>
        <v>快递小货</v>
      </c>
      <c r="D1191" s="9">
        <f t="shared" si="55"/>
        <v>1</v>
      </c>
      <c r="E1191" s="9">
        <f>_xlfn.XLOOKUP(C1191,提成标准!C:C,提成标准!H:H,"")</f>
        <v>2</v>
      </c>
      <c r="F1191" s="9">
        <f t="shared" si="56"/>
        <v>2</v>
      </c>
      <c r="G1191" s="9">
        <f>_xlfn.XLOOKUP(I1191,过机服务商重量差!A:A,过机服务商重量差!L:L)</f>
        <v>9</v>
      </c>
      <c r="H1191" s="9" t="str">
        <f ca="1">IFERROR(LOOKUP(1,0/((B1191=名单!B:B)*(VALUE(AY1191)&gt;=名单!E:E)*(VALUE(AY1191)&lt;=名单!G:G)*(AA1191="正常走货")),名单!H:H),"否")</f>
        <v>否</v>
      </c>
      <c r="I1191" s="64" t="s">
        <v>3681</v>
      </c>
      <c r="J1191" s="64" t="s">
        <v>3683</v>
      </c>
      <c r="L1191" s="65" t="s">
        <v>17</v>
      </c>
      <c r="N1191" s="64" t="s">
        <v>18</v>
      </c>
      <c r="O1191" s="66"/>
      <c r="P1191" s="66"/>
      <c r="T1191" s="66"/>
      <c r="U1191" s="65" t="s">
        <v>103</v>
      </c>
      <c r="V1191" s="65" t="s">
        <v>14385</v>
      </c>
      <c r="W1191" s="66"/>
      <c r="Y1191" s="66"/>
      <c r="Z1191" s="66"/>
      <c r="AA1191" s="65" t="s">
        <v>14382</v>
      </c>
      <c r="AQ1191" s="64">
        <v>134.7</v>
      </c>
      <c r="AV1191" s="66"/>
      <c r="AX1191" s="66"/>
      <c r="AY1191" s="67" t="s">
        <v>15586</v>
      </c>
      <c r="BE1191" s="66"/>
    </row>
    <row r="1192" spans="1:58">
      <c r="A1192" s="9" t="str">
        <f t="shared" si="54"/>
        <v>2026-01</v>
      </c>
      <c r="B1192" s="9" t="str">
        <f>_xlfn.XLOOKUP(I1192,过机服务商重量差!A:A,过机服务商重量差!G:G)</f>
        <v>玉麒麟</v>
      </c>
      <c r="C1192" s="9" t="str">
        <f>IF(N1192="FBA","主营产品",IF(N1192="专线","专线",LOOKUP(1,0/((G1192&gt;=提成标准!D:D)*(G1192&lt;提成标准!E:E)),提成标准!C:C)))</f>
        <v>快递小货</v>
      </c>
      <c r="D1192" s="9">
        <f t="shared" si="55"/>
        <v>1</v>
      </c>
      <c r="E1192" s="9">
        <f>_xlfn.XLOOKUP(C1192,提成标准!C:C,提成标准!H:H,"")</f>
        <v>2</v>
      </c>
      <c r="F1192" s="9">
        <f t="shared" si="56"/>
        <v>2</v>
      </c>
      <c r="G1192" s="9">
        <f>_xlfn.XLOOKUP(I1192,过机服务商重量差!A:A,过机服务商重量差!L:L)</f>
        <v>12</v>
      </c>
      <c r="H1192" s="9" t="str">
        <f ca="1">IFERROR(LOOKUP(1,0/((B1192=名单!B:B)*(VALUE(AY1192)&gt;=名单!E:E)*(VALUE(AY1192)&lt;=名单!G:G)*(AA1192="正常走货")),名单!H:H),"否")</f>
        <v>否</v>
      </c>
      <c r="I1192" s="64" t="s">
        <v>3684</v>
      </c>
      <c r="J1192" s="64" t="s">
        <v>3686</v>
      </c>
      <c r="L1192" s="65" t="s">
        <v>17</v>
      </c>
      <c r="N1192" s="64" t="s">
        <v>18</v>
      </c>
      <c r="O1192" s="66"/>
      <c r="P1192" s="66"/>
      <c r="T1192" s="66"/>
      <c r="U1192" s="65" t="s">
        <v>103</v>
      </c>
      <c r="V1192" s="65" t="s">
        <v>14385</v>
      </c>
      <c r="W1192" s="66"/>
      <c r="Y1192" s="66"/>
      <c r="Z1192" s="66"/>
      <c r="AA1192" s="65" t="s">
        <v>14382</v>
      </c>
      <c r="AQ1192" s="64">
        <v>31</v>
      </c>
      <c r="AV1192" s="66"/>
      <c r="AX1192" s="66"/>
      <c r="AY1192" s="67" t="s">
        <v>15587</v>
      </c>
      <c r="BE1192" s="66"/>
    </row>
    <row r="1193" spans="1:58">
      <c r="A1193" s="9" t="str">
        <f t="shared" si="54"/>
        <v>2026-01</v>
      </c>
      <c r="B1193" s="9" t="str">
        <f>_xlfn.XLOOKUP(I1193,过机服务商重量差!A:A,过机服务商重量差!G:G)</f>
        <v>玉麒麟</v>
      </c>
      <c r="C1193" s="9" t="str">
        <f>IF(N1193="FBA","主营产品",IF(N1193="专线","专线",LOOKUP(1,0/((G1193&gt;=提成标准!D:D)*(G1193&lt;提成标准!E:E)),提成标准!C:C)))</f>
        <v>快递小货</v>
      </c>
      <c r="D1193" s="9">
        <f t="shared" si="55"/>
        <v>1</v>
      </c>
      <c r="E1193" s="9">
        <f>_xlfn.XLOOKUP(C1193,提成标准!C:C,提成标准!H:H,"")</f>
        <v>2</v>
      </c>
      <c r="F1193" s="9">
        <f t="shared" si="56"/>
        <v>2</v>
      </c>
      <c r="G1193" s="9">
        <f>_xlfn.XLOOKUP(I1193,过机服务商重量差!A:A,过机服务商重量差!L:L)</f>
        <v>3.5</v>
      </c>
      <c r="H1193" s="9" t="str">
        <f ca="1">IFERROR(LOOKUP(1,0/((B1193=名单!B:B)*(VALUE(AY1193)&gt;=名单!E:E)*(VALUE(AY1193)&lt;=名单!G:G)*(AA1193="正常走货")),名单!H:H),"否")</f>
        <v>否</v>
      </c>
      <c r="I1193" s="64" t="s">
        <v>3687</v>
      </c>
      <c r="J1193" s="64" t="s">
        <v>3689</v>
      </c>
      <c r="L1193" s="65" t="s">
        <v>17</v>
      </c>
      <c r="N1193" s="64" t="s">
        <v>18</v>
      </c>
      <c r="O1193" s="66"/>
      <c r="P1193" s="66"/>
      <c r="T1193" s="66"/>
      <c r="U1193" s="65" t="s">
        <v>116</v>
      </c>
      <c r="V1193" s="65" t="s">
        <v>14385</v>
      </c>
      <c r="W1193" s="66"/>
      <c r="Y1193" s="66"/>
      <c r="Z1193" s="66"/>
      <c r="AA1193" s="65" t="s">
        <v>14382</v>
      </c>
      <c r="AQ1193" s="64">
        <v>35.45</v>
      </c>
      <c r="AV1193" s="66"/>
      <c r="AX1193" s="66"/>
      <c r="AY1193" s="67" t="s">
        <v>15588</v>
      </c>
      <c r="BE1193" s="66"/>
    </row>
    <row r="1194" spans="1:58">
      <c r="A1194" s="9" t="str">
        <f t="shared" si="54"/>
        <v>2026-01</v>
      </c>
      <c r="B1194" s="9" t="str">
        <f>_xlfn.XLOOKUP(I1194,过机服务商重量差!A:A,过机服务商重量差!G:G)</f>
        <v>风清扬</v>
      </c>
      <c r="C1194" s="9" t="str">
        <f>IF(N1194="FBA","主营产品",IF(N1194="专线","专线",LOOKUP(1,0/((G1194&gt;=提成标准!D:D)*(G1194&lt;提成标准!E:E)),提成标准!C:C)))</f>
        <v>快递大货</v>
      </c>
      <c r="D1194" s="9">
        <f t="shared" si="55"/>
        <v>21</v>
      </c>
      <c r="E1194" s="9">
        <f>_xlfn.XLOOKUP(C1194,提成标准!C:C,提成标准!H:H,"")</f>
        <v>0.1</v>
      </c>
      <c r="F1194" s="9">
        <f t="shared" si="56"/>
        <v>2.1</v>
      </c>
      <c r="G1194" s="9">
        <f>_xlfn.XLOOKUP(I1194,过机服务商重量差!A:A,过机服务商重量差!L:L)</f>
        <v>21</v>
      </c>
      <c r="H1194" s="9" t="str">
        <f ca="1">IFERROR(LOOKUP(1,0/((B1194=名单!B:B)*(VALUE(AY1194)&gt;=名单!E:E)*(VALUE(AY1194)&lt;=名单!G:G)*(AA1194="正常走货")),名单!H:H),"否")</f>
        <v>否</v>
      </c>
      <c r="I1194" s="64" t="s">
        <v>3690</v>
      </c>
      <c r="J1194" s="64" t="s">
        <v>50</v>
      </c>
      <c r="L1194" s="65" t="s">
        <v>1071</v>
      </c>
      <c r="N1194" s="64" t="s">
        <v>18</v>
      </c>
      <c r="O1194" s="66"/>
      <c r="P1194" s="66"/>
      <c r="T1194" s="66"/>
      <c r="U1194" s="65" t="s">
        <v>896</v>
      </c>
      <c r="V1194" s="65" t="s">
        <v>14581</v>
      </c>
      <c r="W1194" s="66"/>
      <c r="Y1194" s="66"/>
      <c r="Z1194" s="66"/>
      <c r="AA1194" s="65" t="s">
        <v>14382</v>
      </c>
      <c r="AQ1194" s="64">
        <v>31.5</v>
      </c>
      <c r="AV1194" s="66"/>
      <c r="AX1194" s="66"/>
      <c r="AY1194" s="67" t="s">
        <v>15589</v>
      </c>
      <c r="BE1194" s="66"/>
    </row>
    <row r="1195" spans="1:58">
      <c r="A1195" s="9" t="str">
        <f t="shared" si="54"/>
        <v>2026-01</v>
      </c>
      <c r="B1195" s="9" t="str">
        <f>_xlfn.XLOOKUP(I1195,过机服务商重量差!A:A,过机服务商重量差!G:G)</f>
        <v>玉麒麟</v>
      </c>
      <c r="C1195" s="9" t="str">
        <f>IF(N1195="FBA","主营产品",IF(N1195="专线","专线",LOOKUP(1,0/((G1195&gt;=提成标准!D:D)*(G1195&lt;提成标准!E:E)),提成标准!C:C)))</f>
        <v>快递大货</v>
      </c>
      <c r="D1195" s="9">
        <f t="shared" si="55"/>
        <v>24</v>
      </c>
      <c r="E1195" s="9">
        <f>_xlfn.XLOOKUP(C1195,提成标准!C:C,提成标准!H:H,"")</f>
        <v>0.1</v>
      </c>
      <c r="F1195" s="9">
        <f t="shared" si="56"/>
        <v>2.4</v>
      </c>
      <c r="G1195" s="9">
        <f>_xlfn.XLOOKUP(I1195,过机服务商重量差!A:A,过机服务商重量差!L:L)</f>
        <v>24</v>
      </c>
      <c r="H1195" s="9" t="str">
        <f ca="1">IFERROR(LOOKUP(1,0/((B1195=名单!B:B)*(VALUE(AY1195)&gt;=名单!E:E)*(VALUE(AY1195)&lt;=名单!G:G)*(AA1195="正常走货")),名单!H:H),"否")</f>
        <v>否</v>
      </c>
      <c r="I1195" s="64" t="s">
        <v>3692</v>
      </c>
      <c r="J1195" s="64" t="s">
        <v>3694</v>
      </c>
      <c r="L1195" s="65" t="s">
        <v>24</v>
      </c>
      <c r="N1195" s="64" t="s">
        <v>18</v>
      </c>
      <c r="O1195" s="66"/>
      <c r="P1195" s="66"/>
      <c r="T1195" s="66"/>
      <c r="U1195" s="65" t="s">
        <v>246</v>
      </c>
      <c r="V1195" s="65" t="s">
        <v>14389</v>
      </c>
      <c r="W1195" s="66"/>
      <c r="Y1195" s="66"/>
      <c r="Z1195" s="66"/>
      <c r="AA1195" s="65" t="s">
        <v>14382</v>
      </c>
      <c r="AQ1195" s="64">
        <v>463.6</v>
      </c>
      <c r="AV1195" s="66"/>
      <c r="AX1195" s="66"/>
      <c r="AY1195" s="67" t="s">
        <v>15590</v>
      </c>
      <c r="BE1195" s="66"/>
    </row>
    <row r="1196" spans="1:58">
      <c r="A1196" s="9" t="str">
        <f t="shared" si="54"/>
        <v>2026-01</v>
      </c>
      <c r="B1196" s="9" t="str">
        <f>_xlfn.XLOOKUP(I1196,过机服务商重量差!A:A,过机服务商重量差!G:G)</f>
        <v>玉麒麟</v>
      </c>
      <c r="C1196" s="9" t="str">
        <f>IF(N1196="FBA","主营产品",IF(N1196="专线","专线",LOOKUP(1,0/((G1196&gt;=提成标准!D:D)*(G1196&lt;提成标准!E:E)),提成标准!C:C)))</f>
        <v>快递大货</v>
      </c>
      <c r="D1196" s="9">
        <f t="shared" si="55"/>
        <v>25</v>
      </c>
      <c r="E1196" s="9">
        <f>_xlfn.XLOOKUP(C1196,提成标准!C:C,提成标准!H:H,"")</f>
        <v>0.1</v>
      </c>
      <c r="F1196" s="9">
        <f t="shared" si="56"/>
        <v>2.5</v>
      </c>
      <c r="G1196" s="9">
        <f>_xlfn.XLOOKUP(I1196,过机服务商重量差!A:A,过机服务商重量差!L:L)</f>
        <v>25</v>
      </c>
      <c r="H1196" s="9" t="str">
        <f ca="1">IFERROR(LOOKUP(1,0/((B1196=名单!B:B)*(VALUE(AY1196)&gt;=名单!E:E)*(VALUE(AY1196)&lt;=名单!G:G)*(AA1196="正常走货")),名单!H:H),"否")</f>
        <v>否</v>
      </c>
      <c r="I1196" s="64" t="s">
        <v>3695</v>
      </c>
      <c r="J1196" s="64" t="s">
        <v>3697</v>
      </c>
      <c r="L1196" s="65" t="s">
        <v>24</v>
      </c>
      <c r="N1196" s="64" t="s">
        <v>18</v>
      </c>
      <c r="O1196" s="66"/>
      <c r="P1196" s="66"/>
      <c r="T1196" s="66"/>
      <c r="U1196" s="65" t="s">
        <v>246</v>
      </c>
      <c r="V1196" s="65" t="s">
        <v>14389</v>
      </c>
      <c r="W1196" s="66"/>
      <c r="Y1196" s="66"/>
      <c r="Z1196" s="66"/>
      <c r="AA1196" s="65" t="s">
        <v>14382</v>
      </c>
      <c r="AQ1196" s="64">
        <v>413.6</v>
      </c>
      <c r="AV1196" s="66"/>
      <c r="AX1196" s="66"/>
      <c r="AY1196" s="67" t="s">
        <v>15591</v>
      </c>
      <c r="BE1196" s="66"/>
    </row>
    <row r="1197" spans="1:58">
      <c r="A1197" s="9" t="str">
        <f t="shared" si="54"/>
        <v>2026-01</v>
      </c>
      <c r="B1197" s="9" t="str">
        <f>_xlfn.XLOOKUP(I1197,过机服务商重量差!A:A,过机服务商重量差!G:G)</f>
        <v>玉麒麟</v>
      </c>
      <c r="C1197" s="9" t="str">
        <f>IF(N1197="FBA","主营产品",IF(N1197="专线","专线",LOOKUP(1,0/((G1197&gt;=提成标准!D:D)*(G1197&lt;提成标准!E:E)),提成标准!C:C)))</f>
        <v>快递大货</v>
      </c>
      <c r="D1197" s="9">
        <f t="shared" si="55"/>
        <v>25</v>
      </c>
      <c r="E1197" s="9">
        <f>_xlfn.XLOOKUP(C1197,提成标准!C:C,提成标准!H:H,"")</f>
        <v>0.1</v>
      </c>
      <c r="F1197" s="9">
        <f t="shared" si="56"/>
        <v>2.5</v>
      </c>
      <c r="G1197" s="9">
        <f>_xlfn.XLOOKUP(I1197,过机服务商重量差!A:A,过机服务商重量差!L:L)</f>
        <v>25</v>
      </c>
      <c r="H1197" s="9" t="str">
        <f ca="1">IFERROR(LOOKUP(1,0/((B1197=名单!B:B)*(VALUE(AY1197)&gt;=名单!E:E)*(VALUE(AY1197)&lt;=名单!G:G)*(AA1197="正常走货")),名单!H:H),"否")</f>
        <v>否</v>
      </c>
      <c r="I1197" s="64" t="s">
        <v>3698</v>
      </c>
      <c r="J1197" s="64" t="s">
        <v>3700</v>
      </c>
      <c r="L1197" s="65" t="s">
        <v>24</v>
      </c>
      <c r="N1197" s="64" t="s">
        <v>18</v>
      </c>
      <c r="O1197" s="66"/>
      <c r="P1197" s="66"/>
      <c r="T1197" s="66"/>
      <c r="U1197" s="65" t="s">
        <v>246</v>
      </c>
      <c r="V1197" s="65" t="s">
        <v>14389</v>
      </c>
      <c r="W1197" s="66"/>
      <c r="Y1197" s="66"/>
      <c r="Z1197" s="66"/>
      <c r="AA1197" s="65" t="s">
        <v>14382</v>
      </c>
      <c r="AQ1197" s="64">
        <v>413.6</v>
      </c>
      <c r="AV1197" s="66"/>
      <c r="AX1197" s="66"/>
      <c r="AY1197" s="67" t="s">
        <v>15592</v>
      </c>
      <c r="BE1197" s="66"/>
    </row>
    <row r="1198" spans="1:58">
      <c r="A1198" s="9" t="str">
        <f t="shared" si="54"/>
        <v>2026-01</v>
      </c>
      <c r="B1198" s="9" t="str">
        <f>_xlfn.XLOOKUP(I1198,过机服务商重量差!A:A,过机服务商重量差!G:G)</f>
        <v>玉麒麟</v>
      </c>
      <c r="C1198" s="9" t="str">
        <f>IF(N1198="FBA","主营产品",IF(N1198="专线","专线",LOOKUP(1,0/((G1198&gt;=提成标准!D:D)*(G1198&lt;提成标准!E:E)),提成标准!C:C)))</f>
        <v>快递大货</v>
      </c>
      <c r="D1198" s="9">
        <f t="shared" si="55"/>
        <v>25</v>
      </c>
      <c r="E1198" s="9">
        <f>_xlfn.XLOOKUP(C1198,提成标准!C:C,提成标准!H:H,"")</f>
        <v>0.1</v>
      </c>
      <c r="F1198" s="9">
        <f t="shared" si="56"/>
        <v>2.5</v>
      </c>
      <c r="G1198" s="9">
        <f>_xlfn.XLOOKUP(I1198,过机服务商重量差!A:A,过机服务商重量差!L:L)</f>
        <v>25</v>
      </c>
      <c r="H1198" s="9" t="str">
        <f ca="1">IFERROR(LOOKUP(1,0/((B1198=名单!B:B)*(VALUE(AY1198)&gt;=名单!E:E)*(VALUE(AY1198)&lt;=名单!G:G)*(AA1198="正常走货")),名单!H:H),"否")</f>
        <v>否</v>
      </c>
      <c r="I1198" s="64" t="s">
        <v>3701</v>
      </c>
      <c r="J1198" s="64" t="s">
        <v>3703</v>
      </c>
      <c r="L1198" s="65" t="s">
        <v>24</v>
      </c>
      <c r="N1198" s="64" t="s">
        <v>18</v>
      </c>
      <c r="O1198" s="66"/>
      <c r="P1198" s="66"/>
      <c r="T1198" s="66"/>
      <c r="U1198" s="65" t="s">
        <v>246</v>
      </c>
      <c r="V1198" s="65" t="s">
        <v>14389</v>
      </c>
      <c r="W1198" s="66"/>
      <c r="Y1198" s="66"/>
      <c r="Z1198" s="66"/>
      <c r="AA1198" s="65" t="s">
        <v>14382</v>
      </c>
      <c r="AQ1198" s="64">
        <v>413.6</v>
      </c>
      <c r="AV1198" s="66"/>
      <c r="AX1198" s="66"/>
      <c r="AY1198" s="67" t="s">
        <v>15593</v>
      </c>
      <c r="BE1198" s="66"/>
    </row>
    <row r="1199" spans="1:58">
      <c r="A1199" s="9" t="str">
        <f t="shared" si="54"/>
        <v>2026-01</v>
      </c>
      <c r="B1199" s="9" t="str">
        <f>_xlfn.XLOOKUP(I1199,过机服务商重量差!A:A,过机服务商重量差!G:G)</f>
        <v>玉麒麟</v>
      </c>
      <c r="C1199" s="9" t="str">
        <f>IF(N1199="FBA","主营产品",IF(N1199="专线","专线",LOOKUP(1,0/((G1199&gt;=提成标准!D:D)*(G1199&lt;提成标准!E:E)),提成标准!C:C)))</f>
        <v>快递大货</v>
      </c>
      <c r="D1199" s="9">
        <f t="shared" si="55"/>
        <v>24</v>
      </c>
      <c r="E1199" s="9">
        <f>_xlfn.XLOOKUP(C1199,提成标准!C:C,提成标准!H:H,"")</f>
        <v>0.1</v>
      </c>
      <c r="F1199" s="9">
        <f t="shared" si="56"/>
        <v>2.4</v>
      </c>
      <c r="G1199" s="9">
        <f>_xlfn.XLOOKUP(I1199,过机服务商重量差!A:A,过机服务商重量差!L:L)</f>
        <v>24</v>
      </c>
      <c r="H1199" s="9" t="str">
        <f ca="1">IFERROR(LOOKUP(1,0/((B1199=名单!B:B)*(VALUE(AY1199)&gt;=名单!E:E)*(VALUE(AY1199)&lt;=名单!G:G)*(AA1199="正常走货")),名单!H:H),"否")</f>
        <v>否</v>
      </c>
      <c r="I1199" s="64" t="s">
        <v>3704</v>
      </c>
      <c r="J1199" s="64" t="s">
        <v>3706</v>
      </c>
      <c r="L1199" s="65" t="s">
        <v>24</v>
      </c>
      <c r="N1199" s="64" t="s">
        <v>18</v>
      </c>
      <c r="O1199" s="66"/>
      <c r="P1199" s="66"/>
      <c r="T1199" s="66"/>
      <c r="U1199" s="65" t="s">
        <v>246</v>
      </c>
      <c r="V1199" s="65" t="s">
        <v>14389</v>
      </c>
      <c r="W1199" s="66"/>
      <c r="Y1199" s="66"/>
      <c r="Z1199" s="66"/>
      <c r="AA1199" s="65" t="s">
        <v>14382</v>
      </c>
      <c r="AQ1199" s="64">
        <v>463.6</v>
      </c>
      <c r="AV1199" s="66"/>
      <c r="AX1199" s="66"/>
      <c r="AY1199" s="67" t="s">
        <v>15594</v>
      </c>
      <c r="BE1199" s="66"/>
    </row>
    <row r="1200" spans="1:58">
      <c r="A1200" s="9" t="str">
        <f t="shared" si="54"/>
        <v>2026-01</v>
      </c>
      <c r="B1200" s="9" t="str">
        <f>_xlfn.XLOOKUP(I1200,过机服务商重量差!A:A,过机服务商重量差!G:G)</f>
        <v>玉麒麟</v>
      </c>
      <c r="C1200" s="9" t="str">
        <f>IF(N1200="FBA","主营产品",IF(N1200="专线","专线",LOOKUP(1,0/((G1200&gt;=提成标准!D:D)*(G1200&lt;提成标准!E:E)),提成标准!C:C)))</f>
        <v>快递大货</v>
      </c>
      <c r="D1200" s="9">
        <f t="shared" si="55"/>
        <v>25</v>
      </c>
      <c r="E1200" s="9">
        <f>_xlfn.XLOOKUP(C1200,提成标准!C:C,提成标准!H:H,"")</f>
        <v>0.1</v>
      </c>
      <c r="F1200" s="9">
        <f t="shared" si="56"/>
        <v>2.5</v>
      </c>
      <c r="G1200" s="9">
        <f>_xlfn.XLOOKUP(I1200,过机服务商重量差!A:A,过机服务商重量差!L:L)</f>
        <v>25</v>
      </c>
      <c r="H1200" s="9" t="str">
        <f ca="1">IFERROR(LOOKUP(1,0/((B1200=名单!B:B)*(VALUE(AY1200)&gt;=名单!E:E)*(VALUE(AY1200)&lt;=名单!G:G)*(AA1200="正常走货")),名单!H:H),"否")</f>
        <v>否</v>
      </c>
      <c r="I1200" s="64" t="s">
        <v>3707</v>
      </c>
      <c r="J1200" s="64" t="s">
        <v>3709</v>
      </c>
      <c r="L1200" s="65" t="s">
        <v>24</v>
      </c>
      <c r="N1200" s="64" t="s">
        <v>18</v>
      </c>
      <c r="O1200" s="66"/>
      <c r="P1200" s="66"/>
      <c r="T1200" s="66"/>
      <c r="U1200" s="65" t="s">
        <v>246</v>
      </c>
      <c r="V1200" s="65" t="s">
        <v>14389</v>
      </c>
      <c r="W1200" s="66"/>
      <c r="Y1200" s="66"/>
      <c r="Z1200" s="66"/>
      <c r="AA1200" s="65" t="s">
        <v>14382</v>
      </c>
      <c r="AQ1200" s="64">
        <v>355.6</v>
      </c>
      <c r="AV1200" s="66"/>
      <c r="AX1200" s="66"/>
      <c r="AY1200" s="67" t="s">
        <v>15595</v>
      </c>
      <c r="BE1200" s="66"/>
    </row>
    <row r="1201" spans="1:57">
      <c r="A1201" s="9" t="str">
        <f t="shared" si="54"/>
        <v>2026-01</v>
      </c>
      <c r="B1201" s="9" t="str">
        <f>_xlfn.XLOOKUP(I1201,过机服务商重量差!A:A,过机服务商重量差!G:G)</f>
        <v>玉麒麟</v>
      </c>
      <c r="C1201" s="9" t="str">
        <f>IF(N1201="FBA","主营产品",IF(N1201="专线","专线",LOOKUP(1,0/((G1201&gt;=提成标准!D:D)*(G1201&lt;提成标准!E:E)),提成标准!C:C)))</f>
        <v>快递大货</v>
      </c>
      <c r="D1201" s="9">
        <f t="shared" si="55"/>
        <v>25</v>
      </c>
      <c r="E1201" s="9">
        <f>_xlfn.XLOOKUP(C1201,提成标准!C:C,提成标准!H:H,"")</f>
        <v>0.1</v>
      </c>
      <c r="F1201" s="9">
        <f t="shared" si="56"/>
        <v>2.5</v>
      </c>
      <c r="G1201" s="9">
        <f>_xlfn.XLOOKUP(I1201,过机服务商重量差!A:A,过机服务商重量差!L:L)</f>
        <v>25</v>
      </c>
      <c r="H1201" s="9" t="str">
        <f ca="1">IFERROR(LOOKUP(1,0/((B1201=名单!B:B)*(VALUE(AY1201)&gt;=名单!E:E)*(VALUE(AY1201)&lt;=名单!G:G)*(AA1201="正常走货")),名单!H:H),"否")</f>
        <v>否</v>
      </c>
      <c r="I1201" s="64" t="s">
        <v>3710</v>
      </c>
      <c r="J1201" s="64" t="s">
        <v>3712</v>
      </c>
      <c r="L1201" s="65" t="s">
        <v>24</v>
      </c>
      <c r="N1201" s="64" t="s">
        <v>18</v>
      </c>
      <c r="O1201" s="66"/>
      <c r="P1201" s="66"/>
      <c r="T1201" s="66"/>
      <c r="U1201" s="65" t="s">
        <v>246</v>
      </c>
      <c r="V1201" s="65" t="s">
        <v>14389</v>
      </c>
      <c r="W1201" s="66"/>
      <c r="Y1201" s="66"/>
      <c r="Z1201" s="66"/>
      <c r="AA1201" s="65" t="s">
        <v>14382</v>
      </c>
      <c r="AQ1201" s="64">
        <v>413.6</v>
      </c>
      <c r="AV1201" s="66"/>
      <c r="AX1201" s="66"/>
      <c r="AY1201" s="67" t="s">
        <v>15596</v>
      </c>
      <c r="BC1201" s="66"/>
      <c r="BE1201" s="66"/>
    </row>
    <row r="1202" spans="1:57">
      <c r="A1202" s="9" t="str">
        <f t="shared" si="54"/>
        <v>2026-01</v>
      </c>
      <c r="B1202" s="9" t="str">
        <f>_xlfn.XLOOKUP(I1202,过机服务商重量差!A:A,过机服务商重量差!G:G)</f>
        <v>风清扬</v>
      </c>
      <c r="C1202" s="9" t="str">
        <f>IF(N1202="FBA","主营产品",IF(N1202="专线","专线",LOOKUP(1,0/((G1202&gt;=提成标准!D:D)*(G1202&lt;提成标准!E:E)),提成标准!C:C)))</f>
        <v>快递大货</v>
      </c>
      <c r="D1202" s="9">
        <f t="shared" si="55"/>
        <v>1034</v>
      </c>
      <c r="E1202" s="9">
        <f>_xlfn.XLOOKUP(C1202,提成标准!C:C,提成标准!H:H,"")</f>
        <v>0.1</v>
      </c>
      <c r="F1202" s="9">
        <f t="shared" si="56"/>
        <v>103.4</v>
      </c>
      <c r="G1202" s="9">
        <f>_xlfn.XLOOKUP(I1202,过机服务商重量差!A:A,过机服务商重量差!L:L)</f>
        <v>1034</v>
      </c>
      <c r="H1202" s="9" t="str">
        <f ca="1">IFERROR(LOOKUP(1,0/((B1202=名单!B:B)*(VALUE(AY1202)&gt;=名单!E:E)*(VALUE(AY1202)&lt;=名单!G:G)*(AA1202="正常走货")),名单!H:H),"否")</f>
        <v>否</v>
      </c>
      <c r="I1202" s="64" t="s">
        <v>3713</v>
      </c>
      <c r="J1202" s="64" t="s">
        <v>3715</v>
      </c>
      <c r="L1202" s="65" t="s">
        <v>967</v>
      </c>
      <c r="N1202" s="64" t="s">
        <v>18</v>
      </c>
      <c r="O1202" s="66"/>
      <c r="P1202" s="66"/>
      <c r="T1202" s="66"/>
      <c r="U1202" s="65" t="s">
        <v>3634</v>
      </c>
      <c r="V1202" s="65" t="s">
        <v>14476</v>
      </c>
      <c r="W1202" s="66"/>
      <c r="Y1202" s="66"/>
      <c r="Z1202" s="66"/>
      <c r="AA1202" s="65" t="s">
        <v>14382</v>
      </c>
      <c r="AQ1202" s="64">
        <v>6298</v>
      </c>
      <c r="AU1202" s="66"/>
      <c r="AV1202" s="66"/>
      <c r="AW1202" s="66"/>
      <c r="AX1202" s="66"/>
      <c r="AY1202" s="67" t="s">
        <v>15597</v>
      </c>
      <c r="BE1202" s="66"/>
    </row>
    <row r="1203" spans="1:57">
      <c r="A1203" s="9" t="str">
        <f t="shared" si="54"/>
        <v>2026-01</v>
      </c>
      <c r="B1203" s="9" t="str">
        <f>_xlfn.XLOOKUP(I1203,过机服务商重量差!A:A,过机服务商重量差!G:G)</f>
        <v>玉麒麟</v>
      </c>
      <c r="C1203" s="9" t="str">
        <f>IF(N1203="FBA","主营产品",IF(N1203="专线","专线",LOOKUP(1,0/((G1203&gt;=提成标准!D:D)*(G1203&lt;提成标准!E:E)),提成标准!C:C)))</f>
        <v>快递小货</v>
      </c>
      <c r="D1203" s="9">
        <f t="shared" si="55"/>
        <v>1</v>
      </c>
      <c r="E1203" s="9">
        <f>_xlfn.XLOOKUP(C1203,提成标准!C:C,提成标准!H:H,"")</f>
        <v>2</v>
      </c>
      <c r="F1203" s="9">
        <f t="shared" si="56"/>
        <v>2</v>
      </c>
      <c r="G1203" s="9">
        <f>_xlfn.XLOOKUP(I1203,过机服务商重量差!A:A,过机服务商重量差!L:L)</f>
        <v>8.5</v>
      </c>
      <c r="H1203" s="9" t="str">
        <f ca="1">IFERROR(LOOKUP(1,0/((B1203=名单!B:B)*(VALUE(AY1203)&gt;=名单!E:E)*(VALUE(AY1203)&lt;=名单!G:G)*(AA1203="正常走货")),名单!H:H),"否")</f>
        <v>否</v>
      </c>
      <c r="I1203" s="64" t="s">
        <v>3716</v>
      </c>
      <c r="J1203" s="64" t="s">
        <v>3718</v>
      </c>
      <c r="L1203" s="65" t="s">
        <v>17</v>
      </c>
      <c r="N1203" s="64" t="s">
        <v>18</v>
      </c>
      <c r="O1203" s="66"/>
      <c r="P1203" s="66"/>
      <c r="T1203" s="66"/>
      <c r="U1203" s="65" t="s">
        <v>679</v>
      </c>
      <c r="V1203" s="65" t="s">
        <v>14422</v>
      </c>
      <c r="W1203" s="66"/>
      <c r="Y1203" s="66"/>
      <c r="Z1203" s="66"/>
      <c r="AA1203" s="65" t="s">
        <v>14382</v>
      </c>
      <c r="AQ1203" s="64">
        <v>25.8</v>
      </c>
      <c r="AU1203" s="66"/>
      <c r="AV1203" s="66"/>
      <c r="AW1203" s="66"/>
      <c r="AX1203" s="66"/>
      <c r="AY1203" s="67" t="s">
        <v>15598</v>
      </c>
      <c r="BE1203" s="66"/>
    </row>
    <row r="1204" spans="1:57">
      <c r="A1204" s="9" t="str">
        <f t="shared" si="54"/>
        <v>2026-01</v>
      </c>
      <c r="B1204" s="9" t="str">
        <f>_xlfn.XLOOKUP(I1204,过机服务商重量差!A:A,过机服务商重量差!G:G)</f>
        <v>小旋风</v>
      </c>
      <c r="C1204" s="9" t="str">
        <f>IF(N1204="FBA","主营产品",IF(N1204="专线","专线",LOOKUP(1,0/((G1204&gt;=提成标准!D:D)*(G1204&lt;提成标准!E:E)),提成标准!C:C)))</f>
        <v>快递大货</v>
      </c>
      <c r="D1204" s="9">
        <f t="shared" si="55"/>
        <v>114</v>
      </c>
      <c r="E1204" s="9">
        <f>_xlfn.XLOOKUP(C1204,提成标准!C:C,提成标准!H:H,"")</f>
        <v>0.1</v>
      </c>
      <c r="F1204" s="9">
        <f t="shared" si="56"/>
        <v>11.4</v>
      </c>
      <c r="G1204" s="9">
        <f>_xlfn.XLOOKUP(I1204,过机服务商重量差!A:A,过机服务商重量差!L:L)</f>
        <v>114</v>
      </c>
      <c r="H1204" s="9" t="str">
        <f ca="1">IFERROR(LOOKUP(1,0/((B1204=名单!B:B)*(VALUE(AY1204)&gt;=名单!E:E)*(VALUE(AY1204)&lt;=名单!G:G)*(AA1204="正常走货")),名单!H:H),"否")</f>
        <v>否</v>
      </c>
      <c r="I1204" s="64" t="s">
        <v>3719</v>
      </c>
      <c r="J1204" s="64" t="s">
        <v>3721</v>
      </c>
      <c r="L1204" s="65" t="s">
        <v>85</v>
      </c>
      <c r="N1204" s="64" t="s">
        <v>18</v>
      </c>
      <c r="O1204" s="66"/>
      <c r="P1204" s="66"/>
      <c r="T1204" s="66"/>
      <c r="U1204" s="65" t="s">
        <v>767</v>
      </c>
      <c r="V1204" s="65" t="s">
        <v>14385</v>
      </c>
      <c r="W1204" s="66"/>
      <c r="Y1204" s="66"/>
      <c r="Z1204" s="66"/>
      <c r="AA1204" s="65" t="s">
        <v>14382</v>
      </c>
      <c r="AQ1204" s="64">
        <v>478.8</v>
      </c>
      <c r="AU1204" s="66"/>
      <c r="AV1204" s="66"/>
      <c r="AW1204" s="66"/>
      <c r="AX1204" s="66"/>
      <c r="AY1204" s="67" t="s">
        <v>15599</v>
      </c>
      <c r="BE1204" s="66"/>
    </row>
    <row r="1205" spans="1:57">
      <c r="A1205" s="9" t="str">
        <f t="shared" si="54"/>
        <v>2026-01</v>
      </c>
      <c r="B1205" s="9" t="str">
        <f>_xlfn.XLOOKUP(I1205,过机服务商重量差!A:A,过机服务商重量差!G:G)</f>
        <v>玉麒麟</v>
      </c>
      <c r="C1205" s="9" t="str">
        <f>IF(N1205="FBA","主营产品",IF(N1205="专线","专线",LOOKUP(1,0/((G1205&gt;=提成标准!D:D)*(G1205&lt;提成标准!E:E)),提成标准!C:C)))</f>
        <v>快递大货</v>
      </c>
      <c r="D1205" s="9">
        <f t="shared" si="55"/>
        <v>72</v>
      </c>
      <c r="E1205" s="9">
        <f>_xlfn.XLOOKUP(C1205,提成标准!C:C,提成标准!H:H,"")</f>
        <v>0.1</v>
      </c>
      <c r="F1205" s="9">
        <f t="shared" si="56"/>
        <v>7.2</v>
      </c>
      <c r="G1205" s="9">
        <f>_xlfn.XLOOKUP(I1205,过机服务商重量差!A:A,过机服务商重量差!L:L)</f>
        <v>72</v>
      </c>
      <c r="H1205" s="9" t="str">
        <f ca="1">IFERROR(LOOKUP(1,0/((B1205=名单!B:B)*(VALUE(AY1205)&gt;=名单!E:E)*(VALUE(AY1205)&lt;=名单!G:G)*(AA1205="正常走货")),名单!H:H),"否")</f>
        <v>否</v>
      </c>
      <c r="I1205" s="64" t="s">
        <v>3722</v>
      </c>
      <c r="J1205" s="64" t="s">
        <v>3724</v>
      </c>
      <c r="L1205" s="65" t="s">
        <v>1080</v>
      </c>
      <c r="N1205" s="64" t="s">
        <v>18</v>
      </c>
      <c r="O1205" s="66"/>
      <c r="P1205" s="66"/>
      <c r="T1205" s="66"/>
      <c r="U1205" s="65" t="s">
        <v>2376</v>
      </c>
      <c r="V1205" s="65" t="s">
        <v>14581</v>
      </c>
      <c r="W1205" s="66"/>
      <c r="Y1205" s="66"/>
      <c r="Z1205" s="66"/>
      <c r="AA1205" s="65" t="s">
        <v>14382</v>
      </c>
      <c r="AQ1205" s="64">
        <v>1265.6</v>
      </c>
      <c r="AV1205" s="66"/>
      <c r="AX1205" s="66"/>
      <c r="AY1205" s="67" t="s">
        <v>15600</v>
      </c>
      <c r="BC1205" s="66"/>
      <c r="BE1205" s="66"/>
    </row>
    <row r="1206" spans="1:57">
      <c r="A1206" s="9" t="str">
        <f t="shared" si="54"/>
        <v>2026-01</v>
      </c>
      <c r="B1206" s="9" t="str">
        <f>_xlfn.XLOOKUP(I1206,过机服务商重量差!A:A,过机服务商重量差!G:G)</f>
        <v>无崖子</v>
      </c>
      <c r="C1206" s="9" t="str">
        <f>IF(N1206="FBA","主营产品",IF(N1206="专线","专线",LOOKUP(1,0/((G1206&gt;=提成标准!D:D)*(G1206&lt;提成标准!E:E)),提成标准!C:C)))</f>
        <v>快递大货</v>
      </c>
      <c r="D1206" s="9">
        <f t="shared" si="55"/>
        <v>152</v>
      </c>
      <c r="E1206" s="9">
        <f>_xlfn.XLOOKUP(C1206,提成标准!C:C,提成标准!H:H,"")</f>
        <v>0.1</v>
      </c>
      <c r="F1206" s="9">
        <f t="shared" si="56"/>
        <v>15.2</v>
      </c>
      <c r="G1206" s="9">
        <f>_xlfn.XLOOKUP(I1206,过机服务商重量差!A:A,过机服务商重量差!L:L)</f>
        <v>152</v>
      </c>
      <c r="H1206" s="9" t="str">
        <f ca="1">IFERROR(LOOKUP(1,0/((B1206=名单!B:B)*(VALUE(AY1206)&gt;=名单!E:E)*(VALUE(AY1206)&lt;=名单!G:G)*(AA1206="正常走货")),名单!H:H),"否")</f>
        <v>是</v>
      </c>
      <c r="I1206" s="64" t="s">
        <v>3725</v>
      </c>
      <c r="J1206" s="64" t="s">
        <v>3727</v>
      </c>
      <c r="L1206" s="65" t="s">
        <v>728</v>
      </c>
      <c r="N1206" s="64" t="s">
        <v>18</v>
      </c>
      <c r="O1206" s="66"/>
      <c r="P1206" s="66"/>
      <c r="T1206" s="66"/>
      <c r="U1206" s="65" t="s">
        <v>20</v>
      </c>
      <c r="V1206" s="65" t="s">
        <v>14381</v>
      </c>
      <c r="W1206" s="66"/>
      <c r="Y1206" s="66"/>
      <c r="Z1206" s="66"/>
      <c r="AA1206" s="65" t="s">
        <v>14382</v>
      </c>
      <c r="AQ1206" s="64">
        <v>1320.8</v>
      </c>
      <c r="AV1206" s="66"/>
      <c r="AX1206" s="66"/>
      <c r="AY1206" s="67" t="s">
        <v>15601</v>
      </c>
      <c r="BE1206" s="66"/>
    </row>
    <row r="1207" spans="1:57">
      <c r="A1207" s="9" t="str">
        <f t="shared" si="54"/>
        <v>2026-01</v>
      </c>
      <c r="B1207" s="9" t="str">
        <f>_xlfn.XLOOKUP(I1207,过机服务商重量差!A:A,过机服务商重量差!G:G)</f>
        <v>无崖子</v>
      </c>
      <c r="C1207" s="9" t="str">
        <f>IF(N1207="FBA","主营产品",IF(N1207="专线","专线",LOOKUP(1,0/((G1207&gt;=提成标准!D:D)*(G1207&lt;提成标准!E:E)),提成标准!C:C)))</f>
        <v>快递小货</v>
      </c>
      <c r="D1207" s="9">
        <f t="shared" si="55"/>
        <v>1</v>
      </c>
      <c r="E1207" s="9">
        <f>_xlfn.XLOOKUP(C1207,提成标准!C:C,提成标准!H:H,"")</f>
        <v>2</v>
      </c>
      <c r="F1207" s="9">
        <f t="shared" si="56"/>
        <v>2</v>
      </c>
      <c r="G1207" s="9">
        <f>_xlfn.XLOOKUP(I1207,过机服务商重量差!A:A,过机服务商重量差!L:L)</f>
        <v>2.5</v>
      </c>
      <c r="H1207" s="9" t="str">
        <f ca="1">IFERROR(LOOKUP(1,0/((B1207=名单!B:B)*(VALUE(AY1207)&gt;=名单!E:E)*(VALUE(AY1207)&lt;=名单!G:G)*(AA1207="正常走货")),名单!H:H),"否")</f>
        <v>是</v>
      </c>
      <c r="I1207" s="64" t="s">
        <v>3728</v>
      </c>
      <c r="J1207" s="64" t="s">
        <v>3730</v>
      </c>
      <c r="L1207" s="65" t="s">
        <v>160</v>
      </c>
      <c r="N1207" s="64" t="s">
        <v>18</v>
      </c>
      <c r="O1207" s="66"/>
      <c r="P1207" s="66"/>
      <c r="T1207" s="66"/>
      <c r="U1207" s="65" t="s">
        <v>337</v>
      </c>
      <c r="V1207" s="65" t="s">
        <v>14381</v>
      </c>
      <c r="W1207" s="66"/>
      <c r="Y1207" s="66"/>
      <c r="Z1207" s="66"/>
      <c r="AA1207" s="65" t="s">
        <v>14382</v>
      </c>
      <c r="AQ1207" s="64">
        <v>0</v>
      </c>
      <c r="AV1207" s="66"/>
      <c r="AX1207" s="66"/>
      <c r="AY1207" s="67" t="s">
        <v>15602</v>
      </c>
      <c r="BE1207" s="66"/>
    </row>
    <row r="1208" spans="1:57">
      <c r="A1208" s="9" t="str">
        <f t="shared" si="54"/>
        <v>2026-01</v>
      </c>
      <c r="B1208" s="9" t="str">
        <f>_xlfn.XLOOKUP(I1208,过机服务商重量差!A:A,过机服务商重量差!G:G)</f>
        <v>无崖子</v>
      </c>
      <c r="C1208" s="9" t="str">
        <f>IF(N1208="FBA","主营产品",IF(N1208="专线","专线",LOOKUP(1,0/((G1208&gt;=提成标准!D:D)*(G1208&lt;提成标准!E:E)),提成标准!C:C)))</f>
        <v>快递小货</v>
      </c>
      <c r="D1208" s="9">
        <f t="shared" si="55"/>
        <v>1</v>
      </c>
      <c r="E1208" s="9">
        <f>_xlfn.XLOOKUP(C1208,提成标准!C:C,提成标准!H:H,"")</f>
        <v>2</v>
      </c>
      <c r="F1208" s="9">
        <f t="shared" si="56"/>
        <v>2</v>
      </c>
      <c r="G1208" s="9">
        <f>_xlfn.XLOOKUP(I1208,过机服务商重量差!A:A,过机服务商重量差!L:L)</f>
        <v>3.5</v>
      </c>
      <c r="H1208" s="9" t="str">
        <f ca="1">IFERROR(LOOKUP(1,0/((B1208=名单!B:B)*(VALUE(AY1208)&gt;=名单!E:E)*(VALUE(AY1208)&lt;=名单!G:G)*(AA1208="正常走货")),名单!H:H),"否")</f>
        <v>是</v>
      </c>
      <c r="I1208" s="64" t="s">
        <v>3731</v>
      </c>
      <c r="J1208" s="64" t="s">
        <v>3733</v>
      </c>
      <c r="L1208" s="65" t="s">
        <v>160</v>
      </c>
      <c r="N1208" s="64" t="s">
        <v>18</v>
      </c>
      <c r="O1208" s="66"/>
      <c r="P1208" s="66"/>
      <c r="T1208" s="66"/>
      <c r="U1208" s="65" t="s">
        <v>337</v>
      </c>
      <c r="V1208" s="65" t="s">
        <v>14381</v>
      </c>
      <c r="W1208" s="66"/>
      <c r="Y1208" s="66"/>
      <c r="Z1208" s="66"/>
      <c r="AA1208" s="65" t="s">
        <v>14382</v>
      </c>
      <c r="AQ1208" s="64">
        <v>0</v>
      </c>
      <c r="AV1208" s="66"/>
      <c r="AX1208" s="66"/>
      <c r="AY1208" s="67" t="s">
        <v>15603</v>
      </c>
      <c r="BC1208" s="66"/>
      <c r="BE1208" s="66"/>
    </row>
    <row r="1209" spans="1:57">
      <c r="A1209" s="9" t="str">
        <f t="shared" si="54"/>
        <v>2026-01</v>
      </c>
      <c r="B1209" s="9" t="str">
        <f>_xlfn.XLOOKUP(I1209,过机服务商重量差!A:A,过机服务商重量差!G:G)</f>
        <v>无崖子</v>
      </c>
      <c r="C1209" s="9" t="str">
        <f>IF(N1209="FBA","主营产品",IF(N1209="专线","专线",LOOKUP(1,0/((G1209&gt;=提成标准!D:D)*(G1209&lt;提成标准!E:E)),提成标准!C:C)))</f>
        <v>快递小货</v>
      </c>
      <c r="D1209" s="9">
        <f t="shared" si="55"/>
        <v>1</v>
      </c>
      <c r="E1209" s="9">
        <f>_xlfn.XLOOKUP(C1209,提成标准!C:C,提成标准!H:H,"")</f>
        <v>2</v>
      </c>
      <c r="F1209" s="9">
        <f t="shared" si="56"/>
        <v>2</v>
      </c>
      <c r="G1209" s="9">
        <f>_xlfn.XLOOKUP(I1209,过机服务商重量差!A:A,过机服务商重量差!L:L)</f>
        <v>2.5</v>
      </c>
      <c r="H1209" s="9" t="str">
        <f ca="1">IFERROR(LOOKUP(1,0/((B1209=名单!B:B)*(VALUE(AY1209)&gt;=名单!E:E)*(VALUE(AY1209)&lt;=名单!G:G)*(AA1209="正常走货")),名单!H:H),"否")</f>
        <v>是</v>
      </c>
      <c r="I1209" s="64" t="s">
        <v>3734</v>
      </c>
      <c r="J1209" s="64" t="s">
        <v>3736</v>
      </c>
      <c r="L1209" s="65" t="s">
        <v>160</v>
      </c>
      <c r="N1209" s="64" t="s">
        <v>18</v>
      </c>
      <c r="O1209" s="66"/>
      <c r="P1209" s="66"/>
      <c r="T1209" s="66"/>
      <c r="U1209" s="65" t="s">
        <v>337</v>
      </c>
      <c r="V1209" s="65" t="s">
        <v>14381</v>
      </c>
      <c r="W1209" s="66"/>
      <c r="Y1209" s="66"/>
      <c r="Z1209" s="66"/>
      <c r="AA1209" s="65" t="s">
        <v>14382</v>
      </c>
      <c r="AQ1209" s="64">
        <v>0</v>
      </c>
      <c r="AV1209" s="66"/>
      <c r="AX1209" s="66"/>
      <c r="AY1209" s="67" t="s">
        <v>15604</v>
      </c>
      <c r="BE1209" s="66"/>
    </row>
    <row r="1210" spans="1:57">
      <c r="A1210" s="9" t="str">
        <f t="shared" si="54"/>
        <v>2026-01</v>
      </c>
      <c r="B1210" s="9" t="str">
        <f>_xlfn.XLOOKUP(I1210,过机服务商重量差!A:A,过机服务商重量差!G:G)</f>
        <v>无崖子</v>
      </c>
      <c r="C1210" s="9" t="str">
        <f>IF(N1210="FBA","主营产品",IF(N1210="专线","专线",LOOKUP(1,0/((G1210&gt;=提成标准!D:D)*(G1210&lt;提成标准!E:E)),提成标准!C:C)))</f>
        <v>快递小货</v>
      </c>
      <c r="D1210" s="9">
        <f t="shared" si="55"/>
        <v>1</v>
      </c>
      <c r="E1210" s="9">
        <f>_xlfn.XLOOKUP(C1210,提成标准!C:C,提成标准!H:H,"")</f>
        <v>2</v>
      </c>
      <c r="F1210" s="9">
        <f t="shared" si="56"/>
        <v>2</v>
      </c>
      <c r="G1210" s="9">
        <f>_xlfn.XLOOKUP(I1210,过机服务商重量差!A:A,过机服务商重量差!L:L)</f>
        <v>3</v>
      </c>
      <c r="H1210" s="9" t="str">
        <f ca="1">IFERROR(LOOKUP(1,0/((B1210=名单!B:B)*(VALUE(AY1210)&gt;=名单!E:E)*(VALUE(AY1210)&lt;=名单!G:G)*(AA1210="正常走货")),名单!H:H),"否")</f>
        <v>是</v>
      </c>
      <c r="I1210" s="64" t="s">
        <v>3737</v>
      </c>
      <c r="J1210" s="64" t="s">
        <v>3739</v>
      </c>
      <c r="L1210" s="65" t="s">
        <v>160</v>
      </c>
      <c r="N1210" s="64" t="s">
        <v>18</v>
      </c>
      <c r="O1210" s="66"/>
      <c r="P1210" s="66"/>
      <c r="T1210" s="66"/>
      <c r="U1210" s="65" t="s">
        <v>337</v>
      </c>
      <c r="V1210" s="65" t="s">
        <v>14381</v>
      </c>
      <c r="W1210" s="66"/>
      <c r="Y1210" s="66"/>
      <c r="Z1210" s="66"/>
      <c r="AA1210" s="65" t="s">
        <v>14382</v>
      </c>
      <c r="AQ1210" s="64">
        <v>0</v>
      </c>
      <c r="AV1210" s="66"/>
      <c r="AX1210" s="66"/>
      <c r="AY1210" s="67" t="s">
        <v>15605</v>
      </c>
    </row>
    <row r="1211" spans="1:57">
      <c r="A1211" s="9" t="str">
        <f t="shared" si="54"/>
        <v>2026-01</v>
      </c>
      <c r="B1211" s="9" t="str">
        <f>_xlfn.XLOOKUP(I1211,过机服务商重量差!A:A,过机服务商重量差!G:G)</f>
        <v>无崖子</v>
      </c>
      <c r="C1211" s="9" t="str">
        <f>IF(N1211="FBA","主营产品",IF(N1211="专线","专线",LOOKUP(1,0/((G1211&gt;=提成标准!D:D)*(G1211&lt;提成标准!E:E)),提成标准!C:C)))</f>
        <v>快递小货</v>
      </c>
      <c r="D1211" s="9">
        <f t="shared" si="55"/>
        <v>1</v>
      </c>
      <c r="E1211" s="9">
        <f>_xlfn.XLOOKUP(C1211,提成标准!C:C,提成标准!H:H,"")</f>
        <v>2</v>
      </c>
      <c r="F1211" s="9">
        <f t="shared" si="56"/>
        <v>2</v>
      </c>
      <c r="G1211" s="9">
        <f>_xlfn.XLOOKUP(I1211,过机服务商重量差!A:A,过机服务商重量差!L:L)</f>
        <v>3</v>
      </c>
      <c r="H1211" s="9" t="str">
        <f ca="1">IFERROR(LOOKUP(1,0/((B1211=名单!B:B)*(VALUE(AY1211)&gt;=名单!E:E)*(VALUE(AY1211)&lt;=名单!G:G)*(AA1211="正常走货")),名单!H:H),"否")</f>
        <v>是</v>
      </c>
      <c r="I1211" s="64" t="s">
        <v>3740</v>
      </c>
      <c r="J1211" s="64" t="s">
        <v>3742</v>
      </c>
      <c r="L1211" s="64" t="s">
        <v>160</v>
      </c>
      <c r="N1211" s="64" t="s">
        <v>18</v>
      </c>
      <c r="O1211" s="66"/>
      <c r="P1211" s="66"/>
      <c r="T1211" s="66"/>
      <c r="U1211" s="65" t="s">
        <v>337</v>
      </c>
      <c r="V1211" s="65" t="s">
        <v>14381</v>
      </c>
      <c r="W1211" s="66"/>
      <c r="Y1211" s="66"/>
      <c r="Z1211" s="66"/>
      <c r="AA1211" s="65" t="s">
        <v>14382</v>
      </c>
      <c r="AQ1211" s="64">
        <v>0</v>
      </c>
      <c r="AU1211" s="66"/>
      <c r="AV1211" s="66"/>
      <c r="AX1211" s="66"/>
      <c r="AY1211" s="67" t="s">
        <v>15606</v>
      </c>
      <c r="BE1211" s="66"/>
    </row>
    <row r="1212" spans="1:57">
      <c r="A1212" s="9" t="str">
        <f t="shared" si="54"/>
        <v>2026-01</v>
      </c>
      <c r="B1212" s="9" t="str">
        <f>_xlfn.XLOOKUP(I1212,过机服务商重量差!A:A,过机服务商重量差!G:G)</f>
        <v>无崖子</v>
      </c>
      <c r="C1212" s="9" t="str">
        <f>IF(N1212="FBA","主营产品",IF(N1212="专线","专线",LOOKUP(1,0/((G1212&gt;=提成标准!D:D)*(G1212&lt;提成标准!E:E)),提成标准!C:C)))</f>
        <v>快递小货</v>
      </c>
      <c r="D1212" s="9">
        <f t="shared" si="55"/>
        <v>1</v>
      </c>
      <c r="E1212" s="9">
        <f>_xlfn.XLOOKUP(C1212,提成标准!C:C,提成标准!H:H,"")</f>
        <v>2</v>
      </c>
      <c r="F1212" s="9">
        <f t="shared" si="56"/>
        <v>2</v>
      </c>
      <c r="G1212" s="9">
        <f>_xlfn.XLOOKUP(I1212,过机服务商重量差!A:A,过机服务商重量差!L:L)</f>
        <v>2.5</v>
      </c>
      <c r="H1212" s="9" t="str">
        <f ca="1">IFERROR(LOOKUP(1,0/((B1212=名单!B:B)*(VALUE(AY1212)&gt;=名单!E:E)*(VALUE(AY1212)&lt;=名单!G:G)*(AA1212="正常走货")),名单!H:H),"否")</f>
        <v>是</v>
      </c>
      <c r="I1212" s="64" t="s">
        <v>3743</v>
      </c>
      <c r="J1212" s="64" t="s">
        <v>3745</v>
      </c>
      <c r="L1212" s="65" t="s">
        <v>160</v>
      </c>
      <c r="N1212" s="65" t="s">
        <v>18</v>
      </c>
      <c r="O1212" s="66"/>
      <c r="P1212" s="66"/>
      <c r="T1212" s="66"/>
      <c r="U1212" s="65" t="s">
        <v>337</v>
      </c>
      <c r="V1212" s="65" t="s">
        <v>14381</v>
      </c>
      <c r="W1212" s="66"/>
      <c r="Y1212" s="66"/>
      <c r="Z1212" s="66"/>
      <c r="AA1212" s="65" t="s">
        <v>14382</v>
      </c>
      <c r="AQ1212" s="64">
        <v>0</v>
      </c>
      <c r="AU1212" s="66"/>
      <c r="AV1212" s="66"/>
      <c r="AW1212" s="66"/>
      <c r="AX1212" s="66"/>
      <c r="AY1212" s="67" t="s">
        <v>15607</v>
      </c>
      <c r="BE1212" s="66"/>
    </row>
    <row r="1213" spans="1:57">
      <c r="A1213" s="9" t="str">
        <f t="shared" ref="A1213:A1276" si="57">MID(AY1213,1,7)</f>
        <v>2026-01</v>
      </c>
      <c r="B1213" s="9" t="str">
        <f>_xlfn.XLOOKUP(I1213,过机服务商重量差!A:A,过机服务商重量差!G:G)</f>
        <v>无崖子</v>
      </c>
      <c r="C1213" s="9" t="str">
        <f>IF(N1213="FBA","主营产品",IF(N1213="专线","专线",LOOKUP(1,0/((G1213&gt;=提成标准!D:D)*(G1213&lt;提成标准!E:E)),提成标准!C:C)))</f>
        <v>快递小货</v>
      </c>
      <c r="D1213" s="9">
        <f t="shared" si="55"/>
        <v>1</v>
      </c>
      <c r="E1213" s="9">
        <f>_xlfn.XLOOKUP(C1213,提成标准!C:C,提成标准!H:H,"")</f>
        <v>2</v>
      </c>
      <c r="F1213" s="9">
        <f t="shared" si="56"/>
        <v>2</v>
      </c>
      <c r="G1213" s="9">
        <f>_xlfn.XLOOKUP(I1213,过机服务商重量差!A:A,过机服务商重量差!L:L)</f>
        <v>3.5</v>
      </c>
      <c r="H1213" s="9" t="str">
        <f ca="1">IFERROR(LOOKUP(1,0/((B1213=名单!B:B)*(VALUE(AY1213)&gt;=名单!E:E)*(VALUE(AY1213)&lt;=名单!G:G)*(AA1213="正常走货")),名单!H:H),"否")</f>
        <v>是</v>
      </c>
      <c r="I1213" s="64" t="s">
        <v>3746</v>
      </c>
      <c r="J1213" s="64" t="s">
        <v>3748</v>
      </c>
      <c r="L1213" s="65" t="s">
        <v>160</v>
      </c>
      <c r="N1213" s="64" t="s">
        <v>18</v>
      </c>
      <c r="O1213" s="66"/>
      <c r="P1213" s="66"/>
      <c r="T1213" s="66"/>
      <c r="U1213" s="65" t="s">
        <v>337</v>
      </c>
      <c r="V1213" s="65" t="s">
        <v>14381</v>
      </c>
      <c r="W1213" s="66"/>
      <c r="Y1213" s="66"/>
      <c r="Z1213" s="66"/>
      <c r="AA1213" s="65" t="s">
        <v>14382</v>
      </c>
      <c r="AQ1213" s="64">
        <v>0</v>
      </c>
      <c r="AV1213" s="66"/>
      <c r="AX1213" s="66"/>
      <c r="AY1213" s="67" t="s">
        <v>15608</v>
      </c>
      <c r="BE1213" s="66"/>
    </row>
    <row r="1214" spans="1:57">
      <c r="A1214" s="9" t="str">
        <f t="shared" si="57"/>
        <v>2026-01</v>
      </c>
      <c r="B1214" s="9" t="str">
        <f>_xlfn.XLOOKUP(I1214,过机服务商重量差!A:A,过机服务商重量差!G:G)</f>
        <v>无崖子</v>
      </c>
      <c r="C1214" s="9" t="str">
        <f>IF(N1214="FBA","主营产品",IF(N1214="专线","专线",LOOKUP(1,0/((G1214&gt;=提成标准!D:D)*(G1214&lt;提成标准!E:E)),提成标准!C:C)))</f>
        <v>快递小货</v>
      </c>
      <c r="D1214" s="9">
        <f t="shared" si="55"/>
        <v>1</v>
      </c>
      <c r="E1214" s="9">
        <f>_xlfn.XLOOKUP(C1214,提成标准!C:C,提成标准!H:H,"")</f>
        <v>2</v>
      </c>
      <c r="F1214" s="9">
        <f t="shared" si="56"/>
        <v>2</v>
      </c>
      <c r="G1214" s="9">
        <f>_xlfn.XLOOKUP(I1214,过机服务商重量差!A:A,过机服务商重量差!L:L)</f>
        <v>2.5</v>
      </c>
      <c r="H1214" s="9" t="str">
        <f ca="1">IFERROR(LOOKUP(1,0/((B1214=名单!B:B)*(VALUE(AY1214)&gt;=名单!E:E)*(VALUE(AY1214)&lt;=名单!G:G)*(AA1214="正常走货")),名单!H:H),"否")</f>
        <v>是</v>
      </c>
      <c r="I1214" s="64" t="s">
        <v>3749</v>
      </c>
      <c r="J1214" s="64" t="s">
        <v>3751</v>
      </c>
      <c r="L1214" s="64" t="s">
        <v>160</v>
      </c>
      <c r="N1214" s="64" t="s">
        <v>18</v>
      </c>
      <c r="O1214" s="66"/>
      <c r="P1214" s="66"/>
      <c r="T1214" s="66"/>
      <c r="U1214" s="65" t="s">
        <v>337</v>
      </c>
      <c r="V1214" s="65" t="s">
        <v>14381</v>
      </c>
      <c r="W1214" s="66"/>
      <c r="Y1214" s="66"/>
      <c r="Z1214" s="66"/>
      <c r="AA1214" s="65" t="s">
        <v>14382</v>
      </c>
      <c r="AQ1214" s="64">
        <v>0</v>
      </c>
      <c r="AU1214" s="66"/>
      <c r="AV1214" s="66"/>
      <c r="AX1214" s="66"/>
      <c r="AY1214" s="67" t="s">
        <v>15609</v>
      </c>
      <c r="BE1214" s="66"/>
    </row>
    <row r="1215" spans="1:57">
      <c r="A1215" s="9" t="str">
        <f t="shared" si="57"/>
        <v>2026-01</v>
      </c>
      <c r="B1215" s="9" t="str">
        <f>_xlfn.XLOOKUP(I1215,过机服务商重量差!A:A,过机服务商重量差!G:G)</f>
        <v>无崖子</v>
      </c>
      <c r="C1215" s="9" t="str">
        <f>IF(N1215="FBA","主营产品",IF(N1215="专线","专线",LOOKUP(1,0/((G1215&gt;=提成标准!D:D)*(G1215&lt;提成标准!E:E)),提成标准!C:C)))</f>
        <v>快递小货</v>
      </c>
      <c r="D1215" s="9">
        <f t="shared" ref="D1215:D1278" si="58">IF(C1215="快递小货",1,IF(C1215="主营产品",0,G1215))</f>
        <v>1</v>
      </c>
      <c r="E1215" s="9">
        <f>_xlfn.XLOOKUP(C1215,提成标准!C:C,提成标准!H:H,"")</f>
        <v>2</v>
      </c>
      <c r="F1215" s="9">
        <f t="shared" ref="F1215:F1278" si="59">D1215*E1215</f>
        <v>2</v>
      </c>
      <c r="G1215" s="9">
        <f>_xlfn.XLOOKUP(I1215,过机服务商重量差!A:A,过机服务商重量差!L:L)</f>
        <v>3.5</v>
      </c>
      <c r="H1215" s="9" t="str">
        <f ca="1">IFERROR(LOOKUP(1,0/((B1215=名单!B:B)*(VALUE(AY1215)&gt;=名单!E:E)*(VALUE(AY1215)&lt;=名单!G:G)*(AA1215="正常走货")),名单!H:H),"否")</f>
        <v>是</v>
      </c>
      <c r="I1215" s="64" t="s">
        <v>3752</v>
      </c>
      <c r="J1215" s="64" t="s">
        <v>3754</v>
      </c>
      <c r="L1215" s="65" t="s">
        <v>160</v>
      </c>
      <c r="N1215" s="64" t="s">
        <v>18</v>
      </c>
      <c r="O1215" s="66"/>
      <c r="P1215" s="66"/>
      <c r="T1215" s="66"/>
      <c r="U1215" s="65" t="s">
        <v>337</v>
      </c>
      <c r="V1215" s="65" t="s">
        <v>14381</v>
      </c>
      <c r="W1215" s="66"/>
      <c r="Y1215" s="66"/>
      <c r="Z1215" s="66"/>
      <c r="AA1215" s="65" t="s">
        <v>14382</v>
      </c>
      <c r="AQ1215" s="64">
        <v>0</v>
      </c>
      <c r="AV1215" s="66"/>
      <c r="AW1215" s="66"/>
      <c r="AX1215" s="66"/>
      <c r="AY1215" s="67" t="s">
        <v>15610</v>
      </c>
      <c r="BE1215" s="66"/>
    </row>
    <row r="1216" spans="1:57">
      <c r="A1216" s="9" t="str">
        <f t="shared" si="57"/>
        <v>2026-01</v>
      </c>
      <c r="B1216" s="9" t="str">
        <f>_xlfn.XLOOKUP(I1216,过机服务商重量差!A:A,过机服务商重量差!G:G)</f>
        <v>无崖子</v>
      </c>
      <c r="C1216" s="9" t="str">
        <f>IF(N1216="FBA","主营产品",IF(N1216="专线","专线",LOOKUP(1,0/((G1216&gt;=提成标准!D:D)*(G1216&lt;提成标准!E:E)),提成标准!C:C)))</f>
        <v>快递小货</v>
      </c>
      <c r="D1216" s="9">
        <f t="shared" si="58"/>
        <v>1</v>
      </c>
      <c r="E1216" s="9">
        <f>_xlfn.XLOOKUP(C1216,提成标准!C:C,提成标准!H:H,"")</f>
        <v>2</v>
      </c>
      <c r="F1216" s="9">
        <f t="shared" si="59"/>
        <v>2</v>
      </c>
      <c r="G1216" s="9">
        <f>_xlfn.XLOOKUP(I1216,过机服务商重量差!A:A,过机服务商重量差!L:L)</f>
        <v>2.5</v>
      </c>
      <c r="H1216" s="9" t="str">
        <f ca="1">IFERROR(LOOKUP(1,0/((B1216=名单!B:B)*(VALUE(AY1216)&gt;=名单!E:E)*(VALUE(AY1216)&lt;=名单!G:G)*(AA1216="正常走货")),名单!H:H),"否")</f>
        <v>是</v>
      </c>
      <c r="I1216" s="64" t="s">
        <v>3755</v>
      </c>
      <c r="J1216" s="64" t="s">
        <v>3757</v>
      </c>
      <c r="L1216" s="65" t="s">
        <v>160</v>
      </c>
      <c r="N1216" s="64" t="s">
        <v>18</v>
      </c>
      <c r="O1216" s="66"/>
      <c r="P1216" s="66"/>
      <c r="T1216" s="66"/>
      <c r="U1216" s="65" t="s">
        <v>337</v>
      </c>
      <c r="V1216" s="65" t="s">
        <v>14381</v>
      </c>
      <c r="W1216" s="66"/>
      <c r="Y1216" s="66"/>
      <c r="Z1216" s="66"/>
      <c r="AA1216" s="65" t="s">
        <v>14382</v>
      </c>
      <c r="AB1216" s="66"/>
      <c r="AQ1216" s="64">
        <v>0</v>
      </c>
      <c r="AV1216" s="66"/>
      <c r="AX1216" s="66"/>
      <c r="AY1216" s="67" t="s">
        <v>15611</v>
      </c>
      <c r="BE1216" s="66"/>
    </row>
    <row r="1217" spans="1:58">
      <c r="A1217" s="9" t="str">
        <f t="shared" si="57"/>
        <v>2026-01</v>
      </c>
      <c r="B1217" s="9" t="str">
        <f>_xlfn.XLOOKUP(I1217,过机服务商重量差!A:A,过机服务商重量差!G:G)</f>
        <v>无崖子</v>
      </c>
      <c r="C1217" s="9" t="str">
        <f>IF(N1217="FBA","主营产品",IF(N1217="专线","专线",LOOKUP(1,0/((G1217&gt;=提成标准!D:D)*(G1217&lt;提成标准!E:E)),提成标准!C:C)))</f>
        <v>快递小货</v>
      </c>
      <c r="D1217" s="9">
        <f t="shared" si="58"/>
        <v>1</v>
      </c>
      <c r="E1217" s="9">
        <f>_xlfn.XLOOKUP(C1217,提成标准!C:C,提成标准!H:H,"")</f>
        <v>2</v>
      </c>
      <c r="F1217" s="9">
        <f t="shared" si="59"/>
        <v>2</v>
      </c>
      <c r="G1217" s="9">
        <f>_xlfn.XLOOKUP(I1217,过机服务商重量差!A:A,过机服务商重量差!L:L)</f>
        <v>3.5</v>
      </c>
      <c r="H1217" s="9" t="str">
        <f ca="1">IFERROR(LOOKUP(1,0/((B1217=名单!B:B)*(VALUE(AY1217)&gt;=名单!E:E)*(VALUE(AY1217)&lt;=名单!G:G)*(AA1217="正常走货")),名单!H:H),"否")</f>
        <v>是</v>
      </c>
      <c r="I1217" s="64" t="s">
        <v>3758</v>
      </c>
      <c r="J1217" s="64" t="s">
        <v>3760</v>
      </c>
      <c r="L1217" s="65" t="s">
        <v>160</v>
      </c>
      <c r="N1217" s="64" t="s">
        <v>18</v>
      </c>
      <c r="O1217" s="66"/>
      <c r="P1217" s="66"/>
      <c r="T1217" s="66"/>
      <c r="U1217" s="65" t="s">
        <v>337</v>
      </c>
      <c r="V1217" s="65" t="s">
        <v>14381</v>
      </c>
      <c r="W1217" s="66"/>
      <c r="Y1217" s="66"/>
      <c r="Z1217" s="66"/>
      <c r="AA1217" s="65" t="s">
        <v>14382</v>
      </c>
      <c r="AQ1217" s="64">
        <v>0</v>
      </c>
      <c r="AV1217" s="66"/>
      <c r="AX1217" s="66"/>
      <c r="AY1217" s="67" t="s">
        <v>15612</v>
      </c>
      <c r="BE1217" s="66"/>
    </row>
    <row r="1218" spans="1:58">
      <c r="A1218" s="9" t="str">
        <f t="shared" si="57"/>
        <v>2026-01</v>
      </c>
      <c r="B1218" s="9" t="str">
        <f>_xlfn.XLOOKUP(I1218,过机服务商重量差!A:A,过机服务商重量差!G:G)</f>
        <v>无崖子</v>
      </c>
      <c r="C1218" s="9" t="str">
        <f>IF(N1218="FBA","主营产品",IF(N1218="专线","专线",LOOKUP(1,0/((G1218&gt;=提成标准!D:D)*(G1218&lt;提成标准!E:E)),提成标准!C:C)))</f>
        <v>快递小货</v>
      </c>
      <c r="D1218" s="9">
        <f t="shared" si="58"/>
        <v>1</v>
      </c>
      <c r="E1218" s="9">
        <f>_xlfn.XLOOKUP(C1218,提成标准!C:C,提成标准!H:H,"")</f>
        <v>2</v>
      </c>
      <c r="F1218" s="9">
        <f t="shared" si="59"/>
        <v>2</v>
      </c>
      <c r="G1218" s="9">
        <f>_xlfn.XLOOKUP(I1218,过机服务商重量差!A:A,过机服务商重量差!L:L)</f>
        <v>3</v>
      </c>
      <c r="H1218" s="9" t="str">
        <f ca="1">IFERROR(LOOKUP(1,0/((B1218=名单!B:B)*(VALUE(AY1218)&gt;=名单!E:E)*(VALUE(AY1218)&lt;=名单!G:G)*(AA1218="正常走货")),名单!H:H),"否")</f>
        <v>是</v>
      </c>
      <c r="I1218" s="64" t="s">
        <v>3761</v>
      </c>
      <c r="J1218" s="64" t="s">
        <v>3763</v>
      </c>
      <c r="L1218" s="65" t="s">
        <v>160</v>
      </c>
      <c r="N1218" s="64" t="s">
        <v>18</v>
      </c>
      <c r="O1218" s="66"/>
      <c r="P1218" s="66"/>
      <c r="T1218" s="66"/>
      <c r="U1218" s="65" t="s">
        <v>337</v>
      </c>
      <c r="V1218" s="65" t="s">
        <v>14381</v>
      </c>
      <c r="W1218" s="66"/>
      <c r="Y1218" s="66"/>
      <c r="Z1218" s="66"/>
      <c r="AA1218" s="65" t="s">
        <v>14382</v>
      </c>
      <c r="AQ1218" s="64">
        <v>0</v>
      </c>
      <c r="AV1218" s="66"/>
      <c r="AX1218" s="66"/>
      <c r="AY1218" s="67" t="s">
        <v>15613</v>
      </c>
      <c r="BE1218" s="66"/>
    </row>
    <row r="1219" spans="1:58">
      <c r="A1219" s="9" t="str">
        <f t="shared" si="57"/>
        <v>2026-01</v>
      </c>
      <c r="B1219" s="9" t="str">
        <f>_xlfn.XLOOKUP(I1219,过机服务商重量差!A:A,过机服务商重量差!G:G)</f>
        <v>无崖子</v>
      </c>
      <c r="C1219" s="9" t="str">
        <f>IF(N1219="FBA","主营产品",IF(N1219="专线","专线",LOOKUP(1,0/((G1219&gt;=提成标准!D:D)*(G1219&lt;提成标准!E:E)),提成标准!C:C)))</f>
        <v>快递小货</v>
      </c>
      <c r="D1219" s="9">
        <f t="shared" si="58"/>
        <v>1</v>
      </c>
      <c r="E1219" s="9">
        <f>_xlfn.XLOOKUP(C1219,提成标准!C:C,提成标准!H:H,"")</f>
        <v>2</v>
      </c>
      <c r="F1219" s="9">
        <f t="shared" si="59"/>
        <v>2</v>
      </c>
      <c r="G1219" s="9">
        <f>_xlfn.XLOOKUP(I1219,过机服务商重量差!A:A,过机服务商重量差!L:L)</f>
        <v>3.5</v>
      </c>
      <c r="H1219" s="9" t="str">
        <f ca="1">IFERROR(LOOKUP(1,0/((B1219=名单!B:B)*(VALUE(AY1219)&gt;=名单!E:E)*(VALUE(AY1219)&lt;=名单!G:G)*(AA1219="正常走货")),名单!H:H),"否")</f>
        <v>是</v>
      </c>
      <c r="I1219" s="64" t="s">
        <v>3764</v>
      </c>
      <c r="J1219" s="64" t="s">
        <v>3766</v>
      </c>
      <c r="L1219" s="65" t="s">
        <v>160</v>
      </c>
      <c r="N1219" s="64" t="s">
        <v>18</v>
      </c>
      <c r="O1219" s="66"/>
      <c r="P1219" s="66"/>
      <c r="T1219" s="66"/>
      <c r="U1219" s="65" t="s">
        <v>337</v>
      </c>
      <c r="V1219" s="65" t="s">
        <v>14381</v>
      </c>
      <c r="W1219" s="66"/>
      <c r="Y1219" s="66"/>
      <c r="Z1219" s="66"/>
      <c r="AA1219" s="65" t="s">
        <v>14382</v>
      </c>
      <c r="AQ1219" s="64">
        <v>0</v>
      </c>
      <c r="AV1219" s="66"/>
      <c r="AX1219" s="66"/>
      <c r="AY1219" s="67" t="s">
        <v>15614</v>
      </c>
      <c r="BC1219" s="66"/>
      <c r="BE1219" s="66"/>
    </row>
    <row r="1220" spans="1:58">
      <c r="A1220" s="9" t="str">
        <f t="shared" si="57"/>
        <v>2026-01</v>
      </c>
      <c r="B1220" s="9" t="str">
        <f>_xlfn.XLOOKUP(I1220,过机服务商重量差!A:A,过机服务商重量差!G:G)</f>
        <v>无崖子</v>
      </c>
      <c r="C1220" s="9" t="str">
        <f>IF(N1220="FBA","主营产品",IF(N1220="专线","专线",LOOKUP(1,0/((G1220&gt;=提成标准!D:D)*(G1220&lt;提成标准!E:E)),提成标准!C:C)))</f>
        <v>快递小货</v>
      </c>
      <c r="D1220" s="9">
        <f t="shared" si="58"/>
        <v>1</v>
      </c>
      <c r="E1220" s="9">
        <f>_xlfn.XLOOKUP(C1220,提成标准!C:C,提成标准!H:H,"")</f>
        <v>2</v>
      </c>
      <c r="F1220" s="9">
        <f t="shared" si="59"/>
        <v>2</v>
      </c>
      <c r="G1220" s="9">
        <f>_xlfn.XLOOKUP(I1220,过机服务商重量差!A:A,过机服务商重量差!L:L)</f>
        <v>3</v>
      </c>
      <c r="H1220" s="9" t="str">
        <f ca="1">IFERROR(LOOKUP(1,0/((B1220=名单!B:B)*(VALUE(AY1220)&gt;=名单!E:E)*(VALUE(AY1220)&lt;=名单!G:G)*(AA1220="正常走货")),名单!H:H),"否")</f>
        <v>是</v>
      </c>
      <c r="I1220" s="64" t="s">
        <v>3767</v>
      </c>
      <c r="J1220" s="64" t="s">
        <v>3769</v>
      </c>
      <c r="L1220" s="64" t="s">
        <v>160</v>
      </c>
      <c r="N1220" s="64" t="s">
        <v>18</v>
      </c>
      <c r="O1220" s="66"/>
      <c r="P1220" s="66"/>
      <c r="T1220" s="66"/>
      <c r="U1220" s="65" t="s">
        <v>337</v>
      </c>
      <c r="V1220" s="65" t="s">
        <v>14381</v>
      </c>
      <c r="W1220" s="66"/>
      <c r="Y1220" s="66"/>
      <c r="Z1220" s="66"/>
      <c r="AA1220" s="65" t="s">
        <v>14382</v>
      </c>
      <c r="AQ1220" s="64">
        <v>0</v>
      </c>
      <c r="AU1220" s="66"/>
      <c r="AV1220" s="66"/>
      <c r="AX1220" s="66"/>
      <c r="AY1220" s="67" t="s">
        <v>15615</v>
      </c>
      <c r="BE1220" s="66"/>
      <c r="BF1220" s="66"/>
    </row>
    <row r="1221" spans="1:58">
      <c r="A1221" s="9" t="str">
        <f t="shared" si="57"/>
        <v>2026-01</v>
      </c>
      <c r="B1221" s="9" t="str">
        <f>_xlfn.XLOOKUP(I1221,过机服务商重量差!A:A,过机服务商重量差!G:G)</f>
        <v>无崖子</v>
      </c>
      <c r="C1221" s="9" t="str">
        <f>IF(N1221="FBA","主营产品",IF(N1221="专线","专线",LOOKUP(1,0/((G1221&gt;=提成标准!D:D)*(G1221&lt;提成标准!E:E)),提成标准!C:C)))</f>
        <v>快递小货</v>
      </c>
      <c r="D1221" s="9">
        <f t="shared" si="58"/>
        <v>1</v>
      </c>
      <c r="E1221" s="9">
        <f>_xlfn.XLOOKUP(C1221,提成标准!C:C,提成标准!H:H,"")</f>
        <v>2</v>
      </c>
      <c r="F1221" s="9">
        <f t="shared" si="59"/>
        <v>2</v>
      </c>
      <c r="G1221" s="9">
        <f>_xlfn.XLOOKUP(I1221,过机服务商重量差!A:A,过机服务商重量差!L:L)</f>
        <v>2.5</v>
      </c>
      <c r="H1221" s="9" t="str">
        <f ca="1">IFERROR(LOOKUP(1,0/((B1221=名单!B:B)*(VALUE(AY1221)&gt;=名单!E:E)*(VALUE(AY1221)&lt;=名单!G:G)*(AA1221="正常走货")),名单!H:H),"否")</f>
        <v>是</v>
      </c>
      <c r="I1221" s="64" t="s">
        <v>3770</v>
      </c>
      <c r="J1221" s="64" t="s">
        <v>3772</v>
      </c>
      <c r="L1221" s="65" t="s">
        <v>160</v>
      </c>
      <c r="N1221" s="64" t="s">
        <v>18</v>
      </c>
      <c r="O1221" s="66"/>
      <c r="P1221" s="66"/>
      <c r="T1221" s="66"/>
      <c r="U1221" s="65" t="s">
        <v>337</v>
      </c>
      <c r="V1221" s="65" t="s">
        <v>14381</v>
      </c>
      <c r="W1221" s="66"/>
      <c r="Y1221" s="66"/>
      <c r="Z1221" s="66"/>
      <c r="AA1221" s="65" t="s">
        <v>14382</v>
      </c>
      <c r="AQ1221" s="64">
        <v>0</v>
      </c>
      <c r="AU1221" s="66"/>
      <c r="AV1221" s="66"/>
      <c r="AW1221" s="66"/>
      <c r="AX1221" s="66"/>
      <c r="AY1221" s="67" t="s">
        <v>15616</v>
      </c>
      <c r="BC1221" s="66"/>
      <c r="BE1221" s="66"/>
    </row>
    <row r="1222" spans="1:58">
      <c r="A1222" s="9" t="str">
        <f t="shared" si="57"/>
        <v>2026-01</v>
      </c>
      <c r="B1222" s="9" t="str">
        <f>_xlfn.XLOOKUP(I1222,过机服务商重量差!A:A,过机服务商重量差!G:G)</f>
        <v>无崖子</v>
      </c>
      <c r="C1222" s="9" t="str">
        <f>IF(N1222="FBA","主营产品",IF(N1222="专线","专线",LOOKUP(1,0/((G1222&gt;=提成标准!D:D)*(G1222&lt;提成标准!E:E)),提成标准!C:C)))</f>
        <v>快递小货</v>
      </c>
      <c r="D1222" s="9">
        <f t="shared" si="58"/>
        <v>1</v>
      </c>
      <c r="E1222" s="9">
        <f>_xlfn.XLOOKUP(C1222,提成标准!C:C,提成标准!H:H,"")</f>
        <v>2</v>
      </c>
      <c r="F1222" s="9">
        <f t="shared" si="59"/>
        <v>2</v>
      </c>
      <c r="G1222" s="9">
        <f>_xlfn.XLOOKUP(I1222,过机服务商重量差!A:A,过机服务商重量差!L:L)</f>
        <v>2.5</v>
      </c>
      <c r="H1222" s="9" t="str">
        <f ca="1">IFERROR(LOOKUP(1,0/((B1222=名单!B:B)*(VALUE(AY1222)&gt;=名单!E:E)*(VALUE(AY1222)&lt;=名单!G:G)*(AA1222="正常走货")),名单!H:H),"否")</f>
        <v>是</v>
      </c>
      <c r="I1222" s="64" t="s">
        <v>3773</v>
      </c>
      <c r="J1222" s="64" t="s">
        <v>3775</v>
      </c>
      <c r="L1222" s="65" t="s">
        <v>160</v>
      </c>
      <c r="N1222" s="64" t="s">
        <v>18</v>
      </c>
      <c r="O1222" s="66"/>
      <c r="P1222" s="66"/>
      <c r="T1222" s="66"/>
      <c r="U1222" s="65" t="s">
        <v>337</v>
      </c>
      <c r="V1222" s="65" t="s">
        <v>14381</v>
      </c>
      <c r="W1222" s="66"/>
      <c r="Y1222" s="66"/>
      <c r="Z1222" s="66"/>
      <c r="AA1222" s="65" t="s">
        <v>14382</v>
      </c>
      <c r="AQ1222" s="64">
        <v>0</v>
      </c>
      <c r="AV1222" s="66"/>
      <c r="AX1222" s="66"/>
      <c r="AY1222" s="67" t="s">
        <v>15617</v>
      </c>
      <c r="BE1222" s="66"/>
      <c r="BF1222" s="66"/>
    </row>
    <row r="1223" spans="1:58">
      <c r="A1223" s="9" t="str">
        <f t="shared" si="57"/>
        <v>2026-01</v>
      </c>
      <c r="B1223" s="9" t="str">
        <f>_xlfn.XLOOKUP(I1223,过机服务商重量差!A:A,过机服务商重量差!G:G)</f>
        <v>无崖子</v>
      </c>
      <c r="C1223" s="9" t="str">
        <f>IF(N1223="FBA","主营产品",IF(N1223="专线","专线",LOOKUP(1,0/((G1223&gt;=提成标准!D:D)*(G1223&lt;提成标准!E:E)),提成标准!C:C)))</f>
        <v>快递小货</v>
      </c>
      <c r="D1223" s="9">
        <f t="shared" si="58"/>
        <v>1</v>
      </c>
      <c r="E1223" s="9">
        <f>_xlfn.XLOOKUP(C1223,提成标准!C:C,提成标准!H:H,"")</f>
        <v>2</v>
      </c>
      <c r="F1223" s="9">
        <f t="shared" si="59"/>
        <v>2</v>
      </c>
      <c r="G1223" s="9">
        <f>_xlfn.XLOOKUP(I1223,过机服务商重量差!A:A,过机服务商重量差!L:L)</f>
        <v>3.5</v>
      </c>
      <c r="H1223" s="9" t="str">
        <f ca="1">IFERROR(LOOKUP(1,0/((B1223=名单!B:B)*(VALUE(AY1223)&gt;=名单!E:E)*(VALUE(AY1223)&lt;=名单!G:G)*(AA1223="正常走货")),名单!H:H),"否")</f>
        <v>是</v>
      </c>
      <c r="I1223" s="64" t="s">
        <v>3776</v>
      </c>
      <c r="J1223" s="64" t="s">
        <v>3778</v>
      </c>
      <c r="L1223" s="65" t="s">
        <v>160</v>
      </c>
      <c r="N1223" s="64" t="s">
        <v>18</v>
      </c>
      <c r="O1223" s="66"/>
      <c r="P1223" s="66"/>
      <c r="T1223" s="66"/>
      <c r="U1223" s="65" t="s">
        <v>337</v>
      </c>
      <c r="V1223" s="65" t="s">
        <v>14381</v>
      </c>
      <c r="W1223" s="66"/>
      <c r="Y1223" s="66"/>
      <c r="Z1223" s="66"/>
      <c r="AA1223" s="65" t="s">
        <v>14382</v>
      </c>
      <c r="AQ1223" s="64">
        <v>0</v>
      </c>
      <c r="AV1223" s="66"/>
      <c r="AX1223" s="66"/>
      <c r="AY1223" s="67" t="s">
        <v>15618</v>
      </c>
      <c r="BE1223" s="66"/>
    </row>
    <row r="1224" spans="1:58">
      <c r="A1224" s="9" t="str">
        <f t="shared" si="57"/>
        <v>2026-01</v>
      </c>
      <c r="B1224" s="9" t="str">
        <f>_xlfn.XLOOKUP(I1224,过机服务商重量差!A:A,过机服务商重量差!G:G)</f>
        <v>无崖子</v>
      </c>
      <c r="C1224" s="9" t="str">
        <f>IF(N1224="FBA","主营产品",IF(N1224="专线","专线",LOOKUP(1,0/((G1224&gt;=提成标准!D:D)*(G1224&lt;提成标准!E:E)),提成标准!C:C)))</f>
        <v>快递小货</v>
      </c>
      <c r="D1224" s="9">
        <f t="shared" si="58"/>
        <v>1</v>
      </c>
      <c r="E1224" s="9">
        <f>_xlfn.XLOOKUP(C1224,提成标准!C:C,提成标准!H:H,"")</f>
        <v>2</v>
      </c>
      <c r="F1224" s="9">
        <f t="shared" si="59"/>
        <v>2</v>
      </c>
      <c r="G1224" s="9">
        <f>_xlfn.XLOOKUP(I1224,过机服务商重量差!A:A,过机服务商重量差!L:L)</f>
        <v>3</v>
      </c>
      <c r="H1224" s="9" t="str">
        <f ca="1">IFERROR(LOOKUP(1,0/((B1224=名单!B:B)*(VALUE(AY1224)&gt;=名单!E:E)*(VALUE(AY1224)&lt;=名单!G:G)*(AA1224="正常走货")),名单!H:H),"否")</f>
        <v>是</v>
      </c>
      <c r="I1224" s="64" t="s">
        <v>3779</v>
      </c>
      <c r="J1224" s="64" t="s">
        <v>3781</v>
      </c>
      <c r="L1224" s="65" t="s">
        <v>160</v>
      </c>
      <c r="N1224" s="64" t="s">
        <v>18</v>
      </c>
      <c r="O1224" s="66"/>
      <c r="P1224" s="66"/>
      <c r="T1224" s="66"/>
      <c r="U1224" s="65" t="s">
        <v>337</v>
      </c>
      <c r="V1224" s="64" t="s">
        <v>14381</v>
      </c>
      <c r="W1224" s="66"/>
      <c r="Y1224" s="66"/>
      <c r="Z1224" s="66"/>
      <c r="AA1224" s="65" t="s">
        <v>14382</v>
      </c>
      <c r="AQ1224" s="64">
        <v>0</v>
      </c>
      <c r="AU1224" s="66"/>
      <c r="AV1224" s="66"/>
      <c r="AW1224" s="66"/>
      <c r="AX1224" s="66"/>
      <c r="AY1224" s="67" t="s">
        <v>15619</v>
      </c>
      <c r="BE1224" s="66"/>
    </row>
    <row r="1225" spans="1:58">
      <c r="A1225" s="9" t="str">
        <f t="shared" si="57"/>
        <v>2026-01</v>
      </c>
      <c r="B1225" s="9" t="str">
        <f>_xlfn.XLOOKUP(I1225,过机服务商重量差!A:A,过机服务商重量差!G:G)</f>
        <v>无崖子</v>
      </c>
      <c r="C1225" s="9" t="str">
        <f>IF(N1225="FBA","主营产品",IF(N1225="专线","专线",LOOKUP(1,0/((G1225&gt;=提成标准!D:D)*(G1225&lt;提成标准!E:E)),提成标准!C:C)))</f>
        <v>快递小货</v>
      </c>
      <c r="D1225" s="9">
        <f t="shared" si="58"/>
        <v>1</v>
      </c>
      <c r="E1225" s="9">
        <f>_xlfn.XLOOKUP(C1225,提成标准!C:C,提成标准!H:H,"")</f>
        <v>2</v>
      </c>
      <c r="F1225" s="9">
        <f t="shared" si="59"/>
        <v>2</v>
      </c>
      <c r="G1225" s="9">
        <f>_xlfn.XLOOKUP(I1225,过机服务商重量差!A:A,过机服务商重量差!L:L)</f>
        <v>2.5</v>
      </c>
      <c r="H1225" s="9" t="str">
        <f ca="1">IFERROR(LOOKUP(1,0/((B1225=名单!B:B)*(VALUE(AY1225)&gt;=名单!E:E)*(VALUE(AY1225)&lt;=名单!G:G)*(AA1225="正常走货")),名单!H:H),"否")</f>
        <v>是</v>
      </c>
      <c r="I1225" s="64" t="s">
        <v>3782</v>
      </c>
      <c r="J1225" s="64" t="s">
        <v>3784</v>
      </c>
      <c r="L1225" s="65" t="s">
        <v>160</v>
      </c>
      <c r="N1225" s="64" t="s">
        <v>18</v>
      </c>
      <c r="O1225" s="66"/>
      <c r="P1225" s="66"/>
      <c r="T1225" s="66"/>
      <c r="U1225" s="65" t="s">
        <v>337</v>
      </c>
      <c r="V1225" s="64" t="s">
        <v>14381</v>
      </c>
      <c r="W1225" s="66"/>
      <c r="Y1225" s="66"/>
      <c r="Z1225" s="66"/>
      <c r="AA1225" s="65" t="s">
        <v>14382</v>
      </c>
      <c r="AQ1225" s="64">
        <v>0</v>
      </c>
      <c r="AU1225" s="66"/>
      <c r="AV1225" s="66"/>
      <c r="AW1225" s="66"/>
      <c r="AX1225" s="66"/>
      <c r="AY1225" s="67" t="s">
        <v>15620</v>
      </c>
      <c r="BE1225" s="66"/>
    </row>
    <row r="1226" spans="1:58">
      <c r="A1226" s="9" t="str">
        <f t="shared" si="57"/>
        <v>2026-01</v>
      </c>
      <c r="B1226" s="9" t="str">
        <f>_xlfn.XLOOKUP(I1226,过机服务商重量差!A:A,过机服务商重量差!G:G)</f>
        <v>无崖子</v>
      </c>
      <c r="C1226" s="9" t="str">
        <f>IF(N1226="FBA","主营产品",IF(N1226="专线","专线",LOOKUP(1,0/((G1226&gt;=提成标准!D:D)*(G1226&lt;提成标准!E:E)),提成标准!C:C)))</f>
        <v>快递小货</v>
      </c>
      <c r="D1226" s="9">
        <f t="shared" si="58"/>
        <v>1</v>
      </c>
      <c r="E1226" s="9">
        <f>_xlfn.XLOOKUP(C1226,提成标准!C:C,提成标准!H:H,"")</f>
        <v>2</v>
      </c>
      <c r="F1226" s="9">
        <f t="shared" si="59"/>
        <v>2</v>
      </c>
      <c r="G1226" s="9">
        <f>_xlfn.XLOOKUP(I1226,过机服务商重量差!A:A,过机服务商重量差!L:L)</f>
        <v>2.5</v>
      </c>
      <c r="H1226" s="9" t="str">
        <f ca="1">IFERROR(LOOKUP(1,0/((B1226=名单!B:B)*(VALUE(AY1226)&gt;=名单!E:E)*(VALUE(AY1226)&lt;=名单!G:G)*(AA1226="正常走货")),名单!H:H),"否")</f>
        <v>是</v>
      </c>
      <c r="I1226" s="64" t="s">
        <v>3785</v>
      </c>
      <c r="J1226" s="64" t="s">
        <v>3787</v>
      </c>
      <c r="L1226" s="65" t="s">
        <v>160</v>
      </c>
      <c r="N1226" s="64" t="s">
        <v>18</v>
      </c>
      <c r="O1226" s="66"/>
      <c r="P1226" s="66"/>
      <c r="T1226" s="66"/>
      <c r="U1226" s="65" t="s">
        <v>337</v>
      </c>
      <c r="V1226" s="65" t="s">
        <v>14381</v>
      </c>
      <c r="W1226" s="66"/>
      <c r="Y1226" s="66"/>
      <c r="Z1226" s="66"/>
      <c r="AA1226" s="65" t="s">
        <v>14382</v>
      </c>
      <c r="AQ1226" s="64">
        <v>0</v>
      </c>
      <c r="AV1226" s="66"/>
      <c r="AX1226" s="66"/>
      <c r="AY1226" s="67" t="s">
        <v>15621</v>
      </c>
      <c r="BE1226" s="66"/>
    </row>
    <row r="1227" spans="1:58">
      <c r="A1227" s="9" t="str">
        <f t="shared" si="57"/>
        <v>2026-01</v>
      </c>
      <c r="B1227" s="9" t="str">
        <f>_xlfn.XLOOKUP(I1227,过机服务商重量差!A:A,过机服务商重量差!G:G)</f>
        <v>无崖子</v>
      </c>
      <c r="C1227" s="9" t="str">
        <f>IF(N1227="FBA","主营产品",IF(N1227="专线","专线",LOOKUP(1,0/((G1227&gt;=提成标准!D:D)*(G1227&lt;提成标准!E:E)),提成标准!C:C)))</f>
        <v>快递小货</v>
      </c>
      <c r="D1227" s="9">
        <f t="shared" si="58"/>
        <v>1</v>
      </c>
      <c r="E1227" s="9">
        <f>_xlfn.XLOOKUP(C1227,提成标准!C:C,提成标准!H:H,"")</f>
        <v>2</v>
      </c>
      <c r="F1227" s="9">
        <f t="shared" si="59"/>
        <v>2</v>
      </c>
      <c r="G1227" s="9">
        <f>_xlfn.XLOOKUP(I1227,过机服务商重量差!A:A,过机服务商重量差!L:L)</f>
        <v>2.5</v>
      </c>
      <c r="H1227" s="9" t="str">
        <f ca="1">IFERROR(LOOKUP(1,0/((B1227=名单!B:B)*(VALUE(AY1227)&gt;=名单!E:E)*(VALUE(AY1227)&lt;=名单!G:G)*(AA1227="正常走货")),名单!H:H),"否")</f>
        <v>是</v>
      </c>
      <c r="I1227" s="64" t="s">
        <v>3788</v>
      </c>
      <c r="J1227" s="64" t="s">
        <v>3790</v>
      </c>
      <c r="L1227" s="65" t="s">
        <v>160</v>
      </c>
      <c r="N1227" s="64" t="s">
        <v>18</v>
      </c>
      <c r="O1227" s="66"/>
      <c r="P1227" s="66"/>
      <c r="T1227" s="66"/>
      <c r="U1227" s="65" t="s">
        <v>337</v>
      </c>
      <c r="V1227" s="65" t="s">
        <v>14381</v>
      </c>
      <c r="W1227" s="66"/>
      <c r="Y1227" s="66"/>
      <c r="Z1227" s="66"/>
      <c r="AA1227" s="65" t="s">
        <v>14382</v>
      </c>
      <c r="AQ1227" s="64">
        <v>0</v>
      </c>
      <c r="AV1227" s="66"/>
      <c r="AX1227" s="66"/>
      <c r="AY1227" s="67" t="s">
        <v>15622</v>
      </c>
      <c r="BE1227" s="66"/>
    </row>
    <row r="1228" spans="1:58">
      <c r="A1228" s="9" t="str">
        <f t="shared" si="57"/>
        <v>2026-01</v>
      </c>
      <c r="B1228" s="9" t="str">
        <f>_xlfn.XLOOKUP(I1228,过机服务商重量差!A:A,过机服务商重量差!G:G)</f>
        <v>小旋风</v>
      </c>
      <c r="C1228" s="9" t="str">
        <f>IF(N1228="FBA","主营产品",IF(N1228="专线","专线",LOOKUP(1,0/((G1228&gt;=提成标准!D:D)*(G1228&lt;提成标准!E:E)),提成标准!C:C)))</f>
        <v>快递大货</v>
      </c>
      <c r="D1228" s="9">
        <f t="shared" si="58"/>
        <v>100</v>
      </c>
      <c r="E1228" s="9">
        <f>_xlfn.XLOOKUP(C1228,提成标准!C:C,提成标准!H:H,"")</f>
        <v>0.1</v>
      </c>
      <c r="F1228" s="9">
        <f t="shared" si="59"/>
        <v>10</v>
      </c>
      <c r="G1228" s="9">
        <f>_xlfn.XLOOKUP(I1228,过机服务商重量差!A:A,过机服务商重量差!L:L)</f>
        <v>100</v>
      </c>
      <c r="H1228" s="9" t="str">
        <f ca="1">IFERROR(LOOKUP(1,0/((B1228=名单!B:B)*(VALUE(AY1228)&gt;=名单!E:E)*(VALUE(AY1228)&lt;=名单!G:G)*(AA1228="正常走货")),名单!H:H),"否")</f>
        <v>否</v>
      </c>
      <c r="I1228" s="64" t="s">
        <v>3791</v>
      </c>
      <c r="J1228" s="64" t="s">
        <v>3793</v>
      </c>
      <c r="L1228" s="65" t="s">
        <v>78</v>
      </c>
      <c r="N1228" s="64" t="s">
        <v>18</v>
      </c>
      <c r="O1228" s="66"/>
      <c r="P1228" s="66"/>
      <c r="T1228" s="66"/>
      <c r="U1228" s="65" t="s">
        <v>90</v>
      </c>
      <c r="V1228" s="65" t="s">
        <v>14410</v>
      </c>
      <c r="W1228" s="66"/>
      <c r="Y1228" s="66"/>
      <c r="Z1228" s="66"/>
      <c r="AA1228" s="65" t="s">
        <v>14382</v>
      </c>
      <c r="AQ1228" s="64">
        <v>217.6</v>
      </c>
      <c r="AV1228" s="66"/>
      <c r="AW1228" s="66"/>
      <c r="AX1228" s="66"/>
      <c r="AY1228" s="67" t="s">
        <v>15623</v>
      </c>
      <c r="BE1228" s="66"/>
    </row>
    <row r="1229" spans="1:58">
      <c r="A1229" s="9" t="str">
        <f t="shared" si="57"/>
        <v>2026-01</v>
      </c>
      <c r="B1229" s="9" t="str">
        <f>_xlfn.XLOOKUP(I1229,过机服务商重量差!A:A,过机服务商重量差!G:G)</f>
        <v>玉麒麟</v>
      </c>
      <c r="C1229" s="9" t="str">
        <f>IF(N1229="FBA","主营产品",IF(N1229="专线","专线",LOOKUP(1,0/((G1229&gt;=提成标准!D:D)*(G1229&lt;提成标准!E:E)),提成标准!C:C)))</f>
        <v>快递大货</v>
      </c>
      <c r="D1229" s="9">
        <f t="shared" si="58"/>
        <v>35</v>
      </c>
      <c r="E1229" s="9">
        <f>_xlfn.XLOOKUP(C1229,提成标准!C:C,提成标准!H:H,"")</f>
        <v>0.1</v>
      </c>
      <c r="F1229" s="9">
        <f t="shared" si="59"/>
        <v>3.5</v>
      </c>
      <c r="G1229" s="9">
        <f>_xlfn.XLOOKUP(I1229,过机服务商重量差!A:A,过机服务商重量差!L:L)</f>
        <v>35</v>
      </c>
      <c r="H1229" s="9" t="str">
        <f ca="1">IFERROR(LOOKUP(1,0/((B1229=名单!B:B)*(VALUE(AY1229)&gt;=名单!E:E)*(VALUE(AY1229)&lt;=名单!G:G)*(AA1229="正常走货")),名单!H:H),"否")</f>
        <v>否</v>
      </c>
      <c r="I1229" s="64" t="s">
        <v>3794</v>
      </c>
      <c r="J1229" s="64" t="s">
        <v>3796</v>
      </c>
      <c r="L1229" s="65" t="s">
        <v>17</v>
      </c>
      <c r="N1229" s="64" t="s">
        <v>18</v>
      </c>
      <c r="O1229" s="66"/>
      <c r="P1229" s="66"/>
      <c r="T1229" s="66"/>
      <c r="U1229" s="65" t="s">
        <v>239</v>
      </c>
      <c r="V1229" s="65" t="s">
        <v>14389</v>
      </c>
      <c r="W1229" s="66"/>
      <c r="Y1229" s="66"/>
      <c r="Z1229" s="66"/>
      <c r="AA1229" s="65" t="s">
        <v>14382</v>
      </c>
      <c r="AQ1229" s="64">
        <v>199.5</v>
      </c>
      <c r="AV1229" s="66"/>
      <c r="AX1229" s="66"/>
      <c r="AY1229" s="67" t="s">
        <v>15624</v>
      </c>
      <c r="BE1229" s="66"/>
    </row>
    <row r="1230" spans="1:58">
      <c r="A1230" s="9" t="str">
        <f t="shared" si="57"/>
        <v>2026-01</v>
      </c>
      <c r="B1230" s="9" t="str">
        <f>_xlfn.XLOOKUP(I1230,过机服务商重量差!A:A,过机服务商重量差!G:G)</f>
        <v>帅时莹</v>
      </c>
      <c r="C1230" s="9" t="str">
        <f>IF(N1230="FBA","主营产品",IF(N1230="专线","专线",LOOKUP(1,0/((G1230&gt;=提成标准!D:D)*(G1230&lt;提成标准!E:E)),提成标准!C:C)))</f>
        <v>快递大货</v>
      </c>
      <c r="D1230" s="9">
        <f t="shared" si="58"/>
        <v>26</v>
      </c>
      <c r="E1230" s="9">
        <f>_xlfn.XLOOKUP(C1230,提成标准!C:C,提成标准!H:H,"")</f>
        <v>0.1</v>
      </c>
      <c r="F1230" s="9">
        <f t="shared" si="59"/>
        <v>2.6</v>
      </c>
      <c r="G1230" s="9">
        <f>_xlfn.XLOOKUP(I1230,过机服务商重量差!A:A,过机服务商重量差!L:L)</f>
        <v>26</v>
      </c>
      <c r="H1230" s="9" t="str">
        <f ca="1">IFERROR(LOOKUP(1,0/((B1230=名单!B:B)*(VALUE(AY1230)&gt;=名单!E:E)*(VALUE(AY1230)&lt;=名单!G:G)*(AA1230="正常走货")),名单!H:H),"否")</f>
        <v>否</v>
      </c>
      <c r="I1230" s="64" t="s">
        <v>3797</v>
      </c>
      <c r="J1230" s="64" t="s">
        <v>3799</v>
      </c>
      <c r="L1230" s="65" t="s">
        <v>1452</v>
      </c>
      <c r="N1230" s="64" t="s">
        <v>18</v>
      </c>
      <c r="O1230" s="66"/>
      <c r="P1230" s="66"/>
      <c r="T1230" s="66"/>
      <c r="U1230" s="65" t="s">
        <v>130</v>
      </c>
      <c r="V1230" s="65" t="s">
        <v>14422</v>
      </c>
      <c r="W1230" s="66"/>
      <c r="Y1230" s="66"/>
      <c r="Z1230" s="66"/>
      <c r="AA1230" s="65" t="s">
        <v>14382</v>
      </c>
      <c r="AQ1230" s="64">
        <v>48</v>
      </c>
      <c r="AV1230" s="66"/>
      <c r="AW1230" s="66"/>
      <c r="AX1230" s="66"/>
      <c r="AY1230" s="67" t="s">
        <v>15625</v>
      </c>
      <c r="BE1230" s="66"/>
      <c r="BF1230" s="66"/>
    </row>
    <row r="1231" spans="1:58">
      <c r="A1231" s="9" t="str">
        <f t="shared" si="57"/>
        <v>2026-01</v>
      </c>
      <c r="B1231" s="9" t="str">
        <f>_xlfn.XLOOKUP(I1231,过机服务商重量差!A:A,过机服务商重量差!G:G)</f>
        <v>无崖子</v>
      </c>
      <c r="C1231" s="9" t="str">
        <f>IF(N1231="FBA","主营产品",IF(N1231="专线","专线",LOOKUP(1,0/((G1231&gt;=提成标准!D:D)*(G1231&lt;提成标准!E:E)),提成标准!C:C)))</f>
        <v>快递小货</v>
      </c>
      <c r="D1231" s="9">
        <f t="shared" si="58"/>
        <v>1</v>
      </c>
      <c r="E1231" s="9">
        <f>_xlfn.XLOOKUP(C1231,提成标准!C:C,提成标准!H:H,"")</f>
        <v>2</v>
      </c>
      <c r="F1231" s="9">
        <f t="shared" si="59"/>
        <v>2</v>
      </c>
      <c r="G1231" s="9">
        <f>_xlfn.XLOOKUP(I1231,过机服务商重量差!A:A,过机服务商重量差!L:L)</f>
        <v>10.5</v>
      </c>
      <c r="H1231" s="9" t="str">
        <f ca="1">IFERROR(LOOKUP(1,0/((B1231=名单!B:B)*(VALUE(AY1231)&gt;=名单!E:E)*(VALUE(AY1231)&lt;=名单!G:G)*(AA1231="正常走货")),名单!H:H),"否")</f>
        <v>是</v>
      </c>
      <c r="I1231" s="64" t="s">
        <v>3800</v>
      </c>
      <c r="J1231" s="64" t="s">
        <v>3802</v>
      </c>
      <c r="L1231" s="65" t="s">
        <v>128</v>
      </c>
      <c r="N1231" s="64" t="s">
        <v>18</v>
      </c>
      <c r="O1231" s="66"/>
      <c r="P1231" s="66"/>
      <c r="T1231" s="66"/>
      <c r="U1231" s="65" t="s">
        <v>130</v>
      </c>
      <c r="V1231" s="65" t="s">
        <v>14422</v>
      </c>
      <c r="W1231" s="66"/>
      <c r="Y1231" s="66"/>
      <c r="Z1231" s="66"/>
      <c r="AA1231" s="65" t="s">
        <v>14382</v>
      </c>
      <c r="AQ1231" s="64">
        <v>57.34</v>
      </c>
      <c r="AV1231" s="66"/>
      <c r="AX1231" s="66"/>
      <c r="AY1231" s="67" t="s">
        <v>15626</v>
      </c>
      <c r="BE1231" s="66"/>
    </row>
    <row r="1232" spans="1:58">
      <c r="A1232" s="9" t="str">
        <f t="shared" si="57"/>
        <v>2026-01</v>
      </c>
      <c r="B1232" s="9" t="str">
        <f>_xlfn.XLOOKUP(I1232,过机服务商重量差!A:A,过机服务商重量差!G:G)</f>
        <v>无崖子</v>
      </c>
      <c r="C1232" s="9" t="str">
        <f>IF(N1232="FBA","主营产品",IF(N1232="专线","专线",LOOKUP(1,0/((G1232&gt;=提成标准!D:D)*(G1232&lt;提成标准!E:E)),提成标准!C:C)))</f>
        <v>快递小货</v>
      </c>
      <c r="D1232" s="9">
        <f t="shared" si="58"/>
        <v>1</v>
      </c>
      <c r="E1232" s="9">
        <f>_xlfn.XLOOKUP(C1232,提成标准!C:C,提成标准!H:H,"")</f>
        <v>2</v>
      </c>
      <c r="F1232" s="9">
        <f t="shared" si="59"/>
        <v>2</v>
      </c>
      <c r="G1232" s="9">
        <f>_xlfn.XLOOKUP(I1232,过机服务商重量差!A:A,过机服务商重量差!L:L)</f>
        <v>8</v>
      </c>
      <c r="H1232" s="9" t="str">
        <f ca="1">IFERROR(LOOKUP(1,0/((B1232=名单!B:B)*(VALUE(AY1232)&gt;=名单!E:E)*(VALUE(AY1232)&lt;=名单!G:G)*(AA1232="正常走货")),名单!H:H),"否")</f>
        <v>是</v>
      </c>
      <c r="I1232" s="64" t="s">
        <v>3803</v>
      </c>
      <c r="J1232" s="64" t="s">
        <v>3805</v>
      </c>
      <c r="L1232" s="65" t="s">
        <v>128</v>
      </c>
      <c r="N1232" s="64" t="s">
        <v>18</v>
      </c>
      <c r="O1232" s="66"/>
      <c r="P1232" s="66"/>
      <c r="T1232" s="66"/>
      <c r="U1232" s="65" t="s">
        <v>130</v>
      </c>
      <c r="V1232" s="65" t="s">
        <v>14422</v>
      </c>
      <c r="W1232" s="66"/>
      <c r="Y1232" s="66"/>
      <c r="Z1232" s="66"/>
      <c r="AA1232" s="65" t="s">
        <v>14382</v>
      </c>
      <c r="AQ1232" s="64">
        <v>198.84</v>
      </c>
      <c r="AU1232" s="66"/>
      <c r="AV1232" s="66"/>
      <c r="AW1232" s="66"/>
      <c r="AX1232" s="66"/>
      <c r="AY1232" s="67" t="s">
        <v>15627</v>
      </c>
      <c r="BE1232" s="66"/>
    </row>
    <row r="1233" spans="1:58">
      <c r="A1233" s="9" t="str">
        <f t="shared" si="57"/>
        <v>2026-01</v>
      </c>
      <c r="B1233" s="9" t="str">
        <f>_xlfn.XLOOKUP(I1233,过机服务商重量差!A:A,过机服务商重量差!G:G)</f>
        <v>风清扬</v>
      </c>
      <c r="C1233" s="9" t="str">
        <f>IF(N1233="FBA","主营产品",IF(N1233="专线","专线",LOOKUP(1,0/((G1233&gt;=提成标准!D:D)*(G1233&lt;提成标准!E:E)),提成标准!C:C)))</f>
        <v>快递大货</v>
      </c>
      <c r="D1233" s="9">
        <f t="shared" si="58"/>
        <v>170</v>
      </c>
      <c r="E1233" s="9">
        <f>_xlfn.XLOOKUP(C1233,提成标准!C:C,提成标准!H:H,"")</f>
        <v>0.1</v>
      </c>
      <c r="F1233" s="9">
        <f t="shared" si="59"/>
        <v>17</v>
      </c>
      <c r="G1233" s="9">
        <f>_xlfn.XLOOKUP(I1233,过机服务商重量差!A:A,过机服务商重量差!L:L)</f>
        <v>170</v>
      </c>
      <c r="H1233" s="9" t="str">
        <f ca="1">IFERROR(LOOKUP(1,0/((B1233=名单!B:B)*(VALUE(AY1233)&gt;=名单!E:E)*(VALUE(AY1233)&lt;=名单!G:G)*(AA1233="正常走货")),名单!H:H),"否")</f>
        <v>否</v>
      </c>
      <c r="I1233" s="64" t="s">
        <v>3806</v>
      </c>
      <c r="J1233" s="64" t="s">
        <v>3808</v>
      </c>
      <c r="L1233" s="65" t="s">
        <v>880</v>
      </c>
      <c r="N1233" s="64" t="s">
        <v>18</v>
      </c>
      <c r="O1233" s="66"/>
      <c r="P1233" s="66"/>
      <c r="T1233" s="66"/>
      <c r="U1233" s="65" t="s">
        <v>90</v>
      </c>
      <c r="V1233" s="65" t="s">
        <v>14410</v>
      </c>
      <c r="W1233" s="66"/>
      <c r="Y1233" s="66"/>
      <c r="Z1233" s="66"/>
      <c r="AA1233" s="65" t="s">
        <v>14382</v>
      </c>
      <c r="AQ1233" s="64">
        <v>414</v>
      </c>
      <c r="AV1233" s="66"/>
      <c r="AW1233" s="66"/>
      <c r="AX1233" s="66"/>
      <c r="AY1233" s="67" t="s">
        <v>15628</v>
      </c>
      <c r="BE1233" s="66"/>
    </row>
    <row r="1234" spans="1:58">
      <c r="A1234" s="9" t="str">
        <f t="shared" si="57"/>
        <v>2026-01</v>
      </c>
      <c r="B1234" s="9" t="str">
        <f>_xlfn.XLOOKUP(I1234,过机服务商重量差!A:A,过机服务商重量差!G:G)</f>
        <v>无崖子</v>
      </c>
      <c r="C1234" s="9" t="str">
        <f>IF(N1234="FBA","主营产品",IF(N1234="专线","专线",LOOKUP(1,0/((G1234&gt;=提成标准!D:D)*(G1234&lt;提成标准!E:E)),提成标准!C:C)))</f>
        <v>快递大货</v>
      </c>
      <c r="D1234" s="9">
        <f t="shared" si="58"/>
        <v>27</v>
      </c>
      <c r="E1234" s="9">
        <f>_xlfn.XLOOKUP(C1234,提成标准!C:C,提成标准!H:H,"")</f>
        <v>0.1</v>
      </c>
      <c r="F1234" s="9">
        <f t="shared" si="59"/>
        <v>2.7</v>
      </c>
      <c r="G1234" s="9">
        <f>_xlfn.XLOOKUP(I1234,过机服务商重量差!A:A,过机服务商重量差!L:L)</f>
        <v>27</v>
      </c>
      <c r="H1234" s="9" t="str">
        <f ca="1">IFERROR(LOOKUP(1,0/((B1234=名单!B:B)*(VALUE(AY1234)&gt;=名单!E:E)*(VALUE(AY1234)&lt;=名单!G:G)*(AA1234="正常走货")),名单!H:H),"否")</f>
        <v>是</v>
      </c>
      <c r="I1234" s="64" t="s">
        <v>3809</v>
      </c>
      <c r="J1234" s="64" t="s">
        <v>3811</v>
      </c>
      <c r="L1234" s="65" t="s">
        <v>2455</v>
      </c>
      <c r="N1234" s="64" t="s">
        <v>18</v>
      </c>
      <c r="O1234" s="66"/>
      <c r="P1234" s="66"/>
      <c r="T1234" s="66"/>
      <c r="U1234" s="65" t="s">
        <v>86</v>
      </c>
      <c r="V1234" s="65" t="s">
        <v>14381</v>
      </c>
      <c r="W1234" s="66"/>
      <c r="Y1234" s="66"/>
      <c r="Z1234" s="66"/>
      <c r="AA1234" s="65" t="s">
        <v>14382</v>
      </c>
      <c r="AQ1234" s="64">
        <v>0</v>
      </c>
      <c r="AU1234" s="66"/>
      <c r="AV1234" s="66"/>
      <c r="AW1234" s="66"/>
      <c r="AX1234" s="66"/>
      <c r="AY1234" s="67" t="s">
        <v>15629</v>
      </c>
      <c r="BE1234" s="66"/>
    </row>
    <row r="1235" spans="1:58">
      <c r="A1235" s="9" t="str">
        <f t="shared" si="57"/>
        <v>2026-01</v>
      </c>
      <c r="B1235" s="9" t="str">
        <f>_xlfn.XLOOKUP(I1235,过机服务商重量差!A:A,过机服务商重量差!G:G)</f>
        <v>玉麒麟</v>
      </c>
      <c r="C1235" s="9" t="str">
        <f>IF(N1235="FBA","主营产品",IF(N1235="专线","专线",LOOKUP(1,0/((G1235&gt;=提成标准!D:D)*(G1235&lt;提成标准!E:E)),提成标准!C:C)))</f>
        <v>快递小货</v>
      </c>
      <c r="D1235" s="9">
        <f t="shared" si="58"/>
        <v>1</v>
      </c>
      <c r="E1235" s="9">
        <f>_xlfn.XLOOKUP(C1235,提成标准!C:C,提成标准!H:H,"")</f>
        <v>2</v>
      </c>
      <c r="F1235" s="9">
        <f t="shared" si="59"/>
        <v>2</v>
      </c>
      <c r="G1235" s="9">
        <f>_xlfn.XLOOKUP(I1235,过机服务商重量差!A:A,过机服务商重量差!L:L)</f>
        <v>7</v>
      </c>
      <c r="H1235" s="9" t="str">
        <f ca="1">IFERROR(LOOKUP(1,0/((B1235=名单!B:B)*(VALUE(AY1235)&gt;=名单!E:E)*(VALUE(AY1235)&lt;=名单!G:G)*(AA1235="正常走货")),名单!H:H),"否")</f>
        <v>否</v>
      </c>
      <c r="I1235" s="64" t="s">
        <v>3812</v>
      </c>
      <c r="J1235" s="64" t="s">
        <v>3814</v>
      </c>
      <c r="L1235" s="65" t="s">
        <v>17</v>
      </c>
      <c r="N1235" s="64" t="s">
        <v>18</v>
      </c>
      <c r="O1235" s="66"/>
      <c r="P1235" s="66"/>
      <c r="T1235" s="66"/>
      <c r="U1235" s="65" t="s">
        <v>90</v>
      </c>
      <c r="V1235" s="65" t="s">
        <v>14410</v>
      </c>
      <c r="W1235" s="66"/>
      <c r="Y1235" s="66"/>
      <c r="Z1235" s="66"/>
      <c r="AA1235" s="65" t="s">
        <v>14382</v>
      </c>
      <c r="AQ1235" s="64">
        <v>55.6</v>
      </c>
      <c r="AV1235" s="66"/>
      <c r="AW1235" s="66"/>
      <c r="AX1235" s="66"/>
      <c r="AY1235" s="67" t="s">
        <v>15630</v>
      </c>
      <c r="BE1235" s="66"/>
    </row>
    <row r="1236" spans="1:58">
      <c r="A1236" s="9" t="str">
        <f t="shared" si="57"/>
        <v>2026-01</v>
      </c>
      <c r="B1236" s="9" t="str">
        <f>_xlfn.XLOOKUP(I1236,过机服务商重量差!A:A,过机服务商重量差!G:G)</f>
        <v>玉麒麟</v>
      </c>
      <c r="C1236" s="9" t="str">
        <f>IF(N1236="FBA","主营产品",IF(N1236="专线","专线",LOOKUP(1,0/((G1236&gt;=提成标准!D:D)*(G1236&lt;提成标准!E:E)),提成标准!C:C)))</f>
        <v>快递小货</v>
      </c>
      <c r="D1236" s="9">
        <f t="shared" si="58"/>
        <v>1</v>
      </c>
      <c r="E1236" s="9">
        <f>_xlfn.XLOOKUP(C1236,提成标准!C:C,提成标准!H:H,"")</f>
        <v>2</v>
      </c>
      <c r="F1236" s="9">
        <f t="shared" si="59"/>
        <v>2</v>
      </c>
      <c r="G1236" s="9">
        <f>_xlfn.XLOOKUP(I1236,过机服务商重量差!A:A,过机服务商重量差!L:L)</f>
        <v>3</v>
      </c>
      <c r="H1236" s="9" t="str">
        <f ca="1">IFERROR(LOOKUP(1,0/((B1236=名单!B:B)*(VALUE(AY1236)&gt;=名单!E:E)*(VALUE(AY1236)&lt;=名单!G:G)*(AA1236="正常走货")),名单!H:H),"否")</f>
        <v>否</v>
      </c>
      <c r="I1236" s="64" t="s">
        <v>3815</v>
      </c>
      <c r="J1236" s="64" t="s">
        <v>3817</v>
      </c>
      <c r="L1236" s="64" t="s">
        <v>17</v>
      </c>
      <c r="N1236" s="64" t="s">
        <v>18</v>
      </c>
      <c r="O1236" s="66"/>
      <c r="P1236" s="66"/>
      <c r="T1236" s="66"/>
      <c r="U1236" s="65" t="s">
        <v>152</v>
      </c>
      <c r="V1236" s="65" t="s">
        <v>14385</v>
      </c>
      <c r="W1236" s="66"/>
      <c r="Y1236" s="66"/>
      <c r="Z1236" s="66"/>
      <c r="AA1236" s="65" t="s">
        <v>14382</v>
      </c>
      <c r="AQ1236" s="64">
        <v>39.25</v>
      </c>
      <c r="AU1236" s="66"/>
      <c r="AV1236" s="66"/>
      <c r="AX1236" s="66"/>
      <c r="AY1236" s="67" t="s">
        <v>15631</v>
      </c>
      <c r="BE1236" s="66"/>
    </row>
    <row r="1237" spans="1:58">
      <c r="A1237" s="9" t="str">
        <f t="shared" si="57"/>
        <v>2026-01</v>
      </c>
      <c r="B1237" s="9" t="str">
        <f>_xlfn.XLOOKUP(I1237,过机服务商重量差!A:A,过机服务商重量差!G:G)</f>
        <v>帅时莹</v>
      </c>
      <c r="C1237" s="9" t="str">
        <f>IF(N1237="FBA","主营产品",IF(N1237="专线","专线",LOOKUP(1,0/((G1237&gt;=提成标准!D:D)*(G1237&lt;提成标准!E:E)),提成标准!C:C)))</f>
        <v>快递大货</v>
      </c>
      <c r="D1237" s="9">
        <f t="shared" si="58"/>
        <v>56</v>
      </c>
      <c r="E1237" s="9">
        <f>_xlfn.XLOOKUP(C1237,提成标准!C:C,提成标准!H:H,"")</f>
        <v>0.1</v>
      </c>
      <c r="F1237" s="9">
        <f t="shared" si="59"/>
        <v>5.6</v>
      </c>
      <c r="G1237" s="9">
        <f>_xlfn.XLOOKUP(I1237,过机服务商重量差!A:A,过机服务商重量差!L:L)</f>
        <v>56</v>
      </c>
      <c r="H1237" s="9" t="str">
        <f ca="1">IFERROR(LOOKUP(1,0/((B1237=名单!B:B)*(VALUE(AY1237)&gt;=名单!E:E)*(VALUE(AY1237)&lt;=名单!G:G)*(AA1237="正常走货")),名单!H:H),"否")</f>
        <v>否</v>
      </c>
      <c r="I1237" s="64" t="s">
        <v>3818</v>
      </c>
      <c r="J1237" s="64" t="s">
        <v>3820</v>
      </c>
      <c r="L1237" s="65" t="s">
        <v>140</v>
      </c>
      <c r="N1237" s="64" t="s">
        <v>18</v>
      </c>
      <c r="O1237" s="66"/>
      <c r="P1237" s="66"/>
      <c r="T1237" s="66"/>
      <c r="U1237" s="65" t="s">
        <v>99</v>
      </c>
      <c r="V1237" s="64" t="s">
        <v>14413</v>
      </c>
      <c r="W1237" s="66"/>
      <c r="Y1237" s="66"/>
      <c r="Z1237" s="66"/>
      <c r="AA1237" s="65" t="s">
        <v>14382</v>
      </c>
      <c r="AQ1237" s="64">
        <v>468.1</v>
      </c>
      <c r="AU1237" s="66"/>
      <c r="AV1237" s="66"/>
      <c r="AW1237" s="66"/>
      <c r="AX1237" s="66"/>
      <c r="AY1237" s="67" t="s">
        <v>15632</v>
      </c>
      <c r="BE1237" s="66"/>
      <c r="BF1237" s="66"/>
    </row>
    <row r="1238" spans="1:58">
      <c r="A1238" s="9" t="str">
        <f t="shared" si="57"/>
        <v>2026-01</v>
      </c>
      <c r="B1238" s="9" t="str">
        <f>_xlfn.XLOOKUP(I1238,过机服务商重量差!A:A,过机服务商重量差!G:G)</f>
        <v>无崖子</v>
      </c>
      <c r="C1238" s="9" t="str">
        <f>IF(N1238="FBA","主营产品",IF(N1238="专线","专线",LOOKUP(1,0/((G1238&gt;=提成标准!D:D)*(G1238&lt;提成标准!E:E)),提成标准!C:C)))</f>
        <v>快递大货</v>
      </c>
      <c r="D1238" s="9">
        <f t="shared" si="58"/>
        <v>27</v>
      </c>
      <c r="E1238" s="9">
        <f>_xlfn.XLOOKUP(C1238,提成标准!C:C,提成标准!H:H,"")</f>
        <v>0.1</v>
      </c>
      <c r="F1238" s="9">
        <f t="shared" si="59"/>
        <v>2.7</v>
      </c>
      <c r="G1238" s="9">
        <f>_xlfn.XLOOKUP(I1238,过机服务商重量差!A:A,过机服务商重量差!L:L)</f>
        <v>27</v>
      </c>
      <c r="H1238" s="9" t="str">
        <f ca="1">IFERROR(LOOKUP(1,0/((B1238=名单!B:B)*(VALUE(AY1238)&gt;=名单!E:E)*(VALUE(AY1238)&lt;=名单!G:G)*(AA1238="正常走货")),名单!H:H),"否")</f>
        <v>是</v>
      </c>
      <c r="I1238" s="64" t="s">
        <v>3821</v>
      </c>
      <c r="J1238" s="64" t="s">
        <v>3823</v>
      </c>
      <c r="L1238" s="65" t="s">
        <v>2455</v>
      </c>
      <c r="N1238" s="64" t="s">
        <v>18</v>
      </c>
      <c r="O1238" s="66"/>
      <c r="P1238" s="66"/>
      <c r="T1238" s="66"/>
      <c r="U1238" s="65" t="s">
        <v>86</v>
      </c>
      <c r="V1238" s="65" t="s">
        <v>14381</v>
      </c>
      <c r="W1238" s="66"/>
      <c r="Y1238" s="66"/>
      <c r="Z1238" s="66"/>
      <c r="AA1238" s="65" t="s">
        <v>14382</v>
      </c>
      <c r="AQ1238" s="64">
        <v>0</v>
      </c>
      <c r="AV1238" s="66"/>
      <c r="AW1238" s="66"/>
      <c r="AX1238" s="66"/>
      <c r="AY1238" s="67" t="s">
        <v>15633</v>
      </c>
      <c r="BE1238" s="66"/>
    </row>
    <row r="1239" spans="1:58">
      <c r="A1239" s="9" t="str">
        <f t="shared" si="57"/>
        <v>2026-01</v>
      </c>
      <c r="B1239" s="9" t="str">
        <f>_xlfn.XLOOKUP(I1239,过机服务商重量差!A:A,过机服务商重量差!G:G)</f>
        <v>小旋风</v>
      </c>
      <c r="C1239" s="9" t="str">
        <f>IF(N1239="FBA","主营产品",IF(N1239="专线","专线",LOOKUP(1,0/((G1239&gt;=提成标准!D:D)*(G1239&lt;提成标准!E:E)),提成标准!C:C)))</f>
        <v>快递大货</v>
      </c>
      <c r="D1239" s="9">
        <f t="shared" si="58"/>
        <v>109</v>
      </c>
      <c r="E1239" s="9">
        <f>_xlfn.XLOOKUP(C1239,提成标准!C:C,提成标准!H:H,"")</f>
        <v>0.1</v>
      </c>
      <c r="F1239" s="9">
        <f t="shared" si="59"/>
        <v>10.9</v>
      </c>
      <c r="G1239" s="9">
        <f>_xlfn.XLOOKUP(I1239,过机服务商重量差!A:A,过机服务商重量差!L:L)</f>
        <v>109</v>
      </c>
      <c r="H1239" s="9" t="str">
        <f ca="1">IFERROR(LOOKUP(1,0/((B1239=名单!B:B)*(VALUE(AY1239)&gt;=名单!E:E)*(VALUE(AY1239)&lt;=名单!G:G)*(AA1239="正常走货")),名单!H:H),"否")</f>
        <v>否</v>
      </c>
      <c r="I1239" s="64" t="s">
        <v>3824</v>
      </c>
      <c r="J1239" s="64" t="s">
        <v>3826</v>
      </c>
      <c r="L1239" s="65" t="s">
        <v>274</v>
      </c>
      <c r="N1239" s="64" t="s">
        <v>18</v>
      </c>
      <c r="O1239" s="66"/>
      <c r="P1239" s="66"/>
      <c r="T1239" s="66"/>
      <c r="U1239" s="65" t="s">
        <v>90</v>
      </c>
      <c r="V1239" s="65" t="s">
        <v>14410</v>
      </c>
      <c r="W1239" s="66"/>
      <c r="Y1239" s="66"/>
      <c r="Z1239" s="66"/>
      <c r="AA1239" s="65" t="s">
        <v>14382</v>
      </c>
      <c r="AQ1239" s="64">
        <v>54.5</v>
      </c>
      <c r="AV1239" s="66"/>
      <c r="AW1239" s="66"/>
      <c r="AX1239" s="66"/>
      <c r="AY1239" s="67" t="s">
        <v>15634</v>
      </c>
      <c r="BE1239" s="66"/>
    </row>
    <row r="1240" spans="1:58">
      <c r="A1240" s="9" t="str">
        <f t="shared" si="57"/>
        <v>2026-01</v>
      </c>
      <c r="B1240" s="9" t="str">
        <f>_xlfn.XLOOKUP(I1240,过机服务商重量差!A:A,过机服务商重量差!G:G)</f>
        <v>小旋风</v>
      </c>
      <c r="C1240" s="9" t="str">
        <f>IF(N1240="FBA","主营产品",IF(N1240="专线","专线",LOOKUP(1,0/((G1240&gt;=提成标准!D:D)*(G1240&lt;提成标准!E:E)),提成标准!C:C)))</f>
        <v>快递小货</v>
      </c>
      <c r="D1240" s="9">
        <f t="shared" si="58"/>
        <v>1</v>
      </c>
      <c r="E1240" s="9">
        <f>_xlfn.XLOOKUP(C1240,提成标准!C:C,提成标准!H:H,"")</f>
        <v>2</v>
      </c>
      <c r="F1240" s="9">
        <f t="shared" si="59"/>
        <v>2</v>
      </c>
      <c r="G1240" s="9">
        <f>_xlfn.XLOOKUP(I1240,过机服务商重量差!A:A,过机服务商重量差!L:L)</f>
        <v>10.5</v>
      </c>
      <c r="H1240" s="9" t="str">
        <f ca="1">IFERROR(LOOKUP(1,0/((B1240=名单!B:B)*(VALUE(AY1240)&gt;=名单!E:E)*(VALUE(AY1240)&lt;=名单!G:G)*(AA1240="正常走货")),名单!H:H),"否")</f>
        <v>否</v>
      </c>
      <c r="I1240" s="64" t="s">
        <v>3827</v>
      </c>
      <c r="J1240" s="64" t="s">
        <v>3829</v>
      </c>
      <c r="L1240" s="65" t="s">
        <v>78</v>
      </c>
      <c r="N1240" s="64" t="s">
        <v>18</v>
      </c>
      <c r="O1240" s="66"/>
      <c r="P1240" s="66"/>
      <c r="T1240" s="66"/>
      <c r="U1240" s="65" t="s">
        <v>442</v>
      </c>
      <c r="V1240" s="65" t="s">
        <v>14413</v>
      </c>
      <c r="W1240" s="66"/>
      <c r="Y1240" s="66"/>
      <c r="Z1240" s="66"/>
      <c r="AA1240" s="65" t="s">
        <v>14382</v>
      </c>
      <c r="AQ1240" s="64">
        <v>64.75</v>
      </c>
      <c r="AV1240" s="66"/>
      <c r="AW1240" s="66"/>
      <c r="AX1240" s="66"/>
      <c r="AY1240" s="67" t="s">
        <v>15635</v>
      </c>
      <c r="BE1240" s="66"/>
    </row>
    <row r="1241" spans="1:58">
      <c r="A1241" s="9" t="str">
        <f t="shared" si="57"/>
        <v>2026-01</v>
      </c>
      <c r="B1241" s="9" t="str">
        <f>_xlfn.XLOOKUP(I1241,过机服务商重量差!A:A,过机服务商重量差!G:G)</f>
        <v>帅时莹</v>
      </c>
      <c r="C1241" s="9" t="str">
        <f>IF(N1241="FBA","主营产品",IF(N1241="专线","专线",LOOKUP(1,0/((G1241&gt;=提成标准!D:D)*(G1241&lt;提成标准!E:E)),提成标准!C:C)))</f>
        <v>快递小货</v>
      </c>
      <c r="D1241" s="9">
        <f t="shared" si="58"/>
        <v>1</v>
      </c>
      <c r="E1241" s="9">
        <f>_xlfn.XLOOKUP(C1241,提成标准!C:C,提成标准!H:H,"")</f>
        <v>2</v>
      </c>
      <c r="F1241" s="9">
        <f t="shared" si="59"/>
        <v>2</v>
      </c>
      <c r="G1241" s="9">
        <f>_xlfn.XLOOKUP(I1241,过机服务商重量差!A:A,过机服务商重量差!L:L)</f>
        <v>11</v>
      </c>
      <c r="H1241" s="9" t="str">
        <f ca="1">IFERROR(LOOKUP(1,0/((B1241=名单!B:B)*(VALUE(AY1241)&gt;=名单!E:E)*(VALUE(AY1241)&lt;=名单!G:G)*(AA1241="正常走货")),名单!H:H),"否")</f>
        <v>否</v>
      </c>
      <c r="I1241" s="64" t="s">
        <v>3830</v>
      </c>
      <c r="J1241" s="64" t="s">
        <v>3832</v>
      </c>
      <c r="L1241" s="65" t="s">
        <v>287</v>
      </c>
      <c r="N1241" s="64" t="s">
        <v>18</v>
      </c>
      <c r="O1241" s="66"/>
      <c r="P1241" s="66"/>
      <c r="T1241" s="66"/>
      <c r="U1241" s="65" t="s">
        <v>442</v>
      </c>
      <c r="V1241" s="65" t="s">
        <v>14413</v>
      </c>
      <c r="W1241" s="66"/>
      <c r="Y1241" s="66"/>
      <c r="Z1241" s="66"/>
      <c r="AA1241" s="65" t="s">
        <v>14382</v>
      </c>
      <c r="AQ1241" s="64">
        <v>32.4</v>
      </c>
      <c r="AV1241" s="66"/>
      <c r="AX1241" s="66"/>
      <c r="AY1241" s="67" t="s">
        <v>15636</v>
      </c>
      <c r="BE1241" s="66"/>
    </row>
    <row r="1242" spans="1:58">
      <c r="A1242" s="9" t="str">
        <f t="shared" si="57"/>
        <v>2026-01</v>
      </c>
      <c r="B1242" s="9" t="str">
        <f>_xlfn.XLOOKUP(I1242,过机服务商重量差!A:A,过机服务商重量差!G:G)</f>
        <v>风清扬</v>
      </c>
      <c r="C1242" s="9" t="str">
        <f>IF(N1242="FBA","主营产品",IF(N1242="专线","专线",LOOKUP(1,0/((G1242&gt;=提成标准!D:D)*(G1242&lt;提成标准!E:E)),提成标准!C:C)))</f>
        <v>快递大货</v>
      </c>
      <c r="D1242" s="9">
        <f t="shared" si="58"/>
        <v>175</v>
      </c>
      <c r="E1242" s="9">
        <f>_xlfn.XLOOKUP(C1242,提成标准!C:C,提成标准!H:H,"")</f>
        <v>0.1</v>
      </c>
      <c r="F1242" s="9">
        <f t="shared" si="59"/>
        <v>17.5</v>
      </c>
      <c r="G1242" s="9">
        <f>_xlfn.XLOOKUP(I1242,过机服务商重量差!A:A,过机服务商重量差!L:L)</f>
        <v>175</v>
      </c>
      <c r="H1242" s="9" t="str">
        <f ca="1">IFERROR(LOOKUP(1,0/((B1242=名单!B:B)*(VALUE(AY1242)&gt;=名单!E:E)*(VALUE(AY1242)&lt;=名单!G:G)*(AA1242="正常走货")),名单!H:H),"否")</f>
        <v>否</v>
      </c>
      <c r="I1242" s="64" t="s">
        <v>3833</v>
      </c>
      <c r="J1242" s="64" t="s">
        <v>50</v>
      </c>
      <c r="L1242" s="65" t="s">
        <v>231</v>
      </c>
      <c r="N1242" s="64" t="s">
        <v>18</v>
      </c>
      <c r="O1242" s="66"/>
      <c r="P1242" s="66"/>
      <c r="T1242" s="66"/>
      <c r="U1242" s="65" t="s">
        <v>39</v>
      </c>
      <c r="V1242" s="65" t="s">
        <v>14389</v>
      </c>
      <c r="W1242" s="66"/>
      <c r="Y1242" s="66"/>
      <c r="Z1242" s="66"/>
      <c r="AA1242" s="65" t="s">
        <v>14382</v>
      </c>
      <c r="AQ1242" s="64">
        <v>350</v>
      </c>
      <c r="AV1242" s="66"/>
      <c r="AX1242" s="66"/>
      <c r="AY1242" s="67" t="s">
        <v>15637</v>
      </c>
      <c r="BE1242" s="66"/>
    </row>
    <row r="1243" spans="1:58">
      <c r="A1243" s="9" t="str">
        <f t="shared" si="57"/>
        <v>2026-01</v>
      </c>
      <c r="B1243" s="9" t="str">
        <f>_xlfn.XLOOKUP(I1243,过机服务商重量差!A:A,过机服务商重量差!G:G)</f>
        <v>风清扬</v>
      </c>
      <c r="C1243" s="9" t="str">
        <f>IF(N1243="FBA","主营产品",IF(N1243="专线","专线",LOOKUP(1,0/((G1243&gt;=提成标准!D:D)*(G1243&lt;提成标准!E:E)),提成标准!C:C)))</f>
        <v>快递大货</v>
      </c>
      <c r="D1243" s="9">
        <f t="shared" si="58"/>
        <v>897</v>
      </c>
      <c r="E1243" s="9">
        <f>_xlfn.XLOOKUP(C1243,提成标准!C:C,提成标准!H:H,"")</f>
        <v>0.1</v>
      </c>
      <c r="F1243" s="9">
        <f t="shared" si="59"/>
        <v>89.7</v>
      </c>
      <c r="G1243" s="9">
        <f>_xlfn.XLOOKUP(I1243,过机服务商重量差!A:A,过机服务商重量差!L:L)</f>
        <v>897</v>
      </c>
      <c r="H1243" s="9" t="str">
        <f ca="1">IFERROR(LOOKUP(1,0/((B1243=名单!B:B)*(VALUE(AY1243)&gt;=名单!E:E)*(VALUE(AY1243)&lt;=名单!G:G)*(AA1243="正常走货")),名单!H:H),"否")</f>
        <v>否</v>
      </c>
      <c r="I1243" s="64" t="s">
        <v>3835</v>
      </c>
      <c r="J1243" s="64" t="s">
        <v>50</v>
      </c>
      <c r="L1243" s="65" t="s">
        <v>231</v>
      </c>
      <c r="N1243" s="64" t="s">
        <v>18</v>
      </c>
      <c r="O1243" s="66"/>
      <c r="P1243" s="66"/>
      <c r="T1243" s="66"/>
      <c r="U1243" s="65" t="s">
        <v>39</v>
      </c>
      <c r="V1243" s="65" t="s">
        <v>14389</v>
      </c>
      <c r="W1243" s="66"/>
      <c r="Y1243" s="66"/>
      <c r="Z1243" s="66"/>
      <c r="AA1243" s="65" t="s">
        <v>14382</v>
      </c>
      <c r="AQ1243" s="64">
        <v>3588</v>
      </c>
      <c r="AV1243" s="66"/>
      <c r="AX1243" s="66"/>
      <c r="AY1243" s="67" t="s">
        <v>15638</v>
      </c>
      <c r="BE1243" s="66"/>
      <c r="BF1243" s="66"/>
    </row>
    <row r="1244" spans="1:58">
      <c r="A1244" s="9" t="str">
        <f t="shared" si="57"/>
        <v>2026-01</v>
      </c>
      <c r="B1244" s="9" t="str">
        <f>_xlfn.XLOOKUP(I1244,过机服务商重量差!A:A,过机服务商重量差!G:G)</f>
        <v>风清扬</v>
      </c>
      <c r="C1244" s="9" t="str">
        <f>IF(N1244="FBA","主营产品",IF(N1244="专线","专线",LOOKUP(1,0/((G1244&gt;=提成标准!D:D)*(G1244&lt;提成标准!E:E)),提成标准!C:C)))</f>
        <v>快递大货</v>
      </c>
      <c r="D1244" s="9">
        <f t="shared" si="58"/>
        <v>201</v>
      </c>
      <c r="E1244" s="9">
        <f>_xlfn.XLOOKUP(C1244,提成标准!C:C,提成标准!H:H,"")</f>
        <v>0.1</v>
      </c>
      <c r="F1244" s="9">
        <f t="shared" si="59"/>
        <v>20.1</v>
      </c>
      <c r="G1244" s="9">
        <f>_xlfn.XLOOKUP(I1244,过机服务商重量差!A:A,过机服务商重量差!L:L)</f>
        <v>201</v>
      </c>
      <c r="H1244" s="9" t="str">
        <f ca="1">IFERROR(LOOKUP(1,0/((B1244=名单!B:B)*(VALUE(AY1244)&gt;=名单!E:E)*(VALUE(AY1244)&lt;=名单!G:G)*(AA1244="正常走货")),名单!H:H),"否")</f>
        <v>否</v>
      </c>
      <c r="I1244" s="64" t="s">
        <v>3837</v>
      </c>
      <c r="J1244" s="64" t="s">
        <v>50</v>
      </c>
      <c r="L1244" s="65" t="s">
        <v>231</v>
      </c>
      <c r="N1244" s="64" t="s">
        <v>18</v>
      </c>
      <c r="O1244" s="66"/>
      <c r="P1244" s="66"/>
      <c r="T1244" s="66"/>
      <c r="U1244" s="65" t="s">
        <v>39</v>
      </c>
      <c r="V1244" s="65" t="s">
        <v>14389</v>
      </c>
      <c r="W1244" s="66"/>
      <c r="Y1244" s="66"/>
      <c r="Z1244" s="66"/>
      <c r="AA1244" s="65" t="s">
        <v>14382</v>
      </c>
      <c r="AQ1244" s="64">
        <v>-74</v>
      </c>
      <c r="AV1244" s="66"/>
      <c r="AX1244" s="66"/>
      <c r="AY1244" s="67" t="s">
        <v>15639</v>
      </c>
      <c r="BE1244" s="66"/>
      <c r="BF1244" s="66"/>
    </row>
    <row r="1245" spans="1:58">
      <c r="A1245" s="9" t="str">
        <f t="shared" si="57"/>
        <v>2026-01</v>
      </c>
      <c r="B1245" s="9" t="str">
        <f>_xlfn.XLOOKUP(I1245,过机服务商重量差!A:A,过机服务商重量差!G:G)</f>
        <v>小旋风</v>
      </c>
      <c r="C1245" s="9" t="str">
        <f>IF(N1245="FBA","主营产品",IF(N1245="专线","专线",LOOKUP(1,0/((G1245&gt;=提成标准!D:D)*(G1245&lt;提成标准!E:E)),提成标准!C:C)))</f>
        <v>快递大货</v>
      </c>
      <c r="D1245" s="9">
        <f t="shared" si="58"/>
        <v>58</v>
      </c>
      <c r="E1245" s="9">
        <f>_xlfn.XLOOKUP(C1245,提成标准!C:C,提成标准!H:H,"")</f>
        <v>0.1</v>
      </c>
      <c r="F1245" s="9">
        <f t="shared" si="59"/>
        <v>5.8</v>
      </c>
      <c r="G1245" s="9">
        <f>_xlfn.XLOOKUP(I1245,过机服务商重量差!A:A,过机服务商重量差!L:L)</f>
        <v>58</v>
      </c>
      <c r="H1245" s="9" t="str">
        <f ca="1">IFERROR(LOOKUP(1,0/((B1245=名单!B:B)*(VALUE(AY1245)&gt;=名单!E:E)*(VALUE(AY1245)&lt;=名单!G:G)*(AA1245="正常走货")),名单!H:H),"否")</f>
        <v>否</v>
      </c>
      <c r="I1245" s="64" t="s">
        <v>3839</v>
      </c>
      <c r="J1245" s="64" t="s">
        <v>3841</v>
      </c>
      <c r="L1245" s="65" t="s">
        <v>274</v>
      </c>
      <c r="N1245" s="64" t="s">
        <v>18</v>
      </c>
      <c r="O1245" s="66"/>
      <c r="P1245" s="66"/>
      <c r="T1245" s="66"/>
      <c r="U1245" s="65" t="s">
        <v>275</v>
      </c>
      <c r="V1245" s="65" t="s">
        <v>14410</v>
      </c>
      <c r="W1245" s="66"/>
      <c r="Y1245" s="66"/>
      <c r="Z1245" s="66"/>
      <c r="AA1245" s="65" t="s">
        <v>14382</v>
      </c>
      <c r="AQ1245" s="64">
        <v>58</v>
      </c>
      <c r="AU1245" s="66"/>
      <c r="AV1245" s="66"/>
      <c r="AX1245" s="66"/>
      <c r="AY1245" s="67" t="s">
        <v>15640</v>
      </c>
      <c r="BE1245" s="66"/>
    </row>
    <row r="1246" spans="1:58">
      <c r="A1246" s="9" t="str">
        <f t="shared" si="57"/>
        <v>2026-01</v>
      </c>
      <c r="B1246" s="9" t="str">
        <f>_xlfn.XLOOKUP(I1246,过机服务商重量差!A:A,过机服务商重量差!G:G)</f>
        <v>帅时莹</v>
      </c>
      <c r="C1246" s="9" t="str">
        <f>IF(N1246="FBA","主营产品",IF(N1246="专线","专线",LOOKUP(1,0/((G1246&gt;=提成标准!D:D)*(G1246&lt;提成标准!E:E)),提成标准!C:C)))</f>
        <v>快递大货</v>
      </c>
      <c r="D1246" s="9">
        <f t="shared" si="58"/>
        <v>22</v>
      </c>
      <c r="E1246" s="9">
        <f>_xlfn.XLOOKUP(C1246,提成标准!C:C,提成标准!H:H,"")</f>
        <v>0.1</v>
      </c>
      <c r="F1246" s="9">
        <f t="shared" si="59"/>
        <v>2.2</v>
      </c>
      <c r="G1246" s="9">
        <f>_xlfn.XLOOKUP(I1246,过机服务商重量差!A:A,过机服务商重量差!L:L)</f>
        <v>22</v>
      </c>
      <c r="H1246" s="9" t="str">
        <f ca="1">IFERROR(LOOKUP(1,0/((B1246=名单!B:B)*(VALUE(AY1246)&gt;=名单!E:E)*(VALUE(AY1246)&lt;=名单!G:G)*(AA1246="正常走货")),名单!H:H),"否")</f>
        <v>否</v>
      </c>
      <c r="I1246" s="64" t="s">
        <v>3842</v>
      </c>
      <c r="J1246" s="64" t="s">
        <v>3844</v>
      </c>
      <c r="L1246" s="65" t="s">
        <v>140</v>
      </c>
      <c r="N1246" s="64" t="s">
        <v>18</v>
      </c>
      <c r="O1246" s="66"/>
      <c r="P1246" s="66"/>
      <c r="T1246" s="66"/>
      <c r="U1246" s="65" t="s">
        <v>199</v>
      </c>
      <c r="V1246" s="65" t="s">
        <v>14442</v>
      </c>
      <c r="W1246" s="66"/>
      <c r="Y1246" s="66"/>
      <c r="Z1246" s="66"/>
      <c r="AA1246" s="65" t="s">
        <v>14382</v>
      </c>
      <c r="AQ1246" s="64">
        <v>200.8</v>
      </c>
      <c r="AV1246" s="66"/>
      <c r="AX1246" s="66"/>
      <c r="AY1246" s="67" t="s">
        <v>15641</v>
      </c>
      <c r="BE1246" s="66"/>
    </row>
    <row r="1247" spans="1:58">
      <c r="A1247" s="9" t="str">
        <f t="shared" si="57"/>
        <v>2026-01</v>
      </c>
      <c r="B1247" s="9" t="str">
        <f>_xlfn.XLOOKUP(I1247,过机服务商重量差!A:A,过机服务商重量差!G:G)</f>
        <v>帅时莹</v>
      </c>
      <c r="C1247" s="9" t="str">
        <f>IF(N1247="FBA","主营产品",IF(N1247="专线","专线",LOOKUP(1,0/((G1247&gt;=提成标准!D:D)*(G1247&lt;提成标准!E:E)),提成标准!C:C)))</f>
        <v>快递大货</v>
      </c>
      <c r="D1247" s="9">
        <f t="shared" si="58"/>
        <v>22</v>
      </c>
      <c r="E1247" s="9">
        <f>_xlfn.XLOOKUP(C1247,提成标准!C:C,提成标准!H:H,"")</f>
        <v>0.1</v>
      </c>
      <c r="F1247" s="9">
        <f t="shared" si="59"/>
        <v>2.2</v>
      </c>
      <c r="G1247" s="9">
        <f>_xlfn.XLOOKUP(I1247,过机服务商重量差!A:A,过机服务商重量差!L:L)</f>
        <v>22</v>
      </c>
      <c r="H1247" s="9" t="str">
        <f ca="1">IFERROR(LOOKUP(1,0/((B1247=名单!B:B)*(VALUE(AY1247)&gt;=名单!E:E)*(VALUE(AY1247)&lt;=名单!G:G)*(AA1247="正常走货")),名单!H:H),"否")</f>
        <v>否</v>
      </c>
      <c r="I1247" s="64" t="s">
        <v>3845</v>
      </c>
      <c r="J1247" s="64" t="s">
        <v>3847</v>
      </c>
      <c r="L1247" s="65" t="s">
        <v>140</v>
      </c>
      <c r="N1247" s="64" t="s">
        <v>18</v>
      </c>
      <c r="O1247" s="66"/>
      <c r="P1247" s="66"/>
      <c r="T1247" s="66"/>
      <c r="U1247" s="65" t="s">
        <v>199</v>
      </c>
      <c r="V1247" s="65" t="s">
        <v>14442</v>
      </c>
      <c r="W1247" s="66"/>
      <c r="Y1247" s="66"/>
      <c r="Z1247" s="66"/>
      <c r="AA1247" s="65" t="s">
        <v>14382</v>
      </c>
      <c r="AQ1247" s="64">
        <v>200.8</v>
      </c>
      <c r="AU1247" s="66"/>
      <c r="AV1247" s="66"/>
      <c r="AW1247" s="66"/>
      <c r="AX1247" s="66"/>
      <c r="AY1247" s="67" t="s">
        <v>15642</v>
      </c>
      <c r="BC1247" s="66"/>
      <c r="BE1247" s="66"/>
    </row>
    <row r="1248" spans="1:58">
      <c r="A1248" s="9" t="str">
        <f t="shared" si="57"/>
        <v>2026-01</v>
      </c>
      <c r="B1248" s="9" t="str">
        <f>_xlfn.XLOOKUP(I1248,过机服务商重量差!A:A,过机服务商重量差!G:G)</f>
        <v>帅时莹</v>
      </c>
      <c r="C1248" s="9" t="str">
        <f>IF(N1248="FBA","主营产品",IF(N1248="专线","专线",LOOKUP(1,0/((G1248&gt;=提成标准!D:D)*(G1248&lt;提成标准!E:E)),提成标准!C:C)))</f>
        <v>快递小货</v>
      </c>
      <c r="D1248" s="9">
        <f t="shared" si="58"/>
        <v>1</v>
      </c>
      <c r="E1248" s="9">
        <f>_xlfn.XLOOKUP(C1248,提成标准!C:C,提成标准!H:H,"")</f>
        <v>2</v>
      </c>
      <c r="F1248" s="9">
        <f t="shared" si="59"/>
        <v>2</v>
      </c>
      <c r="G1248" s="9">
        <f>_xlfn.XLOOKUP(I1248,过机服务商重量差!A:A,过机服务商重量差!L:L)</f>
        <v>20</v>
      </c>
      <c r="H1248" s="9" t="str">
        <f ca="1">IFERROR(LOOKUP(1,0/((B1248=名单!B:B)*(VALUE(AY1248)&gt;=名单!E:E)*(VALUE(AY1248)&lt;=名单!G:G)*(AA1248="正常走货")),名单!H:H),"否")</f>
        <v>否</v>
      </c>
      <c r="I1248" s="64" t="s">
        <v>3848</v>
      </c>
      <c r="J1248" s="64" t="s">
        <v>3850</v>
      </c>
      <c r="L1248" s="65" t="s">
        <v>140</v>
      </c>
      <c r="N1248" s="64" t="s">
        <v>18</v>
      </c>
      <c r="O1248" s="66"/>
      <c r="P1248" s="66"/>
      <c r="T1248" s="66"/>
      <c r="U1248" s="65" t="s">
        <v>199</v>
      </c>
      <c r="V1248" s="64" t="s">
        <v>14442</v>
      </c>
      <c r="W1248" s="66"/>
      <c r="Y1248" s="66"/>
      <c r="Z1248" s="66"/>
      <c r="AA1248" s="65" t="s">
        <v>14382</v>
      </c>
      <c r="AQ1248" s="64">
        <v>276.82</v>
      </c>
      <c r="AU1248" s="66"/>
      <c r="AV1248" s="66"/>
      <c r="AW1248" s="66"/>
      <c r="AX1248" s="66"/>
      <c r="AY1248" s="67" t="s">
        <v>15643</v>
      </c>
      <c r="BE1248" s="66"/>
    </row>
    <row r="1249" spans="1:58">
      <c r="A1249" s="9" t="str">
        <f t="shared" si="57"/>
        <v>2026-01</v>
      </c>
      <c r="B1249" s="9" t="str">
        <f>_xlfn.XLOOKUP(I1249,过机服务商重量差!A:A,过机服务商重量差!G:G)</f>
        <v>帅时莹</v>
      </c>
      <c r="C1249" s="9" t="str">
        <f>IF(N1249="FBA","主营产品",IF(N1249="专线","专线",LOOKUP(1,0/((G1249&gt;=提成标准!D:D)*(G1249&lt;提成标准!E:E)),提成标准!C:C)))</f>
        <v>快递大货</v>
      </c>
      <c r="D1249" s="9">
        <f t="shared" si="58"/>
        <v>27</v>
      </c>
      <c r="E1249" s="9">
        <f>_xlfn.XLOOKUP(C1249,提成标准!C:C,提成标准!H:H,"")</f>
        <v>0.1</v>
      </c>
      <c r="F1249" s="9">
        <f t="shared" si="59"/>
        <v>2.7</v>
      </c>
      <c r="G1249" s="9">
        <f>_xlfn.XLOOKUP(I1249,过机服务商重量差!A:A,过机服务商重量差!L:L)</f>
        <v>27</v>
      </c>
      <c r="H1249" s="9" t="str">
        <f ca="1">IFERROR(LOOKUP(1,0/((B1249=名单!B:B)*(VALUE(AY1249)&gt;=名单!E:E)*(VALUE(AY1249)&lt;=名单!G:G)*(AA1249="正常走货")),名单!H:H),"否")</f>
        <v>否</v>
      </c>
      <c r="I1249" s="64" t="s">
        <v>3851</v>
      </c>
      <c r="J1249" s="64" t="s">
        <v>3853</v>
      </c>
      <c r="L1249" s="65" t="s">
        <v>140</v>
      </c>
      <c r="N1249" s="64" t="s">
        <v>18</v>
      </c>
      <c r="O1249" s="66"/>
      <c r="P1249" s="66"/>
      <c r="T1249" s="66"/>
      <c r="U1249" s="65" t="s">
        <v>199</v>
      </c>
      <c r="V1249" s="64" t="s">
        <v>14442</v>
      </c>
      <c r="W1249" s="66"/>
      <c r="Y1249" s="66"/>
      <c r="Z1249" s="66"/>
      <c r="AA1249" s="65" t="s">
        <v>14382</v>
      </c>
      <c r="AQ1249" s="64">
        <v>550.8</v>
      </c>
      <c r="AV1249" s="66"/>
      <c r="AX1249" s="66"/>
      <c r="AY1249" s="67" t="s">
        <v>15644</v>
      </c>
      <c r="BE1249" s="66"/>
    </row>
    <row r="1250" spans="1:58">
      <c r="A1250" s="9" t="str">
        <f t="shared" si="57"/>
        <v>2026-01</v>
      </c>
      <c r="B1250" s="9" t="str">
        <f>_xlfn.XLOOKUP(I1250,过机服务商重量差!A:A,过机服务商重量差!G:G)</f>
        <v>帅时莹</v>
      </c>
      <c r="C1250" s="9" t="str">
        <f>IF(N1250="FBA","主营产品",IF(N1250="专线","专线",LOOKUP(1,0/((G1250&gt;=提成标准!D:D)*(G1250&lt;提成标准!E:E)),提成标准!C:C)))</f>
        <v>快递大货</v>
      </c>
      <c r="D1250" s="9">
        <f t="shared" si="58"/>
        <v>48</v>
      </c>
      <c r="E1250" s="9">
        <f>_xlfn.XLOOKUP(C1250,提成标准!C:C,提成标准!H:H,"")</f>
        <v>0.1</v>
      </c>
      <c r="F1250" s="9">
        <f t="shared" si="59"/>
        <v>4.8</v>
      </c>
      <c r="G1250" s="9">
        <f>_xlfn.XLOOKUP(I1250,过机服务商重量差!A:A,过机服务商重量差!L:L)</f>
        <v>48</v>
      </c>
      <c r="H1250" s="9" t="str">
        <f ca="1">IFERROR(LOOKUP(1,0/((B1250=名单!B:B)*(VALUE(AY1250)&gt;=名单!E:E)*(VALUE(AY1250)&lt;=名单!G:G)*(AA1250="正常走货")),名单!H:H),"否")</f>
        <v>否</v>
      </c>
      <c r="I1250" s="64" t="s">
        <v>3854</v>
      </c>
      <c r="J1250" s="64" t="s">
        <v>3856</v>
      </c>
      <c r="L1250" s="64" t="s">
        <v>738</v>
      </c>
      <c r="N1250" s="64" t="s">
        <v>18</v>
      </c>
      <c r="O1250" s="66"/>
      <c r="P1250" s="66"/>
      <c r="T1250" s="66"/>
      <c r="U1250" s="65" t="s">
        <v>191</v>
      </c>
      <c r="V1250" s="65" t="s">
        <v>14413</v>
      </c>
      <c r="W1250" s="66"/>
      <c r="Y1250" s="66"/>
      <c r="Z1250" s="66"/>
      <c r="AA1250" s="65" t="s">
        <v>14382</v>
      </c>
      <c r="AQ1250" s="64">
        <v>1279.8</v>
      </c>
      <c r="AU1250" s="66"/>
      <c r="AV1250" s="66"/>
      <c r="AX1250" s="66"/>
      <c r="AY1250" s="67" t="s">
        <v>15645</v>
      </c>
      <c r="BE1250" s="66"/>
    </row>
    <row r="1251" spans="1:58">
      <c r="A1251" s="9" t="str">
        <f t="shared" si="57"/>
        <v>2026-01</v>
      </c>
      <c r="B1251" s="9" t="str">
        <f>_xlfn.XLOOKUP(I1251,过机服务商重量差!A:A,过机服务商重量差!G:G)</f>
        <v>帅时莹</v>
      </c>
      <c r="C1251" s="9" t="str">
        <f>IF(N1251="FBA","主营产品",IF(N1251="专线","专线",LOOKUP(1,0/((G1251&gt;=提成标准!D:D)*(G1251&lt;提成标准!E:E)),提成标准!C:C)))</f>
        <v>快递大货</v>
      </c>
      <c r="D1251" s="9">
        <f t="shared" si="58"/>
        <v>33</v>
      </c>
      <c r="E1251" s="9">
        <f>_xlfn.XLOOKUP(C1251,提成标准!C:C,提成标准!H:H,"")</f>
        <v>0.1</v>
      </c>
      <c r="F1251" s="9">
        <f t="shared" si="59"/>
        <v>3.3</v>
      </c>
      <c r="G1251" s="9">
        <f>_xlfn.XLOOKUP(I1251,过机服务商重量差!A:A,过机服务商重量差!L:L)</f>
        <v>33</v>
      </c>
      <c r="H1251" s="9" t="str">
        <f ca="1">IFERROR(LOOKUP(1,0/((B1251=名单!B:B)*(VALUE(AY1251)&gt;=名单!E:E)*(VALUE(AY1251)&lt;=名单!G:G)*(AA1251="正常走货")),名单!H:H),"否")</f>
        <v>否</v>
      </c>
      <c r="I1251" s="64" t="s">
        <v>3857</v>
      </c>
      <c r="J1251" s="64" t="s">
        <v>3859</v>
      </c>
      <c r="L1251" s="65" t="s">
        <v>738</v>
      </c>
      <c r="N1251" s="64" t="s">
        <v>18</v>
      </c>
      <c r="O1251" s="66"/>
      <c r="P1251" s="66"/>
      <c r="T1251" s="66"/>
      <c r="U1251" s="65" t="s">
        <v>191</v>
      </c>
      <c r="V1251" s="65" t="s">
        <v>14413</v>
      </c>
      <c r="W1251" s="66"/>
      <c r="Y1251" s="66"/>
      <c r="Z1251" s="66"/>
      <c r="AA1251" s="65" t="s">
        <v>14382</v>
      </c>
      <c r="AQ1251" s="64">
        <v>526.8</v>
      </c>
      <c r="AV1251" s="66"/>
      <c r="AW1251" s="66"/>
      <c r="AX1251" s="66"/>
      <c r="AY1251" s="67" t="s">
        <v>15646</v>
      </c>
      <c r="BE1251" s="66"/>
      <c r="BF1251" s="66"/>
    </row>
    <row r="1252" spans="1:58">
      <c r="A1252" s="9" t="str">
        <f t="shared" si="57"/>
        <v>2026-01</v>
      </c>
      <c r="B1252" s="9" t="str">
        <f>_xlfn.XLOOKUP(I1252,过机服务商重量差!A:A,过机服务商重量差!G:G)</f>
        <v>帅时莹</v>
      </c>
      <c r="C1252" s="9" t="str">
        <f>IF(N1252="FBA","主营产品",IF(N1252="专线","专线",LOOKUP(1,0/((G1252&gt;=提成标准!D:D)*(G1252&lt;提成标准!E:E)),提成标准!C:C)))</f>
        <v>快递大货</v>
      </c>
      <c r="D1252" s="9">
        <f t="shared" si="58"/>
        <v>88</v>
      </c>
      <c r="E1252" s="9">
        <f>_xlfn.XLOOKUP(C1252,提成标准!C:C,提成标准!H:H,"")</f>
        <v>0.1</v>
      </c>
      <c r="F1252" s="9">
        <f t="shared" si="59"/>
        <v>8.8</v>
      </c>
      <c r="G1252" s="9">
        <f>_xlfn.XLOOKUP(I1252,过机服务商重量差!A:A,过机服务商重量差!L:L)</f>
        <v>88</v>
      </c>
      <c r="H1252" s="9" t="str">
        <f ca="1">IFERROR(LOOKUP(1,0/((B1252=名单!B:B)*(VALUE(AY1252)&gt;=名单!E:E)*(VALUE(AY1252)&lt;=名单!G:G)*(AA1252="正常走货")),名单!H:H),"否")</f>
        <v>否</v>
      </c>
      <c r="I1252" s="64" t="s">
        <v>3860</v>
      </c>
      <c r="J1252" s="64" t="s">
        <v>3862</v>
      </c>
      <c r="L1252" s="65" t="s">
        <v>186</v>
      </c>
      <c r="N1252" s="64" t="s">
        <v>18</v>
      </c>
      <c r="O1252" s="66"/>
      <c r="P1252" s="66"/>
      <c r="T1252" s="66"/>
      <c r="U1252" s="65" t="s">
        <v>191</v>
      </c>
      <c r="V1252" s="65" t="s">
        <v>14413</v>
      </c>
      <c r="W1252" s="66"/>
      <c r="Y1252" s="66"/>
      <c r="Z1252" s="66"/>
      <c r="AA1252" s="65" t="s">
        <v>14382</v>
      </c>
      <c r="AQ1252" s="64">
        <v>800.8</v>
      </c>
      <c r="AU1252" s="66"/>
      <c r="AV1252" s="66"/>
      <c r="AW1252" s="66"/>
      <c r="AX1252" s="66"/>
      <c r="AY1252" s="67" t="s">
        <v>15647</v>
      </c>
      <c r="BE1252" s="66"/>
      <c r="BF1252" s="66"/>
    </row>
    <row r="1253" spans="1:58">
      <c r="A1253" s="9" t="str">
        <f t="shared" si="57"/>
        <v>2026-01</v>
      </c>
      <c r="B1253" s="9" t="str">
        <f>_xlfn.XLOOKUP(I1253,过机服务商重量差!A:A,过机服务商重量差!G:G)</f>
        <v>玉麒麟</v>
      </c>
      <c r="C1253" s="9" t="str">
        <f>IF(N1253="FBA","主营产品",IF(N1253="专线","专线",LOOKUP(1,0/((G1253&gt;=提成标准!D:D)*(G1253&lt;提成标准!E:E)),提成标准!C:C)))</f>
        <v>快递小货</v>
      </c>
      <c r="D1253" s="9">
        <f t="shared" si="58"/>
        <v>1</v>
      </c>
      <c r="E1253" s="9">
        <f>_xlfn.XLOOKUP(C1253,提成标准!C:C,提成标准!H:H,"")</f>
        <v>2</v>
      </c>
      <c r="F1253" s="9">
        <f t="shared" si="59"/>
        <v>2</v>
      </c>
      <c r="G1253" s="9">
        <f>_xlfn.XLOOKUP(I1253,过机服务商重量差!A:A,过机服务商重量差!L:L)</f>
        <v>6</v>
      </c>
      <c r="H1253" s="9" t="str">
        <f ca="1">IFERROR(LOOKUP(1,0/((B1253=名单!B:B)*(VALUE(AY1253)&gt;=名单!E:E)*(VALUE(AY1253)&lt;=名单!G:G)*(AA1253="正常走货")),名单!H:H),"否")</f>
        <v>否</v>
      </c>
      <c r="I1253" s="64" t="s">
        <v>3863</v>
      </c>
      <c r="J1253" s="64" t="s">
        <v>3865</v>
      </c>
      <c r="L1253" s="65" t="s">
        <v>17</v>
      </c>
      <c r="N1253" s="64" t="s">
        <v>18</v>
      </c>
      <c r="O1253" s="66"/>
      <c r="P1253" s="66"/>
      <c r="T1253" s="66"/>
      <c r="U1253" s="65" t="s">
        <v>99</v>
      </c>
      <c r="V1253" s="65" t="s">
        <v>14413</v>
      </c>
      <c r="W1253" s="66"/>
      <c r="Y1253" s="66"/>
      <c r="Z1253" s="66"/>
      <c r="AA1253" s="65" t="s">
        <v>14382</v>
      </c>
      <c r="AQ1253" s="64">
        <v>245.4</v>
      </c>
      <c r="AV1253" s="66"/>
      <c r="AW1253" s="66"/>
      <c r="AX1253" s="66"/>
      <c r="AY1253" s="67" t="s">
        <v>15648</v>
      </c>
      <c r="BE1253" s="66"/>
    </row>
    <row r="1254" spans="1:58">
      <c r="A1254" s="9" t="str">
        <f t="shared" si="57"/>
        <v>2026-01</v>
      </c>
      <c r="B1254" s="9" t="str">
        <f>_xlfn.XLOOKUP(I1254,过机服务商重量差!A:A,过机服务商重量差!G:G)</f>
        <v>帅时莹</v>
      </c>
      <c r="C1254" s="9" t="str">
        <f>IF(N1254="FBA","主营产品",IF(N1254="专线","专线",LOOKUP(1,0/((G1254&gt;=提成标准!D:D)*(G1254&lt;提成标准!E:E)),提成标准!C:C)))</f>
        <v>快递小货</v>
      </c>
      <c r="D1254" s="9">
        <f t="shared" si="58"/>
        <v>1</v>
      </c>
      <c r="E1254" s="9">
        <f>_xlfn.XLOOKUP(C1254,提成标准!C:C,提成标准!H:H,"")</f>
        <v>2</v>
      </c>
      <c r="F1254" s="9">
        <f t="shared" si="59"/>
        <v>2</v>
      </c>
      <c r="G1254" s="9">
        <f>_xlfn.XLOOKUP(I1254,过机服务商重量差!A:A,过机服务商重量差!L:L)</f>
        <v>2.5</v>
      </c>
      <c r="H1254" s="9" t="str">
        <f ca="1">IFERROR(LOOKUP(1,0/((B1254=名单!B:B)*(VALUE(AY1254)&gt;=名单!E:E)*(VALUE(AY1254)&lt;=名单!G:G)*(AA1254="正常走货")),名单!H:H),"否")</f>
        <v>否</v>
      </c>
      <c r="I1254" s="64" t="s">
        <v>3866</v>
      </c>
      <c r="J1254" s="64" t="s">
        <v>3868</v>
      </c>
      <c r="L1254" s="65" t="s">
        <v>140</v>
      </c>
      <c r="N1254" s="64" t="s">
        <v>18</v>
      </c>
      <c r="O1254" s="66"/>
      <c r="P1254" s="66"/>
      <c r="T1254" s="66"/>
      <c r="U1254" s="65" t="s">
        <v>191</v>
      </c>
      <c r="V1254" s="65" t="s">
        <v>14413</v>
      </c>
      <c r="W1254" s="66"/>
      <c r="Y1254" s="66"/>
      <c r="Z1254" s="66"/>
      <c r="AA1254" s="65" t="s">
        <v>14437</v>
      </c>
      <c r="AQ1254" s="64">
        <v>0</v>
      </c>
      <c r="AU1254" s="66"/>
      <c r="AV1254" s="66"/>
      <c r="AW1254" s="66"/>
      <c r="AX1254" s="66"/>
      <c r="AY1254" s="67" t="s">
        <v>15649</v>
      </c>
      <c r="BE1254" s="66"/>
    </row>
    <row r="1255" spans="1:58">
      <c r="A1255" s="9" t="str">
        <f t="shared" si="57"/>
        <v>2026-01</v>
      </c>
      <c r="B1255" s="9" t="str">
        <f>_xlfn.XLOOKUP(I1255,过机服务商重量差!A:A,过机服务商重量差!G:G)</f>
        <v>玉麒麟</v>
      </c>
      <c r="C1255" s="9" t="str">
        <f>IF(N1255="FBA","主营产品",IF(N1255="专线","专线",LOOKUP(1,0/((G1255&gt;=提成标准!D:D)*(G1255&lt;提成标准!E:E)),提成标准!C:C)))</f>
        <v>快递小货</v>
      </c>
      <c r="D1255" s="9">
        <f t="shared" si="58"/>
        <v>1</v>
      </c>
      <c r="E1255" s="9">
        <f>_xlfn.XLOOKUP(C1255,提成标准!C:C,提成标准!H:H,"")</f>
        <v>2</v>
      </c>
      <c r="F1255" s="9">
        <f t="shared" si="59"/>
        <v>2</v>
      </c>
      <c r="G1255" s="9">
        <f>_xlfn.XLOOKUP(I1255,过机服务商重量差!A:A,过机服务商重量差!L:L)</f>
        <v>0.5</v>
      </c>
      <c r="H1255" s="9" t="str">
        <f ca="1">IFERROR(LOOKUP(1,0/((B1255=名单!B:B)*(VALUE(AY1255)&gt;=名单!E:E)*(VALUE(AY1255)&lt;=名单!G:G)*(AA1255="正常走货")),名单!H:H),"否")</f>
        <v>否</v>
      </c>
      <c r="I1255" s="64" t="s">
        <v>3869</v>
      </c>
      <c r="J1255" s="64" t="s">
        <v>3871</v>
      </c>
      <c r="L1255" s="65" t="s">
        <v>17</v>
      </c>
      <c r="N1255" s="64" t="s">
        <v>18</v>
      </c>
      <c r="O1255" s="66"/>
      <c r="P1255" s="66"/>
      <c r="T1255" s="66"/>
      <c r="U1255" s="65" t="s">
        <v>215</v>
      </c>
      <c r="V1255" s="65" t="s">
        <v>14381</v>
      </c>
      <c r="W1255" s="66"/>
      <c r="Y1255" s="66"/>
      <c r="Z1255" s="66"/>
      <c r="AA1255" s="65" t="s">
        <v>14382</v>
      </c>
      <c r="AQ1255" s="64">
        <v>40.6</v>
      </c>
      <c r="AU1255" s="66"/>
      <c r="AV1255" s="66"/>
      <c r="AW1255" s="66"/>
      <c r="AX1255" s="66"/>
      <c r="AY1255" s="67" t="s">
        <v>15650</v>
      </c>
      <c r="BE1255" s="66"/>
    </row>
    <row r="1256" spans="1:58">
      <c r="A1256" s="9" t="str">
        <f t="shared" si="57"/>
        <v>2026-01</v>
      </c>
      <c r="B1256" s="9" t="str">
        <f>_xlfn.XLOOKUP(I1256,过机服务商重量差!A:A,过机服务商重量差!G:G)</f>
        <v>007</v>
      </c>
      <c r="C1256" s="9" t="str">
        <f>IF(N1256="FBA","主营产品",IF(N1256="专线","专线",LOOKUP(1,0/((G1256&gt;=提成标准!D:D)*(G1256&lt;提成标准!E:E)),提成标准!C:C)))</f>
        <v>快递大货</v>
      </c>
      <c r="D1256" s="9">
        <f t="shared" si="58"/>
        <v>147</v>
      </c>
      <c r="E1256" s="9">
        <f>_xlfn.XLOOKUP(C1256,提成标准!C:C,提成标准!H:H,"")</f>
        <v>0.1</v>
      </c>
      <c r="F1256" s="9">
        <f t="shared" si="59"/>
        <v>14.7</v>
      </c>
      <c r="G1256" s="9">
        <f>_xlfn.XLOOKUP(I1256,过机服务商重量差!A:A,过机服务商重量差!L:L)</f>
        <v>147</v>
      </c>
      <c r="H1256" s="9" t="str">
        <f ca="1">IFERROR(LOOKUP(1,0/((B1256=名单!B:B)*(VALUE(AY1256)&gt;=名单!E:E)*(VALUE(AY1256)&lt;=名单!G:G)*(AA1256="正常走货")),名单!H:H),"否")</f>
        <v>否</v>
      </c>
      <c r="I1256" s="64" t="s">
        <v>3872</v>
      </c>
      <c r="J1256" s="64" t="s">
        <v>3874</v>
      </c>
      <c r="L1256" s="65" t="s">
        <v>168</v>
      </c>
      <c r="N1256" s="64" t="s">
        <v>18</v>
      </c>
      <c r="O1256" s="66"/>
      <c r="P1256" s="66"/>
      <c r="T1256" s="66"/>
      <c r="U1256" s="65" t="s">
        <v>215</v>
      </c>
      <c r="V1256" s="65" t="s">
        <v>14381</v>
      </c>
      <c r="W1256" s="66"/>
      <c r="Y1256" s="66"/>
      <c r="Z1256" s="66"/>
      <c r="AA1256" s="65" t="s">
        <v>14382</v>
      </c>
      <c r="AQ1256" s="64">
        <v>1690.5</v>
      </c>
      <c r="AV1256" s="66"/>
      <c r="AX1256" s="66"/>
      <c r="AY1256" s="67" t="s">
        <v>15651</v>
      </c>
      <c r="BE1256" s="66"/>
    </row>
    <row r="1257" spans="1:58">
      <c r="A1257" s="9" t="str">
        <f t="shared" si="57"/>
        <v>2026-01</v>
      </c>
      <c r="B1257" s="9" t="str">
        <f>_xlfn.XLOOKUP(I1257,过机服务商重量差!A:A,过机服务商重量差!G:G)</f>
        <v>帅时莹</v>
      </c>
      <c r="C1257" s="9" t="str">
        <f>IF(N1257="FBA","主营产品",IF(N1257="专线","专线",LOOKUP(1,0/((G1257&gt;=提成标准!D:D)*(G1257&lt;提成标准!E:E)),提成标准!C:C)))</f>
        <v>快递小货</v>
      </c>
      <c r="D1257" s="9">
        <f t="shared" si="58"/>
        <v>1</v>
      </c>
      <c r="E1257" s="9">
        <f>_xlfn.XLOOKUP(C1257,提成标准!C:C,提成标准!H:H,"")</f>
        <v>2</v>
      </c>
      <c r="F1257" s="9">
        <f t="shared" si="59"/>
        <v>2</v>
      </c>
      <c r="G1257" s="9">
        <f>_xlfn.XLOOKUP(I1257,过机服务商重量差!A:A,过机服务商重量差!L:L)</f>
        <v>2.5</v>
      </c>
      <c r="H1257" s="9" t="str">
        <f ca="1">IFERROR(LOOKUP(1,0/((B1257=名单!B:B)*(VALUE(AY1257)&gt;=名单!E:E)*(VALUE(AY1257)&lt;=名单!G:G)*(AA1257="正常走货")),名单!H:H),"否")</f>
        <v>否</v>
      </c>
      <c r="I1257" s="64" t="s">
        <v>3875</v>
      </c>
      <c r="J1257" s="64" t="s">
        <v>3877</v>
      </c>
      <c r="L1257" s="65" t="s">
        <v>458</v>
      </c>
      <c r="N1257" s="64" t="s">
        <v>18</v>
      </c>
      <c r="O1257" s="66"/>
      <c r="P1257" s="66"/>
      <c r="T1257" s="66"/>
      <c r="U1257" s="65" t="s">
        <v>223</v>
      </c>
      <c r="V1257" s="65" t="s">
        <v>14413</v>
      </c>
      <c r="W1257" s="66"/>
      <c r="Y1257" s="66"/>
      <c r="Z1257" s="66"/>
      <c r="AA1257" s="65" t="s">
        <v>14382</v>
      </c>
      <c r="AQ1257" s="64">
        <v>76</v>
      </c>
      <c r="AV1257" s="66"/>
      <c r="AX1257" s="66"/>
      <c r="AY1257" s="67" t="s">
        <v>15652</v>
      </c>
      <c r="BC1257" s="66"/>
      <c r="BE1257" s="66"/>
      <c r="BF1257" s="66"/>
    </row>
    <row r="1258" spans="1:58">
      <c r="A1258" s="9" t="str">
        <f t="shared" si="57"/>
        <v>2026-01</v>
      </c>
      <c r="B1258" s="9" t="str">
        <f>_xlfn.XLOOKUP(I1258,过机服务商重量差!A:A,过机服务商重量差!G:G)</f>
        <v>帅时莹</v>
      </c>
      <c r="C1258" s="9" t="str">
        <f>IF(N1258="FBA","主营产品",IF(N1258="专线","专线",LOOKUP(1,0/((G1258&gt;=提成标准!D:D)*(G1258&lt;提成标准!E:E)),提成标准!C:C)))</f>
        <v>快递小货</v>
      </c>
      <c r="D1258" s="9">
        <f t="shared" si="58"/>
        <v>1</v>
      </c>
      <c r="E1258" s="9">
        <f>_xlfn.XLOOKUP(C1258,提成标准!C:C,提成标准!H:H,"")</f>
        <v>2</v>
      </c>
      <c r="F1258" s="9">
        <f t="shared" si="59"/>
        <v>2</v>
      </c>
      <c r="G1258" s="9">
        <f>_xlfn.XLOOKUP(I1258,过机服务商重量差!A:A,过机服务商重量差!L:L)</f>
        <v>2.5</v>
      </c>
      <c r="H1258" s="9" t="str">
        <f ca="1">IFERROR(LOOKUP(1,0/((B1258=名单!B:B)*(VALUE(AY1258)&gt;=名单!E:E)*(VALUE(AY1258)&lt;=名单!G:G)*(AA1258="正常走货")),名单!H:H),"否")</f>
        <v>否</v>
      </c>
      <c r="I1258" s="64" t="s">
        <v>3878</v>
      </c>
      <c r="J1258" s="64" t="s">
        <v>3880</v>
      </c>
      <c r="L1258" s="65" t="s">
        <v>458</v>
      </c>
      <c r="N1258" s="64" t="s">
        <v>18</v>
      </c>
      <c r="O1258" s="66"/>
      <c r="P1258" s="66"/>
      <c r="T1258" s="66"/>
      <c r="U1258" s="65" t="s">
        <v>223</v>
      </c>
      <c r="V1258" s="65" t="s">
        <v>14413</v>
      </c>
      <c r="W1258" s="66"/>
      <c r="Y1258" s="66"/>
      <c r="Z1258" s="66"/>
      <c r="AA1258" s="65" t="s">
        <v>14382</v>
      </c>
      <c r="AB1258" s="66"/>
      <c r="AQ1258" s="64">
        <v>76</v>
      </c>
      <c r="AV1258" s="66"/>
      <c r="AX1258" s="66"/>
      <c r="AY1258" s="67" t="s">
        <v>15653</v>
      </c>
      <c r="BE1258" s="66"/>
      <c r="BF1258" s="66"/>
    </row>
    <row r="1259" spans="1:58">
      <c r="A1259" s="9" t="str">
        <f t="shared" si="57"/>
        <v>2026-01</v>
      </c>
      <c r="B1259" s="9" t="str">
        <f>_xlfn.XLOOKUP(I1259,过机服务商重量差!A:A,过机服务商重量差!G:G)</f>
        <v>帅时莹</v>
      </c>
      <c r="C1259" s="9" t="str">
        <f>IF(N1259="FBA","主营产品",IF(N1259="专线","专线",LOOKUP(1,0/((G1259&gt;=提成标准!D:D)*(G1259&lt;提成标准!E:E)),提成标准!C:C)))</f>
        <v>快递小货</v>
      </c>
      <c r="D1259" s="9">
        <f t="shared" si="58"/>
        <v>1</v>
      </c>
      <c r="E1259" s="9">
        <f>_xlfn.XLOOKUP(C1259,提成标准!C:C,提成标准!H:H,"")</f>
        <v>2</v>
      </c>
      <c r="F1259" s="9">
        <f t="shared" si="59"/>
        <v>2</v>
      </c>
      <c r="G1259" s="9">
        <f>_xlfn.XLOOKUP(I1259,过机服务商重量差!A:A,过机服务商重量差!L:L)</f>
        <v>2.5</v>
      </c>
      <c r="H1259" s="9" t="str">
        <f ca="1">IFERROR(LOOKUP(1,0/((B1259=名单!B:B)*(VALUE(AY1259)&gt;=名单!E:E)*(VALUE(AY1259)&lt;=名单!G:G)*(AA1259="正常走货")),名单!H:H),"否")</f>
        <v>否</v>
      </c>
      <c r="I1259" s="64" t="s">
        <v>3881</v>
      </c>
      <c r="J1259" s="64" t="s">
        <v>3883</v>
      </c>
      <c r="L1259" s="65" t="s">
        <v>458</v>
      </c>
      <c r="N1259" s="64" t="s">
        <v>18</v>
      </c>
      <c r="O1259" s="66"/>
      <c r="P1259" s="66"/>
      <c r="T1259" s="66"/>
      <c r="U1259" s="65" t="s">
        <v>223</v>
      </c>
      <c r="V1259" s="65" t="s">
        <v>14413</v>
      </c>
      <c r="W1259" s="66"/>
      <c r="Y1259" s="66"/>
      <c r="Z1259" s="66"/>
      <c r="AA1259" s="65" t="s">
        <v>14382</v>
      </c>
      <c r="AQ1259" s="64">
        <v>76</v>
      </c>
      <c r="AU1259" s="66"/>
      <c r="AV1259" s="66"/>
      <c r="AW1259" s="66"/>
      <c r="AX1259" s="66"/>
      <c r="AY1259" s="67" t="s">
        <v>15654</v>
      </c>
      <c r="BC1259" s="66"/>
      <c r="BE1259" s="66"/>
    </row>
    <row r="1260" spans="1:58">
      <c r="A1260" s="9" t="str">
        <f t="shared" si="57"/>
        <v>2026-01</v>
      </c>
      <c r="B1260" s="9" t="str">
        <f>_xlfn.XLOOKUP(I1260,过机服务商重量差!A:A,过机服务商重量差!G:G)</f>
        <v>帅时莹</v>
      </c>
      <c r="C1260" s="9" t="str">
        <f>IF(N1260="FBA","主营产品",IF(N1260="专线","专线",LOOKUP(1,0/((G1260&gt;=提成标准!D:D)*(G1260&lt;提成标准!E:E)),提成标准!C:C)))</f>
        <v>快递小货</v>
      </c>
      <c r="D1260" s="9">
        <f t="shared" si="58"/>
        <v>1</v>
      </c>
      <c r="E1260" s="9">
        <f>_xlfn.XLOOKUP(C1260,提成标准!C:C,提成标准!H:H,"")</f>
        <v>2</v>
      </c>
      <c r="F1260" s="9">
        <f t="shared" si="59"/>
        <v>2</v>
      </c>
      <c r="G1260" s="9">
        <f>_xlfn.XLOOKUP(I1260,过机服务商重量差!A:A,过机服务商重量差!L:L)</f>
        <v>4</v>
      </c>
      <c r="H1260" s="9" t="str">
        <f ca="1">IFERROR(LOOKUP(1,0/((B1260=名单!B:B)*(VALUE(AY1260)&gt;=名单!E:E)*(VALUE(AY1260)&lt;=名单!G:G)*(AA1260="正常走货")),名单!H:H),"否")</f>
        <v>否</v>
      </c>
      <c r="I1260" s="64" t="s">
        <v>3884</v>
      </c>
      <c r="J1260" s="64" t="s">
        <v>3886</v>
      </c>
      <c r="L1260" s="65" t="s">
        <v>458</v>
      </c>
      <c r="N1260" s="64" t="s">
        <v>18</v>
      </c>
      <c r="O1260" s="66"/>
      <c r="P1260" s="66"/>
      <c r="T1260" s="66"/>
      <c r="U1260" s="65" t="s">
        <v>223</v>
      </c>
      <c r="V1260" s="64" t="s">
        <v>14413</v>
      </c>
      <c r="W1260" s="66"/>
      <c r="Y1260" s="66"/>
      <c r="Z1260" s="66"/>
      <c r="AA1260" s="65" t="s">
        <v>14382</v>
      </c>
      <c r="AQ1260" s="64">
        <v>115</v>
      </c>
      <c r="AV1260" s="66"/>
      <c r="AX1260" s="66"/>
      <c r="AY1260" s="67" t="s">
        <v>15655</v>
      </c>
      <c r="BC1260" s="66"/>
      <c r="BE1260" s="66"/>
    </row>
    <row r="1261" spans="1:58">
      <c r="A1261" s="9" t="str">
        <f t="shared" si="57"/>
        <v>2026-01</v>
      </c>
      <c r="B1261" s="9" t="str">
        <f>_xlfn.XLOOKUP(I1261,过机服务商重量差!A:A,过机服务商重量差!G:G)</f>
        <v>帅时莹</v>
      </c>
      <c r="C1261" s="9" t="str">
        <f>IF(N1261="FBA","主营产品",IF(N1261="专线","专线",LOOKUP(1,0/((G1261&gt;=提成标准!D:D)*(G1261&lt;提成标准!E:E)),提成标准!C:C)))</f>
        <v>快递小货</v>
      </c>
      <c r="D1261" s="9">
        <f t="shared" si="58"/>
        <v>1</v>
      </c>
      <c r="E1261" s="9">
        <f>_xlfn.XLOOKUP(C1261,提成标准!C:C,提成标准!H:H,"")</f>
        <v>2</v>
      </c>
      <c r="F1261" s="9">
        <f t="shared" si="59"/>
        <v>2</v>
      </c>
      <c r="G1261" s="9">
        <f>_xlfn.XLOOKUP(I1261,过机服务商重量差!A:A,过机服务商重量差!L:L)</f>
        <v>4</v>
      </c>
      <c r="H1261" s="9" t="str">
        <f ca="1">IFERROR(LOOKUP(1,0/((B1261=名单!B:B)*(VALUE(AY1261)&gt;=名单!E:E)*(VALUE(AY1261)&lt;=名单!G:G)*(AA1261="正常走货")),名单!H:H),"否")</f>
        <v>否</v>
      </c>
      <c r="I1261" s="64" t="s">
        <v>3887</v>
      </c>
      <c r="J1261" s="64" t="s">
        <v>3889</v>
      </c>
      <c r="L1261" s="65" t="s">
        <v>458</v>
      </c>
      <c r="N1261" s="64" t="s">
        <v>18</v>
      </c>
      <c r="O1261" s="66"/>
      <c r="P1261" s="66"/>
      <c r="T1261" s="66"/>
      <c r="U1261" s="65" t="s">
        <v>223</v>
      </c>
      <c r="V1261" s="65" t="s">
        <v>14413</v>
      </c>
      <c r="W1261" s="66"/>
      <c r="Y1261" s="66"/>
      <c r="Z1261" s="66"/>
      <c r="AA1261" s="65" t="s">
        <v>14382</v>
      </c>
      <c r="AQ1261" s="64">
        <v>115</v>
      </c>
      <c r="AU1261" s="66"/>
      <c r="AV1261" s="66"/>
      <c r="AW1261" s="66"/>
      <c r="AX1261" s="66"/>
      <c r="AY1261" s="67" t="s">
        <v>15656</v>
      </c>
      <c r="BC1261" s="66"/>
      <c r="BE1261" s="66"/>
      <c r="BF1261" s="66"/>
    </row>
    <row r="1262" spans="1:58">
      <c r="A1262" s="9" t="str">
        <f t="shared" si="57"/>
        <v>2026-01</v>
      </c>
      <c r="B1262" s="9" t="str">
        <f>_xlfn.XLOOKUP(I1262,过机服务商重量差!A:A,过机服务商重量差!G:G)</f>
        <v>007</v>
      </c>
      <c r="C1262" s="9" t="str">
        <f>IF(N1262="FBA","主营产品",IF(N1262="专线","专线",LOOKUP(1,0/((G1262&gt;=提成标准!D:D)*(G1262&lt;提成标准!E:E)),提成标准!C:C)))</f>
        <v>快递大货</v>
      </c>
      <c r="D1262" s="9">
        <f t="shared" si="58"/>
        <v>151</v>
      </c>
      <c r="E1262" s="9">
        <f>_xlfn.XLOOKUP(C1262,提成标准!C:C,提成标准!H:H,"")</f>
        <v>0.1</v>
      </c>
      <c r="F1262" s="9">
        <f t="shared" si="59"/>
        <v>15.1</v>
      </c>
      <c r="G1262" s="9">
        <f>_xlfn.XLOOKUP(I1262,过机服务商重量差!A:A,过机服务商重量差!L:L)</f>
        <v>151</v>
      </c>
      <c r="H1262" s="9" t="str">
        <f ca="1">IFERROR(LOOKUP(1,0/((B1262=名单!B:B)*(VALUE(AY1262)&gt;=名单!E:E)*(VALUE(AY1262)&lt;=名单!G:G)*(AA1262="正常走货")),名单!H:H),"否")</f>
        <v>否</v>
      </c>
      <c r="I1262" s="64" t="s">
        <v>3890</v>
      </c>
      <c r="J1262" s="64" t="s">
        <v>3892</v>
      </c>
      <c r="L1262" s="65" t="s">
        <v>168</v>
      </c>
      <c r="N1262" s="64" t="s">
        <v>18</v>
      </c>
      <c r="O1262" s="66"/>
      <c r="P1262" s="66"/>
      <c r="T1262" s="66"/>
      <c r="U1262" s="65" t="s">
        <v>215</v>
      </c>
      <c r="V1262" s="65" t="s">
        <v>14381</v>
      </c>
      <c r="W1262" s="66"/>
      <c r="Y1262" s="66"/>
      <c r="Z1262" s="66"/>
      <c r="AA1262" s="65" t="s">
        <v>14382</v>
      </c>
      <c r="AQ1262" s="64">
        <v>2491.5</v>
      </c>
      <c r="AV1262" s="66"/>
      <c r="AW1262" s="66"/>
      <c r="AX1262" s="66"/>
      <c r="AY1262" s="67" t="s">
        <v>15657</v>
      </c>
      <c r="BE1262" s="66"/>
      <c r="BF1262" s="66"/>
    </row>
    <row r="1263" spans="1:58">
      <c r="A1263" s="9" t="str">
        <f t="shared" si="57"/>
        <v>2026-01</v>
      </c>
      <c r="B1263" s="9" t="str">
        <f>_xlfn.XLOOKUP(I1263,过机服务商重量差!A:A,过机服务商重量差!G:G)</f>
        <v>帅时莹</v>
      </c>
      <c r="C1263" s="9" t="str">
        <f>IF(N1263="FBA","主营产品",IF(N1263="专线","专线",LOOKUP(1,0/((G1263&gt;=提成标准!D:D)*(G1263&lt;提成标准!E:E)),提成标准!C:C)))</f>
        <v>快递小货</v>
      </c>
      <c r="D1263" s="9">
        <f t="shared" si="58"/>
        <v>1</v>
      </c>
      <c r="E1263" s="9">
        <f>_xlfn.XLOOKUP(C1263,提成标准!C:C,提成标准!H:H,"")</f>
        <v>2</v>
      </c>
      <c r="F1263" s="9">
        <f t="shared" si="59"/>
        <v>2</v>
      </c>
      <c r="G1263" s="9">
        <f>_xlfn.XLOOKUP(I1263,过机服务商重量差!A:A,过机服务商重量差!L:L)</f>
        <v>2.5</v>
      </c>
      <c r="H1263" s="9" t="str">
        <f ca="1">IFERROR(LOOKUP(1,0/((B1263=名单!B:B)*(VALUE(AY1263)&gt;=名单!E:E)*(VALUE(AY1263)&lt;=名单!G:G)*(AA1263="正常走货")),名单!H:H),"否")</f>
        <v>否</v>
      </c>
      <c r="I1263" s="64" t="s">
        <v>3893</v>
      </c>
      <c r="J1263" s="64" t="s">
        <v>3895</v>
      </c>
      <c r="L1263" s="65" t="s">
        <v>458</v>
      </c>
      <c r="N1263" s="64" t="s">
        <v>18</v>
      </c>
      <c r="O1263" s="66"/>
      <c r="P1263" s="66"/>
      <c r="T1263" s="66"/>
      <c r="U1263" s="65" t="s">
        <v>223</v>
      </c>
      <c r="V1263" s="65" t="s">
        <v>14413</v>
      </c>
      <c r="W1263" s="66"/>
      <c r="Y1263" s="66"/>
      <c r="Z1263" s="66"/>
      <c r="AA1263" s="65" t="s">
        <v>14382</v>
      </c>
      <c r="AQ1263" s="64">
        <v>76</v>
      </c>
      <c r="AV1263" s="66"/>
      <c r="AW1263" s="66"/>
      <c r="AX1263" s="66"/>
      <c r="AY1263" s="67" t="s">
        <v>15658</v>
      </c>
      <c r="BE1263" s="66"/>
      <c r="BF1263" s="66"/>
    </row>
    <row r="1264" spans="1:58">
      <c r="A1264" s="9" t="str">
        <f t="shared" si="57"/>
        <v>2026-01</v>
      </c>
      <c r="B1264" s="9" t="str">
        <f>_xlfn.XLOOKUP(I1264,过机服务商重量差!A:A,过机服务商重量差!G:G)</f>
        <v>帅时莹</v>
      </c>
      <c r="C1264" s="9" t="str">
        <f>IF(N1264="FBA","主营产品",IF(N1264="专线","专线",LOOKUP(1,0/((G1264&gt;=提成标准!D:D)*(G1264&lt;提成标准!E:E)),提成标准!C:C)))</f>
        <v>快递小货</v>
      </c>
      <c r="D1264" s="9">
        <f t="shared" si="58"/>
        <v>1</v>
      </c>
      <c r="E1264" s="9">
        <f>_xlfn.XLOOKUP(C1264,提成标准!C:C,提成标准!H:H,"")</f>
        <v>2</v>
      </c>
      <c r="F1264" s="9">
        <f t="shared" si="59"/>
        <v>2</v>
      </c>
      <c r="G1264" s="9">
        <f>_xlfn.XLOOKUP(I1264,过机服务商重量差!A:A,过机服务商重量差!L:L)</f>
        <v>2.5</v>
      </c>
      <c r="H1264" s="9" t="str">
        <f ca="1">IFERROR(LOOKUP(1,0/((B1264=名单!B:B)*(VALUE(AY1264)&gt;=名单!E:E)*(VALUE(AY1264)&lt;=名单!G:G)*(AA1264="正常走货")),名单!H:H),"否")</f>
        <v>否</v>
      </c>
      <c r="I1264" s="64" t="s">
        <v>3896</v>
      </c>
      <c r="J1264" s="64" t="s">
        <v>3898</v>
      </c>
      <c r="L1264" s="65" t="s">
        <v>458</v>
      </c>
      <c r="N1264" s="64" t="s">
        <v>18</v>
      </c>
      <c r="O1264" s="66"/>
      <c r="P1264" s="66"/>
      <c r="T1264" s="66"/>
      <c r="U1264" s="65" t="s">
        <v>223</v>
      </c>
      <c r="V1264" s="65" t="s">
        <v>14413</v>
      </c>
      <c r="W1264" s="66"/>
      <c r="Y1264" s="66"/>
      <c r="Z1264" s="66"/>
      <c r="AA1264" s="65" t="s">
        <v>14382</v>
      </c>
      <c r="AQ1264" s="64">
        <v>76</v>
      </c>
      <c r="AV1264" s="66"/>
      <c r="AW1264" s="66"/>
      <c r="AX1264" s="66"/>
      <c r="AY1264" s="67" t="s">
        <v>15659</v>
      </c>
      <c r="BE1264" s="66"/>
      <c r="BF1264" s="66"/>
    </row>
    <row r="1265" spans="1:58">
      <c r="A1265" s="9" t="str">
        <f t="shared" si="57"/>
        <v>2026-01</v>
      </c>
      <c r="B1265" s="9" t="str">
        <f>_xlfn.XLOOKUP(I1265,过机服务商重量差!A:A,过机服务商重量差!G:G)</f>
        <v>玉麒麟</v>
      </c>
      <c r="C1265" s="9" t="str">
        <f>IF(N1265="FBA","主营产品",IF(N1265="专线","专线",LOOKUP(1,0/((G1265&gt;=提成标准!D:D)*(G1265&lt;提成标准!E:E)),提成标准!C:C)))</f>
        <v>快递小货</v>
      </c>
      <c r="D1265" s="9">
        <f t="shared" si="58"/>
        <v>1</v>
      </c>
      <c r="E1265" s="9">
        <f>_xlfn.XLOOKUP(C1265,提成标准!C:C,提成标准!H:H,"")</f>
        <v>2</v>
      </c>
      <c r="F1265" s="9">
        <f t="shared" si="59"/>
        <v>2</v>
      </c>
      <c r="G1265" s="9">
        <f>_xlfn.XLOOKUP(I1265,过机服务商重量差!A:A,过机服务商重量差!L:L)</f>
        <v>1</v>
      </c>
      <c r="H1265" s="9" t="str">
        <f ca="1">IFERROR(LOOKUP(1,0/((B1265=名单!B:B)*(VALUE(AY1265)&gt;=名单!E:E)*(VALUE(AY1265)&lt;=名单!G:G)*(AA1265="正常走货")),名单!H:H),"否")</f>
        <v>否</v>
      </c>
      <c r="I1265" s="64" t="s">
        <v>3899</v>
      </c>
      <c r="J1265" s="64" t="s">
        <v>3901</v>
      </c>
      <c r="L1265" s="65" t="s">
        <v>17</v>
      </c>
      <c r="N1265" s="64" t="s">
        <v>18</v>
      </c>
      <c r="O1265" s="66"/>
      <c r="P1265" s="66"/>
      <c r="T1265" s="66"/>
      <c r="U1265" s="65" t="s">
        <v>215</v>
      </c>
      <c r="V1265" s="65" t="s">
        <v>14381</v>
      </c>
      <c r="W1265" s="66"/>
      <c r="Y1265" s="66"/>
      <c r="Z1265" s="66"/>
      <c r="AA1265" s="65" t="s">
        <v>14382</v>
      </c>
      <c r="AQ1265" s="64">
        <v>85</v>
      </c>
      <c r="AV1265" s="66"/>
      <c r="AX1265" s="66"/>
      <c r="AY1265" s="67" t="s">
        <v>15660</v>
      </c>
      <c r="BE1265" s="66"/>
    </row>
    <row r="1266" spans="1:58">
      <c r="A1266" s="9" t="str">
        <f t="shared" si="57"/>
        <v>2026-01</v>
      </c>
      <c r="B1266" s="9" t="str">
        <f>_xlfn.XLOOKUP(I1266,过机服务商重量差!A:A,过机服务商重量差!G:G)</f>
        <v>玉麒麟</v>
      </c>
      <c r="C1266" s="9" t="str">
        <f>IF(N1266="FBA","主营产品",IF(N1266="专线","专线",LOOKUP(1,0/((G1266&gt;=提成标准!D:D)*(G1266&lt;提成标准!E:E)),提成标准!C:C)))</f>
        <v>快递大货</v>
      </c>
      <c r="D1266" s="9">
        <f t="shared" si="58"/>
        <v>25</v>
      </c>
      <c r="E1266" s="9">
        <f>_xlfn.XLOOKUP(C1266,提成标准!C:C,提成标准!H:H,"")</f>
        <v>0.1</v>
      </c>
      <c r="F1266" s="9">
        <f t="shared" si="59"/>
        <v>2.5</v>
      </c>
      <c r="G1266" s="9">
        <f>_xlfn.XLOOKUP(I1266,过机服务商重量差!A:A,过机服务商重量差!L:L)</f>
        <v>25</v>
      </c>
      <c r="H1266" s="9" t="str">
        <f ca="1">IFERROR(LOOKUP(1,0/((B1266=名单!B:B)*(VALUE(AY1266)&gt;=名单!E:E)*(VALUE(AY1266)&lt;=名单!G:G)*(AA1266="正常走货")),名单!H:H),"否")</f>
        <v>否</v>
      </c>
      <c r="I1266" s="64" t="s">
        <v>3902</v>
      </c>
      <c r="J1266" s="64" t="s">
        <v>3904</v>
      </c>
      <c r="L1266" s="65" t="s">
        <v>17</v>
      </c>
      <c r="N1266" s="64" t="s">
        <v>18</v>
      </c>
      <c r="O1266" s="66"/>
      <c r="P1266" s="66"/>
      <c r="T1266" s="66"/>
      <c r="U1266" s="65" t="s">
        <v>1262</v>
      </c>
      <c r="V1266" s="65" t="s">
        <v>14385</v>
      </c>
      <c r="W1266" s="66"/>
      <c r="Y1266" s="66"/>
      <c r="Z1266" s="66"/>
      <c r="AA1266" s="65" t="s">
        <v>14382</v>
      </c>
      <c r="AQ1266" s="64">
        <v>106.36</v>
      </c>
      <c r="AV1266" s="66"/>
      <c r="AX1266" s="66"/>
      <c r="AY1266" s="67" t="s">
        <v>15661</v>
      </c>
      <c r="BC1266" s="66"/>
      <c r="BE1266" s="66"/>
    </row>
    <row r="1267" spans="1:58">
      <c r="A1267" s="9" t="str">
        <f t="shared" si="57"/>
        <v>2026-01</v>
      </c>
      <c r="B1267" s="9" t="str">
        <f>_xlfn.XLOOKUP(I1267,过机服务商重量差!A:A,过机服务商重量差!G:G)</f>
        <v>玉麒麟</v>
      </c>
      <c r="C1267" s="9" t="str">
        <f>IF(N1267="FBA","主营产品",IF(N1267="专线","专线",LOOKUP(1,0/((G1267&gt;=提成标准!D:D)*(G1267&lt;提成标准!E:E)),提成标准!C:C)))</f>
        <v>快递小货</v>
      </c>
      <c r="D1267" s="9">
        <f t="shared" si="58"/>
        <v>1</v>
      </c>
      <c r="E1267" s="9">
        <f>_xlfn.XLOOKUP(C1267,提成标准!C:C,提成标准!H:H,"")</f>
        <v>2</v>
      </c>
      <c r="F1267" s="9">
        <f t="shared" si="59"/>
        <v>2</v>
      </c>
      <c r="G1267" s="9">
        <f>_xlfn.XLOOKUP(I1267,过机服务商重量差!A:A,过机服务商重量差!L:L)</f>
        <v>14.5</v>
      </c>
      <c r="H1267" s="9" t="str">
        <f ca="1">IFERROR(LOOKUP(1,0/((B1267=名单!B:B)*(VALUE(AY1267)&gt;=名单!E:E)*(VALUE(AY1267)&lt;=名单!G:G)*(AA1267="正常走货")),名单!H:H),"否")</f>
        <v>否</v>
      </c>
      <c r="I1267" s="64" t="s">
        <v>3905</v>
      </c>
      <c r="J1267" s="64" t="s">
        <v>3907</v>
      </c>
      <c r="L1267" s="65" t="s">
        <v>17</v>
      </c>
      <c r="N1267" s="64" t="s">
        <v>18</v>
      </c>
      <c r="O1267" s="66"/>
      <c r="P1267" s="66"/>
      <c r="T1267" s="66"/>
      <c r="U1267" s="65" t="s">
        <v>454</v>
      </c>
      <c r="V1267" s="65" t="s">
        <v>14410</v>
      </c>
      <c r="W1267" s="66"/>
      <c r="Y1267" s="66"/>
      <c r="Z1267" s="66"/>
      <c r="AA1267" s="65" t="s">
        <v>14382</v>
      </c>
      <c r="AQ1267" s="64">
        <v>89.76</v>
      </c>
      <c r="AV1267" s="66"/>
      <c r="AW1267" s="66"/>
      <c r="AX1267" s="66"/>
      <c r="AY1267" s="67" t="s">
        <v>15662</v>
      </c>
      <c r="BE1267" s="66"/>
      <c r="BF1267" s="66"/>
    </row>
    <row r="1268" spans="1:58">
      <c r="A1268" s="9" t="str">
        <f t="shared" si="57"/>
        <v>2026-01</v>
      </c>
      <c r="B1268" s="9" t="str">
        <f>_xlfn.XLOOKUP(I1268,过机服务商重量差!A:A,过机服务商重量差!G:G)</f>
        <v>帅时莹</v>
      </c>
      <c r="C1268" s="9" t="str">
        <f>IF(N1268="FBA","主营产品",IF(N1268="专线","专线",LOOKUP(1,0/((G1268&gt;=提成标准!D:D)*(G1268&lt;提成标准!E:E)),提成标准!C:C)))</f>
        <v>快递小货</v>
      </c>
      <c r="D1268" s="9">
        <f t="shared" si="58"/>
        <v>1</v>
      </c>
      <c r="E1268" s="9">
        <f>_xlfn.XLOOKUP(C1268,提成标准!C:C,提成标准!H:H,"")</f>
        <v>2</v>
      </c>
      <c r="F1268" s="9">
        <f t="shared" si="59"/>
        <v>2</v>
      </c>
      <c r="G1268" s="9">
        <f>_xlfn.XLOOKUP(I1268,过机服务商重量差!A:A,过机服务商重量差!L:L)</f>
        <v>20</v>
      </c>
      <c r="H1268" s="9" t="str">
        <f ca="1">IFERROR(LOOKUP(1,0/((B1268=名单!B:B)*(VALUE(AY1268)&gt;=名单!E:E)*(VALUE(AY1268)&lt;=名单!G:G)*(AA1268="正常走货")),名单!H:H),"否")</f>
        <v>否</v>
      </c>
      <c r="I1268" s="64" t="s">
        <v>3908</v>
      </c>
      <c r="J1268" s="64" t="s">
        <v>3910</v>
      </c>
      <c r="L1268" s="65" t="s">
        <v>186</v>
      </c>
      <c r="N1268" s="64" t="s">
        <v>18</v>
      </c>
      <c r="O1268" s="66"/>
      <c r="P1268" s="66"/>
      <c r="T1268" s="66"/>
      <c r="U1268" s="65" t="s">
        <v>99</v>
      </c>
      <c r="V1268" s="65" t="s">
        <v>14413</v>
      </c>
      <c r="W1268" s="66"/>
      <c r="Y1268" s="66"/>
      <c r="Z1268" s="66"/>
      <c r="AA1268" s="65" t="s">
        <v>14382</v>
      </c>
      <c r="AQ1268" s="64">
        <v>137</v>
      </c>
      <c r="AV1268" s="66"/>
      <c r="AX1268" s="66"/>
      <c r="AY1268" s="67" t="s">
        <v>15663</v>
      </c>
      <c r="BE1268" s="66"/>
    </row>
    <row r="1269" spans="1:58">
      <c r="A1269" s="9" t="str">
        <f t="shared" si="57"/>
        <v>2026-01</v>
      </c>
      <c r="B1269" s="9" t="str">
        <f>_xlfn.XLOOKUP(I1269,过机服务商重量差!A:A,过机服务商重量差!G:G)</f>
        <v>无崖子</v>
      </c>
      <c r="C1269" s="9" t="str">
        <f>IF(N1269="FBA","主营产品",IF(N1269="专线","专线",LOOKUP(1,0/((G1269&gt;=提成标准!D:D)*(G1269&lt;提成标准!E:E)),提成标准!C:C)))</f>
        <v>快递大货</v>
      </c>
      <c r="D1269" s="9">
        <f t="shared" si="58"/>
        <v>37</v>
      </c>
      <c r="E1269" s="9">
        <f>_xlfn.XLOOKUP(C1269,提成标准!C:C,提成标准!H:H,"")</f>
        <v>0.1</v>
      </c>
      <c r="F1269" s="9">
        <f t="shared" si="59"/>
        <v>3.7</v>
      </c>
      <c r="G1269" s="9">
        <f>_xlfn.XLOOKUP(I1269,过机服务商重量差!A:A,过机服务商重量差!L:L)</f>
        <v>37</v>
      </c>
      <c r="H1269" s="9" t="str">
        <f ca="1">IFERROR(LOOKUP(1,0/((B1269=名单!B:B)*(VALUE(AY1269)&gt;=名单!E:E)*(VALUE(AY1269)&lt;=名单!G:G)*(AA1269="正常走货")),名单!H:H),"否")</f>
        <v>是</v>
      </c>
      <c r="I1269" s="64" t="s">
        <v>3911</v>
      </c>
      <c r="J1269" s="64" t="s">
        <v>3913</v>
      </c>
      <c r="L1269" s="65" t="s">
        <v>465</v>
      </c>
      <c r="N1269" s="64" t="s">
        <v>18</v>
      </c>
      <c r="O1269" s="66"/>
      <c r="P1269" s="66"/>
      <c r="T1269" s="66"/>
      <c r="U1269" s="65" t="s">
        <v>191</v>
      </c>
      <c r="V1269" s="65" t="s">
        <v>14413</v>
      </c>
      <c r="W1269" s="66"/>
      <c r="Y1269" s="66"/>
      <c r="Z1269" s="66"/>
      <c r="AA1269" s="65" t="s">
        <v>14382</v>
      </c>
      <c r="AQ1269" s="64">
        <v>514.6</v>
      </c>
      <c r="AV1269" s="66"/>
      <c r="AX1269" s="66"/>
      <c r="AY1269" s="67" t="s">
        <v>15664</v>
      </c>
      <c r="BE1269" s="66"/>
    </row>
    <row r="1270" spans="1:58">
      <c r="A1270" s="9" t="str">
        <f t="shared" si="57"/>
        <v>2026-01</v>
      </c>
      <c r="B1270" s="9" t="str">
        <f>_xlfn.XLOOKUP(I1270,过机服务商重量差!A:A,过机服务商重量差!G:G)</f>
        <v>玉麒麟</v>
      </c>
      <c r="C1270" s="9" t="str">
        <f>IF(N1270="FBA","主营产品",IF(N1270="专线","专线",LOOKUP(1,0/((G1270&gt;=提成标准!D:D)*(G1270&lt;提成标准!E:E)),提成标准!C:C)))</f>
        <v>快递大货</v>
      </c>
      <c r="D1270" s="9">
        <f t="shared" si="58"/>
        <v>27</v>
      </c>
      <c r="E1270" s="9">
        <f>_xlfn.XLOOKUP(C1270,提成标准!C:C,提成标准!H:H,"")</f>
        <v>0.1</v>
      </c>
      <c r="F1270" s="9">
        <f t="shared" si="59"/>
        <v>2.7</v>
      </c>
      <c r="G1270" s="9">
        <f>_xlfn.XLOOKUP(I1270,过机服务商重量差!A:A,过机服务商重量差!L:L)</f>
        <v>27</v>
      </c>
      <c r="H1270" s="9" t="str">
        <f ca="1">IFERROR(LOOKUP(1,0/((B1270=名单!B:B)*(VALUE(AY1270)&gt;=名单!E:E)*(VALUE(AY1270)&lt;=名单!G:G)*(AA1270="正常走货")),名单!H:H),"否")</f>
        <v>否</v>
      </c>
      <c r="I1270" s="64" t="s">
        <v>3914</v>
      </c>
      <c r="J1270" s="64" t="s">
        <v>3916</v>
      </c>
      <c r="L1270" s="65" t="s">
        <v>17</v>
      </c>
      <c r="N1270" s="64" t="s">
        <v>18</v>
      </c>
      <c r="O1270" s="66"/>
      <c r="P1270" s="66"/>
      <c r="T1270" s="66"/>
      <c r="U1270" s="65" t="s">
        <v>145</v>
      </c>
      <c r="V1270" s="65" t="s">
        <v>14410</v>
      </c>
      <c r="W1270" s="66"/>
      <c r="Y1270" s="66"/>
      <c r="Z1270" s="66"/>
      <c r="AA1270" s="65" t="s">
        <v>14382</v>
      </c>
      <c r="AQ1270" s="64">
        <v>169</v>
      </c>
      <c r="AV1270" s="66"/>
      <c r="AX1270" s="66"/>
      <c r="AY1270" s="67" t="s">
        <v>15665</v>
      </c>
      <c r="BE1270" s="66"/>
      <c r="BF1270" s="66"/>
    </row>
    <row r="1271" spans="1:58">
      <c r="A1271" s="9" t="str">
        <f t="shared" si="57"/>
        <v>2026-01</v>
      </c>
      <c r="B1271" s="9" t="str">
        <f>_xlfn.XLOOKUP(I1271,过机服务商重量差!A:A,过机服务商重量差!G:G)</f>
        <v>小旋风</v>
      </c>
      <c r="C1271" s="9" t="str">
        <f>IF(N1271="FBA","主营产品",IF(N1271="专线","专线",LOOKUP(1,0/((G1271&gt;=提成标准!D:D)*(G1271&lt;提成标准!E:E)),提成标准!C:C)))</f>
        <v>快递大货</v>
      </c>
      <c r="D1271" s="9">
        <f t="shared" si="58"/>
        <v>468</v>
      </c>
      <c r="E1271" s="9">
        <f>_xlfn.XLOOKUP(C1271,提成标准!C:C,提成标准!H:H,"")</f>
        <v>0.1</v>
      </c>
      <c r="F1271" s="9">
        <f t="shared" si="59"/>
        <v>46.8</v>
      </c>
      <c r="G1271" s="9">
        <f>_xlfn.XLOOKUP(I1271,过机服务商重量差!A:A,过机服务商重量差!L:L)</f>
        <v>468</v>
      </c>
      <c r="H1271" s="9" t="str">
        <f ca="1">IFERROR(LOOKUP(1,0/((B1271=名单!B:B)*(VALUE(AY1271)&gt;=名单!E:E)*(VALUE(AY1271)&lt;=名单!G:G)*(AA1271="正常走货")),名单!H:H),"否")</f>
        <v>否</v>
      </c>
      <c r="I1271" s="64" t="s">
        <v>3917</v>
      </c>
      <c r="J1271" s="64" t="s">
        <v>3919</v>
      </c>
      <c r="L1271" s="65" t="s">
        <v>364</v>
      </c>
      <c r="N1271" s="64" t="s">
        <v>18</v>
      </c>
      <c r="O1271" s="66"/>
      <c r="P1271" s="66"/>
      <c r="T1271" s="66"/>
      <c r="U1271" s="65" t="s">
        <v>328</v>
      </c>
      <c r="V1271" s="65" t="s">
        <v>14385</v>
      </c>
      <c r="W1271" s="66"/>
      <c r="Y1271" s="66"/>
      <c r="Z1271" s="66"/>
      <c r="AA1271" s="65" t="s">
        <v>14382</v>
      </c>
      <c r="AQ1271" s="64">
        <v>3075.87</v>
      </c>
      <c r="AV1271" s="66"/>
      <c r="AX1271" s="66"/>
      <c r="AY1271" s="67" t="s">
        <v>15666</v>
      </c>
      <c r="BE1271" s="66"/>
    </row>
    <row r="1272" spans="1:58">
      <c r="A1272" s="9" t="str">
        <f t="shared" si="57"/>
        <v>2026-01</v>
      </c>
      <c r="B1272" s="9" t="str">
        <f>_xlfn.XLOOKUP(I1272,过机服务商重量差!A:A,过机服务商重量差!G:G)</f>
        <v>玉麒麟</v>
      </c>
      <c r="C1272" s="9" t="str">
        <f>IF(N1272="FBA","主营产品",IF(N1272="专线","专线",LOOKUP(1,0/((G1272&gt;=提成标准!D:D)*(G1272&lt;提成标准!E:E)),提成标准!C:C)))</f>
        <v>快递小货</v>
      </c>
      <c r="D1272" s="9">
        <f t="shared" si="58"/>
        <v>1</v>
      </c>
      <c r="E1272" s="9">
        <f>_xlfn.XLOOKUP(C1272,提成标准!C:C,提成标准!H:H,"")</f>
        <v>2</v>
      </c>
      <c r="F1272" s="9">
        <f t="shared" si="59"/>
        <v>2</v>
      </c>
      <c r="G1272" s="9">
        <f>_xlfn.XLOOKUP(I1272,过机服务商重量差!A:A,过机服务商重量差!L:L)</f>
        <v>5</v>
      </c>
      <c r="H1272" s="9" t="str">
        <f ca="1">IFERROR(LOOKUP(1,0/((B1272=名单!B:B)*(VALUE(AY1272)&gt;=名单!E:E)*(VALUE(AY1272)&lt;=名单!G:G)*(AA1272="正常走货")),名单!H:H),"否")</f>
        <v>否</v>
      </c>
      <c r="I1272" s="64" t="s">
        <v>3920</v>
      </c>
      <c r="J1272" s="64" t="s">
        <v>3922</v>
      </c>
      <c r="L1272" s="65" t="s">
        <v>24</v>
      </c>
      <c r="N1272" s="64" t="s">
        <v>18</v>
      </c>
      <c r="O1272" s="66"/>
      <c r="P1272" s="66"/>
      <c r="T1272" s="66"/>
      <c r="U1272" s="65" t="s">
        <v>120</v>
      </c>
      <c r="V1272" s="65" t="s">
        <v>14385</v>
      </c>
      <c r="W1272" s="66"/>
      <c r="Y1272" s="66"/>
      <c r="Z1272" s="66"/>
      <c r="AA1272" s="65" t="s">
        <v>14382</v>
      </c>
      <c r="AQ1272" s="64">
        <v>61.3</v>
      </c>
      <c r="AV1272" s="66"/>
      <c r="AX1272" s="66"/>
      <c r="AY1272" s="67" t="s">
        <v>15667</v>
      </c>
      <c r="BE1272" s="66"/>
    </row>
    <row r="1273" spans="1:58">
      <c r="A1273" s="9" t="str">
        <f t="shared" si="57"/>
        <v>2026-01</v>
      </c>
      <c r="B1273" s="9" t="str">
        <f>_xlfn.XLOOKUP(I1273,过机服务商重量差!A:A,过机服务商重量差!G:G)</f>
        <v>玉麒麟</v>
      </c>
      <c r="C1273" s="9" t="str">
        <f>IF(N1273="FBA","主营产品",IF(N1273="专线","专线",LOOKUP(1,0/((G1273&gt;=提成标准!D:D)*(G1273&lt;提成标准!E:E)),提成标准!C:C)))</f>
        <v>快递大货</v>
      </c>
      <c r="D1273" s="9">
        <f t="shared" si="58"/>
        <v>585</v>
      </c>
      <c r="E1273" s="9">
        <f>_xlfn.XLOOKUP(C1273,提成标准!C:C,提成标准!H:H,"")</f>
        <v>0.1</v>
      </c>
      <c r="F1273" s="9">
        <f t="shared" si="59"/>
        <v>58.5</v>
      </c>
      <c r="G1273" s="9">
        <f>_xlfn.XLOOKUP(I1273,过机服务商重量差!A:A,过机服务商重量差!L:L)</f>
        <v>585</v>
      </c>
      <c r="H1273" s="9" t="str">
        <f ca="1">IFERROR(LOOKUP(1,0/((B1273=名单!B:B)*(VALUE(AY1273)&gt;=名单!E:E)*(VALUE(AY1273)&lt;=名单!G:G)*(AA1273="正常走货")),名单!H:H),"否")</f>
        <v>否</v>
      </c>
      <c r="I1273" s="64" t="s">
        <v>3923</v>
      </c>
      <c r="J1273" s="64" t="s">
        <v>3925</v>
      </c>
      <c r="L1273" s="65" t="s">
        <v>17</v>
      </c>
      <c r="N1273" s="64" t="s">
        <v>18</v>
      </c>
      <c r="O1273" s="66"/>
      <c r="P1273" s="66"/>
      <c r="T1273" s="66"/>
      <c r="U1273" s="65" t="s">
        <v>99</v>
      </c>
      <c r="V1273" s="65" t="s">
        <v>14413</v>
      </c>
      <c r="W1273" s="66"/>
      <c r="Y1273" s="66"/>
      <c r="Z1273" s="66"/>
      <c r="AA1273" s="65" t="s">
        <v>14382</v>
      </c>
      <c r="AQ1273" s="64">
        <v>1288</v>
      </c>
      <c r="AV1273" s="66"/>
      <c r="AX1273" s="66"/>
      <c r="AY1273" s="67" t="s">
        <v>15668</v>
      </c>
      <c r="BC1273" s="66"/>
      <c r="BE1273" s="66"/>
    </row>
    <row r="1274" spans="1:58">
      <c r="A1274" s="9" t="str">
        <f t="shared" si="57"/>
        <v>2026-01</v>
      </c>
      <c r="B1274" s="9" t="str">
        <f>_xlfn.XLOOKUP(I1274,过机服务商重量差!A:A,过机服务商重量差!G:G)</f>
        <v>玉麒麟</v>
      </c>
      <c r="C1274" s="9" t="str">
        <f>IF(N1274="FBA","主营产品",IF(N1274="专线","专线",LOOKUP(1,0/((G1274&gt;=提成标准!D:D)*(G1274&lt;提成标准!E:E)),提成标准!C:C)))</f>
        <v>快递大货</v>
      </c>
      <c r="D1274" s="9">
        <f t="shared" si="58"/>
        <v>22</v>
      </c>
      <c r="E1274" s="9">
        <f>_xlfn.XLOOKUP(C1274,提成标准!C:C,提成标准!H:H,"")</f>
        <v>0.1</v>
      </c>
      <c r="F1274" s="9">
        <f t="shared" si="59"/>
        <v>2.2</v>
      </c>
      <c r="G1274" s="9">
        <f>_xlfn.XLOOKUP(I1274,过机服务商重量差!A:A,过机服务商重量差!L:L)</f>
        <v>22</v>
      </c>
      <c r="H1274" s="9" t="str">
        <f ca="1">IFERROR(LOOKUP(1,0/((B1274=名单!B:B)*(VALUE(AY1274)&gt;=名单!E:E)*(VALUE(AY1274)&lt;=名单!G:G)*(AA1274="正常走货")),名单!H:H),"否")</f>
        <v>否</v>
      </c>
      <c r="I1274" s="64" t="s">
        <v>3926</v>
      </c>
      <c r="J1274" s="64" t="s">
        <v>3928</v>
      </c>
      <c r="L1274" s="65" t="s">
        <v>24</v>
      </c>
      <c r="N1274" s="64" t="s">
        <v>18</v>
      </c>
      <c r="O1274" s="66"/>
      <c r="P1274" s="66"/>
      <c r="T1274" s="66"/>
      <c r="U1274" s="65" t="s">
        <v>211</v>
      </c>
      <c r="V1274" s="65" t="s">
        <v>14410</v>
      </c>
      <c r="W1274" s="66"/>
      <c r="Y1274" s="66"/>
      <c r="Z1274" s="66"/>
      <c r="AA1274" s="65" t="s">
        <v>14382</v>
      </c>
      <c r="AQ1274" s="64">
        <v>259.6</v>
      </c>
      <c r="AV1274" s="66"/>
      <c r="AX1274" s="66"/>
      <c r="AY1274" s="67" t="s">
        <v>15669</v>
      </c>
      <c r="BE1274" s="66"/>
    </row>
    <row r="1275" spans="1:58">
      <c r="A1275" s="9" t="str">
        <f t="shared" si="57"/>
        <v>2026-01</v>
      </c>
      <c r="B1275" s="9" t="str">
        <f>_xlfn.XLOOKUP(I1275,过机服务商重量差!A:A,过机服务商重量差!G:G)</f>
        <v>玉麒麟</v>
      </c>
      <c r="C1275" s="9" t="str">
        <f>IF(N1275="FBA","主营产品",IF(N1275="专线","专线",LOOKUP(1,0/((G1275&gt;=提成标准!D:D)*(G1275&lt;提成标准!E:E)),提成标准!C:C)))</f>
        <v>快递小货</v>
      </c>
      <c r="D1275" s="9">
        <f t="shared" si="58"/>
        <v>1</v>
      </c>
      <c r="E1275" s="9">
        <f>_xlfn.XLOOKUP(C1275,提成标准!C:C,提成标准!H:H,"")</f>
        <v>2</v>
      </c>
      <c r="F1275" s="9">
        <f t="shared" si="59"/>
        <v>2</v>
      </c>
      <c r="G1275" s="9">
        <f>_xlfn.XLOOKUP(I1275,过机服务商重量差!A:A,过机服务商重量差!L:L)</f>
        <v>6.5</v>
      </c>
      <c r="H1275" s="9" t="str">
        <f ca="1">IFERROR(LOOKUP(1,0/((B1275=名单!B:B)*(VALUE(AY1275)&gt;=名单!E:E)*(VALUE(AY1275)&lt;=名单!G:G)*(AA1275="正常走货")),名单!H:H),"否")</f>
        <v>否</v>
      </c>
      <c r="I1275" s="64" t="s">
        <v>3929</v>
      </c>
      <c r="J1275" s="64" t="s">
        <v>3931</v>
      </c>
      <c r="L1275" s="65" t="s">
        <v>17</v>
      </c>
      <c r="N1275" s="64" t="s">
        <v>18</v>
      </c>
      <c r="O1275" s="66"/>
      <c r="P1275" s="66"/>
      <c r="T1275" s="66"/>
      <c r="U1275" s="65" t="s">
        <v>99</v>
      </c>
      <c r="V1275" s="65" t="s">
        <v>14413</v>
      </c>
      <c r="W1275" s="66"/>
      <c r="Y1275" s="66"/>
      <c r="Z1275" s="66"/>
      <c r="AA1275" s="65" t="s">
        <v>14382</v>
      </c>
      <c r="AQ1275" s="64">
        <v>302.4</v>
      </c>
      <c r="AV1275" s="66"/>
      <c r="AW1275" s="66"/>
      <c r="AX1275" s="66"/>
      <c r="AY1275" s="67" t="s">
        <v>15670</v>
      </c>
      <c r="BC1275" s="66"/>
      <c r="BE1275" s="66"/>
    </row>
    <row r="1276" spans="1:58">
      <c r="A1276" s="9" t="str">
        <f t="shared" si="57"/>
        <v>2026-01</v>
      </c>
      <c r="B1276" s="9" t="str">
        <f>_xlfn.XLOOKUP(I1276,过机服务商重量差!A:A,过机服务商重量差!G:G)</f>
        <v>玉麒麟</v>
      </c>
      <c r="C1276" s="9" t="str">
        <f>IF(N1276="FBA","主营产品",IF(N1276="专线","专线",LOOKUP(1,0/((G1276&gt;=提成标准!D:D)*(G1276&lt;提成标准!E:E)),提成标准!C:C)))</f>
        <v>快递小货</v>
      </c>
      <c r="D1276" s="9">
        <f t="shared" si="58"/>
        <v>1</v>
      </c>
      <c r="E1276" s="9">
        <f>_xlfn.XLOOKUP(C1276,提成标准!C:C,提成标准!H:H,"")</f>
        <v>2</v>
      </c>
      <c r="F1276" s="9">
        <f t="shared" si="59"/>
        <v>2</v>
      </c>
      <c r="G1276" s="9">
        <f>_xlfn.XLOOKUP(I1276,过机服务商重量差!A:A,过机服务商重量差!L:L)</f>
        <v>0.5</v>
      </c>
      <c r="H1276" s="9" t="str">
        <f ca="1">IFERROR(LOOKUP(1,0/((B1276=名单!B:B)*(VALUE(AY1276)&gt;=名单!E:E)*(VALUE(AY1276)&lt;=名单!G:G)*(AA1276="正常走货")),名单!H:H),"否")</f>
        <v>否</v>
      </c>
      <c r="I1276" s="64" t="s">
        <v>3932</v>
      </c>
      <c r="J1276" s="64" t="s">
        <v>3934</v>
      </c>
      <c r="L1276" s="65" t="s">
        <v>24</v>
      </c>
      <c r="N1276" s="64" t="s">
        <v>18</v>
      </c>
      <c r="O1276" s="66"/>
      <c r="P1276" s="66"/>
      <c r="T1276" s="66"/>
      <c r="U1276" s="65" t="s">
        <v>120</v>
      </c>
      <c r="V1276" s="65" t="s">
        <v>14385</v>
      </c>
      <c r="W1276" s="66"/>
      <c r="Y1276" s="66"/>
      <c r="Z1276" s="66"/>
      <c r="AA1276" s="65" t="s">
        <v>14382</v>
      </c>
      <c r="AQ1276" s="64">
        <v>24.59</v>
      </c>
      <c r="AU1276" s="66"/>
      <c r="AV1276" s="66"/>
      <c r="AW1276" s="66"/>
      <c r="AX1276" s="66"/>
      <c r="AY1276" s="67" t="s">
        <v>15671</v>
      </c>
      <c r="BE1276" s="66"/>
    </row>
    <row r="1277" spans="1:58">
      <c r="A1277" s="9" t="str">
        <f t="shared" ref="A1277:A1306" si="60">MID(AY1277,1,7)</f>
        <v>2026-01</v>
      </c>
      <c r="B1277" s="9" t="str">
        <f>_xlfn.XLOOKUP(I1277,过机服务商重量差!A:A,过机服务商重量差!G:G)</f>
        <v>无崖子</v>
      </c>
      <c r="C1277" s="9" t="str">
        <f>IF(N1277="FBA","主营产品",IF(N1277="专线","专线",LOOKUP(1,0/((G1277&gt;=提成标准!D:D)*(G1277&lt;提成标准!E:E)),提成标准!C:C)))</f>
        <v>快递小货</v>
      </c>
      <c r="D1277" s="9">
        <f t="shared" si="58"/>
        <v>1</v>
      </c>
      <c r="E1277" s="9">
        <f>_xlfn.XLOOKUP(C1277,提成标准!C:C,提成标准!H:H,"")</f>
        <v>2</v>
      </c>
      <c r="F1277" s="9">
        <f t="shared" si="59"/>
        <v>2</v>
      </c>
      <c r="G1277" s="9">
        <f>_xlfn.XLOOKUP(I1277,过机服务商重量差!A:A,过机服务商重量差!L:L)</f>
        <v>1.5</v>
      </c>
      <c r="H1277" s="9" t="str">
        <f ca="1">IFERROR(LOOKUP(1,0/((B1277=名单!B:B)*(VALUE(AY1277)&gt;=名单!E:E)*(VALUE(AY1277)&lt;=名单!G:G)*(AA1277="正常走货")),名单!H:H),"否")</f>
        <v>是</v>
      </c>
      <c r="I1277" s="64" t="s">
        <v>3935</v>
      </c>
      <c r="J1277" s="64" t="s">
        <v>3937</v>
      </c>
      <c r="L1277" s="65" t="s">
        <v>160</v>
      </c>
      <c r="N1277" s="64" t="s">
        <v>18</v>
      </c>
      <c r="O1277" s="66"/>
      <c r="P1277" s="66"/>
      <c r="T1277" s="66"/>
      <c r="U1277" s="65" t="s">
        <v>161</v>
      </c>
      <c r="V1277" s="65" t="s">
        <v>14381</v>
      </c>
      <c r="W1277" s="66"/>
      <c r="Y1277" s="66"/>
      <c r="Z1277" s="66"/>
      <c r="AA1277" s="65" t="s">
        <v>14382</v>
      </c>
      <c r="AQ1277" s="64">
        <v>0</v>
      </c>
      <c r="AV1277" s="66"/>
      <c r="AX1277" s="66"/>
      <c r="AY1277" s="67" t="s">
        <v>15672</v>
      </c>
      <c r="BC1277" s="66"/>
      <c r="BE1277" s="66"/>
    </row>
    <row r="1278" spans="1:58">
      <c r="A1278" s="9" t="str">
        <f t="shared" si="60"/>
        <v>2026-01</v>
      </c>
      <c r="B1278" s="9" t="str">
        <f>_xlfn.XLOOKUP(I1278,过机服务商重量差!A:A,过机服务商重量差!G:G)</f>
        <v>无崖子</v>
      </c>
      <c r="C1278" s="9" t="str">
        <f>IF(N1278="FBA","主营产品",IF(N1278="专线","专线",LOOKUP(1,0/((G1278&gt;=提成标准!D:D)*(G1278&lt;提成标准!E:E)),提成标准!C:C)))</f>
        <v>快递小货</v>
      </c>
      <c r="D1278" s="9">
        <f t="shared" si="58"/>
        <v>1</v>
      </c>
      <c r="E1278" s="9">
        <f>_xlfn.XLOOKUP(C1278,提成标准!C:C,提成标准!H:H,"")</f>
        <v>2</v>
      </c>
      <c r="F1278" s="9">
        <f t="shared" si="59"/>
        <v>2</v>
      </c>
      <c r="G1278" s="9">
        <f>_xlfn.XLOOKUP(I1278,过机服务商重量差!A:A,过机服务商重量差!L:L)</f>
        <v>17</v>
      </c>
      <c r="H1278" s="9" t="str">
        <f ca="1">IFERROR(LOOKUP(1,0/((B1278=名单!B:B)*(VALUE(AY1278)&gt;=名单!E:E)*(VALUE(AY1278)&lt;=名单!G:G)*(AA1278="正常走货")),名单!H:H),"否")</f>
        <v>是</v>
      </c>
      <c r="I1278" s="64" t="s">
        <v>3938</v>
      </c>
      <c r="J1278" s="64" t="s">
        <v>3940</v>
      </c>
      <c r="L1278" s="65" t="s">
        <v>590</v>
      </c>
      <c r="N1278" s="64" t="s">
        <v>18</v>
      </c>
      <c r="O1278" s="66"/>
      <c r="P1278" s="66"/>
      <c r="T1278" s="66"/>
      <c r="U1278" s="65" t="s">
        <v>227</v>
      </c>
      <c r="V1278" s="64" t="s">
        <v>14413</v>
      </c>
      <c r="W1278" s="66"/>
      <c r="Y1278" s="66"/>
      <c r="Z1278" s="66"/>
      <c r="AA1278" s="65" t="s">
        <v>14382</v>
      </c>
      <c r="AQ1278" s="64">
        <v>162.98</v>
      </c>
      <c r="AU1278" s="66"/>
      <c r="AV1278" s="66"/>
      <c r="AX1278" s="66"/>
      <c r="AY1278" s="67" t="s">
        <v>15673</v>
      </c>
      <c r="BC1278" s="66"/>
      <c r="BE1278" s="66"/>
    </row>
    <row r="1279" spans="1:58">
      <c r="A1279" s="9" t="str">
        <f t="shared" si="60"/>
        <v>2026-01</v>
      </c>
      <c r="B1279" s="9" t="str">
        <f>_xlfn.XLOOKUP(I1279,过机服务商重量差!A:A,过机服务商重量差!G:G)</f>
        <v>007</v>
      </c>
      <c r="C1279" s="9" t="str">
        <f>IF(N1279="FBA","主营产品",IF(N1279="专线","专线",LOOKUP(1,0/((G1279&gt;=提成标准!D:D)*(G1279&lt;提成标准!E:E)),提成标准!C:C)))</f>
        <v>快递大货</v>
      </c>
      <c r="D1279" s="9">
        <f t="shared" ref="D1279:D1306" si="61">IF(C1279="快递小货",1,IF(C1279="主营产品",0,G1279))</f>
        <v>51</v>
      </c>
      <c r="E1279" s="9">
        <f>_xlfn.XLOOKUP(C1279,提成标准!C:C,提成标准!H:H,"")</f>
        <v>0.1</v>
      </c>
      <c r="F1279" s="9">
        <f t="shared" ref="F1279:F1306" si="62">D1279*E1279</f>
        <v>5.1</v>
      </c>
      <c r="G1279" s="9">
        <f>_xlfn.XLOOKUP(I1279,过机服务商重量差!A:A,过机服务商重量差!L:L)</f>
        <v>51</v>
      </c>
      <c r="H1279" s="9" t="str">
        <f ca="1">IFERROR(LOOKUP(1,0/((B1279=名单!B:B)*(VALUE(AY1279)&gt;=名单!E:E)*(VALUE(AY1279)&lt;=名单!G:G)*(AA1279="正常走货")),名单!H:H),"否")</f>
        <v>否</v>
      </c>
      <c r="I1279" s="64" t="s">
        <v>3941</v>
      </c>
      <c r="J1279" s="64" t="s">
        <v>3943</v>
      </c>
      <c r="L1279" s="65" t="s">
        <v>266</v>
      </c>
      <c r="N1279" s="64" t="s">
        <v>18</v>
      </c>
      <c r="O1279" s="66"/>
      <c r="P1279" s="66"/>
      <c r="T1279" s="66"/>
      <c r="U1279" s="65" t="s">
        <v>227</v>
      </c>
      <c r="V1279" s="65" t="s">
        <v>14413</v>
      </c>
      <c r="W1279" s="66"/>
      <c r="Y1279" s="66"/>
      <c r="Z1279" s="66"/>
      <c r="AA1279" s="65" t="s">
        <v>14382</v>
      </c>
      <c r="AQ1279" s="64">
        <v>630</v>
      </c>
      <c r="AV1279" s="66"/>
      <c r="AW1279" s="66"/>
      <c r="AX1279" s="66"/>
      <c r="AY1279" s="67" t="s">
        <v>15674</v>
      </c>
      <c r="BE1279" s="66"/>
    </row>
    <row r="1280" spans="1:58">
      <c r="A1280" s="9" t="str">
        <f t="shared" si="60"/>
        <v>2026-01</v>
      </c>
      <c r="B1280" s="9" t="str">
        <f>_xlfn.XLOOKUP(I1280,过机服务商重量差!A:A,过机服务商重量差!G:G)</f>
        <v>玉麒麟</v>
      </c>
      <c r="C1280" s="9" t="str">
        <f>IF(N1280="FBA","主营产品",IF(N1280="专线","专线",LOOKUP(1,0/((G1280&gt;=提成标准!D:D)*(G1280&lt;提成标准!E:E)),提成标准!C:C)))</f>
        <v>快递小货</v>
      </c>
      <c r="D1280" s="9">
        <f t="shared" si="61"/>
        <v>1</v>
      </c>
      <c r="E1280" s="9">
        <f>_xlfn.XLOOKUP(C1280,提成标准!C:C,提成标准!H:H,"")</f>
        <v>2</v>
      </c>
      <c r="F1280" s="9">
        <f t="shared" si="62"/>
        <v>2</v>
      </c>
      <c r="G1280" s="9">
        <f>_xlfn.XLOOKUP(I1280,过机服务商重量差!A:A,过机服务商重量差!L:L)</f>
        <v>8.5</v>
      </c>
      <c r="H1280" s="9" t="str">
        <f ca="1">IFERROR(LOOKUP(1,0/((B1280=名单!B:B)*(VALUE(AY1280)&gt;=名单!E:E)*(VALUE(AY1280)&lt;=名单!G:G)*(AA1280="正常走货")),名单!H:H),"否")</f>
        <v>否</v>
      </c>
      <c r="I1280" s="64" t="s">
        <v>3944</v>
      </c>
      <c r="J1280" s="64" t="s">
        <v>3946</v>
      </c>
      <c r="L1280" s="65" t="s">
        <v>17</v>
      </c>
      <c r="N1280" s="64" t="s">
        <v>18</v>
      </c>
      <c r="O1280" s="66"/>
      <c r="P1280" s="66"/>
      <c r="T1280" s="66"/>
      <c r="U1280" s="65" t="s">
        <v>540</v>
      </c>
      <c r="V1280" s="65" t="s">
        <v>14413</v>
      </c>
      <c r="W1280" s="66"/>
      <c r="Y1280" s="66"/>
      <c r="Z1280" s="66"/>
      <c r="AA1280" s="65" t="s">
        <v>14382</v>
      </c>
      <c r="AQ1280" s="64">
        <v>163.93</v>
      </c>
      <c r="AV1280" s="66"/>
      <c r="AW1280" s="66"/>
      <c r="AX1280" s="66"/>
      <c r="AY1280" s="67" t="s">
        <v>15675</v>
      </c>
      <c r="BE1280" s="66"/>
    </row>
    <row r="1281" spans="1:58">
      <c r="A1281" s="9" t="str">
        <f t="shared" si="60"/>
        <v>2026-01</v>
      </c>
      <c r="B1281" s="9" t="str">
        <f>_xlfn.XLOOKUP(I1281,过机服务商重量差!A:A,过机服务商重量差!G:G)</f>
        <v>风清扬</v>
      </c>
      <c r="C1281" s="9" t="str">
        <f>IF(N1281="FBA","主营产品",IF(N1281="专线","专线",LOOKUP(1,0/((G1281&gt;=提成标准!D:D)*(G1281&lt;提成标准!E:E)),提成标准!C:C)))</f>
        <v>快递大货</v>
      </c>
      <c r="D1281" s="9">
        <f t="shared" si="61"/>
        <v>172</v>
      </c>
      <c r="E1281" s="9">
        <f>_xlfn.XLOOKUP(C1281,提成标准!C:C,提成标准!H:H,"")</f>
        <v>0.1</v>
      </c>
      <c r="F1281" s="9">
        <f t="shared" si="62"/>
        <v>17.2</v>
      </c>
      <c r="G1281" s="9">
        <f>_xlfn.XLOOKUP(I1281,过机服务商重量差!A:A,过机服务商重量差!L:L)</f>
        <v>172</v>
      </c>
      <c r="H1281" s="9" t="str">
        <f ca="1">IFERROR(LOOKUP(1,0/((B1281=名单!B:B)*(VALUE(AY1281)&gt;=名单!E:E)*(VALUE(AY1281)&lt;=名单!G:G)*(AA1281="正常走货")),名单!H:H),"否")</f>
        <v>否</v>
      </c>
      <c r="I1281" s="64" t="s">
        <v>3947</v>
      </c>
      <c r="J1281" s="64" t="s">
        <v>50</v>
      </c>
      <c r="L1281" s="65" t="s">
        <v>51</v>
      </c>
      <c r="N1281" s="64" t="s">
        <v>18</v>
      </c>
      <c r="O1281" s="66"/>
      <c r="P1281" s="66"/>
      <c r="T1281" s="66"/>
      <c r="U1281" s="65" t="s">
        <v>3949</v>
      </c>
      <c r="V1281" s="65" t="s">
        <v>14581</v>
      </c>
      <c r="W1281" s="66"/>
      <c r="Y1281" s="66"/>
      <c r="Z1281" s="66"/>
      <c r="AA1281" s="65" t="s">
        <v>14382</v>
      </c>
      <c r="AQ1281" s="64">
        <v>460</v>
      </c>
      <c r="AV1281" s="66"/>
      <c r="AW1281" s="66"/>
      <c r="AX1281" s="66"/>
      <c r="AY1281" s="67" t="s">
        <v>15676</v>
      </c>
      <c r="BE1281" s="66"/>
    </row>
    <row r="1282" spans="1:58">
      <c r="A1282" s="9" t="str">
        <f t="shared" si="60"/>
        <v>2026-01</v>
      </c>
      <c r="B1282" s="9" t="str">
        <f>_xlfn.XLOOKUP(I1282,过机服务商重量差!A:A,过机服务商重量差!G:G)</f>
        <v>玉麒麟</v>
      </c>
      <c r="C1282" s="9" t="str">
        <f>IF(N1282="FBA","主营产品",IF(N1282="专线","专线",LOOKUP(1,0/((G1282&gt;=提成标准!D:D)*(G1282&lt;提成标准!E:E)),提成标准!C:C)))</f>
        <v>快递小货</v>
      </c>
      <c r="D1282" s="9">
        <f t="shared" si="61"/>
        <v>1</v>
      </c>
      <c r="E1282" s="9">
        <f>_xlfn.XLOOKUP(C1282,提成标准!C:C,提成标准!H:H,"")</f>
        <v>2</v>
      </c>
      <c r="F1282" s="9">
        <f t="shared" si="62"/>
        <v>2</v>
      </c>
      <c r="G1282" s="9">
        <f>_xlfn.XLOOKUP(I1282,过机服务商重量差!A:A,过机服务商重量差!L:L)</f>
        <v>0.5</v>
      </c>
      <c r="H1282" s="9" t="str">
        <f ca="1">IFERROR(LOOKUP(1,0/((B1282=名单!B:B)*(VALUE(AY1282)&gt;=名单!E:E)*(VALUE(AY1282)&lt;=名单!G:G)*(AA1282="正常走货")),名单!H:H),"否")</f>
        <v>否</v>
      </c>
      <c r="I1282" s="64" t="s">
        <v>3950</v>
      </c>
      <c r="J1282" s="64" t="s">
        <v>3952</v>
      </c>
      <c r="L1282" s="65" t="s">
        <v>17</v>
      </c>
      <c r="N1282" s="64" t="s">
        <v>18</v>
      </c>
      <c r="O1282" s="66"/>
      <c r="P1282" s="66"/>
      <c r="T1282" s="66"/>
      <c r="U1282" s="65" t="s">
        <v>353</v>
      </c>
      <c r="V1282" s="65" t="s">
        <v>14389</v>
      </c>
      <c r="W1282" s="66"/>
      <c r="Y1282" s="66"/>
      <c r="Z1282" s="66"/>
      <c r="AA1282" s="65" t="s">
        <v>14382</v>
      </c>
      <c r="AQ1282" s="64">
        <v>37.3</v>
      </c>
      <c r="AV1282" s="66"/>
      <c r="AW1282" s="66"/>
      <c r="AX1282" s="66"/>
      <c r="AY1282" s="67" t="s">
        <v>15677</v>
      </c>
      <c r="BE1282" s="66"/>
    </row>
    <row r="1283" spans="1:58">
      <c r="A1283" s="9" t="str">
        <f t="shared" si="60"/>
        <v>2026-01</v>
      </c>
      <c r="B1283" s="9" t="str">
        <f>_xlfn.XLOOKUP(I1283,过机服务商重量差!A:A,过机服务商重量差!G:G)</f>
        <v>帅时莹</v>
      </c>
      <c r="C1283" s="9" t="str">
        <f>IF(N1283="FBA","主营产品",IF(N1283="专线","专线",LOOKUP(1,0/((G1283&gt;=提成标准!D:D)*(G1283&lt;提成标准!E:E)),提成标准!C:C)))</f>
        <v>快递大货</v>
      </c>
      <c r="D1283" s="9">
        <f t="shared" si="61"/>
        <v>81</v>
      </c>
      <c r="E1283" s="9">
        <f>_xlfn.XLOOKUP(C1283,提成标准!C:C,提成标准!H:H,"")</f>
        <v>0.1</v>
      </c>
      <c r="F1283" s="9">
        <f t="shared" si="62"/>
        <v>8.1</v>
      </c>
      <c r="G1283" s="9">
        <f>_xlfn.XLOOKUP(I1283,过机服务商重量差!A:A,过机服务商重量差!L:L)</f>
        <v>81</v>
      </c>
      <c r="H1283" s="9" t="str">
        <f ca="1">IFERROR(LOOKUP(1,0/((B1283=名单!B:B)*(VALUE(AY1283)&gt;=名单!E:E)*(VALUE(AY1283)&lt;=名单!G:G)*(AA1283="正常走货")),名单!H:H),"否")</f>
        <v>否</v>
      </c>
      <c r="I1283" s="64" t="s">
        <v>3953</v>
      </c>
      <c r="J1283" s="64" t="s">
        <v>3955</v>
      </c>
      <c r="L1283" s="65" t="s">
        <v>186</v>
      </c>
      <c r="N1283" s="64" t="s">
        <v>18</v>
      </c>
      <c r="O1283" s="66"/>
      <c r="P1283" s="66"/>
      <c r="T1283" s="66"/>
      <c r="U1283" s="65" t="s">
        <v>191</v>
      </c>
      <c r="V1283" s="65" t="s">
        <v>14413</v>
      </c>
      <c r="W1283" s="66"/>
      <c r="Y1283" s="66"/>
      <c r="Z1283" s="66"/>
      <c r="AA1283" s="65" t="s">
        <v>14382</v>
      </c>
      <c r="AQ1283" s="64">
        <v>939.6</v>
      </c>
      <c r="AU1283" s="66"/>
      <c r="AV1283" s="66"/>
      <c r="AW1283" s="66"/>
      <c r="AX1283" s="66"/>
      <c r="AY1283" s="67" t="s">
        <v>15678</v>
      </c>
      <c r="BE1283" s="66"/>
    </row>
    <row r="1284" spans="1:58">
      <c r="A1284" s="9" t="str">
        <f t="shared" si="60"/>
        <v>2026-01</v>
      </c>
      <c r="B1284" s="9" t="str">
        <f>_xlfn.XLOOKUP(I1284,过机服务商重量差!A:A,过机服务商重量差!G:G)</f>
        <v>玉麒麟</v>
      </c>
      <c r="C1284" s="9" t="str">
        <f>IF(N1284="FBA","主营产品",IF(N1284="专线","专线",LOOKUP(1,0/((G1284&gt;=提成标准!D:D)*(G1284&lt;提成标准!E:E)),提成标准!C:C)))</f>
        <v>快递小货</v>
      </c>
      <c r="D1284" s="9">
        <f t="shared" si="61"/>
        <v>1</v>
      </c>
      <c r="E1284" s="9">
        <f>_xlfn.XLOOKUP(C1284,提成标准!C:C,提成标准!H:H,"")</f>
        <v>2</v>
      </c>
      <c r="F1284" s="9">
        <f t="shared" si="62"/>
        <v>2</v>
      </c>
      <c r="G1284" s="9">
        <f>_xlfn.XLOOKUP(I1284,过机服务商重量差!A:A,过机服务商重量差!L:L)</f>
        <v>0.5</v>
      </c>
      <c r="H1284" s="9" t="str">
        <f ca="1">IFERROR(LOOKUP(1,0/((B1284=名单!B:B)*(VALUE(AY1284)&gt;=名单!E:E)*(VALUE(AY1284)&lt;=名单!G:G)*(AA1284="正常走货")),名单!H:H),"否")</f>
        <v>否</v>
      </c>
      <c r="I1284" s="64" t="s">
        <v>3956</v>
      </c>
      <c r="J1284" s="64" t="s">
        <v>3958</v>
      </c>
      <c r="L1284" s="65" t="s">
        <v>24</v>
      </c>
      <c r="N1284" s="64" t="s">
        <v>18</v>
      </c>
      <c r="O1284" s="66"/>
      <c r="P1284" s="66"/>
      <c r="T1284" s="66"/>
      <c r="U1284" s="65" t="s">
        <v>232</v>
      </c>
      <c r="V1284" s="65" t="s">
        <v>14389</v>
      </c>
      <c r="W1284" s="66"/>
      <c r="Y1284" s="66"/>
      <c r="Z1284" s="66"/>
      <c r="AA1284" s="65" t="s">
        <v>14382</v>
      </c>
      <c r="AQ1284" s="64">
        <v>30.34</v>
      </c>
      <c r="AV1284" s="66"/>
      <c r="AX1284" s="66"/>
      <c r="AY1284" s="67" t="s">
        <v>15679</v>
      </c>
      <c r="BE1284" s="66"/>
    </row>
    <row r="1285" spans="1:58">
      <c r="A1285" s="9" t="str">
        <f t="shared" si="60"/>
        <v>2026-01</v>
      </c>
      <c r="B1285" s="9" t="str">
        <f>_xlfn.XLOOKUP(I1285,过机服务商重量差!A:A,过机服务商重量差!G:G)</f>
        <v>玉麒麟</v>
      </c>
      <c r="C1285" s="9" t="str">
        <f>IF(N1285="FBA","主营产品",IF(N1285="专线","专线",LOOKUP(1,0/((G1285&gt;=提成标准!D:D)*(G1285&lt;提成标准!E:E)),提成标准!C:C)))</f>
        <v>快递小货</v>
      </c>
      <c r="D1285" s="9">
        <f t="shared" si="61"/>
        <v>1</v>
      </c>
      <c r="E1285" s="9">
        <f>_xlfn.XLOOKUP(C1285,提成标准!C:C,提成标准!H:H,"")</f>
        <v>2</v>
      </c>
      <c r="F1285" s="9">
        <f t="shared" si="62"/>
        <v>2</v>
      </c>
      <c r="G1285" s="9">
        <f>_xlfn.XLOOKUP(I1285,过机服务商重量差!A:A,过机服务商重量差!L:L)</f>
        <v>18.5</v>
      </c>
      <c r="H1285" s="9" t="str">
        <f ca="1">IFERROR(LOOKUP(1,0/((B1285=名单!B:B)*(VALUE(AY1285)&gt;=名单!E:E)*(VALUE(AY1285)&lt;=名单!G:G)*(AA1285="正常走货")),名单!H:H),"否")</f>
        <v>否</v>
      </c>
      <c r="I1285" s="64" t="s">
        <v>3959</v>
      </c>
      <c r="J1285" s="64" t="s">
        <v>3961</v>
      </c>
      <c r="L1285" s="65" t="s">
        <v>17</v>
      </c>
      <c r="N1285" s="64" t="s">
        <v>18</v>
      </c>
      <c r="O1285" s="66"/>
      <c r="P1285" s="66"/>
      <c r="T1285" s="66"/>
      <c r="U1285" s="65" t="s">
        <v>191</v>
      </c>
      <c r="V1285" s="65" t="s">
        <v>14413</v>
      </c>
      <c r="W1285" s="66"/>
      <c r="Y1285" s="66"/>
      <c r="Z1285" s="66"/>
      <c r="AA1285" s="65" t="s">
        <v>14382</v>
      </c>
      <c r="AQ1285" s="64">
        <v>370.76</v>
      </c>
      <c r="AV1285" s="66"/>
      <c r="AX1285" s="66"/>
      <c r="AY1285" s="67" t="s">
        <v>15680</v>
      </c>
      <c r="BC1285" s="66"/>
      <c r="BE1285" s="66"/>
      <c r="BF1285" s="66"/>
    </row>
    <row r="1286" spans="1:58">
      <c r="A1286" s="9" t="str">
        <f t="shared" si="60"/>
        <v>2026-01</v>
      </c>
      <c r="B1286" s="9" t="str">
        <f>_xlfn.XLOOKUP(I1286,过机服务商重量差!A:A,过机服务商重量差!G:G)</f>
        <v>帅时莹</v>
      </c>
      <c r="C1286" s="9" t="str">
        <f>IF(N1286="FBA","主营产品",IF(N1286="专线","专线",LOOKUP(1,0/((G1286&gt;=提成标准!D:D)*(G1286&lt;提成标准!E:E)),提成标准!C:C)))</f>
        <v>快递小货</v>
      </c>
      <c r="D1286" s="9">
        <f t="shared" si="61"/>
        <v>1</v>
      </c>
      <c r="E1286" s="9">
        <f>_xlfn.XLOOKUP(C1286,提成标准!C:C,提成标准!H:H,"")</f>
        <v>2</v>
      </c>
      <c r="F1286" s="9">
        <f t="shared" si="62"/>
        <v>2</v>
      </c>
      <c r="G1286" s="9">
        <f>_xlfn.XLOOKUP(I1286,过机服务商重量差!A:A,过机服务商重量差!L:L)</f>
        <v>2</v>
      </c>
      <c r="H1286" s="9" t="str">
        <f ca="1">IFERROR(LOOKUP(1,0/((B1286=名单!B:B)*(VALUE(AY1286)&gt;=名单!E:E)*(VALUE(AY1286)&lt;=名单!G:G)*(AA1286="正常走货")),名单!H:H),"否")</f>
        <v>否</v>
      </c>
      <c r="I1286" s="64" t="s">
        <v>3962</v>
      </c>
      <c r="J1286" s="64" t="s">
        <v>3964</v>
      </c>
      <c r="L1286" s="65" t="s">
        <v>140</v>
      </c>
      <c r="N1286" s="64" t="s">
        <v>18</v>
      </c>
      <c r="O1286" s="66"/>
      <c r="P1286" s="66"/>
      <c r="T1286" s="66"/>
      <c r="U1286" s="65" t="s">
        <v>191</v>
      </c>
      <c r="V1286" s="65" t="s">
        <v>14413</v>
      </c>
      <c r="W1286" s="66"/>
      <c r="Y1286" s="66"/>
      <c r="Z1286" s="66"/>
      <c r="AA1286" s="65" t="s">
        <v>14382</v>
      </c>
      <c r="AQ1286" s="64">
        <v>1188</v>
      </c>
      <c r="AV1286" s="66"/>
      <c r="AX1286" s="66"/>
      <c r="AY1286" s="67" t="s">
        <v>15681</v>
      </c>
      <c r="BE1286" s="66"/>
    </row>
    <row r="1287" spans="1:58">
      <c r="A1287" s="9" t="str">
        <f t="shared" si="60"/>
        <v>2026-01</v>
      </c>
      <c r="B1287" s="9" t="str">
        <f>_xlfn.XLOOKUP(I1287,过机服务商重量差!A:A,过机服务商重量差!G:G)</f>
        <v>玉麒麟</v>
      </c>
      <c r="C1287" s="9" t="str">
        <f>IF(N1287="FBA","主营产品",IF(N1287="专线","专线",LOOKUP(1,0/((G1287&gt;=提成标准!D:D)*(G1287&lt;提成标准!E:E)),提成标准!C:C)))</f>
        <v>快递小货</v>
      </c>
      <c r="D1287" s="9">
        <f t="shared" si="61"/>
        <v>1</v>
      </c>
      <c r="E1287" s="9">
        <f>_xlfn.XLOOKUP(C1287,提成标准!C:C,提成标准!H:H,"")</f>
        <v>2</v>
      </c>
      <c r="F1287" s="9">
        <f t="shared" si="62"/>
        <v>2</v>
      </c>
      <c r="G1287" s="9">
        <f>_xlfn.XLOOKUP(I1287,过机服务商重量差!A:A,过机服务商重量差!L:L)</f>
        <v>8.5</v>
      </c>
      <c r="H1287" s="9" t="str">
        <f ca="1">IFERROR(LOOKUP(1,0/((B1287=名单!B:B)*(VALUE(AY1287)&gt;=名单!E:E)*(VALUE(AY1287)&lt;=名单!G:G)*(AA1287="正常走货")),名单!H:H),"否")</f>
        <v>否</v>
      </c>
      <c r="I1287" s="64" t="s">
        <v>3965</v>
      </c>
      <c r="J1287" s="64" t="s">
        <v>3967</v>
      </c>
      <c r="L1287" s="65" t="s">
        <v>17</v>
      </c>
      <c r="N1287" s="64" t="s">
        <v>18</v>
      </c>
      <c r="O1287" s="66"/>
      <c r="P1287" s="66"/>
      <c r="T1287" s="66"/>
      <c r="U1287" s="65" t="s">
        <v>1262</v>
      </c>
      <c r="V1287" s="65" t="s">
        <v>14385</v>
      </c>
      <c r="W1287" s="66"/>
      <c r="Y1287" s="66"/>
      <c r="Z1287" s="66"/>
      <c r="AA1287" s="65" t="s">
        <v>14382</v>
      </c>
      <c r="AQ1287" s="64">
        <v>180.46</v>
      </c>
      <c r="AV1287" s="66"/>
      <c r="AX1287" s="66"/>
      <c r="AY1287" s="67" t="s">
        <v>15682</v>
      </c>
      <c r="BE1287" s="66"/>
    </row>
    <row r="1288" spans="1:58">
      <c r="A1288" s="9" t="str">
        <f t="shared" si="60"/>
        <v>2026-01</v>
      </c>
      <c r="B1288" s="9" t="str">
        <f>_xlfn.XLOOKUP(I1288,过机服务商重量差!A:A,过机服务商重量差!G:G)</f>
        <v>007</v>
      </c>
      <c r="C1288" s="9" t="str">
        <f>IF(N1288="FBA","主营产品",IF(N1288="专线","专线",LOOKUP(1,0/((G1288&gt;=提成标准!D:D)*(G1288&lt;提成标准!E:E)),提成标准!C:C)))</f>
        <v>快递大货</v>
      </c>
      <c r="D1288" s="9">
        <f t="shared" si="61"/>
        <v>209</v>
      </c>
      <c r="E1288" s="9">
        <f>_xlfn.XLOOKUP(C1288,提成标准!C:C,提成标准!H:H,"")</f>
        <v>0.1</v>
      </c>
      <c r="F1288" s="9">
        <f t="shared" si="62"/>
        <v>20.9</v>
      </c>
      <c r="G1288" s="9">
        <f>_xlfn.XLOOKUP(I1288,过机服务商重量差!A:A,过机服务商重量差!L:L)</f>
        <v>209</v>
      </c>
      <c r="H1288" s="9" t="str">
        <f ca="1">IFERROR(LOOKUP(1,0/((B1288=名单!B:B)*(VALUE(AY1288)&gt;=名单!E:E)*(VALUE(AY1288)&lt;=名单!G:G)*(AA1288="正常走货")),名单!H:H),"否")</f>
        <v>否</v>
      </c>
      <c r="I1288" s="64" t="s">
        <v>3968</v>
      </c>
      <c r="J1288" s="64" t="s">
        <v>3970</v>
      </c>
      <c r="L1288" s="65" t="s">
        <v>266</v>
      </c>
      <c r="N1288" s="64" t="s">
        <v>18</v>
      </c>
      <c r="O1288" s="66"/>
      <c r="P1288" s="66"/>
      <c r="T1288" s="66"/>
      <c r="U1288" s="65" t="s">
        <v>145</v>
      </c>
      <c r="V1288" s="65" t="s">
        <v>14410</v>
      </c>
      <c r="W1288" s="66"/>
      <c r="Y1288" s="66"/>
      <c r="Z1288" s="66"/>
      <c r="AA1288" s="65" t="s">
        <v>14382</v>
      </c>
      <c r="AQ1288" s="64">
        <v>1379.4</v>
      </c>
      <c r="AV1288" s="66"/>
      <c r="AX1288" s="66"/>
      <c r="AY1288" s="67" t="s">
        <v>15683</v>
      </c>
      <c r="BE1288" s="66"/>
    </row>
    <row r="1289" spans="1:58">
      <c r="A1289" s="9" t="str">
        <f t="shared" si="60"/>
        <v>2026-01</v>
      </c>
      <c r="B1289" s="9" t="str">
        <f>_xlfn.XLOOKUP(I1289,过机服务商重量差!A:A,过机服务商重量差!G:G)</f>
        <v>无崖子</v>
      </c>
      <c r="C1289" s="9" t="str">
        <f>IF(N1289="FBA","主营产品",IF(N1289="专线","专线",LOOKUP(1,0/((G1289&gt;=提成标准!D:D)*(G1289&lt;提成标准!E:E)),提成标准!C:C)))</f>
        <v>快递小货</v>
      </c>
      <c r="D1289" s="9">
        <f t="shared" si="61"/>
        <v>1</v>
      </c>
      <c r="E1289" s="9">
        <f>_xlfn.XLOOKUP(C1289,提成标准!C:C,提成标准!H:H,"")</f>
        <v>2</v>
      </c>
      <c r="F1289" s="9">
        <f t="shared" si="62"/>
        <v>2</v>
      </c>
      <c r="G1289" s="9">
        <f>_xlfn.XLOOKUP(I1289,过机服务商重量差!A:A,过机服务商重量差!L:L)</f>
        <v>1.5</v>
      </c>
      <c r="H1289" s="9" t="str">
        <f ca="1">IFERROR(LOOKUP(1,0/((B1289=名单!B:B)*(VALUE(AY1289)&gt;=名单!E:E)*(VALUE(AY1289)&lt;=名单!G:G)*(AA1289="正常走货")),名单!H:H),"否")</f>
        <v>是</v>
      </c>
      <c r="I1289" s="64" t="s">
        <v>3971</v>
      </c>
      <c r="J1289" s="64" t="s">
        <v>3973</v>
      </c>
      <c r="L1289" s="65" t="s">
        <v>128</v>
      </c>
      <c r="N1289" s="64" t="s">
        <v>18</v>
      </c>
      <c r="O1289" s="66"/>
      <c r="P1289" s="66"/>
      <c r="T1289" s="66"/>
      <c r="U1289" s="65" t="s">
        <v>442</v>
      </c>
      <c r="V1289" s="65" t="s">
        <v>14413</v>
      </c>
      <c r="W1289" s="66"/>
      <c r="Y1289" s="66"/>
      <c r="Z1289" s="66"/>
      <c r="AA1289" s="65" t="s">
        <v>14382</v>
      </c>
      <c r="AQ1289" s="64">
        <v>92.4</v>
      </c>
      <c r="AV1289" s="66"/>
      <c r="AX1289" s="66"/>
      <c r="AY1289" s="67" t="s">
        <v>15684</v>
      </c>
      <c r="BE1289" s="66"/>
    </row>
    <row r="1290" spans="1:58">
      <c r="A1290" s="9" t="str">
        <f t="shared" si="60"/>
        <v>2026-01</v>
      </c>
      <c r="B1290" s="9" t="str">
        <f>_xlfn.XLOOKUP(I1290,过机服务商重量差!A:A,过机服务商重量差!G:G)</f>
        <v>玉麒麟</v>
      </c>
      <c r="C1290" s="9" t="str">
        <f>IF(N1290="FBA","主营产品",IF(N1290="专线","专线",LOOKUP(1,0/((G1290&gt;=提成标准!D:D)*(G1290&lt;提成标准!E:E)),提成标准!C:C)))</f>
        <v>快递小货</v>
      </c>
      <c r="D1290" s="9">
        <f t="shared" si="61"/>
        <v>1</v>
      </c>
      <c r="E1290" s="9">
        <f>_xlfn.XLOOKUP(C1290,提成标准!C:C,提成标准!H:H,"")</f>
        <v>2</v>
      </c>
      <c r="F1290" s="9">
        <f t="shared" si="62"/>
        <v>2</v>
      </c>
      <c r="G1290" s="9">
        <f>_xlfn.XLOOKUP(I1290,过机服务商重量差!A:A,过机服务商重量差!L:L)</f>
        <v>15.5</v>
      </c>
      <c r="H1290" s="9" t="str">
        <f ca="1">IFERROR(LOOKUP(1,0/((B1290=名单!B:B)*(VALUE(AY1290)&gt;=名单!E:E)*(VALUE(AY1290)&lt;=名单!G:G)*(AA1290="正常走货")),名单!H:H),"否")</f>
        <v>否</v>
      </c>
      <c r="I1290" s="64" t="s">
        <v>3974</v>
      </c>
      <c r="J1290" s="64" t="s">
        <v>3976</v>
      </c>
      <c r="L1290" s="65" t="s">
        <v>17</v>
      </c>
      <c r="N1290" s="64" t="s">
        <v>18</v>
      </c>
      <c r="O1290" s="66"/>
      <c r="P1290" s="66"/>
      <c r="T1290" s="66"/>
      <c r="U1290" s="65" t="s">
        <v>152</v>
      </c>
      <c r="V1290" s="65" t="s">
        <v>14385</v>
      </c>
      <c r="W1290" s="66"/>
      <c r="Y1290" s="66"/>
      <c r="Z1290" s="66"/>
      <c r="AA1290" s="65" t="s">
        <v>14382</v>
      </c>
      <c r="AQ1290" s="64">
        <v>19.0999999999999</v>
      </c>
      <c r="AU1290" s="66"/>
      <c r="AV1290" s="66"/>
      <c r="AW1290" s="66"/>
      <c r="AX1290" s="66"/>
      <c r="AY1290" s="67" t="s">
        <v>15685</v>
      </c>
      <c r="BE1290" s="66"/>
    </row>
    <row r="1291" spans="1:58">
      <c r="A1291" s="9" t="str">
        <f t="shared" si="60"/>
        <v>2026-01</v>
      </c>
      <c r="B1291" s="9" t="str">
        <f>_xlfn.XLOOKUP(I1291,过机服务商重量差!A:A,过机服务商重量差!G:G)</f>
        <v>风清扬</v>
      </c>
      <c r="C1291" s="9" t="str">
        <f>IF(N1291="FBA","主营产品",IF(N1291="专线","专线",LOOKUP(1,0/((G1291&gt;=提成标准!D:D)*(G1291&lt;提成标准!E:E)),提成标准!C:C)))</f>
        <v>快递大货</v>
      </c>
      <c r="D1291" s="9">
        <f t="shared" si="61"/>
        <v>1146</v>
      </c>
      <c r="E1291" s="9">
        <f>_xlfn.XLOOKUP(C1291,提成标准!C:C,提成标准!H:H,"")</f>
        <v>0.1</v>
      </c>
      <c r="F1291" s="9">
        <f t="shared" si="62"/>
        <v>114.6</v>
      </c>
      <c r="G1291" s="9">
        <f>_xlfn.XLOOKUP(I1291,过机服务商重量差!A:A,过机服务商重量差!L:L)</f>
        <v>1146</v>
      </c>
      <c r="H1291" s="9" t="str">
        <f ca="1">IFERROR(LOOKUP(1,0/((B1291=名单!B:B)*(VALUE(AY1291)&gt;=名单!E:E)*(VALUE(AY1291)&lt;=名单!G:G)*(AA1291="正常走货")),名单!H:H),"否")</f>
        <v>否</v>
      </c>
      <c r="I1291" s="64" t="s">
        <v>3977</v>
      </c>
      <c r="J1291" s="64" t="s">
        <v>3979</v>
      </c>
      <c r="L1291" s="65" t="s">
        <v>2246</v>
      </c>
      <c r="N1291" s="64" t="s">
        <v>18</v>
      </c>
      <c r="O1291" s="66"/>
      <c r="P1291" s="66"/>
      <c r="T1291" s="66"/>
      <c r="U1291" s="65" t="s">
        <v>203</v>
      </c>
      <c r="V1291" s="65" t="s">
        <v>14381</v>
      </c>
      <c r="W1291" s="66"/>
      <c r="Y1291" s="66"/>
      <c r="Z1291" s="66"/>
      <c r="AA1291" s="65" t="s">
        <v>14382</v>
      </c>
      <c r="AQ1291" s="64">
        <v>3720.5</v>
      </c>
      <c r="AV1291" s="66"/>
      <c r="AX1291" s="66"/>
      <c r="AY1291" s="67" t="s">
        <v>15686</v>
      </c>
      <c r="BE1291" s="66"/>
    </row>
    <row r="1292" spans="1:58">
      <c r="A1292" s="9" t="str">
        <f t="shared" si="60"/>
        <v>2026-01</v>
      </c>
      <c r="B1292" s="9" t="str">
        <f>_xlfn.XLOOKUP(I1292,过机服务商重量差!A:A,过机服务商重量差!G:G)</f>
        <v>风清扬</v>
      </c>
      <c r="C1292" s="9" t="str">
        <f>IF(N1292="FBA","主营产品",IF(N1292="专线","专线",LOOKUP(1,0/((G1292&gt;=提成标准!D:D)*(G1292&lt;提成标准!E:E)),提成标准!C:C)))</f>
        <v>快递大货</v>
      </c>
      <c r="D1292" s="9">
        <f t="shared" si="61"/>
        <v>93</v>
      </c>
      <c r="E1292" s="9">
        <f>_xlfn.XLOOKUP(C1292,提成标准!C:C,提成标准!H:H,"")</f>
        <v>0.1</v>
      </c>
      <c r="F1292" s="9">
        <f t="shared" si="62"/>
        <v>9.3</v>
      </c>
      <c r="G1292" s="9">
        <f>_xlfn.XLOOKUP(I1292,过机服务商重量差!A:A,过机服务商重量差!L:L)</f>
        <v>93</v>
      </c>
      <c r="H1292" s="9" t="str">
        <f ca="1">IFERROR(LOOKUP(1,0/((B1292=名单!B:B)*(VALUE(AY1292)&gt;=名单!E:E)*(VALUE(AY1292)&lt;=名单!G:G)*(AA1292="正常走货")),名单!H:H),"否")</f>
        <v>否</v>
      </c>
      <c r="I1292" s="64" t="s">
        <v>3980</v>
      </c>
      <c r="J1292" s="64" t="s">
        <v>50</v>
      </c>
      <c r="L1292" s="65" t="s">
        <v>51</v>
      </c>
      <c r="N1292" s="64" t="s">
        <v>18</v>
      </c>
      <c r="O1292" s="66"/>
      <c r="P1292" s="66"/>
      <c r="T1292" s="66"/>
      <c r="U1292" s="65" t="s">
        <v>39</v>
      </c>
      <c r="V1292" s="65" t="s">
        <v>14389</v>
      </c>
      <c r="W1292" s="66"/>
      <c r="Y1292" s="66"/>
      <c r="Z1292" s="66"/>
      <c r="AA1292" s="65" t="s">
        <v>14382</v>
      </c>
      <c r="AQ1292" s="64">
        <v>-196.3</v>
      </c>
      <c r="AV1292" s="66"/>
      <c r="AW1292" s="66"/>
      <c r="AX1292" s="66"/>
      <c r="AY1292" s="67" t="s">
        <v>15687</v>
      </c>
      <c r="BE1292" s="66"/>
      <c r="BF1292" s="66"/>
    </row>
    <row r="1293" spans="1:58">
      <c r="A1293" s="9" t="str">
        <f t="shared" si="60"/>
        <v>2026-01</v>
      </c>
      <c r="B1293" s="9" t="str">
        <f>_xlfn.XLOOKUP(I1293,过机服务商重量差!A:A,过机服务商重量差!G:G)</f>
        <v>玉麒麟</v>
      </c>
      <c r="C1293" s="9" t="str">
        <f>IF(N1293="FBA","主营产品",IF(N1293="专线","专线",LOOKUP(1,0/((G1293&gt;=提成标准!D:D)*(G1293&lt;提成标准!E:E)),提成标准!C:C)))</f>
        <v>快递小货</v>
      </c>
      <c r="D1293" s="9">
        <f t="shared" si="61"/>
        <v>1</v>
      </c>
      <c r="E1293" s="9">
        <f>_xlfn.XLOOKUP(C1293,提成标准!C:C,提成标准!H:H,"")</f>
        <v>2</v>
      </c>
      <c r="F1293" s="9">
        <f t="shared" si="62"/>
        <v>2</v>
      </c>
      <c r="G1293" s="9">
        <f>_xlfn.XLOOKUP(I1293,过机服务商重量差!A:A,过机服务商重量差!L:L)</f>
        <v>2</v>
      </c>
      <c r="H1293" s="9" t="str">
        <f ca="1">IFERROR(LOOKUP(1,0/((B1293=名单!B:B)*(VALUE(AY1293)&gt;=名单!E:E)*(VALUE(AY1293)&lt;=名单!G:G)*(AA1293="正常走货")),名单!H:H),"否")</f>
        <v>否</v>
      </c>
      <c r="I1293" s="64" t="s">
        <v>3982</v>
      </c>
      <c r="J1293" s="64" t="s">
        <v>3984</v>
      </c>
      <c r="L1293" s="65" t="s">
        <v>17</v>
      </c>
      <c r="N1293" s="64" t="s">
        <v>18</v>
      </c>
      <c r="O1293" s="66"/>
      <c r="P1293" s="66"/>
      <c r="T1293" s="66"/>
      <c r="U1293" s="65" t="s">
        <v>239</v>
      </c>
      <c r="V1293" s="65" t="s">
        <v>14389</v>
      </c>
      <c r="W1293" s="66"/>
      <c r="Y1293" s="66"/>
      <c r="Z1293" s="66"/>
      <c r="AA1293" s="65" t="s">
        <v>14382</v>
      </c>
      <c r="AQ1293" s="64">
        <v>96.59</v>
      </c>
      <c r="AV1293" s="66"/>
      <c r="AX1293" s="66"/>
      <c r="AY1293" s="67" t="s">
        <v>15688</v>
      </c>
      <c r="BC1293" s="66"/>
      <c r="BE1293" s="66"/>
    </row>
    <row r="1294" spans="1:58">
      <c r="A1294" s="9" t="str">
        <f t="shared" si="60"/>
        <v>2026-01</v>
      </c>
      <c r="B1294" s="9" t="str">
        <f>_xlfn.XLOOKUP(I1294,过机服务商重量差!A:A,过机服务商重量差!G:G)</f>
        <v>玉麒麟</v>
      </c>
      <c r="C1294" s="9" t="str">
        <f>IF(N1294="FBA","主营产品",IF(N1294="专线","专线",LOOKUP(1,0/((G1294&gt;=提成标准!D:D)*(G1294&lt;提成标准!E:E)),提成标准!C:C)))</f>
        <v>快递小货</v>
      </c>
      <c r="D1294" s="9">
        <f t="shared" si="61"/>
        <v>1</v>
      </c>
      <c r="E1294" s="9">
        <f>_xlfn.XLOOKUP(C1294,提成标准!C:C,提成标准!H:H,"")</f>
        <v>2</v>
      </c>
      <c r="F1294" s="9">
        <f t="shared" si="62"/>
        <v>2</v>
      </c>
      <c r="G1294" s="9">
        <f>_xlfn.XLOOKUP(I1294,过机服务商重量差!A:A,过机服务商重量差!L:L)</f>
        <v>15.5</v>
      </c>
      <c r="H1294" s="9" t="str">
        <f ca="1">IFERROR(LOOKUP(1,0/((B1294=名单!B:B)*(VALUE(AY1294)&gt;=名单!E:E)*(VALUE(AY1294)&lt;=名单!G:G)*(AA1294="正常走货")),名单!H:H),"否")</f>
        <v>否</v>
      </c>
      <c r="I1294" s="64" t="s">
        <v>3985</v>
      </c>
      <c r="J1294" s="64" t="s">
        <v>3987</v>
      </c>
      <c r="L1294" s="65" t="s">
        <v>17</v>
      </c>
      <c r="N1294" s="64" t="s">
        <v>18</v>
      </c>
      <c r="O1294" s="66"/>
      <c r="P1294" s="66"/>
      <c r="T1294" s="66"/>
      <c r="U1294" s="65" t="s">
        <v>2305</v>
      </c>
      <c r="V1294" s="65" t="s">
        <v>14413</v>
      </c>
      <c r="W1294" s="66"/>
      <c r="Y1294" s="66"/>
      <c r="Z1294" s="66"/>
      <c r="AA1294" s="65" t="s">
        <v>14382</v>
      </c>
      <c r="AQ1294" s="64">
        <v>99.8</v>
      </c>
      <c r="AV1294" s="66"/>
      <c r="AX1294" s="66"/>
      <c r="AY1294" s="67" t="s">
        <v>15689</v>
      </c>
      <c r="BE1294" s="66"/>
    </row>
    <row r="1295" spans="1:58">
      <c r="A1295" s="9" t="str">
        <f t="shared" si="60"/>
        <v>2026-01</v>
      </c>
      <c r="B1295" s="9" t="str">
        <f>_xlfn.XLOOKUP(I1295,过机服务商重量差!A:A,过机服务商重量差!G:G)</f>
        <v>无崖子</v>
      </c>
      <c r="C1295" s="9" t="str">
        <f>IF(N1295="FBA","主营产品",IF(N1295="专线","专线",LOOKUP(1,0/((G1295&gt;=提成标准!D:D)*(G1295&lt;提成标准!E:E)),提成标准!C:C)))</f>
        <v>快递小货</v>
      </c>
      <c r="D1295" s="9">
        <f t="shared" si="61"/>
        <v>1</v>
      </c>
      <c r="E1295" s="9">
        <f>_xlfn.XLOOKUP(C1295,提成标准!C:C,提成标准!H:H,"")</f>
        <v>2</v>
      </c>
      <c r="F1295" s="9">
        <f t="shared" si="62"/>
        <v>2</v>
      </c>
      <c r="G1295" s="9">
        <f>_xlfn.XLOOKUP(I1295,过机服务商重量差!A:A,过机服务商重量差!L:L)</f>
        <v>1</v>
      </c>
      <c r="H1295" s="9" t="str">
        <f ca="1">IFERROR(LOOKUP(1,0/((B1295=名单!B:B)*(VALUE(AY1295)&gt;=名单!E:E)*(VALUE(AY1295)&lt;=名单!G:G)*(AA1295="正常走货")),名单!H:H),"否")</f>
        <v>是</v>
      </c>
      <c r="I1295" s="64" t="s">
        <v>3988</v>
      </c>
      <c r="J1295" s="64" t="s">
        <v>3990</v>
      </c>
      <c r="L1295" s="65" t="s">
        <v>728</v>
      </c>
      <c r="N1295" s="64" t="s">
        <v>18</v>
      </c>
      <c r="O1295" s="66"/>
      <c r="P1295" s="66"/>
      <c r="T1295" s="66"/>
      <c r="U1295" s="65" t="s">
        <v>145</v>
      </c>
      <c r="V1295" s="65" t="s">
        <v>14410</v>
      </c>
      <c r="W1295" s="66"/>
      <c r="Y1295" s="66"/>
      <c r="Z1295" s="66"/>
      <c r="AA1295" s="65" t="s">
        <v>14382</v>
      </c>
      <c r="AQ1295" s="64">
        <v>90.26</v>
      </c>
      <c r="AU1295" s="66"/>
      <c r="AV1295" s="66"/>
      <c r="AW1295" s="66"/>
      <c r="AX1295" s="66"/>
      <c r="AY1295" s="67" t="s">
        <v>15690</v>
      </c>
      <c r="BE1295" s="66"/>
      <c r="BF1295" s="66"/>
    </row>
    <row r="1296" spans="1:58">
      <c r="A1296" s="9" t="str">
        <f t="shared" si="60"/>
        <v>2026-01</v>
      </c>
      <c r="B1296" s="9" t="str">
        <f>_xlfn.XLOOKUP(I1296,过机服务商重量差!A:A,过机服务商重量差!G:G)</f>
        <v>玉麒麟</v>
      </c>
      <c r="C1296" s="9" t="str">
        <f>IF(N1296="FBA","主营产品",IF(N1296="专线","专线",LOOKUP(1,0/((G1296&gt;=提成标准!D:D)*(G1296&lt;提成标准!E:E)),提成标准!C:C)))</f>
        <v>快递小货</v>
      </c>
      <c r="D1296" s="9">
        <f t="shared" si="61"/>
        <v>1</v>
      </c>
      <c r="E1296" s="9">
        <f>_xlfn.XLOOKUP(C1296,提成标准!C:C,提成标准!H:H,"")</f>
        <v>2</v>
      </c>
      <c r="F1296" s="9">
        <f t="shared" si="62"/>
        <v>2</v>
      </c>
      <c r="G1296" s="9">
        <f>_xlfn.XLOOKUP(I1296,过机服务商重量差!A:A,过机服务商重量差!L:L)</f>
        <v>1</v>
      </c>
      <c r="H1296" s="9" t="str">
        <f ca="1">IFERROR(LOOKUP(1,0/((B1296=名单!B:B)*(VALUE(AY1296)&gt;=名单!E:E)*(VALUE(AY1296)&lt;=名单!G:G)*(AA1296="正常走货")),名单!H:H),"否")</f>
        <v>否</v>
      </c>
      <c r="I1296" s="64" t="s">
        <v>3991</v>
      </c>
      <c r="J1296" s="64" t="s">
        <v>3993</v>
      </c>
      <c r="L1296" s="65" t="s">
        <v>17</v>
      </c>
      <c r="N1296" s="64" t="s">
        <v>18</v>
      </c>
      <c r="O1296" s="66"/>
      <c r="P1296" s="66"/>
      <c r="T1296" s="66"/>
      <c r="U1296" s="65" t="s">
        <v>390</v>
      </c>
      <c r="V1296" s="65" t="s">
        <v>14389</v>
      </c>
      <c r="W1296" s="66"/>
      <c r="Y1296" s="66"/>
      <c r="Z1296" s="66"/>
      <c r="AA1296" s="65" t="s">
        <v>14382</v>
      </c>
      <c r="AQ1296" s="64">
        <v>79.8</v>
      </c>
      <c r="AV1296" s="66"/>
      <c r="AX1296" s="66"/>
      <c r="AY1296" s="67" t="s">
        <v>15691</v>
      </c>
      <c r="BE1296" s="66"/>
    </row>
    <row r="1297" spans="1:58">
      <c r="A1297" s="9" t="str">
        <f t="shared" si="60"/>
        <v>2026-01</v>
      </c>
      <c r="B1297" s="9" t="str">
        <f>_xlfn.XLOOKUP(I1297,过机服务商重量差!A:A,过机服务商重量差!G:G)</f>
        <v>小旋风</v>
      </c>
      <c r="C1297" s="9" t="str">
        <f>IF(N1297="FBA","主营产品",IF(N1297="专线","专线",LOOKUP(1,0/((G1297&gt;=提成标准!D:D)*(G1297&lt;提成标准!E:E)),提成标准!C:C)))</f>
        <v>快递大货</v>
      </c>
      <c r="D1297" s="9">
        <f t="shared" si="61"/>
        <v>240</v>
      </c>
      <c r="E1297" s="9">
        <f>_xlfn.XLOOKUP(C1297,提成标准!C:C,提成标准!H:H,"")</f>
        <v>0.1</v>
      </c>
      <c r="F1297" s="9">
        <f t="shared" si="62"/>
        <v>24</v>
      </c>
      <c r="G1297" s="9">
        <f>_xlfn.XLOOKUP(I1297,过机服务商重量差!A:A,过机服务商重量差!L:L)</f>
        <v>240</v>
      </c>
      <c r="H1297" s="9" t="str">
        <f ca="1">IFERROR(LOOKUP(1,0/((B1297=名单!B:B)*(VALUE(AY1297)&gt;=名单!E:E)*(VALUE(AY1297)&lt;=名单!G:G)*(AA1297="正常走货")),名单!H:H),"否")</f>
        <v>否</v>
      </c>
      <c r="I1297" s="64" t="s">
        <v>3994</v>
      </c>
      <c r="J1297" s="64" t="s">
        <v>3996</v>
      </c>
      <c r="L1297" s="65" t="s">
        <v>1377</v>
      </c>
      <c r="N1297" s="64" t="s">
        <v>18</v>
      </c>
      <c r="O1297" s="66"/>
      <c r="P1297" s="66"/>
      <c r="T1297" s="66"/>
      <c r="U1297" s="65" t="s">
        <v>203</v>
      </c>
      <c r="V1297" s="65" t="s">
        <v>14381</v>
      </c>
      <c r="W1297" s="66"/>
      <c r="Y1297" s="66"/>
      <c r="Z1297" s="66"/>
      <c r="AA1297" s="65" t="s">
        <v>14382</v>
      </c>
      <c r="AQ1297" s="64">
        <v>120</v>
      </c>
      <c r="AV1297" s="66"/>
      <c r="AW1297" s="66"/>
      <c r="AX1297" s="66"/>
      <c r="AY1297" s="67" t="s">
        <v>15692</v>
      </c>
      <c r="BE1297" s="66"/>
      <c r="BF1297" s="66"/>
    </row>
    <row r="1298" spans="1:58">
      <c r="A1298" s="9" t="str">
        <f t="shared" si="60"/>
        <v>2026-01</v>
      </c>
      <c r="B1298" s="9" t="str">
        <f>_xlfn.XLOOKUP(I1298,过机服务商重量差!A:A,过机服务商重量差!G:G)</f>
        <v>玉麒麟</v>
      </c>
      <c r="C1298" s="9" t="str">
        <f>IF(N1298="FBA","主营产品",IF(N1298="专线","专线",LOOKUP(1,0/((G1298&gt;=提成标准!D:D)*(G1298&lt;提成标准!E:E)),提成标准!C:C)))</f>
        <v>快递大货</v>
      </c>
      <c r="D1298" s="9">
        <f t="shared" si="61"/>
        <v>39</v>
      </c>
      <c r="E1298" s="9">
        <f>_xlfn.XLOOKUP(C1298,提成标准!C:C,提成标准!H:H,"")</f>
        <v>0.1</v>
      </c>
      <c r="F1298" s="9">
        <f t="shared" si="62"/>
        <v>3.9</v>
      </c>
      <c r="G1298" s="9">
        <f>_xlfn.XLOOKUP(I1298,过机服务商重量差!A:A,过机服务商重量差!L:L)</f>
        <v>39</v>
      </c>
      <c r="H1298" s="9" t="str">
        <f ca="1">IFERROR(LOOKUP(1,0/((B1298=名单!B:B)*(VALUE(AY1298)&gt;=名单!E:E)*(VALUE(AY1298)&lt;=名单!G:G)*(AA1298="正常走货")),名单!H:H),"否")</f>
        <v>否</v>
      </c>
      <c r="I1298" s="64" t="s">
        <v>3997</v>
      </c>
      <c r="J1298" s="64" t="s">
        <v>3999</v>
      </c>
      <c r="L1298" s="65" t="s">
        <v>17</v>
      </c>
      <c r="N1298" s="64" t="s">
        <v>18</v>
      </c>
      <c r="O1298" s="66"/>
      <c r="P1298" s="66"/>
      <c r="T1298" s="66"/>
      <c r="U1298" s="65" t="s">
        <v>1262</v>
      </c>
      <c r="V1298" s="65" t="s">
        <v>14385</v>
      </c>
      <c r="W1298" s="66"/>
      <c r="Y1298" s="66"/>
      <c r="Z1298" s="66"/>
      <c r="AA1298" s="65" t="s">
        <v>14382</v>
      </c>
      <c r="AQ1298" s="64">
        <v>70.5999999999999</v>
      </c>
      <c r="AV1298" s="66"/>
      <c r="AX1298" s="66"/>
      <c r="AY1298" s="67" t="s">
        <v>15693</v>
      </c>
      <c r="BE1298" s="66"/>
    </row>
    <row r="1299" spans="1:58">
      <c r="A1299" s="9" t="str">
        <f t="shared" si="60"/>
        <v>2026-01</v>
      </c>
      <c r="B1299" s="9" t="str">
        <f>_xlfn.XLOOKUP(I1299,过机服务商重量差!A:A,过机服务商重量差!G:G)</f>
        <v>玉麒麟</v>
      </c>
      <c r="C1299" s="9" t="str">
        <f>IF(N1299="FBA","主营产品",IF(N1299="专线","专线",LOOKUP(1,0/((G1299&gt;=提成标准!D:D)*(G1299&lt;提成标准!E:E)),提成标准!C:C)))</f>
        <v>快递小货</v>
      </c>
      <c r="D1299" s="9">
        <f t="shared" si="61"/>
        <v>1</v>
      </c>
      <c r="E1299" s="9">
        <f>_xlfn.XLOOKUP(C1299,提成标准!C:C,提成标准!H:H,"")</f>
        <v>2</v>
      </c>
      <c r="F1299" s="9">
        <f t="shared" si="62"/>
        <v>2</v>
      </c>
      <c r="G1299" s="9">
        <f>_xlfn.XLOOKUP(I1299,过机服务商重量差!A:A,过机服务商重量差!L:L)</f>
        <v>9.5</v>
      </c>
      <c r="H1299" s="9" t="str">
        <f ca="1">IFERROR(LOOKUP(1,0/((B1299=名单!B:B)*(VALUE(AY1299)&gt;=名单!E:E)*(VALUE(AY1299)&lt;=名单!G:G)*(AA1299="正常走货")),名单!H:H),"否")</f>
        <v>否</v>
      </c>
      <c r="I1299" s="64" t="s">
        <v>4000</v>
      </c>
      <c r="J1299" s="64" t="s">
        <v>4002</v>
      </c>
      <c r="L1299" s="65" t="s">
        <v>17</v>
      </c>
      <c r="N1299" s="64" t="s">
        <v>18</v>
      </c>
      <c r="O1299" s="66"/>
      <c r="P1299" s="66"/>
      <c r="T1299" s="66"/>
      <c r="U1299" s="65" t="s">
        <v>239</v>
      </c>
      <c r="V1299" s="65" t="s">
        <v>14389</v>
      </c>
      <c r="W1299" s="66"/>
      <c r="Y1299" s="66"/>
      <c r="Z1299" s="66"/>
      <c r="AA1299" s="65" t="s">
        <v>14382</v>
      </c>
      <c r="AQ1299" s="64">
        <v>91.47</v>
      </c>
      <c r="AV1299" s="66"/>
      <c r="AX1299" s="66"/>
      <c r="AY1299" s="67" t="s">
        <v>15694</v>
      </c>
      <c r="BE1299" s="66"/>
    </row>
    <row r="1300" spans="1:58">
      <c r="A1300" s="9" t="str">
        <f t="shared" si="60"/>
        <v>2026-01</v>
      </c>
      <c r="B1300" s="9" t="str">
        <f>_xlfn.XLOOKUP(I1300,过机服务商重量差!A:A,过机服务商重量差!G:G)</f>
        <v>帅时莹</v>
      </c>
      <c r="C1300" s="9" t="str">
        <f>IF(N1300="FBA","主营产品",IF(N1300="专线","专线",LOOKUP(1,0/((G1300&gt;=提成标准!D:D)*(G1300&lt;提成标准!E:E)),提成标准!C:C)))</f>
        <v>快递大货</v>
      </c>
      <c r="D1300" s="9">
        <f t="shared" si="61"/>
        <v>41</v>
      </c>
      <c r="E1300" s="9">
        <f>_xlfn.XLOOKUP(C1300,提成标准!C:C,提成标准!H:H,"")</f>
        <v>0.1</v>
      </c>
      <c r="F1300" s="9">
        <f t="shared" si="62"/>
        <v>4.1</v>
      </c>
      <c r="G1300" s="9">
        <f>_xlfn.XLOOKUP(I1300,过机服务商重量差!A:A,过机服务商重量差!L:L)</f>
        <v>41</v>
      </c>
      <c r="H1300" s="9" t="str">
        <f ca="1">IFERROR(LOOKUP(1,0/((B1300=名单!B:B)*(VALUE(AY1300)&gt;=名单!E:E)*(VALUE(AY1300)&lt;=名单!G:G)*(AA1300="正常走货")),名单!H:H),"否")</f>
        <v>否</v>
      </c>
      <c r="I1300" s="64" t="s">
        <v>4003</v>
      </c>
      <c r="J1300" s="64" t="s">
        <v>4005</v>
      </c>
      <c r="L1300" s="65" t="s">
        <v>186</v>
      </c>
      <c r="N1300" s="64" t="s">
        <v>18</v>
      </c>
      <c r="O1300" s="66"/>
      <c r="P1300" s="66"/>
      <c r="T1300" s="66"/>
      <c r="U1300" s="65" t="s">
        <v>199</v>
      </c>
      <c r="V1300" s="64" t="s">
        <v>14442</v>
      </c>
      <c r="W1300" s="66"/>
      <c r="Y1300" s="66"/>
      <c r="Z1300" s="66"/>
      <c r="AA1300" s="65" t="s">
        <v>14382</v>
      </c>
      <c r="AQ1300" s="64">
        <v>702.6</v>
      </c>
      <c r="AU1300" s="66"/>
      <c r="AV1300" s="66"/>
      <c r="AW1300" s="66"/>
      <c r="AX1300" s="66"/>
      <c r="AY1300" s="67" t="s">
        <v>15695</v>
      </c>
      <c r="BE1300" s="66"/>
      <c r="BF1300" s="66"/>
    </row>
    <row r="1301" spans="1:58">
      <c r="A1301" s="9" t="str">
        <f t="shared" si="60"/>
        <v>2026-01</v>
      </c>
      <c r="B1301" s="9" t="str">
        <f>_xlfn.XLOOKUP(I1301,过机服务商重量差!A:A,过机服务商重量差!G:G)</f>
        <v>无崖子</v>
      </c>
      <c r="C1301" s="9" t="str">
        <f>IF(N1301="FBA","主营产品",IF(N1301="专线","专线",LOOKUP(1,0/((G1301&gt;=提成标准!D:D)*(G1301&lt;提成标准!E:E)),提成标准!C:C)))</f>
        <v>快递小货</v>
      </c>
      <c r="D1301" s="9">
        <f t="shared" si="61"/>
        <v>1</v>
      </c>
      <c r="E1301" s="9">
        <f>_xlfn.XLOOKUP(C1301,提成标准!C:C,提成标准!H:H,"")</f>
        <v>2</v>
      </c>
      <c r="F1301" s="9">
        <f t="shared" si="62"/>
        <v>2</v>
      </c>
      <c r="G1301" s="9">
        <f>_xlfn.XLOOKUP(I1301,过机服务商重量差!A:A,过机服务商重量差!L:L)</f>
        <v>3</v>
      </c>
      <c r="H1301" s="9" t="str">
        <f ca="1">IFERROR(LOOKUP(1,0/((B1301=名单!B:B)*(VALUE(AY1301)&gt;=名单!E:E)*(VALUE(AY1301)&lt;=名单!G:G)*(AA1301="正常走货")),名单!H:H),"否")</f>
        <v>是</v>
      </c>
      <c r="I1301" s="64" t="s">
        <v>4006</v>
      </c>
      <c r="J1301" s="64" t="s">
        <v>4008</v>
      </c>
      <c r="L1301" s="65" t="s">
        <v>128</v>
      </c>
      <c r="N1301" s="65" t="s">
        <v>18</v>
      </c>
      <c r="O1301" s="66"/>
      <c r="P1301" s="66"/>
      <c r="T1301" s="66"/>
      <c r="U1301" s="65" t="s">
        <v>558</v>
      </c>
      <c r="V1301" s="64" t="s">
        <v>14413</v>
      </c>
      <c r="W1301" s="66"/>
      <c r="Y1301" s="66"/>
      <c r="Z1301" s="66"/>
      <c r="AA1301" s="65" t="s">
        <v>14382</v>
      </c>
      <c r="AQ1301" s="64">
        <v>230.61</v>
      </c>
      <c r="AU1301" s="66"/>
      <c r="AV1301" s="66"/>
      <c r="AW1301" s="66"/>
      <c r="AX1301" s="66"/>
      <c r="AY1301" s="67" t="s">
        <v>15696</v>
      </c>
      <c r="BE1301" s="66"/>
    </row>
    <row r="1302" spans="1:58">
      <c r="A1302" s="9" t="str">
        <f t="shared" si="60"/>
        <v>2026-01</v>
      </c>
      <c r="B1302" s="9" t="str">
        <f>_xlfn.XLOOKUP(I1302,过机服务商重量差!A:A,过机服务商重量差!G:G)</f>
        <v>无崖子</v>
      </c>
      <c r="C1302" s="9" t="str">
        <f>IF(N1302="FBA","主营产品",IF(N1302="专线","专线",LOOKUP(1,0/((G1302&gt;=提成标准!D:D)*(G1302&lt;提成标准!E:E)),提成标准!C:C)))</f>
        <v>快递小货</v>
      </c>
      <c r="D1302" s="9">
        <f t="shared" si="61"/>
        <v>1</v>
      </c>
      <c r="E1302" s="9">
        <f>_xlfn.XLOOKUP(C1302,提成标准!C:C,提成标准!H:H,"")</f>
        <v>2</v>
      </c>
      <c r="F1302" s="9">
        <f t="shared" si="62"/>
        <v>2</v>
      </c>
      <c r="G1302" s="9">
        <f>_xlfn.XLOOKUP(I1302,过机服务商重量差!A:A,过机服务商重量差!L:L)</f>
        <v>12</v>
      </c>
      <c r="H1302" s="9" t="str">
        <f ca="1">IFERROR(LOOKUP(1,0/((B1302=名单!B:B)*(VALUE(AY1302)&gt;=名单!E:E)*(VALUE(AY1302)&lt;=名单!G:G)*(AA1302="正常走货")),名单!H:H),"否")</f>
        <v>是</v>
      </c>
      <c r="I1302" s="64" t="s">
        <v>4009</v>
      </c>
      <c r="J1302" s="64" t="s">
        <v>4011</v>
      </c>
      <c r="L1302" s="65" t="s">
        <v>2334</v>
      </c>
      <c r="N1302" s="64" t="s">
        <v>18</v>
      </c>
      <c r="O1302" s="66"/>
      <c r="P1302" s="66"/>
      <c r="T1302" s="66"/>
      <c r="U1302" s="65" t="s">
        <v>145</v>
      </c>
      <c r="V1302" s="65" t="s">
        <v>14410</v>
      </c>
      <c r="W1302" s="66"/>
      <c r="Y1302" s="66"/>
      <c r="Z1302" s="66"/>
      <c r="AA1302" s="65" t="s">
        <v>14382</v>
      </c>
      <c r="AQ1302" s="64">
        <v>0</v>
      </c>
      <c r="AV1302" s="66"/>
      <c r="AX1302" s="66"/>
      <c r="AY1302" s="67" t="s">
        <v>15697</v>
      </c>
      <c r="BE1302" s="66"/>
    </row>
    <row r="1303" spans="1:58">
      <c r="A1303" s="9" t="str">
        <f t="shared" si="60"/>
        <v>2026-01</v>
      </c>
      <c r="B1303" s="9" t="str">
        <f>_xlfn.XLOOKUP(I1303,过机服务商重量差!A:A,过机服务商重量差!G:G)</f>
        <v>小旋风</v>
      </c>
      <c r="C1303" s="9" t="str">
        <f>IF(N1303="FBA","主营产品",IF(N1303="专线","专线",LOOKUP(1,0/((G1303&gt;=提成标准!D:D)*(G1303&lt;提成标准!E:E)),提成标准!C:C)))</f>
        <v>快递大货</v>
      </c>
      <c r="D1303" s="9">
        <f t="shared" si="61"/>
        <v>24</v>
      </c>
      <c r="E1303" s="9">
        <f>_xlfn.XLOOKUP(C1303,提成标准!C:C,提成标准!H:H,"")</f>
        <v>0.1</v>
      </c>
      <c r="F1303" s="9">
        <f t="shared" si="62"/>
        <v>2.4</v>
      </c>
      <c r="G1303" s="9">
        <f>_xlfn.XLOOKUP(I1303,过机服务商重量差!A:A,过机服务商重量差!L:L)</f>
        <v>24</v>
      </c>
      <c r="H1303" s="9" t="str">
        <f ca="1">IFERROR(LOOKUP(1,0/((B1303=名单!B:B)*(VALUE(AY1303)&gt;=名单!E:E)*(VALUE(AY1303)&lt;=名单!G:G)*(AA1303="正常走货")),名单!H:H),"否")</f>
        <v>否</v>
      </c>
      <c r="I1303" s="64" t="s">
        <v>4012</v>
      </c>
      <c r="J1303" s="64" t="s">
        <v>4014</v>
      </c>
      <c r="L1303" s="65" t="s">
        <v>78</v>
      </c>
      <c r="N1303" s="64" t="s">
        <v>18</v>
      </c>
      <c r="O1303" s="66"/>
      <c r="P1303" s="66"/>
      <c r="T1303" s="66"/>
      <c r="U1303" s="65" t="s">
        <v>4015</v>
      </c>
      <c r="V1303" s="65" t="s">
        <v>14413</v>
      </c>
      <c r="W1303" s="66"/>
      <c r="Y1303" s="66"/>
      <c r="Z1303" s="66"/>
      <c r="AA1303" s="65" t="s">
        <v>14382</v>
      </c>
      <c r="AQ1303" s="64">
        <v>240</v>
      </c>
      <c r="AU1303" s="66"/>
      <c r="AV1303" s="66"/>
      <c r="AX1303" s="66"/>
      <c r="AY1303" s="67" t="s">
        <v>15698</v>
      </c>
      <c r="BC1303" s="66"/>
      <c r="BE1303" s="66"/>
    </row>
    <row r="1304" spans="1:58">
      <c r="A1304" s="9" t="str">
        <f t="shared" si="60"/>
        <v>2026-01</v>
      </c>
      <c r="B1304" s="9" t="str">
        <f>_xlfn.XLOOKUP(I1304,过机服务商重量差!A:A,过机服务商重量差!G:G)</f>
        <v>小旋风</v>
      </c>
      <c r="C1304" s="9" t="str">
        <f>IF(N1304="FBA","主营产品",IF(N1304="专线","专线",LOOKUP(1,0/((G1304&gt;=提成标准!D:D)*(G1304&lt;提成标准!E:E)),提成标准!C:C)))</f>
        <v>快递大货</v>
      </c>
      <c r="D1304" s="9">
        <f t="shared" si="61"/>
        <v>38.5</v>
      </c>
      <c r="E1304" s="9">
        <f>_xlfn.XLOOKUP(C1304,提成标准!C:C,提成标准!H:H,"")</f>
        <v>0.1</v>
      </c>
      <c r="F1304" s="9">
        <f t="shared" si="62"/>
        <v>3.85</v>
      </c>
      <c r="G1304" s="9">
        <f>_xlfn.XLOOKUP(I1304,过机服务商重量差!A:A,过机服务商重量差!L:L)</f>
        <v>38.5</v>
      </c>
      <c r="H1304" s="9" t="str">
        <f ca="1">IFERROR(LOOKUP(1,0/((B1304=名单!B:B)*(VALUE(AY1304)&gt;=名单!E:E)*(VALUE(AY1304)&lt;=名单!G:G)*(AA1304="正常走货")),名单!H:H),"否")</f>
        <v>否</v>
      </c>
      <c r="I1304" s="64" t="s">
        <v>4016</v>
      </c>
      <c r="J1304" s="64" t="s">
        <v>4018</v>
      </c>
      <c r="L1304" s="65" t="s">
        <v>428</v>
      </c>
      <c r="N1304" s="64" t="s">
        <v>18</v>
      </c>
      <c r="O1304" s="66"/>
      <c r="P1304" s="66"/>
      <c r="T1304" s="66"/>
      <c r="U1304" s="65" t="s">
        <v>442</v>
      </c>
      <c r="V1304" s="65" t="s">
        <v>14413</v>
      </c>
      <c r="W1304" s="66"/>
      <c r="Y1304" s="66"/>
      <c r="Z1304" s="66"/>
      <c r="AA1304" s="65" t="s">
        <v>14382</v>
      </c>
      <c r="AQ1304" s="64">
        <v>90.5</v>
      </c>
      <c r="AV1304" s="66"/>
      <c r="AX1304" s="66"/>
      <c r="AY1304" s="67" t="s">
        <v>15699</v>
      </c>
      <c r="BE1304" s="66"/>
    </row>
    <row r="1305" spans="1:58">
      <c r="A1305" s="9" t="str">
        <f t="shared" si="60"/>
        <v>2026-01</v>
      </c>
      <c r="B1305" s="9" t="str">
        <f>_xlfn.XLOOKUP(I1305,过机服务商重量差!A:A,过机服务商重量差!G:G)</f>
        <v>玉麒麟</v>
      </c>
      <c r="C1305" s="9" t="str">
        <f>IF(N1305="FBA","主营产品",IF(N1305="专线","专线",LOOKUP(1,0/((G1305&gt;=提成标准!D:D)*(G1305&lt;提成标准!E:E)),提成标准!C:C)))</f>
        <v>快递小货</v>
      </c>
      <c r="D1305" s="9">
        <f t="shared" si="61"/>
        <v>1</v>
      </c>
      <c r="E1305" s="9">
        <f>_xlfn.XLOOKUP(C1305,提成标准!C:C,提成标准!H:H,"")</f>
        <v>2</v>
      </c>
      <c r="F1305" s="9">
        <f t="shared" si="62"/>
        <v>2</v>
      </c>
      <c r="G1305" s="9">
        <f>_xlfn.XLOOKUP(I1305,过机服务商重量差!A:A,过机服务商重量差!L:L)</f>
        <v>10</v>
      </c>
      <c r="H1305" s="9" t="str">
        <f ca="1">IFERROR(LOOKUP(1,0/((B1305=名单!B:B)*(VALUE(AY1305)&gt;=名单!E:E)*(VALUE(AY1305)&lt;=名单!G:G)*(AA1305="正常走货")),名单!H:H),"否")</f>
        <v>否</v>
      </c>
      <c r="I1305" s="64" t="s">
        <v>4019</v>
      </c>
      <c r="J1305" s="64" t="s">
        <v>4021</v>
      </c>
      <c r="L1305" s="65" t="s">
        <v>17</v>
      </c>
      <c r="N1305" s="64" t="s">
        <v>18</v>
      </c>
      <c r="O1305" s="66"/>
      <c r="P1305" s="66"/>
      <c r="T1305" s="66"/>
      <c r="U1305" s="65" t="s">
        <v>767</v>
      </c>
      <c r="V1305" s="65" t="s">
        <v>14385</v>
      </c>
      <c r="W1305" s="66"/>
      <c r="Y1305" s="66"/>
      <c r="Z1305" s="66"/>
      <c r="AA1305" s="65" t="s">
        <v>14382</v>
      </c>
      <c r="AB1305" s="66"/>
      <c r="AQ1305" s="64">
        <v>162.13</v>
      </c>
      <c r="AV1305" s="66"/>
      <c r="AX1305" s="66"/>
      <c r="AY1305" s="67" t="s">
        <v>15700</v>
      </c>
      <c r="BC1305" s="66"/>
      <c r="BE1305" s="66"/>
    </row>
    <row r="1306" spans="1:58">
      <c r="A1306" s="9" t="str">
        <f t="shared" si="60"/>
        <v>2026-01</v>
      </c>
      <c r="B1306" s="9" t="str">
        <f>_xlfn.XLOOKUP(I1306,过机服务商重量差!A:A,过机服务商重量差!G:G)</f>
        <v>帅时莹</v>
      </c>
      <c r="C1306" s="9" t="str">
        <f>IF(N1306="FBA","主营产品",IF(N1306="专线","专线",LOOKUP(1,0/((G1306&gt;=提成标准!D:D)*(G1306&lt;提成标准!E:E)),提成标准!C:C)))</f>
        <v>快递小货</v>
      </c>
      <c r="D1306" s="9">
        <f t="shared" si="61"/>
        <v>1</v>
      </c>
      <c r="E1306" s="9">
        <f>_xlfn.XLOOKUP(C1306,提成标准!C:C,提成标准!H:H,"")</f>
        <v>2</v>
      </c>
      <c r="F1306" s="9">
        <f t="shared" si="62"/>
        <v>2</v>
      </c>
      <c r="G1306" s="9">
        <f>_xlfn.XLOOKUP(I1306,过机服务商重量差!A:A,过机服务商重量差!L:L)</f>
        <v>11</v>
      </c>
      <c r="H1306" s="9" t="str">
        <f ca="1">IFERROR(LOOKUP(1,0/((B1306=名单!B:B)*(VALUE(AY1306)&gt;=名单!E:E)*(VALUE(AY1306)&lt;=名单!G:G)*(AA1306="正常走货")),名单!H:H),"否")</f>
        <v>否</v>
      </c>
      <c r="I1306" s="64" t="s">
        <v>4022</v>
      </c>
      <c r="J1306" s="64" t="s">
        <v>4024</v>
      </c>
      <c r="L1306" s="65" t="s">
        <v>287</v>
      </c>
      <c r="N1306" s="64" t="s">
        <v>18</v>
      </c>
      <c r="O1306" s="66"/>
      <c r="P1306" s="66"/>
      <c r="T1306" s="66"/>
      <c r="U1306" s="65" t="s">
        <v>442</v>
      </c>
      <c r="V1306" s="65" t="s">
        <v>14413</v>
      </c>
      <c r="W1306" s="66"/>
      <c r="Y1306" s="66"/>
      <c r="Z1306" s="66"/>
      <c r="AA1306" s="65" t="s">
        <v>14382</v>
      </c>
      <c r="AB1306" s="66"/>
      <c r="AQ1306" s="64">
        <v>54.4</v>
      </c>
      <c r="AV1306" s="66"/>
      <c r="AX1306" s="66"/>
      <c r="AY1306" s="67" t="s">
        <v>15701</v>
      </c>
      <c r="BC1306" s="66"/>
      <c r="BE1306" s="66"/>
    </row>
    <row r="1307" spans="1:58">
      <c r="A1307" s="9" t="str">
        <f t="shared" ref="A1307:A1339" si="63">MID(AY1307,1,7)</f>
        <v>2026-01</v>
      </c>
      <c r="B1307" s="9" t="str">
        <f>_xlfn.XLOOKUP(I1307,过机服务商重量差!A:A,过机服务商重量差!G:G)</f>
        <v>帅时莹</v>
      </c>
      <c r="C1307" s="9" t="str">
        <f>IF(N1307="FBA","主营产品",IF(N1307="专线","专线",LOOKUP(1,0/((G1307&gt;=提成标准!D:D)*(G1307&lt;提成标准!E:E)),提成标准!C:C)))</f>
        <v>快递大货</v>
      </c>
      <c r="D1307" s="9">
        <f t="shared" ref="D1307:D1341" si="64">IF(C1307="快递小货",1,IF(C1307="主营产品",0,G1307))</f>
        <v>37</v>
      </c>
      <c r="E1307" s="9">
        <f>_xlfn.XLOOKUP(C1307,提成标准!C:C,提成标准!H:H,"")</f>
        <v>0.1</v>
      </c>
      <c r="F1307" s="9">
        <f t="shared" ref="F1307:F1341" si="65">D1307*E1307</f>
        <v>3.7</v>
      </c>
      <c r="G1307" s="9">
        <f>_xlfn.XLOOKUP(I1307,过机服务商重量差!A:A,过机服务商重量差!L:L)</f>
        <v>37</v>
      </c>
      <c r="H1307" s="9" t="str">
        <f ca="1">IFERROR(LOOKUP(1,0/((B1307=名单!B:B)*(VALUE(AY1307)&gt;=名单!E:E)*(VALUE(AY1307)&lt;=名单!G:G)*(AA1307="正常走货")),名单!H:H),"否")</f>
        <v>否</v>
      </c>
      <c r="I1307" s="64" t="s">
        <v>4025</v>
      </c>
      <c r="J1307" s="64" t="s">
        <v>4027</v>
      </c>
      <c r="L1307" s="65" t="s">
        <v>140</v>
      </c>
      <c r="N1307" s="64" t="s">
        <v>18</v>
      </c>
      <c r="O1307" s="66"/>
      <c r="P1307" s="66"/>
      <c r="T1307" s="66"/>
      <c r="U1307" s="65" t="s">
        <v>99</v>
      </c>
      <c r="V1307" s="65" t="s">
        <v>14413</v>
      </c>
      <c r="W1307" s="66"/>
      <c r="Y1307" s="66"/>
      <c r="Z1307" s="66"/>
      <c r="AA1307" s="65" t="s">
        <v>14382</v>
      </c>
      <c r="AQ1307" s="64">
        <v>293.1</v>
      </c>
      <c r="AU1307" s="66"/>
      <c r="AV1307" s="66"/>
      <c r="AX1307" s="66"/>
      <c r="AY1307" s="67" t="s">
        <v>15702</v>
      </c>
      <c r="BC1307" s="66"/>
      <c r="BE1307" s="66"/>
      <c r="BF1307" s="66"/>
    </row>
    <row r="1308" spans="1:58">
      <c r="A1308" s="9" t="str">
        <f t="shared" si="63"/>
        <v>2026-01</v>
      </c>
      <c r="B1308" s="9" t="str">
        <f>_xlfn.XLOOKUP(I1308,过机服务商重量差!A:A,过机服务商重量差!G:G)</f>
        <v>无崖子</v>
      </c>
      <c r="C1308" s="9" t="str">
        <f>IF(N1308="FBA","主营产品",IF(N1308="专线","专线",LOOKUP(1,0/((G1308&gt;=提成标准!D:D)*(G1308&lt;提成标准!E:E)),提成标准!C:C)))</f>
        <v>快递小货</v>
      </c>
      <c r="D1308" s="9">
        <f t="shared" si="64"/>
        <v>1</v>
      </c>
      <c r="E1308" s="9">
        <f>_xlfn.XLOOKUP(C1308,提成标准!C:C,提成标准!H:H,"")</f>
        <v>2</v>
      </c>
      <c r="F1308" s="9">
        <f t="shared" si="65"/>
        <v>2</v>
      </c>
      <c r="G1308" s="9">
        <f>_xlfn.XLOOKUP(I1308,过机服务商重量差!A:A,过机服务商重量差!L:L)</f>
        <v>8</v>
      </c>
      <c r="H1308" s="9" t="str">
        <f ca="1">IFERROR(LOOKUP(1,0/((B1308=名单!B:B)*(VALUE(AY1308)&gt;=名单!E:E)*(VALUE(AY1308)&lt;=名单!G:G)*(AA1308="正常走货")),名单!H:H),"否")</f>
        <v>是</v>
      </c>
      <c r="I1308" s="64" t="s">
        <v>4028</v>
      </c>
      <c r="J1308" s="64" t="s">
        <v>4030</v>
      </c>
      <c r="L1308" s="65" t="s">
        <v>845</v>
      </c>
      <c r="N1308" s="64" t="s">
        <v>18</v>
      </c>
      <c r="O1308" s="66"/>
      <c r="P1308" s="66"/>
      <c r="T1308" s="66"/>
      <c r="U1308" s="65" t="s">
        <v>86</v>
      </c>
      <c r="V1308" s="65" t="s">
        <v>14381</v>
      </c>
      <c r="W1308" s="66"/>
      <c r="Y1308" s="66"/>
      <c r="Z1308" s="66"/>
      <c r="AA1308" s="65" t="s">
        <v>14382</v>
      </c>
      <c r="AQ1308" s="64">
        <v>0</v>
      </c>
      <c r="AU1308" s="66"/>
      <c r="AV1308" s="66"/>
      <c r="AW1308" s="66"/>
      <c r="AX1308" s="66"/>
      <c r="AY1308" s="67" t="s">
        <v>15703</v>
      </c>
      <c r="BE1308" s="66"/>
    </row>
    <row r="1309" spans="1:58">
      <c r="A1309" s="9" t="str">
        <f t="shared" si="63"/>
        <v>2026-01</v>
      </c>
      <c r="B1309" s="9" t="str">
        <f>_xlfn.XLOOKUP(I1309,过机服务商重量差!A:A,过机服务商重量差!G:G)</f>
        <v>007</v>
      </c>
      <c r="C1309" s="9" t="str">
        <f>IF(N1309="FBA","主营产品",IF(N1309="专线","专线",LOOKUP(1,0/((G1309&gt;=提成标准!D:D)*(G1309&lt;提成标准!E:E)),提成标准!C:C)))</f>
        <v>快递大货</v>
      </c>
      <c r="D1309" s="9">
        <f t="shared" si="64"/>
        <v>54</v>
      </c>
      <c r="E1309" s="9">
        <f>_xlfn.XLOOKUP(C1309,提成标准!C:C,提成标准!H:H,"")</f>
        <v>0.1</v>
      </c>
      <c r="F1309" s="9">
        <f t="shared" si="65"/>
        <v>5.4</v>
      </c>
      <c r="G1309" s="9">
        <f>_xlfn.XLOOKUP(I1309,过机服务商重量差!A:A,过机服务商重量差!L:L)</f>
        <v>54</v>
      </c>
      <c r="H1309" s="9" t="str">
        <f ca="1">IFERROR(LOOKUP(1,0/((B1309=名单!B:B)*(VALUE(AY1309)&gt;=名单!E:E)*(VALUE(AY1309)&lt;=名单!G:G)*(AA1309="正常走货")),名单!H:H),"否")</f>
        <v>否</v>
      </c>
      <c r="I1309" s="64" t="s">
        <v>4031</v>
      </c>
      <c r="J1309" s="64" t="s">
        <v>4033</v>
      </c>
      <c r="L1309" s="65" t="s">
        <v>266</v>
      </c>
      <c r="N1309" s="64" t="s">
        <v>18</v>
      </c>
      <c r="O1309" s="66"/>
      <c r="P1309" s="66"/>
      <c r="T1309" s="66"/>
      <c r="U1309" s="65" t="s">
        <v>156</v>
      </c>
      <c r="V1309" s="65" t="s">
        <v>14389</v>
      </c>
      <c r="W1309" s="66"/>
      <c r="Y1309" s="66"/>
      <c r="Z1309" s="66"/>
      <c r="AA1309" s="65" t="s">
        <v>14382</v>
      </c>
      <c r="AQ1309" s="64">
        <v>626.4</v>
      </c>
      <c r="AU1309" s="66"/>
      <c r="AV1309" s="66"/>
      <c r="AW1309" s="66"/>
      <c r="AX1309" s="66"/>
      <c r="AY1309" s="67" t="s">
        <v>15704</v>
      </c>
      <c r="BC1309" s="66"/>
      <c r="BE1309" s="66"/>
    </row>
    <row r="1310" spans="1:58">
      <c r="A1310" s="9" t="str">
        <f t="shared" si="63"/>
        <v>2026-01</v>
      </c>
      <c r="B1310" s="9" t="str">
        <f>_xlfn.XLOOKUP(I1310,过机服务商重量差!A:A,过机服务商重量差!G:G)</f>
        <v>玉麒麟</v>
      </c>
      <c r="C1310" s="9" t="str">
        <f>IF(N1310="FBA","主营产品",IF(N1310="专线","专线",LOOKUP(1,0/((G1310&gt;=提成标准!D:D)*(G1310&lt;提成标准!E:E)),提成标准!C:C)))</f>
        <v>快递小货</v>
      </c>
      <c r="D1310" s="9">
        <f t="shared" si="64"/>
        <v>1</v>
      </c>
      <c r="E1310" s="9">
        <f>_xlfn.XLOOKUP(C1310,提成标准!C:C,提成标准!H:H,"")</f>
        <v>2</v>
      </c>
      <c r="F1310" s="9">
        <f t="shared" si="65"/>
        <v>2</v>
      </c>
      <c r="G1310" s="9">
        <f>_xlfn.XLOOKUP(I1310,过机服务商重量差!A:A,过机服务商重量差!L:L)</f>
        <v>4.5</v>
      </c>
      <c r="H1310" s="9" t="str">
        <f ca="1">IFERROR(LOOKUP(1,0/((B1310=名单!B:B)*(VALUE(AY1310)&gt;=名单!E:E)*(VALUE(AY1310)&lt;=名单!G:G)*(AA1310="正常走货")),名单!H:H),"否")</f>
        <v>否</v>
      </c>
      <c r="I1310" s="64" t="s">
        <v>4034</v>
      </c>
      <c r="J1310" s="64" t="s">
        <v>4036</v>
      </c>
      <c r="L1310" s="65" t="s">
        <v>17</v>
      </c>
      <c r="N1310" s="64" t="s">
        <v>18</v>
      </c>
      <c r="O1310" s="66"/>
      <c r="P1310" s="66"/>
      <c r="T1310" s="66"/>
      <c r="U1310" s="65" t="s">
        <v>152</v>
      </c>
      <c r="V1310" s="65" t="s">
        <v>14385</v>
      </c>
      <c r="W1310" s="66"/>
      <c r="Y1310" s="66"/>
      <c r="Z1310" s="66"/>
      <c r="AA1310" s="65" t="s">
        <v>14382</v>
      </c>
      <c r="AQ1310" s="64">
        <v>39.6</v>
      </c>
      <c r="AV1310" s="66"/>
      <c r="AX1310" s="66"/>
      <c r="AY1310" s="67" t="s">
        <v>15705</v>
      </c>
      <c r="BE1310" s="66"/>
    </row>
    <row r="1311" spans="1:58">
      <c r="A1311" s="9" t="str">
        <f t="shared" si="63"/>
        <v>2026-01</v>
      </c>
      <c r="B1311" s="9" t="str">
        <f>_xlfn.XLOOKUP(I1311,过机服务商重量差!A:A,过机服务商重量差!G:G)</f>
        <v>风清扬</v>
      </c>
      <c r="C1311" s="9" t="str">
        <f>IF(N1311="FBA","主营产品",IF(N1311="专线","专线",LOOKUP(1,0/((G1311&gt;=提成标准!D:D)*(G1311&lt;提成标准!E:E)),提成标准!C:C)))</f>
        <v>快递大货</v>
      </c>
      <c r="D1311" s="9">
        <f t="shared" si="64"/>
        <v>141</v>
      </c>
      <c r="E1311" s="9">
        <f>_xlfn.XLOOKUP(C1311,提成标准!C:C,提成标准!H:H,"")</f>
        <v>0.1</v>
      </c>
      <c r="F1311" s="9">
        <f t="shared" si="65"/>
        <v>14.1</v>
      </c>
      <c r="G1311" s="9">
        <f>_xlfn.XLOOKUP(I1311,过机服务商重量差!A:A,过机服务商重量差!L:L)</f>
        <v>141</v>
      </c>
      <c r="H1311" s="9" t="str">
        <f ca="1">IFERROR(LOOKUP(1,0/((B1311=名单!B:B)*(VALUE(AY1311)&gt;=名单!E:E)*(VALUE(AY1311)&lt;=名单!G:G)*(AA1311="正常走货")),名单!H:H),"否")</f>
        <v>否</v>
      </c>
      <c r="I1311" s="64" t="s">
        <v>4037</v>
      </c>
      <c r="J1311" s="64" t="s">
        <v>50</v>
      </c>
      <c r="L1311" s="65" t="s">
        <v>51</v>
      </c>
      <c r="N1311" s="64" t="s">
        <v>18</v>
      </c>
      <c r="O1311" s="66"/>
      <c r="P1311" s="66"/>
      <c r="T1311" s="66"/>
      <c r="U1311" s="65" t="s">
        <v>471</v>
      </c>
      <c r="V1311" s="64" t="s">
        <v>14389</v>
      </c>
      <c r="W1311" s="66"/>
      <c r="Y1311" s="66"/>
      <c r="Z1311" s="66"/>
      <c r="AA1311" s="65" t="s">
        <v>14382</v>
      </c>
      <c r="AQ1311" s="64">
        <v>479.4</v>
      </c>
      <c r="AU1311" s="66"/>
      <c r="AV1311" s="66"/>
      <c r="AW1311" s="66"/>
      <c r="AX1311" s="66"/>
      <c r="AY1311" s="67" t="s">
        <v>15706</v>
      </c>
      <c r="BC1311" s="66"/>
      <c r="BE1311" s="66"/>
    </row>
    <row r="1312" spans="1:58">
      <c r="A1312" s="9" t="str">
        <f t="shared" si="63"/>
        <v>2026-01</v>
      </c>
      <c r="B1312" s="9" t="str">
        <f>_xlfn.XLOOKUP(I1312,过机服务商重量差!A:A,过机服务商重量差!G:G)</f>
        <v>无崖子</v>
      </c>
      <c r="C1312" s="9" t="str">
        <f>IF(N1312="FBA","主营产品",IF(N1312="专线","专线",LOOKUP(1,0/((G1312&gt;=提成标准!D:D)*(G1312&lt;提成标准!E:E)),提成标准!C:C)))</f>
        <v>快递小货</v>
      </c>
      <c r="D1312" s="9">
        <f t="shared" si="64"/>
        <v>1</v>
      </c>
      <c r="E1312" s="9">
        <f>_xlfn.XLOOKUP(C1312,提成标准!C:C,提成标准!H:H,"")</f>
        <v>2</v>
      </c>
      <c r="F1312" s="9">
        <f t="shared" si="65"/>
        <v>2</v>
      </c>
      <c r="G1312" s="9">
        <f>_xlfn.XLOOKUP(I1312,过机服务商重量差!A:A,过机服务商重量差!L:L)</f>
        <v>2</v>
      </c>
      <c r="H1312" s="9" t="str">
        <f ca="1">IFERROR(LOOKUP(1,0/((B1312=名单!B:B)*(VALUE(AY1312)&gt;=名单!E:E)*(VALUE(AY1312)&lt;=名单!G:G)*(AA1312="正常走货")),名单!H:H),"否")</f>
        <v>是</v>
      </c>
      <c r="I1312" s="64" t="s">
        <v>4039</v>
      </c>
      <c r="J1312" s="64" t="s">
        <v>4041</v>
      </c>
      <c r="L1312" s="65" t="s">
        <v>2292</v>
      </c>
      <c r="N1312" s="64" t="s">
        <v>18</v>
      </c>
      <c r="O1312" s="66"/>
      <c r="P1312" s="66"/>
      <c r="T1312" s="66"/>
      <c r="U1312" s="65" t="s">
        <v>203</v>
      </c>
      <c r="V1312" s="65" t="s">
        <v>14381</v>
      </c>
      <c r="W1312" s="66"/>
      <c r="Y1312" s="66"/>
      <c r="Z1312" s="66"/>
      <c r="AA1312" s="65" t="s">
        <v>14382</v>
      </c>
      <c r="AQ1312" s="64">
        <v>0</v>
      </c>
      <c r="AV1312" s="66"/>
      <c r="AX1312" s="66"/>
      <c r="AY1312" s="67" t="s">
        <v>15707</v>
      </c>
      <c r="BE1312" s="66"/>
    </row>
    <row r="1313" spans="1:57">
      <c r="A1313" s="9" t="str">
        <f t="shared" si="63"/>
        <v>2026-01</v>
      </c>
      <c r="B1313" s="9" t="str">
        <f>_xlfn.XLOOKUP(I1313,过机服务商重量差!A:A,过机服务商重量差!G:G)</f>
        <v>无崖子</v>
      </c>
      <c r="C1313" s="9" t="str">
        <f>IF(N1313="FBA","主营产品",IF(N1313="专线","专线",LOOKUP(1,0/((G1313&gt;=提成标准!D:D)*(G1313&lt;提成标准!E:E)),提成标准!C:C)))</f>
        <v>快递小货</v>
      </c>
      <c r="D1313" s="9">
        <f t="shared" si="64"/>
        <v>1</v>
      </c>
      <c r="E1313" s="9">
        <f>_xlfn.XLOOKUP(C1313,提成标准!C:C,提成标准!H:H,"")</f>
        <v>2</v>
      </c>
      <c r="F1313" s="9">
        <f t="shared" si="65"/>
        <v>2</v>
      </c>
      <c r="G1313" s="9">
        <f>_xlfn.XLOOKUP(I1313,过机服务商重量差!A:A,过机服务商重量差!L:L)</f>
        <v>8</v>
      </c>
      <c r="H1313" s="9" t="str">
        <f ca="1">IFERROR(LOOKUP(1,0/((B1313=名单!B:B)*(VALUE(AY1313)&gt;=名单!E:E)*(VALUE(AY1313)&lt;=名单!G:G)*(AA1313="正常走货")),名单!H:H),"否")</f>
        <v>是</v>
      </c>
      <c r="I1313" s="64" t="s">
        <v>4042</v>
      </c>
      <c r="J1313" s="64" t="s">
        <v>4044</v>
      </c>
      <c r="L1313" s="65" t="s">
        <v>603</v>
      </c>
      <c r="N1313" s="64" t="s">
        <v>18</v>
      </c>
      <c r="O1313" s="66"/>
      <c r="P1313" s="66"/>
      <c r="T1313" s="66"/>
      <c r="U1313" s="65" t="s">
        <v>454</v>
      </c>
      <c r="V1313" s="64" t="s">
        <v>14410</v>
      </c>
      <c r="W1313" s="66"/>
      <c r="Y1313" s="66"/>
      <c r="Z1313" s="66"/>
      <c r="AA1313" s="65" t="s">
        <v>14382</v>
      </c>
      <c r="AQ1313" s="64">
        <v>133.6</v>
      </c>
      <c r="AU1313" s="66"/>
      <c r="AV1313" s="66"/>
      <c r="AW1313" s="66"/>
      <c r="AX1313" s="66"/>
      <c r="AY1313" s="67" t="s">
        <v>15708</v>
      </c>
      <c r="BC1313" s="66"/>
      <c r="BE1313" s="66"/>
    </row>
    <row r="1314" spans="1:57">
      <c r="A1314" s="9" t="str">
        <f t="shared" si="63"/>
        <v>2026-01</v>
      </c>
      <c r="B1314" s="9" t="str">
        <f>_xlfn.XLOOKUP(I1314,过机服务商重量差!A:A,过机服务商重量差!G:G)</f>
        <v>帅时莹</v>
      </c>
      <c r="C1314" s="9" t="str">
        <f>IF(N1314="FBA","主营产品",IF(N1314="专线","专线",LOOKUP(1,0/((G1314&gt;=提成标准!D:D)*(G1314&lt;提成标准!E:E)),提成标准!C:C)))</f>
        <v>快递大货</v>
      </c>
      <c r="D1314" s="9">
        <f t="shared" si="64"/>
        <v>83</v>
      </c>
      <c r="E1314" s="9">
        <f>_xlfn.XLOOKUP(C1314,提成标准!C:C,提成标准!H:H,"")</f>
        <v>0.1</v>
      </c>
      <c r="F1314" s="9">
        <f t="shared" si="65"/>
        <v>8.3</v>
      </c>
      <c r="G1314" s="9">
        <f>_xlfn.XLOOKUP(I1314,过机服务商重量差!A:A,过机服务商重量差!L:L)</f>
        <v>83</v>
      </c>
      <c r="H1314" s="9" t="str">
        <f ca="1">IFERROR(LOOKUP(1,0/((B1314=名单!B:B)*(VALUE(AY1314)&gt;=名单!E:E)*(VALUE(AY1314)&lt;=名单!G:G)*(AA1314="正常走货")),名单!H:H),"否")</f>
        <v>否</v>
      </c>
      <c r="I1314" s="64" t="s">
        <v>4045</v>
      </c>
      <c r="J1314" s="64" t="s">
        <v>4047</v>
      </c>
      <c r="L1314" s="65" t="s">
        <v>97</v>
      </c>
      <c r="N1314" s="64" t="s">
        <v>18</v>
      </c>
      <c r="O1314" s="66"/>
      <c r="P1314" s="66"/>
      <c r="T1314" s="66"/>
      <c r="U1314" s="65" t="s">
        <v>187</v>
      </c>
      <c r="V1314" s="65" t="s">
        <v>14413</v>
      </c>
      <c r="W1314" s="66"/>
      <c r="Y1314" s="66"/>
      <c r="Z1314" s="66"/>
      <c r="AA1314" s="65" t="s">
        <v>14382</v>
      </c>
      <c r="AQ1314" s="64">
        <v>165.1</v>
      </c>
      <c r="AU1314" s="66"/>
      <c r="AV1314" s="66"/>
      <c r="AW1314" s="66"/>
      <c r="AX1314" s="66"/>
      <c r="AY1314" s="67" t="s">
        <v>15709</v>
      </c>
      <c r="BE1314" s="66"/>
    </row>
    <row r="1315" spans="1:57">
      <c r="A1315" s="9" t="str">
        <f t="shared" si="63"/>
        <v>2026-01</v>
      </c>
      <c r="B1315" s="9" t="str">
        <f>_xlfn.XLOOKUP(I1315,过机服务商重量差!A:A,过机服务商重量差!G:G)</f>
        <v>小旋风</v>
      </c>
      <c r="C1315" s="9" t="str">
        <f>IF(N1315="FBA","主营产品",IF(N1315="专线","专线",LOOKUP(1,0/((G1315&gt;=提成标准!D:D)*(G1315&lt;提成标准!E:E)),提成标准!C:C)))</f>
        <v>快递小货</v>
      </c>
      <c r="D1315" s="9">
        <f t="shared" si="64"/>
        <v>1</v>
      </c>
      <c r="E1315" s="9">
        <f>_xlfn.XLOOKUP(C1315,提成标准!C:C,提成标准!H:H,"")</f>
        <v>2</v>
      </c>
      <c r="F1315" s="9">
        <f t="shared" si="65"/>
        <v>2</v>
      </c>
      <c r="G1315" s="9">
        <f>_xlfn.XLOOKUP(I1315,过机服务商重量差!A:A,过机服务商重量差!L:L)</f>
        <v>9.5</v>
      </c>
      <c r="H1315" s="9" t="str">
        <f ca="1">IFERROR(LOOKUP(1,0/((B1315=名单!B:B)*(VALUE(AY1315)&gt;=名单!E:E)*(VALUE(AY1315)&lt;=名单!G:G)*(AA1315="正常走货")),名单!H:H),"否")</f>
        <v>否</v>
      </c>
      <c r="I1315" s="64" t="s">
        <v>4048</v>
      </c>
      <c r="J1315" s="64" t="s">
        <v>4050</v>
      </c>
      <c r="L1315" s="65" t="s">
        <v>310</v>
      </c>
      <c r="N1315" s="64" t="s">
        <v>18</v>
      </c>
      <c r="O1315" s="66"/>
      <c r="P1315" s="66"/>
      <c r="T1315" s="66"/>
      <c r="U1315" s="65" t="s">
        <v>292</v>
      </c>
      <c r="V1315" s="65" t="s">
        <v>14413</v>
      </c>
      <c r="W1315" s="66"/>
      <c r="Y1315" s="66"/>
      <c r="Z1315" s="66"/>
      <c r="AA1315" s="65" t="s">
        <v>14382</v>
      </c>
      <c r="AQ1315" s="64">
        <v>91</v>
      </c>
      <c r="AV1315" s="66"/>
      <c r="AX1315" s="66"/>
      <c r="AY1315" s="67" t="s">
        <v>15710</v>
      </c>
      <c r="BE1315" s="66"/>
    </row>
    <row r="1316" spans="1:57">
      <c r="A1316" s="9" t="str">
        <f t="shared" si="63"/>
        <v>2026-01</v>
      </c>
      <c r="B1316" s="9" t="str">
        <f>_xlfn.XLOOKUP(I1316,过机服务商重量差!A:A,过机服务商重量差!G:G)</f>
        <v>玉麒麟</v>
      </c>
      <c r="C1316" s="9" t="str">
        <f>IF(N1316="FBA","主营产品",IF(N1316="专线","专线",LOOKUP(1,0/((G1316&gt;=提成标准!D:D)*(G1316&lt;提成标准!E:E)),提成标准!C:C)))</f>
        <v>快递小货</v>
      </c>
      <c r="D1316" s="9">
        <f t="shared" si="64"/>
        <v>1</v>
      </c>
      <c r="E1316" s="9">
        <f>_xlfn.XLOOKUP(C1316,提成标准!C:C,提成标准!H:H,"")</f>
        <v>2</v>
      </c>
      <c r="F1316" s="9">
        <f t="shared" si="65"/>
        <v>2</v>
      </c>
      <c r="G1316" s="9">
        <f>_xlfn.XLOOKUP(I1316,过机服务商重量差!A:A,过机服务商重量差!L:L)</f>
        <v>3</v>
      </c>
      <c r="H1316" s="9" t="str">
        <f ca="1">IFERROR(LOOKUP(1,0/((B1316=名单!B:B)*(VALUE(AY1316)&gt;=名单!E:E)*(VALUE(AY1316)&lt;=名单!G:G)*(AA1316="正常走货")),名单!H:H),"否")</f>
        <v>否</v>
      </c>
      <c r="I1316" s="64" t="s">
        <v>4051</v>
      </c>
      <c r="J1316" s="64" t="s">
        <v>4053</v>
      </c>
      <c r="L1316" s="65" t="s">
        <v>17</v>
      </c>
      <c r="N1316" s="64" t="s">
        <v>18</v>
      </c>
      <c r="O1316" s="66"/>
      <c r="P1316" s="66"/>
      <c r="T1316" s="66"/>
      <c r="U1316" s="65" t="s">
        <v>215</v>
      </c>
      <c r="V1316" s="65" t="s">
        <v>14381</v>
      </c>
      <c r="W1316" s="66"/>
      <c r="Y1316" s="66"/>
      <c r="Z1316" s="66"/>
      <c r="AA1316" s="65" t="s">
        <v>14382</v>
      </c>
      <c r="AQ1316" s="64">
        <v>69.94</v>
      </c>
      <c r="AV1316" s="66"/>
      <c r="AX1316" s="66"/>
      <c r="AY1316" s="67" t="s">
        <v>15711</v>
      </c>
      <c r="BE1316" s="66"/>
    </row>
    <row r="1317" spans="1:57">
      <c r="A1317" s="9" t="str">
        <f t="shared" si="63"/>
        <v>2026-01</v>
      </c>
      <c r="B1317" s="9" t="str">
        <f>_xlfn.XLOOKUP(I1317,过机服务商重量差!A:A,过机服务商重量差!G:G)</f>
        <v>帅时莹</v>
      </c>
      <c r="C1317" s="9" t="str">
        <f>IF(N1317="FBA","主营产品",IF(N1317="专线","专线",LOOKUP(1,0/((G1317&gt;=提成标准!D:D)*(G1317&lt;提成标准!E:E)),提成标准!C:C)))</f>
        <v>快递大货</v>
      </c>
      <c r="D1317" s="9">
        <f t="shared" si="64"/>
        <v>29</v>
      </c>
      <c r="E1317" s="9">
        <f>_xlfn.XLOOKUP(C1317,提成标准!C:C,提成标准!H:H,"")</f>
        <v>0.1</v>
      </c>
      <c r="F1317" s="9">
        <f t="shared" si="65"/>
        <v>2.9</v>
      </c>
      <c r="G1317" s="9">
        <f>_xlfn.XLOOKUP(I1317,过机服务商重量差!A:A,过机服务商重量差!L:L)</f>
        <v>29</v>
      </c>
      <c r="H1317" s="9" t="str">
        <f ca="1">IFERROR(LOOKUP(1,0/((B1317=名单!B:B)*(VALUE(AY1317)&gt;=名单!E:E)*(VALUE(AY1317)&lt;=名单!G:G)*(AA1317="正常走货")),名单!H:H),"否")</f>
        <v>否</v>
      </c>
      <c r="I1317" s="64" t="s">
        <v>4054</v>
      </c>
      <c r="J1317" s="64" t="s">
        <v>4056</v>
      </c>
      <c r="L1317" s="65" t="s">
        <v>287</v>
      </c>
      <c r="N1317" s="64" t="s">
        <v>18</v>
      </c>
      <c r="O1317" s="66"/>
      <c r="P1317" s="66"/>
      <c r="T1317" s="66"/>
      <c r="U1317" s="65" t="s">
        <v>227</v>
      </c>
      <c r="V1317" s="65" t="s">
        <v>14413</v>
      </c>
      <c r="W1317" s="66"/>
      <c r="Y1317" s="66"/>
      <c r="Z1317" s="66"/>
      <c r="AA1317" s="65" t="s">
        <v>14382</v>
      </c>
      <c r="AQ1317" s="64">
        <v>116</v>
      </c>
      <c r="AV1317" s="66"/>
      <c r="AX1317" s="66"/>
      <c r="AY1317" s="67" t="s">
        <v>15712</v>
      </c>
      <c r="BE1317" s="66"/>
    </row>
    <row r="1318" spans="1:57">
      <c r="A1318" s="9" t="str">
        <f t="shared" si="63"/>
        <v>2026-01</v>
      </c>
      <c r="B1318" s="9" t="str">
        <f>_xlfn.XLOOKUP(I1318,过机服务商重量差!A:A,过机服务商重量差!G:G)</f>
        <v>无崖子</v>
      </c>
      <c r="C1318" s="9" t="str">
        <f>IF(N1318="FBA","主营产品",IF(N1318="专线","专线",LOOKUP(1,0/((G1318&gt;=提成标准!D:D)*(G1318&lt;提成标准!E:E)),提成标准!C:C)))</f>
        <v>快递大货</v>
      </c>
      <c r="D1318" s="9">
        <f t="shared" si="64"/>
        <v>45</v>
      </c>
      <c r="E1318" s="9">
        <f>_xlfn.XLOOKUP(C1318,提成标准!C:C,提成标准!H:H,"")</f>
        <v>0.1</v>
      </c>
      <c r="F1318" s="9">
        <f t="shared" si="65"/>
        <v>4.5</v>
      </c>
      <c r="G1318" s="9">
        <f>_xlfn.XLOOKUP(I1318,过机服务商重量差!A:A,过机服务商重量差!L:L)</f>
        <v>45</v>
      </c>
      <c r="H1318" s="9" t="str">
        <f ca="1">IFERROR(LOOKUP(1,0/((B1318=名单!B:B)*(VALUE(AY1318)&gt;=名单!E:E)*(VALUE(AY1318)&lt;=名单!G:G)*(AA1318="正常走货")),名单!H:H),"否")</f>
        <v>是</v>
      </c>
      <c r="I1318" s="64" t="s">
        <v>4057</v>
      </c>
      <c r="J1318" s="64" t="s">
        <v>4059</v>
      </c>
      <c r="L1318" s="65" t="s">
        <v>985</v>
      </c>
      <c r="N1318" s="64" t="s">
        <v>18</v>
      </c>
      <c r="O1318" s="66"/>
      <c r="P1318" s="66"/>
      <c r="T1318" s="66"/>
      <c r="U1318" s="65" t="s">
        <v>227</v>
      </c>
      <c r="V1318" s="65" t="s">
        <v>14413</v>
      </c>
      <c r="W1318" s="66"/>
      <c r="Y1318" s="66"/>
      <c r="Z1318" s="66"/>
      <c r="AA1318" s="65" t="s">
        <v>14382</v>
      </c>
      <c r="AQ1318" s="64">
        <v>567.24</v>
      </c>
      <c r="AV1318" s="66"/>
      <c r="AX1318" s="66"/>
      <c r="AY1318" s="67" t="s">
        <v>15713</v>
      </c>
      <c r="BC1318" s="66"/>
      <c r="BE1318" s="66"/>
    </row>
    <row r="1319" spans="1:57">
      <c r="A1319" s="9" t="str">
        <f t="shared" si="63"/>
        <v>2026-01</v>
      </c>
      <c r="B1319" s="9" t="str">
        <f>_xlfn.XLOOKUP(I1319,过机服务商重量差!A:A,过机服务商重量差!G:G)</f>
        <v>无崖子</v>
      </c>
      <c r="C1319" s="9" t="str">
        <f>IF(N1319="FBA","主营产品",IF(N1319="专线","专线",LOOKUP(1,0/((G1319&gt;=提成标准!D:D)*(G1319&lt;提成标准!E:E)),提成标准!C:C)))</f>
        <v>快递小货</v>
      </c>
      <c r="D1319" s="9">
        <f t="shared" si="64"/>
        <v>1</v>
      </c>
      <c r="E1319" s="9">
        <f>_xlfn.XLOOKUP(C1319,提成标准!C:C,提成标准!H:H,"")</f>
        <v>2</v>
      </c>
      <c r="F1319" s="9">
        <f t="shared" si="65"/>
        <v>2</v>
      </c>
      <c r="G1319" s="9">
        <f>_xlfn.XLOOKUP(I1319,过机服务商重量差!A:A,过机服务商重量差!L:L)</f>
        <v>2</v>
      </c>
      <c r="H1319" s="9" t="str">
        <f ca="1">IFERROR(LOOKUP(1,0/((B1319=名单!B:B)*(VALUE(AY1319)&gt;=名单!E:E)*(VALUE(AY1319)&lt;=名单!G:G)*(AA1319="正常走货")),名单!H:H),"否")</f>
        <v>是</v>
      </c>
      <c r="I1319" s="64" t="s">
        <v>4060</v>
      </c>
      <c r="J1319" s="64" t="s">
        <v>4062</v>
      </c>
      <c r="L1319" s="65" t="s">
        <v>160</v>
      </c>
      <c r="N1319" s="64" t="s">
        <v>18</v>
      </c>
      <c r="O1319" s="66"/>
      <c r="P1319" s="66"/>
      <c r="T1319" s="66"/>
      <c r="U1319" s="65" t="s">
        <v>408</v>
      </c>
      <c r="V1319" s="64" t="s">
        <v>14381</v>
      </c>
      <c r="W1319" s="66"/>
      <c r="Y1319" s="66"/>
      <c r="Z1319" s="66"/>
      <c r="AA1319" s="65" t="s">
        <v>14382</v>
      </c>
      <c r="AQ1319" s="64">
        <v>0</v>
      </c>
      <c r="AU1319" s="66"/>
      <c r="AV1319" s="66"/>
      <c r="AW1319" s="66"/>
      <c r="AX1319" s="66"/>
      <c r="AY1319" s="67" t="s">
        <v>15714</v>
      </c>
      <c r="BE1319" s="66"/>
    </row>
    <row r="1320" spans="1:57">
      <c r="A1320" s="9" t="str">
        <f t="shared" si="63"/>
        <v>2026-01</v>
      </c>
      <c r="B1320" s="9" t="str">
        <f>_xlfn.XLOOKUP(I1320,过机服务商重量差!A:A,过机服务商重量差!G:G)</f>
        <v>玉麒麟</v>
      </c>
      <c r="C1320" s="9" t="str">
        <f>IF(N1320="FBA","主营产品",IF(N1320="专线","专线",LOOKUP(1,0/((G1320&gt;=提成标准!D:D)*(G1320&lt;提成标准!E:E)),提成标准!C:C)))</f>
        <v>快递大货</v>
      </c>
      <c r="D1320" s="9">
        <f t="shared" si="64"/>
        <v>190</v>
      </c>
      <c r="E1320" s="9">
        <f>_xlfn.XLOOKUP(C1320,提成标准!C:C,提成标准!H:H,"")</f>
        <v>0.1</v>
      </c>
      <c r="F1320" s="9">
        <f t="shared" si="65"/>
        <v>19</v>
      </c>
      <c r="G1320" s="9">
        <f>_xlfn.XLOOKUP(I1320,过机服务商重量差!A:A,过机服务商重量差!L:L)</f>
        <v>190</v>
      </c>
      <c r="H1320" s="9" t="str">
        <f ca="1">IFERROR(LOOKUP(1,0/((B1320=名单!B:B)*(VALUE(AY1320)&gt;=名单!E:E)*(VALUE(AY1320)&lt;=名单!G:G)*(AA1320="正常走货")),名单!H:H),"否")</f>
        <v>否</v>
      </c>
      <c r="I1320" s="64" t="s">
        <v>4063</v>
      </c>
      <c r="J1320" s="64" t="s">
        <v>4065</v>
      </c>
      <c r="L1320" s="65" t="s">
        <v>17</v>
      </c>
      <c r="N1320" s="64" t="s">
        <v>18</v>
      </c>
      <c r="O1320" s="66"/>
      <c r="P1320" s="66"/>
      <c r="T1320" s="66"/>
      <c r="U1320" s="65" t="s">
        <v>306</v>
      </c>
      <c r="V1320" s="65" t="s">
        <v>14413</v>
      </c>
      <c r="W1320" s="66"/>
      <c r="Y1320" s="66"/>
      <c r="Z1320" s="66"/>
      <c r="AA1320" s="65" t="s">
        <v>14382</v>
      </c>
      <c r="AQ1320" s="64">
        <v>5080.78</v>
      </c>
      <c r="AV1320" s="66"/>
      <c r="AW1320" s="66"/>
      <c r="AX1320" s="66"/>
      <c r="AY1320" s="67" t="s">
        <v>15715</v>
      </c>
      <c r="BC1320" s="66"/>
      <c r="BE1320" s="66"/>
    </row>
    <row r="1321" spans="1:57">
      <c r="A1321" s="9" t="str">
        <f t="shared" si="63"/>
        <v>2026-01</v>
      </c>
      <c r="B1321" s="9" t="str">
        <f>_xlfn.XLOOKUP(I1321,过机服务商重量差!A:A,过机服务商重量差!G:G)</f>
        <v>风清扬</v>
      </c>
      <c r="C1321" s="9" t="str">
        <f>IF(N1321="FBA","主营产品",IF(N1321="专线","专线",LOOKUP(1,0/((G1321&gt;=提成标准!D:D)*(G1321&lt;提成标准!E:E)),提成标准!C:C)))</f>
        <v>快递小货</v>
      </c>
      <c r="D1321" s="9">
        <f t="shared" si="64"/>
        <v>1</v>
      </c>
      <c r="E1321" s="9">
        <f>_xlfn.XLOOKUP(C1321,提成标准!C:C,提成标准!H:H,"")</f>
        <v>2</v>
      </c>
      <c r="F1321" s="9">
        <f t="shared" si="65"/>
        <v>2</v>
      </c>
      <c r="G1321" s="9">
        <f>_xlfn.XLOOKUP(I1321,过机服务商重量差!A:A,过机服务商重量差!L:L)</f>
        <v>5</v>
      </c>
      <c r="H1321" s="9" t="str">
        <f ca="1">IFERROR(LOOKUP(1,0/((B1321=名单!B:B)*(VALUE(AY1321)&gt;=名单!E:E)*(VALUE(AY1321)&lt;=名单!G:G)*(AA1321="正常走货")),名单!H:H),"否")</f>
        <v>否</v>
      </c>
      <c r="I1321" s="64" t="s">
        <v>4066</v>
      </c>
      <c r="J1321" s="64" t="s">
        <v>4068</v>
      </c>
      <c r="L1321" s="65" t="s">
        <v>144</v>
      </c>
      <c r="N1321" s="64" t="s">
        <v>18</v>
      </c>
      <c r="O1321" s="66"/>
      <c r="P1321" s="66"/>
      <c r="T1321" s="66"/>
      <c r="U1321" s="65" t="s">
        <v>442</v>
      </c>
      <c r="V1321" s="65" t="s">
        <v>14413</v>
      </c>
      <c r="W1321" s="66"/>
      <c r="Y1321" s="66"/>
      <c r="Z1321" s="66"/>
      <c r="AA1321" s="65" t="s">
        <v>14382</v>
      </c>
      <c r="AQ1321" s="64">
        <v>86</v>
      </c>
      <c r="AV1321" s="66"/>
      <c r="AX1321" s="66"/>
      <c r="AY1321" s="67" t="s">
        <v>15716</v>
      </c>
      <c r="BE1321" s="66"/>
    </row>
    <row r="1322" spans="1:57">
      <c r="A1322" s="9" t="str">
        <f t="shared" si="63"/>
        <v>2026-01</v>
      </c>
      <c r="B1322" s="9" t="str">
        <f>_xlfn.XLOOKUP(I1322,过机服务商重量差!A:A,过机服务商重量差!G:G)</f>
        <v>无崖子</v>
      </c>
      <c r="C1322" s="9" t="str">
        <f>IF(N1322="FBA","主营产品",IF(N1322="专线","专线",LOOKUP(1,0/((G1322&gt;=提成标准!D:D)*(G1322&lt;提成标准!E:E)),提成标准!C:C)))</f>
        <v>快递大货</v>
      </c>
      <c r="D1322" s="9">
        <f t="shared" si="64"/>
        <v>59</v>
      </c>
      <c r="E1322" s="9">
        <f>_xlfn.XLOOKUP(C1322,提成标准!C:C,提成标准!H:H,"")</f>
        <v>0.1</v>
      </c>
      <c r="F1322" s="9">
        <f t="shared" si="65"/>
        <v>5.9</v>
      </c>
      <c r="G1322" s="9">
        <f>_xlfn.XLOOKUP(I1322,过机服务商重量差!A:A,过机服务商重量差!L:L)</f>
        <v>59</v>
      </c>
      <c r="H1322" s="9" t="str">
        <f ca="1">IFERROR(LOOKUP(1,0/((B1322=名单!B:B)*(VALUE(AY1322)&gt;=名单!E:E)*(VALUE(AY1322)&lt;=名单!G:G)*(AA1322="正常走货")),名单!H:H),"否")</f>
        <v>是</v>
      </c>
      <c r="I1322" s="64" t="s">
        <v>4069</v>
      </c>
      <c r="J1322" s="64" t="s">
        <v>4071</v>
      </c>
      <c r="L1322" s="64" t="s">
        <v>926</v>
      </c>
      <c r="N1322" s="64" t="s">
        <v>18</v>
      </c>
      <c r="O1322" s="66"/>
      <c r="P1322" s="66"/>
      <c r="T1322" s="66"/>
      <c r="U1322" s="65" t="s">
        <v>86</v>
      </c>
      <c r="V1322" s="65" t="s">
        <v>14381</v>
      </c>
      <c r="W1322" s="66"/>
      <c r="Y1322" s="66"/>
      <c r="Z1322" s="66"/>
      <c r="AA1322" s="65" t="s">
        <v>14382</v>
      </c>
      <c r="AQ1322" s="64">
        <v>0</v>
      </c>
      <c r="AU1322" s="66"/>
      <c r="AV1322" s="66"/>
      <c r="AX1322" s="66"/>
      <c r="AY1322" s="67" t="s">
        <v>15717</v>
      </c>
      <c r="BE1322" s="66"/>
    </row>
    <row r="1323" spans="1:57">
      <c r="A1323" s="9" t="str">
        <f t="shared" si="63"/>
        <v>2026-01</v>
      </c>
      <c r="B1323" s="9" t="str">
        <f>_xlfn.XLOOKUP(I1323,过机服务商重量差!A:A,过机服务商重量差!G:G)</f>
        <v>无崖子</v>
      </c>
      <c r="C1323" s="9" t="str">
        <f>IF(N1323="FBA","主营产品",IF(N1323="专线","专线",LOOKUP(1,0/((G1323&gt;=提成标准!D:D)*(G1323&lt;提成标准!E:E)),提成标准!C:C)))</f>
        <v>快递大货</v>
      </c>
      <c r="D1323" s="9">
        <f t="shared" si="64"/>
        <v>59</v>
      </c>
      <c r="E1323" s="9">
        <f>_xlfn.XLOOKUP(C1323,提成标准!C:C,提成标准!H:H,"")</f>
        <v>0.1</v>
      </c>
      <c r="F1323" s="9">
        <f t="shared" si="65"/>
        <v>5.9</v>
      </c>
      <c r="G1323" s="9">
        <f>_xlfn.XLOOKUP(I1323,过机服务商重量差!A:A,过机服务商重量差!L:L)</f>
        <v>59</v>
      </c>
      <c r="H1323" s="9" t="str">
        <f ca="1">IFERROR(LOOKUP(1,0/((B1323=名单!B:B)*(VALUE(AY1323)&gt;=名单!E:E)*(VALUE(AY1323)&lt;=名单!G:G)*(AA1323="正常走货")),名单!H:H),"否")</f>
        <v>是</v>
      </c>
      <c r="I1323" s="64" t="s">
        <v>4072</v>
      </c>
      <c r="J1323" s="64" t="s">
        <v>4074</v>
      </c>
      <c r="L1323" s="65" t="s">
        <v>926</v>
      </c>
      <c r="N1323" s="64" t="s">
        <v>18</v>
      </c>
      <c r="O1323" s="66"/>
      <c r="P1323" s="66"/>
      <c r="T1323" s="66"/>
      <c r="U1323" s="65" t="s">
        <v>86</v>
      </c>
      <c r="V1323" s="65" t="s">
        <v>14381</v>
      </c>
      <c r="W1323" s="66"/>
      <c r="Y1323" s="66"/>
      <c r="Z1323" s="66"/>
      <c r="AA1323" s="65" t="s">
        <v>14382</v>
      </c>
      <c r="AQ1323" s="64">
        <v>0</v>
      </c>
      <c r="AV1323" s="66"/>
      <c r="AX1323" s="66"/>
      <c r="AY1323" s="67" t="s">
        <v>15718</v>
      </c>
      <c r="BE1323" s="66"/>
    </row>
    <row r="1324" spans="1:57">
      <c r="A1324" s="9" t="str">
        <f t="shared" si="63"/>
        <v>2026-01</v>
      </c>
      <c r="B1324" s="9" t="str">
        <f>_xlfn.XLOOKUP(I1324,过机服务商重量差!A:A,过机服务商重量差!G:G)</f>
        <v>007</v>
      </c>
      <c r="C1324" s="9" t="str">
        <f>IF(N1324="FBA","主营产品",IF(N1324="专线","专线",LOOKUP(1,0/((G1324&gt;=提成标准!D:D)*(G1324&lt;提成标准!E:E)),提成标准!C:C)))</f>
        <v>快递大货</v>
      </c>
      <c r="D1324" s="9">
        <f t="shared" si="64"/>
        <v>569</v>
      </c>
      <c r="E1324" s="9">
        <f>_xlfn.XLOOKUP(C1324,提成标准!C:C,提成标准!H:H,"")</f>
        <v>0.1</v>
      </c>
      <c r="F1324" s="9">
        <f t="shared" si="65"/>
        <v>56.9</v>
      </c>
      <c r="G1324" s="9">
        <f>_xlfn.XLOOKUP(I1324,过机服务商重量差!A:A,过机服务商重量差!L:L)</f>
        <v>569</v>
      </c>
      <c r="H1324" s="9" t="str">
        <f ca="1">IFERROR(LOOKUP(1,0/((B1324=名单!B:B)*(VALUE(AY1324)&gt;=名单!E:E)*(VALUE(AY1324)&lt;=名单!G:G)*(AA1324="正常走货")),名单!H:H),"否")</f>
        <v>否</v>
      </c>
      <c r="I1324" s="64" t="s">
        <v>4075</v>
      </c>
      <c r="J1324" s="64" t="s">
        <v>4077</v>
      </c>
      <c r="L1324" s="65" t="s">
        <v>266</v>
      </c>
      <c r="N1324" s="64" t="s">
        <v>18</v>
      </c>
      <c r="O1324" s="66"/>
      <c r="P1324" s="66"/>
      <c r="T1324" s="66"/>
      <c r="U1324" s="65" t="s">
        <v>4078</v>
      </c>
      <c r="V1324" s="65" t="s">
        <v>14389</v>
      </c>
      <c r="W1324" s="66"/>
      <c r="Y1324" s="66"/>
      <c r="Z1324" s="66"/>
      <c r="AA1324" s="65" t="s">
        <v>14382</v>
      </c>
      <c r="AQ1324" s="64">
        <v>4893.4</v>
      </c>
      <c r="AU1324" s="66"/>
      <c r="AV1324" s="66"/>
      <c r="AW1324" s="66"/>
      <c r="AX1324" s="66"/>
      <c r="AY1324" s="67" t="s">
        <v>15719</v>
      </c>
      <c r="BE1324" s="66"/>
    </row>
    <row r="1325" spans="1:57">
      <c r="A1325" s="9" t="str">
        <f t="shared" si="63"/>
        <v>2026-01</v>
      </c>
      <c r="B1325" s="9" t="str">
        <f>_xlfn.XLOOKUP(I1325,过机服务商重量差!A:A,过机服务商重量差!G:G)</f>
        <v>玉麒麟</v>
      </c>
      <c r="C1325" s="9" t="str">
        <f>IF(N1325="FBA","主营产品",IF(N1325="专线","专线",LOOKUP(1,0/((G1325&gt;=提成标准!D:D)*(G1325&lt;提成标准!E:E)),提成标准!C:C)))</f>
        <v>快递小货</v>
      </c>
      <c r="D1325" s="9">
        <f t="shared" si="64"/>
        <v>1</v>
      </c>
      <c r="E1325" s="9">
        <f>_xlfn.XLOOKUP(C1325,提成标准!C:C,提成标准!H:H,"")</f>
        <v>2</v>
      </c>
      <c r="F1325" s="9">
        <f t="shared" si="65"/>
        <v>2</v>
      </c>
      <c r="G1325" s="9">
        <f>_xlfn.XLOOKUP(I1325,过机服务商重量差!A:A,过机服务商重量差!L:L)</f>
        <v>7</v>
      </c>
      <c r="H1325" s="9" t="str">
        <f ca="1">IFERROR(LOOKUP(1,0/((B1325=名单!B:B)*(VALUE(AY1325)&gt;=名单!E:E)*(VALUE(AY1325)&lt;=名单!G:G)*(AA1325="正常走货")),名单!H:H),"否")</f>
        <v>否</v>
      </c>
      <c r="I1325" s="64" t="s">
        <v>4079</v>
      </c>
      <c r="J1325" s="64" t="s">
        <v>4079</v>
      </c>
      <c r="L1325" s="65" t="s">
        <v>17</v>
      </c>
      <c r="N1325" s="64" t="s">
        <v>18</v>
      </c>
      <c r="O1325" s="66"/>
      <c r="P1325" s="66"/>
      <c r="T1325" s="66"/>
      <c r="U1325" s="65" t="s">
        <v>99</v>
      </c>
      <c r="V1325" s="65" t="s">
        <v>14413</v>
      </c>
      <c r="W1325" s="66"/>
      <c r="Y1325" s="66"/>
      <c r="Z1325" s="66"/>
      <c r="AA1325" s="65" t="s">
        <v>14382</v>
      </c>
      <c r="AQ1325" s="64">
        <v>2</v>
      </c>
      <c r="AV1325" s="66"/>
      <c r="AX1325" s="66"/>
      <c r="AY1325" s="67" t="s">
        <v>15720</v>
      </c>
      <c r="BE1325" s="66"/>
    </row>
    <row r="1326" spans="1:57">
      <c r="A1326" s="9" t="str">
        <f t="shared" si="63"/>
        <v>2026-01</v>
      </c>
      <c r="B1326" s="9" t="str">
        <f>_xlfn.XLOOKUP(I1326,过机服务商重量差!A:A,过机服务商重量差!G:G)</f>
        <v>玉麒麟</v>
      </c>
      <c r="C1326" s="9" t="str">
        <f>IF(N1326="FBA","主营产品",IF(N1326="专线","专线",LOOKUP(1,0/((G1326&gt;=提成标准!D:D)*(G1326&lt;提成标准!E:E)),提成标准!C:C)))</f>
        <v>快递小货</v>
      </c>
      <c r="D1326" s="9">
        <f t="shared" si="64"/>
        <v>1</v>
      </c>
      <c r="E1326" s="9">
        <f>_xlfn.XLOOKUP(C1326,提成标准!C:C,提成标准!H:H,"")</f>
        <v>2</v>
      </c>
      <c r="F1326" s="9">
        <f t="shared" si="65"/>
        <v>2</v>
      </c>
      <c r="G1326" s="9">
        <f>_xlfn.XLOOKUP(I1326,过机服务商重量差!A:A,过机服务商重量差!L:L)</f>
        <v>1</v>
      </c>
      <c r="H1326" s="9" t="str">
        <f ca="1">IFERROR(LOOKUP(1,0/((B1326=名单!B:B)*(VALUE(AY1326)&gt;=名单!E:E)*(VALUE(AY1326)&lt;=名单!G:G)*(AA1326="正常走货")),名单!H:H),"否")</f>
        <v>否</v>
      </c>
      <c r="I1326" s="64" t="s">
        <v>4081</v>
      </c>
      <c r="J1326" s="64" t="s">
        <v>4083</v>
      </c>
      <c r="L1326" s="65" t="s">
        <v>17</v>
      </c>
      <c r="N1326" s="64" t="s">
        <v>18</v>
      </c>
      <c r="O1326" s="66"/>
      <c r="P1326" s="66"/>
      <c r="T1326" s="66"/>
      <c r="U1326" s="65" t="s">
        <v>191</v>
      </c>
      <c r="V1326" s="65" t="s">
        <v>14413</v>
      </c>
      <c r="W1326" s="66"/>
      <c r="Y1326" s="66"/>
      <c r="Z1326" s="66"/>
      <c r="AA1326" s="65" t="s">
        <v>14382</v>
      </c>
      <c r="AQ1326" s="64">
        <v>264.8</v>
      </c>
      <c r="AV1326" s="66"/>
      <c r="AX1326" s="66"/>
      <c r="AY1326" s="67" t="s">
        <v>15721</v>
      </c>
      <c r="BE1326" s="66"/>
    </row>
    <row r="1327" spans="1:57">
      <c r="A1327" s="9" t="str">
        <f t="shared" si="63"/>
        <v>2026-01</v>
      </c>
      <c r="B1327" s="9" t="str">
        <f>_xlfn.XLOOKUP(I1327,过机服务商重量差!A:A,过机服务商重量差!G:G)</f>
        <v>玉麒麟</v>
      </c>
      <c r="C1327" s="9" t="str">
        <f>IF(N1327="FBA","主营产品",IF(N1327="专线","专线",LOOKUP(1,0/((G1327&gt;=提成标准!D:D)*(G1327&lt;提成标准!E:E)),提成标准!C:C)))</f>
        <v>快递大货</v>
      </c>
      <c r="D1327" s="9">
        <f t="shared" si="64"/>
        <v>73</v>
      </c>
      <c r="E1327" s="9">
        <f>_xlfn.XLOOKUP(C1327,提成标准!C:C,提成标准!H:H,"")</f>
        <v>0.1</v>
      </c>
      <c r="F1327" s="9">
        <f t="shared" si="65"/>
        <v>7.3</v>
      </c>
      <c r="G1327" s="9">
        <f>_xlfn.XLOOKUP(I1327,过机服务商重量差!A:A,过机服务商重量差!L:L)</f>
        <v>73</v>
      </c>
      <c r="H1327" s="9" t="str">
        <f ca="1">IFERROR(LOOKUP(1,0/((B1327=名单!B:B)*(VALUE(AY1327)&gt;=名单!E:E)*(VALUE(AY1327)&lt;=名单!G:G)*(AA1327="正常走货")),名单!H:H),"否")</f>
        <v>否</v>
      </c>
      <c r="I1327" s="64" t="s">
        <v>4084</v>
      </c>
      <c r="J1327" s="64" t="s">
        <v>4086</v>
      </c>
      <c r="L1327" s="65" t="s">
        <v>17</v>
      </c>
      <c r="N1327" s="64" t="s">
        <v>18</v>
      </c>
      <c r="O1327" s="66"/>
      <c r="P1327" s="66"/>
      <c r="T1327" s="66"/>
      <c r="U1327" s="65" t="s">
        <v>152</v>
      </c>
      <c r="V1327" s="65" t="s">
        <v>14385</v>
      </c>
      <c r="W1327" s="66"/>
      <c r="Y1327" s="66"/>
      <c r="Z1327" s="66"/>
      <c r="AA1327" s="65" t="s">
        <v>14382</v>
      </c>
      <c r="AQ1327" s="64">
        <v>590.1</v>
      </c>
      <c r="AU1327" s="66"/>
      <c r="AV1327" s="66"/>
      <c r="AX1327" s="66"/>
      <c r="AY1327" s="67" t="s">
        <v>15722</v>
      </c>
      <c r="BE1327" s="66"/>
    </row>
    <row r="1328" spans="1:57">
      <c r="A1328" s="9" t="str">
        <f t="shared" si="63"/>
        <v>2026-01</v>
      </c>
      <c r="B1328" s="9" t="str">
        <f>_xlfn.XLOOKUP(I1328,过机服务商重量差!A:A,过机服务商重量差!G:G)</f>
        <v>玉麒麟</v>
      </c>
      <c r="C1328" s="9" t="str">
        <f>IF(N1328="FBA","主营产品",IF(N1328="专线","专线",LOOKUP(1,0/((G1328&gt;=提成标准!D:D)*(G1328&lt;提成标准!E:E)),提成标准!C:C)))</f>
        <v>快递小货</v>
      </c>
      <c r="D1328" s="9">
        <f t="shared" si="64"/>
        <v>1</v>
      </c>
      <c r="E1328" s="9">
        <f>_xlfn.XLOOKUP(C1328,提成标准!C:C,提成标准!H:H,"")</f>
        <v>2</v>
      </c>
      <c r="F1328" s="9">
        <f t="shared" si="65"/>
        <v>2</v>
      </c>
      <c r="G1328" s="9">
        <f>_xlfn.XLOOKUP(I1328,过机服务商重量差!A:A,过机服务商重量差!L:L)</f>
        <v>7</v>
      </c>
      <c r="H1328" s="9" t="str">
        <f ca="1">IFERROR(LOOKUP(1,0/((B1328=名单!B:B)*(VALUE(AY1328)&gt;=名单!E:E)*(VALUE(AY1328)&lt;=名单!G:G)*(AA1328="正常走货")),名单!H:H),"否")</f>
        <v>否</v>
      </c>
      <c r="I1328" s="64" t="s">
        <v>4087</v>
      </c>
      <c r="J1328" s="64" t="s">
        <v>4089</v>
      </c>
      <c r="L1328" s="65" t="s">
        <v>17</v>
      </c>
      <c r="N1328" s="64" t="s">
        <v>18</v>
      </c>
      <c r="O1328" s="66"/>
      <c r="P1328" s="66"/>
      <c r="T1328" s="66"/>
      <c r="U1328" s="65" t="s">
        <v>152</v>
      </c>
      <c r="V1328" s="65" t="s">
        <v>14385</v>
      </c>
      <c r="W1328" s="66"/>
      <c r="Y1328" s="66"/>
      <c r="Z1328" s="66"/>
      <c r="AA1328" s="65" t="s">
        <v>14382</v>
      </c>
      <c r="AQ1328" s="64">
        <v>66.22</v>
      </c>
      <c r="AV1328" s="66"/>
      <c r="AX1328" s="66"/>
      <c r="AY1328" s="67" t="s">
        <v>15723</v>
      </c>
      <c r="BE1328" s="66"/>
    </row>
    <row r="1329" spans="1:57">
      <c r="A1329" s="9" t="str">
        <f t="shared" si="63"/>
        <v>2026-01</v>
      </c>
      <c r="B1329" s="9" t="str">
        <f>_xlfn.XLOOKUP(I1329,过机服务商重量差!A:A,过机服务商重量差!G:G)</f>
        <v>无崖子</v>
      </c>
      <c r="C1329" s="9" t="str">
        <f>IF(N1329="FBA","主营产品",IF(N1329="专线","专线",LOOKUP(1,0/((G1329&gt;=提成标准!D:D)*(G1329&lt;提成标准!E:E)),提成标准!C:C)))</f>
        <v>快递大货</v>
      </c>
      <c r="D1329" s="9">
        <f t="shared" si="64"/>
        <v>48</v>
      </c>
      <c r="E1329" s="9">
        <f>_xlfn.XLOOKUP(C1329,提成标准!C:C,提成标准!H:H,"")</f>
        <v>0.1</v>
      </c>
      <c r="F1329" s="9">
        <f t="shared" si="65"/>
        <v>4.8</v>
      </c>
      <c r="G1329" s="9">
        <f>_xlfn.XLOOKUP(I1329,过机服务商重量差!A:A,过机服务商重量差!L:L)</f>
        <v>48</v>
      </c>
      <c r="H1329" s="9" t="str">
        <f ca="1">IFERROR(LOOKUP(1,0/((B1329=名单!B:B)*(VALUE(AY1329)&gt;=名单!E:E)*(VALUE(AY1329)&lt;=名单!G:G)*(AA1329="正常走货")),名单!H:H),"否")</f>
        <v>是</v>
      </c>
      <c r="I1329" s="64" t="s">
        <v>4090</v>
      </c>
      <c r="J1329" s="64" t="s">
        <v>4092</v>
      </c>
      <c r="L1329" s="65" t="s">
        <v>603</v>
      </c>
      <c r="N1329" s="64" t="s">
        <v>18</v>
      </c>
      <c r="O1329" s="66"/>
      <c r="P1329" s="66"/>
      <c r="T1329" s="66"/>
      <c r="U1329" s="65" t="s">
        <v>120</v>
      </c>
      <c r="V1329" s="65" t="s">
        <v>14385</v>
      </c>
      <c r="W1329" s="66"/>
      <c r="Y1329" s="66"/>
      <c r="Z1329" s="66"/>
      <c r="AA1329" s="65" t="s">
        <v>14382</v>
      </c>
      <c r="AQ1329" s="64">
        <v>482.2</v>
      </c>
      <c r="AV1329" s="66"/>
      <c r="AW1329" s="66"/>
      <c r="AX1329" s="66"/>
      <c r="AY1329" s="67" t="s">
        <v>15724</v>
      </c>
      <c r="BC1329" s="66"/>
      <c r="BE1329" s="66"/>
    </row>
    <row r="1330" spans="1:57">
      <c r="A1330" s="9" t="str">
        <f t="shared" si="63"/>
        <v>2026-01</v>
      </c>
      <c r="B1330" s="9" t="str">
        <f>_xlfn.XLOOKUP(I1330,过机服务商重量差!A:A,过机服务商重量差!G:G)</f>
        <v>小旋风</v>
      </c>
      <c r="C1330" s="9" t="str">
        <f>IF(N1330="FBA","主营产品",IF(N1330="专线","专线",LOOKUP(1,0/((G1330&gt;=提成标准!D:D)*(G1330&lt;提成标准!E:E)),提成标准!C:C)))</f>
        <v>快递大货</v>
      </c>
      <c r="D1330" s="9">
        <f t="shared" si="64"/>
        <v>95</v>
      </c>
      <c r="E1330" s="9">
        <f>_xlfn.XLOOKUP(C1330,提成标准!C:C,提成标准!H:H,"")</f>
        <v>0.1</v>
      </c>
      <c r="F1330" s="9">
        <f t="shared" si="65"/>
        <v>9.5</v>
      </c>
      <c r="G1330" s="9">
        <f>_xlfn.XLOOKUP(I1330,过机服务商重量差!A:A,过机服务商重量差!L:L)</f>
        <v>95</v>
      </c>
      <c r="H1330" s="9" t="str">
        <f ca="1">IFERROR(LOOKUP(1,0/((B1330=名单!B:B)*(VALUE(AY1330)&gt;=名单!E:E)*(VALUE(AY1330)&lt;=名单!G:G)*(AA1330="正常走货")),名单!H:H),"否")</f>
        <v>否</v>
      </c>
      <c r="I1330" s="64" t="s">
        <v>4093</v>
      </c>
      <c r="J1330" s="64" t="s">
        <v>4095</v>
      </c>
      <c r="L1330" s="65" t="s">
        <v>85</v>
      </c>
      <c r="N1330" s="64" t="s">
        <v>18</v>
      </c>
      <c r="O1330" s="66"/>
      <c r="P1330" s="66"/>
      <c r="T1330" s="66"/>
      <c r="U1330" s="65" t="s">
        <v>3182</v>
      </c>
      <c r="V1330" s="64" t="s">
        <v>15413</v>
      </c>
      <c r="W1330" s="66"/>
      <c r="Y1330" s="66"/>
      <c r="Z1330" s="66"/>
      <c r="AA1330" s="65" t="s">
        <v>14382</v>
      </c>
      <c r="AQ1330" s="64">
        <v>994</v>
      </c>
      <c r="AU1330" s="66"/>
      <c r="AV1330" s="66"/>
      <c r="AW1330" s="66"/>
      <c r="AX1330" s="66"/>
      <c r="AY1330" s="67" t="s">
        <v>15725</v>
      </c>
      <c r="BE1330" s="66"/>
    </row>
    <row r="1331" spans="1:57">
      <c r="A1331" s="9" t="str">
        <f t="shared" si="63"/>
        <v>2026-01</v>
      </c>
      <c r="B1331" s="9" t="str">
        <f>_xlfn.XLOOKUP(I1331,过机服务商重量差!A:A,过机服务商重量差!G:G)</f>
        <v>无崖子</v>
      </c>
      <c r="C1331" s="9" t="str">
        <f>IF(N1331="FBA","主营产品",IF(N1331="专线","专线",LOOKUP(1,0/((G1331&gt;=提成标准!D:D)*(G1331&lt;提成标准!E:E)),提成标准!C:C)))</f>
        <v>快递小货</v>
      </c>
      <c r="D1331" s="9">
        <f t="shared" si="64"/>
        <v>1</v>
      </c>
      <c r="E1331" s="9">
        <f>_xlfn.XLOOKUP(C1331,提成标准!C:C,提成标准!H:H,"")</f>
        <v>2</v>
      </c>
      <c r="F1331" s="9">
        <f t="shared" si="65"/>
        <v>2</v>
      </c>
      <c r="G1331" s="9">
        <f>_xlfn.XLOOKUP(I1331,过机服务商重量差!A:A,过机服务商重量差!L:L)</f>
        <v>10</v>
      </c>
      <c r="H1331" s="9" t="str">
        <f ca="1">IFERROR(LOOKUP(1,0/((B1331=名单!B:B)*(VALUE(AY1331)&gt;=名单!E:E)*(VALUE(AY1331)&lt;=名单!G:G)*(AA1331="正常走货")),名单!H:H),"否")</f>
        <v>是</v>
      </c>
      <c r="I1331" s="64" t="s">
        <v>4096</v>
      </c>
      <c r="J1331" s="64" t="s">
        <v>4098</v>
      </c>
      <c r="L1331" s="65" t="s">
        <v>590</v>
      </c>
      <c r="N1331" s="64" t="s">
        <v>18</v>
      </c>
      <c r="O1331" s="66"/>
      <c r="P1331" s="66"/>
      <c r="T1331" s="66"/>
      <c r="U1331" s="65" t="s">
        <v>2305</v>
      </c>
      <c r="V1331" s="65" t="s">
        <v>14413</v>
      </c>
      <c r="W1331" s="66"/>
      <c r="Y1331" s="66"/>
      <c r="Z1331" s="66"/>
      <c r="AA1331" s="65" t="s">
        <v>14382</v>
      </c>
      <c r="AQ1331" s="64">
        <v>90.94</v>
      </c>
      <c r="AV1331" s="66"/>
      <c r="AX1331" s="66"/>
      <c r="AY1331" s="67" t="s">
        <v>15726</v>
      </c>
      <c r="BE1331" s="66"/>
    </row>
    <row r="1332" spans="1:57">
      <c r="A1332" s="9" t="str">
        <f t="shared" si="63"/>
        <v>2026-01</v>
      </c>
      <c r="B1332" s="9" t="str">
        <f>_xlfn.XLOOKUP(I1332,过机服务商重量差!A:A,过机服务商重量差!G:G)</f>
        <v>风清扬</v>
      </c>
      <c r="C1332" s="9" t="str">
        <f>IF(N1332="FBA","主营产品",IF(N1332="专线","专线",LOOKUP(1,0/((G1332&gt;=提成标准!D:D)*(G1332&lt;提成标准!E:E)),提成标准!C:C)))</f>
        <v>快递大货</v>
      </c>
      <c r="D1332" s="9">
        <f t="shared" si="64"/>
        <v>107</v>
      </c>
      <c r="E1332" s="9">
        <f>_xlfn.XLOOKUP(C1332,提成标准!C:C,提成标准!H:H,"")</f>
        <v>0.1</v>
      </c>
      <c r="F1332" s="9">
        <f t="shared" si="65"/>
        <v>10.7</v>
      </c>
      <c r="G1332" s="9">
        <f>_xlfn.XLOOKUP(I1332,过机服务商重量差!A:A,过机服务商重量差!L:L)</f>
        <v>107</v>
      </c>
      <c r="H1332" s="9" t="str">
        <f ca="1">IFERROR(LOOKUP(1,0/((B1332=名单!B:B)*(VALUE(AY1332)&gt;=名单!E:E)*(VALUE(AY1332)&lt;=名单!G:G)*(AA1332="正常走货")),名单!H:H),"否")</f>
        <v>否</v>
      </c>
      <c r="I1332" s="64" t="s">
        <v>4099</v>
      </c>
      <c r="J1332" s="64" t="s">
        <v>50</v>
      </c>
      <c r="L1332" s="65" t="s">
        <v>51</v>
      </c>
      <c r="N1332" s="64" t="s">
        <v>18</v>
      </c>
      <c r="O1332" s="66"/>
      <c r="P1332" s="66"/>
      <c r="T1332" s="66"/>
      <c r="U1332" s="65" t="s">
        <v>39</v>
      </c>
      <c r="V1332" s="65" t="s">
        <v>14389</v>
      </c>
      <c r="W1332" s="66"/>
      <c r="Y1332" s="66"/>
      <c r="Z1332" s="66"/>
      <c r="AA1332" s="65" t="s">
        <v>14382</v>
      </c>
      <c r="AQ1332" s="64">
        <v>64.2</v>
      </c>
      <c r="AV1332" s="66"/>
      <c r="AX1332" s="66"/>
      <c r="AY1332" s="67" t="s">
        <v>15727</v>
      </c>
      <c r="BE1332" s="66"/>
    </row>
    <row r="1333" spans="1:57">
      <c r="A1333" s="9" t="str">
        <f t="shared" si="63"/>
        <v>2026-01</v>
      </c>
      <c r="B1333" s="9" t="str">
        <f>_xlfn.XLOOKUP(I1333,过机服务商重量差!A:A,过机服务商重量差!G:G)</f>
        <v>风清扬</v>
      </c>
      <c r="C1333" s="9" t="str">
        <f>IF(N1333="FBA","主营产品",IF(N1333="专线","专线",LOOKUP(1,0/((G1333&gt;=提成标准!D:D)*(G1333&lt;提成标准!E:E)),提成标准!C:C)))</f>
        <v>快递大货</v>
      </c>
      <c r="D1333" s="9">
        <f t="shared" si="64"/>
        <v>27</v>
      </c>
      <c r="E1333" s="9">
        <f>_xlfn.XLOOKUP(C1333,提成标准!C:C,提成标准!H:H,"")</f>
        <v>0.1</v>
      </c>
      <c r="F1333" s="9">
        <f t="shared" si="65"/>
        <v>2.7</v>
      </c>
      <c r="G1333" s="9">
        <f>_xlfn.XLOOKUP(I1333,过机服务商重量差!A:A,过机服务商重量差!L:L)</f>
        <v>27</v>
      </c>
      <c r="H1333" s="9" t="str">
        <f ca="1">IFERROR(LOOKUP(1,0/((B1333=名单!B:B)*(VALUE(AY1333)&gt;=名单!E:E)*(VALUE(AY1333)&lt;=名单!G:G)*(AA1333="正常走货")),名单!H:H),"否")</f>
        <v>否</v>
      </c>
      <c r="I1333" s="64" t="s">
        <v>4101</v>
      </c>
      <c r="J1333" s="64" t="s">
        <v>4103</v>
      </c>
      <c r="L1333" s="65" t="s">
        <v>144</v>
      </c>
      <c r="N1333" s="64" t="s">
        <v>18</v>
      </c>
      <c r="O1333" s="66"/>
      <c r="P1333" s="66"/>
      <c r="T1333" s="66"/>
      <c r="U1333" s="65" t="s">
        <v>292</v>
      </c>
      <c r="V1333" s="65" t="s">
        <v>14413</v>
      </c>
      <c r="W1333" s="66"/>
      <c r="Y1333" s="66"/>
      <c r="Z1333" s="66"/>
      <c r="AA1333" s="65" t="s">
        <v>14382</v>
      </c>
      <c r="AQ1333" s="64">
        <v>241</v>
      </c>
      <c r="AV1333" s="66"/>
      <c r="AX1333" s="66"/>
      <c r="AY1333" s="67" t="s">
        <v>15728</v>
      </c>
      <c r="BE1333" s="66"/>
    </row>
    <row r="1334" spans="1:57">
      <c r="A1334" s="9" t="str">
        <f t="shared" si="63"/>
        <v>2026-01</v>
      </c>
      <c r="B1334" s="9" t="str">
        <f>_xlfn.XLOOKUP(I1334,过机服务商重量差!A:A,过机服务商重量差!G:G)</f>
        <v>玉麒麟</v>
      </c>
      <c r="C1334" s="9" t="str">
        <f>IF(N1334="FBA","主营产品",IF(N1334="专线","专线",LOOKUP(1,0/((G1334&gt;=提成标准!D:D)*(G1334&lt;提成标准!E:E)),提成标准!C:C)))</f>
        <v>快递小货</v>
      </c>
      <c r="D1334" s="9">
        <f t="shared" si="64"/>
        <v>1</v>
      </c>
      <c r="E1334" s="9">
        <f>_xlfn.XLOOKUP(C1334,提成标准!C:C,提成标准!H:H,"")</f>
        <v>2</v>
      </c>
      <c r="F1334" s="9">
        <f t="shared" si="65"/>
        <v>2</v>
      </c>
      <c r="G1334" s="9">
        <f>_xlfn.XLOOKUP(I1334,过机服务商重量差!A:A,过机服务商重量差!L:L)</f>
        <v>7</v>
      </c>
      <c r="H1334" s="9" t="str">
        <f ca="1">IFERROR(LOOKUP(1,0/((B1334=名单!B:B)*(VALUE(AY1334)&gt;=名单!E:E)*(VALUE(AY1334)&lt;=名单!G:G)*(AA1334="正常走货")),名单!H:H),"否")</f>
        <v>否</v>
      </c>
      <c r="I1334" s="64" t="s">
        <v>4104</v>
      </c>
      <c r="J1334" s="64" t="s">
        <v>4106</v>
      </c>
      <c r="L1334" s="65" t="s">
        <v>17</v>
      </c>
      <c r="N1334" s="64" t="s">
        <v>18</v>
      </c>
      <c r="O1334" s="66"/>
      <c r="P1334" s="66"/>
      <c r="T1334" s="66"/>
      <c r="U1334" s="65" t="s">
        <v>130</v>
      </c>
      <c r="V1334" s="65" t="s">
        <v>14422</v>
      </c>
      <c r="W1334" s="66"/>
      <c r="Y1334" s="66"/>
      <c r="Z1334" s="66"/>
      <c r="AA1334" s="65" t="s">
        <v>14382</v>
      </c>
      <c r="AQ1334" s="64">
        <v>70.5</v>
      </c>
      <c r="AV1334" s="66"/>
      <c r="AX1334" s="66"/>
      <c r="AY1334" s="67" t="s">
        <v>15729</v>
      </c>
      <c r="BE1334" s="66"/>
    </row>
    <row r="1335" spans="1:57">
      <c r="A1335" s="9" t="str">
        <f t="shared" si="63"/>
        <v>2026-01</v>
      </c>
      <c r="B1335" s="9" t="str">
        <f>_xlfn.XLOOKUP(I1335,过机服务商重量差!A:A,过机服务商重量差!G:G)</f>
        <v>玉麒麟</v>
      </c>
      <c r="C1335" s="9" t="str">
        <f>IF(N1335="FBA","主营产品",IF(N1335="专线","专线",LOOKUP(1,0/((G1335&gt;=提成标准!D:D)*(G1335&lt;提成标准!E:E)),提成标准!C:C)))</f>
        <v>快递小货</v>
      </c>
      <c r="D1335" s="9">
        <f t="shared" si="64"/>
        <v>1</v>
      </c>
      <c r="E1335" s="9">
        <f>_xlfn.XLOOKUP(C1335,提成标准!C:C,提成标准!H:H,"")</f>
        <v>2</v>
      </c>
      <c r="F1335" s="9">
        <f t="shared" si="65"/>
        <v>2</v>
      </c>
      <c r="G1335" s="9">
        <f>_xlfn.XLOOKUP(I1335,过机服务商重量差!A:A,过机服务商重量差!L:L)</f>
        <v>10</v>
      </c>
      <c r="H1335" s="9" t="str">
        <f ca="1">IFERROR(LOOKUP(1,0/((B1335=名单!B:B)*(VALUE(AY1335)&gt;=名单!E:E)*(VALUE(AY1335)&lt;=名单!G:G)*(AA1335="正常走货")),名单!H:H),"否")</f>
        <v>否</v>
      </c>
      <c r="I1335" s="64" t="s">
        <v>4107</v>
      </c>
      <c r="J1335" s="64" t="s">
        <v>4109</v>
      </c>
      <c r="L1335" s="65" t="s">
        <v>17</v>
      </c>
      <c r="N1335" s="64" t="s">
        <v>18</v>
      </c>
      <c r="O1335" s="66"/>
      <c r="P1335" s="66"/>
      <c r="T1335" s="66"/>
      <c r="U1335" s="65" t="s">
        <v>152</v>
      </c>
      <c r="V1335" s="65" t="s">
        <v>14385</v>
      </c>
      <c r="W1335" s="66"/>
      <c r="Y1335" s="66"/>
      <c r="Z1335" s="66"/>
      <c r="AA1335" s="65" t="s">
        <v>14382</v>
      </c>
      <c r="AQ1335" s="64">
        <v>48.75</v>
      </c>
      <c r="AU1335" s="66"/>
      <c r="AV1335" s="66"/>
      <c r="AW1335" s="66"/>
      <c r="AX1335" s="66"/>
      <c r="AY1335" s="67" t="s">
        <v>15730</v>
      </c>
      <c r="BE1335" s="66"/>
    </row>
    <row r="1336" spans="1:57">
      <c r="A1336" s="9" t="str">
        <f t="shared" si="63"/>
        <v>2026-01</v>
      </c>
      <c r="B1336" s="9" t="str">
        <f>_xlfn.XLOOKUP(I1336,过机服务商重量差!A:A,过机服务商重量差!G:G)</f>
        <v>风清扬</v>
      </c>
      <c r="C1336" s="9" t="str">
        <f>IF(N1336="FBA","主营产品",IF(N1336="专线","专线",LOOKUP(1,0/((G1336&gt;=提成标准!D:D)*(G1336&lt;提成标准!E:E)),提成标准!C:C)))</f>
        <v>快递大货</v>
      </c>
      <c r="D1336" s="9">
        <f t="shared" si="64"/>
        <v>160</v>
      </c>
      <c r="E1336" s="9">
        <f>_xlfn.XLOOKUP(C1336,提成标准!C:C,提成标准!H:H,"")</f>
        <v>0.1</v>
      </c>
      <c r="F1336" s="9">
        <f t="shared" si="65"/>
        <v>16</v>
      </c>
      <c r="G1336" s="9">
        <f>_xlfn.XLOOKUP(I1336,过机服务商重量差!A:A,过机服务商重量差!L:L)</f>
        <v>160</v>
      </c>
      <c r="H1336" s="9" t="str">
        <f ca="1">IFERROR(LOOKUP(1,0/((B1336=名单!B:B)*(VALUE(AY1336)&gt;=名单!E:E)*(VALUE(AY1336)&lt;=名单!G:G)*(AA1336="正常走货")),名单!H:H),"否")</f>
        <v>否</v>
      </c>
      <c r="I1336" s="64" t="s">
        <v>4110</v>
      </c>
      <c r="J1336" s="64" t="s">
        <v>50</v>
      </c>
      <c r="L1336" s="65" t="s">
        <v>51</v>
      </c>
      <c r="N1336" s="64" t="s">
        <v>18</v>
      </c>
      <c r="O1336" s="66"/>
      <c r="P1336" s="66"/>
      <c r="T1336" s="66"/>
      <c r="U1336" s="65" t="s">
        <v>39</v>
      </c>
      <c r="V1336" s="65" t="s">
        <v>14389</v>
      </c>
      <c r="W1336" s="66"/>
      <c r="Y1336" s="66"/>
      <c r="Z1336" s="66"/>
      <c r="AA1336" s="65" t="s">
        <v>14382</v>
      </c>
      <c r="AQ1336" s="64">
        <v>108</v>
      </c>
      <c r="AV1336" s="66"/>
      <c r="AX1336" s="66"/>
      <c r="AY1336" s="67" t="s">
        <v>15731</v>
      </c>
      <c r="BE1336" s="66"/>
    </row>
    <row r="1337" spans="1:57">
      <c r="A1337" s="9" t="str">
        <f t="shared" si="63"/>
        <v>2026-01</v>
      </c>
      <c r="B1337" s="9" t="str">
        <f>_xlfn.XLOOKUP(I1337,过机服务商重量差!A:A,过机服务商重量差!G:G)</f>
        <v>风清扬</v>
      </c>
      <c r="C1337" s="9" t="str">
        <f>IF(N1337="FBA","主营产品",IF(N1337="专线","专线",LOOKUP(1,0/((G1337&gt;=提成标准!D:D)*(G1337&lt;提成标准!E:E)),提成标准!C:C)))</f>
        <v>快递大货</v>
      </c>
      <c r="D1337" s="9">
        <f t="shared" si="64"/>
        <v>26</v>
      </c>
      <c r="E1337" s="9">
        <f>_xlfn.XLOOKUP(C1337,提成标准!C:C,提成标准!H:H,"")</f>
        <v>0.1</v>
      </c>
      <c r="F1337" s="9">
        <f t="shared" si="65"/>
        <v>2.6</v>
      </c>
      <c r="G1337" s="9">
        <f>_xlfn.XLOOKUP(I1337,过机服务商重量差!A:A,过机服务商重量差!L:L)</f>
        <v>26</v>
      </c>
      <c r="H1337" s="9" t="str">
        <f ca="1">IFERROR(LOOKUP(1,0/((B1337=名单!B:B)*(VALUE(AY1337)&gt;=名单!E:E)*(VALUE(AY1337)&lt;=名单!G:G)*(AA1337="正常走货")),名单!H:H),"否")</f>
        <v>否</v>
      </c>
      <c r="I1337" s="64" t="s">
        <v>4112</v>
      </c>
      <c r="J1337" s="64" t="s">
        <v>50</v>
      </c>
      <c r="L1337" s="65" t="s">
        <v>51</v>
      </c>
      <c r="N1337" s="64" t="s">
        <v>18</v>
      </c>
      <c r="O1337" s="66"/>
      <c r="P1337" s="66"/>
      <c r="T1337" s="66"/>
      <c r="U1337" s="65" t="s">
        <v>39</v>
      </c>
      <c r="V1337" s="65" t="s">
        <v>14389</v>
      </c>
      <c r="W1337" s="66"/>
      <c r="Y1337" s="66"/>
      <c r="Z1337" s="66"/>
      <c r="AA1337" s="65" t="s">
        <v>14382</v>
      </c>
      <c r="AQ1337" s="64">
        <v>5.19999999999999</v>
      </c>
      <c r="AU1337" s="66"/>
      <c r="AV1337" s="66"/>
      <c r="AW1337" s="66"/>
      <c r="AX1337" s="66"/>
      <c r="AY1337" s="67" t="s">
        <v>15732</v>
      </c>
      <c r="BE1337" s="66"/>
    </row>
    <row r="1338" spans="1:57">
      <c r="A1338" s="9" t="str">
        <f t="shared" si="63"/>
        <v>2026-01</v>
      </c>
      <c r="B1338" s="9" t="str">
        <f>_xlfn.XLOOKUP(I1338,过机服务商重量差!A:A,过机服务商重量差!G:G)</f>
        <v>风清扬</v>
      </c>
      <c r="C1338" s="9" t="str">
        <f>IF(N1338="FBA","主营产品",IF(N1338="专线","专线",LOOKUP(1,0/((G1338&gt;=提成标准!D:D)*(G1338&lt;提成标准!E:E)),提成标准!C:C)))</f>
        <v>快递大货</v>
      </c>
      <c r="D1338" s="9">
        <f t="shared" si="64"/>
        <v>25</v>
      </c>
      <c r="E1338" s="9">
        <f>_xlfn.XLOOKUP(C1338,提成标准!C:C,提成标准!H:H,"")</f>
        <v>0.1</v>
      </c>
      <c r="F1338" s="9">
        <f t="shared" si="65"/>
        <v>2.5</v>
      </c>
      <c r="G1338" s="9">
        <f>_xlfn.XLOOKUP(I1338,过机服务商重量差!A:A,过机服务商重量差!L:L)</f>
        <v>25</v>
      </c>
      <c r="H1338" s="9" t="str">
        <f ca="1">IFERROR(LOOKUP(1,0/((B1338=名单!B:B)*(VALUE(AY1338)&gt;=名单!E:E)*(VALUE(AY1338)&lt;=名单!G:G)*(AA1338="正常走货")),名单!H:H),"否")</f>
        <v>否</v>
      </c>
      <c r="I1338" s="64" t="s">
        <v>4114</v>
      </c>
      <c r="J1338" s="64" t="s">
        <v>50</v>
      </c>
      <c r="L1338" s="65" t="s">
        <v>51</v>
      </c>
      <c r="N1338" s="64" t="s">
        <v>18</v>
      </c>
      <c r="O1338" s="66"/>
      <c r="P1338" s="66"/>
      <c r="T1338" s="66"/>
      <c r="U1338" s="65" t="s">
        <v>39</v>
      </c>
      <c r="V1338" s="65" t="s">
        <v>14389</v>
      </c>
      <c r="W1338" s="66"/>
      <c r="Y1338" s="66"/>
      <c r="Z1338" s="66"/>
      <c r="AA1338" s="65" t="s">
        <v>14382</v>
      </c>
      <c r="AQ1338" s="64">
        <v>-75.5</v>
      </c>
      <c r="AV1338" s="66"/>
      <c r="AX1338" s="66"/>
      <c r="AY1338" s="67" t="s">
        <v>15733</v>
      </c>
      <c r="BE1338" s="66"/>
    </row>
    <row r="1339" spans="1:57">
      <c r="A1339" s="9" t="str">
        <f t="shared" si="63"/>
        <v>2026-01</v>
      </c>
      <c r="B1339" s="9" t="str">
        <f>_xlfn.XLOOKUP(I1339,过机服务商重量差!A:A,过机服务商重量差!G:G)</f>
        <v>风清扬</v>
      </c>
      <c r="C1339" s="9" t="str">
        <f>IF(N1339="FBA","主营产品",IF(N1339="专线","专线",LOOKUP(1,0/((G1339&gt;=提成标准!D:D)*(G1339&lt;提成标准!E:E)),提成标准!C:C)))</f>
        <v>快递大货</v>
      </c>
      <c r="D1339" s="9">
        <f t="shared" si="64"/>
        <v>784</v>
      </c>
      <c r="E1339" s="9">
        <f>_xlfn.XLOOKUP(C1339,提成标准!C:C,提成标准!H:H,"")</f>
        <v>0.1</v>
      </c>
      <c r="F1339" s="9">
        <f t="shared" si="65"/>
        <v>78.4</v>
      </c>
      <c r="G1339" s="9">
        <f>_xlfn.XLOOKUP(I1339,过机服务商重量差!A:A,过机服务商重量差!L:L)</f>
        <v>784</v>
      </c>
      <c r="H1339" s="9" t="str">
        <f ca="1">IFERROR(LOOKUP(1,0/((B1339=名单!B:B)*(VALUE(AY1339)&gt;=名单!E:E)*(VALUE(AY1339)&lt;=名单!G:G)*(AA1339="正常走货")),名单!H:H),"否")</f>
        <v>否</v>
      </c>
      <c r="I1339" s="64" t="s">
        <v>4116</v>
      </c>
      <c r="J1339" s="64" t="s">
        <v>50</v>
      </c>
      <c r="L1339" s="65" t="s">
        <v>51</v>
      </c>
      <c r="N1339" s="64" t="s">
        <v>18</v>
      </c>
      <c r="O1339" s="66"/>
      <c r="P1339" s="66"/>
      <c r="T1339" s="66"/>
      <c r="U1339" s="65" t="s">
        <v>39</v>
      </c>
      <c r="V1339" s="65" t="s">
        <v>14389</v>
      </c>
      <c r="W1339" s="66"/>
      <c r="Y1339" s="66"/>
      <c r="Z1339" s="66"/>
      <c r="AA1339" s="65" t="s">
        <v>14382</v>
      </c>
      <c r="AQ1339" s="64">
        <v>282.4</v>
      </c>
      <c r="AV1339" s="66"/>
      <c r="AX1339" s="66"/>
      <c r="AY1339" s="67" t="s">
        <v>15734</v>
      </c>
      <c r="BE1339" s="66"/>
    </row>
    <row r="1340" spans="1:57">
      <c r="A1340" s="9" t="str">
        <f t="shared" ref="A1340:A1403" si="66">MID(AY1340,1,7)</f>
        <v>2026-01</v>
      </c>
      <c r="B1340" s="9" t="str">
        <f>_xlfn.XLOOKUP(I1340,过机服务商重量差!A:A,过机服务商重量差!G:G)</f>
        <v>帅时莹</v>
      </c>
      <c r="C1340" s="9" t="str">
        <f>IF(N1340="FBA","主营产品",IF(N1340="专线","专线",LOOKUP(1,0/((G1340&gt;=提成标准!D:D)*(G1340&lt;提成标准!E:E)),提成标准!C:C)))</f>
        <v>快递大货</v>
      </c>
      <c r="D1340" s="9">
        <f t="shared" si="64"/>
        <v>196</v>
      </c>
      <c r="E1340" s="9">
        <f>_xlfn.XLOOKUP(C1340,提成标准!C:C,提成标准!H:H,"")</f>
        <v>0.1</v>
      </c>
      <c r="F1340" s="9">
        <f t="shared" si="65"/>
        <v>19.6</v>
      </c>
      <c r="G1340" s="9">
        <f>_xlfn.XLOOKUP(I1340,过机服务商重量差!A:A,过机服务商重量差!L:L)</f>
        <v>196</v>
      </c>
      <c r="H1340" s="9" t="str">
        <f ca="1">IFERROR(LOOKUP(1,0/((B1340=名单!B:B)*(VALUE(AY1340)&gt;=名单!E:E)*(VALUE(AY1340)&lt;=名单!G:G)*(AA1340="正常走货")),名单!H:H),"否")</f>
        <v>否</v>
      </c>
      <c r="I1340" s="64" t="s">
        <v>4118</v>
      </c>
      <c r="J1340" s="64" t="s">
        <v>4120</v>
      </c>
      <c r="L1340" s="65" t="s">
        <v>1452</v>
      </c>
      <c r="N1340" s="64" t="s">
        <v>18</v>
      </c>
      <c r="O1340" s="66"/>
      <c r="P1340" s="66"/>
      <c r="T1340" s="66"/>
      <c r="U1340" s="65" t="s">
        <v>199</v>
      </c>
      <c r="V1340" s="65" t="s">
        <v>14442</v>
      </c>
      <c r="W1340" s="66"/>
      <c r="Y1340" s="66"/>
      <c r="Z1340" s="66"/>
      <c r="AA1340" s="65" t="s">
        <v>14382</v>
      </c>
      <c r="AQ1340" s="64">
        <v>1176</v>
      </c>
      <c r="AV1340" s="66"/>
      <c r="AX1340" s="66"/>
      <c r="AY1340" s="67" t="s">
        <v>15735</v>
      </c>
      <c r="BE1340" s="66"/>
    </row>
    <row r="1341" spans="1:57">
      <c r="A1341" s="9" t="str">
        <f t="shared" si="66"/>
        <v>2026-01</v>
      </c>
      <c r="B1341" s="9" t="str">
        <f>_xlfn.XLOOKUP(I1341,过机服务商重量差!A:A,过机服务商重量差!G:G)</f>
        <v>风清扬</v>
      </c>
      <c r="C1341" s="9" t="str">
        <f>IF(N1341="FBA","主营产品",IF(N1341="专线","专线",LOOKUP(1,0/((G1341&gt;=提成标准!D:D)*(G1341&lt;提成标准!E:E)),提成标准!C:C)))</f>
        <v>快递大货</v>
      </c>
      <c r="D1341" s="9">
        <f t="shared" si="64"/>
        <v>61</v>
      </c>
      <c r="E1341" s="9">
        <f>_xlfn.XLOOKUP(C1341,提成标准!C:C,提成标准!H:H,"")</f>
        <v>0.1</v>
      </c>
      <c r="F1341" s="9">
        <f t="shared" si="65"/>
        <v>6.1</v>
      </c>
      <c r="G1341" s="9">
        <f>_xlfn.XLOOKUP(I1341,过机服务商重量差!A:A,过机服务商重量差!L:L)</f>
        <v>61</v>
      </c>
      <c r="H1341" s="9" t="str">
        <f ca="1">IFERROR(LOOKUP(1,0/((B1341=名单!B:B)*(VALUE(AY1341)&gt;=名单!E:E)*(VALUE(AY1341)&lt;=名单!G:G)*(AA1341="正常走货")),名单!H:H),"否")</f>
        <v>否</v>
      </c>
      <c r="I1341" s="64" t="s">
        <v>4121</v>
      </c>
      <c r="J1341" s="64" t="s">
        <v>50</v>
      </c>
      <c r="L1341" s="65" t="s">
        <v>51</v>
      </c>
      <c r="N1341" s="64" t="s">
        <v>18</v>
      </c>
      <c r="O1341" s="66"/>
      <c r="P1341" s="66"/>
      <c r="T1341" s="66"/>
      <c r="U1341" s="65" t="s">
        <v>39</v>
      </c>
      <c r="V1341" s="65" t="s">
        <v>14389</v>
      </c>
      <c r="W1341" s="66"/>
      <c r="Y1341" s="66"/>
      <c r="Z1341" s="66"/>
      <c r="AA1341" s="65" t="s">
        <v>14382</v>
      </c>
      <c r="AQ1341" s="64">
        <v>-188.3</v>
      </c>
      <c r="AU1341" s="66"/>
      <c r="AV1341" s="66"/>
      <c r="AW1341" s="66"/>
      <c r="AX1341" s="66"/>
      <c r="AY1341" s="67" t="s">
        <v>15736</v>
      </c>
      <c r="BE1341" s="66"/>
    </row>
    <row r="1342" spans="1:57">
      <c r="A1342" s="9" t="str">
        <f t="shared" si="66"/>
        <v>2026-01</v>
      </c>
      <c r="B1342" s="9" t="str">
        <f>_xlfn.XLOOKUP(I1342,过机服务商重量差!A:A,过机服务商重量差!G:G)</f>
        <v>风清扬</v>
      </c>
      <c r="C1342" s="9" t="str">
        <f>IF(N1342="FBA","主营产品",IF(N1342="专线","专线",LOOKUP(1,0/((G1342&gt;=提成标准!D:D)*(G1342&lt;提成标准!E:E)),提成标准!C:C)))</f>
        <v>快递大货</v>
      </c>
      <c r="D1342" s="9">
        <f t="shared" ref="D1342:D1405" si="67">IF(C1342="快递小货",1,IF(C1342="主营产品",0,G1342))</f>
        <v>30</v>
      </c>
      <c r="E1342" s="9">
        <f>_xlfn.XLOOKUP(C1342,提成标准!C:C,提成标准!H:H,"")</f>
        <v>0.1</v>
      </c>
      <c r="F1342" s="9">
        <f t="shared" ref="F1342:F1405" si="68">D1342*E1342</f>
        <v>3</v>
      </c>
      <c r="G1342" s="9">
        <f>_xlfn.XLOOKUP(I1342,过机服务商重量差!A:A,过机服务商重量差!L:L)</f>
        <v>30</v>
      </c>
      <c r="H1342" s="9" t="str">
        <f ca="1">IFERROR(LOOKUP(1,0/((B1342=名单!B:B)*(VALUE(AY1342)&gt;=名单!E:E)*(VALUE(AY1342)&lt;=名单!G:G)*(AA1342="正常走货")),名单!H:H),"否")</f>
        <v>否</v>
      </c>
      <c r="I1342" s="64" t="s">
        <v>4123</v>
      </c>
      <c r="J1342" s="64" t="s">
        <v>50</v>
      </c>
      <c r="L1342" s="65" t="s">
        <v>51</v>
      </c>
      <c r="N1342" s="64" t="s">
        <v>18</v>
      </c>
      <c r="O1342" s="66"/>
      <c r="P1342" s="66"/>
      <c r="T1342" s="66"/>
      <c r="U1342" s="65" t="s">
        <v>39</v>
      </c>
      <c r="V1342" s="65" t="s">
        <v>14389</v>
      </c>
      <c r="W1342" s="66"/>
      <c r="Y1342" s="66"/>
      <c r="Z1342" s="66"/>
      <c r="AA1342" s="65" t="s">
        <v>14382</v>
      </c>
      <c r="AQ1342" s="64">
        <v>-169</v>
      </c>
      <c r="AV1342" s="66"/>
      <c r="AX1342" s="66"/>
      <c r="AY1342" s="67" t="s">
        <v>15737</v>
      </c>
      <c r="BE1342" s="66"/>
    </row>
    <row r="1343" spans="1:57">
      <c r="A1343" s="9" t="str">
        <f t="shared" si="66"/>
        <v>2026-01</v>
      </c>
      <c r="B1343" s="9" t="str">
        <f>_xlfn.XLOOKUP(I1343,过机服务商重量差!A:A,过机服务商重量差!G:G)</f>
        <v>风清扬</v>
      </c>
      <c r="C1343" s="9" t="str">
        <f>IF(N1343="FBA","主营产品",IF(N1343="专线","专线",LOOKUP(1,0/((G1343&gt;=提成标准!D:D)*(G1343&lt;提成标准!E:E)),提成标准!C:C)))</f>
        <v>快递大货</v>
      </c>
      <c r="D1343" s="9">
        <f t="shared" si="67"/>
        <v>71</v>
      </c>
      <c r="E1343" s="9">
        <f>_xlfn.XLOOKUP(C1343,提成标准!C:C,提成标准!H:H,"")</f>
        <v>0.1</v>
      </c>
      <c r="F1343" s="9">
        <f t="shared" si="68"/>
        <v>7.1</v>
      </c>
      <c r="G1343" s="9">
        <f>_xlfn.XLOOKUP(I1343,过机服务商重量差!A:A,过机服务商重量差!L:L)</f>
        <v>71</v>
      </c>
      <c r="H1343" s="9" t="str">
        <f ca="1">IFERROR(LOOKUP(1,0/((B1343=名单!B:B)*(VALUE(AY1343)&gt;=名单!E:E)*(VALUE(AY1343)&lt;=名单!G:G)*(AA1343="正常走货")),名单!H:H),"否")</f>
        <v>否</v>
      </c>
      <c r="I1343" s="64" t="s">
        <v>4125</v>
      </c>
      <c r="J1343" s="64" t="s">
        <v>50</v>
      </c>
      <c r="L1343" s="65" t="s">
        <v>51</v>
      </c>
      <c r="N1343" s="64" t="s">
        <v>18</v>
      </c>
      <c r="O1343" s="66"/>
      <c r="P1343" s="66"/>
      <c r="T1343" s="66"/>
      <c r="U1343" s="65" t="s">
        <v>39</v>
      </c>
      <c r="V1343" s="65" t="s">
        <v>14389</v>
      </c>
      <c r="W1343" s="66"/>
      <c r="Y1343" s="66"/>
      <c r="Z1343" s="66"/>
      <c r="AA1343" s="65" t="s">
        <v>14382</v>
      </c>
      <c r="AQ1343" s="64">
        <v>49.9</v>
      </c>
      <c r="AV1343" s="66"/>
      <c r="AX1343" s="66"/>
      <c r="AY1343" s="67" t="s">
        <v>15738</v>
      </c>
      <c r="BE1343" s="66"/>
    </row>
    <row r="1344" spans="1:57">
      <c r="A1344" s="9" t="str">
        <f t="shared" si="66"/>
        <v>2026-01</v>
      </c>
      <c r="B1344" s="9" t="str">
        <f>_xlfn.XLOOKUP(I1344,过机服务商重量差!A:A,过机服务商重量差!G:G)</f>
        <v>风清扬</v>
      </c>
      <c r="C1344" s="9" t="str">
        <f>IF(N1344="FBA","主营产品",IF(N1344="专线","专线",LOOKUP(1,0/((G1344&gt;=提成标准!D:D)*(G1344&lt;提成标准!E:E)),提成标准!C:C)))</f>
        <v>快递大货</v>
      </c>
      <c r="D1344" s="9">
        <f t="shared" si="67"/>
        <v>25</v>
      </c>
      <c r="E1344" s="9">
        <f>_xlfn.XLOOKUP(C1344,提成标准!C:C,提成标准!H:H,"")</f>
        <v>0.1</v>
      </c>
      <c r="F1344" s="9">
        <f t="shared" si="68"/>
        <v>2.5</v>
      </c>
      <c r="G1344" s="9">
        <f>_xlfn.XLOOKUP(I1344,过机服务商重量差!A:A,过机服务商重量差!L:L)</f>
        <v>25</v>
      </c>
      <c r="H1344" s="9" t="str">
        <f ca="1">IFERROR(LOOKUP(1,0/((B1344=名单!B:B)*(VALUE(AY1344)&gt;=名单!E:E)*(VALUE(AY1344)&lt;=名单!G:G)*(AA1344="正常走货")),名单!H:H),"否")</f>
        <v>否</v>
      </c>
      <c r="I1344" s="64" t="s">
        <v>4127</v>
      </c>
      <c r="J1344" s="64" t="s">
        <v>50</v>
      </c>
      <c r="L1344" s="65" t="s">
        <v>51</v>
      </c>
      <c r="N1344" s="64" t="s">
        <v>18</v>
      </c>
      <c r="O1344" s="66"/>
      <c r="P1344" s="66"/>
      <c r="R1344" s="66"/>
      <c r="T1344" s="66"/>
      <c r="U1344" s="65" t="s">
        <v>39</v>
      </c>
      <c r="V1344" s="65" t="s">
        <v>14389</v>
      </c>
      <c r="W1344" s="66"/>
      <c r="Y1344" s="66"/>
      <c r="Z1344" s="66"/>
      <c r="AA1344" s="65" t="s">
        <v>14382</v>
      </c>
      <c r="AQ1344" s="64">
        <v>7.5</v>
      </c>
      <c r="AU1344" s="66"/>
      <c r="AV1344" s="66"/>
      <c r="AW1344" s="66"/>
      <c r="AX1344" s="66"/>
      <c r="AY1344" s="67" t="s">
        <v>15739</v>
      </c>
      <c r="BE1344" s="66"/>
    </row>
    <row r="1345" spans="1:58">
      <c r="A1345" s="9" t="str">
        <f t="shared" si="66"/>
        <v>2026-01</v>
      </c>
      <c r="B1345" s="9" t="str">
        <f>_xlfn.XLOOKUP(I1345,过机服务商重量差!A:A,过机服务商重量差!G:G)</f>
        <v>风清扬</v>
      </c>
      <c r="C1345" s="9" t="str">
        <f>IF(N1345="FBA","主营产品",IF(N1345="专线","专线",LOOKUP(1,0/((G1345&gt;=提成标准!D:D)*(G1345&lt;提成标准!E:E)),提成标准!C:C)))</f>
        <v>快递大货</v>
      </c>
      <c r="D1345" s="9">
        <f t="shared" si="67"/>
        <v>144</v>
      </c>
      <c r="E1345" s="9">
        <f>_xlfn.XLOOKUP(C1345,提成标准!C:C,提成标准!H:H,"")</f>
        <v>0.1</v>
      </c>
      <c r="F1345" s="9">
        <f t="shared" si="68"/>
        <v>14.4</v>
      </c>
      <c r="G1345" s="9">
        <f>_xlfn.XLOOKUP(I1345,过机服务商重量差!A:A,过机服务商重量差!L:L)</f>
        <v>144</v>
      </c>
      <c r="H1345" s="9" t="str">
        <f ca="1">IFERROR(LOOKUP(1,0/((B1345=名单!B:B)*(VALUE(AY1345)&gt;=名单!E:E)*(VALUE(AY1345)&lt;=名单!G:G)*(AA1345="正常走货")),名单!H:H),"否")</f>
        <v>否</v>
      </c>
      <c r="I1345" s="64" t="s">
        <v>4129</v>
      </c>
      <c r="J1345" s="64" t="s">
        <v>50</v>
      </c>
      <c r="L1345" s="65" t="s">
        <v>51</v>
      </c>
      <c r="N1345" s="64" t="s">
        <v>18</v>
      </c>
      <c r="O1345" s="66"/>
      <c r="P1345" s="66"/>
      <c r="T1345" s="66"/>
      <c r="U1345" s="65" t="s">
        <v>39</v>
      </c>
      <c r="V1345" s="65" t="s">
        <v>14389</v>
      </c>
      <c r="W1345" s="66"/>
      <c r="Y1345" s="66"/>
      <c r="Z1345" s="66"/>
      <c r="AA1345" s="65" t="s">
        <v>14382</v>
      </c>
      <c r="AQ1345" s="64">
        <v>-1641.6</v>
      </c>
      <c r="AV1345" s="66"/>
      <c r="AX1345" s="66"/>
      <c r="AY1345" s="67" t="s">
        <v>15740</v>
      </c>
      <c r="BE1345" s="66"/>
    </row>
    <row r="1346" spans="1:58">
      <c r="A1346" s="9" t="str">
        <f t="shared" si="66"/>
        <v>2026-01</v>
      </c>
      <c r="B1346" s="9" t="str">
        <f>_xlfn.XLOOKUP(I1346,过机服务商重量差!A:A,过机服务商重量差!G:G)</f>
        <v>风清扬</v>
      </c>
      <c r="C1346" s="9" t="str">
        <f>IF(N1346="FBA","主营产品",IF(N1346="专线","专线",LOOKUP(1,0/((G1346&gt;=提成标准!D:D)*(G1346&lt;提成标准!E:E)),提成标准!C:C)))</f>
        <v>快递大货</v>
      </c>
      <c r="D1346" s="9">
        <f t="shared" si="67"/>
        <v>78</v>
      </c>
      <c r="E1346" s="9">
        <f>_xlfn.XLOOKUP(C1346,提成标准!C:C,提成标准!H:H,"")</f>
        <v>0.1</v>
      </c>
      <c r="F1346" s="9">
        <f t="shared" si="68"/>
        <v>7.8</v>
      </c>
      <c r="G1346" s="9">
        <f>_xlfn.XLOOKUP(I1346,过机服务商重量差!A:A,过机服务商重量差!L:L)</f>
        <v>78</v>
      </c>
      <c r="H1346" s="9" t="str">
        <f ca="1">IFERROR(LOOKUP(1,0/((B1346=名单!B:B)*(VALUE(AY1346)&gt;=名单!E:E)*(VALUE(AY1346)&lt;=名单!G:G)*(AA1346="正常走货")),名单!H:H),"否")</f>
        <v>否</v>
      </c>
      <c r="I1346" s="64" t="s">
        <v>4131</v>
      </c>
      <c r="J1346" s="64" t="s">
        <v>50</v>
      </c>
      <c r="L1346" s="65" t="s">
        <v>51</v>
      </c>
      <c r="N1346" s="64" t="s">
        <v>18</v>
      </c>
      <c r="O1346" s="66"/>
      <c r="P1346" s="66"/>
      <c r="R1346" s="66"/>
      <c r="T1346" s="66"/>
      <c r="U1346" s="65" t="s">
        <v>39</v>
      </c>
      <c r="V1346" s="65" t="s">
        <v>14389</v>
      </c>
      <c r="W1346" s="66"/>
      <c r="Y1346" s="66"/>
      <c r="Z1346" s="66"/>
      <c r="AA1346" s="65" t="s">
        <v>14382</v>
      </c>
      <c r="AQ1346" s="64">
        <v>-15.8</v>
      </c>
      <c r="AV1346" s="66"/>
      <c r="AX1346" s="66"/>
      <c r="AY1346" s="67" t="s">
        <v>15741</v>
      </c>
      <c r="BC1346" s="66"/>
      <c r="BE1346" s="66"/>
    </row>
    <row r="1347" spans="1:58">
      <c r="A1347" s="9" t="str">
        <f t="shared" si="66"/>
        <v>2026-01</v>
      </c>
      <c r="B1347" s="9" t="str">
        <f>_xlfn.XLOOKUP(I1347,过机服务商重量差!A:A,过机服务商重量差!G:G)</f>
        <v>无崖子</v>
      </c>
      <c r="C1347" s="9" t="str">
        <f>IF(N1347="FBA","主营产品",IF(N1347="专线","专线",LOOKUP(1,0/((G1347&gt;=提成标准!D:D)*(G1347&lt;提成标准!E:E)),提成标准!C:C)))</f>
        <v>快递小货</v>
      </c>
      <c r="D1347" s="9">
        <f t="shared" si="67"/>
        <v>1</v>
      </c>
      <c r="E1347" s="9">
        <f>_xlfn.XLOOKUP(C1347,提成标准!C:C,提成标准!H:H,"")</f>
        <v>2</v>
      </c>
      <c r="F1347" s="9">
        <f t="shared" si="68"/>
        <v>2</v>
      </c>
      <c r="G1347" s="9">
        <f>_xlfn.XLOOKUP(I1347,过机服务商重量差!A:A,过机服务商重量差!L:L)</f>
        <v>0.5</v>
      </c>
      <c r="H1347" s="9" t="str">
        <f ca="1">IFERROR(LOOKUP(1,0/((B1347=名单!B:B)*(VALUE(AY1347)&gt;=名单!E:E)*(VALUE(AY1347)&lt;=名单!G:G)*(AA1347="正常走货")),名单!H:H),"否")</f>
        <v>是</v>
      </c>
      <c r="I1347" s="64" t="s">
        <v>4133</v>
      </c>
      <c r="J1347" s="64" t="s">
        <v>4135</v>
      </c>
      <c r="L1347" s="65" t="s">
        <v>603</v>
      </c>
      <c r="N1347" s="64" t="s">
        <v>18</v>
      </c>
      <c r="O1347" s="66"/>
      <c r="P1347" s="66"/>
      <c r="R1347" s="66"/>
      <c r="T1347" s="66"/>
      <c r="U1347" s="65" t="s">
        <v>288</v>
      </c>
      <c r="V1347" s="65" t="s">
        <v>14413</v>
      </c>
      <c r="W1347" s="66"/>
      <c r="Y1347" s="66"/>
      <c r="Z1347" s="66"/>
      <c r="AA1347" s="65" t="s">
        <v>14382</v>
      </c>
      <c r="AQ1347" s="64">
        <v>92.8</v>
      </c>
      <c r="AV1347" s="66"/>
      <c r="AX1347" s="66"/>
      <c r="AY1347" s="67" t="s">
        <v>15742</v>
      </c>
      <c r="BC1347" s="66"/>
      <c r="BE1347" s="66"/>
    </row>
    <row r="1348" spans="1:58">
      <c r="A1348" s="9" t="str">
        <f t="shared" si="66"/>
        <v>2026-01</v>
      </c>
      <c r="B1348" s="9" t="str">
        <f>_xlfn.XLOOKUP(I1348,过机服务商重量差!A:A,过机服务商重量差!G:G)</f>
        <v>帅时莹</v>
      </c>
      <c r="C1348" s="9" t="str">
        <f>IF(N1348="FBA","主营产品",IF(N1348="专线","专线",LOOKUP(1,0/((G1348&gt;=提成标准!D:D)*(G1348&lt;提成标准!E:E)),提成标准!C:C)))</f>
        <v>快递大货</v>
      </c>
      <c r="D1348" s="9">
        <f t="shared" si="67"/>
        <v>337</v>
      </c>
      <c r="E1348" s="9">
        <f>_xlfn.XLOOKUP(C1348,提成标准!C:C,提成标准!H:H,"")</f>
        <v>0.1</v>
      </c>
      <c r="F1348" s="9">
        <f t="shared" si="68"/>
        <v>33.7</v>
      </c>
      <c r="G1348" s="9">
        <f>_xlfn.XLOOKUP(I1348,过机服务商重量差!A:A,过机服务商重量差!L:L)</f>
        <v>337</v>
      </c>
      <c r="H1348" s="9" t="str">
        <f ca="1">IFERROR(LOOKUP(1,0/((B1348=名单!B:B)*(VALUE(AY1348)&gt;=名单!E:E)*(VALUE(AY1348)&lt;=名单!G:G)*(AA1348="正常走货")),名单!H:H),"否")</f>
        <v>否</v>
      </c>
      <c r="I1348" s="64" t="s">
        <v>4136</v>
      </c>
      <c r="J1348" s="64" t="s">
        <v>4138</v>
      </c>
      <c r="L1348" s="65" t="s">
        <v>97</v>
      </c>
      <c r="N1348" s="64" t="s">
        <v>18</v>
      </c>
      <c r="O1348" s="66"/>
      <c r="P1348" s="66"/>
      <c r="T1348" s="66"/>
      <c r="U1348" s="65" t="s">
        <v>558</v>
      </c>
      <c r="V1348" s="65" t="s">
        <v>14413</v>
      </c>
      <c r="W1348" s="66"/>
      <c r="Y1348" s="66"/>
      <c r="Z1348" s="66"/>
      <c r="AA1348" s="65" t="s">
        <v>14382</v>
      </c>
      <c r="AQ1348" s="64">
        <v>233</v>
      </c>
      <c r="AV1348" s="66"/>
      <c r="AW1348" s="66"/>
      <c r="AX1348" s="66"/>
      <c r="AY1348" s="67" t="s">
        <v>15743</v>
      </c>
      <c r="BE1348" s="66"/>
    </row>
    <row r="1349" spans="1:58">
      <c r="A1349" s="9" t="str">
        <f t="shared" si="66"/>
        <v>2026-01</v>
      </c>
      <c r="B1349" s="9" t="str">
        <f>_xlfn.XLOOKUP(I1349,过机服务商重量差!A:A,过机服务商重量差!G:G)</f>
        <v>玉麒麟</v>
      </c>
      <c r="C1349" s="9" t="str">
        <f>IF(N1349="FBA","主营产品",IF(N1349="专线","专线",LOOKUP(1,0/((G1349&gt;=提成标准!D:D)*(G1349&lt;提成标准!E:E)),提成标准!C:C)))</f>
        <v>快递小货</v>
      </c>
      <c r="D1349" s="9">
        <f t="shared" si="67"/>
        <v>1</v>
      </c>
      <c r="E1349" s="9">
        <f>_xlfn.XLOOKUP(C1349,提成标准!C:C,提成标准!H:H,"")</f>
        <v>2</v>
      </c>
      <c r="F1349" s="9">
        <f t="shared" si="68"/>
        <v>2</v>
      </c>
      <c r="G1349" s="9">
        <f>_xlfn.XLOOKUP(I1349,过机服务商重量差!A:A,过机服务商重量差!L:L)</f>
        <v>14</v>
      </c>
      <c r="H1349" s="9" t="str">
        <f ca="1">IFERROR(LOOKUP(1,0/((B1349=名单!B:B)*(VALUE(AY1349)&gt;=名单!E:E)*(VALUE(AY1349)&lt;=名单!G:G)*(AA1349="正常走货")),名单!H:H),"否")</f>
        <v>否</v>
      </c>
      <c r="I1349" s="64" t="s">
        <v>4139</v>
      </c>
      <c r="J1349" s="64" t="s">
        <v>4141</v>
      </c>
      <c r="L1349" s="65" t="s">
        <v>17</v>
      </c>
      <c r="N1349" s="64" t="s">
        <v>18</v>
      </c>
      <c r="O1349" s="66"/>
      <c r="P1349" s="66"/>
      <c r="T1349" s="66"/>
      <c r="U1349" s="65" t="s">
        <v>471</v>
      </c>
      <c r="V1349" s="65" t="s">
        <v>14389</v>
      </c>
      <c r="W1349" s="66"/>
      <c r="Y1349" s="66"/>
      <c r="Z1349" s="66"/>
      <c r="AA1349" s="65" t="s">
        <v>14382</v>
      </c>
      <c r="AQ1349" s="64">
        <v>449.14</v>
      </c>
      <c r="AV1349" s="66"/>
      <c r="AW1349" s="66"/>
      <c r="AX1349" s="66"/>
      <c r="AY1349" s="67" t="s">
        <v>15744</v>
      </c>
      <c r="BE1349" s="66"/>
    </row>
    <row r="1350" spans="1:58">
      <c r="A1350" s="9" t="str">
        <f t="shared" si="66"/>
        <v>2026-01</v>
      </c>
      <c r="B1350" s="9" t="str">
        <f>_xlfn.XLOOKUP(I1350,过机服务商重量差!A:A,过机服务商重量差!G:G)</f>
        <v>风清扬</v>
      </c>
      <c r="C1350" s="9" t="str">
        <f>IF(N1350="FBA","主营产品",IF(N1350="专线","专线",LOOKUP(1,0/((G1350&gt;=提成标准!D:D)*(G1350&lt;提成标准!E:E)),提成标准!C:C)))</f>
        <v>快递小货</v>
      </c>
      <c r="D1350" s="9">
        <f t="shared" si="67"/>
        <v>1</v>
      </c>
      <c r="E1350" s="9">
        <f>_xlfn.XLOOKUP(C1350,提成标准!C:C,提成标准!H:H,"")</f>
        <v>2</v>
      </c>
      <c r="F1350" s="9">
        <f t="shared" si="68"/>
        <v>2</v>
      </c>
      <c r="G1350" s="9">
        <f>_xlfn.XLOOKUP(I1350,过机服务商重量差!A:A,过机服务商重量差!L:L)</f>
        <v>16</v>
      </c>
      <c r="H1350" s="9" t="str">
        <f ca="1">IFERROR(LOOKUP(1,0/((B1350=名单!B:B)*(VALUE(AY1350)&gt;=名单!E:E)*(VALUE(AY1350)&lt;=名单!G:G)*(AA1350="正常走货")),名单!H:H),"否")</f>
        <v>否</v>
      </c>
      <c r="I1350" s="64" t="s">
        <v>4142</v>
      </c>
      <c r="J1350" s="64" t="s">
        <v>4144</v>
      </c>
      <c r="L1350" s="65" t="s">
        <v>144</v>
      </c>
      <c r="N1350" s="64" t="s">
        <v>18</v>
      </c>
      <c r="O1350" s="66"/>
      <c r="P1350" s="66"/>
      <c r="T1350" s="66"/>
      <c r="U1350" s="65" t="s">
        <v>454</v>
      </c>
      <c r="V1350" s="65" t="s">
        <v>14410</v>
      </c>
      <c r="W1350" s="66"/>
      <c r="Y1350" s="66"/>
      <c r="Z1350" s="66"/>
      <c r="AA1350" s="65" t="s">
        <v>14382</v>
      </c>
      <c r="AQ1350" s="64">
        <v>114.5</v>
      </c>
      <c r="AV1350" s="66"/>
      <c r="AX1350" s="66"/>
      <c r="AY1350" s="67" t="s">
        <v>15745</v>
      </c>
      <c r="BE1350" s="66"/>
    </row>
    <row r="1351" spans="1:58">
      <c r="A1351" s="9" t="str">
        <f t="shared" si="66"/>
        <v>2026-01</v>
      </c>
      <c r="B1351" s="9" t="str">
        <f>_xlfn.XLOOKUP(I1351,过机服务商重量差!A:A,过机服务商重量差!G:G)</f>
        <v>小旋风</v>
      </c>
      <c r="C1351" s="9" t="str">
        <f>IF(N1351="FBA","主营产品",IF(N1351="专线","专线",LOOKUP(1,0/((G1351&gt;=提成标准!D:D)*(G1351&lt;提成标准!E:E)),提成标准!C:C)))</f>
        <v>快递小货</v>
      </c>
      <c r="D1351" s="9">
        <f t="shared" si="67"/>
        <v>1</v>
      </c>
      <c r="E1351" s="9">
        <f>_xlfn.XLOOKUP(C1351,提成标准!C:C,提成标准!H:H,"")</f>
        <v>2</v>
      </c>
      <c r="F1351" s="9">
        <f t="shared" si="68"/>
        <v>2</v>
      </c>
      <c r="G1351" s="9">
        <f>_xlfn.XLOOKUP(I1351,过机服务商重量差!A:A,过机服务商重量差!L:L)</f>
        <v>2</v>
      </c>
      <c r="H1351" s="9" t="str">
        <f ca="1">IFERROR(LOOKUP(1,0/((B1351=名单!B:B)*(VALUE(AY1351)&gt;=名单!E:E)*(VALUE(AY1351)&lt;=名单!G:G)*(AA1351="正常走货")),名单!H:H),"否")</f>
        <v>否</v>
      </c>
      <c r="I1351" s="64" t="s">
        <v>4145</v>
      </c>
      <c r="J1351" s="64" t="s">
        <v>4147</v>
      </c>
      <c r="L1351" s="65" t="s">
        <v>310</v>
      </c>
      <c r="N1351" s="64" t="s">
        <v>18</v>
      </c>
      <c r="O1351" s="66"/>
      <c r="P1351" s="66"/>
      <c r="T1351" s="66"/>
      <c r="U1351" s="65" t="s">
        <v>1109</v>
      </c>
      <c r="V1351" s="65" t="s">
        <v>14413</v>
      </c>
      <c r="W1351" s="66"/>
      <c r="Y1351" s="66"/>
      <c r="Z1351" s="66"/>
      <c r="AA1351" s="65" t="s">
        <v>14382</v>
      </c>
      <c r="AQ1351" s="64">
        <v>34</v>
      </c>
      <c r="AU1351" s="66"/>
      <c r="AV1351" s="66"/>
      <c r="AW1351" s="66"/>
      <c r="AX1351" s="66"/>
      <c r="AY1351" s="67" t="s">
        <v>15746</v>
      </c>
      <c r="BE1351" s="66"/>
    </row>
    <row r="1352" spans="1:58">
      <c r="A1352" s="9" t="str">
        <f t="shared" si="66"/>
        <v>2026-01</v>
      </c>
      <c r="B1352" s="9" t="str">
        <f>_xlfn.XLOOKUP(I1352,过机服务商重量差!A:A,过机服务商重量差!G:G)</f>
        <v>风清扬</v>
      </c>
      <c r="C1352" s="9" t="str">
        <f>IF(N1352="FBA","主营产品",IF(N1352="专线","专线",LOOKUP(1,0/((G1352&gt;=提成标准!D:D)*(G1352&lt;提成标准!E:E)),提成标准!C:C)))</f>
        <v>快递大货</v>
      </c>
      <c r="D1352" s="9">
        <f t="shared" si="67"/>
        <v>56</v>
      </c>
      <c r="E1352" s="9">
        <f>_xlfn.XLOOKUP(C1352,提成标准!C:C,提成标准!H:H,"")</f>
        <v>0.1</v>
      </c>
      <c r="F1352" s="9">
        <f t="shared" si="68"/>
        <v>5.6</v>
      </c>
      <c r="G1352" s="9">
        <f>_xlfn.XLOOKUP(I1352,过机服务商重量差!A:A,过机服务商重量差!L:L)</f>
        <v>56</v>
      </c>
      <c r="H1352" s="9" t="str">
        <f ca="1">IFERROR(LOOKUP(1,0/((B1352=名单!B:B)*(VALUE(AY1352)&gt;=名单!E:E)*(VALUE(AY1352)&lt;=名单!G:G)*(AA1352="正常走货")),名单!H:H),"否")</f>
        <v>否</v>
      </c>
      <c r="I1352" s="64" t="s">
        <v>4148</v>
      </c>
      <c r="J1352" s="64" t="s">
        <v>50</v>
      </c>
      <c r="L1352" s="65" t="s">
        <v>633</v>
      </c>
      <c r="N1352" s="64" t="s">
        <v>18</v>
      </c>
      <c r="O1352" s="66"/>
      <c r="P1352" s="66"/>
      <c r="T1352" s="66"/>
      <c r="U1352" s="65" t="s">
        <v>604</v>
      </c>
      <c r="V1352" s="65" t="s">
        <v>14410</v>
      </c>
      <c r="W1352" s="66"/>
      <c r="Y1352" s="66"/>
      <c r="Z1352" s="66"/>
      <c r="AA1352" s="65" t="s">
        <v>14382</v>
      </c>
      <c r="AQ1352" s="64">
        <v>726.6</v>
      </c>
      <c r="AV1352" s="66"/>
      <c r="AX1352" s="66"/>
      <c r="AY1352" s="67" t="s">
        <v>15747</v>
      </c>
      <c r="BE1352" s="66"/>
    </row>
    <row r="1353" spans="1:58">
      <c r="A1353" s="9" t="str">
        <f t="shared" si="66"/>
        <v>2026-01</v>
      </c>
      <c r="B1353" s="9" t="str">
        <f>_xlfn.XLOOKUP(I1353,过机服务商重量差!A:A,过机服务商重量差!G:G)</f>
        <v>风清扬</v>
      </c>
      <c r="C1353" s="9" t="str">
        <f>IF(N1353="FBA","主营产品",IF(N1353="专线","专线",LOOKUP(1,0/((G1353&gt;=提成标准!D:D)*(G1353&lt;提成标准!E:E)),提成标准!C:C)))</f>
        <v>快递大货</v>
      </c>
      <c r="D1353" s="9">
        <f t="shared" si="67"/>
        <v>202</v>
      </c>
      <c r="E1353" s="9">
        <f>_xlfn.XLOOKUP(C1353,提成标准!C:C,提成标准!H:H,"")</f>
        <v>0.1</v>
      </c>
      <c r="F1353" s="9">
        <f t="shared" si="68"/>
        <v>20.2</v>
      </c>
      <c r="G1353" s="9">
        <f>_xlfn.XLOOKUP(I1353,过机服务商重量差!A:A,过机服务商重量差!L:L)</f>
        <v>202</v>
      </c>
      <c r="H1353" s="9" t="str">
        <f ca="1">IFERROR(LOOKUP(1,0/((B1353=名单!B:B)*(VALUE(AY1353)&gt;=名单!E:E)*(VALUE(AY1353)&lt;=名单!G:G)*(AA1353="正常走货")),名单!H:H),"否")</f>
        <v>否</v>
      </c>
      <c r="I1353" s="64" t="s">
        <v>4150</v>
      </c>
      <c r="J1353" s="64" t="s">
        <v>50</v>
      </c>
      <c r="L1353" s="65" t="s">
        <v>633</v>
      </c>
      <c r="N1353" s="64" t="s">
        <v>18</v>
      </c>
      <c r="O1353" s="66"/>
      <c r="P1353" s="66"/>
      <c r="T1353" s="66"/>
      <c r="U1353" s="65" t="s">
        <v>604</v>
      </c>
      <c r="V1353" s="65" t="s">
        <v>14410</v>
      </c>
      <c r="W1353" s="66"/>
      <c r="Y1353" s="66"/>
      <c r="Z1353" s="66"/>
      <c r="AA1353" s="65" t="s">
        <v>14382</v>
      </c>
      <c r="AQ1353" s="64">
        <v>545.8</v>
      </c>
      <c r="AU1353" s="66"/>
      <c r="AV1353" s="66"/>
      <c r="AW1353" s="66"/>
      <c r="AX1353" s="66"/>
      <c r="AY1353" s="67" t="s">
        <v>15748</v>
      </c>
      <c r="BE1353" s="66"/>
    </row>
    <row r="1354" spans="1:58">
      <c r="A1354" s="9" t="str">
        <f t="shared" si="66"/>
        <v>2026-01</v>
      </c>
      <c r="B1354" s="9" t="str">
        <f>_xlfn.XLOOKUP(I1354,过机服务商重量差!A:A,过机服务商重量差!G:G)</f>
        <v>风清扬</v>
      </c>
      <c r="C1354" s="9" t="str">
        <f>IF(N1354="FBA","主营产品",IF(N1354="专线","专线",LOOKUP(1,0/((G1354&gt;=提成标准!D:D)*(G1354&lt;提成标准!E:E)),提成标准!C:C)))</f>
        <v>快递大货</v>
      </c>
      <c r="D1354" s="9">
        <f t="shared" si="67"/>
        <v>195</v>
      </c>
      <c r="E1354" s="9">
        <f>_xlfn.XLOOKUP(C1354,提成标准!C:C,提成标准!H:H,"")</f>
        <v>0.1</v>
      </c>
      <c r="F1354" s="9">
        <f t="shared" si="68"/>
        <v>19.5</v>
      </c>
      <c r="G1354" s="9">
        <f>_xlfn.XLOOKUP(I1354,过机服务商重量差!A:A,过机服务商重量差!L:L)</f>
        <v>195</v>
      </c>
      <c r="H1354" s="9" t="str">
        <f ca="1">IFERROR(LOOKUP(1,0/((B1354=名单!B:B)*(VALUE(AY1354)&gt;=名单!E:E)*(VALUE(AY1354)&lt;=名单!G:G)*(AA1354="正常走货")),名单!H:H),"否")</f>
        <v>否</v>
      </c>
      <c r="I1354" s="64" t="s">
        <v>4152</v>
      </c>
      <c r="J1354" s="64" t="s">
        <v>50</v>
      </c>
      <c r="L1354" s="65" t="s">
        <v>633</v>
      </c>
      <c r="N1354" s="64" t="s">
        <v>18</v>
      </c>
      <c r="O1354" s="66"/>
      <c r="P1354" s="66"/>
      <c r="T1354" s="66"/>
      <c r="U1354" s="65" t="s">
        <v>604</v>
      </c>
      <c r="V1354" s="65" t="s">
        <v>14410</v>
      </c>
      <c r="W1354" s="66"/>
      <c r="Y1354" s="66"/>
      <c r="Z1354" s="66"/>
      <c r="AA1354" s="65" t="s">
        <v>14382</v>
      </c>
      <c r="AQ1354" s="64">
        <v>394.2</v>
      </c>
      <c r="AU1354" s="66"/>
      <c r="AV1354" s="66"/>
      <c r="AW1354" s="66"/>
      <c r="AX1354" s="66"/>
      <c r="AY1354" s="67" t="s">
        <v>15749</v>
      </c>
      <c r="BE1354" s="66"/>
    </row>
    <row r="1355" spans="1:58">
      <c r="A1355" s="9" t="str">
        <f t="shared" si="66"/>
        <v>2026-01</v>
      </c>
      <c r="B1355" s="9" t="str">
        <f>_xlfn.XLOOKUP(I1355,过机服务商重量差!A:A,过机服务商重量差!G:G)</f>
        <v>玉麒麟</v>
      </c>
      <c r="C1355" s="9" t="str">
        <f>IF(N1355="FBA","主营产品",IF(N1355="专线","专线",LOOKUP(1,0/((G1355&gt;=提成标准!D:D)*(G1355&lt;提成标准!E:E)),提成标准!C:C)))</f>
        <v>快递大货</v>
      </c>
      <c r="D1355" s="9">
        <f t="shared" si="67"/>
        <v>56</v>
      </c>
      <c r="E1355" s="9">
        <f>_xlfn.XLOOKUP(C1355,提成标准!C:C,提成标准!H:H,"")</f>
        <v>0.1</v>
      </c>
      <c r="F1355" s="9">
        <f t="shared" si="68"/>
        <v>5.6</v>
      </c>
      <c r="G1355" s="9">
        <f>_xlfn.XLOOKUP(I1355,过机服务商重量差!A:A,过机服务商重量差!L:L)</f>
        <v>56</v>
      </c>
      <c r="H1355" s="9" t="str">
        <f ca="1">IFERROR(LOOKUP(1,0/((B1355=名单!B:B)*(VALUE(AY1355)&gt;=名单!E:E)*(VALUE(AY1355)&lt;=名单!G:G)*(AA1355="正常走货")),名单!H:H),"否")</f>
        <v>否</v>
      </c>
      <c r="I1355" s="64" t="s">
        <v>4154</v>
      </c>
      <c r="J1355" s="64" t="s">
        <v>4156</v>
      </c>
      <c r="L1355" s="65" t="s">
        <v>1080</v>
      </c>
      <c r="N1355" s="64" t="s">
        <v>18</v>
      </c>
      <c r="O1355" s="66"/>
      <c r="P1355" s="66"/>
      <c r="T1355" s="66"/>
      <c r="U1355" s="65" t="s">
        <v>604</v>
      </c>
      <c r="V1355" s="65" t="s">
        <v>14410</v>
      </c>
      <c r="W1355" s="66"/>
      <c r="Y1355" s="66"/>
      <c r="Z1355" s="66"/>
      <c r="AA1355" s="65" t="s">
        <v>14382</v>
      </c>
      <c r="AQ1355" s="64">
        <v>177.6</v>
      </c>
      <c r="AV1355" s="66"/>
      <c r="AX1355" s="66"/>
      <c r="AY1355" s="67" t="s">
        <v>15750</v>
      </c>
      <c r="BE1355" s="66"/>
    </row>
    <row r="1356" spans="1:58">
      <c r="A1356" s="9" t="str">
        <f t="shared" si="66"/>
        <v>2026-01</v>
      </c>
      <c r="B1356" s="9" t="str">
        <f>_xlfn.XLOOKUP(I1356,过机服务商重量差!A:A,过机服务商重量差!G:G)</f>
        <v>玉麒麟</v>
      </c>
      <c r="C1356" s="9" t="str">
        <f>IF(N1356="FBA","主营产品",IF(N1356="专线","专线",LOOKUP(1,0/((G1356&gt;=提成标准!D:D)*(G1356&lt;提成标准!E:E)),提成标准!C:C)))</f>
        <v>快递大货</v>
      </c>
      <c r="D1356" s="9">
        <f t="shared" si="67"/>
        <v>93</v>
      </c>
      <c r="E1356" s="9">
        <f>_xlfn.XLOOKUP(C1356,提成标准!C:C,提成标准!H:H,"")</f>
        <v>0.1</v>
      </c>
      <c r="F1356" s="9">
        <f t="shared" si="68"/>
        <v>9.3</v>
      </c>
      <c r="G1356" s="9">
        <f>_xlfn.XLOOKUP(I1356,过机服务商重量差!A:A,过机服务商重量差!L:L)</f>
        <v>93</v>
      </c>
      <c r="H1356" s="9" t="str">
        <f ca="1">IFERROR(LOOKUP(1,0/((B1356=名单!B:B)*(VALUE(AY1356)&gt;=名单!E:E)*(VALUE(AY1356)&lt;=名单!G:G)*(AA1356="正常走货")),名单!H:H),"否")</f>
        <v>否</v>
      </c>
      <c r="I1356" s="64" t="s">
        <v>4157</v>
      </c>
      <c r="J1356" s="64" t="s">
        <v>4159</v>
      </c>
      <c r="L1356" s="65" t="s">
        <v>1080</v>
      </c>
      <c r="N1356" s="64" t="s">
        <v>18</v>
      </c>
      <c r="O1356" s="66"/>
      <c r="P1356" s="66"/>
      <c r="T1356" s="66"/>
      <c r="U1356" s="65" t="s">
        <v>604</v>
      </c>
      <c r="V1356" s="65" t="s">
        <v>14410</v>
      </c>
      <c r="W1356" s="66"/>
      <c r="Y1356" s="66"/>
      <c r="Z1356" s="66"/>
      <c r="AA1356" s="65" t="s">
        <v>14382</v>
      </c>
      <c r="AQ1356" s="64">
        <v>355</v>
      </c>
      <c r="AV1356" s="66"/>
      <c r="AX1356" s="66"/>
      <c r="AY1356" s="67" t="s">
        <v>15751</v>
      </c>
      <c r="BE1356" s="66"/>
      <c r="BF1356" s="66"/>
    </row>
    <row r="1357" spans="1:58">
      <c r="A1357" s="9" t="str">
        <f t="shared" si="66"/>
        <v>2026-01</v>
      </c>
      <c r="B1357" s="9" t="str">
        <f>_xlfn.XLOOKUP(I1357,过机服务商重量差!A:A,过机服务商重量差!G:G)</f>
        <v>风清扬</v>
      </c>
      <c r="C1357" s="9" t="str">
        <f>IF(N1357="FBA","主营产品",IF(N1357="专线","专线",LOOKUP(1,0/((G1357&gt;=提成标准!D:D)*(G1357&lt;提成标准!E:E)),提成标准!C:C)))</f>
        <v>快递大货</v>
      </c>
      <c r="D1357" s="9">
        <f t="shared" si="67"/>
        <v>22</v>
      </c>
      <c r="E1357" s="9">
        <f>_xlfn.XLOOKUP(C1357,提成标准!C:C,提成标准!H:H,"")</f>
        <v>0.1</v>
      </c>
      <c r="F1357" s="9">
        <f t="shared" si="68"/>
        <v>2.2</v>
      </c>
      <c r="G1357" s="9">
        <f>_xlfn.XLOOKUP(I1357,过机服务商重量差!A:A,过机服务商重量差!L:L)</f>
        <v>22</v>
      </c>
      <c r="H1357" s="9" t="str">
        <f ca="1">IFERROR(LOOKUP(1,0/((B1357=名单!B:B)*(VALUE(AY1357)&gt;=名单!E:E)*(VALUE(AY1357)&lt;=名单!G:G)*(AA1357="正常走货")),名单!H:H),"否")</f>
        <v>否</v>
      </c>
      <c r="I1357" s="64" t="s">
        <v>4160</v>
      </c>
      <c r="J1357" s="64" t="s">
        <v>50</v>
      </c>
      <c r="L1357" s="65" t="s">
        <v>51</v>
      </c>
      <c r="N1357" s="64" t="s">
        <v>18</v>
      </c>
      <c r="O1357" s="66"/>
      <c r="P1357" s="66"/>
      <c r="T1357" s="66"/>
      <c r="U1357" s="65" t="s">
        <v>604</v>
      </c>
      <c r="V1357" s="65" t="s">
        <v>14410</v>
      </c>
      <c r="W1357" s="66"/>
      <c r="Y1357" s="66"/>
      <c r="Z1357" s="66"/>
      <c r="AA1357" s="65" t="s">
        <v>14382</v>
      </c>
      <c r="AQ1357" s="64">
        <v>21.4</v>
      </c>
      <c r="AV1357" s="66"/>
      <c r="AX1357" s="66"/>
      <c r="AY1357" s="67" t="s">
        <v>15752</v>
      </c>
      <c r="BE1357" s="66"/>
    </row>
    <row r="1358" spans="1:58">
      <c r="A1358" s="9" t="str">
        <f t="shared" si="66"/>
        <v>2026-01</v>
      </c>
      <c r="B1358" s="9" t="str">
        <f>_xlfn.XLOOKUP(I1358,过机服务商重量差!A:A,过机服务商重量差!G:G)</f>
        <v>玉麒麟</v>
      </c>
      <c r="C1358" s="9" t="str">
        <f>IF(N1358="FBA","主营产品",IF(N1358="专线","专线",LOOKUP(1,0/((G1358&gt;=提成标准!D:D)*(G1358&lt;提成标准!E:E)),提成标准!C:C)))</f>
        <v>快递大货</v>
      </c>
      <c r="D1358" s="9">
        <f t="shared" si="67"/>
        <v>33</v>
      </c>
      <c r="E1358" s="9">
        <f>_xlfn.XLOOKUP(C1358,提成标准!C:C,提成标准!H:H,"")</f>
        <v>0.1</v>
      </c>
      <c r="F1358" s="9">
        <f t="shared" si="68"/>
        <v>3.3</v>
      </c>
      <c r="G1358" s="9">
        <f>_xlfn.XLOOKUP(I1358,过机服务商重量差!A:A,过机服务商重量差!L:L)</f>
        <v>33</v>
      </c>
      <c r="H1358" s="9" t="str">
        <f ca="1">IFERROR(LOOKUP(1,0/((B1358=名单!B:B)*(VALUE(AY1358)&gt;=名单!E:E)*(VALUE(AY1358)&lt;=名单!G:G)*(AA1358="正常走货")),名单!H:H),"否")</f>
        <v>否</v>
      </c>
      <c r="I1358" s="64" t="s">
        <v>4162</v>
      </c>
      <c r="J1358" s="64" t="s">
        <v>4164</v>
      </c>
      <c r="L1358" s="65" t="s">
        <v>1080</v>
      </c>
      <c r="N1358" s="64" t="s">
        <v>18</v>
      </c>
      <c r="O1358" s="66"/>
      <c r="P1358" s="66"/>
      <c r="T1358" s="66"/>
      <c r="U1358" s="65" t="s">
        <v>604</v>
      </c>
      <c r="V1358" s="65" t="s">
        <v>14410</v>
      </c>
      <c r="W1358" s="66"/>
      <c r="Y1358" s="66"/>
      <c r="Z1358" s="66"/>
      <c r="AA1358" s="65" t="s">
        <v>14382</v>
      </c>
      <c r="AQ1358" s="64">
        <v>97.0999999999999</v>
      </c>
      <c r="AV1358" s="66"/>
      <c r="AX1358" s="66"/>
      <c r="AY1358" s="67" t="s">
        <v>15753</v>
      </c>
      <c r="BE1358" s="66"/>
      <c r="BF1358" s="66"/>
    </row>
    <row r="1359" spans="1:58">
      <c r="A1359" s="9" t="str">
        <f t="shared" si="66"/>
        <v>2026-01</v>
      </c>
      <c r="B1359" s="9" t="str">
        <f>_xlfn.XLOOKUP(I1359,过机服务商重量差!A:A,过机服务商重量差!G:G)</f>
        <v>小旋风</v>
      </c>
      <c r="C1359" s="9" t="str">
        <f>IF(N1359="FBA","主营产品",IF(N1359="专线","专线",LOOKUP(1,0/((G1359&gt;=提成标准!D:D)*(G1359&lt;提成标准!E:E)),提成标准!C:C)))</f>
        <v>快递大货</v>
      </c>
      <c r="D1359" s="9">
        <f t="shared" si="67"/>
        <v>54</v>
      </c>
      <c r="E1359" s="9">
        <f>_xlfn.XLOOKUP(C1359,提成标准!C:C,提成标准!H:H,"")</f>
        <v>0.1</v>
      </c>
      <c r="F1359" s="9">
        <f t="shared" si="68"/>
        <v>5.4</v>
      </c>
      <c r="G1359" s="9">
        <f>_xlfn.XLOOKUP(I1359,过机服务商重量差!A:A,过机服务商重量差!L:L)</f>
        <v>54</v>
      </c>
      <c r="H1359" s="9" t="str">
        <f ca="1">IFERROR(LOOKUP(1,0/((B1359=名单!B:B)*(VALUE(AY1359)&gt;=名单!E:E)*(VALUE(AY1359)&lt;=名单!G:G)*(AA1359="正常走货")),名单!H:H),"否")</f>
        <v>否</v>
      </c>
      <c r="I1359" s="64" t="s">
        <v>4165</v>
      </c>
      <c r="J1359" s="64" t="s">
        <v>4167</v>
      </c>
      <c r="L1359" s="65" t="s">
        <v>274</v>
      </c>
      <c r="N1359" s="64" t="s">
        <v>18</v>
      </c>
      <c r="O1359" s="66"/>
      <c r="P1359" s="66"/>
      <c r="T1359" s="66"/>
      <c r="U1359" s="65" t="s">
        <v>30</v>
      </c>
      <c r="V1359" s="65" t="s">
        <v>14385</v>
      </c>
      <c r="W1359" s="66"/>
      <c r="Y1359" s="66"/>
      <c r="Z1359" s="66"/>
      <c r="AA1359" s="65" t="s">
        <v>14382</v>
      </c>
      <c r="AQ1359" s="64">
        <v>54</v>
      </c>
      <c r="AU1359" s="66"/>
      <c r="AV1359" s="66"/>
      <c r="AW1359" s="66"/>
      <c r="AX1359" s="66"/>
      <c r="AY1359" s="67" t="s">
        <v>15754</v>
      </c>
      <c r="BE1359" s="66"/>
    </row>
    <row r="1360" spans="1:58">
      <c r="A1360" s="9" t="str">
        <f t="shared" si="66"/>
        <v>2026-01</v>
      </c>
      <c r="B1360" s="9" t="str">
        <f>_xlfn.XLOOKUP(I1360,过机服务商重量差!A:A,过机服务商重量差!G:G)</f>
        <v>玉麒麟</v>
      </c>
      <c r="C1360" s="9" t="str">
        <f>IF(N1360="FBA","主营产品",IF(N1360="专线","专线",LOOKUP(1,0/((G1360&gt;=提成标准!D:D)*(G1360&lt;提成标准!E:E)),提成标准!C:C)))</f>
        <v>快递大货</v>
      </c>
      <c r="D1360" s="9">
        <f t="shared" si="67"/>
        <v>35</v>
      </c>
      <c r="E1360" s="9">
        <f>_xlfn.XLOOKUP(C1360,提成标准!C:C,提成标准!H:H,"")</f>
        <v>0.1</v>
      </c>
      <c r="F1360" s="9">
        <f t="shared" si="68"/>
        <v>3.5</v>
      </c>
      <c r="G1360" s="9">
        <f>_xlfn.XLOOKUP(I1360,过机服务商重量差!A:A,过机服务商重量差!L:L)</f>
        <v>35</v>
      </c>
      <c r="H1360" s="9" t="str">
        <f ca="1">IFERROR(LOOKUP(1,0/((B1360=名单!B:B)*(VALUE(AY1360)&gt;=名单!E:E)*(VALUE(AY1360)&lt;=名单!G:G)*(AA1360="正常走货")),名单!H:H),"否")</f>
        <v>否</v>
      </c>
      <c r="I1360" s="64" t="s">
        <v>4168</v>
      </c>
      <c r="J1360" s="64" t="s">
        <v>4170</v>
      </c>
      <c r="L1360" s="65" t="s">
        <v>1080</v>
      </c>
      <c r="N1360" s="64" t="s">
        <v>18</v>
      </c>
      <c r="O1360" s="66"/>
      <c r="P1360" s="66"/>
      <c r="T1360" s="66"/>
      <c r="U1360" s="65" t="s">
        <v>604</v>
      </c>
      <c r="V1360" s="65" t="s">
        <v>14410</v>
      </c>
      <c r="W1360" s="66"/>
      <c r="Y1360" s="66"/>
      <c r="Z1360" s="66"/>
      <c r="AA1360" s="65" t="s">
        <v>14382</v>
      </c>
      <c r="AQ1360" s="64">
        <v>104.1</v>
      </c>
      <c r="AU1360" s="66"/>
      <c r="AV1360" s="66"/>
      <c r="AW1360" s="66"/>
      <c r="AX1360" s="66"/>
      <c r="AY1360" s="67" t="s">
        <v>15755</v>
      </c>
      <c r="BE1360" s="66"/>
    </row>
    <row r="1361" spans="1:58">
      <c r="A1361" s="9" t="str">
        <f t="shared" si="66"/>
        <v>2026-01</v>
      </c>
      <c r="B1361" s="9" t="str">
        <f>_xlfn.XLOOKUP(I1361,过机服务商重量差!A:A,过机服务商重量差!G:G)</f>
        <v>玉麒麟</v>
      </c>
      <c r="C1361" s="9" t="str">
        <f>IF(N1361="FBA","主营产品",IF(N1361="专线","专线",LOOKUP(1,0/((G1361&gt;=提成标准!D:D)*(G1361&lt;提成标准!E:E)),提成标准!C:C)))</f>
        <v>快递大货</v>
      </c>
      <c r="D1361" s="9">
        <f t="shared" si="67"/>
        <v>35</v>
      </c>
      <c r="E1361" s="9">
        <f>_xlfn.XLOOKUP(C1361,提成标准!C:C,提成标准!H:H,"")</f>
        <v>0.1</v>
      </c>
      <c r="F1361" s="9">
        <f t="shared" si="68"/>
        <v>3.5</v>
      </c>
      <c r="G1361" s="9">
        <f>_xlfn.XLOOKUP(I1361,过机服务商重量差!A:A,过机服务商重量差!L:L)</f>
        <v>35</v>
      </c>
      <c r="H1361" s="9" t="str">
        <f ca="1">IFERROR(LOOKUP(1,0/((B1361=名单!B:B)*(VALUE(AY1361)&gt;=名单!E:E)*(VALUE(AY1361)&lt;=名单!G:G)*(AA1361="正常走货")),名单!H:H),"否")</f>
        <v>否</v>
      </c>
      <c r="I1361" s="64" t="s">
        <v>4171</v>
      </c>
      <c r="J1361" s="64" t="s">
        <v>4173</v>
      </c>
      <c r="L1361" s="65" t="s">
        <v>1080</v>
      </c>
      <c r="N1361" s="64" t="s">
        <v>18</v>
      </c>
      <c r="O1361" s="66"/>
      <c r="P1361" s="66"/>
      <c r="T1361" s="66"/>
      <c r="U1361" s="65" t="s">
        <v>604</v>
      </c>
      <c r="V1361" s="65" t="s">
        <v>14410</v>
      </c>
      <c r="W1361" s="66"/>
      <c r="Y1361" s="66"/>
      <c r="Z1361" s="66"/>
      <c r="AA1361" s="65" t="s">
        <v>14382</v>
      </c>
      <c r="AQ1361" s="64">
        <v>104.1</v>
      </c>
      <c r="AV1361" s="66"/>
      <c r="AX1361" s="66"/>
      <c r="AY1361" s="67" t="s">
        <v>15756</v>
      </c>
      <c r="BC1361" s="66"/>
      <c r="BE1361" s="66"/>
      <c r="BF1361" s="66"/>
    </row>
    <row r="1362" spans="1:58">
      <c r="A1362" s="9" t="str">
        <f t="shared" si="66"/>
        <v>2026-01</v>
      </c>
      <c r="B1362" s="9" t="str">
        <f>_xlfn.XLOOKUP(I1362,过机服务商重量差!A:A,过机服务商重量差!G:G)</f>
        <v>玉麒麟</v>
      </c>
      <c r="C1362" s="9" t="str">
        <f>IF(N1362="FBA","主营产品",IF(N1362="专线","专线",LOOKUP(1,0/((G1362&gt;=提成标准!D:D)*(G1362&lt;提成标准!E:E)),提成标准!C:C)))</f>
        <v>快递小货</v>
      </c>
      <c r="D1362" s="9">
        <f t="shared" si="67"/>
        <v>1</v>
      </c>
      <c r="E1362" s="9">
        <f>_xlfn.XLOOKUP(C1362,提成标准!C:C,提成标准!H:H,"")</f>
        <v>2</v>
      </c>
      <c r="F1362" s="9">
        <f t="shared" si="68"/>
        <v>2</v>
      </c>
      <c r="G1362" s="9">
        <f>_xlfn.XLOOKUP(I1362,过机服务商重量差!A:A,过机服务商重量差!L:L)</f>
        <v>0.5</v>
      </c>
      <c r="H1362" s="9" t="str">
        <f ca="1">IFERROR(LOOKUP(1,0/((B1362=名单!B:B)*(VALUE(AY1362)&gt;=名单!E:E)*(VALUE(AY1362)&lt;=名单!G:G)*(AA1362="正常走货")),名单!H:H),"否")</f>
        <v>否</v>
      </c>
      <c r="I1362" s="64" t="s">
        <v>4174</v>
      </c>
      <c r="J1362" s="64" t="s">
        <v>4176</v>
      </c>
      <c r="L1362" s="65" t="s">
        <v>17</v>
      </c>
      <c r="N1362" s="64" t="s">
        <v>18</v>
      </c>
      <c r="O1362" s="66"/>
      <c r="P1362" s="66"/>
      <c r="T1362" s="66"/>
      <c r="U1362" s="65" t="s">
        <v>30</v>
      </c>
      <c r="V1362" s="65" t="s">
        <v>14385</v>
      </c>
      <c r="W1362" s="66"/>
      <c r="Y1362" s="66"/>
      <c r="Z1362" s="66"/>
      <c r="AA1362" s="65" t="s">
        <v>14382</v>
      </c>
      <c r="AQ1362" s="64">
        <v>60.16</v>
      </c>
      <c r="AV1362" s="66"/>
      <c r="AX1362" s="66"/>
      <c r="AY1362" s="67" t="s">
        <v>15757</v>
      </c>
      <c r="BE1362" s="66"/>
    </row>
    <row r="1363" spans="1:58">
      <c r="A1363" s="9" t="str">
        <f t="shared" si="66"/>
        <v>2026-01</v>
      </c>
      <c r="B1363" s="9" t="str">
        <f>_xlfn.XLOOKUP(I1363,过机服务商重量差!A:A,过机服务商重量差!G:G)</f>
        <v>帅时莹</v>
      </c>
      <c r="C1363" s="9" t="str">
        <f>IF(N1363="FBA","主营产品",IF(N1363="专线","专线",LOOKUP(1,0/((G1363&gt;=提成标准!D:D)*(G1363&lt;提成标准!E:E)),提成标准!C:C)))</f>
        <v>快递小货</v>
      </c>
      <c r="D1363" s="9">
        <f t="shared" si="67"/>
        <v>1</v>
      </c>
      <c r="E1363" s="9">
        <f>_xlfn.XLOOKUP(C1363,提成标准!C:C,提成标准!H:H,"")</f>
        <v>2</v>
      </c>
      <c r="F1363" s="9">
        <f t="shared" si="68"/>
        <v>2</v>
      </c>
      <c r="G1363" s="9">
        <f>_xlfn.XLOOKUP(I1363,过机服务商重量差!A:A,过机服务商重量差!L:L)</f>
        <v>4</v>
      </c>
      <c r="H1363" s="9" t="str">
        <f ca="1">IFERROR(LOOKUP(1,0/((B1363=名单!B:B)*(VALUE(AY1363)&gt;=名单!E:E)*(VALUE(AY1363)&lt;=名单!G:G)*(AA1363="正常走货")),名单!H:H),"否")</f>
        <v>否</v>
      </c>
      <c r="I1363" s="64" t="s">
        <v>4177</v>
      </c>
      <c r="J1363" s="64" t="s">
        <v>4179</v>
      </c>
      <c r="L1363" s="65" t="s">
        <v>140</v>
      </c>
      <c r="N1363" s="64" t="s">
        <v>18</v>
      </c>
      <c r="O1363" s="66"/>
      <c r="P1363" s="66"/>
      <c r="T1363" s="66"/>
      <c r="U1363" s="65" t="s">
        <v>679</v>
      </c>
      <c r="V1363" s="65" t="s">
        <v>14422</v>
      </c>
      <c r="W1363" s="66"/>
      <c r="Y1363" s="66"/>
      <c r="Z1363" s="66"/>
      <c r="AA1363" s="65" t="s">
        <v>14382</v>
      </c>
      <c r="AQ1363" s="64">
        <v>156.95</v>
      </c>
      <c r="AU1363" s="66"/>
      <c r="AV1363" s="66"/>
      <c r="AW1363" s="66"/>
      <c r="AX1363" s="66"/>
      <c r="AY1363" s="67" t="s">
        <v>15758</v>
      </c>
      <c r="BE1363" s="66"/>
    </row>
    <row r="1364" spans="1:58">
      <c r="A1364" s="9" t="str">
        <f t="shared" si="66"/>
        <v>2026-01</v>
      </c>
      <c r="B1364" s="9" t="str">
        <f>_xlfn.XLOOKUP(I1364,过机服务商重量差!A:A,过机服务商重量差!G:G)</f>
        <v>玉麒麟</v>
      </c>
      <c r="C1364" s="9" t="str">
        <f>IF(N1364="FBA","主营产品",IF(N1364="专线","专线",LOOKUP(1,0/((G1364&gt;=提成标准!D:D)*(G1364&lt;提成标准!E:E)),提成标准!C:C)))</f>
        <v>快递大货</v>
      </c>
      <c r="D1364" s="9">
        <f t="shared" si="67"/>
        <v>36</v>
      </c>
      <c r="E1364" s="9">
        <f>_xlfn.XLOOKUP(C1364,提成标准!C:C,提成标准!H:H,"")</f>
        <v>0.1</v>
      </c>
      <c r="F1364" s="9">
        <f t="shared" si="68"/>
        <v>3.6</v>
      </c>
      <c r="G1364" s="9">
        <f>_xlfn.XLOOKUP(I1364,过机服务商重量差!A:A,过机服务商重量差!L:L)</f>
        <v>36</v>
      </c>
      <c r="H1364" s="9" t="str">
        <f ca="1">IFERROR(LOOKUP(1,0/((B1364=名单!B:B)*(VALUE(AY1364)&gt;=名单!E:E)*(VALUE(AY1364)&lt;=名单!G:G)*(AA1364="正常走货")),名单!H:H),"否")</f>
        <v>否</v>
      </c>
      <c r="I1364" s="64" t="s">
        <v>4180</v>
      </c>
      <c r="J1364" s="64" t="s">
        <v>36</v>
      </c>
      <c r="L1364" s="65" t="s">
        <v>256</v>
      </c>
      <c r="N1364" s="64" t="s">
        <v>18</v>
      </c>
      <c r="O1364" s="66"/>
      <c r="P1364" s="66"/>
      <c r="T1364" s="66"/>
      <c r="U1364" s="65" t="s">
        <v>604</v>
      </c>
      <c r="V1364" s="65" t="s">
        <v>14410</v>
      </c>
      <c r="W1364" s="66"/>
      <c r="Y1364" s="66"/>
      <c r="Z1364" s="66"/>
      <c r="AA1364" s="65" t="s">
        <v>14437</v>
      </c>
      <c r="AQ1364" s="64">
        <v>0</v>
      </c>
      <c r="AU1364" s="66"/>
      <c r="AV1364" s="66"/>
      <c r="AW1364" s="66"/>
      <c r="AX1364" s="66"/>
      <c r="AY1364" s="67" t="s">
        <v>15759</v>
      </c>
      <c r="BE1364" s="66"/>
    </row>
    <row r="1365" spans="1:58">
      <c r="A1365" s="9" t="str">
        <f t="shared" si="66"/>
        <v>2026-01</v>
      </c>
      <c r="B1365" s="9" t="str">
        <f>_xlfn.XLOOKUP(I1365,过机服务商重量差!A:A,过机服务商重量差!G:G)</f>
        <v>风清扬</v>
      </c>
      <c r="C1365" s="9" t="str">
        <f>IF(N1365="FBA","主营产品",IF(N1365="专线","专线",LOOKUP(1,0/((G1365&gt;=提成标准!D:D)*(G1365&lt;提成标准!E:E)),提成标准!C:C)))</f>
        <v>快递大货</v>
      </c>
      <c r="D1365" s="9">
        <f t="shared" si="67"/>
        <v>642</v>
      </c>
      <c r="E1365" s="9">
        <f>_xlfn.XLOOKUP(C1365,提成标准!C:C,提成标准!H:H,"")</f>
        <v>0.1</v>
      </c>
      <c r="F1365" s="9">
        <f t="shared" si="68"/>
        <v>64.2</v>
      </c>
      <c r="G1365" s="9">
        <f>_xlfn.XLOOKUP(I1365,过机服务商重量差!A:A,过机服务商重量差!L:L)</f>
        <v>642</v>
      </c>
      <c r="H1365" s="9" t="str">
        <f ca="1">IFERROR(LOOKUP(1,0/((B1365=名单!B:B)*(VALUE(AY1365)&gt;=名单!E:E)*(VALUE(AY1365)&lt;=名单!G:G)*(AA1365="正常走货")),名单!H:H),"否")</f>
        <v>否</v>
      </c>
      <c r="I1365" s="64" t="s">
        <v>4182</v>
      </c>
      <c r="J1365" s="64" t="s">
        <v>4184</v>
      </c>
      <c r="L1365" s="65" t="s">
        <v>51</v>
      </c>
      <c r="N1365" s="64" t="s">
        <v>18</v>
      </c>
      <c r="O1365" s="66"/>
      <c r="P1365" s="66"/>
      <c r="T1365" s="66"/>
      <c r="U1365" s="65" t="s">
        <v>1218</v>
      </c>
      <c r="V1365" s="65" t="s">
        <v>14581</v>
      </c>
      <c r="W1365" s="66"/>
      <c r="Y1365" s="66"/>
      <c r="Z1365" s="66"/>
      <c r="AA1365" s="65" t="s">
        <v>14382</v>
      </c>
      <c r="AQ1365" s="64">
        <v>642</v>
      </c>
      <c r="AV1365" s="66"/>
      <c r="AX1365" s="66"/>
      <c r="AY1365" s="67" t="s">
        <v>15760</v>
      </c>
      <c r="BE1365" s="66"/>
    </row>
    <row r="1366" spans="1:58">
      <c r="A1366" s="9" t="str">
        <f t="shared" si="66"/>
        <v>2026-01</v>
      </c>
      <c r="B1366" s="9" t="str">
        <f>_xlfn.XLOOKUP(I1366,过机服务商重量差!A:A,过机服务商重量差!G:G)</f>
        <v>小旋风</v>
      </c>
      <c r="C1366" s="9" t="str">
        <f>IF(N1366="FBA","主营产品",IF(N1366="专线","专线",LOOKUP(1,0/((G1366&gt;=提成标准!D:D)*(G1366&lt;提成标准!E:E)),提成标准!C:C)))</f>
        <v>快递大货</v>
      </c>
      <c r="D1366" s="9">
        <f t="shared" si="67"/>
        <v>22</v>
      </c>
      <c r="E1366" s="9">
        <f>_xlfn.XLOOKUP(C1366,提成标准!C:C,提成标准!H:H,"")</f>
        <v>0.1</v>
      </c>
      <c r="F1366" s="9">
        <f t="shared" si="68"/>
        <v>2.2</v>
      </c>
      <c r="G1366" s="9">
        <f>_xlfn.XLOOKUP(I1366,过机服务商重量差!A:A,过机服务商重量差!L:L)</f>
        <v>22</v>
      </c>
      <c r="H1366" s="9" t="str">
        <f ca="1">IFERROR(LOOKUP(1,0/((B1366=名单!B:B)*(VALUE(AY1366)&gt;=名单!E:E)*(VALUE(AY1366)&lt;=名单!G:G)*(AA1366="正常走货")),名单!H:H),"否")</f>
        <v>否</v>
      </c>
      <c r="I1366" s="64" t="s">
        <v>4185</v>
      </c>
      <c r="J1366" s="64" t="s">
        <v>4187</v>
      </c>
      <c r="L1366" s="65" t="s">
        <v>453</v>
      </c>
      <c r="N1366" s="64" t="s">
        <v>18</v>
      </c>
      <c r="O1366" s="66"/>
      <c r="P1366" s="66"/>
      <c r="T1366" s="66"/>
      <c r="U1366" s="65" t="s">
        <v>20</v>
      </c>
      <c r="V1366" s="65" t="s">
        <v>14381</v>
      </c>
      <c r="W1366" s="66"/>
      <c r="Y1366" s="66"/>
      <c r="Z1366" s="66"/>
      <c r="AA1366" s="65" t="s">
        <v>14382</v>
      </c>
      <c r="AQ1366" s="64">
        <v>4.40000000000001</v>
      </c>
      <c r="AV1366" s="66"/>
      <c r="AX1366" s="66"/>
      <c r="AY1366" s="67" t="s">
        <v>15761</v>
      </c>
      <c r="BE1366" s="66"/>
    </row>
    <row r="1367" spans="1:58">
      <c r="A1367" s="9" t="str">
        <f t="shared" si="66"/>
        <v>2026-01</v>
      </c>
      <c r="B1367" s="9" t="str">
        <f>_xlfn.XLOOKUP(I1367,过机服务商重量差!A:A,过机服务商重量差!G:G)</f>
        <v>玉麒麟</v>
      </c>
      <c r="C1367" s="9" t="str">
        <f>IF(N1367="FBA","主营产品",IF(N1367="专线","专线",LOOKUP(1,0/((G1367&gt;=提成标准!D:D)*(G1367&lt;提成标准!E:E)),提成标准!C:C)))</f>
        <v>快递大货</v>
      </c>
      <c r="D1367" s="9">
        <f t="shared" si="67"/>
        <v>26</v>
      </c>
      <c r="E1367" s="9">
        <f>_xlfn.XLOOKUP(C1367,提成标准!C:C,提成标准!H:H,"")</f>
        <v>0.1</v>
      </c>
      <c r="F1367" s="9">
        <f t="shared" si="68"/>
        <v>2.6</v>
      </c>
      <c r="G1367" s="9">
        <f>_xlfn.XLOOKUP(I1367,过机服务商重量差!A:A,过机服务商重量差!L:L)</f>
        <v>26</v>
      </c>
      <c r="H1367" s="9" t="str">
        <f ca="1">IFERROR(LOOKUP(1,0/((B1367=名单!B:B)*(VALUE(AY1367)&gt;=名单!E:E)*(VALUE(AY1367)&lt;=名单!G:G)*(AA1367="正常走货")),名单!H:H),"否")</f>
        <v>否</v>
      </c>
      <c r="I1367" s="64" t="s">
        <v>4188</v>
      </c>
      <c r="J1367" s="64" t="s">
        <v>4190</v>
      </c>
      <c r="L1367" s="65" t="s">
        <v>17</v>
      </c>
      <c r="N1367" s="64" t="s">
        <v>18</v>
      </c>
      <c r="O1367" s="66"/>
      <c r="P1367" s="66"/>
      <c r="T1367" s="66"/>
      <c r="U1367" s="65" t="s">
        <v>398</v>
      </c>
      <c r="V1367" s="65" t="s">
        <v>14385</v>
      </c>
      <c r="W1367" s="66"/>
      <c r="Y1367" s="66"/>
      <c r="Z1367" s="66"/>
      <c r="AA1367" s="65" t="s">
        <v>14382</v>
      </c>
      <c r="AQ1367" s="64">
        <v>340.6</v>
      </c>
      <c r="AV1367" s="66"/>
      <c r="AX1367" s="66"/>
      <c r="AY1367" s="67" t="s">
        <v>15762</v>
      </c>
      <c r="BE1367" s="66"/>
    </row>
    <row r="1368" spans="1:58">
      <c r="A1368" s="9" t="str">
        <f t="shared" si="66"/>
        <v>2026-01</v>
      </c>
      <c r="B1368" s="9" t="str">
        <f>_xlfn.XLOOKUP(I1368,过机服务商重量差!A:A,过机服务商重量差!G:G)</f>
        <v>玉麒麟</v>
      </c>
      <c r="C1368" s="9" t="str">
        <f>IF(N1368="FBA","主营产品",IF(N1368="专线","专线",LOOKUP(1,0/((G1368&gt;=提成标准!D:D)*(G1368&lt;提成标准!E:E)),提成标准!C:C)))</f>
        <v>快递小货</v>
      </c>
      <c r="D1368" s="9">
        <f t="shared" si="67"/>
        <v>1</v>
      </c>
      <c r="E1368" s="9">
        <f>_xlfn.XLOOKUP(C1368,提成标准!C:C,提成标准!H:H,"")</f>
        <v>2</v>
      </c>
      <c r="F1368" s="9">
        <f t="shared" si="68"/>
        <v>2</v>
      </c>
      <c r="G1368" s="9">
        <f>_xlfn.XLOOKUP(I1368,过机服务商重量差!A:A,过机服务商重量差!L:L)</f>
        <v>7.5</v>
      </c>
      <c r="H1368" s="9" t="str">
        <f ca="1">IFERROR(LOOKUP(1,0/((B1368=名单!B:B)*(VALUE(AY1368)&gt;=名单!E:E)*(VALUE(AY1368)&lt;=名单!G:G)*(AA1368="正常走货")),名单!H:H),"否")</f>
        <v>否</v>
      </c>
      <c r="I1368" s="64" t="s">
        <v>4191</v>
      </c>
      <c r="J1368" s="64" t="s">
        <v>4193</v>
      </c>
      <c r="L1368" s="65" t="s">
        <v>17</v>
      </c>
      <c r="N1368" s="64" t="s">
        <v>18</v>
      </c>
      <c r="O1368" s="66"/>
      <c r="P1368" s="66"/>
      <c r="T1368" s="66"/>
      <c r="U1368" s="65" t="s">
        <v>1498</v>
      </c>
      <c r="V1368" s="65" t="s">
        <v>14476</v>
      </c>
      <c r="W1368" s="66"/>
      <c r="Y1368" s="66"/>
      <c r="Z1368" s="66"/>
      <c r="AA1368" s="65" t="s">
        <v>14382</v>
      </c>
      <c r="AQ1368" s="64">
        <v>31</v>
      </c>
      <c r="AU1368" s="66"/>
      <c r="AV1368" s="66"/>
      <c r="AW1368" s="66"/>
      <c r="AX1368" s="66"/>
      <c r="AY1368" s="67" t="s">
        <v>15763</v>
      </c>
      <c r="BC1368" s="66"/>
      <c r="BE1368" s="66"/>
    </row>
    <row r="1369" spans="1:58">
      <c r="A1369" s="9" t="str">
        <f t="shared" si="66"/>
        <v>2026-01</v>
      </c>
      <c r="B1369" s="9" t="str">
        <f>_xlfn.XLOOKUP(I1369,过机服务商重量差!A:A,过机服务商重量差!G:G)</f>
        <v>小旋风</v>
      </c>
      <c r="C1369" s="9" t="str">
        <f>IF(N1369="FBA","主营产品",IF(N1369="专线","专线",LOOKUP(1,0/((G1369&gt;=提成标准!D:D)*(G1369&lt;提成标准!E:E)),提成标准!C:C)))</f>
        <v>快递大货</v>
      </c>
      <c r="D1369" s="9">
        <f t="shared" si="67"/>
        <v>72</v>
      </c>
      <c r="E1369" s="9">
        <f>_xlfn.XLOOKUP(C1369,提成标准!C:C,提成标准!H:H,"")</f>
        <v>0.1</v>
      </c>
      <c r="F1369" s="9">
        <f t="shared" si="68"/>
        <v>7.2</v>
      </c>
      <c r="G1369" s="9">
        <f>_xlfn.XLOOKUP(I1369,过机服务商重量差!A:A,过机服务商重量差!L:L)</f>
        <v>72</v>
      </c>
      <c r="H1369" s="9" t="str">
        <f ca="1">IFERROR(LOOKUP(1,0/((B1369=名单!B:B)*(VALUE(AY1369)&gt;=名单!E:E)*(VALUE(AY1369)&lt;=名单!G:G)*(AA1369="正常走货")),名单!H:H),"否")</f>
        <v>否</v>
      </c>
      <c r="I1369" s="64" t="s">
        <v>4194</v>
      </c>
      <c r="J1369" s="64" t="s">
        <v>4196</v>
      </c>
      <c r="L1369" s="65" t="s">
        <v>85</v>
      </c>
      <c r="N1369" s="64" t="s">
        <v>18</v>
      </c>
      <c r="O1369" s="66"/>
      <c r="P1369" s="66"/>
      <c r="T1369" s="66"/>
      <c r="U1369" s="65" t="s">
        <v>1567</v>
      </c>
      <c r="V1369" s="65" t="s">
        <v>14389</v>
      </c>
      <c r="W1369" s="66"/>
      <c r="Y1369" s="66"/>
      <c r="Z1369" s="66"/>
      <c r="AA1369" s="65" t="s">
        <v>14382</v>
      </c>
      <c r="AQ1369" s="64">
        <v>144</v>
      </c>
      <c r="AU1369" s="66"/>
      <c r="AV1369" s="66"/>
      <c r="AW1369" s="66"/>
      <c r="AX1369" s="66"/>
      <c r="AY1369" s="67" t="s">
        <v>15764</v>
      </c>
      <c r="BE1369" s="66"/>
    </row>
    <row r="1370" spans="1:58">
      <c r="A1370" s="9" t="str">
        <f t="shared" si="66"/>
        <v>2026-01</v>
      </c>
      <c r="B1370" s="9" t="str">
        <f>_xlfn.XLOOKUP(I1370,过机服务商重量差!A:A,过机服务商重量差!G:G)</f>
        <v>007</v>
      </c>
      <c r="C1370" s="9" t="str">
        <f>IF(N1370="FBA","主营产品",IF(N1370="专线","专线",LOOKUP(1,0/((G1370&gt;=提成标准!D:D)*(G1370&lt;提成标准!E:E)),提成标准!C:C)))</f>
        <v>快递大货</v>
      </c>
      <c r="D1370" s="9">
        <f t="shared" si="67"/>
        <v>255</v>
      </c>
      <c r="E1370" s="9">
        <f>_xlfn.XLOOKUP(C1370,提成标准!C:C,提成标准!H:H,"")</f>
        <v>0.1</v>
      </c>
      <c r="F1370" s="9">
        <f t="shared" si="68"/>
        <v>25.5</v>
      </c>
      <c r="G1370" s="9">
        <f>_xlfn.XLOOKUP(I1370,过机服务商重量差!A:A,过机服务商重量差!L:L)</f>
        <v>255</v>
      </c>
      <c r="H1370" s="9" t="str">
        <f ca="1">IFERROR(LOOKUP(1,0/((B1370=名单!B:B)*(VALUE(AY1370)&gt;=名单!E:E)*(VALUE(AY1370)&lt;=名单!G:G)*(AA1370="正常走货")),名单!H:H),"否")</f>
        <v>否</v>
      </c>
      <c r="I1370" s="64" t="s">
        <v>4197</v>
      </c>
      <c r="J1370" s="64" t="s">
        <v>4199</v>
      </c>
      <c r="L1370" s="65" t="s">
        <v>266</v>
      </c>
      <c r="N1370" s="64" t="s">
        <v>18</v>
      </c>
      <c r="O1370" s="66"/>
      <c r="P1370" s="66"/>
      <c r="T1370" s="66"/>
      <c r="U1370" s="65" t="s">
        <v>1567</v>
      </c>
      <c r="V1370" s="65" t="s">
        <v>14389</v>
      </c>
      <c r="W1370" s="66"/>
      <c r="Y1370" s="66"/>
      <c r="Z1370" s="66"/>
      <c r="AA1370" s="65" t="s">
        <v>14382</v>
      </c>
      <c r="AQ1370" s="64">
        <v>3823</v>
      </c>
      <c r="AV1370" s="66"/>
      <c r="AX1370" s="66"/>
      <c r="AY1370" s="67" t="s">
        <v>15765</v>
      </c>
      <c r="BE1370" s="66"/>
    </row>
    <row r="1371" spans="1:58">
      <c r="A1371" s="9" t="str">
        <f t="shared" si="66"/>
        <v>2026-01</v>
      </c>
      <c r="B1371" s="9" t="str">
        <f>_xlfn.XLOOKUP(I1371,过机服务商重量差!A:A,过机服务商重量差!G:G)</f>
        <v>小旋风</v>
      </c>
      <c r="C1371" s="9" t="str">
        <f>IF(N1371="FBA","主营产品",IF(N1371="专线","专线",LOOKUP(1,0/((G1371&gt;=提成标准!D:D)*(G1371&lt;提成标准!E:E)),提成标准!C:C)))</f>
        <v>快递大货</v>
      </c>
      <c r="D1371" s="9">
        <f t="shared" si="67"/>
        <v>22</v>
      </c>
      <c r="E1371" s="9">
        <f>_xlfn.XLOOKUP(C1371,提成标准!C:C,提成标准!H:H,"")</f>
        <v>0.1</v>
      </c>
      <c r="F1371" s="9">
        <f t="shared" si="68"/>
        <v>2.2</v>
      </c>
      <c r="G1371" s="9">
        <f>_xlfn.XLOOKUP(I1371,过机服务商重量差!A:A,过机服务商重量差!L:L)</f>
        <v>22</v>
      </c>
      <c r="H1371" s="9" t="str">
        <f ca="1">IFERROR(LOOKUP(1,0/((B1371=名单!B:B)*(VALUE(AY1371)&gt;=名单!E:E)*(VALUE(AY1371)&lt;=名单!G:G)*(AA1371="正常走货")),名单!H:H),"否")</f>
        <v>否</v>
      </c>
      <c r="I1371" s="64" t="s">
        <v>4200</v>
      </c>
      <c r="J1371" s="64" t="s">
        <v>36</v>
      </c>
      <c r="L1371" s="65" t="s">
        <v>453</v>
      </c>
      <c r="N1371" s="64" t="s">
        <v>18</v>
      </c>
      <c r="O1371" s="66"/>
      <c r="P1371" s="66"/>
      <c r="T1371" s="66"/>
      <c r="U1371" s="65" t="s">
        <v>20</v>
      </c>
      <c r="V1371" s="65" t="s">
        <v>14381</v>
      </c>
      <c r="W1371" s="66"/>
      <c r="Y1371" s="66"/>
      <c r="Z1371" s="66"/>
      <c r="AA1371" s="65" t="s">
        <v>14437</v>
      </c>
      <c r="AQ1371" s="64">
        <v>0</v>
      </c>
      <c r="AV1371" s="66"/>
      <c r="AW1371" s="66"/>
      <c r="AX1371" s="66"/>
      <c r="AY1371" s="67" t="s">
        <v>15766</v>
      </c>
      <c r="BE1371" s="66"/>
    </row>
    <row r="1372" spans="1:58">
      <c r="A1372" s="9" t="str">
        <f t="shared" si="66"/>
        <v>2026-01</v>
      </c>
      <c r="B1372" s="9" t="str">
        <f>_xlfn.XLOOKUP(I1372,过机服务商重量差!A:A,过机服务商重量差!G:G)</f>
        <v>玉麒麟</v>
      </c>
      <c r="C1372" s="9" t="str">
        <f>IF(N1372="FBA","主营产品",IF(N1372="专线","专线",LOOKUP(1,0/((G1372&gt;=提成标准!D:D)*(G1372&lt;提成标准!E:E)),提成标准!C:C)))</f>
        <v>快递小货</v>
      </c>
      <c r="D1372" s="9">
        <f t="shared" si="67"/>
        <v>1</v>
      </c>
      <c r="E1372" s="9">
        <f>_xlfn.XLOOKUP(C1372,提成标准!C:C,提成标准!H:H,"")</f>
        <v>2</v>
      </c>
      <c r="F1372" s="9">
        <f t="shared" si="68"/>
        <v>2</v>
      </c>
      <c r="G1372" s="9">
        <f>_xlfn.XLOOKUP(I1372,过机服务商重量差!A:A,过机服务商重量差!L:L)</f>
        <v>0.5</v>
      </c>
      <c r="H1372" s="9" t="str">
        <f ca="1">IFERROR(LOOKUP(1,0/((B1372=名单!B:B)*(VALUE(AY1372)&gt;=名单!E:E)*(VALUE(AY1372)&lt;=名单!G:G)*(AA1372="正常走货")),名单!H:H),"否")</f>
        <v>否</v>
      </c>
      <c r="I1372" s="64" t="s">
        <v>4202</v>
      </c>
      <c r="J1372" s="64" t="s">
        <v>36</v>
      </c>
      <c r="L1372" s="65" t="s">
        <v>17</v>
      </c>
      <c r="N1372" s="64" t="s">
        <v>18</v>
      </c>
      <c r="O1372" s="66"/>
      <c r="P1372" s="66"/>
      <c r="T1372" s="66"/>
      <c r="U1372" s="65" t="s">
        <v>79</v>
      </c>
      <c r="V1372" s="65" t="s">
        <v>14381</v>
      </c>
      <c r="W1372" s="66"/>
      <c r="Y1372" s="66"/>
      <c r="Z1372" s="66"/>
      <c r="AA1372" s="65" t="s">
        <v>14382</v>
      </c>
      <c r="AQ1372" s="64">
        <v>125.4</v>
      </c>
      <c r="AV1372" s="66"/>
      <c r="AW1372" s="66"/>
      <c r="AX1372" s="66"/>
      <c r="AY1372" s="67" t="s">
        <v>15767</v>
      </c>
      <c r="BC1372" s="66"/>
      <c r="BE1372" s="66"/>
    </row>
    <row r="1373" spans="1:58">
      <c r="A1373" s="9" t="str">
        <f t="shared" si="66"/>
        <v>2026-01</v>
      </c>
      <c r="B1373" s="9" t="str">
        <f>_xlfn.XLOOKUP(I1373,过机服务商重量差!A:A,过机服务商重量差!G:G)</f>
        <v>小旋风</v>
      </c>
      <c r="C1373" s="9" t="str">
        <f>IF(N1373="FBA","主营产品",IF(N1373="专线","专线",LOOKUP(1,0/((G1373&gt;=提成标准!D:D)*(G1373&lt;提成标准!E:E)),提成标准!C:C)))</f>
        <v>快递大货</v>
      </c>
      <c r="D1373" s="9">
        <f t="shared" si="67"/>
        <v>150</v>
      </c>
      <c r="E1373" s="9">
        <f>_xlfn.XLOOKUP(C1373,提成标准!C:C,提成标准!H:H,"")</f>
        <v>0.1</v>
      </c>
      <c r="F1373" s="9">
        <f t="shared" si="68"/>
        <v>15</v>
      </c>
      <c r="G1373" s="9">
        <f>_xlfn.XLOOKUP(I1373,过机服务商重量差!A:A,过机服务商重量差!L:L)</f>
        <v>150</v>
      </c>
      <c r="H1373" s="9" t="str">
        <f ca="1">IFERROR(LOOKUP(1,0/((B1373=名单!B:B)*(VALUE(AY1373)&gt;=名单!E:E)*(VALUE(AY1373)&lt;=名单!G:G)*(AA1373="正常走货")),名单!H:H),"否")</f>
        <v>否</v>
      </c>
      <c r="I1373" s="64" t="s">
        <v>4204</v>
      </c>
      <c r="J1373" s="64" t="s">
        <v>4206</v>
      </c>
      <c r="L1373" s="65" t="s">
        <v>85</v>
      </c>
      <c r="N1373" s="64" t="s">
        <v>18</v>
      </c>
      <c r="O1373" s="66"/>
      <c r="P1373" s="66"/>
      <c r="T1373" s="66"/>
      <c r="U1373" s="65" t="s">
        <v>90</v>
      </c>
      <c r="V1373" s="65" t="s">
        <v>14410</v>
      </c>
      <c r="W1373" s="66"/>
      <c r="Y1373" s="66"/>
      <c r="Z1373" s="66"/>
      <c r="AA1373" s="65" t="s">
        <v>14382</v>
      </c>
      <c r="AQ1373" s="64">
        <v>752</v>
      </c>
      <c r="AU1373" s="66"/>
      <c r="AV1373" s="66"/>
      <c r="AW1373" s="66"/>
      <c r="AX1373" s="66"/>
      <c r="AY1373" s="67" t="s">
        <v>15768</v>
      </c>
      <c r="BC1373" s="66"/>
      <c r="BE1373" s="66"/>
    </row>
    <row r="1374" spans="1:58">
      <c r="A1374" s="9" t="str">
        <f t="shared" si="66"/>
        <v>2026-01</v>
      </c>
      <c r="B1374" s="9" t="str">
        <f>_xlfn.XLOOKUP(I1374,过机服务商重量差!A:A,过机服务商重量差!G:G)</f>
        <v>小旋风</v>
      </c>
      <c r="C1374" s="9" t="str">
        <f>IF(N1374="FBA","主营产品",IF(N1374="专线","专线",LOOKUP(1,0/((G1374&gt;=提成标准!D:D)*(G1374&lt;提成标准!E:E)),提成标准!C:C)))</f>
        <v>快递大货</v>
      </c>
      <c r="D1374" s="9">
        <f t="shared" si="67"/>
        <v>30</v>
      </c>
      <c r="E1374" s="9">
        <f>_xlfn.XLOOKUP(C1374,提成标准!C:C,提成标准!H:H,"")</f>
        <v>0.1</v>
      </c>
      <c r="F1374" s="9">
        <f t="shared" si="68"/>
        <v>3</v>
      </c>
      <c r="G1374" s="9">
        <f>_xlfn.XLOOKUP(I1374,过机服务商重量差!A:A,过机服务商重量差!L:L)</f>
        <v>30</v>
      </c>
      <c r="H1374" s="9" t="str">
        <f ca="1">IFERROR(LOOKUP(1,0/((B1374=名单!B:B)*(VALUE(AY1374)&gt;=名单!E:E)*(VALUE(AY1374)&lt;=名单!G:G)*(AA1374="正常走货")),名单!H:H),"否")</f>
        <v>否</v>
      </c>
      <c r="I1374" s="64" t="s">
        <v>4207</v>
      </c>
      <c r="J1374" s="64" t="s">
        <v>4209</v>
      </c>
      <c r="L1374" s="65" t="s">
        <v>85</v>
      </c>
      <c r="N1374" s="64" t="s">
        <v>18</v>
      </c>
      <c r="O1374" s="66"/>
      <c r="P1374" s="66"/>
      <c r="T1374" s="66"/>
      <c r="U1374" s="65" t="s">
        <v>90</v>
      </c>
      <c r="V1374" s="65" t="s">
        <v>14410</v>
      </c>
      <c r="W1374" s="66"/>
      <c r="Y1374" s="66"/>
      <c r="Z1374" s="66"/>
      <c r="AA1374" s="65" t="s">
        <v>14382</v>
      </c>
      <c r="AQ1374" s="64">
        <v>192</v>
      </c>
      <c r="AV1374" s="66"/>
      <c r="AW1374" s="66"/>
      <c r="AX1374" s="66"/>
      <c r="AY1374" s="67" t="s">
        <v>15769</v>
      </c>
      <c r="BE1374" s="66"/>
    </row>
    <row r="1375" spans="1:58">
      <c r="A1375" s="9" t="str">
        <f t="shared" si="66"/>
        <v>2026-01</v>
      </c>
      <c r="B1375" s="9" t="str">
        <f>_xlfn.XLOOKUP(I1375,过机服务商重量差!A:A,过机服务商重量差!G:G)</f>
        <v>风清扬</v>
      </c>
      <c r="C1375" s="9" t="str">
        <f>IF(N1375="FBA","主营产品",IF(N1375="专线","专线",LOOKUP(1,0/((G1375&gt;=提成标准!D:D)*(G1375&lt;提成标准!E:E)),提成标准!C:C)))</f>
        <v>快递大货</v>
      </c>
      <c r="D1375" s="9">
        <f t="shared" si="67"/>
        <v>21</v>
      </c>
      <c r="E1375" s="9">
        <f>_xlfn.XLOOKUP(C1375,提成标准!C:C,提成标准!H:H,"")</f>
        <v>0.1</v>
      </c>
      <c r="F1375" s="9">
        <f t="shared" si="68"/>
        <v>2.1</v>
      </c>
      <c r="G1375" s="9">
        <f>_xlfn.XLOOKUP(I1375,过机服务商重量差!A:A,过机服务商重量差!L:L)</f>
        <v>21</v>
      </c>
      <c r="H1375" s="9" t="str">
        <f ca="1">IFERROR(LOOKUP(1,0/((B1375=名单!B:B)*(VALUE(AY1375)&gt;=名单!E:E)*(VALUE(AY1375)&lt;=名单!G:G)*(AA1375="正常走货")),名单!H:H),"否")</f>
        <v>否</v>
      </c>
      <c r="I1375" s="64" t="s">
        <v>4210</v>
      </c>
      <c r="J1375" s="64" t="s">
        <v>4212</v>
      </c>
      <c r="L1375" s="65" t="s">
        <v>231</v>
      </c>
      <c r="N1375" s="64" t="s">
        <v>18</v>
      </c>
      <c r="O1375" s="66"/>
      <c r="P1375" s="66"/>
      <c r="T1375" s="66"/>
      <c r="U1375" s="65" t="s">
        <v>540</v>
      </c>
      <c r="V1375" s="65" t="s">
        <v>14413</v>
      </c>
      <c r="W1375" s="66"/>
      <c r="Y1375" s="66"/>
      <c r="Z1375" s="66"/>
      <c r="AA1375" s="65" t="s">
        <v>14382</v>
      </c>
      <c r="AQ1375" s="64">
        <v>94.5</v>
      </c>
      <c r="AV1375" s="66"/>
      <c r="AW1375" s="66"/>
      <c r="AX1375" s="66"/>
      <c r="AY1375" s="67" t="s">
        <v>15770</v>
      </c>
      <c r="BE1375" s="66"/>
      <c r="BF1375" s="66"/>
    </row>
    <row r="1376" spans="1:58">
      <c r="A1376" s="9" t="str">
        <f t="shared" si="66"/>
        <v>2026-01</v>
      </c>
      <c r="B1376" s="9" t="str">
        <f>_xlfn.XLOOKUP(I1376,过机服务商重量差!A:A,过机服务商重量差!G:G)</f>
        <v>玉麒麟</v>
      </c>
      <c r="C1376" s="9" t="str">
        <f>IF(N1376="FBA","主营产品",IF(N1376="专线","专线",LOOKUP(1,0/((G1376&gt;=提成标准!D:D)*(G1376&lt;提成标准!E:E)),提成标准!C:C)))</f>
        <v>快递大货</v>
      </c>
      <c r="D1376" s="9">
        <f t="shared" si="67"/>
        <v>52</v>
      </c>
      <c r="E1376" s="9">
        <f>_xlfn.XLOOKUP(C1376,提成标准!C:C,提成标准!H:H,"")</f>
        <v>0.1</v>
      </c>
      <c r="F1376" s="9">
        <f t="shared" si="68"/>
        <v>5.2</v>
      </c>
      <c r="G1376" s="9">
        <f>_xlfn.XLOOKUP(I1376,过机服务商重量差!A:A,过机服务商重量差!L:L)</f>
        <v>52</v>
      </c>
      <c r="H1376" s="9" t="str">
        <f ca="1">IFERROR(LOOKUP(1,0/((B1376=名单!B:B)*(VALUE(AY1376)&gt;=名单!E:E)*(VALUE(AY1376)&lt;=名单!G:G)*(AA1376="正常走货")),名单!H:H),"否")</f>
        <v>否</v>
      </c>
      <c r="I1376" s="64" t="s">
        <v>4213</v>
      </c>
      <c r="J1376" s="64" t="s">
        <v>4215</v>
      </c>
      <c r="L1376" s="65" t="s">
        <v>17</v>
      </c>
      <c r="N1376" s="64" t="s">
        <v>18</v>
      </c>
      <c r="O1376" s="66"/>
      <c r="P1376" s="66"/>
      <c r="T1376" s="66"/>
      <c r="U1376" s="65" t="s">
        <v>152</v>
      </c>
      <c r="V1376" s="65" t="s">
        <v>14385</v>
      </c>
      <c r="W1376" s="66"/>
      <c r="Y1376" s="66"/>
      <c r="Z1376" s="66"/>
      <c r="AA1376" s="65" t="s">
        <v>14382</v>
      </c>
      <c r="AQ1376" s="64">
        <v>692.6</v>
      </c>
      <c r="AV1376" s="66"/>
      <c r="AW1376" s="66"/>
      <c r="AX1376" s="66"/>
      <c r="AY1376" s="67" t="s">
        <v>15771</v>
      </c>
      <c r="BE1376" s="66"/>
    </row>
    <row r="1377" spans="1:58">
      <c r="A1377" s="9" t="str">
        <f t="shared" si="66"/>
        <v>2026-01</v>
      </c>
      <c r="B1377" s="9" t="str">
        <f>_xlfn.XLOOKUP(I1377,过机服务商重量差!A:A,过机服务商重量差!G:G)</f>
        <v>无崖子</v>
      </c>
      <c r="C1377" s="9" t="str">
        <f>IF(N1377="FBA","主营产品",IF(N1377="专线","专线",LOOKUP(1,0/((G1377&gt;=提成标准!D:D)*(G1377&lt;提成标准!E:E)),提成标准!C:C)))</f>
        <v>快递小货</v>
      </c>
      <c r="D1377" s="9">
        <f t="shared" si="67"/>
        <v>1</v>
      </c>
      <c r="E1377" s="9">
        <f>_xlfn.XLOOKUP(C1377,提成标准!C:C,提成标准!H:H,"")</f>
        <v>2</v>
      </c>
      <c r="F1377" s="9">
        <f t="shared" si="68"/>
        <v>2</v>
      </c>
      <c r="G1377" s="9">
        <f>_xlfn.XLOOKUP(I1377,过机服务商重量差!A:A,过机服务商重量差!L:L)</f>
        <v>11.5</v>
      </c>
      <c r="H1377" s="9" t="str">
        <f ca="1">IFERROR(LOOKUP(1,0/((B1377=名单!B:B)*(VALUE(AY1377)&gt;=名单!E:E)*(VALUE(AY1377)&lt;=名单!G:G)*(AA1377="正常走货")),名单!H:H),"否")</f>
        <v>是</v>
      </c>
      <c r="I1377" s="64" t="s">
        <v>4216</v>
      </c>
      <c r="J1377" s="64" t="s">
        <v>4218</v>
      </c>
      <c r="L1377" s="65" t="s">
        <v>128</v>
      </c>
      <c r="N1377" s="64" t="s">
        <v>18</v>
      </c>
      <c r="O1377" s="66"/>
      <c r="P1377" s="66"/>
      <c r="T1377" s="66"/>
      <c r="U1377" s="65" t="s">
        <v>130</v>
      </c>
      <c r="V1377" s="65" t="s">
        <v>14422</v>
      </c>
      <c r="W1377" s="66"/>
      <c r="Y1377" s="66"/>
      <c r="Z1377" s="66"/>
      <c r="AA1377" s="65" t="s">
        <v>14382</v>
      </c>
      <c r="AQ1377" s="64">
        <v>-4.58000000000004</v>
      </c>
      <c r="AV1377" s="66"/>
      <c r="AW1377" s="66"/>
      <c r="AX1377" s="66"/>
      <c r="AY1377" s="67" t="s">
        <v>15772</v>
      </c>
      <c r="BE1377" s="66"/>
    </row>
    <row r="1378" spans="1:58">
      <c r="A1378" s="9" t="str">
        <f t="shared" si="66"/>
        <v>2026-01</v>
      </c>
      <c r="B1378" s="9" t="str">
        <f>_xlfn.XLOOKUP(I1378,过机服务商重量差!A:A,过机服务商重量差!G:G)</f>
        <v>无崖子</v>
      </c>
      <c r="C1378" s="9" t="str">
        <f>IF(N1378="FBA","主营产品",IF(N1378="专线","专线",LOOKUP(1,0/((G1378&gt;=提成标准!D:D)*(G1378&lt;提成标准!E:E)),提成标准!C:C)))</f>
        <v>快递大货</v>
      </c>
      <c r="D1378" s="9">
        <f t="shared" si="67"/>
        <v>58</v>
      </c>
      <c r="E1378" s="9">
        <f>_xlfn.XLOOKUP(C1378,提成标准!C:C,提成标准!H:H,"")</f>
        <v>0.1</v>
      </c>
      <c r="F1378" s="9">
        <f t="shared" si="68"/>
        <v>5.8</v>
      </c>
      <c r="G1378" s="9">
        <f>_xlfn.XLOOKUP(I1378,过机服务商重量差!A:A,过机服务商重量差!L:L)</f>
        <v>58</v>
      </c>
      <c r="H1378" s="9" t="str">
        <f ca="1">IFERROR(LOOKUP(1,0/((B1378=名单!B:B)*(VALUE(AY1378)&gt;=名单!E:E)*(VALUE(AY1378)&lt;=名单!G:G)*(AA1378="正常走货")),名单!H:H),"否")</f>
        <v>是</v>
      </c>
      <c r="I1378" s="64" t="s">
        <v>4219</v>
      </c>
      <c r="J1378" s="64" t="s">
        <v>4221</v>
      </c>
      <c r="L1378" s="65" t="s">
        <v>985</v>
      </c>
      <c r="N1378" s="64" t="s">
        <v>18</v>
      </c>
      <c r="O1378" s="66"/>
      <c r="P1378" s="66"/>
      <c r="T1378" s="66"/>
      <c r="U1378" s="65" t="s">
        <v>130</v>
      </c>
      <c r="V1378" s="65" t="s">
        <v>14422</v>
      </c>
      <c r="W1378" s="66"/>
      <c r="Y1378" s="66"/>
      <c r="Z1378" s="66"/>
      <c r="AA1378" s="65" t="s">
        <v>14382</v>
      </c>
      <c r="AQ1378" s="64">
        <v>589.74</v>
      </c>
      <c r="AV1378" s="66"/>
      <c r="AW1378" s="66"/>
      <c r="AX1378" s="66"/>
      <c r="AY1378" s="67" t="s">
        <v>15773</v>
      </c>
      <c r="BE1378" s="66"/>
    </row>
    <row r="1379" spans="1:58">
      <c r="A1379" s="9" t="str">
        <f t="shared" si="66"/>
        <v>2026-01</v>
      </c>
      <c r="B1379" s="9" t="str">
        <f>_xlfn.XLOOKUP(I1379,过机服务商重量差!A:A,过机服务商重量差!G:G)</f>
        <v>无崖子</v>
      </c>
      <c r="C1379" s="9" t="str">
        <f>IF(N1379="FBA","主营产品",IF(N1379="专线","专线",LOOKUP(1,0/((G1379&gt;=提成标准!D:D)*(G1379&lt;提成标准!E:E)),提成标准!C:C)))</f>
        <v>快递小货</v>
      </c>
      <c r="D1379" s="9">
        <f t="shared" si="67"/>
        <v>1</v>
      </c>
      <c r="E1379" s="9">
        <f>_xlfn.XLOOKUP(C1379,提成标准!C:C,提成标准!H:H,"")</f>
        <v>2</v>
      </c>
      <c r="F1379" s="9">
        <f t="shared" si="68"/>
        <v>2</v>
      </c>
      <c r="G1379" s="9">
        <f>_xlfn.XLOOKUP(I1379,过机服务商重量差!A:A,过机服务商重量差!L:L)</f>
        <v>9</v>
      </c>
      <c r="H1379" s="9" t="str">
        <f ca="1">IFERROR(LOOKUP(1,0/((B1379=名单!B:B)*(VALUE(AY1379)&gt;=名单!E:E)*(VALUE(AY1379)&lt;=名单!G:G)*(AA1379="正常走货")),名单!H:H),"否")</f>
        <v>是</v>
      </c>
      <c r="I1379" s="64" t="s">
        <v>4222</v>
      </c>
      <c r="J1379" s="64" t="s">
        <v>4224</v>
      </c>
      <c r="L1379" s="65" t="s">
        <v>128</v>
      </c>
      <c r="N1379" s="64" t="s">
        <v>18</v>
      </c>
      <c r="O1379" s="66"/>
      <c r="P1379" s="66"/>
      <c r="T1379" s="66"/>
      <c r="U1379" s="65" t="s">
        <v>130</v>
      </c>
      <c r="V1379" s="65" t="s">
        <v>14422</v>
      </c>
      <c r="W1379" s="66"/>
      <c r="Y1379" s="66"/>
      <c r="Z1379" s="66"/>
      <c r="AA1379" s="65" t="s">
        <v>14382</v>
      </c>
      <c r="AQ1379" s="64">
        <v>148.24</v>
      </c>
      <c r="AU1379" s="66"/>
      <c r="AV1379" s="66"/>
      <c r="AW1379" s="66"/>
      <c r="AX1379" s="66"/>
      <c r="AY1379" s="67" t="s">
        <v>15774</v>
      </c>
      <c r="BE1379" s="66"/>
    </row>
    <row r="1380" spans="1:58">
      <c r="A1380" s="9" t="str">
        <f t="shared" si="66"/>
        <v>2026-01</v>
      </c>
      <c r="B1380" s="9" t="str">
        <f>_xlfn.XLOOKUP(I1380,过机服务商重量差!A:A,过机服务商重量差!G:G)</f>
        <v>无崖子</v>
      </c>
      <c r="C1380" s="9" t="str">
        <f>IF(N1380="FBA","主营产品",IF(N1380="专线","专线",LOOKUP(1,0/((G1380&gt;=提成标准!D:D)*(G1380&lt;提成标准!E:E)),提成标准!C:C)))</f>
        <v>快递小货</v>
      </c>
      <c r="D1380" s="9">
        <f t="shared" si="67"/>
        <v>1</v>
      </c>
      <c r="E1380" s="9">
        <f>_xlfn.XLOOKUP(C1380,提成标准!C:C,提成标准!H:H,"")</f>
        <v>2</v>
      </c>
      <c r="F1380" s="9">
        <f t="shared" si="68"/>
        <v>2</v>
      </c>
      <c r="G1380" s="9">
        <f>_xlfn.XLOOKUP(I1380,过机服务商重量差!A:A,过机服务商重量差!L:L)</f>
        <v>12</v>
      </c>
      <c r="H1380" s="9" t="str">
        <f ca="1">IFERROR(LOOKUP(1,0/((B1380=名单!B:B)*(VALUE(AY1380)&gt;=名单!E:E)*(VALUE(AY1380)&lt;=名单!G:G)*(AA1380="正常走货")),名单!H:H),"否")</f>
        <v>是</v>
      </c>
      <c r="I1380" s="64" t="s">
        <v>4225</v>
      </c>
      <c r="J1380" s="64" t="s">
        <v>4227</v>
      </c>
      <c r="L1380" s="65" t="s">
        <v>128</v>
      </c>
      <c r="N1380" s="64" t="s">
        <v>18</v>
      </c>
      <c r="O1380" s="66"/>
      <c r="P1380" s="66"/>
      <c r="T1380" s="66"/>
      <c r="U1380" s="65" t="s">
        <v>130</v>
      </c>
      <c r="V1380" s="65" t="s">
        <v>14422</v>
      </c>
      <c r="W1380" s="66"/>
      <c r="Y1380" s="66"/>
      <c r="Z1380" s="66"/>
      <c r="AA1380" s="65" t="s">
        <v>14382</v>
      </c>
      <c r="AQ1380" s="64">
        <v>-21.5599999999999</v>
      </c>
      <c r="AU1380" s="66"/>
      <c r="AV1380" s="66"/>
      <c r="AW1380" s="66"/>
      <c r="AX1380" s="66"/>
      <c r="AY1380" s="67" t="s">
        <v>15775</v>
      </c>
      <c r="BE1380" s="66"/>
    </row>
    <row r="1381" spans="1:58">
      <c r="A1381" s="9" t="str">
        <f t="shared" si="66"/>
        <v>2026-01</v>
      </c>
      <c r="B1381" s="9" t="str">
        <f>_xlfn.XLOOKUP(I1381,过机服务商重量差!A:A,过机服务商重量差!G:G)</f>
        <v>帅时莹</v>
      </c>
      <c r="C1381" s="9" t="str">
        <f>IF(N1381="FBA","主营产品",IF(N1381="专线","专线",LOOKUP(1,0/((G1381&gt;=提成标准!D:D)*(G1381&lt;提成标准!E:E)),提成标准!C:C)))</f>
        <v>快递小货</v>
      </c>
      <c r="D1381" s="9">
        <f t="shared" si="67"/>
        <v>1</v>
      </c>
      <c r="E1381" s="9">
        <f>_xlfn.XLOOKUP(C1381,提成标准!C:C,提成标准!H:H,"")</f>
        <v>2</v>
      </c>
      <c r="F1381" s="9">
        <f t="shared" si="68"/>
        <v>2</v>
      </c>
      <c r="G1381" s="9">
        <f>_xlfn.XLOOKUP(I1381,过机服务商重量差!A:A,过机服务商重量差!L:L)</f>
        <v>8.5</v>
      </c>
      <c r="H1381" s="9" t="str">
        <f ca="1">IFERROR(LOOKUP(1,0/((B1381=名单!B:B)*(VALUE(AY1381)&gt;=名单!E:E)*(VALUE(AY1381)&lt;=名单!G:G)*(AA1381="正常走货")),名单!H:H),"否")</f>
        <v>否</v>
      </c>
      <c r="I1381" s="64" t="s">
        <v>4228</v>
      </c>
      <c r="J1381" s="64" t="s">
        <v>4230</v>
      </c>
      <c r="L1381" s="65" t="s">
        <v>738</v>
      </c>
      <c r="N1381" s="64" t="s">
        <v>18</v>
      </c>
      <c r="O1381" s="66"/>
      <c r="P1381" s="66"/>
      <c r="T1381" s="66"/>
      <c r="U1381" s="65" t="s">
        <v>130</v>
      </c>
      <c r="V1381" s="65" t="s">
        <v>14422</v>
      </c>
      <c r="W1381" s="66"/>
      <c r="Y1381" s="66"/>
      <c r="Z1381" s="66"/>
      <c r="AA1381" s="65" t="s">
        <v>14382</v>
      </c>
      <c r="AQ1381" s="64">
        <v>185</v>
      </c>
      <c r="AU1381" s="66"/>
      <c r="AV1381" s="66"/>
      <c r="AW1381" s="66"/>
      <c r="AX1381" s="66"/>
      <c r="AY1381" s="67" t="s">
        <v>15776</v>
      </c>
      <c r="BE1381" s="66"/>
    </row>
    <row r="1382" spans="1:58">
      <c r="A1382" s="9" t="str">
        <f t="shared" si="66"/>
        <v>2026-01</v>
      </c>
      <c r="B1382" s="9" t="str">
        <f>_xlfn.XLOOKUP(I1382,过机服务商重量差!A:A,过机服务商重量差!G:G)</f>
        <v>小旋风</v>
      </c>
      <c r="C1382" s="9" t="str">
        <f>IF(N1382="FBA","主营产品",IF(N1382="专线","专线",LOOKUP(1,0/((G1382&gt;=提成标准!D:D)*(G1382&lt;提成标准!E:E)),提成标准!C:C)))</f>
        <v>快递大货</v>
      </c>
      <c r="D1382" s="9">
        <f t="shared" si="67"/>
        <v>72</v>
      </c>
      <c r="E1382" s="9">
        <f>_xlfn.XLOOKUP(C1382,提成标准!C:C,提成标准!H:H,"")</f>
        <v>0.1</v>
      </c>
      <c r="F1382" s="9">
        <f t="shared" si="68"/>
        <v>7.2</v>
      </c>
      <c r="G1382" s="9">
        <f>_xlfn.XLOOKUP(I1382,过机服务商重量差!A:A,过机服务商重量差!L:L)</f>
        <v>72</v>
      </c>
      <c r="H1382" s="9" t="str">
        <f ca="1">IFERROR(LOOKUP(1,0/((B1382=名单!B:B)*(VALUE(AY1382)&gt;=名单!E:E)*(VALUE(AY1382)&lt;=名单!G:G)*(AA1382="正常走货")),名单!H:H),"否")</f>
        <v>否</v>
      </c>
      <c r="I1382" s="64" t="s">
        <v>4231</v>
      </c>
      <c r="J1382" s="64" t="s">
        <v>4233</v>
      </c>
      <c r="L1382" s="65" t="s">
        <v>85</v>
      </c>
      <c r="N1382" s="64" t="s">
        <v>18</v>
      </c>
      <c r="O1382" s="66"/>
      <c r="P1382" s="66"/>
      <c r="T1382" s="66"/>
      <c r="U1382" s="65" t="s">
        <v>90</v>
      </c>
      <c r="V1382" s="65" t="s">
        <v>14410</v>
      </c>
      <c r="W1382" s="66"/>
      <c r="Y1382" s="66"/>
      <c r="Z1382" s="66"/>
      <c r="AA1382" s="65" t="s">
        <v>14382</v>
      </c>
      <c r="AQ1382" s="64">
        <v>338.4</v>
      </c>
      <c r="AU1382" s="66"/>
      <c r="AV1382" s="66"/>
      <c r="AW1382" s="66"/>
      <c r="AX1382" s="66"/>
      <c r="AY1382" s="67" t="s">
        <v>15777</v>
      </c>
      <c r="BE1382" s="66"/>
    </row>
    <row r="1383" spans="1:58">
      <c r="A1383" s="9" t="str">
        <f t="shared" si="66"/>
        <v>2026-01</v>
      </c>
      <c r="B1383" s="9" t="str">
        <f>_xlfn.XLOOKUP(I1383,过机服务商重量差!A:A,过机服务商重量差!G:G)</f>
        <v>玉麒麟</v>
      </c>
      <c r="C1383" s="9" t="str">
        <f>IF(N1383="FBA","主营产品",IF(N1383="专线","专线",LOOKUP(1,0/((G1383&gt;=提成标准!D:D)*(G1383&lt;提成标准!E:E)),提成标准!C:C)))</f>
        <v>快递小货</v>
      </c>
      <c r="D1383" s="9">
        <f t="shared" si="67"/>
        <v>1</v>
      </c>
      <c r="E1383" s="9">
        <f>_xlfn.XLOOKUP(C1383,提成标准!C:C,提成标准!H:H,"")</f>
        <v>2</v>
      </c>
      <c r="F1383" s="9">
        <f t="shared" si="68"/>
        <v>2</v>
      </c>
      <c r="G1383" s="9">
        <f>_xlfn.XLOOKUP(I1383,过机服务商重量差!A:A,过机服务商重量差!L:L)</f>
        <v>15</v>
      </c>
      <c r="H1383" s="9" t="str">
        <f ca="1">IFERROR(LOOKUP(1,0/((B1383=名单!B:B)*(VALUE(AY1383)&gt;=名单!E:E)*(VALUE(AY1383)&lt;=名单!G:G)*(AA1383="正常走货")),名单!H:H),"否")</f>
        <v>否</v>
      </c>
      <c r="I1383" s="64" t="s">
        <v>4234</v>
      </c>
      <c r="J1383" s="64" t="s">
        <v>4236</v>
      </c>
      <c r="L1383" s="65" t="s">
        <v>17</v>
      </c>
      <c r="N1383" s="64" t="s">
        <v>18</v>
      </c>
      <c r="O1383" s="66"/>
      <c r="P1383" s="66"/>
      <c r="T1383" s="66"/>
      <c r="U1383" s="65" t="s">
        <v>90</v>
      </c>
      <c r="V1383" s="65" t="s">
        <v>14410</v>
      </c>
      <c r="W1383" s="66"/>
      <c r="Y1383" s="66"/>
      <c r="Z1383" s="66"/>
      <c r="AA1383" s="65" t="s">
        <v>14382</v>
      </c>
      <c r="AQ1383" s="64">
        <v>51.23</v>
      </c>
      <c r="AU1383" s="66"/>
      <c r="AV1383" s="66"/>
      <c r="AW1383" s="66"/>
      <c r="AX1383" s="66"/>
      <c r="AY1383" s="67" t="s">
        <v>15778</v>
      </c>
      <c r="BE1383" s="66"/>
      <c r="BF1383" s="66"/>
    </row>
    <row r="1384" spans="1:58">
      <c r="A1384" s="9" t="str">
        <f t="shared" si="66"/>
        <v>2026-01</v>
      </c>
      <c r="B1384" s="9" t="str">
        <f>_xlfn.XLOOKUP(I1384,过机服务商重量差!A:A,过机服务商重量差!G:G)</f>
        <v>帅时莹</v>
      </c>
      <c r="C1384" s="9" t="str">
        <f>IF(N1384="FBA","主营产品",IF(N1384="专线","专线",LOOKUP(1,0/((G1384&gt;=提成标准!D:D)*(G1384&lt;提成标准!E:E)),提成标准!C:C)))</f>
        <v>快递大货</v>
      </c>
      <c r="D1384" s="9">
        <f t="shared" si="67"/>
        <v>28</v>
      </c>
      <c r="E1384" s="9">
        <f>_xlfn.XLOOKUP(C1384,提成标准!C:C,提成标准!H:H,"")</f>
        <v>0.1</v>
      </c>
      <c r="F1384" s="9">
        <f t="shared" si="68"/>
        <v>2.8</v>
      </c>
      <c r="G1384" s="9">
        <f>_xlfn.XLOOKUP(I1384,过机服务商重量差!A:A,过机服务商重量差!L:L)</f>
        <v>28</v>
      </c>
      <c r="H1384" s="9" t="str">
        <f ca="1">IFERROR(LOOKUP(1,0/((B1384=名单!B:B)*(VALUE(AY1384)&gt;=名单!E:E)*(VALUE(AY1384)&lt;=名单!G:G)*(AA1384="正常走货")),名单!H:H),"否")</f>
        <v>否</v>
      </c>
      <c r="I1384" s="64" t="s">
        <v>4237</v>
      </c>
      <c r="J1384" s="64" t="s">
        <v>4239</v>
      </c>
      <c r="L1384" s="65" t="s">
        <v>586</v>
      </c>
      <c r="N1384" s="64" t="s">
        <v>18</v>
      </c>
      <c r="O1384" s="66"/>
      <c r="P1384" s="66"/>
      <c r="T1384" s="66"/>
      <c r="U1384" s="65" t="s">
        <v>99</v>
      </c>
      <c r="V1384" s="65" t="s">
        <v>14413</v>
      </c>
      <c r="W1384" s="66"/>
      <c r="Y1384" s="66"/>
      <c r="Z1384" s="66"/>
      <c r="AA1384" s="65" t="s">
        <v>14382</v>
      </c>
      <c r="AQ1384" s="64">
        <v>144</v>
      </c>
      <c r="AU1384" s="66"/>
      <c r="AV1384" s="66"/>
      <c r="AW1384" s="66"/>
      <c r="AX1384" s="66"/>
      <c r="AY1384" s="67" t="s">
        <v>15779</v>
      </c>
      <c r="BE1384" s="66"/>
    </row>
    <row r="1385" spans="1:58">
      <c r="A1385" s="9" t="str">
        <f t="shared" si="66"/>
        <v>2026-01</v>
      </c>
      <c r="B1385" s="9" t="str">
        <f>_xlfn.XLOOKUP(I1385,过机服务商重量差!A:A,过机服务商重量差!G:G)</f>
        <v>玉麒麟</v>
      </c>
      <c r="C1385" s="9" t="str">
        <f>IF(N1385="FBA","主营产品",IF(N1385="专线","专线",LOOKUP(1,0/((G1385&gt;=提成标准!D:D)*(G1385&lt;提成标准!E:E)),提成标准!C:C)))</f>
        <v>快递大货</v>
      </c>
      <c r="D1385" s="9">
        <f t="shared" si="67"/>
        <v>46</v>
      </c>
      <c r="E1385" s="9">
        <f>_xlfn.XLOOKUP(C1385,提成标准!C:C,提成标准!H:H,"")</f>
        <v>0.1</v>
      </c>
      <c r="F1385" s="9">
        <f t="shared" si="68"/>
        <v>4.6</v>
      </c>
      <c r="G1385" s="9">
        <f>_xlfn.XLOOKUP(I1385,过机服务商重量差!A:A,过机服务商重量差!L:L)</f>
        <v>46</v>
      </c>
      <c r="H1385" s="9" t="str">
        <f ca="1">IFERROR(LOOKUP(1,0/((B1385=名单!B:B)*(VALUE(AY1385)&gt;=名单!E:E)*(VALUE(AY1385)&lt;=名单!G:G)*(AA1385="正常走货")),名单!H:H),"否")</f>
        <v>否</v>
      </c>
      <c r="I1385" s="64" t="s">
        <v>4240</v>
      </c>
      <c r="J1385" s="64" t="s">
        <v>4242</v>
      </c>
      <c r="L1385" s="65" t="s">
        <v>17</v>
      </c>
      <c r="N1385" s="64" t="s">
        <v>18</v>
      </c>
      <c r="O1385" s="66"/>
      <c r="P1385" s="66"/>
      <c r="T1385" s="66"/>
      <c r="U1385" s="65" t="s">
        <v>408</v>
      </c>
      <c r="V1385" s="65" t="s">
        <v>14381</v>
      </c>
      <c r="W1385" s="66"/>
      <c r="Y1385" s="66"/>
      <c r="Z1385" s="66"/>
      <c r="AA1385" s="65" t="s">
        <v>14382</v>
      </c>
      <c r="AQ1385" s="64">
        <v>100</v>
      </c>
      <c r="AV1385" s="66"/>
      <c r="AW1385" s="66"/>
      <c r="AX1385" s="66"/>
      <c r="AY1385" s="67" t="s">
        <v>15780</v>
      </c>
      <c r="BE1385" s="66"/>
      <c r="BF1385" s="66"/>
    </row>
    <row r="1386" spans="1:58">
      <c r="A1386" s="9" t="str">
        <f t="shared" si="66"/>
        <v>2026-01</v>
      </c>
      <c r="B1386" s="9" t="str">
        <f>_xlfn.XLOOKUP(I1386,过机服务商重量差!A:A,过机服务商重量差!G:G)</f>
        <v>玉麒麟</v>
      </c>
      <c r="C1386" s="9" t="str">
        <f>IF(N1386="FBA","主营产品",IF(N1386="专线","专线",LOOKUP(1,0/((G1386&gt;=提成标准!D:D)*(G1386&lt;提成标准!E:E)),提成标准!C:C)))</f>
        <v>快递小货</v>
      </c>
      <c r="D1386" s="9">
        <f t="shared" si="67"/>
        <v>1</v>
      </c>
      <c r="E1386" s="9">
        <f>_xlfn.XLOOKUP(C1386,提成标准!C:C,提成标准!H:H,"")</f>
        <v>2</v>
      </c>
      <c r="F1386" s="9">
        <f t="shared" si="68"/>
        <v>2</v>
      </c>
      <c r="G1386" s="9">
        <f>_xlfn.XLOOKUP(I1386,过机服务商重量差!A:A,过机服务商重量差!L:L)</f>
        <v>11</v>
      </c>
      <c r="H1386" s="9" t="str">
        <f ca="1">IFERROR(LOOKUP(1,0/((B1386=名单!B:B)*(VALUE(AY1386)&gt;=名单!E:E)*(VALUE(AY1386)&lt;=名单!G:G)*(AA1386="正常走货")),名单!H:H),"否")</f>
        <v>否</v>
      </c>
      <c r="I1386" s="64" t="s">
        <v>4243</v>
      </c>
      <c r="J1386" s="64" t="s">
        <v>4245</v>
      </c>
      <c r="L1386" s="65" t="s">
        <v>17</v>
      </c>
      <c r="N1386" s="64" t="s">
        <v>18</v>
      </c>
      <c r="O1386" s="66"/>
      <c r="P1386" s="66"/>
      <c r="T1386" s="66"/>
      <c r="U1386" s="65" t="s">
        <v>90</v>
      </c>
      <c r="V1386" s="65" t="s">
        <v>14410</v>
      </c>
      <c r="W1386" s="66"/>
      <c r="Y1386" s="66"/>
      <c r="Z1386" s="66"/>
      <c r="AA1386" s="65" t="s">
        <v>14382</v>
      </c>
      <c r="AQ1386" s="64">
        <v>54.62</v>
      </c>
      <c r="AU1386" s="66"/>
      <c r="AV1386" s="66"/>
      <c r="AX1386" s="66"/>
      <c r="AY1386" s="67" t="s">
        <v>15781</v>
      </c>
      <c r="BE1386" s="66"/>
    </row>
    <row r="1387" spans="1:58">
      <c r="A1387" s="9" t="str">
        <f t="shared" si="66"/>
        <v>2026-01</v>
      </c>
      <c r="B1387" s="9" t="str">
        <f>_xlfn.XLOOKUP(I1387,过机服务商重量差!A:A,过机服务商重量差!G:G)</f>
        <v>帅时莹</v>
      </c>
      <c r="C1387" s="9" t="str">
        <f>IF(N1387="FBA","主营产品",IF(N1387="专线","专线",LOOKUP(1,0/((G1387&gt;=提成标准!D:D)*(G1387&lt;提成标准!E:E)),提成标准!C:C)))</f>
        <v>快递大货</v>
      </c>
      <c r="D1387" s="9">
        <f t="shared" si="67"/>
        <v>28</v>
      </c>
      <c r="E1387" s="9">
        <f>_xlfn.XLOOKUP(C1387,提成标准!C:C,提成标准!H:H,"")</f>
        <v>0.1</v>
      </c>
      <c r="F1387" s="9">
        <f t="shared" si="68"/>
        <v>2.8</v>
      </c>
      <c r="G1387" s="9">
        <f>_xlfn.XLOOKUP(I1387,过机服务商重量差!A:A,过机服务商重量差!L:L)</f>
        <v>28</v>
      </c>
      <c r="H1387" s="9" t="str">
        <f ca="1">IFERROR(LOOKUP(1,0/((B1387=名单!B:B)*(VALUE(AY1387)&gt;=名单!E:E)*(VALUE(AY1387)&lt;=名单!G:G)*(AA1387="正常走货")),名单!H:H),"否")</f>
        <v>否</v>
      </c>
      <c r="I1387" s="64" t="s">
        <v>4246</v>
      </c>
      <c r="J1387" s="64" t="s">
        <v>4248</v>
      </c>
      <c r="L1387" s="65" t="s">
        <v>586</v>
      </c>
      <c r="N1387" s="64" t="s">
        <v>18</v>
      </c>
      <c r="O1387" s="66"/>
      <c r="P1387" s="66"/>
      <c r="T1387" s="66"/>
      <c r="U1387" s="65" t="s">
        <v>99</v>
      </c>
      <c r="V1387" s="65" t="s">
        <v>14413</v>
      </c>
      <c r="W1387" s="66"/>
      <c r="Y1387" s="66"/>
      <c r="Z1387" s="66"/>
      <c r="AA1387" s="65" t="s">
        <v>14382</v>
      </c>
      <c r="AQ1387" s="64">
        <v>144</v>
      </c>
      <c r="AU1387" s="66"/>
      <c r="AV1387" s="66"/>
      <c r="AW1387" s="66"/>
      <c r="AX1387" s="66"/>
      <c r="AY1387" s="67" t="s">
        <v>15782</v>
      </c>
      <c r="BE1387" s="66"/>
    </row>
    <row r="1388" spans="1:58">
      <c r="A1388" s="9" t="str">
        <f t="shared" si="66"/>
        <v>2026-01</v>
      </c>
      <c r="B1388" s="9" t="str">
        <f>_xlfn.XLOOKUP(I1388,过机服务商重量差!A:A,过机服务商重量差!G:G)</f>
        <v>玉麒麟</v>
      </c>
      <c r="C1388" s="9" t="str">
        <f>IF(N1388="FBA","主营产品",IF(N1388="专线","专线",LOOKUP(1,0/((G1388&gt;=提成标准!D:D)*(G1388&lt;提成标准!E:E)),提成标准!C:C)))</f>
        <v>快递小货</v>
      </c>
      <c r="D1388" s="9">
        <f t="shared" si="67"/>
        <v>1</v>
      </c>
      <c r="E1388" s="9">
        <f>_xlfn.XLOOKUP(C1388,提成标准!C:C,提成标准!H:H,"")</f>
        <v>2</v>
      </c>
      <c r="F1388" s="9">
        <f t="shared" si="68"/>
        <v>2</v>
      </c>
      <c r="G1388" s="9">
        <f>_xlfn.XLOOKUP(I1388,过机服务商重量差!A:A,过机服务商重量差!L:L)</f>
        <v>6</v>
      </c>
      <c r="H1388" s="9" t="str">
        <f ca="1">IFERROR(LOOKUP(1,0/((B1388=名单!B:B)*(VALUE(AY1388)&gt;=名单!E:E)*(VALUE(AY1388)&lt;=名单!G:G)*(AA1388="正常走货")),名单!H:H),"否")</f>
        <v>否</v>
      </c>
      <c r="I1388" s="64" t="s">
        <v>4249</v>
      </c>
      <c r="J1388" s="64" t="s">
        <v>4251</v>
      </c>
      <c r="L1388" s="65" t="s">
        <v>17</v>
      </c>
      <c r="N1388" s="64" t="s">
        <v>18</v>
      </c>
      <c r="O1388" s="66"/>
      <c r="P1388" s="66"/>
      <c r="T1388" s="66"/>
      <c r="U1388" s="65" t="s">
        <v>90</v>
      </c>
      <c r="V1388" s="65" t="s">
        <v>14410</v>
      </c>
      <c r="W1388" s="66"/>
      <c r="Y1388" s="66"/>
      <c r="Z1388" s="66"/>
      <c r="AA1388" s="65" t="s">
        <v>14382</v>
      </c>
      <c r="AQ1388" s="64">
        <v>57.28</v>
      </c>
      <c r="AU1388" s="66"/>
      <c r="AV1388" s="66"/>
      <c r="AW1388" s="66"/>
      <c r="AX1388" s="66"/>
      <c r="AY1388" s="67" t="s">
        <v>15783</v>
      </c>
      <c r="BE1388" s="66"/>
    </row>
    <row r="1389" spans="1:58">
      <c r="A1389" s="9" t="str">
        <f t="shared" si="66"/>
        <v>2026-01</v>
      </c>
      <c r="B1389" s="9" t="str">
        <f>_xlfn.XLOOKUP(I1389,过机服务商重量差!A:A,过机服务商重量差!G:G)</f>
        <v>玉麒麟</v>
      </c>
      <c r="C1389" s="9" t="str">
        <f>IF(N1389="FBA","主营产品",IF(N1389="专线","专线",LOOKUP(1,0/((G1389&gt;=提成标准!D:D)*(G1389&lt;提成标准!E:E)),提成标准!C:C)))</f>
        <v>快递小货</v>
      </c>
      <c r="D1389" s="9">
        <f t="shared" si="67"/>
        <v>1</v>
      </c>
      <c r="E1389" s="9">
        <f>_xlfn.XLOOKUP(C1389,提成标准!C:C,提成标准!H:H,"")</f>
        <v>2</v>
      </c>
      <c r="F1389" s="9">
        <f t="shared" si="68"/>
        <v>2</v>
      </c>
      <c r="G1389" s="9">
        <f>_xlfn.XLOOKUP(I1389,过机服务商重量差!A:A,过机服务商重量差!L:L)</f>
        <v>0.5</v>
      </c>
      <c r="H1389" s="9" t="str">
        <f ca="1">IFERROR(LOOKUP(1,0/((B1389=名单!B:B)*(VALUE(AY1389)&gt;=名单!E:E)*(VALUE(AY1389)&lt;=名单!G:G)*(AA1389="正常走货")),名单!H:H),"否")</f>
        <v>否</v>
      </c>
      <c r="I1389" s="64" t="s">
        <v>4252</v>
      </c>
      <c r="J1389" s="64" t="s">
        <v>4254</v>
      </c>
      <c r="L1389" s="65" t="s">
        <v>17</v>
      </c>
      <c r="N1389" s="64" t="s">
        <v>18</v>
      </c>
      <c r="O1389" s="66"/>
      <c r="P1389" s="66"/>
      <c r="T1389" s="66"/>
      <c r="U1389" s="65" t="s">
        <v>203</v>
      </c>
      <c r="V1389" s="65" t="s">
        <v>14381</v>
      </c>
      <c r="W1389" s="66"/>
      <c r="Y1389" s="66"/>
      <c r="Z1389" s="66"/>
      <c r="AA1389" s="65" t="s">
        <v>14382</v>
      </c>
      <c r="AQ1389" s="64">
        <v>71.5</v>
      </c>
      <c r="AU1389" s="66"/>
      <c r="AV1389" s="66"/>
      <c r="AW1389" s="66"/>
      <c r="AX1389" s="66"/>
      <c r="AY1389" s="67" t="s">
        <v>15784</v>
      </c>
      <c r="BE1389" s="66"/>
    </row>
    <row r="1390" spans="1:58">
      <c r="A1390" s="9" t="str">
        <f t="shared" si="66"/>
        <v>2026-01</v>
      </c>
      <c r="B1390" s="9" t="str">
        <f>_xlfn.XLOOKUP(I1390,过机服务商重量差!A:A,过机服务商重量差!G:G)</f>
        <v>无崖子</v>
      </c>
      <c r="C1390" s="9" t="str">
        <f>IF(N1390="FBA","主营产品",IF(N1390="专线","专线",LOOKUP(1,0/((G1390&gt;=提成标准!D:D)*(G1390&lt;提成标准!E:E)),提成标准!C:C)))</f>
        <v>快递小货</v>
      </c>
      <c r="D1390" s="9">
        <f t="shared" si="67"/>
        <v>1</v>
      </c>
      <c r="E1390" s="9">
        <f>_xlfn.XLOOKUP(C1390,提成标准!C:C,提成标准!H:H,"")</f>
        <v>2</v>
      </c>
      <c r="F1390" s="9">
        <f t="shared" si="68"/>
        <v>2</v>
      </c>
      <c r="G1390" s="9">
        <f>_xlfn.XLOOKUP(I1390,过机服务商重量差!A:A,过机服务商重量差!L:L)</f>
        <v>16</v>
      </c>
      <c r="H1390" s="9" t="str">
        <f ca="1">IFERROR(LOOKUP(1,0/((B1390=名单!B:B)*(VALUE(AY1390)&gt;=名单!E:E)*(VALUE(AY1390)&lt;=名单!G:G)*(AA1390="正常走货")),名单!H:H),"否")</f>
        <v>是</v>
      </c>
      <c r="I1390" s="64" t="s">
        <v>4255</v>
      </c>
      <c r="J1390" s="64" t="s">
        <v>4257</v>
      </c>
      <c r="L1390" s="64" t="s">
        <v>590</v>
      </c>
      <c r="N1390" s="64" t="s">
        <v>18</v>
      </c>
      <c r="O1390" s="66"/>
      <c r="P1390" s="66"/>
      <c r="T1390" s="66"/>
      <c r="U1390" s="65" t="s">
        <v>191</v>
      </c>
      <c r="V1390" s="65" t="s">
        <v>14413</v>
      </c>
      <c r="W1390" s="66"/>
      <c r="Y1390" s="66"/>
      <c r="Z1390" s="66"/>
      <c r="AA1390" s="65" t="s">
        <v>14382</v>
      </c>
      <c r="AQ1390" s="64">
        <v>133.95</v>
      </c>
      <c r="AU1390" s="66"/>
      <c r="AV1390" s="66"/>
      <c r="AX1390" s="66"/>
      <c r="AY1390" s="67" t="s">
        <v>15785</v>
      </c>
      <c r="BE1390" s="66"/>
    </row>
    <row r="1391" spans="1:58">
      <c r="A1391" s="9" t="str">
        <f t="shared" si="66"/>
        <v>2026-01</v>
      </c>
      <c r="B1391" s="9" t="str">
        <f>_xlfn.XLOOKUP(I1391,过机服务商重量差!A:A,过机服务商重量差!G:G)</f>
        <v>帅时莹</v>
      </c>
      <c r="C1391" s="9" t="str">
        <f>IF(N1391="FBA","主营产品",IF(N1391="专线","专线",LOOKUP(1,0/((G1391&gt;=提成标准!D:D)*(G1391&lt;提成标准!E:E)),提成标准!C:C)))</f>
        <v>快递大货</v>
      </c>
      <c r="D1391" s="9">
        <f t="shared" si="67"/>
        <v>138</v>
      </c>
      <c r="E1391" s="9">
        <f>_xlfn.XLOOKUP(C1391,提成标准!C:C,提成标准!H:H,"")</f>
        <v>0.1</v>
      </c>
      <c r="F1391" s="9">
        <f t="shared" si="68"/>
        <v>13.8</v>
      </c>
      <c r="G1391" s="9">
        <f>_xlfn.XLOOKUP(I1391,过机服务商重量差!A:A,过机服务商重量差!L:L)</f>
        <v>138</v>
      </c>
      <c r="H1391" s="9" t="str">
        <f ca="1">IFERROR(LOOKUP(1,0/((B1391=名单!B:B)*(VALUE(AY1391)&gt;=名单!E:E)*(VALUE(AY1391)&lt;=名单!G:G)*(AA1391="正常走货")),名单!H:H),"否")</f>
        <v>否</v>
      </c>
      <c r="I1391" s="64" t="s">
        <v>4258</v>
      </c>
      <c r="J1391" s="64" t="s">
        <v>4260</v>
      </c>
      <c r="L1391" s="65" t="s">
        <v>186</v>
      </c>
      <c r="N1391" s="64" t="s">
        <v>18</v>
      </c>
      <c r="O1391" s="66"/>
      <c r="P1391" s="66"/>
      <c r="T1391" s="66"/>
      <c r="U1391" s="65" t="s">
        <v>187</v>
      </c>
      <c r="V1391" s="65" t="s">
        <v>14413</v>
      </c>
      <c r="W1391" s="66"/>
      <c r="Y1391" s="66"/>
      <c r="Z1391" s="66"/>
      <c r="AA1391" s="65" t="s">
        <v>14382</v>
      </c>
      <c r="AQ1391" s="64">
        <v>289.8</v>
      </c>
      <c r="AV1391" s="66"/>
      <c r="AX1391" s="66"/>
      <c r="AY1391" s="67" t="s">
        <v>15786</v>
      </c>
      <c r="BC1391" s="66"/>
      <c r="BE1391" s="66"/>
    </row>
    <row r="1392" spans="1:58">
      <c r="A1392" s="9" t="str">
        <f t="shared" si="66"/>
        <v>2026-01</v>
      </c>
      <c r="B1392" s="9" t="str">
        <f>_xlfn.XLOOKUP(I1392,过机服务商重量差!A:A,过机服务商重量差!G:G)</f>
        <v>玉麒麟</v>
      </c>
      <c r="C1392" s="9" t="str">
        <f>IF(N1392="FBA","主营产品",IF(N1392="专线","专线",LOOKUP(1,0/((G1392&gt;=提成标准!D:D)*(G1392&lt;提成标准!E:E)),提成标准!C:C)))</f>
        <v>快递小货</v>
      </c>
      <c r="D1392" s="9">
        <f t="shared" si="67"/>
        <v>1</v>
      </c>
      <c r="E1392" s="9">
        <f>_xlfn.XLOOKUP(C1392,提成标准!C:C,提成标准!H:H,"")</f>
        <v>2</v>
      </c>
      <c r="F1392" s="9">
        <f t="shared" si="68"/>
        <v>2</v>
      </c>
      <c r="G1392" s="9">
        <f>_xlfn.XLOOKUP(I1392,过机服务商重量差!A:A,过机服务商重量差!L:L)</f>
        <v>4.5</v>
      </c>
      <c r="H1392" s="9" t="str">
        <f ca="1">IFERROR(LOOKUP(1,0/((B1392=名单!B:B)*(VALUE(AY1392)&gt;=名单!E:E)*(VALUE(AY1392)&lt;=名单!G:G)*(AA1392="正常走货")),名单!H:H),"否")</f>
        <v>否</v>
      </c>
      <c r="I1392" s="64" t="s">
        <v>4261</v>
      </c>
      <c r="J1392" s="64" t="s">
        <v>4261</v>
      </c>
      <c r="L1392" s="65" t="s">
        <v>17</v>
      </c>
      <c r="N1392" s="64" t="s">
        <v>18</v>
      </c>
      <c r="O1392" s="66"/>
      <c r="P1392" s="66"/>
      <c r="T1392" s="66"/>
      <c r="U1392" s="65" t="s">
        <v>99</v>
      </c>
      <c r="V1392" s="65" t="s">
        <v>14413</v>
      </c>
      <c r="W1392" s="66"/>
      <c r="Y1392" s="66"/>
      <c r="Z1392" s="66"/>
      <c r="AA1392" s="65" t="s">
        <v>14382</v>
      </c>
      <c r="AQ1392" s="64">
        <v>81</v>
      </c>
      <c r="AU1392" s="66"/>
      <c r="AV1392" s="66"/>
      <c r="AW1392" s="66"/>
      <c r="AX1392" s="66"/>
      <c r="AY1392" s="67" t="s">
        <v>15787</v>
      </c>
      <c r="BE1392" s="66"/>
    </row>
    <row r="1393" spans="1:58">
      <c r="A1393" s="9" t="str">
        <f t="shared" si="66"/>
        <v>2026-01</v>
      </c>
      <c r="B1393" s="9" t="str">
        <f>_xlfn.XLOOKUP(I1393,过机服务商重量差!A:A,过机服务商重量差!G:G)</f>
        <v>无崖子</v>
      </c>
      <c r="C1393" s="9" t="str">
        <f>IF(N1393="FBA","主营产品",IF(N1393="专线","专线",LOOKUP(1,0/((G1393&gt;=提成标准!D:D)*(G1393&lt;提成标准!E:E)),提成标准!C:C)))</f>
        <v>快递大货</v>
      </c>
      <c r="D1393" s="9">
        <f t="shared" si="67"/>
        <v>75</v>
      </c>
      <c r="E1393" s="9">
        <f>_xlfn.XLOOKUP(C1393,提成标准!C:C,提成标准!H:H,"")</f>
        <v>0.1</v>
      </c>
      <c r="F1393" s="9">
        <f t="shared" si="68"/>
        <v>7.5</v>
      </c>
      <c r="G1393" s="9">
        <f>_xlfn.XLOOKUP(I1393,过机服务商重量差!A:A,过机服务商重量差!L:L)</f>
        <v>75</v>
      </c>
      <c r="H1393" s="9" t="str">
        <f ca="1">IFERROR(LOOKUP(1,0/((B1393=名单!B:B)*(VALUE(AY1393)&gt;=名单!E:E)*(VALUE(AY1393)&lt;=名单!G:G)*(AA1393="正常走货")),名单!H:H),"否")</f>
        <v>是</v>
      </c>
      <c r="I1393" s="64" t="s">
        <v>4263</v>
      </c>
      <c r="J1393" s="64" t="s">
        <v>4265</v>
      </c>
      <c r="L1393" s="65" t="s">
        <v>611</v>
      </c>
      <c r="N1393" s="64" t="s">
        <v>18</v>
      </c>
      <c r="O1393" s="66"/>
      <c r="P1393" s="66"/>
      <c r="T1393" s="66"/>
      <c r="U1393" s="65" t="s">
        <v>86</v>
      </c>
      <c r="V1393" s="64" t="s">
        <v>14381</v>
      </c>
      <c r="W1393" s="66"/>
      <c r="Y1393" s="66"/>
      <c r="Z1393" s="66"/>
      <c r="AA1393" s="65" t="s">
        <v>14382</v>
      </c>
      <c r="AQ1393" s="64">
        <v>19.3000000000002</v>
      </c>
      <c r="AU1393" s="66"/>
      <c r="AV1393" s="66"/>
      <c r="AW1393" s="66"/>
      <c r="AX1393" s="66"/>
      <c r="AY1393" s="67" t="s">
        <v>15788</v>
      </c>
      <c r="BE1393" s="66"/>
    </row>
    <row r="1394" spans="1:58">
      <c r="A1394" s="9" t="str">
        <f t="shared" si="66"/>
        <v>2026-01</v>
      </c>
      <c r="B1394" s="9" t="str">
        <f>_xlfn.XLOOKUP(I1394,过机服务商重量差!A:A,过机服务商重量差!G:G)</f>
        <v>无崖子</v>
      </c>
      <c r="C1394" s="9" t="str">
        <f>IF(N1394="FBA","主营产品",IF(N1394="专线","专线",LOOKUP(1,0/((G1394&gt;=提成标准!D:D)*(G1394&lt;提成标准!E:E)),提成标准!C:C)))</f>
        <v>快递小货</v>
      </c>
      <c r="D1394" s="9">
        <f t="shared" si="67"/>
        <v>1</v>
      </c>
      <c r="E1394" s="9">
        <f>_xlfn.XLOOKUP(C1394,提成标准!C:C,提成标准!H:H,"")</f>
        <v>2</v>
      </c>
      <c r="F1394" s="9">
        <f t="shared" si="68"/>
        <v>2</v>
      </c>
      <c r="G1394" s="9">
        <f>_xlfn.XLOOKUP(I1394,过机服务商重量差!A:A,过机服务商重量差!L:L)</f>
        <v>2.5</v>
      </c>
      <c r="H1394" s="9" t="str">
        <f ca="1">IFERROR(LOOKUP(1,0/((B1394=名单!B:B)*(VALUE(AY1394)&gt;=名单!E:E)*(VALUE(AY1394)&lt;=名单!G:G)*(AA1394="正常走货")),名单!H:H),"否")</f>
        <v>是</v>
      </c>
      <c r="I1394" s="64" t="s">
        <v>4266</v>
      </c>
      <c r="J1394" s="64" t="s">
        <v>4268</v>
      </c>
      <c r="L1394" s="65" t="s">
        <v>1025</v>
      </c>
      <c r="N1394" s="64" t="s">
        <v>18</v>
      </c>
      <c r="O1394" s="66"/>
      <c r="P1394" s="66"/>
      <c r="T1394" s="66"/>
      <c r="U1394" s="65" t="s">
        <v>199</v>
      </c>
      <c r="V1394" s="64" t="s">
        <v>14442</v>
      </c>
      <c r="W1394" s="66"/>
      <c r="Y1394" s="66"/>
      <c r="Z1394" s="66"/>
      <c r="AA1394" s="65" t="s">
        <v>14382</v>
      </c>
      <c r="AQ1394" s="64">
        <v>48.74</v>
      </c>
      <c r="AU1394" s="66"/>
      <c r="AV1394" s="66"/>
      <c r="AW1394" s="66"/>
      <c r="AX1394" s="66"/>
      <c r="AY1394" s="67" t="s">
        <v>15789</v>
      </c>
      <c r="BE1394" s="66"/>
    </row>
    <row r="1395" spans="1:58">
      <c r="A1395" s="9" t="str">
        <f t="shared" si="66"/>
        <v>2026-01</v>
      </c>
      <c r="B1395" s="9" t="str">
        <f>_xlfn.XLOOKUP(I1395,过机服务商重量差!A:A,过机服务商重量差!G:G)</f>
        <v>帅时莹</v>
      </c>
      <c r="C1395" s="9" t="str">
        <f>IF(N1395="FBA","主营产品",IF(N1395="专线","专线",LOOKUP(1,0/((G1395&gt;=提成标准!D:D)*(G1395&lt;提成标准!E:E)),提成标准!C:C)))</f>
        <v>快递大货</v>
      </c>
      <c r="D1395" s="9">
        <f t="shared" si="67"/>
        <v>493</v>
      </c>
      <c r="E1395" s="9">
        <f>_xlfn.XLOOKUP(C1395,提成标准!C:C,提成标准!H:H,"")</f>
        <v>0.1</v>
      </c>
      <c r="F1395" s="9">
        <f t="shared" si="68"/>
        <v>49.3</v>
      </c>
      <c r="G1395" s="9">
        <f>_xlfn.XLOOKUP(I1395,过机服务商重量差!A:A,过机服务商重量差!L:L)</f>
        <v>493</v>
      </c>
      <c r="H1395" s="9" t="str">
        <f ca="1">IFERROR(LOOKUP(1,0/((B1395=名单!B:B)*(VALUE(AY1395)&gt;=名单!E:E)*(VALUE(AY1395)&lt;=名单!G:G)*(AA1395="正常走货")),名单!H:H),"否")</f>
        <v>否</v>
      </c>
      <c r="I1395" s="64" t="s">
        <v>4269</v>
      </c>
      <c r="J1395" s="64" t="s">
        <v>4271</v>
      </c>
      <c r="L1395" s="64" t="s">
        <v>186</v>
      </c>
      <c r="N1395" s="64" t="s">
        <v>18</v>
      </c>
      <c r="O1395" s="66"/>
      <c r="P1395" s="66"/>
      <c r="T1395" s="66"/>
      <c r="U1395" s="65" t="s">
        <v>191</v>
      </c>
      <c r="V1395" s="64" t="s">
        <v>14413</v>
      </c>
      <c r="W1395" s="66"/>
      <c r="Y1395" s="66"/>
      <c r="Z1395" s="66"/>
      <c r="AA1395" s="65" t="s">
        <v>14382</v>
      </c>
      <c r="AQ1395" s="64">
        <v>3520.3</v>
      </c>
      <c r="AU1395" s="66"/>
      <c r="AV1395" s="66"/>
      <c r="AX1395" s="66"/>
      <c r="AY1395" s="67" t="s">
        <v>15790</v>
      </c>
      <c r="BE1395" s="66"/>
    </row>
    <row r="1396" spans="1:58">
      <c r="A1396" s="9" t="str">
        <f t="shared" si="66"/>
        <v>2026-01</v>
      </c>
      <c r="B1396" s="9" t="str">
        <f>_xlfn.XLOOKUP(I1396,过机服务商重量差!A:A,过机服务商重量差!G:G)</f>
        <v>帅时莹</v>
      </c>
      <c r="C1396" s="9" t="str">
        <f>IF(N1396="FBA","主营产品",IF(N1396="专线","专线",LOOKUP(1,0/((G1396&gt;=提成标准!D:D)*(G1396&lt;提成标准!E:E)),提成标准!C:C)))</f>
        <v>快递大货</v>
      </c>
      <c r="D1396" s="9">
        <f t="shared" si="67"/>
        <v>75</v>
      </c>
      <c r="E1396" s="9">
        <f>_xlfn.XLOOKUP(C1396,提成标准!C:C,提成标准!H:H,"")</f>
        <v>0.1</v>
      </c>
      <c r="F1396" s="9">
        <f t="shared" si="68"/>
        <v>7.5</v>
      </c>
      <c r="G1396" s="9">
        <f>_xlfn.XLOOKUP(I1396,过机服务商重量差!A:A,过机服务商重量差!L:L)</f>
        <v>75</v>
      </c>
      <c r="H1396" s="9" t="str">
        <f ca="1">IFERROR(LOOKUP(1,0/((B1396=名单!B:B)*(VALUE(AY1396)&gt;=名单!E:E)*(VALUE(AY1396)&lt;=名单!G:G)*(AA1396="正常走货")),名单!H:H),"否")</f>
        <v>否</v>
      </c>
      <c r="I1396" s="64" t="s">
        <v>4272</v>
      </c>
      <c r="J1396" s="64" t="s">
        <v>4274</v>
      </c>
      <c r="L1396" s="65" t="s">
        <v>1184</v>
      </c>
      <c r="N1396" s="64" t="s">
        <v>18</v>
      </c>
      <c r="O1396" s="66"/>
      <c r="P1396" s="66"/>
      <c r="T1396" s="66"/>
      <c r="U1396" s="65" t="s">
        <v>191</v>
      </c>
      <c r="V1396" s="65" t="s">
        <v>14413</v>
      </c>
      <c r="W1396" s="66"/>
      <c r="Y1396" s="66"/>
      <c r="Z1396" s="66"/>
      <c r="AA1396" s="65" t="s">
        <v>14382</v>
      </c>
      <c r="AQ1396" s="64">
        <v>525</v>
      </c>
      <c r="AV1396" s="66"/>
      <c r="AW1396" s="66"/>
      <c r="AX1396" s="66"/>
      <c r="AY1396" s="67" t="s">
        <v>15791</v>
      </c>
      <c r="BE1396" s="66"/>
    </row>
    <row r="1397" spans="1:58">
      <c r="A1397" s="9" t="str">
        <f t="shared" si="66"/>
        <v>2026-01</v>
      </c>
      <c r="B1397" s="9" t="str">
        <f>_xlfn.XLOOKUP(I1397,过机服务商重量差!A:A,过机服务商重量差!G:G)</f>
        <v>玉麒麟</v>
      </c>
      <c r="C1397" s="9" t="str">
        <f>IF(N1397="FBA","主营产品",IF(N1397="专线","专线",LOOKUP(1,0/((G1397&gt;=提成标准!D:D)*(G1397&lt;提成标准!E:E)),提成标准!C:C)))</f>
        <v>快递大货</v>
      </c>
      <c r="D1397" s="9">
        <f t="shared" si="67"/>
        <v>25</v>
      </c>
      <c r="E1397" s="9">
        <f>_xlfn.XLOOKUP(C1397,提成标准!C:C,提成标准!H:H,"")</f>
        <v>0.1</v>
      </c>
      <c r="F1397" s="9">
        <f t="shared" si="68"/>
        <v>2.5</v>
      </c>
      <c r="G1397" s="9">
        <f>_xlfn.XLOOKUP(I1397,过机服务商重量差!A:A,过机服务商重量差!L:L)</f>
        <v>25</v>
      </c>
      <c r="H1397" s="9" t="str">
        <f ca="1">IFERROR(LOOKUP(1,0/((B1397=名单!B:B)*(VALUE(AY1397)&gt;=名单!E:E)*(VALUE(AY1397)&lt;=名单!G:G)*(AA1397="正常走货")),名单!H:H),"否")</f>
        <v>否</v>
      </c>
      <c r="I1397" s="64" t="s">
        <v>4275</v>
      </c>
      <c r="J1397" s="64" t="s">
        <v>4277</v>
      </c>
      <c r="L1397" s="65" t="s">
        <v>17</v>
      </c>
      <c r="N1397" s="64" t="s">
        <v>18</v>
      </c>
      <c r="O1397" s="66"/>
      <c r="P1397" s="66"/>
      <c r="T1397" s="66"/>
      <c r="U1397" s="65" t="s">
        <v>191</v>
      </c>
      <c r="V1397" s="65" t="s">
        <v>14413</v>
      </c>
      <c r="W1397" s="66"/>
      <c r="Y1397" s="66"/>
      <c r="Z1397" s="66"/>
      <c r="AA1397" s="65" t="s">
        <v>14382</v>
      </c>
      <c r="AB1397" s="66"/>
      <c r="AQ1397" s="64">
        <v>361.97</v>
      </c>
      <c r="AV1397" s="66"/>
      <c r="AX1397" s="66"/>
      <c r="AY1397" s="67" t="s">
        <v>15792</v>
      </c>
      <c r="BE1397" s="66"/>
    </row>
    <row r="1398" spans="1:58">
      <c r="A1398" s="9" t="str">
        <f t="shared" si="66"/>
        <v>2026-01</v>
      </c>
      <c r="B1398" s="9" t="str">
        <f>_xlfn.XLOOKUP(I1398,过机服务商重量差!A:A,过机服务商重量差!G:G)</f>
        <v>小旋风</v>
      </c>
      <c r="C1398" s="9" t="str">
        <f>IF(N1398="FBA","主营产品",IF(N1398="专线","专线",LOOKUP(1,0/((G1398&gt;=提成标准!D:D)*(G1398&lt;提成标准!E:E)),提成标准!C:C)))</f>
        <v>快递大货</v>
      </c>
      <c r="D1398" s="9">
        <f t="shared" si="67"/>
        <v>42</v>
      </c>
      <c r="E1398" s="9">
        <f>_xlfn.XLOOKUP(C1398,提成标准!C:C,提成标准!H:H,"")</f>
        <v>0.1</v>
      </c>
      <c r="F1398" s="9">
        <f t="shared" si="68"/>
        <v>4.2</v>
      </c>
      <c r="G1398" s="9">
        <f>_xlfn.XLOOKUP(I1398,过机服务商重量差!A:A,过机服务商重量差!L:L)</f>
        <v>42</v>
      </c>
      <c r="H1398" s="9" t="str">
        <f ca="1">IFERROR(LOOKUP(1,0/((B1398=名单!B:B)*(VALUE(AY1398)&gt;=名单!E:E)*(VALUE(AY1398)&lt;=名单!G:G)*(AA1398="正常走货")),名单!H:H),"否")</f>
        <v>否</v>
      </c>
      <c r="I1398" s="64" t="s">
        <v>4278</v>
      </c>
      <c r="J1398" s="64" t="s">
        <v>4280</v>
      </c>
      <c r="L1398" s="65" t="s">
        <v>453</v>
      </c>
      <c r="N1398" s="64" t="s">
        <v>18</v>
      </c>
      <c r="O1398" s="66"/>
      <c r="P1398" s="66"/>
      <c r="T1398" s="66"/>
      <c r="U1398" s="65" t="s">
        <v>1488</v>
      </c>
      <c r="V1398" s="65" t="s">
        <v>14389</v>
      </c>
      <c r="W1398" s="66"/>
      <c r="Y1398" s="66"/>
      <c r="Z1398" s="66"/>
      <c r="AA1398" s="65" t="s">
        <v>14382</v>
      </c>
      <c r="AQ1398" s="64">
        <v>8.39999999999998</v>
      </c>
      <c r="AV1398" s="66"/>
      <c r="AX1398" s="66"/>
      <c r="AY1398" s="67" t="s">
        <v>15793</v>
      </c>
      <c r="BC1398" s="66"/>
      <c r="BE1398" s="66"/>
      <c r="BF1398" s="66"/>
    </row>
    <row r="1399" spans="1:58">
      <c r="A1399" s="9" t="str">
        <f t="shared" si="66"/>
        <v>2026-01</v>
      </c>
      <c r="B1399" s="9" t="str">
        <f>_xlfn.XLOOKUP(I1399,过机服务商重量差!A:A,过机服务商重量差!G:G)</f>
        <v>玉麒麟</v>
      </c>
      <c r="C1399" s="9" t="str">
        <f>IF(N1399="FBA","主营产品",IF(N1399="专线","专线",LOOKUP(1,0/((G1399&gt;=提成标准!D:D)*(G1399&lt;提成标准!E:E)),提成标准!C:C)))</f>
        <v>快递小货</v>
      </c>
      <c r="D1399" s="9">
        <f t="shared" si="67"/>
        <v>1</v>
      </c>
      <c r="E1399" s="9">
        <f>_xlfn.XLOOKUP(C1399,提成标准!C:C,提成标准!H:H,"")</f>
        <v>2</v>
      </c>
      <c r="F1399" s="9">
        <f t="shared" si="68"/>
        <v>2</v>
      </c>
      <c r="G1399" s="9">
        <f>_xlfn.XLOOKUP(I1399,过机服务商重量差!A:A,过机服务商重量差!L:L)</f>
        <v>14.5</v>
      </c>
      <c r="H1399" s="9" t="str">
        <f ca="1">IFERROR(LOOKUP(1,0/((B1399=名单!B:B)*(VALUE(AY1399)&gt;=名单!E:E)*(VALUE(AY1399)&lt;=名单!G:G)*(AA1399="正常走货")),名单!H:H),"否")</f>
        <v>否</v>
      </c>
      <c r="I1399" s="64" t="s">
        <v>4281</v>
      </c>
      <c r="J1399" s="64" t="s">
        <v>4283</v>
      </c>
      <c r="L1399" s="65" t="s">
        <v>17</v>
      </c>
      <c r="N1399" s="64" t="s">
        <v>18</v>
      </c>
      <c r="O1399" s="66"/>
      <c r="P1399" s="66"/>
      <c r="T1399" s="66"/>
      <c r="U1399" s="65" t="s">
        <v>191</v>
      </c>
      <c r="V1399" s="65" t="s">
        <v>14413</v>
      </c>
      <c r="W1399" s="66"/>
      <c r="Y1399" s="66"/>
      <c r="Z1399" s="66"/>
      <c r="AA1399" s="65" t="s">
        <v>14382</v>
      </c>
      <c r="AQ1399" s="64">
        <v>203</v>
      </c>
      <c r="AV1399" s="66"/>
      <c r="AX1399" s="66"/>
      <c r="AY1399" s="67" t="s">
        <v>15794</v>
      </c>
      <c r="BE1399" s="66"/>
    </row>
    <row r="1400" spans="1:58">
      <c r="A1400" s="9" t="str">
        <f t="shared" si="66"/>
        <v>2026-01</v>
      </c>
      <c r="B1400" s="9" t="str">
        <f>_xlfn.XLOOKUP(I1400,过机服务商重量差!A:A,过机服务商重量差!G:G)</f>
        <v>玉麒麟</v>
      </c>
      <c r="C1400" s="9" t="str">
        <f>IF(N1400="FBA","主营产品",IF(N1400="专线","专线",LOOKUP(1,0/((G1400&gt;=提成标准!D:D)*(G1400&lt;提成标准!E:E)),提成标准!C:C)))</f>
        <v>快递小货</v>
      </c>
      <c r="D1400" s="9">
        <f t="shared" si="67"/>
        <v>1</v>
      </c>
      <c r="E1400" s="9">
        <f>_xlfn.XLOOKUP(C1400,提成标准!C:C,提成标准!H:H,"")</f>
        <v>2</v>
      </c>
      <c r="F1400" s="9">
        <f t="shared" si="68"/>
        <v>2</v>
      </c>
      <c r="G1400" s="9">
        <f>_xlfn.XLOOKUP(I1400,过机服务商重量差!A:A,过机服务商重量差!L:L)</f>
        <v>12</v>
      </c>
      <c r="H1400" s="9" t="str">
        <f ca="1">IFERROR(LOOKUP(1,0/((B1400=名单!B:B)*(VALUE(AY1400)&gt;=名单!E:E)*(VALUE(AY1400)&lt;=名单!G:G)*(AA1400="正常走货")),名单!H:H),"否")</f>
        <v>否</v>
      </c>
      <c r="I1400" s="64" t="s">
        <v>4284</v>
      </c>
      <c r="J1400" s="64" t="s">
        <v>4286</v>
      </c>
      <c r="L1400" s="65" t="s">
        <v>17</v>
      </c>
      <c r="N1400" s="64" t="s">
        <v>18</v>
      </c>
      <c r="O1400" s="66"/>
      <c r="P1400" s="66"/>
      <c r="T1400" s="66"/>
      <c r="U1400" s="65" t="s">
        <v>191</v>
      </c>
      <c r="V1400" s="65" t="s">
        <v>14413</v>
      </c>
      <c r="W1400" s="66"/>
      <c r="Y1400" s="66"/>
      <c r="Z1400" s="66"/>
      <c r="AA1400" s="65" t="s">
        <v>14382</v>
      </c>
      <c r="AQ1400" s="64">
        <v>267</v>
      </c>
      <c r="AU1400" s="66"/>
      <c r="AV1400" s="66"/>
      <c r="AX1400" s="66"/>
      <c r="AY1400" s="67" t="s">
        <v>15795</v>
      </c>
      <c r="BC1400" s="66"/>
      <c r="BE1400" s="66"/>
    </row>
    <row r="1401" spans="1:58">
      <c r="A1401" s="9" t="str">
        <f t="shared" si="66"/>
        <v>2026-01</v>
      </c>
      <c r="B1401" s="9" t="str">
        <f>_xlfn.XLOOKUP(I1401,过机服务商重量差!A:A,过机服务商重量差!G:G)</f>
        <v>无崖子</v>
      </c>
      <c r="C1401" s="9" t="str">
        <f>IF(N1401="FBA","主营产品",IF(N1401="专线","专线",LOOKUP(1,0/((G1401&gt;=提成标准!D:D)*(G1401&lt;提成标准!E:E)),提成标准!C:C)))</f>
        <v>快递大货</v>
      </c>
      <c r="D1401" s="9">
        <f t="shared" si="67"/>
        <v>22</v>
      </c>
      <c r="E1401" s="9">
        <f>_xlfn.XLOOKUP(C1401,提成标准!C:C,提成标准!H:H,"")</f>
        <v>0.1</v>
      </c>
      <c r="F1401" s="9">
        <f t="shared" si="68"/>
        <v>2.2</v>
      </c>
      <c r="G1401" s="9">
        <f>_xlfn.XLOOKUP(I1401,过机服务商重量差!A:A,过机服务商重量差!L:L)</f>
        <v>22</v>
      </c>
      <c r="H1401" s="9" t="str">
        <f ca="1">IFERROR(LOOKUP(1,0/((B1401=名单!B:B)*(VALUE(AY1401)&gt;=名单!E:E)*(VALUE(AY1401)&lt;=名单!G:G)*(AA1401="正常走货")),名单!H:H),"否")</f>
        <v>是</v>
      </c>
      <c r="I1401" s="64" t="s">
        <v>4287</v>
      </c>
      <c r="J1401" s="64" t="s">
        <v>4289</v>
      </c>
      <c r="L1401" s="65" t="s">
        <v>4290</v>
      </c>
      <c r="N1401" s="64" t="s">
        <v>18</v>
      </c>
      <c r="O1401" s="66"/>
      <c r="P1401" s="66"/>
      <c r="T1401" s="66"/>
      <c r="U1401" s="65" t="s">
        <v>191</v>
      </c>
      <c r="V1401" s="65" t="s">
        <v>14413</v>
      </c>
      <c r="W1401" s="66"/>
      <c r="Y1401" s="66"/>
      <c r="Z1401" s="66"/>
      <c r="AA1401" s="65" t="s">
        <v>14382</v>
      </c>
      <c r="AQ1401" s="64">
        <v>722.74</v>
      </c>
      <c r="AV1401" s="66"/>
      <c r="AW1401" s="66"/>
      <c r="AX1401" s="66"/>
      <c r="AY1401" s="67" t="s">
        <v>15796</v>
      </c>
      <c r="BE1401" s="66"/>
    </row>
    <row r="1402" spans="1:58">
      <c r="A1402" s="9" t="str">
        <f t="shared" si="66"/>
        <v>2026-01</v>
      </c>
      <c r="B1402" s="9" t="str">
        <f>_xlfn.XLOOKUP(I1402,过机服务商重量差!A:A,过机服务商重量差!G:G)</f>
        <v>无崖子</v>
      </c>
      <c r="C1402" s="9" t="str">
        <f>IF(N1402="FBA","主营产品",IF(N1402="专线","专线",LOOKUP(1,0/((G1402&gt;=提成标准!D:D)*(G1402&lt;提成标准!E:E)),提成标准!C:C)))</f>
        <v>快递大货</v>
      </c>
      <c r="D1402" s="9">
        <f t="shared" si="67"/>
        <v>165</v>
      </c>
      <c r="E1402" s="9">
        <f>_xlfn.XLOOKUP(C1402,提成标准!C:C,提成标准!H:H,"")</f>
        <v>0.1</v>
      </c>
      <c r="F1402" s="9">
        <f t="shared" si="68"/>
        <v>16.5</v>
      </c>
      <c r="G1402" s="9">
        <f>_xlfn.XLOOKUP(I1402,过机服务商重量差!A:A,过机服务商重量差!L:L)</f>
        <v>165</v>
      </c>
      <c r="H1402" s="9" t="str">
        <f ca="1">IFERROR(LOOKUP(1,0/((B1402=名单!B:B)*(VALUE(AY1402)&gt;=名单!E:E)*(VALUE(AY1402)&lt;=名单!G:G)*(AA1402="正常走货")),名单!H:H),"否")</f>
        <v>是</v>
      </c>
      <c r="I1402" s="64" t="s">
        <v>4291</v>
      </c>
      <c r="J1402" s="64" t="s">
        <v>4293</v>
      </c>
      <c r="L1402" s="64" t="s">
        <v>128</v>
      </c>
      <c r="N1402" s="64" t="s">
        <v>18</v>
      </c>
      <c r="O1402" s="66"/>
      <c r="P1402" s="66"/>
      <c r="T1402" s="66"/>
      <c r="U1402" s="65" t="s">
        <v>2149</v>
      </c>
      <c r="V1402" s="65" t="s">
        <v>14385</v>
      </c>
      <c r="W1402" s="66"/>
      <c r="Y1402" s="66"/>
      <c r="Z1402" s="66"/>
      <c r="AA1402" s="65" t="s">
        <v>14382</v>
      </c>
      <c r="AQ1402" s="64">
        <v>361.42</v>
      </c>
      <c r="AU1402" s="66"/>
      <c r="AV1402" s="66"/>
      <c r="AX1402" s="66"/>
      <c r="AY1402" s="67" t="s">
        <v>15797</v>
      </c>
      <c r="BE1402" s="66"/>
      <c r="BF1402" s="66"/>
    </row>
    <row r="1403" spans="1:58">
      <c r="A1403" s="9" t="str">
        <f t="shared" si="66"/>
        <v>2026-01</v>
      </c>
      <c r="B1403" s="9" t="str">
        <f>_xlfn.XLOOKUP(I1403,过机服务商重量差!A:A,过机服务商重量差!G:G)</f>
        <v>玉麒麟</v>
      </c>
      <c r="C1403" s="9" t="str">
        <f>IF(N1403="FBA","主营产品",IF(N1403="专线","专线",LOOKUP(1,0/((G1403&gt;=提成标准!D:D)*(G1403&lt;提成标准!E:E)),提成标准!C:C)))</f>
        <v>快递大货</v>
      </c>
      <c r="D1403" s="9">
        <f t="shared" si="67"/>
        <v>115</v>
      </c>
      <c r="E1403" s="9">
        <f>_xlfn.XLOOKUP(C1403,提成标准!C:C,提成标准!H:H,"")</f>
        <v>0.1</v>
      </c>
      <c r="F1403" s="9">
        <f t="shared" si="68"/>
        <v>11.5</v>
      </c>
      <c r="G1403" s="9">
        <f>_xlfn.XLOOKUP(I1403,过机服务商重量差!A:A,过机服务商重量差!L:L)</f>
        <v>115</v>
      </c>
      <c r="H1403" s="9" t="str">
        <f ca="1">IFERROR(LOOKUP(1,0/((B1403=名单!B:B)*(VALUE(AY1403)&gt;=名单!E:E)*(VALUE(AY1403)&lt;=名单!G:G)*(AA1403="正常走货")),名单!H:H),"否")</f>
        <v>否</v>
      </c>
      <c r="I1403" s="64" t="s">
        <v>4294</v>
      </c>
      <c r="J1403" s="64" t="s">
        <v>4296</v>
      </c>
      <c r="L1403" s="65" t="s">
        <v>17</v>
      </c>
      <c r="N1403" s="64" t="s">
        <v>18</v>
      </c>
      <c r="O1403" s="66"/>
      <c r="P1403" s="66"/>
      <c r="T1403" s="66"/>
      <c r="U1403" s="65" t="s">
        <v>120</v>
      </c>
      <c r="V1403" s="65" t="s">
        <v>14385</v>
      </c>
      <c r="W1403" s="66"/>
      <c r="Y1403" s="66"/>
      <c r="Z1403" s="66"/>
      <c r="AA1403" s="65" t="s">
        <v>14382</v>
      </c>
      <c r="AQ1403" s="64">
        <v>316.5</v>
      </c>
      <c r="AU1403" s="66"/>
      <c r="AV1403" s="66"/>
      <c r="AW1403" s="66"/>
      <c r="AX1403" s="66"/>
      <c r="AY1403" s="67" t="s">
        <v>15798</v>
      </c>
      <c r="BE1403" s="66"/>
    </row>
    <row r="1404" spans="1:58">
      <c r="A1404" s="9" t="str">
        <f t="shared" ref="A1404:A1467" si="69">MID(AY1404,1,7)</f>
        <v>2026-01</v>
      </c>
      <c r="B1404" s="9" t="str">
        <f>_xlfn.XLOOKUP(I1404,过机服务商重量差!A:A,过机服务商重量差!G:G)</f>
        <v>风清扬</v>
      </c>
      <c r="C1404" s="9" t="str">
        <f>IF(N1404="FBA","主营产品",IF(N1404="专线","专线",LOOKUP(1,0/((G1404&gt;=提成标准!D:D)*(G1404&lt;提成标准!E:E)),提成标准!C:C)))</f>
        <v>快递大货</v>
      </c>
      <c r="D1404" s="9">
        <f t="shared" si="67"/>
        <v>300</v>
      </c>
      <c r="E1404" s="9">
        <f>_xlfn.XLOOKUP(C1404,提成标准!C:C,提成标准!H:H,"")</f>
        <v>0.1</v>
      </c>
      <c r="F1404" s="9">
        <f t="shared" si="68"/>
        <v>30</v>
      </c>
      <c r="G1404" s="9">
        <f>_xlfn.XLOOKUP(I1404,过机服务商重量差!A:A,过机服务商重量差!L:L)</f>
        <v>300</v>
      </c>
      <c r="H1404" s="9" t="str">
        <f ca="1">IFERROR(LOOKUP(1,0/((B1404=名单!B:B)*(VALUE(AY1404)&gt;=名单!E:E)*(VALUE(AY1404)&lt;=名单!G:G)*(AA1404="正常走货")),名单!H:H),"否")</f>
        <v>否</v>
      </c>
      <c r="I1404" s="64" t="s">
        <v>4297</v>
      </c>
      <c r="J1404" s="64" t="s">
        <v>4299</v>
      </c>
      <c r="L1404" s="65" t="s">
        <v>683</v>
      </c>
      <c r="N1404" s="64" t="s">
        <v>18</v>
      </c>
      <c r="O1404" s="66"/>
      <c r="P1404" s="66"/>
      <c r="T1404" s="66"/>
      <c r="U1404" s="65" t="s">
        <v>156</v>
      </c>
      <c r="V1404" s="65" t="s">
        <v>14389</v>
      </c>
      <c r="W1404" s="66"/>
      <c r="Y1404" s="66"/>
      <c r="Z1404" s="66"/>
      <c r="AA1404" s="65" t="s">
        <v>14382</v>
      </c>
      <c r="AQ1404" s="64">
        <v>300</v>
      </c>
      <c r="AV1404" s="66"/>
      <c r="AX1404" s="66"/>
      <c r="AY1404" s="67" t="s">
        <v>15799</v>
      </c>
      <c r="BE1404" s="66"/>
    </row>
    <row r="1405" spans="1:58">
      <c r="A1405" s="9" t="str">
        <f t="shared" si="69"/>
        <v>2026-01</v>
      </c>
      <c r="B1405" s="9" t="str">
        <f>_xlfn.XLOOKUP(I1405,过机服务商重量差!A:A,过机服务商重量差!G:G)</f>
        <v>风清扬</v>
      </c>
      <c r="C1405" s="9" t="str">
        <f>IF(N1405="FBA","主营产品",IF(N1405="专线","专线",LOOKUP(1,0/((G1405&gt;=提成标准!D:D)*(G1405&lt;提成标准!E:E)),提成标准!C:C)))</f>
        <v>快递大货</v>
      </c>
      <c r="D1405" s="9">
        <f t="shared" si="67"/>
        <v>51</v>
      </c>
      <c r="E1405" s="9">
        <f>_xlfn.XLOOKUP(C1405,提成标准!C:C,提成标准!H:H,"")</f>
        <v>0.1</v>
      </c>
      <c r="F1405" s="9">
        <f t="shared" si="68"/>
        <v>5.1</v>
      </c>
      <c r="G1405" s="9">
        <f>_xlfn.XLOOKUP(I1405,过机服务商重量差!A:A,过机服务商重量差!L:L)</f>
        <v>51</v>
      </c>
      <c r="H1405" s="9" t="str">
        <f ca="1">IFERROR(LOOKUP(1,0/((B1405=名单!B:B)*(VALUE(AY1405)&gt;=名单!E:E)*(VALUE(AY1405)&lt;=名单!G:G)*(AA1405="正常走货")),名单!H:H),"否")</f>
        <v>否</v>
      </c>
      <c r="I1405" s="64" t="s">
        <v>4300</v>
      </c>
      <c r="J1405" s="64" t="s">
        <v>4302</v>
      </c>
      <c r="L1405" s="65" t="s">
        <v>51</v>
      </c>
      <c r="N1405" s="64" t="s">
        <v>18</v>
      </c>
      <c r="O1405" s="66"/>
      <c r="P1405" s="66"/>
      <c r="T1405" s="66"/>
      <c r="U1405" s="65" t="s">
        <v>116</v>
      </c>
      <c r="V1405" s="65" t="s">
        <v>14385</v>
      </c>
      <c r="W1405" s="66"/>
      <c r="Y1405" s="66"/>
      <c r="Z1405" s="66"/>
      <c r="AA1405" s="65" t="s">
        <v>14382</v>
      </c>
      <c r="AQ1405" s="64">
        <v>75.7</v>
      </c>
      <c r="AV1405" s="66"/>
      <c r="AW1405" s="66"/>
      <c r="AX1405" s="66"/>
      <c r="AY1405" s="67" t="s">
        <v>15800</v>
      </c>
      <c r="BE1405" s="66"/>
    </row>
    <row r="1406" spans="1:58">
      <c r="A1406" s="9" t="str">
        <f t="shared" si="69"/>
        <v>2026-01</v>
      </c>
      <c r="B1406" s="9" t="str">
        <f>_xlfn.XLOOKUP(I1406,过机服务商重量差!A:A,过机服务商重量差!G:G)</f>
        <v>风清扬</v>
      </c>
      <c r="C1406" s="9" t="str">
        <f>IF(N1406="FBA","主营产品",IF(N1406="专线","专线",LOOKUP(1,0/((G1406&gt;=提成标准!D:D)*(G1406&lt;提成标准!E:E)),提成标准!C:C)))</f>
        <v>快递大货</v>
      </c>
      <c r="D1406" s="9">
        <f t="shared" ref="D1406:D1469" si="70">IF(C1406="快递小货",1,IF(C1406="主营产品",0,G1406))</f>
        <v>271</v>
      </c>
      <c r="E1406" s="9">
        <f>_xlfn.XLOOKUP(C1406,提成标准!C:C,提成标准!H:H,"")</f>
        <v>0.1</v>
      </c>
      <c r="F1406" s="9">
        <f t="shared" ref="F1406:F1469" si="71">D1406*E1406</f>
        <v>27.1</v>
      </c>
      <c r="G1406" s="9">
        <f>_xlfn.XLOOKUP(I1406,过机服务商重量差!A:A,过机服务商重量差!L:L)</f>
        <v>271</v>
      </c>
      <c r="H1406" s="9" t="str">
        <f ca="1">IFERROR(LOOKUP(1,0/((B1406=名单!B:B)*(VALUE(AY1406)&gt;=名单!E:E)*(VALUE(AY1406)&lt;=名单!G:G)*(AA1406="正常走货")),名单!H:H),"否")</f>
        <v>否</v>
      </c>
      <c r="I1406" s="64" t="s">
        <v>4303</v>
      </c>
      <c r="J1406" s="64" t="s">
        <v>4305</v>
      </c>
      <c r="L1406" s="65" t="s">
        <v>683</v>
      </c>
      <c r="N1406" s="64" t="s">
        <v>18</v>
      </c>
      <c r="O1406" s="66"/>
      <c r="P1406" s="66"/>
      <c r="T1406" s="66"/>
      <c r="U1406" s="65" t="s">
        <v>156</v>
      </c>
      <c r="V1406" s="65" t="s">
        <v>14389</v>
      </c>
      <c r="W1406" s="66"/>
      <c r="Y1406" s="66"/>
      <c r="Z1406" s="66"/>
      <c r="AA1406" s="65" t="s">
        <v>14382</v>
      </c>
      <c r="AQ1406" s="64">
        <v>271</v>
      </c>
      <c r="AU1406" s="66"/>
      <c r="AV1406" s="66"/>
      <c r="AW1406" s="66"/>
      <c r="AX1406" s="66"/>
      <c r="AY1406" s="67" t="s">
        <v>15801</v>
      </c>
      <c r="BE1406" s="66"/>
    </row>
    <row r="1407" spans="1:58">
      <c r="A1407" s="9" t="str">
        <f t="shared" si="69"/>
        <v>2026-01</v>
      </c>
      <c r="B1407" s="9" t="str">
        <f>_xlfn.XLOOKUP(I1407,过机服务商重量差!A:A,过机服务商重量差!G:G)</f>
        <v>帅时莹</v>
      </c>
      <c r="C1407" s="9" t="str">
        <f>IF(N1407="FBA","主营产品",IF(N1407="专线","专线",LOOKUP(1,0/((G1407&gt;=提成标准!D:D)*(G1407&lt;提成标准!E:E)),提成标准!C:C)))</f>
        <v>快递小货</v>
      </c>
      <c r="D1407" s="9">
        <f t="shared" si="70"/>
        <v>1</v>
      </c>
      <c r="E1407" s="9">
        <f>_xlfn.XLOOKUP(C1407,提成标准!C:C,提成标准!H:H,"")</f>
        <v>2</v>
      </c>
      <c r="F1407" s="9">
        <f t="shared" si="71"/>
        <v>2</v>
      </c>
      <c r="G1407" s="9">
        <f>_xlfn.XLOOKUP(I1407,过机服务商重量差!A:A,过机服务商重量差!L:L)</f>
        <v>9</v>
      </c>
      <c r="H1407" s="9" t="str">
        <f ca="1">IFERROR(LOOKUP(1,0/((B1407=名单!B:B)*(VALUE(AY1407)&gt;=名单!E:E)*(VALUE(AY1407)&lt;=名单!G:G)*(AA1407="正常走货")),名单!H:H),"否")</f>
        <v>否</v>
      </c>
      <c r="I1407" s="64" t="s">
        <v>4306</v>
      </c>
      <c r="J1407" s="64" t="s">
        <v>4308</v>
      </c>
      <c r="L1407" s="65" t="s">
        <v>140</v>
      </c>
      <c r="N1407" s="65" t="s">
        <v>18</v>
      </c>
      <c r="O1407" s="66"/>
      <c r="P1407" s="66"/>
      <c r="T1407" s="66"/>
      <c r="U1407" s="65" t="s">
        <v>562</v>
      </c>
      <c r="V1407" s="65" t="s">
        <v>14413</v>
      </c>
      <c r="W1407" s="66"/>
      <c r="Y1407" s="66"/>
      <c r="Z1407" s="66"/>
      <c r="AA1407" s="65" t="s">
        <v>14382</v>
      </c>
      <c r="AQ1407" s="64">
        <v>210.84</v>
      </c>
      <c r="AU1407" s="66"/>
      <c r="AV1407" s="66"/>
      <c r="AW1407" s="66"/>
      <c r="AX1407" s="66"/>
      <c r="AY1407" s="67" t="s">
        <v>15802</v>
      </c>
      <c r="BE1407" s="66"/>
      <c r="BF1407" s="66"/>
    </row>
    <row r="1408" spans="1:58">
      <c r="A1408" s="9" t="str">
        <f t="shared" si="69"/>
        <v>2026-01</v>
      </c>
      <c r="B1408" s="9" t="str">
        <f>_xlfn.XLOOKUP(I1408,过机服务商重量差!A:A,过机服务商重量差!G:G)</f>
        <v>帅时莹</v>
      </c>
      <c r="C1408" s="9" t="str">
        <f>IF(N1408="FBA","主营产品",IF(N1408="专线","专线",LOOKUP(1,0/((G1408&gt;=提成标准!D:D)*(G1408&lt;提成标准!E:E)),提成标准!C:C)))</f>
        <v>快递小货</v>
      </c>
      <c r="D1408" s="9">
        <f t="shared" si="70"/>
        <v>1</v>
      </c>
      <c r="E1408" s="9">
        <f>_xlfn.XLOOKUP(C1408,提成标准!C:C,提成标准!H:H,"")</f>
        <v>2</v>
      </c>
      <c r="F1408" s="9">
        <f t="shared" si="71"/>
        <v>2</v>
      </c>
      <c r="G1408" s="9">
        <f>_xlfn.XLOOKUP(I1408,过机服务商重量差!A:A,过机服务商重量差!L:L)</f>
        <v>1</v>
      </c>
      <c r="H1408" s="9" t="str">
        <f ca="1">IFERROR(LOOKUP(1,0/((B1408=名单!B:B)*(VALUE(AY1408)&gt;=名单!E:E)*(VALUE(AY1408)&lt;=名单!G:G)*(AA1408="正常走货")),名单!H:H),"否")</f>
        <v>否</v>
      </c>
      <c r="I1408" s="64" t="s">
        <v>4309</v>
      </c>
      <c r="J1408" s="64" t="s">
        <v>4311</v>
      </c>
      <c r="L1408" s="65" t="s">
        <v>586</v>
      </c>
      <c r="N1408" s="64" t="s">
        <v>18</v>
      </c>
      <c r="O1408" s="66"/>
      <c r="P1408" s="66"/>
      <c r="T1408" s="66"/>
      <c r="U1408" s="65" t="s">
        <v>187</v>
      </c>
      <c r="V1408" s="65" t="s">
        <v>14413</v>
      </c>
      <c r="W1408" s="66"/>
      <c r="Y1408" s="66"/>
      <c r="Z1408" s="66"/>
      <c r="AA1408" s="65" t="s">
        <v>14382</v>
      </c>
      <c r="AB1408" s="66"/>
      <c r="AQ1408" s="64">
        <v>50.79</v>
      </c>
      <c r="AV1408" s="66"/>
      <c r="AX1408" s="66"/>
      <c r="AY1408" s="67" t="s">
        <v>15803</v>
      </c>
      <c r="BE1408" s="66"/>
    </row>
    <row r="1409" spans="1:58">
      <c r="A1409" s="9" t="str">
        <f t="shared" si="69"/>
        <v>2026-01</v>
      </c>
      <c r="B1409" s="9" t="str">
        <f>_xlfn.XLOOKUP(I1409,过机服务商重量差!A:A,过机服务商重量差!G:G)</f>
        <v>帅时莹</v>
      </c>
      <c r="C1409" s="9" t="str">
        <f>IF(N1409="FBA","主营产品",IF(N1409="专线","专线",LOOKUP(1,0/((G1409&gt;=提成标准!D:D)*(G1409&lt;提成标准!E:E)),提成标准!C:C)))</f>
        <v>快递小货</v>
      </c>
      <c r="D1409" s="9">
        <f t="shared" si="70"/>
        <v>1</v>
      </c>
      <c r="E1409" s="9">
        <f>_xlfn.XLOOKUP(C1409,提成标准!C:C,提成标准!H:H,"")</f>
        <v>2</v>
      </c>
      <c r="F1409" s="9">
        <f t="shared" si="71"/>
        <v>2</v>
      </c>
      <c r="G1409" s="9">
        <f>_xlfn.XLOOKUP(I1409,过机服务商重量差!A:A,过机服务商重量差!L:L)</f>
        <v>1</v>
      </c>
      <c r="H1409" s="9" t="str">
        <f ca="1">IFERROR(LOOKUP(1,0/((B1409=名单!B:B)*(VALUE(AY1409)&gt;=名单!E:E)*(VALUE(AY1409)&lt;=名单!G:G)*(AA1409="正常走货")),名单!H:H),"否")</f>
        <v>否</v>
      </c>
      <c r="I1409" s="64" t="s">
        <v>4312</v>
      </c>
      <c r="J1409" s="64" t="s">
        <v>4314</v>
      </c>
      <c r="L1409" s="65" t="s">
        <v>140</v>
      </c>
      <c r="N1409" s="64" t="s">
        <v>18</v>
      </c>
      <c r="O1409" s="66"/>
      <c r="P1409" s="66"/>
      <c r="T1409" s="66"/>
      <c r="U1409" s="65" t="s">
        <v>191</v>
      </c>
      <c r="V1409" s="65" t="s">
        <v>14413</v>
      </c>
      <c r="W1409" s="66"/>
      <c r="Y1409" s="66"/>
      <c r="Z1409" s="66"/>
      <c r="AA1409" s="65" t="s">
        <v>14382</v>
      </c>
      <c r="AQ1409" s="64">
        <v>42.79</v>
      </c>
      <c r="AV1409" s="66"/>
      <c r="AW1409" s="66"/>
      <c r="AX1409" s="66"/>
      <c r="AY1409" s="67" t="s">
        <v>15804</v>
      </c>
      <c r="BE1409" s="66"/>
    </row>
    <row r="1410" spans="1:58">
      <c r="A1410" s="9" t="str">
        <f t="shared" si="69"/>
        <v>2026-01</v>
      </c>
      <c r="B1410" s="9" t="str">
        <f>_xlfn.XLOOKUP(I1410,过机服务商重量差!A:A,过机服务商重量差!G:G)</f>
        <v>小旋风</v>
      </c>
      <c r="C1410" s="9" t="str">
        <f>IF(N1410="FBA","主营产品",IF(N1410="专线","专线",LOOKUP(1,0/((G1410&gt;=提成标准!D:D)*(G1410&lt;提成标准!E:E)),提成标准!C:C)))</f>
        <v>快递大货</v>
      </c>
      <c r="D1410" s="9">
        <f t="shared" si="70"/>
        <v>95</v>
      </c>
      <c r="E1410" s="9">
        <f>_xlfn.XLOOKUP(C1410,提成标准!C:C,提成标准!H:H,"")</f>
        <v>0.1</v>
      </c>
      <c r="F1410" s="9">
        <f t="shared" si="71"/>
        <v>9.5</v>
      </c>
      <c r="G1410" s="9">
        <f>_xlfn.XLOOKUP(I1410,过机服务商重量差!A:A,过机服务商重量差!L:L)</f>
        <v>95</v>
      </c>
      <c r="H1410" s="9" t="str">
        <f ca="1">IFERROR(LOOKUP(1,0/((B1410=名单!B:B)*(VALUE(AY1410)&gt;=名单!E:E)*(VALUE(AY1410)&lt;=名单!G:G)*(AA1410="正常走货")),名单!H:H),"否")</f>
        <v>否</v>
      </c>
      <c r="I1410" s="64" t="s">
        <v>4315</v>
      </c>
      <c r="J1410" s="64" t="s">
        <v>4317</v>
      </c>
      <c r="L1410" s="65" t="s">
        <v>453</v>
      </c>
      <c r="N1410" s="64" t="s">
        <v>18</v>
      </c>
      <c r="O1410" s="66"/>
      <c r="P1410" s="66"/>
      <c r="T1410" s="66"/>
      <c r="U1410" s="65" t="s">
        <v>223</v>
      </c>
      <c r="V1410" s="65" t="s">
        <v>14413</v>
      </c>
      <c r="W1410" s="66"/>
      <c r="Y1410" s="66"/>
      <c r="Z1410" s="66"/>
      <c r="AA1410" s="65" t="s">
        <v>14382</v>
      </c>
      <c r="AQ1410" s="64">
        <v>19</v>
      </c>
      <c r="AV1410" s="66"/>
      <c r="AX1410" s="66"/>
      <c r="AY1410" s="67" t="s">
        <v>15805</v>
      </c>
      <c r="BE1410" s="66"/>
    </row>
    <row r="1411" spans="1:58">
      <c r="A1411" s="9" t="str">
        <f t="shared" si="69"/>
        <v>2026-01</v>
      </c>
      <c r="B1411" s="9" t="str">
        <f>_xlfn.XLOOKUP(I1411,过机服务商重量差!A:A,过机服务商重量差!G:G)</f>
        <v>帅时莹</v>
      </c>
      <c r="C1411" s="9" t="str">
        <f>IF(N1411="FBA","主营产品",IF(N1411="专线","专线",LOOKUP(1,0/((G1411&gt;=提成标准!D:D)*(G1411&lt;提成标准!E:E)),提成标准!C:C)))</f>
        <v>快递小货</v>
      </c>
      <c r="D1411" s="9">
        <f t="shared" si="70"/>
        <v>1</v>
      </c>
      <c r="E1411" s="9">
        <f>_xlfn.XLOOKUP(C1411,提成标准!C:C,提成标准!H:H,"")</f>
        <v>2</v>
      </c>
      <c r="F1411" s="9">
        <f t="shared" si="71"/>
        <v>2</v>
      </c>
      <c r="G1411" s="9">
        <f>_xlfn.XLOOKUP(I1411,过机服务商重量差!A:A,过机服务商重量差!L:L)</f>
        <v>1</v>
      </c>
      <c r="H1411" s="9" t="str">
        <f ca="1">IFERROR(LOOKUP(1,0/((B1411=名单!B:B)*(VALUE(AY1411)&gt;=名单!E:E)*(VALUE(AY1411)&lt;=名单!G:G)*(AA1411="正常走货")),名单!H:H),"否")</f>
        <v>否</v>
      </c>
      <c r="I1411" s="64" t="s">
        <v>4318</v>
      </c>
      <c r="J1411" s="64" t="s">
        <v>4320</v>
      </c>
      <c r="L1411" s="65" t="s">
        <v>458</v>
      </c>
      <c r="N1411" s="64" t="s">
        <v>18</v>
      </c>
      <c r="O1411" s="66"/>
      <c r="P1411" s="66"/>
      <c r="T1411" s="66"/>
      <c r="U1411" s="65" t="s">
        <v>223</v>
      </c>
      <c r="V1411" s="65" t="s">
        <v>14413</v>
      </c>
      <c r="W1411" s="66"/>
      <c r="Y1411" s="66"/>
      <c r="Z1411" s="66"/>
      <c r="AA1411" s="65" t="s">
        <v>14382</v>
      </c>
      <c r="AQ1411" s="64">
        <v>79</v>
      </c>
      <c r="AV1411" s="66"/>
      <c r="AX1411" s="66"/>
      <c r="AY1411" s="67" t="s">
        <v>15806</v>
      </c>
      <c r="BE1411" s="66"/>
    </row>
    <row r="1412" spans="1:58">
      <c r="A1412" s="9" t="str">
        <f t="shared" si="69"/>
        <v>2026-01</v>
      </c>
      <c r="B1412" s="9" t="str">
        <f>_xlfn.XLOOKUP(I1412,过机服务商重量差!A:A,过机服务商重量差!G:G)</f>
        <v>帅时莹</v>
      </c>
      <c r="C1412" s="9" t="str">
        <f>IF(N1412="FBA","主营产品",IF(N1412="专线","专线",LOOKUP(1,0/((G1412&gt;=提成标准!D:D)*(G1412&lt;提成标准!E:E)),提成标准!C:C)))</f>
        <v>快递小货</v>
      </c>
      <c r="D1412" s="9">
        <f t="shared" si="70"/>
        <v>1</v>
      </c>
      <c r="E1412" s="9">
        <f>_xlfn.XLOOKUP(C1412,提成标准!C:C,提成标准!H:H,"")</f>
        <v>2</v>
      </c>
      <c r="F1412" s="9">
        <f t="shared" si="71"/>
        <v>2</v>
      </c>
      <c r="G1412" s="9">
        <f>_xlfn.XLOOKUP(I1412,过机服务商重量差!A:A,过机服务商重量差!L:L)</f>
        <v>4</v>
      </c>
      <c r="H1412" s="9" t="str">
        <f ca="1">IFERROR(LOOKUP(1,0/((B1412=名单!B:B)*(VALUE(AY1412)&gt;=名单!E:E)*(VALUE(AY1412)&lt;=名单!G:G)*(AA1412="正常走货")),名单!H:H),"否")</f>
        <v>否</v>
      </c>
      <c r="I1412" s="64" t="s">
        <v>4321</v>
      </c>
      <c r="J1412" s="64" t="s">
        <v>4323</v>
      </c>
      <c r="L1412" s="65" t="s">
        <v>458</v>
      </c>
      <c r="N1412" s="64" t="s">
        <v>18</v>
      </c>
      <c r="O1412" s="66"/>
      <c r="P1412" s="66"/>
      <c r="T1412" s="66"/>
      <c r="U1412" s="65" t="s">
        <v>223</v>
      </c>
      <c r="V1412" s="65" t="s">
        <v>14413</v>
      </c>
      <c r="W1412" s="66"/>
      <c r="Y1412" s="66"/>
      <c r="Z1412" s="66"/>
      <c r="AA1412" s="65" t="s">
        <v>14382</v>
      </c>
      <c r="AQ1412" s="64">
        <v>115</v>
      </c>
      <c r="AU1412" s="66"/>
      <c r="AV1412" s="66"/>
      <c r="AW1412" s="66"/>
      <c r="AX1412" s="66"/>
      <c r="AY1412" s="67" t="s">
        <v>15807</v>
      </c>
      <c r="BE1412" s="66"/>
    </row>
    <row r="1413" spans="1:58">
      <c r="A1413" s="9" t="str">
        <f t="shared" si="69"/>
        <v>2026-01</v>
      </c>
      <c r="B1413" s="9" t="str">
        <f>_xlfn.XLOOKUP(I1413,过机服务商重量差!A:A,过机服务商重量差!G:G)</f>
        <v>玉麒麟</v>
      </c>
      <c r="C1413" s="9" t="str">
        <f>IF(N1413="FBA","主营产品",IF(N1413="专线","专线",LOOKUP(1,0/((G1413&gt;=提成标准!D:D)*(G1413&lt;提成标准!E:E)),提成标准!C:C)))</f>
        <v>快递大货</v>
      </c>
      <c r="D1413" s="9">
        <f t="shared" si="70"/>
        <v>47</v>
      </c>
      <c r="E1413" s="9">
        <f>_xlfn.XLOOKUP(C1413,提成标准!C:C,提成标准!H:H,"")</f>
        <v>0.1</v>
      </c>
      <c r="F1413" s="9">
        <f t="shared" si="71"/>
        <v>4.7</v>
      </c>
      <c r="G1413" s="9">
        <f>_xlfn.XLOOKUP(I1413,过机服务商重量差!A:A,过机服务商重量差!L:L)</f>
        <v>47</v>
      </c>
      <c r="H1413" s="9" t="str">
        <f ca="1">IFERROR(LOOKUP(1,0/((B1413=名单!B:B)*(VALUE(AY1413)&gt;=名单!E:E)*(VALUE(AY1413)&lt;=名单!G:G)*(AA1413="正常走货")),名单!H:H),"否")</f>
        <v>否</v>
      </c>
      <c r="I1413" s="64" t="s">
        <v>4324</v>
      </c>
      <c r="J1413" s="64" t="s">
        <v>4326</v>
      </c>
      <c r="L1413" s="65" t="s">
        <v>17</v>
      </c>
      <c r="N1413" s="64" t="s">
        <v>18</v>
      </c>
      <c r="O1413" s="66"/>
      <c r="P1413" s="66"/>
      <c r="T1413" s="66"/>
      <c r="U1413" s="65" t="s">
        <v>558</v>
      </c>
      <c r="V1413" s="65" t="s">
        <v>14413</v>
      </c>
      <c r="W1413" s="66"/>
      <c r="Y1413" s="66"/>
      <c r="Z1413" s="66"/>
      <c r="AA1413" s="65" t="s">
        <v>14382</v>
      </c>
      <c r="AQ1413" s="64">
        <v>220.9</v>
      </c>
      <c r="AU1413" s="66"/>
      <c r="AV1413" s="66"/>
      <c r="AW1413" s="66"/>
      <c r="AX1413" s="66"/>
      <c r="AY1413" s="67" t="s">
        <v>15808</v>
      </c>
      <c r="BC1413" s="66"/>
      <c r="BE1413" s="66"/>
      <c r="BF1413" s="66"/>
    </row>
    <row r="1414" spans="1:58">
      <c r="A1414" s="9" t="str">
        <f t="shared" si="69"/>
        <v>2026-01</v>
      </c>
      <c r="B1414" s="9" t="str">
        <f>_xlfn.XLOOKUP(I1414,过机服务商重量差!A:A,过机服务商重量差!G:G)</f>
        <v>玉麒麟</v>
      </c>
      <c r="C1414" s="9" t="str">
        <f>IF(N1414="FBA","主营产品",IF(N1414="专线","专线",LOOKUP(1,0/((G1414&gt;=提成标准!D:D)*(G1414&lt;提成标准!E:E)),提成标准!C:C)))</f>
        <v>快递小货</v>
      </c>
      <c r="D1414" s="9">
        <f t="shared" si="70"/>
        <v>1</v>
      </c>
      <c r="E1414" s="9">
        <f>_xlfn.XLOOKUP(C1414,提成标准!C:C,提成标准!H:H,"")</f>
        <v>2</v>
      </c>
      <c r="F1414" s="9">
        <f t="shared" si="71"/>
        <v>2</v>
      </c>
      <c r="G1414" s="9">
        <f>_xlfn.XLOOKUP(I1414,过机服务商重量差!A:A,过机服务商重量差!L:L)</f>
        <v>6.5</v>
      </c>
      <c r="H1414" s="9" t="str">
        <f ca="1">IFERROR(LOOKUP(1,0/((B1414=名单!B:B)*(VALUE(AY1414)&gt;=名单!E:E)*(VALUE(AY1414)&lt;=名单!G:G)*(AA1414="正常走货")),名单!H:H),"否")</f>
        <v>否</v>
      </c>
      <c r="I1414" s="64" t="s">
        <v>4327</v>
      </c>
      <c r="J1414" s="64" t="s">
        <v>4329</v>
      </c>
      <c r="L1414" s="65" t="s">
        <v>17</v>
      </c>
      <c r="N1414" s="65" t="s">
        <v>18</v>
      </c>
      <c r="O1414" s="66"/>
      <c r="P1414" s="66"/>
      <c r="T1414" s="66"/>
      <c r="U1414" s="65" t="s">
        <v>152</v>
      </c>
      <c r="V1414" s="65" t="s">
        <v>14385</v>
      </c>
      <c r="W1414" s="66"/>
      <c r="Y1414" s="66"/>
      <c r="Z1414" s="66"/>
      <c r="AA1414" s="65" t="s">
        <v>14382</v>
      </c>
      <c r="AQ1414" s="64">
        <v>109.21</v>
      </c>
      <c r="AU1414" s="66"/>
      <c r="AV1414" s="66"/>
      <c r="AW1414" s="66"/>
      <c r="AX1414" s="66"/>
      <c r="AY1414" s="67" t="s">
        <v>15809</v>
      </c>
      <c r="BE1414" s="66"/>
    </row>
    <row r="1415" spans="1:58">
      <c r="A1415" s="9" t="str">
        <f t="shared" si="69"/>
        <v>2026-01</v>
      </c>
      <c r="B1415" s="9" t="str">
        <f>_xlfn.XLOOKUP(I1415,过机服务商重量差!A:A,过机服务商重量差!G:G)</f>
        <v>玉麒麟</v>
      </c>
      <c r="C1415" s="9" t="str">
        <f>IF(N1415="FBA","主营产品",IF(N1415="专线","专线",LOOKUP(1,0/((G1415&gt;=提成标准!D:D)*(G1415&lt;提成标准!E:E)),提成标准!C:C)))</f>
        <v>快递小货</v>
      </c>
      <c r="D1415" s="9">
        <f t="shared" si="70"/>
        <v>1</v>
      </c>
      <c r="E1415" s="9">
        <f>_xlfn.XLOOKUP(C1415,提成标准!C:C,提成标准!H:H,"")</f>
        <v>2</v>
      </c>
      <c r="F1415" s="9">
        <f t="shared" si="71"/>
        <v>2</v>
      </c>
      <c r="G1415" s="9">
        <f>_xlfn.XLOOKUP(I1415,过机服务商重量差!A:A,过机服务商重量差!L:L)</f>
        <v>2.5</v>
      </c>
      <c r="H1415" s="9" t="str">
        <f ca="1">IFERROR(LOOKUP(1,0/((B1415=名单!B:B)*(VALUE(AY1415)&gt;=名单!E:E)*(VALUE(AY1415)&lt;=名单!G:G)*(AA1415="正常走货")),名单!H:H),"否")</f>
        <v>否</v>
      </c>
      <c r="I1415" s="64" t="s">
        <v>4330</v>
      </c>
      <c r="J1415" s="64" t="s">
        <v>4332</v>
      </c>
      <c r="L1415" s="65" t="s">
        <v>17</v>
      </c>
      <c r="N1415" s="64" t="s">
        <v>18</v>
      </c>
      <c r="O1415" s="66"/>
      <c r="P1415" s="66"/>
      <c r="T1415" s="66"/>
      <c r="U1415" s="65" t="s">
        <v>145</v>
      </c>
      <c r="V1415" s="65" t="s">
        <v>14410</v>
      </c>
      <c r="W1415" s="66"/>
      <c r="Y1415" s="66"/>
      <c r="Z1415" s="66"/>
      <c r="AA1415" s="65" t="s">
        <v>14382</v>
      </c>
      <c r="AQ1415" s="64">
        <v>39.62</v>
      </c>
      <c r="AU1415" s="66"/>
      <c r="AV1415" s="66"/>
      <c r="AW1415" s="66"/>
      <c r="AX1415" s="66"/>
      <c r="AY1415" s="67" t="s">
        <v>15810</v>
      </c>
      <c r="BC1415" s="66"/>
      <c r="BE1415" s="66"/>
      <c r="BF1415" s="66"/>
    </row>
    <row r="1416" spans="1:58">
      <c r="A1416" s="9" t="str">
        <f t="shared" si="69"/>
        <v>2026-01</v>
      </c>
      <c r="B1416" s="9" t="str">
        <f>_xlfn.XLOOKUP(I1416,过机服务商重量差!A:A,过机服务商重量差!G:G)</f>
        <v>帅时莹</v>
      </c>
      <c r="C1416" s="9" t="str">
        <f>IF(N1416="FBA","主营产品",IF(N1416="专线","专线",LOOKUP(1,0/((G1416&gt;=提成标准!D:D)*(G1416&lt;提成标准!E:E)),提成标准!C:C)))</f>
        <v>快递大货</v>
      </c>
      <c r="D1416" s="9">
        <f t="shared" si="70"/>
        <v>21</v>
      </c>
      <c r="E1416" s="9">
        <f>_xlfn.XLOOKUP(C1416,提成标准!C:C,提成标准!H:H,"")</f>
        <v>0.1</v>
      </c>
      <c r="F1416" s="9">
        <f t="shared" si="71"/>
        <v>2.1</v>
      </c>
      <c r="G1416" s="9">
        <f>_xlfn.XLOOKUP(I1416,过机服务商重量差!A:A,过机服务商重量差!L:L)</f>
        <v>21</v>
      </c>
      <c r="H1416" s="9" t="str">
        <f ca="1">IFERROR(LOOKUP(1,0/((B1416=名单!B:B)*(VALUE(AY1416)&gt;=名单!E:E)*(VALUE(AY1416)&lt;=名单!G:G)*(AA1416="正常走货")),名单!H:H),"否")</f>
        <v>否</v>
      </c>
      <c r="I1416" s="64" t="s">
        <v>4333</v>
      </c>
      <c r="J1416" s="64" t="s">
        <v>36</v>
      </c>
      <c r="L1416" s="65" t="s">
        <v>1184</v>
      </c>
      <c r="N1416" s="64" t="s">
        <v>18</v>
      </c>
      <c r="O1416" s="66"/>
      <c r="P1416" s="66"/>
      <c r="T1416" s="66"/>
      <c r="U1416" s="65" t="s">
        <v>442</v>
      </c>
      <c r="V1416" s="65" t="s">
        <v>14413</v>
      </c>
      <c r="W1416" s="66"/>
      <c r="Y1416" s="66"/>
      <c r="Z1416" s="66"/>
      <c r="AA1416" s="65" t="s">
        <v>14437</v>
      </c>
      <c r="AQ1416" s="64">
        <v>0</v>
      </c>
      <c r="AU1416" s="66"/>
      <c r="AV1416" s="66"/>
      <c r="AW1416" s="66"/>
      <c r="AX1416" s="66"/>
      <c r="AY1416" s="67" t="s">
        <v>15811</v>
      </c>
      <c r="BE1416" s="66"/>
    </row>
    <row r="1417" spans="1:58">
      <c r="A1417" s="9" t="str">
        <f t="shared" si="69"/>
        <v>2026-01</v>
      </c>
      <c r="B1417" s="9" t="str">
        <f>_xlfn.XLOOKUP(I1417,过机服务商重量差!A:A,过机服务商重量差!G:G)</f>
        <v>玉麒麟</v>
      </c>
      <c r="C1417" s="9" t="str">
        <f>IF(N1417="FBA","主营产品",IF(N1417="专线","专线",LOOKUP(1,0/((G1417&gt;=提成标准!D:D)*(G1417&lt;提成标准!E:E)),提成标准!C:C)))</f>
        <v>快递小货</v>
      </c>
      <c r="D1417" s="9">
        <f t="shared" si="70"/>
        <v>1</v>
      </c>
      <c r="E1417" s="9">
        <f>_xlfn.XLOOKUP(C1417,提成标准!C:C,提成标准!H:H,"")</f>
        <v>2</v>
      </c>
      <c r="F1417" s="9">
        <f t="shared" si="71"/>
        <v>2</v>
      </c>
      <c r="G1417" s="9">
        <f>_xlfn.XLOOKUP(I1417,过机服务商重量差!A:A,过机服务商重量差!L:L)</f>
        <v>3</v>
      </c>
      <c r="H1417" s="9" t="str">
        <f ca="1">IFERROR(LOOKUP(1,0/((B1417=名单!B:B)*(VALUE(AY1417)&gt;=名单!E:E)*(VALUE(AY1417)&lt;=名单!G:G)*(AA1417="正常走货")),名单!H:H),"否")</f>
        <v>否</v>
      </c>
      <c r="I1417" s="64" t="s">
        <v>4335</v>
      </c>
      <c r="J1417" s="64" t="s">
        <v>4337</v>
      </c>
      <c r="L1417" s="65" t="s">
        <v>256</v>
      </c>
      <c r="N1417" s="64" t="s">
        <v>18</v>
      </c>
      <c r="O1417" s="66"/>
      <c r="P1417" s="66"/>
      <c r="T1417" s="66"/>
      <c r="U1417" s="65" t="s">
        <v>820</v>
      </c>
      <c r="V1417" s="65" t="s">
        <v>14410</v>
      </c>
      <c r="W1417" s="66"/>
      <c r="Y1417" s="66"/>
      <c r="Z1417" s="66"/>
      <c r="AA1417" s="65" t="s">
        <v>14382</v>
      </c>
      <c r="AQ1417" s="64">
        <v>61.05</v>
      </c>
      <c r="AU1417" s="66"/>
      <c r="AV1417" s="66"/>
      <c r="AX1417" s="66"/>
      <c r="AY1417" s="67" t="s">
        <v>15812</v>
      </c>
      <c r="BC1417" s="66"/>
      <c r="BE1417" s="66"/>
    </row>
    <row r="1418" spans="1:58">
      <c r="A1418" s="9" t="str">
        <f t="shared" si="69"/>
        <v>2026-01</v>
      </c>
      <c r="B1418" s="9" t="str">
        <f>_xlfn.XLOOKUP(I1418,过机服务商重量差!A:A,过机服务商重量差!G:G)</f>
        <v>玉麒麟</v>
      </c>
      <c r="C1418" s="9" t="str">
        <f>IF(N1418="FBA","主营产品",IF(N1418="专线","专线",LOOKUP(1,0/((G1418&gt;=提成标准!D:D)*(G1418&lt;提成标准!E:E)),提成标准!C:C)))</f>
        <v>快递大货</v>
      </c>
      <c r="D1418" s="9">
        <f t="shared" si="70"/>
        <v>25</v>
      </c>
      <c r="E1418" s="9">
        <f>_xlfn.XLOOKUP(C1418,提成标准!C:C,提成标准!H:H,"")</f>
        <v>0.1</v>
      </c>
      <c r="F1418" s="9">
        <f t="shared" si="71"/>
        <v>2.5</v>
      </c>
      <c r="G1418" s="9">
        <f>_xlfn.XLOOKUP(I1418,过机服务商重量差!A:A,过机服务商重量差!L:L)</f>
        <v>25</v>
      </c>
      <c r="H1418" s="9" t="str">
        <f ca="1">IFERROR(LOOKUP(1,0/((B1418=名单!B:B)*(VALUE(AY1418)&gt;=名单!E:E)*(VALUE(AY1418)&lt;=名单!G:G)*(AA1418="正常走货")),名单!H:H),"否")</f>
        <v>否</v>
      </c>
      <c r="I1418" s="64" t="s">
        <v>4338</v>
      </c>
      <c r="J1418" s="64" t="s">
        <v>4340</v>
      </c>
      <c r="L1418" s="65" t="s">
        <v>17</v>
      </c>
      <c r="N1418" s="64" t="s">
        <v>18</v>
      </c>
      <c r="O1418" s="66"/>
      <c r="P1418" s="66"/>
      <c r="T1418" s="66"/>
      <c r="U1418" s="65" t="s">
        <v>1567</v>
      </c>
      <c r="V1418" s="65" t="s">
        <v>14389</v>
      </c>
      <c r="W1418" s="66"/>
      <c r="Y1418" s="66"/>
      <c r="Z1418" s="66"/>
      <c r="AA1418" s="65" t="s">
        <v>14382</v>
      </c>
      <c r="AQ1418" s="64">
        <v>79.1099999999999</v>
      </c>
      <c r="AU1418" s="66"/>
      <c r="AV1418" s="66"/>
      <c r="AW1418" s="66"/>
      <c r="AX1418" s="66"/>
      <c r="AY1418" s="67" t="s">
        <v>15813</v>
      </c>
      <c r="BE1418" s="66"/>
    </row>
    <row r="1419" spans="1:58">
      <c r="A1419" s="9" t="str">
        <f t="shared" si="69"/>
        <v>2026-01</v>
      </c>
      <c r="B1419" s="9" t="str">
        <f>_xlfn.XLOOKUP(I1419,过机服务商重量差!A:A,过机服务商重量差!G:G)</f>
        <v>007</v>
      </c>
      <c r="C1419" s="9" t="str">
        <f>IF(N1419="FBA","主营产品",IF(N1419="专线","专线",LOOKUP(1,0/((G1419&gt;=提成标准!D:D)*(G1419&lt;提成标准!E:E)),提成标准!C:C)))</f>
        <v>快递大货</v>
      </c>
      <c r="D1419" s="9">
        <f t="shared" si="70"/>
        <v>28</v>
      </c>
      <c r="E1419" s="9">
        <f>_xlfn.XLOOKUP(C1419,提成标准!C:C,提成标准!H:H,"")</f>
        <v>0.1</v>
      </c>
      <c r="F1419" s="9">
        <f t="shared" si="71"/>
        <v>2.8</v>
      </c>
      <c r="G1419" s="9">
        <f>_xlfn.XLOOKUP(I1419,过机服务商重量差!A:A,过机服务商重量差!L:L)</f>
        <v>28</v>
      </c>
      <c r="H1419" s="9" t="str">
        <f ca="1">IFERROR(LOOKUP(1,0/((B1419=名单!B:B)*(VALUE(AY1419)&gt;=名单!E:E)*(VALUE(AY1419)&lt;=名单!G:G)*(AA1419="正常走货")),名单!H:H),"否")</f>
        <v>否</v>
      </c>
      <c r="I1419" s="64" t="s">
        <v>4341</v>
      </c>
      <c r="J1419" s="64" t="s">
        <v>4343</v>
      </c>
      <c r="L1419" s="65" t="s">
        <v>266</v>
      </c>
      <c r="N1419" s="64" t="s">
        <v>18</v>
      </c>
      <c r="O1419" s="66"/>
      <c r="P1419" s="66"/>
      <c r="T1419" s="66"/>
      <c r="U1419" s="65" t="s">
        <v>20</v>
      </c>
      <c r="V1419" s="65" t="s">
        <v>14381</v>
      </c>
      <c r="W1419" s="66"/>
      <c r="Y1419" s="66"/>
      <c r="Z1419" s="66"/>
      <c r="AA1419" s="65" t="s">
        <v>14382</v>
      </c>
      <c r="AQ1419" s="64">
        <v>240.8</v>
      </c>
      <c r="AU1419" s="66"/>
      <c r="AV1419" s="66"/>
      <c r="AW1419" s="66"/>
      <c r="AX1419" s="66"/>
      <c r="AY1419" s="67" t="s">
        <v>15814</v>
      </c>
      <c r="BE1419" s="66"/>
    </row>
    <row r="1420" spans="1:58">
      <c r="A1420" s="9" t="str">
        <f t="shared" si="69"/>
        <v>2026-01</v>
      </c>
      <c r="B1420" s="9" t="str">
        <f>_xlfn.XLOOKUP(I1420,过机服务商重量差!A:A,过机服务商重量差!G:G)</f>
        <v>玉麒麟</v>
      </c>
      <c r="C1420" s="9" t="str">
        <f>IF(N1420="FBA","主营产品",IF(N1420="专线","专线",LOOKUP(1,0/((G1420&gt;=提成标准!D:D)*(G1420&lt;提成标准!E:E)),提成标准!C:C)))</f>
        <v>快递小货</v>
      </c>
      <c r="D1420" s="9">
        <f t="shared" si="70"/>
        <v>1</v>
      </c>
      <c r="E1420" s="9">
        <f>_xlfn.XLOOKUP(C1420,提成标准!C:C,提成标准!H:H,"")</f>
        <v>2</v>
      </c>
      <c r="F1420" s="9">
        <f t="shared" si="71"/>
        <v>2</v>
      </c>
      <c r="G1420" s="9">
        <f>_xlfn.XLOOKUP(I1420,过机服务商重量差!A:A,过机服务商重量差!L:L)</f>
        <v>15.5</v>
      </c>
      <c r="H1420" s="9" t="str">
        <f ca="1">IFERROR(LOOKUP(1,0/((B1420=名单!B:B)*(VALUE(AY1420)&gt;=名单!E:E)*(VALUE(AY1420)&lt;=名单!G:G)*(AA1420="正常走货")),名单!H:H),"否")</f>
        <v>否</v>
      </c>
      <c r="I1420" s="64" t="s">
        <v>4344</v>
      </c>
      <c r="J1420" s="64" t="s">
        <v>4346</v>
      </c>
      <c r="L1420" s="65" t="s">
        <v>17</v>
      </c>
      <c r="N1420" s="64" t="s">
        <v>18</v>
      </c>
      <c r="O1420" s="66"/>
      <c r="P1420" s="66"/>
      <c r="T1420" s="66"/>
      <c r="U1420" s="65" t="s">
        <v>103</v>
      </c>
      <c r="V1420" s="65" t="s">
        <v>14385</v>
      </c>
      <c r="W1420" s="66"/>
      <c r="Y1420" s="66"/>
      <c r="Z1420" s="66"/>
      <c r="AA1420" s="65" t="s">
        <v>14382</v>
      </c>
      <c r="AQ1420" s="64">
        <v>163</v>
      </c>
      <c r="AV1420" s="66"/>
      <c r="AX1420" s="66"/>
      <c r="AY1420" s="67" t="s">
        <v>15815</v>
      </c>
      <c r="BE1420" s="66"/>
    </row>
    <row r="1421" spans="1:58">
      <c r="A1421" s="9" t="str">
        <f t="shared" si="69"/>
        <v>2026-01</v>
      </c>
      <c r="B1421" s="9" t="str">
        <f>_xlfn.XLOOKUP(I1421,过机服务商重量差!A:A,过机服务商重量差!G:G)</f>
        <v>玉麒麟</v>
      </c>
      <c r="C1421" s="9" t="str">
        <f>IF(N1421="FBA","主营产品",IF(N1421="专线","专线",LOOKUP(1,0/((G1421&gt;=提成标准!D:D)*(G1421&lt;提成标准!E:E)),提成标准!C:C)))</f>
        <v>快递小货</v>
      </c>
      <c r="D1421" s="9">
        <f t="shared" si="70"/>
        <v>1</v>
      </c>
      <c r="E1421" s="9">
        <f>_xlfn.XLOOKUP(C1421,提成标准!C:C,提成标准!H:H,"")</f>
        <v>2</v>
      </c>
      <c r="F1421" s="9">
        <f t="shared" si="71"/>
        <v>2</v>
      </c>
      <c r="G1421" s="9">
        <f>_xlfn.XLOOKUP(I1421,过机服务商重量差!A:A,过机服务商重量差!L:L)</f>
        <v>9</v>
      </c>
      <c r="H1421" s="9" t="str">
        <f ca="1">IFERROR(LOOKUP(1,0/((B1421=名单!B:B)*(VALUE(AY1421)&gt;=名单!E:E)*(VALUE(AY1421)&lt;=名单!G:G)*(AA1421="正常走货")),名单!H:H),"否")</f>
        <v>否</v>
      </c>
      <c r="I1421" s="64" t="s">
        <v>4347</v>
      </c>
      <c r="J1421" s="64" t="s">
        <v>4349</v>
      </c>
      <c r="L1421" s="65" t="s">
        <v>17</v>
      </c>
      <c r="N1421" s="64" t="s">
        <v>18</v>
      </c>
      <c r="O1421" s="66"/>
      <c r="P1421" s="66"/>
      <c r="T1421" s="66"/>
      <c r="U1421" s="65" t="s">
        <v>103</v>
      </c>
      <c r="V1421" s="65" t="s">
        <v>14385</v>
      </c>
      <c r="W1421" s="66"/>
      <c r="Y1421" s="66"/>
      <c r="Z1421" s="66"/>
      <c r="AA1421" s="65" t="s">
        <v>14382</v>
      </c>
      <c r="AQ1421" s="64">
        <v>55.9999999999999</v>
      </c>
      <c r="AU1421" s="66"/>
      <c r="AV1421" s="66"/>
      <c r="AW1421" s="66"/>
      <c r="AX1421" s="66"/>
      <c r="AY1421" s="67" t="s">
        <v>15816</v>
      </c>
      <c r="BE1421" s="66"/>
    </row>
    <row r="1422" spans="1:58">
      <c r="A1422" s="9" t="str">
        <f t="shared" si="69"/>
        <v>2026-01</v>
      </c>
      <c r="B1422" s="9" t="str">
        <f>_xlfn.XLOOKUP(I1422,过机服务商重量差!A:A,过机服务商重量差!G:G)</f>
        <v>玉麒麟</v>
      </c>
      <c r="C1422" s="9" t="str">
        <f>IF(N1422="FBA","主营产品",IF(N1422="专线","专线",LOOKUP(1,0/((G1422&gt;=提成标准!D:D)*(G1422&lt;提成标准!E:E)),提成标准!C:C)))</f>
        <v>快递小货</v>
      </c>
      <c r="D1422" s="9">
        <f t="shared" si="70"/>
        <v>1</v>
      </c>
      <c r="E1422" s="9">
        <f>_xlfn.XLOOKUP(C1422,提成标准!C:C,提成标准!H:H,"")</f>
        <v>2</v>
      </c>
      <c r="F1422" s="9">
        <f t="shared" si="71"/>
        <v>2</v>
      </c>
      <c r="G1422" s="9">
        <f>_xlfn.XLOOKUP(I1422,过机服务商重量差!A:A,过机服务商重量差!L:L)</f>
        <v>9.5</v>
      </c>
      <c r="H1422" s="9" t="str">
        <f ca="1">IFERROR(LOOKUP(1,0/((B1422=名单!B:B)*(VALUE(AY1422)&gt;=名单!E:E)*(VALUE(AY1422)&lt;=名单!G:G)*(AA1422="正常走货")),名单!H:H),"否")</f>
        <v>否</v>
      </c>
      <c r="I1422" s="64" t="s">
        <v>4350</v>
      </c>
      <c r="J1422" s="64" t="s">
        <v>4352</v>
      </c>
      <c r="L1422" s="65" t="s">
        <v>17</v>
      </c>
      <c r="N1422" s="64" t="s">
        <v>18</v>
      </c>
      <c r="O1422" s="66"/>
      <c r="P1422" s="66"/>
      <c r="T1422" s="66"/>
      <c r="U1422" s="65" t="s">
        <v>103</v>
      </c>
      <c r="V1422" s="65" t="s">
        <v>14385</v>
      </c>
      <c r="W1422" s="66"/>
      <c r="Y1422" s="66"/>
      <c r="Z1422" s="66"/>
      <c r="AA1422" s="65" t="s">
        <v>14382</v>
      </c>
      <c r="AQ1422" s="64">
        <v>137.5</v>
      </c>
      <c r="AV1422" s="66"/>
      <c r="AW1422" s="66"/>
      <c r="AX1422" s="66"/>
      <c r="AY1422" s="67" t="s">
        <v>15817</v>
      </c>
      <c r="BE1422" s="66"/>
    </row>
    <row r="1423" spans="1:58">
      <c r="A1423" s="9" t="str">
        <f t="shared" si="69"/>
        <v>2026-01</v>
      </c>
      <c r="B1423" s="9" t="str">
        <f>_xlfn.XLOOKUP(I1423,过机服务商重量差!A:A,过机服务商重量差!G:G)</f>
        <v>玉麒麟</v>
      </c>
      <c r="C1423" s="9" t="str">
        <f>IF(N1423="FBA","主营产品",IF(N1423="专线","专线",LOOKUP(1,0/((G1423&gt;=提成标准!D:D)*(G1423&lt;提成标准!E:E)),提成标准!C:C)))</f>
        <v>快递小货</v>
      </c>
      <c r="D1423" s="9">
        <f t="shared" si="70"/>
        <v>1</v>
      </c>
      <c r="E1423" s="9">
        <f>_xlfn.XLOOKUP(C1423,提成标准!C:C,提成标准!H:H,"")</f>
        <v>2</v>
      </c>
      <c r="F1423" s="9">
        <f t="shared" si="71"/>
        <v>2</v>
      </c>
      <c r="G1423" s="9">
        <f>_xlfn.XLOOKUP(I1423,过机服务商重量差!A:A,过机服务商重量差!L:L)</f>
        <v>11.5</v>
      </c>
      <c r="H1423" s="9" t="str">
        <f ca="1">IFERROR(LOOKUP(1,0/((B1423=名单!B:B)*(VALUE(AY1423)&gt;=名单!E:E)*(VALUE(AY1423)&lt;=名单!G:G)*(AA1423="正常走货")),名单!H:H),"否")</f>
        <v>否</v>
      </c>
      <c r="I1423" s="64" t="s">
        <v>4353</v>
      </c>
      <c r="J1423" s="64" t="s">
        <v>4355</v>
      </c>
      <c r="L1423" s="65" t="s">
        <v>17</v>
      </c>
      <c r="N1423" s="64" t="s">
        <v>18</v>
      </c>
      <c r="O1423" s="66"/>
      <c r="P1423" s="66"/>
      <c r="T1423" s="66"/>
      <c r="U1423" s="65" t="s">
        <v>103</v>
      </c>
      <c r="V1423" s="65" t="s">
        <v>14385</v>
      </c>
      <c r="W1423" s="66"/>
      <c r="Y1423" s="66"/>
      <c r="Z1423" s="66"/>
      <c r="AA1423" s="65" t="s">
        <v>14382</v>
      </c>
      <c r="AQ1423" s="64">
        <v>207.5</v>
      </c>
      <c r="AV1423" s="66"/>
      <c r="AX1423" s="66"/>
      <c r="AY1423" s="67" t="s">
        <v>15818</v>
      </c>
      <c r="BC1423" s="66"/>
      <c r="BE1423" s="66"/>
    </row>
    <row r="1424" spans="1:58">
      <c r="A1424" s="9" t="str">
        <f t="shared" si="69"/>
        <v>2026-01</v>
      </c>
      <c r="B1424" s="9" t="str">
        <f>_xlfn.XLOOKUP(I1424,过机服务商重量差!A:A,过机服务商重量差!G:G)</f>
        <v>玉麒麟</v>
      </c>
      <c r="C1424" s="9" t="str">
        <f>IF(N1424="FBA","主营产品",IF(N1424="专线","专线",LOOKUP(1,0/((G1424&gt;=提成标准!D:D)*(G1424&lt;提成标准!E:E)),提成标准!C:C)))</f>
        <v>快递大货</v>
      </c>
      <c r="D1424" s="9">
        <f t="shared" si="70"/>
        <v>96</v>
      </c>
      <c r="E1424" s="9">
        <f>_xlfn.XLOOKUP(C1424,提成标准!C:C,提成标准!H:H,"")</f>
        <v>0.1</v>
      </c>
      <c r="F1424" s="9">
        <f t="shared" si="71"/>
        <v>9.6</v>
      </c>
      <c r="G1424" s="9">
        <f>_xlfn.XLOOKUP(I1424,过机服务商重量差!A:A,过机服务商重量差!L:L)</f>
        <v>96</v>
      </c>
      <c r="H1424" s="9" t="str">
        <f ca="1">IFERROR(LOOKUP(1,0/((B1424=名单!B:B)*(VALUE(AY1424)&gt;=名单!E:E)*(VALUE(AY1424)&lt;=名单!G:G)*(AA1424="正常走货")),名单!H:H),"否")</f>
        <v>否</v>
      </c>
      <c r="I1424" s="64" t="s">
        <v>4356</v>
      </c>
      <c r="J1424" s="64" t="s">
        <v>4358</v>
      </c>
      <c r="L1424" s="65" t="s">
        <v>17</v>
      </c>
      <c r="N1424" s="64" t="s">
        <v>18</v>
      </c>
      <c r="O1424" s="66"/>
      <c r="P1424" s="66"/>
      <c r="T1424" s="66"/>
      <c r="U1424" s="65" t="s">
        <v>570</v>
      </c>
      <c r="V1424" s="65" t="s">
        <v>14410</v>
      </c>
      <c r="W1424" s="66"/>
      <c r="Y1424" s="66"/>
      <c r="Z1424" s="66"/>
      <c r="AA1424" s="65" t="s">
        <v>14382</v>
      </c>
      <c r="AQ1424" s="64">
        <v>1112.47</v>
      </c>
      <c r="AV1424" s="66"/>
      <c r="AW1424" s="66"/>
      <c r="AX1424" s="66"/>
      <c r="AY1424" s="67" t="s">
        <v>15819</v>
      </c>
      <c r="BE1424" s="66"/>
    </row>
    <row r="1425" spans="1:58">
      <c r="A1425" s="9" t="str">
        <f t="shared" si="69"/>
        <v>2026-01</v>
      </c>
      <c r="B1425" s="9" t="str">
        <f>_xlfn.XLOOKUP(I1425,过机服务商重量差!A:A,过机服务商重量差!G:G)</f>
        <v>玉麒麟</v>
      </c>
      <c r="C1425" s="9" t="str">
        <f>IF(N1425="FBA","主营产品",IF(N1425="专线","专线",LOOKUP(1,0/((G1425&gt;=提成标准!D:D)*(G1425&lt;提成标准!E:E)),提成标准!C:C)))</f>
        <v>快递大货</v>
      </c>
      <c r="D1425" s="9">
        <f t="shared" si="70"/>
        <v>96</v>
      </c>
      <c r="E1425" s="9">
        <f>_xlfn.XLOOKUP(C1425,提成标准!C:C,提成标准!H:H,"")</f>
        <v>0.1</v>
      </c>
      <c r="F1425" s="9">
        <f t="shared" si="71"/>
        <v>9.6</v>
      </c>
      <c r="G1425" s="9">
        <f>_xlfn.XLOOKUP(I1425,过机服务商重量差!A:A,过机服务商重量差!L:L)</f>
        <v>96</v>
      </c>
      <c r="H1425" s="9" t="str">
        <f ca="1">IFERROR(LOOKUP(1,0/((B1425=名单!B:B)*(VALUE(AY1425)&gt;=名单!E:E)*(VALUE(AY1425)&lt;=名单!G:G)*(AA1425="正常走货")),名单!H:H),"否")</f>
        <v>否</v>
      </c>
      <c r="I1425" s="64" t="s">
        <v>4359</v>
      </c>
      <c r="J1425" s="64" t="s">
        <v>4361</v>
      </c>
      <c r="L1425" s="65" t="s">
        <v>17</v>
      </c>
      <c r="N1425" s="64" t="s">
        <v>18</v>
      </c>
      <c r="O1425" s="66"/>
      <c r="P1425" s="66"/>
      <c r="T1425" s="66"/>
      <c r="U1425" s="65" t="s">
        <v>570</v>
      </c>
      <c r="V1425" s="65" t="s">
        <v>14410</v>
      </c>
      <c r="W1425" s="66"/>
      <c r="Y1425" s="66"/>
      <c r="Z1425" s="66"/>
      <c r="AA1425" s="65" t="s">
        <v>14382</v>
      </c>
      <c r="AQ1425" s="64">
        <v>1112.47</v>
      </c>
      <c r="AV1425" s="66"/>
      <c r="AX1425" s="66"/>
      <c r="AY1425" s="67" t="s">
        <v>15820</v>
      </c>
      <c r="BC1425" s="66"/>
      <c r="BE1425" s="66"/>
    </row>
    <row r="1426" spans="1:58">
      <c r="A1426" s="9" t="str">
        <f t="shared" si="69"/>
        <v>2026-01</v>
      </c>
      <c r="B1426" s="9" t="str">
        <f>_xlfn.XLOOKUP(I1426,过机服务商重量差!A:A,过机服务商重量差!G:G)</f>
        <v>玉麒麟</v>
      </c>
      <c r="C1426" s="9" t="str">
        <f>IF(N1426="FBA","主营产品",IF(N1426="专线","专线",LOOKUP(1,0/((G1426&gt;=提成标准!D:D)*(G1426&lt;提成标准!E:E)),提成标准!C:C)))</f>
        <v>快递大货</v>
      </c>
      <c r="D1426" s="9">
        <f t="shared" si="70"/>
        <v>96</v>
      </c>
      <c r="E1426" s="9">
        <f>_xlfn.XLOOKUP(C1426,提成标准!C:C,提成标准!H:H,"")</f>
        <v>0.1</v>
      </c>
      <c r="F1426" s="9">
        <f t="shared" si="71"/>
        <v>9.6</v>
      </c>
      <c r="G1426" s="9">
        <f>_xlfn.XLOOKUP(I1426,过机服务商重量差!A:A,过机服务商重量差!L:L)</f>
        <v>96</v>
      </c>
      <c r="H1426" s="9" t="str">
        <f ca="1">IFERROR(LOOKUP(1,0/((B1426=名单!B:B)*(VALUE(AY1426)&gt;=名单!E:E)*(VALUE(AY1426)&lt;=名单!G:G)*(AA1426="正常走货")),名单!H:H),"否")</f>
        <v>否</v>
      </c>
      <c r="I1426" s="64" t="s">
        <v>4362</v>
      </c>
      <c r="J1426" s="64" t="s">
        <v>4364</v>
      </c>
      <c r="L1426" s="65" t="s">
        <v>17</v>
      </c>
      <c r="N1426" s="64" t="s">
        <v>18</v>
      </c>
      <c r="O1426" s="66"/>
      <c r="P1426" s="66"/>
      <c r="T1426" s="66"/>
      <c r="U1426" s="65" t="s">
        <v>570</v>
      </c>
      <c r="V1426" s="65" t="s">
        <v>14410</v>
      </c>
      <c r="W1426" s="66"/>
      <c r="Y1426" s="66"/>
      <c r="Z1426" s="66"/>
      <c r="AA1426" s="65" t="s">
        <v>14382</v>
      </c>
      <c r="AQ1426" s="64">
        <v>570.74</v>
      </c>
      <c r="AU1426" s="66"/>
      <c r="AV1426" s="66"/>
      <c r="AW1426" s="66"/>
      <c r="AX1426" s="66"/>
      <c r="AY1426" s="67" t="s">
        <v>15821</v>
      </c>
      <c r="BC1426" s="66"/>
      <c r="BE1426" s="66"/>
    </row>
    <row r="1427" spans="1:58">
      <c r="A1427" s="9" t="str">
        <f t="shared" si="69"/>
        <v>2026-01</v>
      </c>
      <c r="B1427" s="9" t="str">
        <f>_xlfn.XLOOKUP(I1427,过机服务商重量差!A:A,过机服务商重量差!G:G)</f>
        <v>小旋风</v>
      </c>
      <c r="C1427" s="9" t="str">
        <f>IF(N1427="FBA","主营产品",IF(N1427="专线","专线",LOOKUP(1,0/((G1427&gt;=提成标准!D:D)*(G1427&lt;提成标准!E:E)),提成标准!C:C)))</f>
        <v>快递大货</v>
      </c>
      <c r="D1427" s="9">
        <f t="shared" si="70"/>
        <v>1531</v>
      </c>
      <c r="E1427" s="9">
        <f>_xlfn.XLOOKUP(C1427,提成标准!C:C,提成标准!H:H,"")</f>
        <v>0.1</v>
      </c>
      <c r="F1427" s="9">
        <f t="shared" si="71"/>
        <v>153.1</v>
      </c>
      <c r="G1427" s="9">
        <f>_xlfn.XLOOKUP(I1427,过机服务商重量差!A:A,过机服务商重量差!L:L)</f>
        <v>1531</v>
      </c>
      <c r="H1427" s="9" t="str">
        <f ca="1">IFERROR(LOOKUP(1,0/((B1427=名单!B:B)*(VALUE(AY1427)&gt;=名单!E:E)*(VALUE(AY1427)&lt;=名单!G:G)*(AA1427="正常走货")),名单!H:H),"否")</f>
        <v>否</v>
      </c>
      <c r="I1427" s="64" t="s">
        <v>4365</v>
      </c>
      <c r="J1427" s="64" t="s">
        <v>4367</v>
      </c>
      <c r="L1427" s="65" t="s">
        <v>78</v>
      </c>
      <c r="N1427" s="64" t="s">
        <v>18</v>
      </c>
      <c r="O1427" s="66"/>
      <c r="P1427" s="66"/>
      <c r="T1427" s="66"/>
      <c r="U1427" s="65" t="s">
        <v>152</v>
      </c>
      <c r="V1427" s="65" t="s">
        <v>14385</v>
      </c>
      <c r="W1427" s="66"/>
      <c r="Y1427" s="66"/>
      <c r="Z1427" s="66"/>
      <c r="AA1427" s="65" t="s">
        <v>14382</v>
      </c>
      <c r="AQ1427" s="64">
        <v>-625.9</v>
      </c>
      <c r="AV1427" s="66"/>
      <c r="AW1427" s="66"/>
      <c r="AX1427" s="66"/>
      <c r="AY1427" s="67" t="s">
        <v>15822</v>
      </c>
      <c r="BE1427" s="66"/>
    </row>
    <row r="1428" spans="1:58">
      <c r="A1428" s="9" t="str">
        <f t="shared" si="69"/>
        <v>2026-01</v>
      </c>
      <c r="B1428" s="9" t="str">
        <f>_xlfn.XLOOKUP(I1428,过机服务商重量差!A:A,过机服务商重量差!G:G)</f>
        <v>玉麒麟</v>
      </c>
      <c r="C1428" s="9" t="str">
        <f>IF(N1428="FBA","主营产品",IF(N1428="专线","专线",LOOKUP(1,0/((G1428&gt;=提成标准!D:D)*(G1428&lt;提成标准!E:E)),提成标准!C:C)))</f>
        <v>快递大货</v>
      </c>
      <c r="D1428" s="9">
        <f t="shared" si="70"/>
        <v>96</v>
      </c>
      <c r="E1428" s="9">
        <f>_xlfn.XLOOKUP(C1428,提成标准!C:C,提成标准!H:H,"")</f>
        <v>0.1</v>
      </c>
      <c r="F1428" s="9">
        <f t="shared" si="71"/>
        <v>9.6</v>
      </c>
      <c r="G1428" s="9">
        <f>_xlfn.XLOOKUP(I1428,过机服务商重量差!A:A,过机服务商重量差!L:L)</f>
        <v>96</v>
      </c>
      <c r="H1428" s="9" t="str">
        <f ca="1">IFERROR(LOOKUP(1,0/((B1428=名单!B:B)*(VALUE(AY1428)&gt;=名单!E:E)*(VALUE(AY1428)&lt;=名单!G:G)*(AA1428="正常走货")),名单!H:H),"否")</f>
        <v>否</v>
      </c>
      <c r="I1428" s="64" t="s">
        <v>4368</v>
      </c>
      <c r="J1428" s="64" t="s">
        <v>4370</v>
      </c>
      <c r="L1428" s="65" t="s">
        <v>17</v>
      </c>
      <c r="N1428" s="64" t="s">
        <v>18</v>
      </c>
      <c r="O1428" s="66"/>
      <c r="P1428" s="66"/>
      <c r="T1428" s="66"/>
      <c r="U1428" s="65" t="s">
        <v>570</v>
      </c>
      <c r="V1428" s="65" t="s">
        <v>14410</v>
      </c>
      <c r="W1428" s="66"/>
      <c r="Y1428" s="66"/>
      <c r="Z1428" s="66"/>
      <c r="AA1428" s="65" t="s">
        <v>14382</v>
      </c>
      <c r="AQ1428" s="64">
        <v>1112.47</v>
      </c>
      <c r="AU1428" s="66"/>
      <c r="AV1428" s="66"/>
      <c r="AW1428" s="66"/>
      <c r="AX1428" s="66"/>
      <c r="AY1428" s="67" t="s">
        <v>15823</v>
      </c>
      <c r="BE1428" s="66"/>
    </row>
    <row r="1429" spans="1:58">
      <c r="A1429" s="9" t="str">
        <f t="shared" si="69"/>
        <v>2026-01</v>
      </c>
      <c r="B1429" s="9" t="str">
        <f>_xlfn.XLOOKUP(I1429,过机服务商重量差!A:A,过机服务商重量差!G:G)</f>
        <v>玉麒麟</v>
      </c>
      <c r="C1429" s="9" t="str">
        <f>IF(N1429="FBA","主营产品",IF(N1429="专线","专线",LOOKUP(1,0/((G1429&gt;=提成标准!D:D)*(G1429&lt;提成标准!E:E)),提成标准!C:C)))</f>
        <v>快递大货</v>
      </c>
      <c r="D1429" s="9">
        <f t="shared" si="70"/>
        <v>96</v>
      </c>
      <c r="E1429" s="9">
        <f>_xlfn.XLOOKUP(C1429,提成标准!C:C,提成标准!H:H,"")</f>
        <v>0.1</v>
      </c>
      <c r="F1429" s="9">
        <f t="shared" si="71"/>
        <v>9.6</v>
      </c>
      <c r="G1429" s="9">
        <f>_xlfn.XLOOKUP(I1429,过机服务商重量差!A:A,过机服务商重量差!L:L)</f>
        <v>96</v>
      </c>
      <c r="H1429" s="9" t="str">
        <f ca="1">IFERROR(LOOKUP(1,0/((B1429=名单!B:B)*(VALUE(AY1429)&gt;=名单!E:E)*(VALUE(AY1429)&lt;=名单!G:G)*(AA1429="正常走货")),名单!H:H),"否")</f>
        <v>否</v>
      </c>
      <c r="I1429" s="64" t="s">
        <v>4371</v>
      </c>
      <c r="J1429" s="64" t="s">
        <v>4373</v>
      </c>
      <c r="L1429" s="65" t="s">
        <v>17</v>
      </c>
      <c r="N1429" s="64" t="s">
        <v>18</v>
      </c>
      <c r="O1429" s="66"/>
      <c r="P1429" s="66"/>
      <c r="T1429" s="66"/>
      <c r="U1429" s="65" t="s">
        <v>570</v>
      </c>
      <c r="V1429" s="65" t="s">
        <v>14410</v>
      </c>
      <c r="W1429" s="66"/>
      <c r="Y1429" s="66"/>
      <c r="Z1429" s="66"/>
      <c r="AA1429" s="65" t="s">
        <v>14382</v>
      </c>
      <c r="AQ1429" s="64">
        <v>1112.47</v>
      </c>
      <c r="AV1429" s="66"/>
      <c r="AX1429" s="66"/>
      <c r="AY1429" s="67" t="s">
        <v>15824</v>
      </c>
      <c r="BE1429" s="66"/>
    </row>
    <row r="1430" spans="1:58">
      <c r="A1430" s="9" t="str">
        <f t="shared" si="69"/>
        <v>2026-01</v>
      </c>
      <c r="B1430" s="9" t="str">
        <f>_xlfn.XLOOKUP(I1430,过机服务商重量差!A:A,过机服务商重量差!G:G)</f>
        <v>玉麒麟</v>
      </c>
      <c r="C1430" s="9" t="str">
        <f>IF(N1430="FBA","主营产品",IF(N1430="专线","专线",LOOKUP(1,0/((G1430&gt;=提成标准!D:D)*(G1430&lt;提成标准!E:E)),提成标准!C:C)))</f>
        <v>快递大货</v>
      </c>
      <c r="D1430" s="9">
        <f t="shared" si="70"/>
        <v>96</v>
      </c>
      <c r="E1430" s="9">
        <f>_xlfn.XLOOKUP(C1430,提成标准!C:C,提成标准!H:H,"")</f>
        <v>0.1</v>
      </c>
      <c r="F1430" s="9">
        <f t="shared" si="71"/>
        <v>9.6</v>
      </c>
      <c r="G1430" s="9">
        <f>_xlfn.XLOOKUP(I1430,过机服务商重量差!A:A,过机服务商重量差!L:L)</f>
        <v>96</v>
      </c>
      <c r="H1430" s="9" t="str">
        <f ca="1">IFERROR(LOOKUP(1,0/((B1430=名单!B:B)*(VALUE(AY1430)&gt;=名单!E:E)*(VALUE(AY1430)&lt;=名单!G:G)*(AA1430="正常走货")),名单!H:H),"否")</f>
        <v>否</v>
      </c>
      <c r="I1430" s="64" t="s">
        <v>4374</v>
      </c>
      <c r="J1430" s="64" t="s">
        <v>4376</v>
      </c>
      <c r="L1430" s="65" t="s">
        <v>17</v>
      </c>
      <c r="N1430" s="64" t="s">
        <v>18</v>
      </c>
      <c r="O1430" s="66"/>
      <c r="P1430" s="66"/>
      <c r="T1430" s="66"/>
      <c r="U1430" s="65" t="s">
        <v>570</v>
      </c>
      <c r="V1430" s="65" t="s">
        <v>14410</v>
      </c>
      <c r="W1430" s="66"/>
      <c r="Y1430" s="66"/>
      <c r="Z1430" s="66"/>
      <c r="AA1430" s="65" t="s">
        <v>14382</v>
      </c>
      <c r="AQ1430" s="64">
        <v>1112.47</v>
      </c>
      <c r="AV1430" s="66"/>
      <c r="AX1430" s="66"/>
      <c r="AY1430" s="67" t="s">
        <v>15825</v>
      </c>
      <c r="BC1430" s="66"/>
      <c r="BE1430" s="66"/>
    </row>
    <row r="1431" spans="1:58">
      <c r="A1431" s="9" t="str">
        <f t="shared" si="69"/>
        <v>2026-01</v>
      </c>
      <c r="B1431" s="9" t="str">
        <f>_xlfn.XLOOKUP(I1431,过机服务商重量差!A:A,过机服务商重量差!G:G)</f>
        <v>玉麒麟</v>
      </c>
      <c r="C1431" s="9" t="str">
        <f>IF(N1431="FBA","主营产品",IF(N1431="专线","专线",LOOKUP(1,0/((G1431&gt;=提成标准!D:D)*(G1431&lt;提成标准!E:E)),提成标准!C:C)))</f>
        <v>快递大货</v>
      </c>
      <c r="D1431" s="9">
        <f t="shared" si="70"/>
        <v>63</v>
      </c>
      <c r="E1431" s="9">
        <f>_xlfn.XLOOKUP(C1431,提成标准!C:C,提成标准!H:H,"")</f>
        <v>0.1</v>
      </c>
      <c r="F1431" s="9">
        <f t="shared" si="71"/>
        <v>6.3</v>
      </c>
      <c r="G1431" s="9">
        <f>_xlfn.XLOOKUP(I1431,过机服务商重量差!A:A,过机服务商重量差!L:L)</f>
        <v>63</v>
      </c>
      <c r="H1431" s="9" t="str">
        <f ca="1">IFERROR(LOOKUP(1,0/((B1431=名单!B:B)*(VALUE(AY1431)&gt;=名单!E:E)*(VALUE(AY1431)&lt;=名单!G:G)*(AA1431="正常走货")),名单!H:H),"否")</f>
        <v>否</v>
      </c>
      <c r="I1431" s="64" t="s">
        <v>4377</v>
      </c>
      <c r="J1431" s="64" t="s">
        <v>4379</v>
      </c>
      <c r="L1431" s="65" t="s">
        <v>24</v>
      </c>
      <c r="N1431" s="65" t="s">
        <v>18</v>
      </c>
      <c r="O1431" s="66"/>
      <c r="P1431" s="66"/>
      <c r="T1431" s="66"/>
      <c r="U1431" s="65" t="s">
        <v>99</v>
      </c>
      <c r="V1431" s="65" t="s">
        <v>14413</v>
      </c>
      <c r="W1431" s="66"/>
      <c r="Y1431" s="66"/>
      <c r="Z1431" s="66"/>
      <c r="AA1431" s="65" t="s">
        <v>14382</v>
      </c>
      <c r="AQ1431" s="64">
        <v>296.1</v>
      </c>
      <c r="AU1431" s="66"/>
      <c r="AV1431" s="66"/>
      <c r="AW1431" s="66"/>
      <c r="AX1431" s="66"/>
      <c r="AY1431" s="67" t="s">
        <v>15826</v>
      </c>
      <c r="BE1431" s="66"/>
    </row>
    <row r="1432" spans="1:58">
      <c r="A1432" s="9" t="str">
        <f t="shared" si="69"/>
        <v>2026-01</v>
      </c>
      <c r="B1432" s="9" t="str">
        <f>_xlfn.XLOOKUP(I1432,过机服务商重量差!A:A,过机服务商重量差!G:G)</f>
        <v>玉麒麟</v>
      </c>
      <c r="C1432" s="9" t="str">
        <f>IF(N1432="FBA","主营产品",IF(N1432="专线","专线",LOOKUP(1,0/((G1432&gt;=提成标准!D:D)*(G1432&lt;提成标准!E:E)),提成标准!C:C)))</f>
        <v>快递大货</v>
      </c>
      <c r="D1432" s="9">
        <f t="shared" si="70"/>
        <v>96</v>
      </c>
      <c r="E1432" s="9">
        <f>_xlfn.XLOOKUP(C1432,提成标准!C:C,提成标准!H:H,"")</f>
        <v>0.1</v>
      </c>
      <c r="F1432" s="9">
        <f t="shared" si="71"/>
        <v>9.6</v>
      </c>
      <c r="G1432" s="9">
        <f>_xlfn.XLOOKUP(I1432,过机服务商重量差!A:A,过机服务商重量差!L:L)</f>
        <v>96</v>
      </c>
      <c r="H1432" s="9" t="str">
        <f ca="1">IFERROR(LOOKUP(1,0/((B1432=名单!B:B)*(VALUE(AY1432)&gt;=名单!E:E)*(VALUE(AY1432)&lt;=名单!G:G)*(AA1432="正常走货")),名单!H:H),"否")</f>
        <v>否</v>
      </c>
      <c r="I1432" s="64" t="s">
        <v>4380</v>
      </c>
      <c r="J1432" s="64" t="s">
        <v>4382</v>
      </c>
      <c r="L1432" s="65" t="s">
        <v>17</v>
      </c>
      <c r="N1432" s="64" t="s">
        <v>18</v>
      </c>
      <c r="O1432" s="66"/>
      <c r="P1432" s="66"/>
      <c r="T1432" s="66"/>
      <c r="U1432" s="65" t="s">
        <v>570</v>
      </c>
      <c r="V1432" s="65" t="s">
        <v>14410</v>
      </c>
      <c r="W1432" s="66"/>
      <c r="Y1432" s="66"/>
      <c r="Z1432" s="66"/>
      <c r="AA1432" s="65" t="s">
        <v>14382</v>
      </c>
      <c r="AQ1432" s="64">
        <v>1112.47</v>
      </c>
      <c r="AU1432" s="66"/>
      <c r="AV1432" s="66"/>
      <c r="AX1432" s="66"/>
      <c r="AY1432" s="67" t="s">
        <v>15827</v>
      </c>
      <c r="BC1432" s="66"/>
      <c r="BE1432" s="66"/>
    </row>
    <row r="1433" spans="1:58">
      <c r="A1433" s="9" t="str">
        <f t="shared" si="69"/>
        <v>2026-01</v>
      </c>
      <c r="B1433" s="9" t="str">
        <f>_xlfn.XLOOKUP(I1433,过机服务商重量差!A:A,过机服务商重量差!G:G)</f>
        <v>玉麒麟</v>
      </c>
      <c r="C1433" s="9" t="str">
        <f>IF(N1433="FBA","主营产品",IF(N1433="专线","专线",LOOKUP(1,0/((G1433&gt;=提成标准!D:D)*(G1433&lt;提成标准!E:E)),提成标准!C:C)))</f>
        <v>快递大货</v>
      </c>
      <c r="D1433" s="9">
        <f t="shared" si="70"/>
        <v>68</v>
      </c>
      <c r="E1433" s="9">
        <f>_xlfn.XLOOKUP(C1433,提成标准!C:C,提成标准!H:H,"")</f>
        <v>0.1</v>
      </c>
      <c r="F1433" s="9">
        <f t="shared" si="71"/>
        <v>6.8</v>
      </c>
      <c r="G1433" s="9">
        <f>_xlfn.XLOOKUP(I1433,过机服务商重量差!A:A,过机服务商重量差!L:L)</f>
        <v>68</v>
      </c>
      <c r="H1433" s="9" t="str">
        <f ca="1">IFERROR(LOOKUP(1,0/((B1433=名单!B:B)*(VALUE(AY1433)&gt;=名单!E:E)*(VALUE(AY1433)&lt;=名单!G:G)*(AA1433="正常走货")),名单!H:H),"否")</f>
        <v>否</v>
      </c>
      <c r="I1433" s="64" t="s">
        <v>4383</v>
      </c>
      <c r="J1433" s="64" t="s">
        <v>4385</v>
      </c>
      <c r="L1433" s="65" t="s">
        <v>24</v>
      </c>
      <c r="N1433" s="64" t="s">
        <v>18</v>
      </c>
      <c r="O1433" s="66"/>
      <c r="P1433" s="66"/>
      <c r="T1433" s="66"/>
      <c r="U1433" s="65" t="s">
        <v>99</v>
      </c>
      <c r="V1433" s="65" t="s">
        <v>14413</v>
      </c>
      <c r="W1433" s="66"/>
      <c r="Y1433" s="66"/>
      <c r="Z1433" s="66"/>
      <c r="AA1433" s="65" t="s">
        <v>14382</v>
      </c>
      <c r="AQ1433" s="64">
        <v>319.6</v>
      </c>
      <c r="AV1433" s="66"/>
      <c r="AX1433" s="66"/>
      <c r="AY1433" s="67" t="s">
        <v>15828</v>
      </c>
      <c r="BE1433" s="66"/>
    </row>
    <row r="1434" spans="1:58">
      <c r="A1434" s="9" t="str">
        <f t="shared" si="69"/>
        <v>2026-01</v>
      </c>
      <c r="B1434" s="9" t="str">
        <f>_xlfn.XLOOKUP(I1434,过机服务商重量差!A:A,过机服务商重量差!G:G)</f>
        <v>玉麒麟</v>
      </c>
      <c r="C1434" s="9" t="str">
        <f>IF(N1434="FBA","主营产品",IF(N1434="专线","专线",LOOKUP(1,0/((G1434&gt;=提成标准!D:D)*(G1434&lt;提成标准!E:E)),提成标准!C:C)))</f>
        <v>快递大货</v>
      </c>
      <c r="D1434" s="9">
        <f t="shared" si="70"/>
        <v>96</v>
      </c>
      <c r="E1434" s="9">
        <f>_xlfn.XLOOKUP(C1434,提成标准!C:C,提成标准!H:H,"")</f>
        <v>0.1</v>
      </c>
      <c r="F1434" s="9">
        <f t="shared" si="71"/>
        <v>9.6</v>
      </c>
      <c r="G1434" s="9">
        <f>_xlfn.XLOOKUP(I1434,过机服务商重量差!A:A,过机服务商重量差!L:L)</f>
        <v>96</v>
      </c>
      <c r="H1434" s="9" t="str">
        <f ca="1">IFERROR(LOOKUP(1,0/((B1434=名单!B:B)*(VALUE(AY1434)&gt;=名单!E:E)*(VALUE(AY1434)&lt;=名单!G:G)*(AA1434="正常走货")),名单!H:H),"否")</f>
        <v>否</v>
      </c>
      <c r="I1434" s="64" t="s">
        <v>4386</v>
      </c>
      <c r="J1434" s="64" t="s">
        <v>4388</v>
      </c>
      <c r="L1434" s="65" t="s">
        <v>17</v>
      </c>
      <c r="N1434" s="64" t="s">
        <v>18</v>
      </c>
      <c r="O1434" s="66"/>
      <c r="P1434" s="66"/>
      <c r="T1434" s="66"/>
      <c r="U1434" s="65" t="s">
        <v>570</v>
      </c>
      <c r="V1434" s="65" t="s">
        <v>14410</v>
      </c>
      <c r="W1434" s="66"/>
      <c r="Y1434" s="66"/>
      <c r="Z1434" s="66"/>
      <c r="AA1434" s="65" t="s">
        <v>14382</v>
      </c>
      <c r="AQ1434" s="64">
        <v>1112.47</v>
      </c>
      <c r="AV1434" s="66"/>
      <c r="AW1434" s="66"/>
      <c r="AX1434" s="66"/>
      <c r="AY1434" s="67" t="s">
        <v>15829</v>
      </c>
      <c r="BE1434" s="66"/>
    </row>
    <row r="1435" spans="1:58">
      <c r="A1435" s="9" t="str">
        <f t="shared" si="69"/>
        <v>2026-01</v>
      </c>
      <c r="B1435" s="9" t="str">
        <f>_xlfn.XLOOKUP(I1435,过机服务商重量差!A:A,过机服务商重量差!G:G)</f>
        <v>小旋风</v>
      </c>
      <c r="C1435" s="9" t="str">
        <f>IF(N1435="FBA","主营产品",IF(N1435="专线","专线",LOOKUP(1,0/((G1435&gt;=提成标准!D:D)*(G1435&lt;提成标准!E:E)),提成标准!C:C)))</f>
        <v>快递小货</v>
      </c>
      <c r="D1435" s="9">
        <f t="shared" si="70"/>
        <v>1</v>
      </c>
      <c r="E1435" s="9">
        <f>_xlfn.XLOOKUP(C1435,提成标准!C:C,提成标准!H:H,"")</f>
        <v>2</v>
      </c>
      <c r="F1435" s="9">
        <f t="shared" si="71"/>
        <v>2</v>
      </c>
      <c r="G1435" s="9">
        <f>_xlfn.XLOOKUP(I1435,过机服务商重量差!A:A,过机服务商重量差!L:L)</f>
        <v>2.4</v>
      </c>
      <c r="H1435" s="9" t="str">
        <f ca="1">IFERROR(LOOKUP(1,0/((B1435=名单!B:B)*(VALUE(AY1435)&gt;=名单!E:E)*(VALUE(AY1435)&lt;=名单!G:G)*(AA1435="正常走货")),名单!H:H),"否")</f>
        <v>否</v>
      </c>
      <c r="I1435" s="64" t="s">
        <v>4389</v>
      </c>
      <c r="J1435" s="64" t="s">
        <v>4391</v>
      </c>
      <c r="L1435" s="65" t="s">
        <v>28</v>
      </c>
      <c r="N1435" s="64" t="s">
        <v>18</v>
      </c>
      <c r="O1435" s="66"/>
      <c r="P1435" s="66"/>
      <c r="T1435" s="66"/>
      <c r="U1435" s="65" t="s">
        <v>120</v>
      </c>
      <c r="V1435" s="65" t="s">
        <v>14385</v>
      </c>
      <c r="W1435" s="66"/>
      <c r="Y1435" s="66"/>
      <c r="Z1435" s="66"/>
      <c r="AA1435" s="65" t="s">
        <v>14382</v>
      </c>
      <c r="AQ1435" s="64">
        <v>288</v>
      </c>
      <c r="AV1435" s="66"/>
      <c r="AW1435" s="66"/>
      <c r="AX1435" s="66"/>
      <c r="AY1435" s="67" t="s">
        <v>15830</v>
      </c>
      <c r="BE1435" s="66"/>
    </row>
    <row r="1436" spans="1:58">
      <c r="A1436" s="9" t="str">
        <f t="shared" si="69"/>
        <v>2026-01</v>
      </c>
      <c r="B1436" s="9" t="str">
        <f>_xlfn.XLOOKUP(I1436,过机服务商重量差!A:A,过机服务商重量差!G:G)</f>
        <v>风清扬</v>
      </c>
      <c r="C1436" s="9" t="str">
        <f>IF(N1436="FBA","主营产品",IF(N1436="专线","专线",LOOKUP(1,0/((G1436&gt;=提成标准!D:D)*(G1436&lt;提成标准!E:E)),提成标准!C:C)))</f>
        <v>快递大货</v>
      </c>
      <c r="D1436" s="9">
        <f t="shared" si="70"/>
        <v>21</v>
      </c>
      <c r="E1436" s="9">
        <f>_xlfn.XLOOKUP(C1436,提成标准!C:C,提成标准!H:H,"")</f>
        <v>0.1</v>
      </c>
      <c r="F1436" s="9">
        <f t="shared" si="71"/>
        <v>2.1</v>
      </c>
      <c r="G1436" s="9">
        <f>_xlfn.XLOOKUP(I1436,过机服务商重量差!A:A,过机服务商重量差!L:L)</f>
        <v>21</v>
      </c>
      <c r="H1436" s="9" t="str">
        <f ca="1">IFERROR(LOOKUP(1,0/((B1436=名单!B:B)*(VALUE(AY1436)&gt;=名单!E:E)*(VALUE(AY1436)&lt;=名单!G:G)*(AA1436="正常走货")),名单!H:H),"否")</f>
        <v>否</v>
      </c>
      <c r="I1436" s="64" t="s">
        <v>4392</v>
      </c>
      <c r="J1436" s="64" t="s">
        <v>4394</v>
      </c>
      <c r="L1436" s="65" t="s">
        <v>51</v>
      </c>
      <c r="N1436" s="64" t="s">
        <v>18</v>
      </c>
      <c r="O1436" s="66"/>
      <c r="P1436" s="66"/>
      <c r="T1436" s="66"/>
      <c r="U1436" s="65" t="s">
        <v>562</v>
      </c>
      <c r="V1436" s="65" t="s">
        <v>14413</v>
      </c>
      <c r="W1436" s="66"/>
      <c r="Y1436" s="66"/>
      <c r="Z1436" s="66"/>
      <c r="AA1436" s="65" t="s">
        <v>14382</v>
      </c>
      <c r="AQ1436" s="64">
        <v>21</v>
      </c>
      <c r="AV1436" s="66"/>
      <c r="AX1436" s="66"/>
      <c r="AY1436" s="67" t="s">
        <v>15831</v>
      </c>
      <c r="BE1436" s="66"/>
    </row>
    <row r="1437" spans="1:58">
      <c r="A1437" s="9" t="str">
        <f t="shared" si="69"/>
        <v>2026-01</v>
      </c>
      <c r="B1437" s="9" t="str">
        <f>_xlfn.XLOOKUP(I1437,过机服务商重量差!A:A,过机服务商重量差!G:G)</f>
        <v>帅时莹</v>
      </c>
      <c r="C1437" s="9" t="str">
        <f>IF(N1437="FBA","主营产品",IF(N1437="专线","专线",LOOKUP(1,0/((G1437&gt;=提成标准!D:D)*(G1437&lt;提成标准!E:E)),提成标准!C:C)))</f>
        <v>快递大货</v>
      </c>
      <c r="D1437" s="9">
        <f t="shared" si="70"/>
        <v>25</v>
      </c>
      <c r="E1437" s="9">
        <f>_xlfn.XLOOKUP(C1437,提成标准!C:C,提成标准!H:H,"")</f>
        <v>0.1</v>
      </c>
      <c r="F1437" s="9">
        <f t="shared" si="71"/>
        <v>2.5</v>
      </c>
      <c r="G1437" s="9">
        <f>_xlfn.XLOOKUP(I1437,过机服务商重量差!A:A,过机服务商重量差!L:L)</f>
        <v>25</v>
      </c>
      <c r="H1437" s="9" t="str">
        <f ca="1">IFERROR(LOOKUP(1,0/((B1437=名单!B:B)*(VALUE(AY1437)&gt;=名单!E:E)*(VALUE(AY1437)&lt;=名单!G:G)*(AA1437="正常走货")),名单!H:H),"否")</f>
        <v>否</v>
      </c>
      <c r="I1437" s="64" t="s">
        <v>4395</v>
      </c>
      <c r="J1437" s="64" t="s">
        <v>4397</v>
      </c>
      <c r="L1437" s="65" t="s">
        <v>140</v>
      </c>
      <c r="N1437" s="64" t="s">
        <v>18</v>
      </c>
      <c r="O1437" s="66"/>
      <c r="P1437" s="66"/>
      <c r="T1437" s="66"/>
      <c r="U1437" s="65" t="s">
        <v>562</v>
      </c>
      <c r="V1437" s="65" t="s">
        <v>14413</v>
      </c>
      <c r="W1437" s="66"/>
      <c r="Y1437" s="66"/>
      <c r="Z1437" s="66"/>
      <c r="AA1437" s="65" t="s">
        <v>14382</v>
      </c>
      <c r="AQ1437" s="64">
        <v>175.01</v>
      </c>
      <c r="AV1437" s="66"/>
      <c r="AX1437" s="66"/>
      <c r="AY1437" s="67" t="s">
        <v>15832</v>
      </c>
    </row>
    <row r="1438" spans="1:58">
      <c r="A1438" s="9" t="str">
        <f t="shared" si="69"/>
        <v>2026-01</v>
      </c>
      <c r="B1438" s="9" t="str">
        <f>_xlfn.XLOOKUP(I1438,过机服务商重量差!A:A,过机服务商重量差!G:G)</f>
        <v>玉麒麟</v>
      </c>
      <c r="C1438" s="9" t="str">
        <f>IF(N1438="FBA","主营产品",IF(N1438="专线","专线",LOOKUP(1,0/((G1438&gt;=提成标准!D:D)*(G1438&lt;提成标准!E:E)),提成标准!C:C)))</f>
        <v>快递小货</v>
      </c>
      <c r="D1438" s="9">
        <f t="shared" si="70"/>
        <v>1</v>
      </c>
      <c r="E1438" s="9">
        <f>_xlfn.XLOOKUP(C1438,提成标准!C:C,提成标准!H:H,"")</f>
        <v>2</v>
      </c>
      <c r="F1438" s="9">
        <f t="shared" si="71"/>
        <v>2</v>
      </c>
      <c r="G1438" s="9">
        <f>_xlfn.XLOOKUP(I1438,过机服务商重量差!A:A,过机服务商重量差!L:L)</f>
        <v>3</v>
      </c>
      <c r="H1438" s="9" t="str">
        <f ca="1">IFERROR(LOOKUP(1,0/((B1438=名单!B:B)*(VALUE(AY1438)&gt;=名单!E:E)*(VALUE(AY1438)&lt;=名单!G:G)*(AA1438="正常走货")),名单!H:H),"否")</f>
        <v>否</v>
      </c>
      <c r="I1438" s="64" t="s">
        <v>4398</v>
      </c>
      <c r="J1438" s="64" t="s">
        <v>4400</v>
      </c>
      <c r="L1438" s="65" t="s">
        <v>17</v>
      </c>
      <c r="N1438" s="64" t="s">
        <v>18</v>
      </c>
      <c r="O1438" s="66"/>
      <c r="P1438" s="66"/>
      <c r="T1438" s="66"/>
      <c r="U1438" s="65" t="s">
        <v>562</v>
      </c>
      <c r="V1438" s="65" t="s">
        <v>14413</v>
      </c>
      <c r="W1438" s="66"/>
      <c r="Y1438" s="66"/>
      <c r="Z1438" s="66"/>
      <c r="AA1438" s="65" t="s">
        <v>14382</v>
      </c>
      <c r="AQ1438" s="64">
        <v>40.29</v>
      </c>
      <c r="AU1438" s="66"/>
      <c r="AV1438" s="66"/>
      <c r="AW1438" s="66"/>
      <c r="AX1438" s="66"/>
      <c r="AY1438" s="67" t="s">
        <v>15833</v>
      </c>
      <c r="BE1438" s="66"/>
      <c r="BF1438" s="66"/>
    </row>
    <row r="1439" spans="1:58">
      <c r="A1439" s="9" t="str">
        <f t="shared" si="69"/>
        <v>2026-01</v>
      </c>
      <c r="B1439" s="9" t="str">
        <f>_xlfn.XLOOKUP(I1439,过机服务商重量差!A:A,过机服务商重量差!G:G)</f>
        <v>风清扬</v>
      </c>
      <c r="C1439" s="9" t="str">
        <f>IF(N1439="FBA","主营产品",IF(N1439="专线","专线",LOOKUP(1,0/((G1439&gt;=提成标准!D:D)*(G1439&lt;提成标准!E:E)),提成标准!C:C)))</f>
        <v>快递大货</v>
      </c>
      <c r="D1439" s="9">
        <f t="shared" si="70"/>
        <v>1392</v>
      </c>
      <c r="E1439" s="9">
        <f>_xlfn.XLOOKUP(C1439,提成标准!C:C,提成标准!H:H,"")</f>
        <v>0.1</v>
      </c>
      <c r="F1439" s="9">
        <f t="shared" si="71"/>
        <v>139.2</v>
      </c>
      <c r="G1439" s="9">
        <f>_xlfn.XLOOKUP(I1439,过机服务商重量差!A:A,过机服务商重量差!L:L)</f>
        <v>1392</v>
      </c>
      <c r="H1439" s="9" t="str">
        <f ca="1">IFERROR(LOOKUP(1,0/((B1439=名单!B:B)*(VALUE(AY1439)&gt;=名单!E:E)*(VALUE(AY1439)&lt;=名单!G:G)*(AA1439="正常走货")),名单!H:H),"否")</f>
        <v>否</v>
      </c>
      <c r="I1439" s="64" t="s">
        <v>4401</v>
      </c>
      <c r="J1439" s="64" t="s">
        <v>50</v>
      </c>
      <c r="L1439" s="65" t="s">
        <v>4403</v>
      </c>
      <c r="N1439" s="64" t="s">
        <v>18</v>
      </c>
      <c r="O1439" s="66"/>
      <c r="P1439" s="66"/>
      <c r="T1439" s="66"/>
      <c r="U1439" s="65" t="s">
        <v>604</v>
      </c>
      <c r="V1439" s="65" t="s">
        <v>14410</v>
      </c>
      <c r="W1439" s="66"/>
      <c r="Y1439" s="66"/>
      <c r="Z1439" s="66"/>
      <c r="AA1439" s="65" t="s">
        <v>14382</v>
      </c>
      <c r="AQ1439" s="64">
        <v>150</v>
      </c>
      <c r="AU1439" s="66"/>
      <c r="AV1439" s="66"/>
      <c r="AW1439" s="66"/>
      <c r="AX1439" s="66"/>
      <c r="AY1439" s="67" t="s">
        <v>15834</v>
      </c>
      <c r="BE1439" s="66"/>
      <c r="BF1439" s="66"/>
    </row>
    <row r="1440" spans="1:58">
      <c r="A1440" s="9" t="str">
        <f t="shared" si="69"/>
        <v>2026-01</v>
      </c>
      <c r="B1440" s="9" t="str">
        <f>_xlfn.XLOOKUP(I1440,过机服务商重量差!A:A,过机服务商重量差!G:G)</f>
        <v>小旋风</v>
      </c>
      <c r="C1440" s="9" t="str">
        <f>IF(N1440="FBA","主营产品",IF(N1440="专线","专线",LOOKUP(1,0/((G1440&gt;=提成标准!D:D)*(G1440&lt;提成标准!E:E)),提成标准!C:C)))</f>
        <v>快递大货</v>
      </c>
      <c r="D1440" s="9">
        <f t="shared" si="70"/>
        <v>60</v>
      </c>
      <c r="E1440" s="9">
        <f>_xlfn.XLOOKUP(C1440,提成标准!C:C,提成标准!H:H,"")</f>
        <v>0.1</v>
      </c>
      <c r="F1440" s="9">
        <f t="shared" si="71"/>
        <v>6</v>
      </c>
      <c r="G1440" s="9">
        <f>_xlfn.XLOOKUP(I1440,过机服务商重量差!A:A,过机服务商重量差!L:L)</f>
        <v>60</v>
      </c>
      <c r="H1440" s="9" t="str">
        <f ca="1">IFERROR(LOOKUP(1,0/((B1440=名单!B:B)*(VALUE(AY1440)&gt;=名单!E:E)*(VALUE(AY1440)&lt;=名单!G:G)*(AA1440="正常走货")),名单!H:H),"否")</f>
        <v>否</v>
      </c>
      <c r="I1440" s="64" t="s">
        <v>4404</v>
      </c>
      <c r="J1440" s="64" t="s">
        <v>4406</v>
      </c>
      <c r="L1440" s="65" t="s">
        <v>274</v>
      </c>
      <c r="N1440" s="64" t="s">
        <v>18</v>
      </c>
      <c r="O1440" s="66"/>
      <c r="P1440" s="66"/>
      <c r="T1440" s="66"/>
      <c r="U1440" s="65" t="s">
        <v>558</v>
      </c>
      <c r="V1440" s="65" t="s">
        <v>14413</v>
      </c>
      <c r="W1440" s="66"/>
      <c r="Y1440" s="66"/>
      <c r="Z1440" s="66"/>
      <c r="AA1440" s="65" t="s">
        <v>14382</v>
      </c>
      <c r="AQ1440" s="64">
        <v>60</v>
      </c>
      <c r="AU1440" s="66"/>
      <c r="AV1440" s="66"/>
      <c r="AW1440" s="66"/>
      <c r="AX1440" s="66"/>
      <c r="AY1440" s="67" t="s">
        <v>15835</v>
      </c>
      <c r="BE1440" s="66"/>
      <c r="BF1440" s="66"/>
    </row>
    <row r="1441" spans="1:58">
      <c r="A1441" s="9" t="str">
        <f t="shared" si="69"/>
        <v>2026-01</v>
      </c>
      <c r="B1441" s="9" t="str">
        <f>_xlfn.XLOOKUP(I1441,过机服务商重量差!A:A,过机服务商重量差!G:G)</f>
        <v>无崖子</v>
      </c>
      <c r="C1441" s="9" t="str">
        <f>IF(N1441="FBA","主营产品",IF(N1441="专线","专线",LOOKUP(1,0/((G1441&gt;=提成标准!D:D)*(G1441&lt;提成标准!E:E)),提成标准!C:C)))</f>
        <v>快递大货</v>
      </c>
      <c r="D1441" s="9">
        <f t="shared" si="70"/>
        <v>63</v>
      </c>
      <c r="E1441" s="9">
        <f>_xlfn.XLOOKUP(C1441,提成标准!C:C,提成标准!H:H,"")</f>
        <v>0.1</v>
      </c>
      <c r="F1441" s="9">
        <f t="shared" si="71"/>
        <v>6.3</v>
      </c>
      <c r="G1441" s="9">
        <f>_xlfn.XLOOKUP(I1441,过机服务商重量差!A:A,过机服务商重量差!L:L)</f>
        <v>63</v>
      </c>
      <c r="H1441" s="9" t="str">
        <f ca="1">IFERROR(LOOKUP(1,0/((B1441=名单!B:B)*(VALUE(AY1441)&gt;=名单!E:E)*(VALUE(AY1441)&lt;=名单!G:G)*(AA1441="正常走货")),名单!H:H),"否")</f>
        <v>是</v>
      </c>
      <c r="I1441" s="64" t="s">
        <v>4407</v>
      </c>
      <c r="J1441" s="64" t="s">
        <v>4409</v>
      </c>
      <c r="L1441" s="65" t="s">
        <v>590</v>
      </c>
      <c r="N1441" s="64" t="s">
        <v>18</v>
      </c>
      <c r="O1441" s="66"/>
      <c r="P1441" s="66"/>
      <c r="T1441" s="66"/>
      <c r="U1441" s="65" t="s">
        <v>223</v>
      </c>
      <c r="V1441" s="65" t="s">
        <v>14413</v>
      </c>
      <c r="W1441" s="66"/>
      <c r="Y1441" s="66"/>
      <c r="Z1441" s="66"/>
      <c r="AA1441" s="65" t="s">
        <v>14382</v>
      </c>
      <c r="AQ1441" s="64">
        <v>34.5</v>
      </c>
      <c r="AU1441" s="66"/>
      <c r="AV1441" s="66"/>
      <c r="AW1441" s="66"/>
      <c r="AX1441" s="66"/>
      <c r="AY1441" s="67" t="s">
        <v>15836</v>
      </c>
      <c r="BE1441" s="66"/>
      <c r="BF1441" s="66"/>
    </row>
    <row r="1442" spans="1:58">
      <c r="A1442" s="9" t="str">
        <f t="shared" si="69"/>
        <v>2026-01</v>
      </c>
      <c r="B1442" s="9" t="str">
        <f>_xlfn.XLOOKUP(I1442,过机服务商重量差!A:A,过机服务商重量差!G:G)</f>
        <v>无崖子</v>
      </c>
      <c r="C1442" s="9" t="str">
        <f>IF(N1442="FBA","主营产品",IF(N1442="专线","专线",LOOKUP(1,0/((G1442&gt;=提成标准!D:D)*(G1442&lt;提成标准!E:E)),提成标准!C:C)))</f>
        <v>快递小货</v>
      </c>
      <c r="D1442" s="9">
        <f t="shared" si="70"/>
        <v>1</v>
      </c>
      <c r="E1442" s="9">
        <f>_xlfn.XLOOKUP(C1442,提成标准!C:C,提成标准!H:H,"")</f>
        <v>2</v>
      </c>
      <c r="F1442" s="9">
        <f t="shared" si="71"/>
        <v>2</v>
      </c>
      <c r="G1442" s="9">
        <f>_xlfn.XLOOKUP(I1442,过机服务商重量差!A:A,过机服务商重量差!L:L)</f>
        <v>2.5</v>
      </c>
      <c r="H1442" s="9" t="str">
        <f ca="1">IFERROR(LOOKUP(1,0/((B1442=名单!B:B)*(VALUE(AY1442)&gt;=名单!E:E)*(VALUE(AY1442)&lt;=名单!G:G)*(AA1442="正常走货")),名单!H:H),"否")</f>
        <v>是</v>
      </c>
      <c r="I1442" s="64" t="s">
        <v>4410</v>
      </c>
      <c r="J1442" s="64" t="s">
        <v>4412</v>
      </c>
      <c r="L1442" s="65" t="s">
        <v>590</v>
      </c>
      <c r="N1442" s="64" t="s">
        <v>18</v>
      </c>
      <c r="O1442" s="66"/>
      <c r="P1442" s="66"/>
      <c r="T1442" s="66"/>
      <c r="U1442" s="65" t="s">
        <v>199</v>
      </c>
      <c r="V1442" s="65" t="s">
        <v>14442</v>
      </c>
      <c r="W1442" s="66"/>
      <c r="Y1442" s="66"/>
      <c r="Z1442" s="66"/>
      <c r="AA1442" s="65" t="s">
        <v>14382</v>
      </c>
      <c r="AQ1442" s="64">
        <v>124.17</v>
      </c>
      <c r="AU1442" s="66"/>
      <c r="AV1442" s="66"/>
      <c r="AW1442" s="66"/>
      <c r="AX1442" s="66"/>
      <c r="AY1442" s="67" t="s">
        <v>15837</v>
      </c>
      <c r="BE1442" s="66"/>
      <c r="BF1442" s="66"/>
    </row>
    <row r="1443" spans="1:58">
      <c r="A1443" s="9" t="str">
        <f t="shared" si="69"/>
        <v>2026-01</v>
      </c>
      <c r="B1443" s="9" t="str">
        <f>_xlfn.XLOOKUP(I1443,过机服务商重量差!A:A,过机服务商重量差!G:G)</f>
        <v>玉麒麟</v>
      </c>
      <c r="C1443" s="9" t="str">
        <f>IF(N1443="FBA","主营产品",IF(N1443="专线","专线",LOOKUP(1,0/((G1443&gt;=提成标准!D:D)*(G1443&lt;提成标准!E:E)),提成标准!C:C)))</f>
        <v>快递小货</v>
      </c>
      <c r="D1443" s="9">
        <f t="shared" si="70"/>
        <v>1</v>
      </c>
      <c r="E1443" s="9">
        <f>_xlfn.XLOOKUP(C1443,提成标准!C:C,提成标准!H:H,"")</f>
        <v>2</v>
      </c>
      <c r="F1443" s="9">
        <f t="shared" si="71"/>
        <v>2</v>
      </c>
      <c r="G1443" s="9">
        <f>_xlfn.XLOOKUP(I1443,过机服务商重量差!A:A,过机服务商重量差!L:L)</f>
        <v>2.5</v>
      </c>
      <c r="H1443" s="9" t="str">
        <f ca="1">IFERROR(LOOKUP(1,0/((B1443=名单!B:B)*(VALUE(AY1443)&gt;=名单!E:E)*(VALUE(AY1443)&lt;=名单!G:G)*(AA1443="正常走货")),名单!H:H),"否")</f>
        <v>否</v>
      </c>
      <c r="I1443" s="64" t="s">
        <v>4413</v>
      </c>
      <c r="J1443" s="64" t="s">
        <v>4415</v>
      </c>
      <c r="L1443" s="65" t="s">
        <v>17</v>
      </c>
      <c r="N1443" s="64" t="s">
        <v>18</v>
      </c>
      <c r="O1443" s="66"/>
      <c r="P1443" s="66"/>
      <c r="T1443" s="66"/>
      <c r="U1443" s="65" t="s">
        <v>227</v>
      </c>
      <c r="V1443" s="65" t="s">
        <v>14413</v>
      </c>
      <c r="W1443" s="66"/>
      <c r="Y1443" s="66"/>
      <c r="Z1443" s="66"/>
      <c r="AA1443" s="65" t="s">
        <v>14382</v>
      </c>
      <c r="AQ1443" s="64">
        <v>31.73</v>
      </c>
      <c r="AU1443" s="66"/>
      <c r="AV1443" s="66"/>
      <c r="AX1443" s="66"/>
      <c r="AY1443" s="67" t="s">
        <v>15838</v>
      </c>
      <c r="BE1443" s="66"/>
    </row>
    <row r="1444" spans="1:58">
      <c r="A1444" s="9" t="str">
        <f t="shared" si="69"/>
        <v>2026-01</v>
      </c>
      <c r="B1444" s="9" t="str">
        <f>_xlfn.XLOOKUP(I1444,过机服务商重量差!A:A,过机服务商重量差!G:G)</f>
        <v>帅时莹</v>
      </c>
      <c r="C1444" s="9" t="str">
        <f>IF(N1444="FBA","主营产品",IF(N1444="专线","专线",LOOKUP(1,0/((G1444&gt;=提成标准!D:D)*(G1444&lt;提成标准!E:E)),提成标准!C:C)))</f>
        <v>快递小货</v>
      </c>
      <c r="D1444" s="9">
        <f t="shared" si="70"/>
        <v>1</v>
      </c>
      <c r="E1444" s="9">
        <f>_xlfn.XLOOKUP(C1444,提成标准!C:C,提成标准!H:H,"")</f>
        <v>2</v>
      </c>
      <c r="F1444" s="9">
        <f t="shared" si="71"/>
        <v>2</v>
      </c>
      <c r="G1444" s="9">
        <f>_xlfn.XLOOKUP(I1444,过机服务商重量差!A:A,过机服务商重量差!L:L)</f>
        <v>2.5</v>
      </c>
      <c r="H1444" s="9" t="str">
        <f ca="1">IFERROR(LOOKUP(1,0/((B1444=名单!B:B)*(VALUE(AY1444)&gt;=名单!E:E)*(VALUE(AY1444)&lt;=名单!G:G)*(AA1444="正常走货")),名单!H:H),"否")</f>
        <v>否</v>
      </c>
      <c r="I1444" s="64" t="s">
        <v>4416</v>
      </c>
      <c r="J1444" s="64" t="s">
        <v>4418</v>
      </c>
      <c r="L1444" s="65" t="s">
        <v>140</v>
      </c>
      <c r="N1444" s="64" t="s">
        <v>18</v>
      </c>
      <c r="O1444" s="66"/>
      <c r="P1444" s="66"/>
      <c r="T1444" s="66"/>
      <c r="U1444" s="65" t="s">
        <v>191</v>
      </c>
      <c r="V1444" s="65" t="s">
        <v>14413</v>
      </c>
      <c r="W1444" s="66"/>
      <c r="Y1444" s="66"/>
      <c r="Z1444" s="66"/>
      <c r="AA1444" s="65" t="s">
        <v>14382</v>
      </c>
      <c r="AQ1444" s="64">
        <v>285.49</v>
      </c>
      <c r="AV1444" s="66"/>
      <c r="AW1444" s="66"/>
      <c r="AX1444" s="66"/>
      <c r="AY1444" s="67" t="s">
        <v>15839</v>
      </c>
      <c r="BE1444" s="66"/>
    </row>
    <row r="1445" spans="1:58">
      <c r="A1445" s="9" t="str">
        <f t="shared" si="69"/>
        <v>2026-01</v>
      </c>
      <c r="B1445" s="9" t="str">
        <f>_xlfn.XLOOKUP(I1445,过机服务商重量差!A:A,过机服务商重量差!G:G)</f>
        <v>玉麒麟</v>
      </c>
      <c r="C1445" s="9" t="str">
        <f>IF(N1445="FBA","主营产品",IF(N1445="专线","专线",LOOKUP(1,0/((G1445&gt;=提成标准!D:D)*(G1445&lt;提成标准!E:E)),提成标准!C:C)))</f>
        <v>快递大货</v>
      </c>
      <c r="D1445" s="9">
        <f t="shared" si="70"/>
        <v>56</v>
      </c>
      <c r="E1445" s="9">
        <f>_xlfn.XLOOKUP(C1445,提成标准!C:C,提成标准!H:H,"")</f>
        <v>0.1</v>
      </c>
      <c r="F1445" s="9">
        <f t="shared" si="71"/>
        <v>5.6</v>
      </c>
      <c r="G1445" s="9">
        <f>_xlfn.XLOOKUP(I1445,过机服务商重量差!A:A,过机服务商重量差!L:L)</f>
        <v>56</v>
      </c>
      <c r="H1445" s="9" t="str">
        <f ca="1">IFERROR(LOOKUP(1,0/((B1445=名单!B:B)*(VALUE(AY1445)&gt;=名单!E:E)*(VALUE(AY1445)&lt;=名单!G:G)*(AA1445="正常走货")),名单!H:H),"否")</f>
        <v>否</v>
      </c>
      <c r="I1445" s="64" t="s">
        <v>4419</v>
      </c>
      <c r="J1445" s="64" t="s">
        <v>4421</v>
      </c>
      <c r="L1445" s="65" t="s">
        <v>17</v>
      </c>
      <c r="N1445" s="64" t="s">
        <v>18</v>
      </c>
      <c r="O1445" s="66"/>
      <c r="P1445" s="66"/>
      <c r="T1445" s="66"/>
      <c r="U1445" s="65" t="s">
        <v>694</v>
      </c>
      <c r="V1445" s="65" t="s">
        <v>14389</v>
      </c>
      <c r="W1445" s="66"/>
      <c r="Y1445" s="66"/>
      <c r="Z1445" s="66"/>
      <c r="AA1445" s="65" t="s">
        <v>14382</v>
      </c>
      <c r="AQ1445" s="64">
        <v>580.26</v>
      </c>
      <c r="AU1445" s="66"/>
      <c r="AV1445" s="66"/>
      <c r="AW1445" s="66"/>
      <c r="AX1445" s="66"/>
      <c r="AY1445" s="67" t="s">
        <v>15840</v>
      </c>
      <c r="BE1445" s="66"/>
      <c r="BF1445" s="66"/>
    </row>
    <row r="1446" spans="1:58">
      <c r="A1446" s="9" t="str">
        <f t="shared" si="69"/>
        <v>2026-01</v>
      </c>
      <c r="B1446" s="9" t="str">
        <f>_xlfn.XLOOKUP(I1446,过机服务商重量差!A:A,过机服务商重量差!G:G)</f>
        <v>风清扬</v>
      </c>
      <c r="C1446" s="9" t="str">
        <f>IF(N1446="FBA","主营产品",IF(N1446="专线","专线",LOOKUP(1,0/((G1446&gt;=提成标准!D:D)*(G1446&lt;提成标准!E:E)),提成标准!C:C)))</f>
        <v>快递大货</v>
      </c>
      <c r="D1446" s="9">
        <f t="shared" si="70"/>
        <v>28</v>
      </c>
      <c r="E1446" s="9">
        <f>_xlfn.XLOOKUP(C1446,提成标准!C:C,提成标准!H:H,"")</f>
        <v>0.1</v>
      </c>
      <c r="F1446" s="9">
        <f t="shared" si="71"/>
        <v>2.8</v>
      </c>
      <c r="G1446" s="9">
        <f>_xlfn.XLOOKUP(I1446,过机服务商重量差!A:A,过机服务商重量差!L:L)</f>
        <v>28</v>
      </c>
      <c r="H1446" s="9" t="str">
        <f ca="1">IFERROR(LOOKUP(1,0/((B1446=名单!B:B)*(VALUE(AY1446)&gt;=名单!E:E)*(VALUE(AY1446)&lt;=名单!G:G)*(AA1446="正常走货")),名单!H:H),"否")</f>
        <v>否</v>
      </c>
      <c r="I1446" s="64" t="s">
        <v>4422</v>
      </c>
      <c r="J1446" s="64" t="s">
        <v>4424</v>
      </c>
      <c r="L1446" s="65" t="s">
        <v>51</v>
      </c>
      <c r="N1446" s="64" t="s">
        <v>18</v>
      </c>
      <c r="O1446" s="66"/>
      <c r="P1446" s="66"/>
      <c r="T1446" s="66"/>
      <c r="U1446" s="65" t="s">
        <v>246</v>
      </c>
      <c r="V1446" s="65" t="s">
        <v>14389</v>
      </c>
      <c r="W1446" s="66"/>
      <c r="Y1446" s="66"/>
      <c r="Z1446" s="66"/>
      <c r="AA1446" s="65" t="s">
        <v>14382</v>
      </c>
      <c r="AQ1446" s="64">
        <v>33.6</v>
      </c>
      <c r="AV1446" s="66"/>
      <c r="AX1446" s="66"/>
      <c r="AY1446" s="67" t="s">
        <v>15841</v>
      </c>
      <c r="BE1446" s="66"/>
      <c r="BF1446" s="66"/>
    </row>
    <row r="1447" spans="1:58">
      <c r="A1447" s="9" t="str">
        <f t="shared" si="69"/>
        <v>2026-01</v>
      </c>
      <c r="B1447" s="9" t="str">
        <f>_xlfn.XLOOKUP(I1447,过机服务商重量差!A:A,过机服务商重量差!G:G)</f>
        <v>帅时莹</v>
      </c>
      <c r="C1447" s="9" t="str">
        <f>IF(N1447="FBA","主营产品",IF(N1447="专线","专线",LOOKUP(1,0/((G1447&gt;=提成标准!D:D)*(G1447&lt;提成标准!E:E)),提成标准!C:C)))</f>
        <v>快递大货</v>
      </c>
      <c r="D1447" s="9">
        <f t="shared" si="70"/>
        <v>21</v>
      </c>
      <c r="E1447" s="9">
        <f>_xlfn.XLOOKUP(C1447,提成标准!C:C,提成标准!H:H,"")</f>
        <v>0.1</v>
      </c>
      <c r="F1447" s="9">
        <f t="shared" si="71"/>
        <v>2.1</v>
      </c>
      <c r="G1447" s="9">
        <f>_xlfn.XLOOKUP(I1447,过机服务商重量差!A:A,过机服务商重量差!L:L)</f>
        <v>21</v>
      </c>
      <c r="H1447" s="9" t="str">
        <f ca="1">IFERROR(LOOKUP(1,0/((B1447=名单!B:B)*(VALUE(AY1447)&gt;=名单!E:E)*(VALUE(AY1447)&lt;=名单!G:G)*(AA1447="正常走货")),名单!H:H),"否")</f>
        <v>否</v>
      </c>
      <c r="I1447" s="64" t="s">
        <v>4425</v>
      </c>
      <c r="J1447" s="64" t="s">
        <v>4427</v>
      </c>
      <c r="L1447" s="65" t="s">
        <v>287</v>
      </c>
      <c r="N1447" s="64" t="s">
        <v>18</v>
      </c>
      <c r="O1447" s="66"/>
      <c r="P1447" s="66"/>
      <c r="T1447" s="66"/>
      <c r="U1447" s="65" t="s">
        <v>292</v>
      </c>
      <c r="V1447" s="65" t="s">
        <v>14413</v>
      </c>
      <c r="W1447" s="66"/>
      <c r="Y1447" s="66"/>
      <c r="Z1447" s="66"/>
      <c r="AA1447" s="65" t="s">
        <v>14382</v>
      </c>
      <c r="AQ1447" s="64">
        <v>30.9</v>
      </c>
      <c r="AU1447" s="66"/>
      <c r="AV1447" s="66"/>
      <c r="AW1447" s="66"/>
      <c r="AX1447" s="66"/>
      <c r="AY1447" s="67" t="s">
        <v>15842</v>
      </c>
      <c r="BE1447" s="66"/>
      <c r="BF1447" s="66"/>
    </row>
    <row r="1448" spans="1:58">
      <c r="A1448" s="9" t="str">
        <f t="shared" si="69"/>
        <v>2026-01</v>
      </c>
      <c r="B1448" s="9" t="str">
        <f>_xlfn.XLOOKUP(I1448,过机服务商重量差!A:A,过机服务商重量差!G:G)</f>
        <v>玉麒麟</v>
      </c>
      <c r="C1448" s="9" t="str">
        <f>IF(N1448="FBA","主营产品",IF(N1448="专线","专线",LOOKUP(1,0/((G1448&gt;=提成标准!D:D)*(G1448&lt;提成标准!E:E)),提成标准!C:C)))</f>
        <v>快递小货</v>
      </c>
      <c r="D1448" s="9">
        <f t="shared" si="70"/>
        <v>1</v>
      </c>
      <c r="E1448" s="9">
        <f>_xlfn.XLOOKUP(C1448,提成标准!C:C,提成标准!H:H,"")</f>
        <v>2</v>
      </c>
      <c r="F1448" s="9">
        <f t="shared" si="71"/>
        <v>2</v>
      </c>
      <c r="G1448" s="9">
        <f>_xlfn.XLOOKUP(I1448,过机服务商重量差!A:A,过机服务商重量差!L:L)</f>
        <v>0.5</v>
      </c>
      <c r="H1448" s="9" t="str">
        <f ca="1">IFERROR(LOOKUP(1,0/((B1448=名单!B:B)*(VALUE(AY1448)&gt;=名单!E:E)*(VALUE(AY1448)&lt;=名单!G:G)*(AA1448="正常走货")),名单!H:H),"否")</f>
        <v>否</v>
      </c>
      <c r="I1448" s="64" t="s">
        <v>4428</v>
      </c>
      <c r="J1448" s="64" t="s">
        <v>4430</v>
      </c>
      <c r="L1448" s="65" t="s">
        <v>17</v>
      </c>
      <c r="N1448" s="64" t="s">
        <v>18</v>
      </c>
      <c r="O1448" s="66"/>
      <c r="P1448" s="66"/>
      <c r="T1448" s="66"/>
      <c r="U1448" s="65" t="s">
        <v>145</v>
      </c>
      <c r="V1448" s="65" t="s">
        <v>14410</v>
      </c>
      <c r="W1448" s="66"/>
      <c r="Y1448" s="66"/>
      <c r="Z1448" s="66"/>
      <c r="AA1448" s="65" t="s">
        <v>14382</v>
      </c>
      <c r="AQ1448" s="64">
        <v>70.6</v>
      </c>
      <c r="AV1448" s="66"/>
      <c r="AW1448" s="66"/>
      <c r="AX1448" s="66"/>
      <c r="AY1448" s="67" t="s">
        <v>15843</v>
      </c>
      <c r="BE1448" s="66"/>
    </row>
    <row r="1449" spans="1:58">
      <c r="A1449" s="9" t="str">
        <f t="shared" si="69"/>
        <v>2026-01</v>
      </c>
      <c r="B1449" s="9" t="str">
        <f>_xlfn.XLOOKUP(I1449,过机服务商重量差!A:A,过机服务商重量差!G:G)</f>
        <v>风清扬</v>
      </c>
      <c r="C1449" s="9" t="str">
        <f>IF(N1449="FBA","主营产品",IF(N1449="专线","专线",LOOKUP(1,0/((G1449&gt;=提成标准!D:D)*(G1449&lt;提成标准!E:E)),提成标准!C:C)))</f>
        <v>快递大货</v>
      </c>
      <c r="D1449" s="9">
        <f t="shared" si="70"/>
        <v>109</v>
      </c>
      <c r="E1449" s="9">
        <f>_xlfn.XLOOKUP(C1449,提成标准!C:C,提成标准!H:H,"")</f>
        <v>0.1</v>
      </c>
      <c r="F1449" s="9">
        <f t="shared" si="71"/>
        <v>10.9</v>
      </c>
      <c r="G1449" s="9">
        <f>_xlfn.XLOOKUP(I1449,过机服务商重量差!A:A,过机服务商重量差!L:L)</f>
        <v>109</v>
      </c>
      <c r="H1449" s="9" t="str">
        <f ca="1">IFERROR(LOOKUP(1,0/((B1449=名单!B:B)*(VALUE(AY1449)&gt;=名单!E:E)*(VALUE(AY1449)&lt;=名单!G:G)*(AA1449="正常走货")),名单!H:H),"否")</f>
        <v>否</v>
      </c>
      <c r="I1449" s="64" t="s">
        <v>4431</v>
      </c>
      <c r="J1449" s="64" t="s">
        <v>50</v>
      </c>
      <c r="L1449" s="65" t="s">
        <v>51</v>
      </c>
      <c r="N1449" s="64" t="s">
        <v>18</v>
      </c>
      <c r="O1449" s="66"/>
      <c r="P1449" s="66"/>
      <c r="T1449" s="66"/>
      <c r="U1449" s="65" t="s">
        <v>1218</v>
      </c>
      <c r="V1449" s="65" t="s">
        <v>14581</v>
      </c>
      <c r="W1449" s="66"/>
      <c r="Y1449" s="66"/>
      <c r="Z1449" s="66"/>
      <c r="AA1449" s="65" t="s">
        <v>14382</v>
      </c>
      <c r="AQ1449" s="64">
        <v>436</v>
      </c>
      <c r="AV1449" s="66"/>
      <c r="AW1449" s="66"/>
      <c r="AX1449" s="66"/>
      <c r="AY1449" s="67" t="s">
        <v>15844</v>
      </c>
      <c r="BE1449" s="66"/>
      <c r="BF1449" s="66"/>
    </row>
    <row r="1450" spans="1:58">
      <c r="A1450" s="9" t="str">
        <f t="shared" si="69"/>
        <v>2026-01</v>
      </c>
      <c r="B1450" s="9" t="str">
        <f>_xlfn.XLOOKUP(I1450,过机服务商重量差!A:A,过机服务商重量差!G:G)</f>
        <v>无崖子</v>
      </c>
      <c r="C1450" s="9" t="str">
        <f>IF(N1450="FBA","主营产品",IF(N1450="专线","专线",LOOKUP(1,0/((G1450&gt;=提成标准!D:D)*(G1450&lt;提成标准!E:E)),提成标准!C:C)))</f>
        <v>快递小货</v>
      </c>
      <c r="D1450" s="9">
        <f t="shared" si="70"/>
        <v>1</v>
      </c>
      <c r="E1450" s="9">
        <f>_xlfn.XLOOKUP(C1450,提成标准!C:C,提成标准!H:H,"")</f>
        <v>2</v>
      </c>
      <c r="F1450" s="9">
        <f t="shared" si="71"/>
        <v>2</v>
      </c>
      <c r="G1450" s="9">
        <f>_xlfn.XLOOKUP(I1450,过机服务商重量差!A:A,过机服务商重量差!L:L)</f>
        <v>0.5</v>
      </c>
      <c r="H1450" s="9" t="str">
        <f ca="1">IFERROR(LOOKUP(1,0/((B1450=名单!B:B)*(VALUE(AY1450)&gt;=名单!E:E)*(VALUE(AY1450)&lt;=名单!G:G)*(AA1450="正常走货")),名单!H:H),"否")</f>
        <v>是</v>
      </c>
      <c r="I1450" s="64" t="s">
        <v>4433</v>
      </c>
      <c r="J1450" s="64" t="s">
        <v>4435</v>
      </c>
      <c r="L1450" s="64" t="s">
        <v>160</v>
      </c>
      <c r="N1450" s="64" t="s">
        <v>18</v>
      </c>
      <c r="O1450" s="66"/>
      <c r="P1450" s="66"/>
      <c r="T1450" s="66"/>
      <c r="U1450" s="65" t="s">
        <v>161</v>
      </c>
      <c r="V1450" s="65" t="s">
        <v>14381</v>
      </c>
      <c r="W1450" s="66"/>
      <c r="Y1450" s="66"/>
      <c r="Z1450" s="66"/>
      <c r="AA1450" s="65" t="s">
        <v>14382</v>
      </c>
      <c r="AQ1450" s="64">
        <v>0</v>
      </c>
      <c r="AU1450" s="66"/>
      <c r="AV1450" s="66"/>
      <c r="AX1450" s="66"/>
      <c r="AY1450" s="67" t="s">
        <v>15845</v>
      </c>
      <c r="BE1450" s="66"/>
      <c r="BF1450" s="66"/>
    </row>
    <row r="1451" spans="1:58">
      <c r="A1451" s="9" t="str">
        <f t="shared" si="69"/>
        <v>2026-01</v>
      </c>
      <c r="B1451" s="9" t="str">
        <f>_xlfn.XLOOKUP(I1451,过机服务商重量差!A:A,过机服务商重量差!G:G)</f>
        <v>无崖子</v>
      </c>
      <c r="C1451" s="9" t="str">
        <f>IF(N1451="FBA","主营产品",IF(N1451="专线","专线",LOOKUP(1,0/((G1451&gt;=提成标准!D:D)*(G1451&lt;提成标准!E:E)),提成标准!C:C)))</f>
        <v>快递小货</v>
      </c>
      <c r="D1451" s="9">
        <f t="shared" si="70"/>
        <v>1</v>
      </c>
      <c r="E1451" s="9">
        <f>_xlfn.XLOOKUP(C1451,提成标准!C:C,提成标准!H:H,"")</f>
        <v>2</v>
      </c>
      <c r="F1451" s="9">
        <f t="shared" si="71"/>
        <v>2</v>
      </c>
      <c r="G1451" s="9">
        <f>_xlfn.XLOOKUP(I1451,过机服务商重量差!A:A,过机服务商重量差!L:L)</f>
        <v>1.5</v>
      </c>
      <c r="H1451" s="9" t="str">
        <f ca="1">IFERROR(LOOKUP(1,0/((B1451=名单!B:B)*(VALUE(AY1451)&gt;=名单!E:E)*(VALUE(AY1451)&lt;=名单!G:G)*(AA1451="正常走货")),名单!H:H),"否")</f>
        <v>是</v>
      </c>
      <c r="I1451" s="64" t="s">
        <v>4436</v>
      </c>
      <c r="J1451" s="64" t="s">
        <v>4438</v>
      </c>
      <c r="L1451" s="65" t="s">
        <v>160</v>
      </c>
      <c r="N1451" s="64" t="s">
        <v>18</v>
      </c>
      <c r="O1451" s="66"/>
      <c r="P1451" s="66"/>
      <c r="T1451" s="66"/>
      <c r="U1451" s="65" t="s">
        <v>161</v>
      </c>
      <c r="V1451" s="65" t="s">
        <v>14381</v>
      </c>
      <c r="W1451" s="66"/>
      <c r="Y1451" s="66"/>
      <c r="Z1451" s="66"/>
      <c r="AA1451" s="65" t="s">
        <v>14382</v>
      </c>
      <c r="AQ1451" s="64">
        <v>0</v>
      </c>
      <c r="AV1451" s="66"/>
      <c r="AW1451" s="66"/>
      <c r="AX1451" s="66"/>
      <c r="AY1451" s="67" t="s">
        <v>15846</v>
      </c>
      <c r="BE1451" s="66"/>
      <c r="BF1451" s="66"/>
    </row>
    <row r="1452" spans="1:58">
      <c r="A1452" s="9" t="str">
        <f t="shared" si="69"/>
        <v>2026-01</v>
      </c>
      <c r="B1452" s="9" t="str">
        <f>_xlfn.XLOOKUP(I1452,过机服务商重量差!A:A,过机服务商重量差!G:G)</f>
        <v>风清扬</v>
      </c>
      <c r="C1452" s="9" t="str">
        <f>IF(N1452="FBA","主营产品",IF(N1452="专线","专线",LOOKUP(1,0/((G1452&gt;=提成标准!D:D)*(G1452&lt;提成标准!E:E)),提成标准!C:C)))</f>
        <v>快递大货</v>
      </c>
      <c r="D1452" s="9">
        <f t="shared" si="70"/>
        <v>36</v>
      </c>
      <c r="E1452" s="9">
        <f>_xlfn.XLOOKUP(C1452,提成标准!C:C,提成标准!H:H,"")</f>
        <v>0.1</v>
      </c>
      <c r="F1452" s="9">
        <f t="shared" si="71"/>
        <v>3.6</v>
      </c>
      <c r="G1452" s="9">
        <f>_xlfn.XLOOKUP(I1452,过机服务商重量差!A:A,过机服务商重量差!L:L)</f>
        <v>36</v>
      </c>
      <c r="H1452" s="9" t="str">
        <f ca="1">IFERROR(LOOKUP(1,0/((B1452=名单!B:B)*(VALUE(AY1452)&gt;=名单!E:E)*(VALUE(AY1452)&lt;=名单!G:G)*(AA1452="正常走货")),名单!H:H),"否")</f>
        <v>否</v>
      </c>
      <c r="I1452" s="64" t="s">
        <v>4439</v>
      </c>
      <c r="J1452" s="64" t="s">
        <v>4441</v>
      </c>
      <c r="L1452" s="65" t="s">
        <v>868</v>
      </c>
      <c r="N1452" s="64" t="s">
        <v>18</v>
      </c>
      <c r="O1452" s="66"/>
      <c r="P1452" s="66"/>
      <c r="T1452" s="66"/>
      <c r="U1452" s="65" t="s">
        <v>4442</v>
      </c>
      <c r="V1452" s="64" t="s">
        <v>14672</v>
      </c>
      <c r="W1452" s="66"/>
      <c r="Y1452" s="66"/>
      <c r="Z1452" s="66"/>
      <c r="AA1452" s="65" t="s">
        <v>14382</v>
      </c>
      <c r="AQ1452" s="64">
        <v>46.8</v>
      </c>
      <c r="AU1452" s="66"/>
      <c r="AV1452" s="66"/>
      <c r="AW1452" s="66"/>
      <c r="AX1452" s="66"/>
      <c r="AY1452" s="67" t="s">
        <v>15847</v>
      </c>
      <c r="BE1452" s="66"/>
      <c r="BF1452" s="66"/>
    </row>
    <row r="1453" spans="1:58">
      <c r="A1453" s="9" t="str">
        <f t="shared" si="69"/>
        <v>2026-01</v>
      </c>
      <c r="B1453" s="9" t="str">
        <f>_xlfn.XLOOKUP(I1453,过机服务商重量差!A:A,过机服务商重量差!G:G)</f>
        <v>小旋风</v>
      </c>
      <c r="C1453" s="9" t="str">
        <f>IF(N1453="FBA","主营产品",IF(N1453="专线","专线",LOOKUP(1,0/((G1453&gt;=提成标准!D:D)*(G1453&lt;提成标准!E:E)),提成标准!C:C)))</f>
        <v>快递小货</v>
      </c>
      <c r="D1453" s="9">
        <f t="shared" si="70"/>
        <v>1</v>
      </c>
      <c r="E1453" s="9">
        <f>_xlfn.XLOOKUP(C1453,提成标准!C:C,提成标准!H:H,"")</f>
        <v>2</v>
      </c>
      <c r="F1453" s="9">
        <f t="shared" si="71"/>
        <v>2</v>
      </c>
      <c r="G1453" s="9">
        <f>_xlfn.XLOOKUP(I1453,过机服务商重量差!A:A,过机服务商重量差!L:L)</f>
        <v>1.7</v>
      </c>
      <c r="H1453" s="9" t="str">
        <f ca="1">IFERROR(LOOKUP(1,0/((B1453=名单!B:B)*(VALUE(AY1453)&gt;=名单!E:E)*(VALUE(AY1453)&lt;=名单!G:G)*(AA1453="正常走货")),名单!H:H),"否")</f>
        <v>否</v>
      </c>
      <c r="I1453" s="64" t="s">
        <v>4443</v>
      </c>
      <c r="J1453" s="64" t="s">
        <v>4445</v>
      </c>
      <c r="L1453" s="65" t="s">
        <v>28</v>
      </c>
      <c r="N1453" s="64" t="s">
        <v>18</v>
      </c>
      <c r="O1453" s="66"/>
      <c r="P1453" s="66"/>
      <c r="T1453" s="66"/>
      <c r="U1453" s="65" t="s">
        <v>745</v>
      </c>
      <c r="V1453" s="65" t="s">
        <v>14410</v>
      </c>
      <c r="W1453" s="66"/>
      <c r="Y1453" s="66"/>
      <c r="Z1453" s="66"/>
      <c r="AA1453" s="65" t="s">
        <v>14382</v>
      </c>
      <c r="AQ1453" s="64">
        <v>204</v>
      </c>
      <c r="AV1453" s="66"/>
      <c r="AX1453" s="66"/>
      <c r="AY1453" s="67" t="s">
        <v>15848</v>
      </c>
    </row>
    <row r="1454" spans="1:58">
      <c r="A1454" s="9" t="str">
        <f t="shared" si="69"/>
        <v>2026-01</v>
      </c>
      <c r="B1454" s="9" t="str">
        <f>_xlfn.XLOOKUP(I1454,过机服务商重量差!A:A,过机服务商重量差!G:G)</f>
        <v>无崖子</v>
      </c>
      <c r="C1454" s="9" t="str">
        <f>IF(N1454="FBA","主营产品",IF(N1454="专线","专线",LOOKUP(1,0/((G1454&gt;=提成标准!D:D)*(G1454&lt;提成标准!E:E)),提成标准!C:C)))</f>
        <v>快递大货</v>
      </c>
      <c r="D1454" s="9">
        <f t="shared" si="70"/>
        <v>25</v>
      </c>
      <c r="E1454" s="9">
        <f>_xlfn.XLOOKUP(C1454,提成标准!C:C,提成标准!H:H,"")</f>
        <v>0.1</v>
      </c>
      <c r="F1454" s="9">
        <f t="shared" si="71"/>
        <v>2.5</v>
      </c>
      <c r="G1454" s="9">
        <f>_xlfn.XLOOKUP(I1454,过机服务商重量差!A:A,过机服务商重量差!L:L)</f>
        <v>25</v>
      </c>
      <c r="H1454" s="9" t="str">
        <f ca="1">IFERROR(LOOKUP(1,0/((B1454=名单!B:B)*(VALUE(AY1454)&gt;=名单!E:E)*(VALUE(AY1454)&lt;=名单!G:G)*(AA1454="正常走货")),名单!H:H),"否")</f>
        <v>是</v>
      </c>
      <c r="I1454" s="64" t="s">
        <v>4446</v>
      </c>
      <c r="J1454" s="64" t="s">
        <v>4448</v>
      </c>
      <c r="L1454" s="65" t="s">
        <v>2455</v>
      </c>
      <c r="N1454" s="64" t="s">
        <v>18</v>
      </c>
      <c r="O1454" s="66"/>
      <c r="P1454" s="66"/>
      <c r="T1454" s="66"/>
      <c r="U1454" s="65" t="s">
        <v>86</v>
      </c>
      <c r="V1454" s="65" t="s">
        <v>14381</v>
      </c>
      <c r="W1454" s="66"/>
      <c r="Y1454" s="66"/>
      <c r="Z1454" s="66"/>
      <c r="AA1454" s="65" t="s">
        <v>14382</v>
      </c>
      <c r="AQ1454" s="64">
        <v>0</v>
      </c>
      <c r="AV1454" s="66"/>
      <c r="AW1454" s="66"/>
      <c r="AX1454" s="66"/>
      <c r="AY1454" s="67" t="s">
        <v>15849</v>
      </c>
      <c r="BE1454" s="66"/>
    </row>
    <row r="1455" spans="1:58">
      <c r="A1455" s="9" t="str">
        <f t="shared" si="69"/>
        <v>2026-01</v>
      </c>
      <c r="B1455" s="9" t="str">
        <f>_xlfn.XLOOKUP(I1455,过机服务商重量差!A:A,过机服务商重量差!G:G)</f>
        <v>无崖子</v>
      </c>
      <c r="C1455" s="9" t="str">
        <f>IF(N1455="FBA","主营产品",IF(N1455="专线","专线",LOOKUP(1,0/((G1455&gt;=提成标准!D:D)*(G1455&lt;提成标准!E:E)),提成标准!C:C)))</f>
        <v>快递大货</v>
      </c>
      <c r="D1455" s="9">
        <f t="shared" si="70"/>
        <v>25</v>
      </c>
      <c r="E1455" s="9">
        <f>_xlfn.XLOOKUP(C1455,提成标准!C:C,提成标准!H:H,"")</f>
        <v>0.1</v>
      </c>
      <c r="F1455" s="9">
        <f t="shared" si="71"/>
        <v>2.5</v>
      </c>
      <c r="G1455" s="9">
        <f>_xlfn.XLOOKUP(I1455,过机服务商重量差!A:A,过机服务商重量差!L:L)</f>
        <v>25</v>
      </c>
      <c r="H1455" s="9" t="str">
        <f ca="1">IFERROR(LOOKUP(1,0/((B1455=名单!B:B)*(VALUE(AY1455)&gt;=名单!E:E)*(VALUE(AY1455)&lt;=名单!G:G)*(AA1455="正常走货")),名单!H:H),"否")</f>
        <v>是</v>
      </c>
      <c r="I1455" s="64" t="s">
        <v>4449</v>
      </c>
      <c r="J1455" s="64" t="s">
        <v>4451</v>
      </c>
      <c r="L1455" s="65" t="s">
        <v>2455</v>
      </c>
      <c r="N1455" s="65" t="s">
        <v>18</v>
      </c>
      <c r="O1455" s="66"/>
      <c r="P1455" s="66"/>
      <c r="T1455" s="66"/>
      <c r="U1455" s="65" t="s">
        <v>86</v>
      </c>
      <c r="V1455" s="65" t="s">
        <v>14381</v>
      </c>
      <c r="W1455" s="66"/>
      <c r="Y1455" s="66"/>
      <c r="Z1455" s="66"/>
      <c r="AA1455" s="65" t="s">
        <v>14382</v>
      </c>
      <c r="AQ1455" s="64">
        <v>0</v>
      </c>
      <c r="AU1455" s="66"/>
      <c r="AV1455" s="66"/>
      <c r="AW1455" s="66"/>
      <c r="AX1455" s="66"/>
      <c r="AY1455" s="67" t="s">
        <v>15850</v>
      </c>
      <c r="BE1455" s="66"/>
    </row>
    <row r="1456" spans="1:58">
      <c r="A1456" s="9" t="str">
        <f t="shared" si="69"/>
        <v>2026-01</v>
      </c>
      <c r="B1456" s="9" t="str">
        <f>_xlfn.XLOOKUP(I1456,过机服务商重量差!A:A,过机服务商重量差!G:G)</f>
        <v>无崖子</v>
      </c>
      <c r="C1456" s="9" t="str">
        <f>IF(N1456="FBA","主营产品",IF(N1456="专线","专线",LOOKUP(1,0/((G1456&gt;=提成标准!D:D)*(G1456&lt;提成标准!E:E)),提成标准!C:C)))</f>
        <v>快递小货</v>
      </c>
      <c r="D1456" s="9">
        <f t="shared" si="70"/>
        <v>1</v>
      </c>
      <c r="E1456" s="9">
        <f>_xlfn.XLOOKUP(C1456,提成标准!C:C,提成标准!H:H,"")</f>
        <v>2</v>
      </c>
      <c r="F1456" s="9">
        <f t="shared" si="71"/>
        <v>2</v>
      </c>
      <c r="G1456" s="9">
        <f>_xlfn.XLOOKUP(I1456,过机服务商重量差!A:A,过机服务商重量差!L:L)</f>
        <v>6</v>
      </c>
      <c r="H1456" s="9" t="str">
        <f ca="1">IFERROR(LOOKUP(1,0/((B1456=名单!B:B)*(VALUE(AY1456)&gt;=名单!E:E)*(VALUE(AY1456)&lt;=名单!G:G)*(AA1456="正常走货")),名单!H:H),"否")</f>
        <v>是</v>
      </c>
      <c r="I1456" s="64" t="s">
        <v>4452</v>
      </c>
      <c r="J1456" s="64" t="s">
        <v>4454</v>
      </c>
      <c r="L1456" s="65" t="s">
        <v>845</v>
      </c>
      <c r="N1456" s="64" t="s">
        <v>18</v>
      </c>
      <c r="O1456" s="66"/>
      <c r="P1456" s="66"/>
      <c r="T1456" s="66"/>
      <c r="U1456" s="65" t="s">
        <v>86</v>
      </c>
      <c r="V1456" s="65" t="s">
        <v>14381</v>
      </c>
      <c r="W1456" s="66"/>
      <c r="Y1456" s="66"/>
      <c r="Z1456" s="66"/>
      <c r="AA1456" s="65" t="s">
        <v>14382</v>
      </c>
      <c r="AQ1456" s="64">
        <v>0</v>
      </c>
      <c r="AU1456" s="66"/>
      <c r="AV1456" s="66"/>
      <c r="AX1456" s="66"/>
      <c r="AY1456" s="67" t="s">
        <v>15851</v>
      </c>
      <c r="BE1456" s="66"/>
    </row>
    <row r="1457" spans="1:58">
      <c r="A1457" s="9" t="str">
        <f t="shared" si="69"/>
        <v>2026-01</v>
      </c>
      <c r="B1457" s="9" t="str">
        <f>_xlfn.XLOOKUP(I1457,过机服务商重量差!A:A,过机服务商重量差!G:G)</f>
        <v>玉麒麟</v>
      </c>
      <c r="C1457" s="9" t="str">
        <f>IF(N1457="FBA","主营产品",IF(N1457="专线","专线",LOOKUP(1,0/((G1457&gt;=提成标准!D:D)*(G1457&lt;提成标准!E:E)),提成标准!C:C)))</f>
        <v>快递小货</v>
      </c>
      <c r="D1457" s="9">
        <f t="shared" si="70"/>
        <v>1</v>
      </c>
      <c r="E1457" s="9">
        <f>_xlfn.XLOOKUP(C1457,提成标准!C:C,提成标准!H:H,"")</f>
        <v>2</v>
      </c>
      <c r="F1457" s="9">
        <f t="shared" si="71"/>
        <v>2</v>
      </c>
      <c r="G1457" s="9">
        <f>_xlfn.XLOOKUP(I1457,过机服务商重量差!A:A,过机服务商重量差!L:L)</f>
        <v>0.5</v>
      </c>
      <c r="H1457" s="9" t="str">
        <f ca="1">IFERROR(LOOKUP(1,0/((B1457=名单!B:B)*(VALUE(AY1457)&gt;=名单!E:E)*(VALUE(AY1457)&lt;=名单!G:G)*(AA1457="正常走货")),名单!H:H),"否")</f>
        <v>否</v>
      </c>
      <c r="I1457" s="64" t="s">
        <v>4455</v>
      </c>
      <c r="J1457" s="64" t="s">
        <v>4457</v>
      </c>
      <c r="L1457" s="64" t="s">
        <v>17</v>
      </c>
      <c r="N1457" s="64" t="s">
        <v>18</v>
      </c>
      <c r="O1457" s="66"/>
      <c r="P1457" s="66"/>
      <c r="T1457" s="66"/>
      <c r="U1457" s="65" t="s">
        <v>223</v>
      </c>
      <c r="V1457" s="65" t="s">
        <v>14413</v>
      </c>
      <c r="W1457" s="66"/>
      <c r="Y1457" s="66"/>
      <c r="Z1457" s="66"/>
      <c r="AA1457" s="65" t="s">
        <v>14382</v>
      </c>
      <c r="AQ1457" s="64">
        <v>60.42</v>
      </c>
      <c r="AU1457" s="66"/>
      <c r="AV1457" s="66"/>
      <c r="AX1457" s="66"/>
      <c r="AY1457" s="67" t="s">
        <v>15852</v>
      </c>
      <c r="BE1457" s="66"/>
      <c r="BF1457" s="66"/>
    </row>
    <row r="1458" spans="1:58">
      <c r="A1458" s="9" t="str">
        <f t="shared" si="69"/>
        <v>2026-01</v>
      </c>
      <c r="B1458" s="9" t="str">
        <f>_xlfn.XLOOKUP(I1458,过机服务商重量差!A:A,过机服务商重量差!G:G)</f>
        <v>小旋风</v>
      </c>
      <c r="C1458" s="9" t="str">
        <f>IF(N1458="FBA","主营产品",IF(N1458="专线","专线",LOOKUP(1,0/((G1458&gt;=提成标准!D:D)*(G1458&lt;提成标准!E:E)),提成标准!C:C)))</f>
        <v>快递小货</v>
      </c>
      <c r="D1458" s="9">
        <f t="shared" si="70"/>
        <v>1</v>
      </c>
      <c r="E1458" s="9">
        <f>_xlfn.XLOOKUP(C1458,提成标准!C:C,提成标准!H:H,"")</f>
        <v>2</v>
      </c>
      <c r="F1458" s="9">
        <f t="shared" si="71"/>
        <v>2</v>
      </c>
      <c r="G1458" s="9">
        <f>_xlfn.XLOOKUP(I1458,过机服务商重量差!A:A,过机服务商重量差!L:L)</f>
        <v>3.5</v>
      </c>
      <c r="H1458" s="9" t="str">
        <f ca="1">IFERROR(LOOKUP(1,0/((B1458=名单!B:B)*(VALUE(AY1458)&gt;=名单!E:E)*(VALUE(AY1458)&lt;=名单!G:G)*(AA1458="正常走货")),名单!H:H),"否")</f>
        <v>否</v>
      </c>
      <c r="I1458" s="64" t="s">
        <v>4458</v>
      </c>
      <c r="J1458" s="64" t="s">
        <v>4460</v>
      </c>
      <c r="L1458" s="65" t="s">
        <v>364</v>
      </c>
      <c r="N1458" s="64" t="s">
        <v>18</v>
      </c>
      <c r="O1458" s="66"/>
      <c r="P1458" s="66"/>
      <c r="T1458" s="66"/>
      <c r="U1458" s="65" t="s">
        <v>187</v>
      </c>
      <c r="V1458" s="65" t="s">
        <v>14413</v>
      </c>
      <c r="W1458" s="66"/>
      <c r="Y1458" s="66"/>
      <c r="Z1458" s="66"/>
      <c r="AA1458" s="65" t="s">
        <v>14382</v>
      </c>
      <c r="AQ1458" s="64">
        <v>71</v>
      </c>
      <c r="AV1458" s="66"/>
      <c r="AX1458" s="66"/>
      <c r="AY1458" s="67" t="s">
        <v>15853</v>
      </c>
      <c r="BE1458" s="66"/>
    </row>
    <row r="1459" spans="1:58">
      <c r="A1459" s="9" t="str">
        <f t="shared" si="69"/>
        <v>2026-01</v>
      </c>
      <c r="B1459" s="9" t="str">
        <f>_xlfn.XLOOKUP(I1459,过机服务商重量差!A:A,过机服务商重量差!G:G)</f>
        <v>小旋风</v>
      </c>
      <c r="C1459" s="9" t="str">
        <f>IF(N1459="FBA","主营产品",IF(N1459="专线","专线",LOOKUP(1,0/((G1459&gt;=提成标准!D:D)*(G1459&lt;提成标准!E:E)),提成标准!C:C)))</f>
        <v>快递大货</v>
      </c>
      <c r="D1459" s="9">
        <f t="shared" si="70"/>
        <v>29</v>
      </c>
      <c r="E1459" s="9">
        <f>_xlfn.XLOOKUP(C1459,提成标准!C:C,提成标准!H:H,"")</f>
        <v>0.1</v>
      </c>
      <c r="F1459" s="9">
        <f t="shared" si="71"/>
        <v>2.9</v>
      </c>
      <c r="G1459" s="9">
        <f>_xlfn.XLOOKUP(I1459,过机服务商重量差!A:A,过机服务商重量差!L:L)</f>
        <v>29</v>
      </c>
      <c r="H1459" s="9" t="str">
        <f ca="1">IFERROR(LOOKUP(1,0/((B1459=名单!B:B)*(VALUE(AY1459)&gt;=名单!E:E)*(VALUE(AY1459)&lt;=名单!G:G)*(AA1459="正常走货")),名单!H:H),"否")</f>
        <v>否</v>
      </c>
      <c r="I1459" s="64" t="s">
        <v>4461</v>
      </c>
      <c r="J1459" s="64" t="s">
        <v>4463</v>
      </c>
      <c r="L1459" s="65" t="s">
        <v>274</v>
      </c>
      <c r="N1459" s="64" t="s">
        <v>18</v>
      </c>
      <c r="O1459" s="66"/>
      <c r="P1459" s="66"/>
      <c r="T1459" s="66"/>
      <c r="U1459" s="65" t="s">
        <v>227</v>
      </c>
      <c r="V1459" s="65" t="s">
        <v>14413</v>
      </c>
      <c r="W1459" s="66"/>
      <c r="Y1459" s="66"/>
      <c r="Z1459" s="66"/>
      <c r="AA1459" s="65" t="s">
        <v>14382</v>
      </c>
      <c r="AQ1459" s="64">
        <v>43.5</v>
      </c>
      <c r="AV1459" s="66"/>
      <c r="AW1459" s="66"/>
      <c r="AX1459" s="66"/>
      <c r="AY1459" s="67" t="s">
        <v>15854</v>
      </c>
    </row>
    <row r="1460" spans="1:58">
      <c r="A1460" s="9" t="str">
        <f t="shared" si="69"/>
        <v>2026-01</v>
      </c>
      <c r="B1460" s="9" t="str">
        <f>_xlfn.XLOOKUP(I1460,过机服务商重量差!A:A,过机服务商重量差!G:G)</f>
        <v>无崖子</v>
      </c>
      <c r="C1460" s="9" t="str">
        <f>IF(N1460="FBA","主营产品",IF(N1460="专线","专线",LOOKUP(1,0/((G1460&gt;=提成标准!D:D)*(G1460&lt;提成标准!E:E)),提成标准!C:C)))</f>
        <v>快递小货</v>
      </c>
      <c r="D1460" s="9">
        <f t="shared" si="70"/>
        <v>1</v>
      </c>
      <c r="E1460" s="9">
        <f>_xlfn.XLOOKUP(C1460,提成标准!C:C,提成标准!H:H,"")</f>
        <v>2</v>
      </c>
      <c r="F1460" s="9">
        <f t="shared" si="71"/>
        <v>2</v>
      </c>
      <c r="G1460" s="9">
        <f>_xlfn.XLOOKUP(I1460,过机服务商重量差!A:A,过机服务商重量差!L:L)</f>
        <v>0.5</v>
      </c>
      <c r="H1460" s="9" t="str">
        <f ca="1">IFERROR(LOOKUP(1,0/((B1460=名单!B:B)*(VALUE(AY1460)&gt;=名单!E:E)*(VALUE(AY1460)&lt;=名单!G:G)*(AA1460="正常走货")),名单!H:H),"否")</f>
        <v>是</v>
      </c>
      <c r="I1460" s="64" t="s">
        <v>4464</v>
      </c>
      <c r="J1460" s="64" t="s">
        <v>4466</v>
      </c>
      <c r="L1460" s="65" t="s">
        <v>603</v>
      </c>
      <c r="N1460" s="64" t="s">
        <v>18</v>
      </c>
      <c r="O1460" s="66"/>
      <c r="P1460" s="66"/>
      <c r="T1460" s="66"/>
      <c r="U1460" s="65" t="s">
        <v>288</v>
      </c>
      <c r="V1460" s="64" t="s">
        <v>14413</v>
      </c>
      <c r="W1460" s="66"/>
      <c r="Y1460" s="66"/>
      <c r="Z1460" s="66"/>
      <c r="AA1460" s="65" t="s">
        <v>14382</v>
      </c>
      <c r="AQ1460" s="64">
        <v>82.3</v>
      </c>
      <c r="AU1460" s="66"/>
      <c r="AV1460" s="66"/>
      <c r="AW1460" s="66"/>
      <c r="AX1460" s="66"/>
      <c r="AY1460" s="67" t="s">
        <v>15855</v>
      </c>
      <c r="BE1460" s="66"/>
      <c r="BF1460" s="66"/>
    </row>
    <row r="1461" spans="1:58">
      <c r="A1461" s="9" t="str">
        <f t="shared" si="69"/>
        <v>2026-01</v>
      </c>
      <c r="B1461" s="9" t="str">
        <f>_xlfn.XLOOKUP(I1461,过机服务商重量差!A:A,过机服务商重量差!G:G)</f>
        <v>无崖子</v>
      </c>
      <c r="C1461" s="9" t="str">
        <f>IF(N1461="FBA","主营产品",IF(N1461="专线","专线",LOOKUP(1,0/((G1461&gt;=提成标准!D:D)*(G1461&lt;提成标准!E:E)),提成标准!C:C)))</f>
        <v>快递大货</v>
      </c>
      <c r="D1461" s="9">
        <f t="shared" si="70"/>
        <v>57</v>
      </c>
      <c r="E1461" s="9">
        <f>_xlfn.XLOOKUP(C1461,提成标准!C:C,提成标准!H:H,"")</f>
        <v>0.1</v>
      </c>
      <c r="F1461" s="9">
        <f t="shared" si="71"/>
        <v>5.7</v>
      </c>
      <c r="G1461" s="9">
        <f>_xlfn.XLOOKUP(I1461,过机服务商重量差!A:A,过机服务商重量差!L:L)</f>
        <v>57</v>
      </c>
      <c r="H1461" s="9" t="str">
        <f ca="1">IFERROR(LOOKUP(1,0/((B1461=名单!B:B)*(VALUE(AY1461)&gt;=名单!E:E)*(VALUE(AY1461)&lt;=名单!G:G)*(AA1461="正常走货")),名单!H:H),"否")</f>
        <v>是</v>
      </c>
      <c r="I1461" s="64" t="s">
        <v>4467</v>
      </c>
      <c r="J1461" s="64" t="s">
        <v>4469</v>
      </c>
      <c r="L1461" s="65" t="s">
        <v>603</v>
      </c>
      <c r="N1461" s="64" t="s">
        <v>18</v>
      </c>
      <c r="O1461" s="66"/>
      <c r="P1461" s="66"/>
      <c r="T1461" s="66"/>
      <c r="U1461" s="65" t="s">
        <v>191</v>
      </c>
      <c r="V1461" s="65" t="s">
        <v>14413</v>
      </c>
      <c r="W1461" s="66"/>
      <c r="Y1461" s="66"/>
      <c r="Z1461" s="66"/>
      <c r="AA1461" s="65" t="s">
        <v>14382</v>
      </c>
      <c r="AQ1461" s="64">
        <v>417.6</v>
      </c>
      <c r="AV1461" s="66"/>
      <c r="AX1461" s="66"/>
      <c r="AY1461" s="67" t="s">
        <v>15856</v>
      </c>
      <c r="BE1461" s="66"/>
    </row>
    <row r="1462" spans="1:58">
      <c r="A1462" s="9" t="str">
        <f t="shared" si="69"/>
        <v>2026-01</v>
      </c>
      <c r="B1462" s="9" t="str">
        <f>_xlfn.XLOOKUP(I1462,过机服务商重量差!A:A,过机服务商重量差!G:G)</f>
        <v>玉麒麟</v>
      </c>
      <c r="C1462" s="9" t="str">
        <f>IF(N1462="FBA","主营产品",IF(N1462="专线","专线",LOOKUP(1,0/((G1462&gt;=提成标准!D:D)*(G1462&lt;提成标准!E:E)),提成标准!C:C)))</f>
        <v>快递小货</v>
      </c>
      <c r="D1462" s="9">
        <f t="shared" si="70"/>
        <v>1</v>
      </c>
      <c r="E1462" s="9">
        <f>_xlfn.XLOOKUP(C1462,提成标准!C:C,提成标准!H:H,"")</f>
        <v>2</v>
      </c>
      <c r="F1462" s="9">
        <f t="shared" si="71"/>
        <v>2</v>
      </c>
      <c r="G1462" s="9">
        <f>_xlfn.XLOOKUP(I1462,过机服务商重量差!A:A,过机服务商重量差!L:L)</f>
        <v>1</v>
      </c>
      <c r="H1462" s="9" t="str">
        <f ca="1">IFERROR(LOOKUP(1,0/((B1462=名单!B:B)*(VALUE(AY1462)&gt;=名单!E:E)*(VALUE(AY1462)&lt;=名单!G:G)*(AA1462="正常走货")),名单!H:H),"否")</f>
        <v>否</v>
      </c>
      <c r="I1462" s="64" t="s">
        <v>4470</v>
      </c>
      <c r="J1462" s="64" t="s">
        <v>4472</v>
      </c>
      <c r="L1462" s="65" t="s">
        <v>17</v>
      </c>
      <c r="N1462" s="64" t="s">
        <v>18</v>
      </c>
      <c r="O1462" s="66"/>
      <c r="P1462" s="66"/>
      <c r="T1462" s="66"/>
      <c r="U1462" s="65" t="s">
        <v>79</v>
      </c>
      <c r="V1462" s="65" t="s">
        <v>14381</v>
      </c>
      <c r="W1462" s="66"/>
      <c r="Y1462" s="66"/>
      <c r="Z1462" s="66"/>
      <c r="AA1462" s="65" t="s">
        <v>14382</v>
      </c>
      <c r="AQ1462" s="64">
        <v>112</v>
      </c>
      <c r="AV1462" s="66"/>
      <c r="AX1462" s="66"/>
      <c r="AY1462" s="67" t="s">
        <v>15857</v>
      </c>
      <c r="BE1462" s="66"/>
    </row>
    <row r="1463" spans="1:58">
      <c r="A1463" s="9" t="str">
        <f t="shared" si="69"/>
        <v>2026-01</v>
      </c>
      <c r="B1463" s="9" t="str">
        <f>_xlfn.XLOOKUP(I1463,过机服务商重量差!A:A,过机服务商重量差!G:G)</f>
        <v>玉麒麟</v>
      </c>
      <c r="C1463" s="9" t="str">
        <f>IF(N1463="FBA","主营产品",IF(N1463="专线","专线",LOOKUP(1,0/((G1463&gt;=提成标准!D:D)*(G1463&lt;提成标准!E:E)),提成标准!C:C)))</f>
        <v>快递小货</v>
      </c>
      <c r="D1463" s="9">
        <f t="shared" si="70"/>
        <v>1</v>
      </c>
      <c r="E1463" s="9">
        <f>_xlfn.XLOOKUP(C1463,提成标准!C:C,提成标准!H:H,"")</f>
        <v>2</v>
      </c>
      <c r="F1463" s="9">
        <f t="shared" si="71"/>
        <v>2</v>
      </c>
      <c r="G1463" s="9">
        <f>_xlfn.XLOOKUP(I1463,过机服务商重量差!A:A,过机服务商重量差!L:L)</f>
        <v>1</v>
      </c>
      <c r="H1463" s="9" t="str">
        <f ca="1">IFERROR(LOOKUP(1,0/((B1463=名单!B:B)*(VALUE(AY1463)&gt;=名单!E:E)*(VALUE(AY1463)&lt;=名单!G:G)*(AA1463="正常走货")),名单!H:H),"否")</f>
        <v>否</v>
      </c>
      <c r="I1463" s="64" t="s">
        <v>4473</v>
      </c>
      <c r="J1463" s="64" t="s">
        <v>36</v>
      </c>
      <c r="L1463" s="65" t="s">
        <v>17</v>
      </c>
      <c r="N1463" s="64" t="s">
        <v>18</v>
      </c>
      <c r="O1463" s="66"/>
      <c r="P1463" s="66"/>
      <c r="T1463" s="66"/>
      <c r="U1463" s="65" t="s">
        <v>79</v>
      </c>
      <c r="V1463" s="65" t="s">
        <v>14381</v>
      </c>
      <c r="W1463" s="66"/>
      <c r="Y1463" s="66"/>
      <c r="Z1463" s="66"/>
      <c r="AA1463" s="65" t="s">
        <v>14437</v>
      </c>
      <c r="AQ1463" s="64">
        <v>0</v>
      </c>
      <c r="AU1463" s="66"/>
      <c r="AV1463" s="66"/>
      <c r="AW1463" s="66"/>
      <c r="AX1463" s="66"/>
      <c r="AY1463" s="67" t="s">
        <v>15858</v>
      </c>
      <c r="BE1463" s="66"/>
    </row>
    <row r="1464" spans="1:58">
      <c r="A1464" s="9" t="str">
        <f t="shared" si="69"/>
        <v>2026-01</v>
      </c>
      <c r="B1464" s="9" t="str">
        <f>_xlfn.XLOOKUP(I1464,过机服务商重量差!A:A,过机服务商重量差!G:G)</f>
        <v>小旋风</v>
      </c>
      <c r="C1464" s="9" t="str">
        <f>IF(N1464="FBA","主营产品",IF(N1464="专线","专线",LOOKUP(1,0/((G1464&gt;=提成标准!D:D)*(G1464&lt;提成标准!E:E)),提成标准!C:C)))</f>
        <v>快递大货</v>
      </c>
      <c r="D1464" s="9">
        <f t="shared" si="70"/>
        <v>21</v>
      </c>
      <c r="E1464" s="9">
        <f>_xlfn.XLOOKUP(C1464,提成标准!C:C,提成标准!H:H,"")</f>
        <v>0.1</v>
      </c>
      <c r="F1464" s="9">
        <f t="shared" si="71"/>
        <v>2.1</v>
      </c>
      <c r="G1464" s="9">
        <f>_xlfn.XLOOKUP(I1464,过机服务商重量差!A:A,过机服务商重量差!L:L)</f>
        <v>21</v>
      </c>
      <c r="H1464" s="9" t="str">
        <f ca="1">IFERROR(LOOKUP(1,0/((B1464=名单!B:B)*(VALUE(AY1464)&gt;=名单!E:E)*(VALUE(AY1464)&lt;=名单!G:G)*(AA1464="正常走货")),名单!H:H),"否")</f>
        <v>否</v>
      </c>
      <c r="I1464" s="64" t="s">
        <v>4475</v>
      </c>
      <c r="J1464" s="64" t="s">
        <v>4477</v>
      </c>
      <c r="L1464" s="65" t="s">
        <v>274</v>
      </c>
      <c r="N1464" s="64" t="s">
        <v>18</v>
      </c>
      <c r="O1464" s="66"/>
      <c r="P1464" s="66"/>
      <c r="T1464" s="66"/>
      <c r="U1464" s="65" t="s">
        <v>227</v>
      </c>
      <c r="V1464" s="65" t="s">
        <v>14413</v>
      </c>
      <c r="W1464" s="66"/>
      <c r="Y1464" s="66"/>
      <c r="Z1464" s="66"/>
      <c r="AA1464" s="65" t="s">
        <v>14382</v>
      </c>
      <c r="AQ1464" s="64">
        <v>31.5</v>
      </c>
      <c r="AV1464" s="66"/>
      <c r="AX1464" s="66"/>
      <c r="AY1464" s="67" t="s">
        <v>15859</v>
      </c>
      <c r="BC1464" s="66"/>
      <c r="BE1464" s="66"/>
    </row>
    <row r="1465" spans="1:58">
      <c r="A1465" s="9" t="str">
        <f t="shared" si="69"/>
        <v>2026-01</v>
      </c>
      <c r="B1465" s="9" t="str">
        <f>_xlfn.XLOOKUP(I1465,过机服务商重量差!A:A,过机服务商重量差!G:G)</f>
        <v>小旋风</v>
      </c>
      <c r="C1465" s="9" t="str">
        <f>IF(N1465="FBA","主营产品",IF(N1465="专线","专线",LOOKUP(1,0/((G1465&gt;=提成标准!D:D)*(G1465&lt;提成标准!E:E)),提成标准!C:C)))</f>
        <v>快递大货</v>
      </c>
      <c r="D1465" s="9">
        <f t="shared" si="70"/>
        <v>22</v>
      </c>
      <c r="E1465" s="9">
        <f>_xlfn.XLOOKUP(C1465,提成标准!C:C,提成标准!H:H,"")</f>
        <v>0.1</v>
      </c>
      <c r="F1465" s="9">
        <f t="shared" si="71"/>
        <v>2.2</v>
      </c>
      <c r="G1465" s="9">
        <f>_xlfn.XLOOKUP(I1465,过机服务商重量差!A:A,过机服务商重量差!L:L)</f>
        <v>22</v>
      </c>
      <c r="H1465" s="9" t="str">
        <f ca="1">IFERROR(LOOKUP(1,0/((B1465=名单!B:B)*(VALUE(AY1465)&gt;=名单!E:E)*(VALUE(AY1465)&lt;=名单!G:G)*(AA1465="正常走货")),名单!H:H),"否")</f>
        <v>否</v>
      </c>
      <c r="I1465" s="64" t="s">
        <v>4478</v>
      </c>
      <c r="J1465" s="64" t="s">
        <v>4480</v>
      </c>
      <c r="L1465" s="65" t="s">
        <v>78</v>
      </c>
      <c r="N1465" s="64" t="s">
        <v>18</v>
      </c>
      <c r="O1465" s="66"/>
      <c r="P1465" s="66"/>
      <c r="T1465" s="66"/>
      <c r="U1465" s="65" t="s">
        <v>398</v>
      </c>
      <c r="V1465" s="65" t="s">
        <v>14385</v>
      </c>
      <c r="W1465" s="66"/>
      <c r="Y1465" s="66"/>
      <c r="Z1465" s="66"/>
      <c r="AA1465" s="65" t="s">
        <v>14382</v>
      </c>
      <c r="AQ1465" s="64">
        <v>225.4</v>
      </c>
      <c r="AU1465" s="66"/>
      <c r="AV1465" s="66"/>
      <c r="AW1465" s="66"/>
      <c r="AX1465" s="66"/>
      <c r="AY1465" s="67" t="s">
        <v>15860</v>
      </c>
      <c r="BC1465" s="66"/>
      <c r="BE1465" s="66"/>
    </row>
    <row r="1466" spans="1:58">
      <c r="A1466" s="9" t="str">
        <f t="shared" si="69"/>
        <v>2026-01</v>
      </c>
      <c r="B1466" s="9" t="str">
        <f>_xlfn.XLOOKUP(I1466,过机服务商重量差!A:A,过机服务商重量差!G:G)</f>
        <v>无崖子</v>
      </c>
      <c r="C1466" s="9" t="str">
        <f>IF(N1466="FBA","主营产品",IF(N1466="专线","专线",LOOKUP(1,0/((G1466&gt;=提成标准!D:D)*(G1466&lt;提成标准!E:E)),提成标准!C:C)))</f>
        <v>快递小货</v>
      </c>
      <c r="D1466" s="9">
        <f t="shared" si="70"/>
        <v>1</v>
      </c>
      <c r="E1466" s="9">
        <f>_xlfn.XLOOKUP(C1466,提成标准!C:C,提成标准!H:H,"")</f>
        <v>2</v>
      </c>
      <c r="F1466" s="9">
        <f t="shared" si="71"/>
        <v>2</v>
      </c>
      <c r="G1466" s="9">
        <f>_xlfn.XLOOKUP(I1466,过机服务商重量差!A:A,过机服务商重量差!L:L)</f>
        <v>1</v>
      </c>
      <c r="H1466" s="9" t="str">
        <f ca="1">IFERROR(LOOKUP(1,0/((B1466=名单!B:B)*(VALUE(AY1466)&gt;=名单!E:E)*(VALUE(AY1466)&lt;=名单!G:G)*(AA1466="正常走货")),名单!H:H),"否")</f>
        <v>是</v>
      </c>
      <c r="I1466" s="64" t="s">
        <v>4481</v>
      </c>
      <c r="J1466" s="64" t="s">
        <v>4483</v>
      </c>
      <c r="L1466" s="65" t="s">
        <v>160</v>
      </c>
      <c r="N1466" s="64" t="s">
        <v>18</v>
      </c>
      <c r="O1466" s="66"/>
      <c r="P1466" s="66"/>
      <c r="T1466" s="66"/>
      <c r="U1466" s="65" t="s">
        <v>86</v>
      </c>
      <c r="V1466" s="65" t="s">
        <v>14381</v>
      </c>
      <c r="W1466" s="66"/>
      <c r="Y1466" s="66"/>
      <c r="Z1466" s="66"/>
      <c r="AA1466" s="65" t="s">
        <v>14382</v>
      </c>
      <c r="AQ1466" s="64">
        <v>0</v>
      </c>
      <c r="AU1466" s="66"/>
      <c r="AV1466" s="66"/>
      <c r="AX1466" s="66"/>
      <c r="AY1466" s="67" t="s">
        <v>15861</v>
      </c>
      <c r="BE1466" s="66"/>
    </row>
    <row r="1467" spans="1:58">
      <c r="A1467" s="9" t="str">
        <f t="shared" si="69"/>
        <v>2026-01</v>
      </c>
      <c r="B1467" s="9" t="str">
        <f>_xlfn.XLOOKUP(I1467,过机服务商重量差!A:A,过机服务商重量差!G:G)</f>
        <v>无崖子</v>
      </c>
      <c r="C1467" s="9" t="str">
        <f>IF(N1467="FBA","主营产品",IF(N1467="专线","专线",LOOKUP(1,0/((G1467&gt;=提成标准!D:D)*(G1467&lt;提成标准!E:E)),提成标准!C:C)))</f>
        <v>快递小货</v>
      </c>
      <c r="D1467" s="9">
        <f t="shared" si="70"/>
        <v>1</v>
      </c>
      <c r="E1467" s="9">
        <f>_xlfn.XLOOKUP(C1467,提成标准!C:C,提成标准!H:H,"")</f>
        <v>2</v>
      </c>
      <c r="F1467" s="9">
        <f t="shared" si="71"/>
        <v>2</v>
      </c>
      <c r="G1467" s="9">
        <f>_xlfn.XLOOKUP(I1467,过机服务商重量差!A:A,过机服务商重量差!L:L)</f>
        <v>0.5</v>
      </c>
      <c r="H1467" s="9" t="str">
        <f ca="1">IFERROR(LOOKUP(1,0/((B1467=名单!B:B)*(VALUE(AY1467)&gt;=名单!E:E)*(VALUE(AY1467)&lt;=名单!G:G)*(AA1467="正常走货")),名单!H:H),"否")</f>
        <v>是</v>
      </c>
      <c r="I1467" s="64" t="s">
        <v>4484</v>
      </c>
      <c r="J1467" s="64" t="s">
        <v>4486</v>
      </c>
      <c r="L1467" s="65" t="s">
        <v>160</v>
      </c>
      <c r="N1467" s="64" t="s">
        <v>18</v>
      </c>
      <c r="O1467" s="66"/>
      <c r="P1467" s="66"/>
      <c r="T1467" s="66"/>
      <c r="U1467" s="65" t="s">
        <v>86</v>
      </c>
      <c r="V1467" s="65" t="s">
        <v>14381</v>
      </c>
      <c r="W1467" s="66"/>
      <c r="Y1467" s="66"/>
      <c r="Z1467" s="66"/>
      <c r="AA1467" s="65" t="s">
        <v>14382</v>
      </c>
      <c r="AQ1467" s="64">
        <v>0</v>
      </c>
      <c r="AV1467" s="66"/>
      <c r="AX1467" s="66"/>
      <c r="AY1467" s="67" t="s">
        <v>15862</v>
      </c>
      <c r="BE1467" s="66"/>
    </row>
    <row r="1468" spans="1:58">
      <c r="A1468" s="9" t="str">
        <f t="shared" ref="A1468:A1531" si="72">MID(AY1468,1,7)</f>
        <v>2026-01</v>
      </c>
      <c r="B1468" s="9" t="str">
        <f>_xlfn.XLOOKUP(I1468,过机服务商重量差!A:A,过机服务商重量差!G:G)</f>
        <v>玉麒麟</v>
      </c>
      <c r="C1468" s="9" t="str">
        <f>IF(N1468="FBA","主营产品",IF(N1468="专线","专线",LOOKUP(1,0/((G1468&gt;=提成标准!D:D)*(G1468&lt;提成标准!E:E)),提成标准!C:C)))</f>
        <v>快递小货</v>
      </c>
      <c r="D1468" s="9">
        <f t="shared" si="70"/>
        <v>1</v>
      </c>
      <c r="E1468" s="9">
        <f>_xlfn.XLOOKUP(C1468,提成标准!C:C,提成标准!H:H,"")</f>
        <v>2</v>
      </c>
      <c r="F1468" s="9">
        <f t="shared" si="71"/>
        <v>2</v>
      </c>
      <c r="G1468" s="9">
        <f>_xlfn.XLOOKUP(I1468,过机服务商重量差!A:A,过机服务商重量差!L:L)</f>
        <v>12</v>
      </c>
      <c r="H1468" s="9" t="str">
        <f ca="1">IFERROR(LOOKUP(1,0/((B1468=名单!B:B)*(VALUE(AY1468)&gt;=名单!E:E)*(VALUE(AY1468)&lt;=名单!G:G)*(AA1468="正常走货")),名单!H:H),"否")</f>
        <v>否</v>
      </c>
      <c r="I1468" s="64" t="s">
        <v>4487</v>
      </c>
      <c r="J1468" s="64" t="s">
        <v>4489</v>
      </c>
      <c r="L1468" s="65" t="s">
        <v>17</v>
      </c>
      <c r="N1468" s="65" t="s">
        <v>18</v>
      </c>
      <c r="O1468" s="66"/>
      <c r="P1468" s="66"/>
      <c r="T1468" s="66"/>
      <c r="U1468" s="65" t="s">
        <v>99</v>
      </c>
      <c r="V1468" s="64" t="s">
        <v>14413</v>
      </c>
      <c r="W1468" s="66"/>
      <c r="Y1468" s="66"/>
      <c r="Z1468" s="66"/>
      <c r="AA1468" s="65" t="s">
        <v>14382</v>
      </c>
      <c r="AQ1468" s="64">
        <v>128</v>
      </c>
      <c r="AU1468" s="66"/>
      <c r="AV1468" s="66"/>
      <c r="AW1468" s="66"/>
      <c r="AX1468" s="66"/>
      <c r="AY1468" s="67" t="s">
        <v>15863</v>
      </c>
      <c r="BE1468" s="66"/>
    </row>
    <row r="1469" spans="1:58">
      <c r="A1469" s="9" t="str">
        <f t="shared" si="72"/>
        <v>2026-01</v>
      </c>
      <c r="B1469" s="9" t="str">
        <f>_xlfn.XLOOKUP(I1469,过机服务商重量差!A:A,过机服务商重量差!G:G)</f>
        <v>风清扬</v>
      </c>
      <c r="C1469" s="9" t="str">
        <f>IF(N1469="FBA","主营产品",IF(N1469="专线","专线",LOOKUP(1,0/((G1469&gt;=提成标准!D:D)*(G1469&lt;提成标准!E:E)),提成标准!C:C)))</f>
        <v>快递大货</v>
      </c>
      <c r="D1469" s="9">
        <f t="shared" si="70"/>
        <v>250</v>
      </c>
      <c r="E1469" s="9">
        <f>_xlfn.XLOOKUP(C1469,提成标准!C:C,提成标准!H:H,"")</f>
        <v>0.1</v>
      </c>
      <c r="F1469" s="9">
        <f t="shared" si="71"/>
        <v>25</v>
      </c>
      <c r="G1469" s="9">
        <f>_xlfn.XLOOKUP(I1469,过机服务商重量差!A:A,过机服务商重量差!L:L)</f>
        <v>250</v>
      </c>
      <c r="H1469" s="9" t="str">
        <f ca="1">IFERROR(LOOKUP(1,0/((B1469=名单!B:B)*(VALUE(AY1469)&gt;=名单!E:E)*(VALUE(AY1469)&lt;=名单!G:G)*(AA1469="正常走货")),名单!H:H),"否")</f>
        <v>否</v>
      </c>
      <c r="I1469" s="64" t="s">
        <v>4490</v>
      </c>
      <c r="J1469" s="64" t="s">
        <v>50</v>
      </c>
      <c r="L1469" s="65" t="s">
        <v>51</v>
      </c>
      <c r="N1469" s="64" t="s">
        <v>18</v>
      </c>
      <c r="O1469" s="66"/>
      <c r="P1469" s="66"/>
      <c r="T1469" s="66"/>
      <c r="U1469" s="65" t="s">
        <v>191</v>
      </c>
      <c r="V1469" s="65" t="s">
        <v>14413</v>
      </c>
      <c r="W1469" s="66"/>
      <c r="Y1469" s="66"/>
      <c r="Z1469" s="66"/>
      <c r="AA1469" s="65" t="s">
        <v>14382</v>
      </c>
      <c r="AQ1469" s="64">
        <v>1170</v>
      </c>
      <c r="AV1469" s="66"/>
      <c r="AX1469" s="66"/>
      <c r="AY1469" s="67" t="s">
        <v>15864</v>
      </c>
      <c r="BE1469" s="66"/>
    </row>
    <row r="1470" spans="1:58">
      <c r="A1470" s="9" t="str">
        <f t="shared" si="72"/>
        <v>2026-01</v>
      </c>
      <c r="B1470" s="9" t="str">
        <f>_xlfn.XLOOKUP(I1470,过机服务商重量差!A:A,过机服务商重量差!G:G)</f>
        <v>玉麒麟</v>
      </c>
      <c r="C1470" s="9" t="str">
        <f>IF(N1470="FBA","主营产品",IF(N1470="专线","专线",LOOKUP(1,0/((G1470&gt;=提成标准!D:D)*(G1470&lt;提成标准!E:E)),提成标准!C:C)))</f>
        <v>快递大货</v>
      </c>
      <c r="D1470" s="9">
        <f t="shared" ref="D1470:D1533" si="73">IF(C1470="快递小货",1,IF(C1470="主营产品",0,G1470))</f>
        <v>26</v>
      </c>
      <c r="E1470" s="9">
        <f>_xlfn.XLOOKUP(C1470,提成标准!C:C,提成标准!H:H,"")</f>
        <v>0.1</v>
      </c>
      <c r="F1470" s="9">
        <f t="shared" ref="F1470:F1533" si="74">D1470*E1470</f>
        <v>2.6</v>
      </c>
      <c r="G1470" s="9">
        <f>_xlfn.XLOOKUP(I1470,过机服务商重量差!A:A,过机服务商重量差!L:L)</f>
        <v>26</v>
      </c>
      <c r="H1470" s="9" t="str">
        <f ca="1">IFERROR(LOOKUP(1,0/((B1470=名单!B:B)*(VALUE(AY1470)&gt;=名单!E:E)*(VALUE(AY1470)&lt;=名单!G:G)*(AA1470="正常走货")),名单!H:H),"否")</f>
        <v>否</v>
      </c>
      <c r="I1470" s="64" t="s">
        <v>4492</v>
      </c>
      <c r="J1470" s="64" t="s">
        <v>4494</v>
      </c>
      <c r="L1470" s="65" t="s">
        <v>17</v>
      </c>
      <c r="N1470" s="64" t="s">
        <v>18</v>
      </c>
      <c r="O1470" s="66"/>
      <c r="P1470" s="66"/>
      <c r="T1470" s="66"/>
      <c r="U1470" s="65" t="s">
        <v>227</v>
      </c>
      <c r="V1470" s="65" t="s">
        <v>14413</v>
      </c>
      <c r="W1470" s="66"/>
      <c r="Y1470" s="66"/>
      <c r="Z1470" s="66"/>
      <c r="AA1470" s="65" t="s">
        <v>14382</v>
      </c>
      <c r="AQ1470" s="64">
        <v>209.28</v>
      </c>
      <c r="AV1470" s="66"/>
      <c r="AX1470" s="66"/>
      <c r="AY1470" s="67" t="s">
        <v>15865</v>
      </c>
      <c r="BC1470" s="66"/>
      <c r="BE1470" s="66"/>
    </row>
    <row r="1471" spans="1:58">
      <c r="A1471" s="9" t="str">
        <f t="shared" si="72"/>
        <v>2026-01</v>
      </c>
      <c r="B1471" s="9" t="str">
        <f>_xlfn.XLOOKUP(I1471,过机服务商重量差!A:A,过机服务商重量差!G:G)</f>
        <v>玉麒麟</v>
      </c>
      <c r="C1471" s="9" t="str">
        <f>IF(N1471="FBA","主营产品",IF(N1471="专线","专线",LOOKUP(1,0/((G1471&gt;=提成标准!D:D)*(G1471&lt;提成标准!E:E)),提成标准!C:C)))</f>
        <v>快递小货</v>
      </c>
      <c r="D1471" s="9">
        <f t="shared" si="73"/>
        <v>1</v>
      </c>
      <c r="E1471" s="9">
        <f>_xlfn.XLOOKUP(C1471,提成标准!C:C,提成标准!H:H,"")</f>
        <v>2</v>
      </c>
      <c r="F1471" s="9">
        <f t="shared" si="74"/>
        <v>2</v>
      </c>
      <c r="G1471" s="9">
        <f>_xlfn.XLOOKUP(I1471,过机服务商重量差!A:A,过机服务商重量差!L:L)</f>
        <v>3</v>
      </c>
      <c r="H1471" s="9" t="str">
        <f ca="1">IFERROR(LOOKUP(1,0/((B1471=名单!B:B)*(VALUE(AY1471)&gt;=名单!E:E)*(VALUE(AY1471)&lt;=名单!G:G)*(AA1471="正常走货")),名单!H:H),"否")</f>
        <v>否</v>
      </c>
      <c r="I1471" s="64" t="s">
        <v>4495</v>
      </c>
      <c r="J1471" s="64" t="s">
        <v>4497</v>
      </c>
      <c r="L1471" s="65" t="s">
        <v>17</v>
      </c>
      <c r="N1471" s="64" t="s">
        <v>18</v>
      </c>
      <c r="O1471" s="66"/>
      <c r="P1471" s="66"/>
      <c r="T1471" s="66"/>
      <c r="U1471" s="65" t="s">
        <v>99</v>
      </c>
      <c r="V1471" s="65" t="s">
        <v>14413</v>
      </c>
      <c r="W1471" s="66"/>
      <c r="Y1471" s="66"/>
      <c r="Z1471" s="66"/>
      <c r="AA1471" s="65" t="s">
        <v>14382</v>
      </c>
      <c r="AQ1471" s="64">
        <v>135.6</v>
      </c>
      <c r="AU1471" s="66"/>
      <c r="AV1471" s="66"/>
      <c r="AW1471" s="66"/>
      <c r="AX1471" s="66"/>
      <c r="AY1471" s="67" t="s">
        <v>15866</v>
      </c>
      <c r="BC1471" s="66"/>
      <c r="BE1471" s="66"/>
    </row>
    <row r="1472" spans="1:58">
      <c r="A1472" s="9" t="str">
        <f t="shared" si="72"/>
        <v>2026-01</v>
      </c>
      <c r="B1472" s="9" t="str">
        <f>_xlfn.XLOOKUP(I1472,过机服务商重量差!A:A,过机服务商重量差!G:G)</f>
        <v>风清扬</v>
      </c>
      <c r="C1472" s="9" t="str">
        <f>IF(N1472="FBA","主营产品",IF(N1472="专线","专线",LOOKUP(1,0/((G1472&gt;=提成标准!D:D)*(G1472&lt;提成标准!E:E)),提成标准!C:C)))</f>
        <v>快递大货</v>
      </c>
      <c r="D1472" s="9">
        <f t="shared" si="73"/>
        <v>172</v>
      </c>
      <c r="E1472" s="9">
        <f>_xlfn.XLOOKUP(C1472,提成标准!C:C,提成标准!H:H,"")</f>
        <v>0.1</v>
      </c>
      <c r="F1472" s="9">
        <f t="shared" si="74"/>
        <v>17.2</v>
      </c>
      <c r="G1472" s="9">
        <f>_xlfn.XLOOKUP(I1472,过机服务商重量差!A:A,过机服务商重量差!L:L)</f>
        <v>172</v>
      </c>
      <c r="H1472" s="9" t="str">
        <f ca="1">IFERROR(LOOKUP(1,0/((B1472=名单!B:B)*(VALUE(AY1472)&gt;=名单!E:E)*(VALUE(AY1472)&lt;=名单!G:G)*(AA1472="正常走货")),名单!H:H),"否")</f>
        <v>否</v>
      </c>
      <c r="I1472" s="64" t="s">
        <v>4498</v>
      </c>
      <c r="J1472" s="64" t="s">
        <v>50</v>
      </c>
      <c r="L1472" s="65" t="s">
        <v>51</v>
      </c>
      <c r="N1472" s="64" t="s">
        <v>18</v>
      </c>
      <c r="O1472" s="66"/>
      <c r="P1472" s="66"/>
      <c r="T1472" s="66"/>
      <c r="U1472" s="65" t="s">
        <v>191</v>
      </c>
      <c r="V1472" s="65" t="s">
        <v>14413</v>
      </c>
      <c r="W1472" s="66"/>
      <c r="Y1472" s="66"/>
      <c r="Z1472" s="66"/>
      <c r="AA1472" s="65" t="s">
        <v>14382</v>
      </c>
      <c r="AQ1472" s="64">
        <v>980.4</v>
      </c>
      <c r="AU1472" s="66"/>
      <c r="AV1472" s="66"/>
      <c r="AW1472" s="66"/>
      <c r="AX1472" s="66"/>
      <c r="AY1472" s="67" t="s">
        <v>15867</v>
      </c>
      <c r="BE1472" s="66"/>
    </row>
    <row r="1473" spans="1:58">
      <c r="A1473" s="9" t="str">
        <f t="shared" si="72"/>
        <v>2026-01</v>
      </c>
      <c r="B1473" s="9" t="str">
        <f>_xlfn.XLOOKUP(I1473,过机服务商重量差!A:A,过机服务商重量差!G:G)</f>
        <v>玉麒麟</v>
      </c>
      <c r="C1473" s="9" t="str">
        <f>IF(N1473="FBA","主营产品",IF(N1473="专线","专线",LOOKUP(1,0/((G1473&gt;=提成标准!D:D)*(G1473&lt;提成标准!E:E)),提成标准!C:C)))</f>
        <v>快递小货</v>
      </c>
      <c r="D1473" s="9">
        <f t="shared" si="73"/>
        <v>1</v>
      </c>
      <c r="E1473" s="9">
        <f>_xlfn.XLOOKUP(C1473,提成标准!C:C,提成标准!H:H,"")</f>
        <v>2</v>
      </c>
      <c r="F1473" s="9">
        <f t="shared" si="74"/>
        <v>2</v>
      </c>
      <c r="G1473" s="9">
        <f>_xlfn.XLOOKUP(I1473,过机服务商重量差!A:A,过机服务商重量差!L:L)</f>
        <v>7</v>
      </c>
      <c r="H1473" s="9" t="str">
        <f ca="1">IFERROR(LOOKUP(1,0/((B1473=名单!B:B)*(VALUE(AY1473)&gt;=名单!E:E)*(VALUE(AY1473)&lt;=名单!G:G)*(AA1473="正常走货")),名单!H:H),"否")</f>
        <v>否</v>
      </c>
      <c r="I1473" s="64" t="s">
        <v>4500</v>
      </c>
      <c r="J1473" s="64" t="s">
        <v>4502</v>
      </c>
      <c r="L1473" s="65" t="s">
        <v>17</v>
      </c>
      <c r="N1473" s="64" t="s">
        <v>18</v>
      </c>
      <c r="O1473" s="66"/>
      <c r="P1473" s="66"/>
      <c r="T1473" s="66"/>
      <c r="U1473" s="65" t="s">
        <v>454</v>
      </c>
      <c r="V1473" s="65" t="s">
        <v>14410</v>
      </c>
      <c r="W1473" s="66"/>
      <c r="Y1473" s="66"/>
      <c r="Z1473" s="66"/>
      <c r="AA1473" s="65" t="s">
        <v>14382</v>
      </c>
      <c r="AQ1473" s="64">
        <v>55.1</v>
      </c>
      <c r="AU1473" s="66"/>
      <c r="AV1473" s="66"/>
      <c r="AX1473" s="66"/>
      <c r="AY1473" s="67" t="s">
        <v>15868</v>
      </c>
      <c r="BC1473" s="66"/>
      <c r="BE1473" s="66"/>
      <c r="BF1473" s="66"/>
    </row>
    <row r="1474" spans="1:58">
      <c r="A1474" s="9" t="str">
        <f t="shared" si="72"/>
        <v>2026-01</v>
      </c>
      <c r="B1474" s="9" t="str">
        <f>_xlfn.XLOOKUP(I1474,过机服务商重量差!A:A,过机服务商重量差!G:G)</f>
        <v>玉麒麟</v>
      </c>
      <c r="C1474" s="9" t="str">
        <f>IF(N1474="FBA","主营产品",IF(N1474="专线","专线",LOOKUP(1,0/((G1474&gt;=提成标准!D:D)*(G1474&lt;提成标准!E:E)),提成标准!C:C)))</f>
        <v>快递小货</v>
      </c>
      <c r="D1474" s="9">
        <f t="shared" si="73"/>
        <v>1</v>
      </c>
      <c r="E1474" s="9">
        <f>_xlfn.XLOOKUP(C1474,提成标准!C:C,提成标准!H:H,"")</f>
        <v>2</v>
      </c>
      <c r="F1474" s="9">
        <f t="shared" si="74"/>
        <v>2</v>
      </c>
      <c r="G1474" s="9">
        <f>_xlfn.XLOOKUP(I1474,过机服务商重量差!A:A,过机服务商重量差!L:L)</f>
        <v>8</v>
      </c>
      <c r="H1474" s="9" t="str">
        <f ca="1">IFERROR(LOOKUP(1,0/((B1474=名单!B:B)*(VALUE(AY1474)&gt;=名单!E:E)*(VALUE(AY1474)&lt;=名单!G:G)*(AA1474="正常走货")),名单!H:H),"否")</f>
        <v>否</v>
      </c>
      <c r="I1474" s="64" t="s">
        <v>4503</v>
      </c>
      <c r="J1474" s="64" t="s">
        <v>4505</v>
      </c>
      <c r="L1474" s="65" t="s">
        <v>17</v>
      </c>
      <c r="N1474" s="64" t="s">
        <v>18</v>
      </c>
      <c r="O1474" s="66"/>
      <c r="P1474" s="66"/>
      <c r="T1474" s="66"/>
      <c r="U1474" s="65" t="s">
        <v>454</v>
      </c>
      <c r="V1474" s="65" t="s">
        <v>14410</v>
      </c>
      <c r="W1474" s="66"/>
      <c r="Y1474" s="66"/>
      <c r="Z1474" s="66"/>
      <c r="AA1474" s="65" t="s">
        <v>14382</v>
      </c>
      <c r="AQ1474" s="64">
        <v>85.3</v>
      </c>
      <c r="AV1474" s="66"/>
      <c r="AW1474" s="66"/>
      <c r="AX1474" s="66"/>
      <c r="AY1474" s="67" t="s">
        <v>15869</v>
      </c>
      <c r="BE1474" s="66"/>
    </row>
    <row r="1475" spans="1:58">
      <c r="A1475" s="9" t="str">
        <f t="shared" si="72"/>
        <v>2026-01</v>
      </c>
      <c r="B1475" s="9" t="str">
        <f>_xlfn.XLOOKUP(I1475,过机服务商重量差!A:A,过机服务商重量差!G:G)</f>
        <v>玉麒麟</v>
      </c>
      <c r="C1475" s="9" t="str">
        <f>IF(N1475="FBA","主营产品",IF(N1475="专线","专线",LOOKUP(1,0/((G1475&gt;=提成标准!D:D)*(G1475&lt;提成标准!E:E)),提成标准!C:C)))</f>
        <v>快递小货</v>
      </c>
      <c r="D1475" s="9">
        <f t="shared" si="73"/>
        <v>1</v>
      </c>
      <c r="E1475" s="9">
        <f>_xlfn.XLOOKUP(C1475,提成标准!C:C,提成标准!H:H,"")</f>
        <v>2</v>
      </c>
      <c r="F1475" s="9">
        <f t="shared" si="74"/>
        <v>2</v>
      </c>
      <c r="G1475" s="9">
        <f>_xlfn.XLOOKUP(I1475,过机服务商重量差!A:A,过机服务商重量差!L:L)</f>
        <v>2</v>
      </c>
      <c r="H1475" s="9" t="str">
        <f ca="1">IFERROR(LOOKUP(1,0/((B1475=名单!B:B)*(VALUE(AY1475)&gt;=名单!E:E)*(VALUE(AY1475)&lt;=名单!G:G)*(AA1475="正常走货")),名单!H:H),"否")</f>
        <v>否</v>
      </c>
      <c r="I1475" s="64" t="s">
        <v>4506</v>
      </c>
      <c r="J1475" s="64" t="s">
        <v>4508</v>
      </c>
      <c r="L1475" s="65" t="s">
        <v>17</v>
      </c>
      <c r="N1475" s="64" t="s">
        <v>18</v>
      </c>
      <c r="O1475" s="66"/>
      <c r="P1475" s="66"/>
      <c r="T1475" s="66"/>
      <c r="U1475" s="65" t="s">
        <v>454</v>
      </c>
      <c r="V1475" s="65" t="s">
        <v>14410</v>
      </c>
      <c r="W1475" s="66"/>
      <c r="Y1475" s="66"/>
      <c r="Z1475" s="66"/>
      <c r="AA1475" s="65" t="s">
        <v>14382</v>
      </c>
      <c r="AQ1475" s="64">
        <v>59.77</v>
      </c>
      <c r="AV1475" s="66"/>
      <c r="AW1475" s="66"/>
      <c r="AX1475" s="66"/>
      <c r="AY1475" s="67" t="s">
        <v>15870</v>
      </c>
      <c r="BE1475" s="66"/>
    </row>
    <row r="1476" spans="1:58">
      <c r="A1476" s="9" t="str">
        <f t="shared" si="72"/>
        <v>2026-01</v>
      </c>
      <c r="B1476" s="9" t="str">
        <f>_xlfn.XLOOKUP(I1476,过机服务商重量差!A:A,过机服务商重量差!G:G)</f>
        <v>玉麒麟</v>
      </c>
      <c r="C1476" s="9" t="str">
        <f>IF(N1476="FBA","主营产品",IF(N1476="专线","专线",LOOKUP(1,0/((G1476&gt;=提成标准!D:D)*(G1476&lt;提成标准!E:E)),提成标准!C:C)))</f>
        <v>快递小货</v>
      </c>
      <c r="D1476" s="9">
        <f t="shared" si="73"/>
        <v>1</v>
      </c>
      <c r="E1476" s="9">
        <f>_xlfn.XLOOKUP(C1476,提成标准!C:C,提成标准!H:H,"")</f>
        <v>2</v>
      </c>
      <c r="F1476" s="9">
        <f t="shared" si="74"/>
        <v>2</v>
      </c>
      <c r="G1476" s="9">
        <f>_xlfn.XLOOKUP(I1476,过机服务商重量差!A:A,过机服务商重量差!L:L)</f>
        <v>18.5</v>
      </c>
      <c r="H1476" s="9" t="str">
        <f ca="1">IFERROR(LOOKUP(1,0/((B1476=名单!B:B)*(VALUE(AY1476)&gt;=名单!E:E)*(VALUE(AY1476)&lt;=名单!G:G)*(AA1476="正常走货")),名单!H:H),"否")</f>
        <v>否</v>
      </c>
      <c r="I1476" s="64" t="s">
        <v>4509</v>
      </c>
      <c r="J1476" s="64" t="s">
        <v>4511</v>
      </c>
      <c r="L1476" s="65" t="s">
        <v>17</v>
      </c>
      <c r="N1476" s="64" t="s">
        <v>18</v>
      </c>
      <c r="O1476" s="66"/>
      <c r="P1476" s="66"/>
      <c r="T1476" s="66"/>
      <c r="U1476" s="65" t="s">
        <v>454</v>
      </c>
      <c r="V1476" s="65" t="s">
        <v>14410</v>
      </c>
      <c r="W1476" s="66"/>
      <c r="Y1476" s="66"/>
      <c r="Z1476" s="66"/>
      <c r="AA1476" s="65" t="s">
        <v>14382</v>
      </c>
      <c r="AQ1476" s="64">
        <v>54.3</v>
      </c>
      <c r="AU1476" s="66"/>
      <c r="AV1476" s="66"/>
      <c r="AX1476" s="66"/>
      <c r="AY1476" s="67" t="s">
        <v>15871</v>
      </c>
    </row>
    <row r="1477" spans="1:58">
      <c r="A1477" s="9" t="str">
        <f t="shared" si="72"/>
        <v>2026-01</v>
      </c>
      <c r="B1477" s="9" t="str">
        <f>_xlfn.XLOOKUP(I1477,过机服务商重量差!A:A,过机服务商重量差!G:G)</f>
        <v>玉麒麟</v>
      </c>
      <c r="C1477" s="9" t="str">
        <f>IF(N1477="FBA","主营产品",IF(N1477="专线","专线",LOOKUP(1,0/((G1477&gt;=提成标准!D:D)*(G1477&lt;提成标准!E:E)),提成标准!C:C)))</f>
        <v>快递小货</v>
      </c>
      <c r="D1477" s="9">
        <f t="shared" si="73"/>
        <v>1</v>
      </c>
      <c r="E1477" s="9">
        <f>_xlfn.XLOOKUP(C1477,提成标准!C:C,提成标准!H:H,"")</f>
        <v>2</v>
      </c>
      <c r="F1477" s="9">
        <f t="shared" si="74"/>
        <v>2</v>
      </c>
      <c r="G1477" s="9">
        <f>_xlfn.XLOOKUP(I1477,过机服务商重量差!A:A,过机服务商重量差!L:L)</f>
        <v>3</v>
      </c>
      <c r="H1477" s="9" t="str">
        <f ca="1">IFERROR(LOOKUP(1,0/((B1477=名单!B:B)*(VALUE(AY1477)&gt;=名单!E:E)*(VALUE(AY1477)&lt;=名单!G:G)*(AA1477="正常走货")),名单!H:H),"否")</f>
        <v>否</v>
      </c>
      <c r="I1477" s="64" t="s">
        <v>4512</v>
      </c>
      <c r="J1477" s="64" t="s">
        <v>4514</v>
      </c>
      <c r="L1477" s="65" t="s">
        <v>17</v>
      </c>
      <c r="N1477" s="64" t="s">
        <v>18</v>
      </c>
      <c r="O1477" s="66"/>
      <c r="P1477" s="66"/>
      <c r="T1477" s="66"/>
      <c r="U1477" s="65" t="s">
        <v>454</v>
      </c>
      <c r="V1477" s="65" t="s">
        <v>14410</v>
      </c>
      <c r="W1477" s="66"/>
      <c r="Y1477" s="66"/>
      <c r="Z1477" s="66"/>
      <c r="AA1477" s="65" t="s">
        <v>14382</v>
      </c>
      <c r="AQ1477" s="64">
        <v>69.7</v>
      </c>
      <c r="AU1477" s="66"/>
      <c r="AV1477" s="66"/>
      <c r="AW1477" s="66"/>
      <c r="AX1477" s="66"/>
      <c r="AY1477" s="67" t="s">
        <v>15872</v>
      </c>
      <c r="BE1477" s="66"/>
      <c r="BF1477" s="66"/>
    </row>
    <row r="1478" spans="1:58">
      <c r="A1478" s="9" t="str">
        <f t="shared" si="72"/>
        <v>2026-01</v>
      </c>
      <c r="B1478" s="9" t="str">
        <f>_xlfn.XLOOKUP(I1478,过机服务商重量差!A:A,过机服务商重量差!G:G)</f>
        <v>玉麒麟</v>
      </c>
      <c r="C1478" s="9" t="str">
        <f>IF(N1478="FBA","主营产品",IF(N1478="专线","专线",LOOKUP(1,0/((G1478&gt;=提成标准!D:D)*(G1478&lt;提成标准!E:E)),提成标准!C:C)))</f>
        <v>快递小货</v>
      </c>
      <c r="D1478" s="9">
        <f t="shared" si="73"/>
        <v>1</v>
      </c>
      <c r="E1478" s="9">
        <f>_xlfn.XLOOKUP(C1478,提成标准!C:C,提成标准!H:H,"")</f>
        <v>2</v>
      </c>
      <c r="F1478" s="9">
        <f t="shared" si="74"/>
        <v>2</v>
      </c>
      <c r="G1478" s="9">
        <f>_xlfn.XLOOKUP(I1478,过机服务商重量差!A:A,过机服务商重量差!L:L)</f>
        <v>6</v>
      </c>
      <c r="H1478" s="9" t="str">
        <f ca="1">IFERROR(LOOKUP(1,0/((B1478=名单!B:B)*(VALUE(AY1478)&gt;=名单!E:E)*(VALUE(AY1478)&lt;=名单!G:G)*(AA1478="正常走货")),名单!H:H),"否")</f>
        <v>否</v>
      </c>
      <c r="I1478" s="64" t="s">
        <v>4515</v>
      </c>
      <c r="J1478" s="64" t="s">
        <v>4517</v>
      </c>
      <c r="L1478" s="65" t="s">
        <v>17</v>
      </c>
      <c r="N1478" s="64" t="s">
        <v>18</v>
      </c>
      <c r="O1478" s="66"/>
      <c r="P1478" s="66"/>
      <c r="T1478" s="66"/>
      <c r="U1478" s="65" t="s">
        <v>454</v>
      </c>
      <c r="V1478" s="65" t="s">
        <v>14410</v>
      </c>
      <c r="W1478" s="66"/>
      <c r="Y1478" s="66"/>
      <c r="Z1478" s="66"/>
      <c r="AA1478" s="65" t="s">
        <v>14382</v>
      </c>
      <c r="AQ1478" s="64">
        <v>55</v>
      </c>
      <c r="AV1478" s="66"/>
      <c r="AX1478" s="66"/>
      <c r="AY1478" s="67" t="s">
        <v>15873</v>
      </c>
      <c r="BE1478" s="66"/>
    </row>
    <row r="1479" spans="1:58">
      <c r="A1479" s="9" t="str">
        <f t="shared" si="72"/>
        <v>2026-01</v>
      </c>
      <c r="B1479" s="9" t="str">
        <f>_xlfn.XLOOKUP(I1479,过机服务商重量差!A:A,过机服务商重量差!G:G)</f>
        <v>玉麒麟</v>
      </c>
      <c r="C1479" s="9" t="str">
        <f>IF(N1479="FBA","主营产品",IF(N1479="专线","专线",LOOKUP(1,0/((G1479&gt;=提成标准!D:D)*(G1479&lt;提成标准!E:E)),提成标准!C:C)))</f>
        <v>快递小货</v>
      </c>
      <c r="D1479" s="9">
        <f t="shared" si="73"/>
        <v>1</v>
      </c>
      <c r="E1479" s="9">
        <f>_xlfn.XLOOKUP(C1479,提成标准!C:C,提成标准!H:H,"")</f>
        <v>2</v>
      </c>
      <c r="F1479" s="9">
        <f t="shared" si="74"/>
        <v>2</v>
      </c>
      <c r="G1479" s="9">
        <f>_xlfn.XLOOKUP(I1479,过机服务商重量差!A:A,过机服务商重量差!L:L)</f>
        <v>13.5</v>
      </c>
      <c r="H1479" s="9" t="str">
        <f ca="1">IFERROR(LOOKUP(1,0/((B1479=名单!B:B)*(VALUE(AY1479)&gt;=名单!E:E)*(VALUE(AY1479)&lt;=名单!G:G)*(AA1479="正常走货")),名单!H:H),"否")</f>
        <v>否</v>
      </c>
      <c r="I1479" s="64" t="s">
        <v>4518</v>
      </c>
      <c r="J1479" s="64" t="s">
        <v>4520</v>
      </c>
      <c r="L1479" s="65" t="s">
        <v>17</v>
      </c>
      <c r="N1479" s="64" t="s">
        <v>18</v>
      </c>
      <c r="O1479" s="66"/>
      <c r="P1479" s="66"/>
      <c r="T1479" s="66"/>
      <c r="U1479" s="65" t="s">
        <v>454</v>
      </c>
      <c r="V1479" s="65" t="s">
        <v>14410</v>
      </c>
      <c r="W1479" s="66"/>
      <c r="Y1479" s="66"/>
      <c r="Z1479" s="66"/>
      <c r="AA1479" s="65" t="s">
        <v>14382</v>
      </c>
      <c r="AQ1479" s="64">
        <v>84.2</v>
      </c>
      <c r="AV1479" s="66"/>
      <c r="AW1479" s="66"/>
      <c r="AX1479" s="66"/>
      <c r="AY1479" s="67" t="s">
        <v>15874</v>
      </c>
      <c r="BE1479" s="66"/>
    </row>
    <row r="1480" spans="1:58">
      <c r="A1480" s="9" t="str">
        <f t="shared" si="72"/>
        <v>2026-01</v>
      </c>
      <c r="B1480" s="9" t="str">
        <f>_xlfn.XLOOKUP(I1480,过机服务商重量差!A:A,过机服务商重量差!G:G)</f>
        <v>玉麒麟</v>
      </c>
      <c r="C1480" s="9" t="str">
        <f>IF(N1480="FBA","主营产品",IF(N1480="专线","专线",LOOKUP(1,0/((G1480&gt;=提成标准!D:D)*(G1480&lt;提成标准!E:E)),提成标准!C:C)))</f>
        <v>快递小货</v>
      </c>
      <c r="D1480" s="9">
        <f t="shared" si="73"/>
        <v>1</v>
      </c>
      <c r="E1480" s="9">
        <f>_xlfn.XLOOKUP(C1480,提成标准!C:C,提成标准!H:H,"")</f>
        <v>2</v>
      </c>
      <c r="F1480" s="9">
        <f t="shared" si="74"/>
        <v>2</v>
      </c>
      <c r="G1480" s="9">
        <f>_xlfn.XLOOKUP(I1480,过机服务商重量差!A:A,过机服务商重量差!L:L)</f>
        <v>7</v>
      </c>
      <c r="H1480" s="9" t="str">
        <f ca="1">IFERROR(LOOKUP(1,0/((B1480=名单!B:B)*(VALUE(AY1480)&gt;=名单!E:E)*(VALUE(AY1480)&lt;=名单!G:G)*(AA1480="正常走货")),名单!H:H),"否")</f>
        <v>否</v>
      </c>
      <c r="I1480" s="64" t="s">
        <v>4521</v>
      </c>
      <c r="J1480" s="64" t="s">
        <v>4523</v>
      </c>
      <c r="L1480" s="65" t="s">
        <v>17</v>
      </c>
      <c r="N1480" s="64" t="s">
        <v>18</v>
      </c>
      <c r="O1480" s="66"/>
      <c r="P1480" s="66"/>
      <c r="T1480" s="66"/>
      <c r="U1480" s="65" t="s">
        <v>454</v>
      </c>
      <c r="V1480" s="65" t="s">
        <v>14410</v>
      </c>
      <c r="W1480" s="66"/>
      <c r="Y1480" s="66"/>
      <c r="Z1480" s="66"/>
      <c r="AA1480" s="65" t="s">
        <v>14382</v>
      </c>
      <c r="AQ1480" s="64">
        <v>55.1</v>
      </c>
      <c r="AV1480" s="66"/>
      <c r="AX1480" s="66"/>
      <c r="AY1480" s="67" t="s">
        <v>15875</v>
      </c>
      <c r="BE1480" s="66"/>
    </row>
    <row r="1481" spans="1:58">
      <c r="A1481" s="9" t="str">
        <f t="shared" si="72"/>
        <v>2026-01</v>
      </c>
      <c r="B1481" s="9" t="str">
        <f>_xlfn.XLOOKUP(I1481,过机服务商重量差!A:A,过机服务商重量差!G:G)</f>
        <v>玉麒麟</v>
      </c>
      <c r="C1481" s="9" t="str">
        <f>IF(N1481="FBA","主营产品",IF(N1481="专线","专线",LOOKUP(1,0/((G1481&gt;=提成标准!D:D)*(G1481&lt;提成标准!E:E)),提成标准!C:C)))</f>
        <v>快递小货</v>
      </c>
      <c r="D1481" s="9">
        <f t="shared" si="73"/>
        <v>1</v>
      </c>
      <c r="E1481" s="9">
        <f>_xlfn.XLOOKUP(C1481,提成标准!C:C,提成标准!H:H,"")</f>
        <v>2</v>
      </c>
      <c r="F1481" s="9">
        <f t="shared" si="74"/>
        <v>2</v>
      </c>
      <c r="G1481" s="9">
        <f>_xlfn.XLOOKUP(I1481,过机服务商重量差!A:A,过机服务商重量差!L:L)</f>
        <v>2</v>
      </c>
      <c r="H1481" s="9" t="str">
        <f ca="1">IFERROR(LOOKUP(1,0/((B1481=名单!B:B)*(VALUE(AY1481)&gt;=名单!E:E)*(VALUE(AY1481)&lt;=名单!G:G)*(AA1481="正常走货")),名单!H:H),"否")</f>
        <v>否</v>
      </c>
      <c r="I1481" s="64" t="s">
        <v>4524</v>
      </c>
      <c r="J1481" s="64" t="s">
        <v>4526</v>
      </c>
      <c r="L1481" s="65" t="s">
        <v>17</v>
      </c>
      <c r="N1481" s="64" t="s">
        <v>18</v>
      </c>
      <c r="O1481" s="66"/>
      <c r="P1481" s="66"/>
      <c r="T1481" s="66"/>
      <c r="U1481" s="65" t="s">
        <v>454</v>
      </c>
      <c r="V1481" s="64" t="s">
        <v>14410</v>
      </c>
      <c r="W1481" s="66"/>
      <c r="Y1481" s="66"/>
      <c r="Z1481" s="66"/>
      <c r="AA1481" s="65" t="s">
        <v>14382</v>
      </c>
      <c r="AQ1481" s="64">
        <v>59.28</v>
      </c>
      <c r="AV1481" s="66"/>
      <c r="AX1481" s="66"/>
      <c r="AY1481" s="67" t="s">
        <v>15876</v>
      </c>
      <c r="BC1481" s="66"/>
      <c r="BE1481" s="66"/>
    </row>
    <row r="1482" spans="1:58">
      <c r="A1482" s="9" t="str">
        <f t="shared" si="72"/>
        <v>2026-01</v>
      </c>
      <c r="B1482" s="9" t="str">
        <f>_xlfn.XLOOKUP(I1482,过机服务商重量差!A:A,过机服务商重量差!G:G)</f>
        <v>风清扬</v>
      </c>
      <c r="C1482" s="9" t="str">
        <f>IF(N1482="FBA","主营产品",IF(N1482="专线","专线",LOOKUP(1,0/((G1482&gt;=提成标准!D:D)*(G1482&lt;提成标准!E:E)),提成标准!C:C)))</f>
        <v>快递大货</v>
      </c>
      <c r="D1482" s="9">
        <f t="shared" si="73"/>
        <v>60</v>
      </c>
      <c r="E1482" s="9">
        <f>_xlfn.XLOOKUP(C1482,提成标准!C:C,提成标准!H:H,"")</f>
        <v>0.1</v>
      </c>
      <c r="F1482" s="9">
        <f t="shared" si="74"/>
        <v>6</v>
      </c>
      <c r="G1482" s="9">
        <f>_xlfn.XLOOKUP(I1482,过机服务商重量差!A:A,过机服务商重量差!L:L)</f>
        <v>60</v>
      </c>
      <c r="H1482" s="9" t="str">
        <f ca="1">IFERROR(LOOKUP(1,0/((B1482=名单!B:B)*(VALUE(AY1482)&gt;=名单!E:E)*(VALUE(AY1482)&lt;=名单!G:G)*(AA1482="正常走货")),名单!H:H),"否")</f>
        <v>否</v>
      </c>
      <c r="I1482" s="64" t="s">
        <v>4527</v>
      </c>
      <c r="J1482" s="64" t="s">
        <v>4529</v>
      </c>
      <c r="L1482" s="65" t="s">
        <v>880</v>
      </c>
      <c r="N1482" s="64" t="s">
        <v>18</v>
      </c>
      <c r="O1482" s="66"/>
      <c r="P1482" s="66"/>
      <c r="T1482" s="66"/>
      <c r="U1482" s="65" t="s">
        <v>421</v>
      </c>
      <c r="V1482" s="65" t="s">
        <v>14385</v>
      </c>
      <c r="W1482" s="66"/>
      <c r="Y1482" s="66"/>
      <c r="Z1482" s="66"/>
      <c r="AA1482" s="65" t="s">
        <v>14382</v>
      </c>
      <c r="AQ1482" s="64">
        <v>129.5</v>
      </c>
      <c r="AV1482" s="66"/>
      <c r="AX1482" s="66"/>
      <c r="AY1482" s="67" t="s">
        <v>15877</v>
      </c>
      <c r="BE1482" s="66"/>
    </row>
    <row r="1483" spans="1:58">
      <c r="A1483" s="9" t="str">
        <f t="shared" si="72"/>
        <v>2026-01</v>
      </c>
      <c r="B1483" s="9" t="str">
        <f>_xlfn.XLOOKUP(I1483,过机服务商重量差!A:A,过机服务商重量差!G:G)</f>
        <v>玉麒麟</v>
      </c>
      <c r="C1483" s="9" t="str">
        <f>IF(N1483="FBA","主营产品",IF(N1483="专线","专线",LOOKUP(1,0/((G1483&gt;=提成标准!D:D)*(G1483&lt;提成标准!E:E)),提成标准!C:C)))</f>
        <v>快递小货</v>
      </c>
      <c r="D1483" s="9">
        <f t="shared" si="73"/>
        <v>1</v>
      </c>
      <c r="E1483" s="9">
        <f>_xlfn.XLOOKUP(C1483,提成标准!C:C,提成标准!H:H,"")</f>
        <v>2</v>
      </c>
      <c r="F1483" s="9">
        <f t="shared" si="74"/>
        <v>2</v>
      </c>
      <c r="G1483" s="9">
        <f>_xlfn.XLOOKUP(I1483,过机服务商重量差!A:A,过机服务商重量差!L:L)</f>
        <v>4</v>
      </c>
      <c r="H1483" s="9" t="str">
        <f ca="1">IFERROR(LOOKUP(1,0/((B1483=名单!B:B)*(VALUE(AY1483)&gt;=名单!E:E)*(VALUE(AY1483)&lt;=名单!G:G)*(AA1483="正常走货")),名单!H:H),"否")</f>
        <v>否</v>
      </c>
      <c r="I1483" s="64" t="s">
        <v>4530</v>
      </c>
      <c r="J1483" s="64" t="s">
        <v>4532</v>
      </c>
      <c r="L1483" s="65" t="s">
        <v>17</v>
      </c>
      <c r="N1483" s="64" t="s">
        <v>18</v>
      </c>
      <c r="O1483" s="66"/>
      <c r="P1483" s="66"/>
      <c r="T1483" s="66"/>
      <c r="U1483" s="65" t="s">
        <v>246</v>
      </c>
      <c r="V1483" s="65" t="s">
        <v>14389</v>
      </c>
      <c r="W1483" s="66"/>
      <c r="Y1483" s="66"/>
      <c r="Z1483" s="66"/>
      <c r="AA1483" s="65" t="s">
        <v>14382</v>
      </c>
      <c r="AQ1483" s="64">
        <v>170.79</v>
      </c>
      <c r="AV1483" s="66"/>
      <c r="AX1483" s="66"/>
      <c r="AY1483" s="67" t="s">
        <v>15878</v>
      </c>
      <c r="BE1483" s="66"/>
    </row>
    <row r="1484" spans="1:58">
      <c r="A1484" s="9" t="str">
        <f t="shared" si="72"/>
        <v>2026-01</v>
      </c>
      <c r="B1484" s="9" t="str">
        <f>_xlfn.XLOOKUP(I1484,过机服务商重量差!A:A,过机服务商重量差!G:G)</f>
        <v>风清扬</v>
      </c>
      <c r="C1484" s="9" t="str">
        <f>IF(N1484="FBA","主营产品",IF(N1484="专线","专线",LOOKUP(1,0/((G1484&gt;=提成标准!D:D)*(G1484&lt;提成标准!E:E)),提成标准!C:C)))</f>
        <v>快递大货</v>
      </c>
      <c r="D1484" s="9">
        <f t="shared" si="73"/>
        <v>130</v>
      </c>
      <c r="E1484" s="9">
        <f>_xlfn.XLOOKUP(C1484,提成标准!C:C,提成标准!H:H,"")</f>
        <v>0.1</v>
      </c>
      <c r="F1484" s="9">
        <f t="shared" si="74"/>
        <v>13</v>
      </c>
      <c r="G1484" s="9">
        <f>_xlfn.XLOOKUP(I1484,过机服务商重量差!A:A,过机服务商重量差!L:L)</f>
        <v>130</v>
      </c>
      <c r="H1484" s="9" t="str">
        <f ca="1">IFERROR(LOOKUP(1,0/((B1484=名单!B:B)*(VALUE(AY1484)&gt;=名单!E:E)*(VALUE(AY1484)&lt;=名单!G:G)*(AA1484="正常走货")),名单!H:H),"否")</f>
        <v>否</v>
      </c>
      <c r="I1484" s="64" t="s">
        <v>4533</v>
      </c>
      <c r="J1484" s="64" t="s">
        <v>4535</v>
      </c>
      <c r="L1484" s="65" t="s">
        <v>332</v>
      </c>
      <c r="N1484" s="64" t="s">
        <v>18</v>
      </c>
      <c r="O1484" s="66"/>
      <c r="P1484" s="66"/>
      <c r="T1484" s="66"/>
      <c r="U1484" s="65" t="s">
        <v>398</v>
      </c>
      <c r="V1484" s="65" t="s">
        <v>14385</v>
      </c>
      <c r="W1484" s="66"/>
      <c r="Y1484" s="66"/>
      <c r="Z1484" s="66"/>
      <c r="AA1484" s="65" t="s">
        <v>14382</v>
      </c>
      <c r="AQ1484" s="64">
        <v>65</v>
      </c>
      <c r="AV1484" s="66"/>
      <c r="AX1484" s="66"/>
      <c r="AY1484" s="67" t="s">
        <v>15879</v>
      </c>
      <c r="BE1484" s="66"/>
    </row>
    <row r="1485" spans="1:58">
      <c r="A1485" s="9" t="str">
        <f t="shared" si="72"/>
        <v>2026-01</v>
      </c>
      <c r="B1485" s="9" t="str">
        <f>_xlfn.XLOOKUP(I1485,过机服务商重量差!A:A,过机服务商重量差!G:G)</f>
        <v>风清扬</v>
      </c>
      <c r="C1485" s="9" t="str">
        <f>IF(N1485="FBA","主营产品",IF(N1485="专线","专线",LOOKUP(1,0/((G1485&gt;=提成标准!D:D)*(G1485&lt;提成标准!E:E)),提成标准!C:C)))</f>
        <v>快递大货</v>
      </c>
      <c r="D1485" s="9">
        <f t="shared" si="73"/>
        <v>95</v>
      </c>
      <c r="E1485" s="9">
        <f>_xlfn.XLOOKUP(C1485,提成标准!C:C,提成标准!H:H,"")</f>
        <v>0.1</v>
      </c>
      <c r="F1485" s="9">
        <f t="shared" si="74"/>
        <v>9.5</v>
      </c>
      <c r="G1485" s="9">
        <f>_xlfn.XLOOKUP(I1485,过机服务商重量差!A:A,过机服务商重量差!L:L)</f>
        <v>95</v>
      </c>
      <c r="H1485" s="9" t="str">
        <f ca="1">IFERROR(LOOKUP(1,0/((B1485=名单!B:B)*(VALUE(AY1485)&gt;=名单!E:E)*(VALUE(AY1485)&lt;=名单!G:G)*(AA1485="正常走货")),名单!H:H),"否")</f>
        <v>否</v>
      </c>
      <c r="I1485" s="64" t="s">
        <v>4536</v>
      </c>
      <c r="J1485" s="64" t="s">
        <v>4538</v>
      </c>
      <c r="L1485" s="65" t="s">
        <v>332</v>
      </c>
      <c r="N1485" s="64" t="s">
        <v>18</v>
      </c>
      <c r="O1485" s="66"/>
      <c r="P1485" s="66"/>
      <c r="T1485" s="66"/>
      <c r="U1485" s="65" t="s">
        <v>398</v>
      </c>
      <c r="V1485" s="65" t="s">
        <v>14385</v>
      </c>
      <c r="W1485" s="66"/>
      <c r="Y1485" s="66"/>
      <c r="Z1485" s="66"/>
      <c r="AA1485" s="65" t="s">
        <v>14382</v>
      </c>
      <c r="AQ1485" s="64">
        <v>47.5</v>
      </c>
      <c r="AU1485" s="66"/>
      <c r="AV1485" s="66"/>
      <c r="AW1485" s="66"/>
      <c r="AX1485" s="66"/>
      <c r="AY1485" s="67" t="s">
        <v>15880</v>
      </c>
      <c r="BE1485" s="66"/>
    </row>
    <row r="1486" spans="1:58">
      <c r="A1486" s="9" t="str">
        <f t="shared" si="72"/>
        <v>2026-01</v>
      </c>
      <c r="B1486" s="9" t="str">
        <f>_xlfn.XLOOKUP(I1486,过机服务商重量差!A:A,过机服务商重量差!G:G)</f>
        <v>无崖子</v>
      </c>
      <c r="C1486" s="9" t="str">
        <f>IF(N1486="FBA","主营产品",IF(N1486="专线","专线",LOOKUP(1,0/((G1486&gt;=提成标准!D:D)*(G1486&lt;提成标准!E:E)),提成标准!C:C)))</f>
        <v>快递小货</v>
      </c>
      <c r="D1486" s="9">
        <f t="shared" si="73"/>
        <v>1</v>
      </c>
      <c r="E1486" s="9">
        <f>_xlfn.XLOOKUP(C1486,提成标准!C:C,提成标准!H:H,"")</f>
        <v>2</v>
      </c>
      <c r="F1486" s="9">
        <f t="shared" si="74"/>
        <v>2</v>
      </c>
      <c r="G1486" s="9">
        <f>_xlfn.XLOOKUP(I1486,过机服务商重量差!A:A,过机服务商重量差!L:L)</f>
        <v>10</v>
      </c>
      <c r="H1486" s="9" t="str">
        <f ca="1">IFERROR(LOOKUP(1,0/((B1486=名单!B:B)*(VALUE(AY1486)&gt;=名单!E:E)*(VALUE(AY1486)&lt;=名单!G:G)*(AA1486="正常走货")),名单!H:H),"否")</f>
        <v>是</v>
      </c>
      <c r="I1486" s="64" t="s">
        <v>4539</v>
      </c>
      <c r="J1486" s="64" t="s">
        <v>4541</v>
      </c>
      <c r="L1486" s="65" t="s">
        <v>728</v>
      </c>
      <c r="N1486" s="64" t="s">
        <v>18</v>
      </c>
      <c r="O1486" s="66"/>
      <c r="P1486" s="66"/>
      <c r="T1486" s="66"/>
      <c r="U1486" s="65" t="s">
        <v>86</v>
      </c>
      <c r="V1486" s="65" t="s">
        <v>14381</v>
      </c>
      <c r="W1486" s="66"/>
      <c r="Y1486" s="66"/>
      <c r="Z1486" s="66"/>
      <c r="AA1486" s="65" t="s">
        <v>14382</v>
      </c>
      <c r="AQ1486" s="64">
        <v>153.48</v>
      </c>
      <c r="AV1486" s="66"/>
      <c r="AX1486" s="66"/>
      <c r="AY1486" s="67" t="s">
        <v>15881</v>
      </c>
      <c r="BE1486" s="66"/>
    </row>
    <row r="1487" spans="1:58">
      <c r="A1487" s="9" t="str">
        <f t="shared" si="72"/>
        <v>2026-01</v>
      </c>
      <c r="B1487" s="9" t="str">
        <f>_xlfn.XLOOKUP(I1487,过机服务商重量差!A:A,过机服务商重量差!G:G)</f>
        <v>玉麒麟</v>
      </c>
      <c r="C1487" s="9" t="str">
        <f>IF(N1487="FBA","主营产品",IF(N1487="专线","专线",LOOKUP(1,0/((G1487&gt;=提成标准!D:D)*(G1487&lt;提成标准!E:E)),提成标准!C:C)))</f>
        <v>快递大货</v>
      </c>
      <c r="D1487" s="9">
        <f t="shared" si="73"/>
        <v>24</v>
      </c>
      <c r="E1487" s="9">
        <f>_xlfn.XLOOKUP(C1487,提成标准!C:C,提成标准!H:H,"")</f>
        <v>0.1</v>
      </c>
      <c r="F1487" s="9">
        <f t="shared" si="74"/>
        <v>2.4</v>
      </c>
      <c r="G1487" s="9">
        <f>_xlfn.XLOOKUP(I1487,过机服务商重量差!A:A,过机服务商重量差!L:L)</f>
        <v>24</v>
      </c>
      <c r="H1487" s="9" t="str">
        <f ca="1">IFERROR(LOOKUP(1,0/((B1487=名单!B:B)*(VALUE(AY1487)&gt;=名单!E:E)*(VALUE(AY1487)&lt;=名单!G:G)*(AA1487="正常走货")),名单!H:H),"否")</f>
        <v>否</v>
      </c>
      <c r="I1487" s="64" t="s">
        <v>4542</v>
      </c>
      <c r="J1487" s="64" t="s">
        <v>4544</v>
      </c>
      <c r="L1487" s="65" t="s">
        <v>24</v>
      </c>
      <c r="N1487" s="64" t="s">
        <v>18</v>
      </c>
      <c r="O1487" s="66"/>
      <c r="P1487" s="66"/>
      <c r="T1487" s="66"/>
      <c r="U1487" s="65" t="s">
        <v>246</v>
      </c>
      <c r="V1487" s="64" t="s">
        <v>14389</v>
      </c>
      <c r="W1487" s="66"/>
      <c r="Y1487" s="66"/>
      <c r="Z1487" s="66"/>
      <c r="AA1487" s="65" t="s">
        <v>14382</v>
      </c>
      <c r="AQ1487" s="64">
        <v>405.6</v>
      </c>
      <c r="AU1487" s="66"/>
      <c r="AV1487" s="66"/>
      <c r="AW1487" s="66"/>
      <c r="AX1487" s="66"/>
      <c r="AY1487" s="67" t="s">
        <v>15882</v>
      </c>
      <c r="BC1487" s="66"/>
      <c r="BE1487" s="66"/>
      <c r="BF1487" s="66"/>
    </row>
    <row r="1488" spans="1:58">
      <c r="A1488" s="9" t="str">
        <f t="shared" si="72"/>
        <v>2026-01</v>
      </c>
      <c r="B1488" s="9" t="str">
        <f>_xlfn.XLOOKUP(I1488,过机服务商重量差!A:A,过机服务商重量差!G:G)</f>
        <v>玉麒麟</v>
      </c>
      <c r="C1488" s="9" t="str">
        <f>IF(N1488="FBA","主营产品",IF(N1488="专线","专线",LOOKUP(1,0/((G1488&gt;=提成标准!D:D)*(G1488&lt;提成标准!E:E)),提成标准!C:C)))</f>
        <v>快递大货</v>
      </c>
      <c r="D1488" s="9">
        <f t="shared" si="73"/>
        <v>24</v>
      </c>
      <c r="E1488" s="9">
        <f>_xlfn.XLOOKUP(C1488,提成标准!C:C,提成标准!H:H,"")</f>
        <v>0.1</v>
      </c>
      <c r="F1488" s="9">
        <f t="shared" si="74"/>
        <v>2.4</v>
      </c>
      <c r="G1488" s="9">
        <f>_xlfn.XLOOKUP(I1488,过机服务商重量差!A:A,过机服务商重量差!L:L)</f>
        <v>24</v>
      </c>
      <c r="H1488" s="9" t="str">
        <f ca="1">IFERROR(LOOKUP(1,0/((B1488=名单!B:B)*(VALUE(AY1488)&gt;=名单!E:E)*(VALUE(AY1488)&lt;=名单!G:G)*(AA1488="正常走货")),名单!H:H),"否")</f>
        <v>否</v>
      </c>
      <c r="I1488" s="64" t="s">
        <v>4545</v>
      </c>
      <c r="J1488" s="64" t="s">
        <v>4547</v>
      </c>
      <c r="L1488" s="65" t="s">
        <v>24</v>
      </c>
      <c r="N1488" s="64" t="s">
        <v>18</v>
      </c>
      <c r="O1488" s="66"/>
      <c r="P1488" s="66"/>
      <c r="T1488" s="66"/>
      <c r="U1488" s="65" t="s">
        <v>246</v>
      </c>
      <c r="V1488" s="65" t="s">
        <v>14389</v>
      </c>
      <c r="W1488" s="66"/>
      <c r="Y1488" s="66"/>
      <c r="Z1488" s="66"/>
      <c r="AA1488" s="65" t="s">
        <v>14382</v>
      </c>
      <c r="AQ1488" s="64">
        <v>463.6</v>
      </c>
      <c r="AV1488" s="66"/>
      <c r="AW1488" s="66"/>
      <c r="AX1488" s="66"/>
      <c r="AY1488" s="67" t="s">
        <v>15883</v>
      </c>
      <c r="BE1488" s="66"/>
    </row>
    <row r="1489" spans="1:58">
      <c r="A1489" s="9" t="str">
        <f t="shared" si="72"/>
        <v>2026-01</v>
      </c>
      <c r="B1489" s="9" t="str">
        <f>_xlfn.XLOOKUP(I1489,过机服务商重量差!A:A,过机服务商重量差!G:G)</f>
        <v>玉麒麟</v>
      </c>
      <c r="C1489" s="9" t="str">
        <f>IF(N1489="FBA","主营产品",IF(N1489="专线","专线",LOOKUP(1,0/((G1489&gt;=提成标准!D:D)*(G1489&lt;提成标准!E:E)),提成标准!C:C)))</f>
        <v>快递大货</v>
      </c>
      <c r="D1489" s="9">
        <f t="shared" si="73"/>
        <v>24</v>
      </c>
      <c r="E1489" s="9">
        <f>_xlfn.XLOOKUP(C1489,提成标准!C:C,提成标准!H:H,"")</f>
        <v>0.1</v>
      </c>
      <c r="F1489" s="9">
        <f t="shared" si="74"/>
        <v>2.4</v>
      </c>
      <c r="G1489" s="9">
        <f>_xlfn.XLOOKUP(I1489,过机服务商重量差!A:A,过机服务商重量差!L:L)</f>
        <v>24</v>
      </c>
      <c r="H1489" s="9" t="str">
        <f ca="1">IFERROR(LOOKUP(1,0/((B1489=名单!B:B)*(VALUE(AY1489)&gt;=名单!E:E)*(VALUE(AY1489)&lt;=名单!G:G)*(AA1489="正常走货")),名单!H:H),"否")</f>
        <v>否</v>
      </c>
      <c r="I1489" s="64" t="s">
        <v>4548</v>
      </c>
      <c r="J1489" s="64" t="s">
        <v>4550</v>
      </c>
      <c r="L1489" s="64" t="s">
        <v>24</v>
      </c>
      <c r="N1489" s="64" t="s">
        <v>18</v>
      </c>
      <c r="O1489" s="66"/>
      <c r="P1489" s="66"/>
      <c r="T1489" s="66"/>
      <c r="U1489" s="65" t="s">
        <v>246</v>
      </c>
      <c r="V1489" s="65" t="s">
        <v>14389</v>
      </c>
      <c r="W1489" s="66"/>
      <c r="Y1489" s="66"/>
      <c r="Z1489" s="66"/>
      <c r="AA1489" s="65" t="s">
        <v>14382</v>
      </c>
      <c r="AQ1489" s="64">
        <v>405.6</v>
      </c>
      <c r="AU1489" s="66"/>
      <c r="AV1489" s="66"/>
      <c r="AX1489" s="66"/>
      <c r="AY1489" s="67" t="s">
        <v>15884</v>
      </c>
      <c r="BE1489" s="66"/>
    </row>
    <row r="1490" spans="1:58">
      <c r="A1490" s="9" t="str">
        <f t="shared" si="72"/>
        <v>2026-01</v>
      </c>
      <c r="B1490" s="9" t="str">
        <f>_xlfn.XLOOKUP(I1490,过机服务商重量差!A:A,过机服务商重量差!G:G)</f>
        <v>帅时莹</v>
      </c>
      <c r="C1490" s="9" t="str">
        <f>IF(N1490="FBA","主营产品",IF(N1490="专线","专线",LOOKUP(1,0/((G1490&gt;=提成标准!D:D)*(G1490&lt;提成标准!E:E)),提成标准!C:C)))</f>
        <v>快递大货</v>
      </c>
      <c r="D1490" s="9">
        <f t="shared" si="73"/>
        <v>65</v>
      </c>
      <c r="E1490" s="9">
        <f>_xlfn.XLOOKUP(C1490,提成标准!C:C,提成标准!H:H,"")</f>
        <v>0.1</v>
      </c>
      <c r="F1490" s="9">
        <f t="shared" si="74"/>
        <v>6.5</v>
      </c>
      <c r="G1490" s="9">
        <f>_xlfn.XLOOKUP(I1490,过机服务商重量差!A:A,过机服务商重量差!L:L)</f>
        <v>65</v>
      </c>
      <c r="H1490" s="9" t="str">
        <f ca="1">IFERROR(LOOKUP(1,0/((B1490=名单!B:B)*(VALUE(AY1490)&gt;=名单!E:E)*(VALUE(AY1490)&lt;=名单!G:G)*(AA1490="正常走货")),名单!H:H),"否")</f>
        <v>否</v>
      </c>
      <c r="I1490" s="64" t="s">
        <v>4551</v>
      </c>
      <c r="J1490" s="64" t="s">
        <v>4553</v>
      </c>
      <c r="L1490" s="65" t="s">
        <v>287</v>
      </c>
      <c r="N1490" s="65" t="s">
        <v>18</v>
      </c>
      <c r="O1490" s="66"/>
      <c r="P1490" s="66"/>
      <c r="T1490" s="66"/>
      <c r="U1490" s="65" t="s">
        <v>187</v>
      </c>
      <c r="V1490" s="65" t="s">
        <v>14413</v>
      </c>
      <c r="W1490" s="66"/>
      <c r="Y1490" s="66"/>
      <c r="Z1490" s="66"/>
      <c r="AA1490" s="65" t="s">
        <v>14382</v>
      </c>
      <c r="AQ1490" s="64">
        <v>116.5</v>
      </c>
      <c r="AU1490" s="66"/>
      <c r="AV1490" s="66"/>
      <c r="AW1490" s="66"/>
      <c r="AX1490" s="66"/>
      <c r="AY1490" s="67" t="s">
        <v>15885</v>
      </c>
    </row>
    <row r="1491" spans="1:58">
      <c r="A1491" s="9" t="str">
        <f t="shared" si="72"/>
        <v>2026-01</v>
      </c>
      <c r="B1491" s="9" t="str">
        <f>_xlfn.XLOOKUP(I1491,过机服务商重量差!A:A,过机服务商重量差!G:G)</f>
        <v>玉麒麟</v>
      </c>
      <c r="C1491" s="9" t="str">
        <f>IF(N1491="FBA","主营产品",IF(N1491="专线","专线",LOOKUP(1,0/((G1491&gt;=提成标准!D:D)*(G1491&lt;提成标准!E:E)),提成标准!C:C)))</f>
        <v>快递小货</v>
      </c>
      <c r="D1491" s="9">
        <f t="shared" si="73"/>
        <v>1</v>
      </c>
      <c r="E1491" s="9">
        <f>_xlfn.XLOOKUP(C1491,提成标准!C:C,提成标准!H:H,"")</f>
        <v>2</v>
      </c>
      <c r="F1491" s="9">
        <f t="shared" si="74"/>
        <v>2</v>
      </c>
      <c r="G1491" s="9">
        <f>_xlfn.XLOOKUP(I1491,过机服务商重量差!A:A,过机服务商重量差!L:L)</f>
        <v>8</v>
      </c>
      <c r="H1491" s="9" t="str">
        <f ca="1">IFERROR(LOOKUP(1,0/((B1491=名单!B:B)*(VALUE(AY1491)&gt;=名单!E:E)*(VALUE(AY1491)&lt;=名单!G:G)*(AA1491="正常走货")),名单!H:H),"否")</f>
        <v>否</v>
      </c>
      <c r="I1491" s="64" t="s">
        <v>4554</v>
      </c>
      <c r="J1491" s="64" t="s">
        <v>4556</v>
      </c>
      <c r="L1491" s="65" t="s">
        <v>17</v>
      </c>
      <c r="N1491" s="64" t="s">
        <v>18</v>
      </c>
      <c r="O1491" s="66"/>
      <c r="P1491" s="66"/>
      <c r="T1491" s="66"/>
      <c r="U1491" s="65" t="s">
        <v>99</v>
      </c>
      <c r="V1491" s="65" t="s">
        <v>14413</v>
      </c>
      <c r="W1491" s="66"/>
      <c r="Y1491" s="66"/>
      <c r="Z1491" s="66"/>
      <c r="AA1491" s="65" t="s">
        <v>14382</v>
      </c>
      <c r="AQ1491" s="64">
        <v>88</v>
      </c>
      <c r="AU1491" s="66"/>
      <c r="AV1491" s="66"/>
      <c r="AW1491" s="66"/>
      <c r="AX1491" s="66"/>
      <c r="AY1491" s="67" t="s">
        <v>15886</v>
      </c>
      <c r="BE1491" s="66"/>
    </row>
    <row r="1492" spans="1:58">
      <c r="A1492" s="9" t="str">
        <f t="shared" si="72"/>
        <v>2026-01</v>
      </c>
      <c r="B1492" s="9" t="str">
        <f>_xlfn.XLOOKUP(I1492,过机服务商重量差!A:A,过机服务商重量差!G:G)</f>
        <v>风清扬</v>
      </c>
      <c r="C1492" s="9" t="str">
        <f>IF(N1492="FBA","主营产品",IF(N1492="专线","专线",LOOKUP(1,0/((G1492&gt;=提成标准!D:D)*(G1492&lt;提成标准!E:E)),提成标准!C:C)))</f>
        <v>快递大货</v>
      </c>
      <c r="D1492" s="9">
        <f t="shared" si="73"/>
        <v>194</v>
      </c>
      <c r="E1492" s="9">
        <f>_xlfn.XLOOKUP(C1492,提成标准!C:C,提成标准!H:H,"")</f>
        <v>0.1</v>
      </c>
      <c r="F1492" s="9">
        <f t="shared" si="74"/>
        <v>19.4</v>
      </c>
      <c r="G1492" s="9">
        <f>_xlfn.XLOOKUP(I1492,过机服务商重量差!A:A,过机服务商重量差!L:L)</f>
        <v>194</v>
      </c>
      <c r="H1492" s="9" t="str">
        <f ca="1">IFERROR(LOOKUP(1,0/((B1492=名单!B:B)*(VALUE(AY1492)&gt;=名单!E:E)*(VALUE(AY1492)&lt;=名单!G:G)*(AA1492="正常走货")),名单!H:H),"否")</f>
        <v>否</v>
      </c>
      <c r="I1492" s="64" t="s">
        <v>4557</v>
      </c>
      <c r="J1492" s="64" t="s">
        <v>4559</v>
      </c>
      <c r="L1492" s="65" t="s">
        <v>4560</v>
      </c>
      <c r="N1492" s="64" t="s">
        <v>18</v>
      </c>
      <c r="O1492" s="66"/>
      <c r="P1492" s="66"/>
      <c r="T1492" s="66"/>
      <c r="U1492" s="65" t="s">
        <v>4561</v>
      </c>
      <c r="V1492" s="64" t="s">
        <v>15578</v>
      </c>
      <c r="W1492" s="66"/>
      <c r="Y1492" s="66"/>
      <c r="Z1492" s="66"/>
      <c r="AA1492" s="65" t="s">
        <v>14382</v>
      </c>
      <c r="AQ1492" s="64">
        <v>0</v>
      </c>
      <c r="AV1492" s="66"/>
      <c r="AW1492" s="66"/>
      <c r="AX1492" s="66"/>
      <c r="AY1492" s="67" t="s">
        <v>15887</v>
      </c>
      <c r="BE1492" s="66"/>
      <c r="BF1492" s="66"/>
    </row>
    <row r="1493" spans="1:58">
      <c r="A1493" s="9" t="str">
        <f t="shared" si="72"/>
        <v>2026-01</v>
      </c>
      <c r="B1493" s="9" t="str">
        <f>_xlfn.XLOOKUP(I1493,过机服务商重量差!A:A,过机服务商重量差!G:G)</f>
        <v>玉麒麟</v>
      </c>
      <c r="C1493" s="9" t="str">
        <f>IF(N1493="FBA","主营产品",IF(N1493="专线","专线",LOOKUP(1,0/((G1493&gt;=提成标准!D:D)*(G1493&lt;提成标准!E:E)),提成标准!C:C)))</f>
        <v>快递大货</v>
      </c>
      <c r="D1493" s="9">
        <f t="shared" si="73"/>
        <v>30</v>
      </c>
      <c r="E1493" s="9">
        <f>_xlfn.XLOOKUP(C1493,提成标准!C:C,提成标准!H:H,"")</f>
        <v>0.1</v>
      </c>
      <c r="F1493" s="9">
        <f t="shared" si="74"/>
        <v>3</v>
      </c>
      <c r="G1493" s="9">
        <f>_xlfn.XLOOKUP(I1493,过机服务商重量差!A:A,过机服务商重量差!L:L)</f>
        <v>30</v>
      </c>
      <c r="H1493" s="9" t="str">
        <f ca="1">IFERROR(LOOKUP(1,0/((B1493=名单!B:B)*(VALUE(AY1493)&gt;=名单!E:E)*(VALUE(AY1493)&lt;=名单!G:G)*(AA1493="正常走货")),名单!H:H),"否")</f>
        <v>否</v>
      </c>
      <c r="I1493" s="64" t="s">
        <v>4562</v>
      </c>
      <c r="J1493" s="64" t="s">
        <v>4564</v>
      </c>
      <c r="L1493" s="65" t="s">
        <v>17</v>
      </c>
      <c r="N1493" s="64" t="s">
        <v>18</v>
      </c>
      <c r="O1493" s="66"/>
      <c r="P1493" s="66"/>
      <c r="T1493" s="66"/>
      <c r="U1493" s="65" t="s">
        <v>2305</v>
      </c>
      <c r="V1493" s="65" t="s">
        <v>14413</v>
      </c>
      <c r="W1493" s="66"/>
      <c r="Y1493" s="66"/>
      <c r="Z1493" s="66"/>
      <c r="AA1493" s="65" t="s">
        <v>14382</v>
      </c>
      <c r="AQ1493" s="64">
        <v>457.05</v>
      </c>
      <c r="AV1493" s="66"/>
      <c r="AX1493" s="66"/>
      <c r="AY1493" s="67" t="s">
        <v>15888</v>
      </c>
      <c r="BE1493" s="66"/>
    </row>
    <row r="1494" spans="1:58">
      <c r="A1494" s="9" t="str">
        <f t="shared" si="72"/>
        <v>2026-01</v>
      </c>
      <c r="B1494" s="9" t="str">
        <f>_xlfn.XLOOKUP(I1494,过机服务商重量差!A:A,过机服务商重量差!G:G)</f>
        <v>007</v>
      </c>
      <c r="C1494" s="9" t="str">
        <f>IF(N1494="FBA","主营产品",IF(N1494="专线","专线",LOOKUP(1,0/((G1494&gt;=提成标准!D:D)*(G1494&lt;提成标准!E:E)),提成标准!C:C)))</f>
        <v>快递大货</v>
      </c>
      <c r="D1494" s="9">
        <f t="shared" si="73"/>
        <v>188</v>
      </c>
      <c r="E1494" s="9">
        <f>_xlfn.XLOOKUP(C1494,提成标准!C:C,提成标准!H:H,"")</f>
        <v>0.1</v>
      </c>
      <c r="F1494" s="9">
        <f t="shared" si="74"/>
        <v>18.8</v>
      </c>
      <c r="G1494" s="9">
        <f>_xlfn.XLOOKUP(I1494,过机服务商重量差!A:A,过机服务商重量差!L:L)</f>
        <v>188</v>
      </c>
      <c r="H1494" s="9" t="str">
        <f ca="1">IFERROR(LOOKUP(1,0/((B1494=名单!B:B)*(VALUE(AY1494)&gt;=名单!E:E)*(VALUE(AY1494)&lt;=名单!G:G)*(AA1494="正常走货")),名单!H:H),"否")</f>
        <v>否</v>
      </c>
      <c r="I1494" s="64" t="s">
        <v>4565</v>
      </c>
      <c r="J1494" s="64" t="s">
        <v>4567</v>
      </c>
      <c r="L1494" s="65" t="s">
        <v>266</v>
      </c>
      <c r="N1494" s="64" t="s">
        <v>18</v>
      </c>
      <c r="O1494" s="66"/>
      <c r="P1494" s="66"/>
      <c r="T1494" s="66"/>
      <c r="U1494" s="65" t="s">
        <v>353</v>
      </c>
      <c r="V1494" s="64" t="s">
        <v>14389</v>
      </c>
      <c r="W1494" s="66"/>
      <c r="Y1494" s="66"/>
      <c r="Z1494" s="66"/>
      <c r="AA1494" s="65" t="s">
        <v>14382</v>
      </c>
      <c r="AQ1494" s="64">
        <v>1616.8</v>
      </c>
      <c r="AV1494" s="66"/>
      <c r="AX1494" s="66"/>
      <c r="AY1494" s="67" t="s">
        <v>15889</v>
      </c>
      <c r="BE1494" s="66"/>
    </row>
    <row r="1495" spans="1:58">
      <c r="A1495" s="9" t="str">
        <f t="shared" si="72"/>
        <v>2026-01</v>
      </c>
      <c r="B1495" s="9" t="str">
        <f>_xlfn.XLOOKUP(I1495,过机服务商重量差!A:A,过机服务商重量差!G:G)</f>
        <v>小旋风</v>
      </c>
      <c r="C1495" s="9" t="str">
        <f>IF(N1495="FBA","主营产品",IF(N1495="专线","专线",LOOKUP(1,0/((G1495&gt;=提成标准!D:D)*(G1495&lt;提成标准!E:E)),提成标准!C:C)))</f>
        <v>快递小货</v>
      </c>
      <c r="D1495" s="9">
        <f t="shared" si="73"/>
        <v>1</v>
      </c>
      <c r="E1495" s="9">
        <f>_xlfn.XLOOKUP(C1495,提成标准!C:C,提成标准!H:H,"")</f>
        <v>2</v>
      </c>
      <c r="F1495" s="9">
        <f t="shared" si="74"/>
        <v>2</v>
      </c>
      <c r="G1495" s="9">
        <f>_xlfn.XLOOKUP(I1495,过机服务商重量差!A:A,过机服务商重量差!L:L)</f>
        <v>1</v>
      </c>
      <c r="H1495" s="9" t="str">
        <f ca="1">IFERROR(LOOKUP(1,0/((B1495=名单!B:B)*(VALUE(AY1495)&gt;=名单!E:E)*(VALUE(AY1495)&lt;=名单!G:G)*(AA1495="正常走货")),名单!H:H),"否")</f>
        <v>否</v>
      </c>
      <c r="I1495" s="64" t="s">
        <v>4568</v>
      </c>
      <c r="J1495" s="64" t="s">
        <v>4570</v>
      </c>
      <c r="L1495" s="65" t="s">
        <v>310</v>
      </c>
      <c r="N1495" s="64" t="s">
        <v>18</v>
      </c>
      <c r="O1495" s="66"/>
      <c r="P1495" s="66"/>
      <c r="T1495" s="66"/>
      <c r="U1495" s="65" t="s">
        <v>1701</v>
      </c>
      <c r="V1495" s="65" t="s">
        <v>14413</v>
      </c>
      <c r="W1495" s="66"/>
      <c r="Y1495" s="66"/>
      <c r="Z1495" s="66"/>
      <c r="AA1495" s="65" t="s">
        <v>14382</v>
      </c>
      <c r="AQ1495" s="64">
        <v>3</v>
      </c>
      <c r="AV1495" s="66"/>
      <c r="AX1495" s="66"/>
      <c r="AY1495" s="67" t="s">
        <v>15890</v>
      </c>
    </row>
    <row r="1496" spans="1:58">
      <c r="A1496" s="9" t="str">
        <f t="shared" si="72"/>
        <v>2026-01</v>
      </c>
      <c r="B1496" s="9" t="str">
        <f>_xlfn.XLOOKUP(I1496,过机服务商重量差!A:A,过机服务商重量差!G:G)</f>
        <v>小旋风</v>
      </c>
      <c r="C1496" s="9" t="str">
        <f>IF(N1496="FBA","主营产品",IF(N1496="专线","专线",LOOKUP(1,0/((G1496&gt;=提成标准!D:D)*(G1496&lt;提成标准!E:E)),提成标准!C:C)))</f>
        <v>快递小货</v>
      </c>
      <c r="D1496" s="9">
        <f t="shared" si="73"/>
        <v>1</v>
      </c>
      <c r="E1496" s="9">
        <f>_xlfn.XLOOKUP(C1496,提成标准!C:C,提成标准!H:H,"")</f>
        <v>2</v>
      </c>
      <c r="F1496" s="9">
        <f t="shared" si="74"/>
        <v>2</v>
      </c>
      <c r="G1496" s="9">
        <f>_xlfn.XLOOKUP(I1496,过机服务商重量差!A:A,过机服务商重量差!L:L)</f>
        <v>0.8</v>
      </c>
      <c r="H1496" s="9" t="str">
        <f ca="1">IFERROR(LOOKUP(1,0/((B1496=名单!B:B)*(VALUE(AY1496)&gt;=名单!E:E)*(VALUE(AY1496)&lt;=名单!G:G)*(AA1496="正常走货")),名单!H:H),"否")</f>
        <v>否</v>
      </c>
      <c r="I1496" s="64" t="s">
        <v>4571</v>
      </c>
      <c r="J1496" s="64" t="s">
        <v>4573</v>
      </c>
      <c r="L1496" s="65" t="s">
        <v>28</v>
      </c>
      <c r="N1496" s="64" t="s">
        <v>18</v>
      </c>
      <c r="O1496" s="66"/>
      <c r="P1496" s="66"/>
      <c r="T1496" s="66"/>
      <c r="U1496" s="65" t="s">
        <v>306</v>
      </c>
      <c r="V1496" s="65" t="s">
        <v>14413</v>
      </c>
      <c r="W1496" s="66"/>
      <c r="Y1496" s="66"/>
      <c r="Z1496" s="66"/>
      <c r="AA1496" s="65" t="s">
        <v>14382</v>
      </c>
      <c r="AQ1496" s="64">
        <v>318</v>
      </c>
      <c r="AV1496" s="66"/>
      <c r="AX1496" s="66"/>
      <c r="AY1496" s="67" t="s">
        <v>15891</v>
      </c>
      <c r="BE1496" s="66"/>
    </row>
    <row r="1497" spans="1:58">
      <c r="A1497" s="9" t="str">
        <f t="shared" si="72"/>
        <v>2026-01</v>
      </c>
      <c r="B1497" s="9" t="str">
        <f>_xlfn.XLOOKUP(I1497,过机服务商重量差!A:A,过机服务商重量差!G:G)</f>
        <v>无崖子</v>
      </c>
      <c r="C1497" s="9" t="str">
        <f>IF(N1497="FBA","主营产品",IF(N1497="专线","专线",LOOKUP(1,0/((G1497&gt;=提成标准!D:D)*(G1497&lt;提成标准!E:E)),提成标准!C:C)))</f>
        <v>快递小货</v>
      </c>
      <c r="D1497" s="9">
        <f t="shared" si="73"/>
        <v>1</v>
      </c>
      <c r="E1497" s="9">
        <f>_xlfn.XLOOKUP(C1497,提成标准!C:C,提成标准!H:H,"")</f>
        <v>2</v>
      </c>
      <c r="F1497" s="9">
        <f t="shared" si="74"/>
        <v>2</v>
      </c>
      <c r="G1497" s="9">
        <f>_xlfn.XLOOKUP(I1497,过机服务商重量差!A:A,过机服务商重量差!L:L)</f>
        <v>1</v>
      </c>
      <c r="H1497" s="9" t="str">
        <f ca="1">IFERROR(LOOKUP(1,0/((B1497=名单!B:B)*(VALUE(AY1497)&gt;=名单!E:E)*(VALUE(AY1497)&lt;=名单!G:G)*(AA1497="正常走货")),名单!H:H),"否")</f>
        <v>是</v>
      </c>
      <c r="I1497" s="64" t="s">
        <v>4574</v>
      </c>
      <c r="J1497" s="64" t="s">
        <v>4576</v>
      </c>
      <c r="L1497" s="65" t="s">
        <v>160</v>
      </c>
      <c r="N1497" s="64" t="s">
        <v>18</v>
      </c>
      <c r="O1497" s="66"/>
      <c r="P1497" s="66"/>
      <c r="T1497" s="66"/>
      <c r="U1497" s="65" t="s">
        <v>30</v>
      </c>
      <c r="V1497" s="64" t="s">
        <v>14385</v>
      </c>
      <c r="W1497" s="66"/>
      <c r="Y1497" s="66"/>
      <c r="Z1497" s="66"/>
      <c r="AA1497" s="65" t="s">
        <v>14382</v>
      </c>
      <c r="AQ1497" s="64">
        <v>0</v>
      </c>
      <c r="AU1497" s="66"/>
      <c r="AV1497" s="66"/>
      <c r="AW1497" s="66"/>
      <c r="AX1497" s="66"/>
      <c r="AY1497" s="67" t="s">
        <v>15892</v>
      </c>
      <c r="BC1497" s="66"/>
      <c r="BE1497" s="66"/>
      <c r="BF1497" s="66"/>
    </row>
    <row r="1498" spans="1:58">
      <c r="A1498" s="9" t="str">
        <f t="shared" si="72"/>
        <v>2026-01</v>
      </c>
      <c r="B1498" s="9" t="str">
        <f>_xlfn.XLOOKUP(I1498,过机服务商重量差!A:A,过机服务商重量差!G:G)</f>
        <v>玉麒麟</v>
      </c>
      <c r="C1498" s="9" t="str">
        <f>IF(N1498="FBA","主营产品",IF(N1498="专线","专线",LOOKUP(1,0/((G1498&gt;=提成标准!D:D)*(G1498&lt;提成标准!E:E)),提成标准!C:C)))</f>
        <v>快递小货</v>
      </c>
      <c r="D1498" s="9">
        <f t="shared" si="73"/>
        <v>1</v>
      </c>
      <c r="E1498" s="9">
        <f>_xlfn.XLOOKUP(C1498,提成标准!C:C,提成标准!H:H,"")</f>
        <v>2</v>
      </c>
      <c r="F1498" s="9">
        <f t="shared" si="74"/>
        <v>2</v>
      </c>
      <c r="G1498" s="9">
        <f>_xlfn.XLOOKUP(I1498,过机服务商重量差!A:A,过机服务商重量差!L:L)</f>
        <v>2.5</v>
      </c>
      <c r="H1498" s="9" t="str">
        <f ca="1">IFERROR(LOOKUP(1,0/((B1498=名单!B:B)*(VALUE(AY1498)&gt;=名单!E:E)*(VALUE(AY1498)&lt;=名单!G:G)*(AA1498="正常走货")),名单!H:H),"否")</f>
        <v>否</v>
      </c>
      <c r="I1498" s="64" t="s">
        <v>4577</v>
      </c>
      <c r="J1498" s="64" t="s">
        <v>4579</v>
      </c>
      <c r="L1498" s="65" t="s">
        <v>17</v>
      </c>
      <c r="N1498" s="64" t="s">
        <v>18</v>
      </c>
      <c r="O1498" s="66"/>
      <c r="P1498" s="66"/>
      <c r="T1498" s="66"/>
      <c r="U1498" s="65" t="s">
        <v>292</v>
      </c>
      <c r="V1498" s="64" t="s">
        <v>14413</v>
      </c>
      <c r="W1498" s="66"/>
      <c r="Y1498" s="66"/>
      <c r="Z1498" s="66"/>
      <c r="AA1498" s="65" t="s">
        <v>14382</v>
      </c>
      <c r="AQ1498" s="64">
        <v>69.62</v>
      </c>
      <c r="AV1498" s="66"/>
      <c r="AX1498" s="66"/>
      <c r="AY1498" s="67" t="s">
        <v>15893</v>
      </c>
      <c r="BE1498" s="66"/>
    </row>
    <row r="1499" spans="1:58">
      <c r="A1499" s="9" t="str">
        <f t="shared" si="72"/>
        <v>2026-01</v>
      </c>
      <c r="B1499" s="9" t="str">
        <f>_xlfn.XLOOKUP(I1499,过机服务商重量差!A:A,过机服务商重量差!G:G)</f>
        <v>小旋风</v>
      </c>
      <c r="C1499" s="9" t="str">
        <f>IF(N1499="FBA","主营产品",IF(N1499="专线","专线",LOOKUP(1,0/((G1499&gt;=提成标准!D:D)*(G1499&lt;提成标准!E:E)),提成标准!C:C)))</f>
        <v>快递小货</v>
      </c>
      <c r="D1499" s="9">
        <f t="shared" si="73"/>
        <v>1</v>
      </c>
      <c r="E1499" s="9">
        <f>_xlfn.XLOOKUP(C1499,提成标准!C:C,提成标准!H:H,"")</f>
        <v>2</v>
      </c>
      <c r="F1499" s="9">
        <f t="shared" si="74"/>
        <v>2</v>
      </c>
      <c r="G1499" s="9">
        <f>_xlfn.XLOOKUP(I1499,过机服务商重量差!A:A,过机服务商重量差!L:L)</f>
        <v>0.8</v>
      </c>
      <c r="H1499" s="9" t="str">
        <f ca="1">IFERROR(LOOKUP(1,0/((B1499=名单!B:B)*(VALUE(AY1499)&gt;=名单!E:E)*(VALUE(AY1499)&lt;=名单!G:G)*(AA1499="正常走货")),名单!H:H),"否")</f>
        <v>否</v>
      </c>
      <c r="I1499" s="64" t="s">
        <v>4580</v>
      </c>
      <c r="J1499" s="64" t="s">
        <v>36</v>
      </c>
      <c r="L1499" s="65" t="s">
        <v>28</v>
      </c>
      <c r="N1499" s="64" t="s">
        <v>18</v>
      </c>
      <c r="O1499" s="66"/>
      <c r="P1499" s="66"/>
      <c r="T1499" s="66"/>
      <c r="U1499" s="65" t="s">
        <v>306</v>
      </c>
      <c r="V1499" s="65" t="s">
        <v>14413</v>
      </c>
      <c r="W1499" s="66"/>
      <c r="Y1499" s="66"/>
      <c r="Z1499" s="66"/>
      <c r="AA1499" s="65" t="s">
        <v>14437</v>
      </c>
      <c r="AQ1499" s="64">
        <v>0</v>
      </c>
      <c r="AU1499" s="66"/>
      <c r="AV1499" s="66"/>
      <c r="AW1499" s="66"/>
      <c r="AX1499" s="66"/>
      <c r="AY1499" s="67" t="s">
        <v>15894</v>
      </c>
      <c r="BE1499" s="66"/>
    </row>
    <row r="1500" spans="1:58">
      <c r="A1500" s="9" t="str">
        <f t="shared" si="72"/>
        <v>2026-01</v>
      </c>
      <c r="B1500" s="9" t="str">
        <f>_xlfn.XLOOKUP(I1500,过机服务商重量差!A:A,过机服务商重量差!G:G)</f>
        <v>无崖子</v>
      </c>
      <c r="C1500" s="9" t="str">
        <f>IF(N1500="FBA","主营产品",IF(N1500="专线","专线",LOOKUP(1,0/((G1500&gt;=提成标准!D:D)*(G1500&lt;提成标准!E:E)),提成标准!C:C)))</f>
        <v>快递小货</v>
      </c>
      <c r="D1500" s="9">
        <f t="shared" si="73"/>
        <v>1</v>
      </c>
      <c r="E1500" s="9">
        <f>_xlfn.XLOOKUP(C1500,提成标准!C:C,提成标准!H:H,"")</f>
        <v>2</v>
      </c>
      <c r="F1500" s="9">
        <f t="shared" si="74"/>
        <v>2</v>
      </c>
      <c r="G1500" s="9">
        <f>_xlfn.XLOOKUP(I1500,过机服务商重量差!A:A,过机服务商重量差!L:L)</f>
        <v>7.5</v>
      </c>
      <c r="H1500" s="9" t="str">
        <f ca="1">IFERROR(LOOKUP(1,0/((B1500=名单!B:B)*(VALUE(AY1500)&gt;=名单!E:E)*(VALUE(AY1500)&lt;=名单!G:G)*(AA1500="正常走货")),名单!H:H),"否")</f>
        <v>是</v>
      </c>
      <c r="I1500" s="64" t="s">
        <v>4582</v>
      </c>
      <c r="J1500" s="64" t="s">
        <v>4584</v>
      </c>
      <c r="L1500" s="65" t="s">
        <v>2292</v>
      </c>
      <c r="N1500" s="64" t="s">
        <v>18</v>
      </c>
      <c r="O1500" s="66"/>
      <c r="P1500" s="66"/>
      <c r="T1500" s="66"/>
      <c r="U1500" s="65" t="s">
        <v>203</v>
      </c>
      <c r="V1500" s="65" t="s">
        <v>14381</v>
      </c>
      <c r="W1500" s="66"/>
      <c r="Y1500" s="66"/>
      <c r="Z1500" s="66"/>
      <c r="AA1500" s="65" t="s">
        <v>14382</v>
      </c>
      <c r="AQ1500" s="64">
        <v>0</v>
      </c>
      <c r="AV1500" s="66"/>
      <c r="AX1500" s="66"/>
      <c r="AY1500" s="67" t="s">
        <v>15895</v>
      </c>
      <c r="BE1500" s="66"/>
    </row>
    <row r="1501" spans="1:58">
      <c r="A1501" s="9" t="str">
        <f t="shared" si="72"/>
        <v>2026-01</v>
      </c>
      <c r="B1501" s="9" t="str">
        <f>_xlfn.XLOOKUP(I1501,过机服务商重量差!A:A,过机服务商重量差!G:G)</f>
        <v>无崖子</v>
      </c>
      <c r="C1501" s="9" t="str">
        <f>IF(N1501="FBA","主营产品",IF(N1501="专线","专线",LOOKUP(1,0/((G1501&gt;=提成标准!D:D)*(G1501&lt;提成标准!E:E)),提成标准!C:C)))</f>
        <v>快递大货</v>
      </c>
      <c r="D1501" s="9">
        <f t="shared" si="73"/>
        <v>37</v>
      </c>
      <c r="E1501" s="9">
        <f>_xlfn.XLOOKUP(C1501,提成标准!C:C,提成标准!H:H,"")</f>
        <v>0.1</v>
      </c>
      <c r="F1501" s="9">
        <f t="shared" si="74"/>
        <v>3.7</v>
      </c>
      <c r="G1501" s="9">
        <f>_xlfn.XLOOKUP(I1501,过机服务商重量差!A:A,过机服务商重量差!L:L)</f>
        <v>37</v>
      </c>
      <c r="H1501" s="9" t="str">
        <f ca="1">IFERROR(LOOKUP(1,0/((B1501=名单!B:B)*(VALUE(AY1501)&gt;=名单!E:E)*(VALUE(AY1501)&lt;=名单!G:G)*(AA1501="正常走货")),名单!H:H),"否")</f>
        <v>是</v>
      </c>
      <c r="I1501" s="64" t="s">
        <v>4585</v>
      </c>
      <c r="J1501" s="64" t="s">
        <v>4587</v>
      </c>
      <c r="L1501" s="65" t="s">
        <v>611</v>
      </c>
      <c r="N1501" s="64" t="s">
        <v>18</v>
      </c>
      <c r="O1501" s="66"/>
      <c r="P1501" s="66"/>
      <c r="T1501" s="66"/>
      <c r="U1501" s="65" t="s">
        <v>145</v>
      </c>
      <c r="V1501" s="64" t="s">
        <v>14410</v>
      </c>
      <c r="W1501" s="66"/>
      <c r="Y1501" s="66"/>
      <c r="Z1501" s="66"/>
      <c r="AA1501" s="65" t="s">
        <v>14382</v>
      </c>
      <c r="AQ1501" s="64">
        <v>19.3000000000002</v>
      </c>
      <c r="AV1501" s="66"/>
      <c r="AX1501" s="66"/>
      <c r="AY1501" s="67" t="s">
        <v>15896</v>
      </c>
      <c r="BE1501" s="66"/>
    </row>
    <row r="1502" spans="1:58">
      <c r="A1502" s="9" t="str">
        <f t="shared" si="72"/>
        <v>2026-01</v>
      </c>
      <c r="B1502" s="9" t="str">
        <f>_xlfn.XLOOKUP(I1502,过机服务商重量差!A:A,过机服务商重量差!G:G)</f>
        <v>玉麒麟</v>
      </c>
      <c r="C1502" s="9" t="str">
        <f>IF(N1502="FBA","主营产品",IF(N1502="专线","专线",LOOKUP(1,0/((G1502&gt;=提成标准!D:D)*(G1502&lt;提成标准!E:E)),提成标准!C:C)))</f>
        <v>快递小货</v>
      </c>
      <c r="D1502" s="9">
        <f t="shared" si="73"/>
        <v>1</v>
      </c>
      <c r="E1502" s="9">
        <f>_xlfn.XLOOKUP(C1502,提成标准!C:C,提成标准!H:H,"")</f>
        <v>2</v>
      </c>
      <c r="F1502" s="9">
        <f t="shared" si="74"/>
        <v>2</v>
      </c>
      <c r="G1502" s="9">
        <f>_xlfn.XLOOKUP(I1502,过机服务商重量差!A:A,过机服务商重量差!L:L)</f>
        <v>7.5</v>
      </c>
      <c r="H1502" s="9" t="str">
        <f ca="1">IFERROR(LOOKUP(1,0/((B1502=名单!B:B)*(VALUE(AY1502)&gt;=名单!E:E)*(VALUE(AY1502)&lt;=名单!G:G)*(AA1502="正常走货")),名单!H:H),"否")</f>
        <v>否</v>
      </c>
      <c r="I1502" s="64" t="s">
        <v>4588</v>
      </c>
      <c r="J1502" s="64" t="s">
        <v>4590</v>
      </c>
      <c r="L1502" s="65" t="s">
        <v>17</v>
      </c>
      <c r="N1502" s="64" t="s">
        <v>18</v>
      </c>
      <c r="O1502" s="66"/>
      <c r="P1502" s="66"/>
      <c r="T1502" s="66"/>
      <c r="U1502" s="65" t="s">
        <v>191</v>
      </c>
      <c r="V1502" s="65" t="s">
        <v>14413</v>
      </c>
      <c r="W1502" s="66"/>
      <c r="Y1502" s="66"/>
      <c r="Z1502" s="66"/>
      <c r="AA1502" s="65" t="s">
        <v>14382</v>
      </c>
      <c r="AQ1502" s="64">
        <v>178</v>
      </c>
      <c r="AV1502" s="66"/>
      <c r="AX1502" s="66"/>
      <c r="AY1502" s="67" t="s">
        <v>15897</v>
      </c>
      <c r="BC1502" s="66"/>
      <c r="BE1502" s="66"/>
    </row>
    <row r="1503" spans="1:58">
      <c r="A1503" s="9" t="str">
        <f t="shared" si="72"/>
        <v>2026-01</v>
      </c>
      <c r="B1503" s="9" t="str">
        <f>_xlfn.XLOOKUP(I1503,过机服务商重量差!A:A,过机服务商重量差!G:G)</f>
        <v>玉麒麟</v>
      </c>
      <c r="C1503" s="9" t="str">
        <f>IF(N1503="FBA","主营产品",IF(N1503="专线","专线",LOOKUP(1,0/((G1503&gt;=提成标准!D:D)*(G1503&lt;提成标准!E:E)),提成标准!C:C)))</f>
        <v>快递大货</v>
      </c>
      <c r="D1503" s="9">
        <f t="shared" si="73"/>
        <v>90</v>
      </c>
      <c r="E1503" s="9">
        <f>_xlfn.XLOOKUP(C1503,提成标准!C:C,提成标准!H:H,"")</f>
        <v>0.1</v>
      </c>
      <c r="F1503" s="9">
        <f t="shared" si="74"/>
        <v>9</v>
      </c>
      <c r="G1503" s="9">
        <f>_xlfn.XLOOKUP(I1503,过机服务商重量差!A:A,过机服务商重量差!L:L)</f>
        <v>90</v>
      </c>
      <c r="H1503" s="9" t="str">
        <f ca="1">IFERROR(LOOKUP(1,0/((B1503=名单!B:B)*(VALUE(AY1503)&gt;=名单!E:E)*(VALUE(AY1503)&lt;=名单!G:G)*(AA1503="正常走货")),名单!H:H),"否")</f>
        <v>否</v>
      </c>
      <c r="I1503" s="64" t="s">
        <v>4591</v>
      </c>
      <c r="J1503" s="64" t="s">
        <v>4593</v>
      </c>
      <c r="L1503" s="65" t="s">
        <v>17</v>
      </c>
      <c r="N1503" s="64" t="s">
        <v>18</v>
      </c>
      <c r="O1503" s="66"/>
      <c r="P1503" s="66"/>
      <c r="T1503" s="66"/>
      <c r="U1503" s="65" t="s">
        <v>145</v>
      </c>
      <c r="V1503" s="65" t="s">
        <v>14410</v>
      </c>
      <c r="W1503" s="66"/>
      <c r="Y1503" s="66"/>
      <c r="Z1503" s="66"/>
      <c r="AA1503" s="65" t="s">
        <v>14382</v>
      </c>
      <c r="AQ1503" s="64">
        <v>1787</v>
      </c>
      <c r="AU1503" s="66"/>
      <c r="AV1503" s="66"/>
      <c r="AX1503" s="66"/>
      <c r="AY1503" s="67" t="s">
        <v>15898</v>
      </c>
      <c r="BE1503" s="66"/>
    </row>
    <row r="1504" spans="1:58">
      <c r="A1504" s="9" t="str">
        <f t="shared" si="72"/>
        <v>2026-01</v>
      </c>
      <c r="B1504" s="9" t="str">
        <f>_xlfn.XLOOKUP(I1504,过机服务商重量差!A:A,过机服务商重量差!G:G)</f>
        <v>玉麒麟</v>
      </c>
      <c r="C1504" s="9" t="str">
        <f>IF(N1504="FBA","主营产品",IF(N1504="专线","专线",LOOKUP(1,0/((G1504&gt;=提成标准!D:D)*(G1504&lt;提成标准!E:E)),提成标准!C:C)))</f>
        <v>快递小货</v>
      </c>
      <c r="D1504" s="9">
        <f t="shared" si="73"/>
        <v>1</v>
      </c>
      <c r="E1504" s="9">
        <f>_xlfn.XLOOKUP(C1504,提成标准!C:C,提成标准!H:H,"")</f>
        <v>2</v>
      </c>
      <c r="F1504" s="9">
        <f t="shared" si="74"/>
        <v>2</v>
      </c>
      <c r="G1504" s="9">
        <f>_xlfn.XLOOKUP(I1504,过机服务商重量差!A:A,过机服务商重量差!L:L)</f>
        <v>19.5</v>
      </c>
      <c r="H1504" s="9" t="str">
        <f ca="1">IFERROR(LOOKUP(1,0/((B1504=名单!B:B)*(VALUE(AY1504)&gt;=名单!E:E)*(VALUE(AY1504)&lt;=名单!G:G)*(AA1504="正常走货")),名单!H:H),"否")</f>
        <v>否</v>
      </c>
      <c r="I1504" s="64" t="s">
        <v>4594</v>
      </c>
      <c r="J1504" s="64" t="s">
        <v>4596</v>
      </c>
      <c r="L1504" s="65" t="s">
        <v>17</v>
      </c>
      <c r="N1504" s="64" t="s">
        <v>18</v>
      </c>
      <c r="O1504" s="66"/>
      <c r="P1504" s="66"/>
      <c r="T1504" s="66"/>
      <c r="U1504" s="65" t="s">
        <v>156</v>
      </c>
      <c r="V1504" s="64" t="s">
        <v>14389</v>
      </c>
      <c r="W1504" s="66"/>
      <c r="Y1504" s="66"/>
      <c r="Z1504" s="66"/>
      <c r="AA1504" s="65" t="s">
        <v>14382</v>
      </c>
      <c r="AQ1504" s="64">
        <v>560</v>
      </c>
      <c r="AV1504" s="66"/>
      <c r="AX1504" s="66"/>
      <c r="AY1504" s="67" t="s">
        <v>15899</v>
      </c>
      <c r="BE1504" s="66"/>
    </row>
    <row r="1505" spans="1:58">
      <c r="A1505" s="9" t="str">
        <f t="shared" si="72"/>
        <v>2026-01</v>
      </c>
      <c r="B1505" s="9" t="str">
        <f>_xlfn.XLOOKUP(I1505,过机服务商重量差!A:A,过机服务商重量差!G:G)</f>
        <v>玉麒麟</v>
      </c>
      <c r="C1505" s="9" t="str">
        <f>IF(N1505="FBA","主营产品",IF(N1505="专线","专线",LOOKUP(1,0/((G1505&gt;=提成标准!D:D)*(G1505&lt;提成标准!E:E)),提成标准!C:C)))</f>
        <v>快递大货</v>
      </c>
      <c r="D1505" s="9">
        <f t="shared" si="73"/>
        <v>77</v>
      </c>
      <c r="E1505" s="9">
        <f>_xlfn.XLOOKUP(C1505,提成标准!C:C,提成标准!H:H,"")</f>
        <v>0.1</v>
      </c>
      <c r="F1505" s="9">
        <f t="shared" si="74"/>
        <v>7.7</v>
      </c>
      <c r="G1505" s="9">
        <f>_xlfn.XLOOKUP(I1505,过机服务商重量差!A:A,过机服务商重量差!L:L)</f>
        <v>77</v>
      </c>
      <c r="H1505" s="9" t="str">
        <f ca="1">IFERROR(LOOKUP(1,0/((B1505=名单!B:B)*(VALUE(AY1505)&gt;=名单!E:E)*(VALUE(AY1505)&lt;=名单!G:G)*(AA1505="正常走货")),名单!H:H),"否")</f>
        <v>否</v>
      </c>
      <c r="I1505" s="64" t="s">
        <v>4597</v>
      </c>
      <c r="J1505" s="64" t="s">
        <v>4599</v>
      </c>
      <c r="L1505" s="65" t="s">
        <v>17</v>
      </c>
      <c r="N1505" s="64" t="s">
        <v>18</v>
      </c>
      <c r="O1505" s="66"/>
      <c r="P1505" s="66"/>
      <c r="T1505" s="66"/>
      <c r="U1505" s="65" t="s">
        <v>152</v>
      </c>
      <c r="V1505" s="65" t="s">
        <v>14385</v>
      </c>
      <c r="W1505" s="66"/>
      <c r="Y1505" s="66"/>
      <c r="Z1505" s="66"/>
      <c r="AA1505" s="65" t="s">
        <v>14382</v>
      </c>
      <c r="AQ1505" s="64">
        <v>438.9</v>
      </c>
      <c r="AV1505" s="66"/>
      <c r="AX1505" s="66"/>
      <c r="AY1505" s="67" t="s">
        <v>15900</v>
      </c>
      <c r="BE1505" s="66"/>
    </row>
    <row r="1506" spans="1:58">
      <c r="A1506" s="9" t="str">
        <f t="shared" si="72"/>
        <v>2026-01</v>
      </c>
      <c r="B1506" s="9" t="str">
        <f>_xlfn.XLOOKUP(I1506,过机服务商重量差!A:A,过机服务商重量差!G:G)</f>
        <v>玉麒麟</v>
      </c>
      <c r="C1506" s="9" t="str">
        <f>IF(N1506="FBA","主营产品",IF(N1506="专线","专线",LOOKUP(1,0/((G1506&gt;=提成标准!D:D)*(G1506&lt;提成标准!E:E)),提成标准!C:C)))</f>
        <v>快递小货</v>
      </c>
      <c r="D1506" s="9">
        <f t="shared" si="73"/>
        <v>1</v>
      </c>
      <c r="E1506" s="9">
        <f>_xlfn.XLOOKUP(C1506,提成标准!C:C,提成标准!H:H,"")</f>
        <v>2</v>
      </c>
      <c r="F1506" s="9">
        <f t="shared" si="74"/>
        <v>2</v>
      </c>
      <c r="G1506" s="9">
        <f>_xlfn.XLOOKUP(I1506,过机服务商重量差!A:A,过机服务商重量差!L:L)</f>
        <v>3</v>
      </c>
      <c r="H1506" s="9" t="str">
        <f ca="1">IFERROR(LOOKUP(1,0/((B1506=名单!B:B)*(VALUE(AY1506)&gt;=名单!E:E)*(VALUE(AY1506)&lt;=名单!G:G)*(AA1506="正常走货")),名单!H:H),"否")</f>
        <v>否</v>
      </c>
      <c r="I1506" s="64" t="s">
        <v>4600</v>
      </c>
      <c r="J1506" s="64" t="s">
        <v>4602</v>
      </c>
      <c r="L1506" s="65" t="s">
        <v>17</v>
      </c>
      <c r="N1506" s="64" t="s">
        <v>18</v>
      </c>
      <c r="O1506" s="66"/>
      <c r="P1506" s="66"/>
      <c r="T1506" s="66"/>
      <c r="U1506" s="65" t="s">
        <v>227</v>
      </c>
      <c r="V1506" s="65" t="s">
        <v>14413</v>
      </c>
      <c r="W1506" s="66"/>
      <c r="Y1506" s="66"/>
      <c r="Z1506" s="66"/>
      <c r="AA1506" s="65" t="s">
        <v>14382</v>
      </c>
      <c r="AQ1506" s="64">
        <v>71.67</v>
      </c>
      <c r="AV1506" s="66"/>
      <c r="AX1506" s="66"/>
      <c r="AY1506" s="67" t="s">
        <v>15901</v>
      </c>
      <c r="BE1506" s="66"/>
      <c r="BF1506" s="66"/>
    </row>
    <row r="1507" spans="1:58">
      <c r="A1507" s="9" t="str">
        <f t="shared" si="72"/>
        <v>2026-01</v>
      </c>
      <c r="B1507" s="9" t="str">
        <f>_xlfn.XLOOKUP(I1507,过机服务商重量差!A:A,过机服务商重量差!G:G)</f>
        <v>帅时莹</v>
      </c>
      <c r="C1507" s="9" t="str">
        <f>IF(N1507="FBA","主营产品",IF(N1507="专线","专线",LOOKUP(1,0/((G1507&gt;=提成标准!D:D)*(G1507&lt;提成标准!E:E)),提成标准!C:C)))</f>
        <v>快递小货</v>
      </c>
      <c r="D1507" s="9">
        <f t="shared" si="73"/>
        <v>1</v>
      </c>
      <c r="E1507" s="9">
        <f>_xlfn.XLOOKUP(C1507,提成标准!C:C,提成标准!H:H,"")</f>
        <v>2</v>
      </c>
      <c r="F1507" s="9">
        <f t="shared" si="74"/>
        <v>2</v>
      </c>
      <c r="G1507" s="9">
        <f>_xlfn.XLOOKUP(I1507,过机服务商重量差!A:A,过机服务商重量差!L:L)</f>
        <v>2.5</v>
      </c>
      <c r="H1507" s="9" t="str">
        <f ca="1">IFERROR(LOOKUP(1,0/((B1507=名单!B:B)*(VALUE(AY1507)&gt;=名单!E:E)*(VALUE(AY1507)&lt;=名单!G:G)*(AA1507="正常走货")),名单!H:H),"否")</f>
        <v>否</v>
      </c>
      <c r="I1507" s="64" t="s">
        <v>4603</v>
      </c>
      <c r="J1507" s="64" t="s">
        <v>4605</v>
      </c>
      <c r="L1507" s="65" t="s">
        <v>140</v>
      </c>
      <c r="N1507" s="64" t="s">
        <v>18</v>
      </c>
      <c r="O1507" s="66"/>
      <c r="P1507" s="66"/>
      <c r="T1507" s="66"/>
      <c r="U1507" s="65" t="s">
        <v>191</v>
      </c>
      <c r="V1507" s="65" t="s">
        <v>14413</v>
      </c>
      <c r="W1507" s="66"/>
      <c r="Y1507" s="66"/>
      <c r="Z1507" s="66"/>
      <c r="AA1507" s="65" t="s">
        <v>14382</v>
      </c>
      <c r="AQ1507" s="64">
        <v>252</v>
      </c>
      <c r="AU1507" s="66"/>
      <c r="AV1507" s="66"/>
      <c r="AW1507" s="66"/>
      <c r="AX1507" s="66"/>
      <c r="AY1507" s="67" t="s">
        <v>15902</v>
      </c>
      <c r="BE1507" s="66"/>
    </row>
    <row r="1508" spans="1:58">
      <c r="A1508" s="9" t="str">
        <f t="shared" si="72"/>
        <v>2026-01</v>
      </c>
      <c r="B1508" s="9" t="str">
        <f>_xlfn.XLOOKUP(I1508,过机服务商重量差!A:A,过机服务商重量差!G:G)</f>
        <v>小旋风</v>
      </c>
      <c r="C1508" s="9" t="str">
        <f>IF(N1508="FBA","主营产品",IF(N1508="专线","专线",LOOKUP(1,0/((G1508&gt;=提成标准!D:D)*(G1508&lt;提成标准!E:E)),提成标准!C:C)))</f>
        <v>快递大货</v>
      </c>
      <c r="D1508" s="9">
        <f t="shared" si="73"/>
        <v>172</v>
      </c>
      <c r="E1508" s="9">
        <f>_xlfn.XLOOKUP(C1508,提成标准!C:C,提成标准!H:H,"")</f>
        <v>0.1</v>
      </c>
      <c r="F1508" s="9">
        <f t="shared" si="74"/>
        <v>17.2</v>
      </c>
      <c r="G1508" s="9">
        <f>_xlfn.XLOOKUP(I1508,过机服务商重量差!A:A,过机服务商重量差!L:L)</f>
        <v>172</v>
      </c>
      <c r="H1508" s="9" t="str">
        <f ca="1">IFERROR(LOOKUP(1,0/((B1508=名单!B:B)*(VALUE(AY1508)&gt;=名单!E:E)*(VALUE(AY1508)&lt;=名单!G:G)*(AA1508="正常走货")),名单!H:H),"否")</f>
        <v>否</v>
      </c>
      <c r="I1508" s="64" t="s">
        <v>4606</v>
      </c>
      <c r="J1508" s="64" t="s">
        <v>4608</v>
      </c>
      <c r="L1508" s="65" t="s">
        <v>78</v>
      </c>
      <c r="N1508" s="64" t="s">
        <v>18</v>
      </c>
      <c r="O1508" s="66"/>
      <c r="P1508" s="66"/>
      <c r="T1508" s="66"/>
      <c r="U1508" s="65" t="s">
        <v>90</v>
      </c>
      <c r="V1508" s="64" t="s">
        <v>14410</v>
      </c>
      <c r="W1508" s="66"/>
      <c r="Y1508" s="66"/>
      <c r="Z1508" s="66"/>
      <c r="AA1508" s="65" t="s">
        <v>14382</v>
      </c>
      <c r="AQ1508" s="64">
        <v>68.9000000000001</v>
      </c>
      <c r="AV1508" s="66"/>
      <c r="AX1508" s="66"/>
      <c r="AY1508" s="67" t="s">
        <v>15903</v>
      </c>
      <c r="BE1508" s="66"/>
    </row>
    <row r="1509" spans="1:58">
      <c r="A1509" s="9" t="str">
        <f t="shared" si="72"/>
        <v>2026-01</v>
      </c>
      <c r="B1509" s="9" t="str">
        <f>_xlfn.XLOOKUP(I1509,过机服务商重量差!A:A,过机服务商重量差!G:G)</f>
        <v>风清扬</v>
      </c>
      <c r="C1509" s="9" t="str">
        <f>IF(N1509="FBA","主营产品",IF(N1509="专线","专线",LOOKUP(1,0/((G1509&gt;=提成标准!D:D)*(G1509&lt;提成标准!E:E)),提成标准!C:C)))</f>
        <v>快递大货</v>
      </c>
      <c r="D1509" s="9">
        <f t="shared" si="73"/>
        <v>29</v>
      </c>
      <c r="E1509" s="9">
        <f>_xlfn.XLOOKUP(C1509,提成标准!C:C,提成标准!H:H,"")</f>
        <v>0.1</v>
      </c>
      <c r="F1509" s="9">
        <f t="shared" si="74"/>
        <v>2.9</v>
      </c>
      <c r="G1509" s="9">
        <f>_xlfn.XLOOKUP(I1509,过机服务商重量差!A:A,过机服务商重量差!L:L)</f>
        <v>29</v>
      </c>
      <c r="H1509" s="9" t="str">
        <f ca="1">IFERROR(LOOKUP(1,0/((B1509=名单!B:B)*(VALUE(AY1509)&gt;=名单!E:E)*(VALUE(AY1509)&lt;=名单!G:G)*(AA1509="正常走货")),名单!H:H),"否")</f>
        <v>否</v>
      </c>
      <c r="I1509" s="64" t="s">
        <v>4609</v>
      </c>
      <c r="J1509" s="64" t="s">
        <v>4611</v>
      </c>
      <c r="L1509" s="65" t="s">
        <v>51</v>
      </c>
      <c r="N1509" s="64" t="s">
        <v>18</v>
      </c>
      <c r="O1509" s="66"/>
      <c r="P1509" s="66"/>
      <c r="T1509" s="66"/>
      <c r="U1509" s="65" t="s">
        <v>232</v>
      </c>
      <c r="V1509" s="65" t="s">
        <v>14389</v>
      </c>
      <c r="W1509" s="66"/>
      <c r="Y1509" s="66"/>
      <c r="Z1509" s="66"/>
      <c r="AA1509" s="65" t="s">
        <v>14382</v>
      </c>
      <c r="AQ1509" s="64">
        <v>14.5</v>
      </c>
      <c r="AU1509" s="66"/>
      <c r="AV1509" s="66"/>
      <c r="AW1509" s="66"/>
      <c r="AX1509" s="66"/>
      <c r="AY1509" s="67" t="s">
        <v>15904</v>
      </c>
      <c r="BE1509" s="66"/>
    </row>
    <row r="1510" spans="1:58">
      <c r="A1510" s="9" t="str">
        <f t="shared" si="72"/>
        <v>2026-01</v>
      </c>
      <c r="B1510" s="9" t="str">
        <f>_xlfn.XLOOKUP(I1510,过机服务商重量差!A:A,过机服务商重量差!G:G)</f>
        <v>风清扬</v>
      </c>
      <c r="C1510" s="9" t="str">
        <f>IF(N1510="FBA","主营产品",IF(N1510="专线","专线",LOOKUP(1,0/((G1510&gt;=提成标准!D:D)*(G1510&lt;提成标准!E:E)),提成标准!C:C)))</f>
        <v>快递大货</v>
      </c>
      <c r="D1510" s="9">
        <f t="shared" si="73"/>
        <v>63</v>
      </c>
      <c r="E1510" s="9">
        <f>_xlfn.XLOOKUP(C1510,提成标准!C:C,提成标准!H:H,"")</f>
        <v>0.1</v>
      </c>
      <c r="F1510" s="9">
        <f t="shared" si="74"/>
        <v>6.3</v>
      </c>
      <c r="G1510" s="9">
        <f>_xlfn.XLOOKUP(I1510,过机服务商重量差!A:A,过机服务商重量差!L:L)</f>
        <v>63</v>
      </c>
      <c r="H1510" s="9" t="str">
        <f ca="1">IFERROR(LOOKUP(1,0/((B1510=名单!B:B)*(VALUE(AY1510)&gt;=名单!E:E)*(VALUE(AY1510)&lt;=名单!G:G)*(AA1510="正常走货")),名单!H:H),"否")</f>
        <v>否</v>
      </c>
      <c r="I1510" s="64" t="s">
        <v>4612</v>
      </c>
      <c r="J1510" s="64" t="s">
        <v>4614</v>
      </c>
      <c r="L1510" s="65" t="s">
        <v>51</v>
      </c>
      <c r="N1510" s="64" t="s">
        <v>18</v>
      </c>
      <c r="O1510" s="66"/>
      <c r="P1510" s="66"/>
      <c r="T1510" s="66"/>
      <c r="U1510" s="65" t="s">
        <v>232</v>
      </c>
      <c r="V1510" s="65" t="s">
        <v>14389</v>
      </c>
      <c r="W1510" s="66"/>
      <c r="Y1510" s="66"/>
      <c r="Z1510" s="66"/>
      <c r="AA1510" s="65" t="s">
        <v>14382</v>
      </c>
      <c r="AQ1510" s="64">
        <v>31.5</v>
      </c>
      <c r="AU1510" s="66"/>
      <c r="AV1510" s="66"/>
      <c r="AW1510" s="66"/>
      <c r="AX1510" s="66"/>
      <c r="AY1510" s="67" t="s">
        <v>15905</v>
      </c>
    </row>
    <row r="1511" spans="1:58">
      <c r="A1511" s="9" t="str">
        <f t="shared" si="72"/>
        <v>2026-01</v>
      </c>
      <c r="B1511" s="9" t="str">
        <f>_xlfn.XLOOKUP(I1511,过机服务商重量差!A:A,过机服务商重量差!G:G)</f>
        <v>风清扬</v>
      </c>
      <c r="C1511" s="9" t="str">
        <f>IF(N1511="FBA","主营产品",IF(N1511="专线","专线",LOOKUP(1,0/((G1511&gt;=提成标准!D:D)*(G1511&lt;提成标准!E:E)),提成标准!C:C)))</f>
        <v>快递大货</v>
      </c>
      <c r="D1511" s="9">
        <f t="shared" si="73"/>
        <v>33</v>
      </c>
      <c r="E1511" s="9">
        <f>_xlfn.XLOOKUP(C1511,提成标准!C:C,提成标准!H:H,"")</f>
        <v>0.1</v>
      </c>
      <c r="F1511" s="9">
        <f t="shared" si="74"/>
        <v>3.3</v>
      </c>
      <c r="G1511" s="9">
        <f>_xlfn.XLOOKUP(I1511,过机服务商重量差!A:A,过机服务商重量差!L:L)</f>
        <v>33</v>
      </c>
      <c r="H1511" s="9" t="str">
        <f ca="1">IFERROR(LOOKUP(1,0/((B1511=名单!B:B)*(VALUE(AY1511)&gt;=名单!E:E)*(VALUE(AY1511)&lt;=名单!G:G)*(AA1511="正常走货")),名单!H:H),"否")</f>
        <v>否</v>
      </c>
      <c r="I1511" s="64" t="s">
        <v>4615</v>
      </c>
      <c r="J1511" s="64" t="s">
        <v>50</v>
      </c>
      <c r="L1511" s="65" t="s">
        <v>51</v>
      </c>
      <c r="N1511" s="64" t="s">
        <v>18</v>
      </c>
      <c r="O1511" s="66"/>
      <c r="P1511" s="66"/>
      <c r="T1511" s="66"/>
      <c r="U1511" s="65" t="s">
        <v>604</v>
      </c>
      <c r="V1511" s="65" t="s">
        <v>14410</v>
      </c>
      <c r="W1511" s="66"/>
      <c r="Y1511" s="66"/>
      <c r="Z1511" s="66"/>
      <c r="AA1511" s="65" t="s">
        <v>14382</v>
      </c>
      <c r="AQ1511" s="64">
        <v>0</v>
      </c>
      <c r="AU1511" s="66"/>
      <c r="AV1511" s="66"/>
      <c r="AW1511" s="66"/>
      <c r="AX1511" s="66"/>
      <c r="AY1511" s="67" t="s">
        <v>15906</v>
      </c>
      <c r="BE1511" s="66"/>
    </row>
    <row r="1512" spans="1:58">
      <c r="A1512" s="9" t="str">
        <f t="shared" si="72"/>
        <v>2026-01</v>
      </c>
      <c r="B1512" s="9" t="str">
        <f>_xlfn.XLOOKUP(I1512,过机服务商重量差!A:A,过机服务商重量差!G:G)</f>
        <v>玉麒麟</v>
      </c>
      <c r="C1512" s="9" t="str">
        <f>IF(N1512="FBA","主营产品",IF(N1512="专线","专线",LOOKUP(1,0/((G1512&gt;=提成标准!D:D)*(G1512&lt;提成标准!E:E)),提成标准!C:C)))</f>
        <v>快递大货</v>
      </c>
      <c r="D1512" s="9">
        <f t="shared" si="73"/>
        <v>33</v>
      </c>
      <c r="E1512" s="9">
        <f>_xlfn.XLOOKUP(C1512,提成标准!C:C,提成标准!H:H,"")</f>
        <v>0.1</v>
      </c>
      <c r="F1512" s="9">
        <f t="shared" si="74"/>
        <v>3.3</v>
      </c>
      <c r="G1512" s="9">
        <f>_xlfn.XLOOKUP(I1512,过机服务商重量差!A:A,过机服务商重量差!L:L)</f>
        <v>33</v>
      </c>
      <c r="H1512" s="9" t="str">
        <f ca="1">IFERROR(LOOKUP(1,0/((B1512=名单!B:B)*(VALUE(AY1512)&gt;=名单!E:E)*(VALUE(AY1512)&lt;=名单!G:G)*(AA1512="正常走货")),名单!H:H),"否")</f>
        <v>否</v>
      </c>
      <c r="I1512" s="64" t="s">
        <v>4617</v>
      </c>
      <c r="J1512" s="64" t="s">
        <v>4619</v>
      </c>
      <c r="L1512" s="65" t="s">
        <v>24</v>
      </c>
      <c r="N1512" s="64" t="s">
        <v>18</v>
      </c>
      <c r="O1512" s="66"/>
      <c r="P1512" s="66"/>
      <c r="T1512" s="66"/>
      <c r="U1512" s="65" t="s">
        <v>604</v>
      </c>
      <c r="V1512" s="65" t="s">
        <v>14410</v>
      </c>
      <c r="W1512" s="66"/>
      <c r="Y1512" s="66"/>
      <c r="Z1512" s="66"/>
      <c r="AA1512" s="65" t="s">
        <v>14382</v>
      </c>
      <c r="AQ1512" s="64">
        <v>136.7</v>
      </c>
      <c r="AU1512" s="66"/>
      <c r="AV1512" s="66"/>
      <c r="AW1512" s="66"/>
      <c r="AX1512" s="66"/>
      <c r="AY1512" s="67" t="s">
        <v>15907</v>
      </c>
      <c r="BE1512" s="66"/>
    </row>
    <row r="1513" spans="1:58">
      <c r="A1513" s="9" t="str">
        <f t="shared" si="72"/>
        <v>2026-01</v>
      </c>
      <c r="B1513" s="9" t="str">
        <f>_xlfn.XLOOKUP(I1513,过机服务商重量差!A:A,过机服务商重量差!G:G)</f>
        <v>风清扬</v>
      </c>
      <c r="C1513" s="9" t="str">
        <f>IF(N1513="FBA","主营产品",IF(N1513="专线","专线",LOOKUP(1,0/((G1513&gt;=提成标准!D:D)*(G1513&lt;提成标准!E:E)),提成标准!C:C)))</f>
        <v>快递大货</v>
      </c>
      <c r="D1513" s="9">
        <f t="shared" si="73"/>
        <v>81</v>
      </c>
      <c r="E1513" s="9">
        <f>_xlfn.XLOOKUP(C1513,提成标准!C:C,提成标准!H:H,"")</f>
        <v>0.1</v>
      </c>
      <c r="F1513" s="9">
        <f t="shared" si="74"/>
        <v>8.1</v>
      </c>
      <c r="G1513" s="9">
        <f>_xlfn.XLOOKUP(I1513,过机服务商重量差!A:A,过机服务商重量差!L:L)</f>
        <v>81</v>
      </c>
      <c r="H1513" s="9" t="str">
        <f ca="1">IFERROR(LOOKUP(1,0/((B1513=名单!B:B)*(VALUE(AY1513)&gt;=名单!E:E)*(VALUE(AY1513)&lt;=名单!G:G)*(AA1513="正常走货")),名单!H:H),"否")</f>
        <v>否</v>
      </c>
      <c r="I1513" s="64" t="s">
        <v>4620</v>
      </c>
      <c r="J1513" s="64" t="s">
        <v>50</v>
      </c>
      <c r="L1513" s="65" t="s">
        <v>633</v>
      </c>
      <c r="N1513" s="64" t="s">
        <v>18</v>
      </c>
      <c r="O1513" s="66"/>
      <c r="P1513" s="66"/>
      <c r="T1513" s="66"/>
      <c r="U1513" s="65" t="s">
        <v>604</v>
      </c>
      <c r="V1513" s="65" t="s">
        <v>14410</v>
      </c>
      <c r="W1513" s="66"/>
      <c r="Y1513" s="66"/>
      <c r="Z1513" s="66"/>
      <c r="AA1513" s="65" t="s">
        <v>14382</v>
      </c>
      <c r="AQ1513" s="64">
        <v>87.1</v>
      </c>
      <c r="AU1513" s="66"/>
      <c r="AV1513" s="66"/>
      <c r="AW1513" s="66"/>
      <c r="AX1513" s="66"/>
      <c r="AY1513" s="67" t="s">
        <v>15908</v>
      </c>
      <c r="BE1513" s="66"/>
      <c r="BF1513" s="66"/>
    </row>
    <row r="1514" spans="1:58">
      <c r="A1514" s="9" t="str">
        <f t="shared" si="72"/>
        <v>2026-01</v>
      </c>
      <c r="B1514" s="9" t="str">
        <f>_xlfn.XLOOKUP(I1514,过机服务商重量差!A:A,过机服务商重量差!G:G)</f>
        <v>帅时莹</v>
      </c>
      <c r="C1514" s="9" t="str">
        <f>IF(N1514="FBA","主营产品",IF(N1514="专线","专线",LOOKUP(1,0/((G1514&gt;=提成标准!D:D)*(G1514&lt;提成标准!E:E)),提成标准!C:C)))</f>
        <v>快递小货</v>
      </c>
      <c r="D1514" s="9">
        <f t="shared" si="73"/>
        <v>1</v>
      </c>
      <c r="E1514" s="9">
        <f>_xlfn.XLOOKUP(C1514,提成标准!C:C,提成标准!H:H,"")</f>
        <v>2</v>
      </c>
      <c r="F1514" s="9">
        <f t="shared" si="74"/>
        <v>2</v>
      </c>
      <c r="G1514" s="9">
        <f>_xlfn.XLOOKUP(I1514,过机服务商重量差!A:A,过机服务商重量差!L:L)</f>
        <v>5</v>
      </c>
      <c r="H1514" s="9" t="str">
        <f ca="1">IFERROR(LOOKUP(1,0/((B1514=名单!B:B)*(VALUE(AY1514)&gt;=名单!E:E)*(VALUE(AY1514)&lt;=名单!G:G)*(AA1514="正常走货")),名单!H:H),"否")</f>
        <v>否</v>
      </c>
      <c r="I1514" s="64" t="s">
        <v>4622</v>
      </c>
      <c r="J1514" s="64" t="s">
        <v>4624</v>
      </c>
      <c r="L1514" s="65" t="s">
        <v>586</v>
      </c>
      <c r="N1514" s="64" t="s">
        <v>18</v>
      </c>
      <c r="O1514" s="66"/>
      <c r="P1514" s="66"/>
      <c r="T1514" s="66"/>
      <c r="U1514" s="65" t="s">
        <v>191</v>
      </c>
      <c r="V1514" s="65" t="s">
        <v>14413</v>
      </c>
      <c r="W1514" s="66"/>
      <c r="Y1514" s="66"/>
      <c r="Z1514" s="66"/>
      <c r="AA1514" s="65" t="s">
        <v>14382</v>
      </c>
      <c r="AQ1514" s="64">
        <v>167.39</v>
      </c>
      <c r="AU1514" s="66"/>
      <c r="AV1514" s="66"/>
      <c r="AW1514" s="66"/>
      <c r="AX1514" s="66"/>
      <c r="AY1514" s="67" t="s">
        <v>15909</v>
      </c>
      <c r="BE1514" s="66"/>
      <c r="BF1514" s="66"/>
    </row>
    <row r="1515" spans="1:58">
      <c r="A1515" s="9" t="str">
        <f t="shared" si="72"/>
        <v>2026-01</v>
      </c>
      <c r="B1515" s="9" t="str">
        <f>_xlfn.XLOOKUP(I1515,过机服务商重量差!A:A,过机服务商重量差!G:G)</f>
        <v>无崖子</v>
      </c>
      <c r="C1515" s="9" t="str">
        <f>IF(N1515="FBA","主营产品",IF(N1515="专线","专线",LOOKUP(1,0/((G1515&gt;=提成标准!D:D)*(G1515&lt;提成标准!E:E)),提成标准!C:C)))</f>
        <v>快递小货</v>
      </c>
      <c r="D1515" s="9">
        <f t="shared" si="73"/>
        <v>1</v>
      </c>
      <c r="E1515" s="9">
        <f>_xlfn.XLOOKUP(C1515,提成标准!C:C,提成标准!H:H,"")</f>
        <v>2</v>
      </c>
      <c r="F1515" s="9">
        <f t="shared" si="74"/>
        <v>2</v>
      </c>
      <c r="G1515" s="9">
        <f>_xlfn.XLOOKUP(I1515,过机服务商重量差!A:A,过机服务商重量差!L:L)</f>
        <v>0.5</v>
      </c>
      <c r="H1515" s="9" t="str">
        <f ca="1">IFERROR(LOOKUP(1,0/((B1515=名单!B:B)*(VALUE(AY1515)&gt;=名单!E:E)*(VALUE(AY1515)&lt;=名单!G:G)*(AA1515="正常走货")),名单!H:H),"否")</f>
        <v>是</v>
      </c>
      <c r="I1515" s="64" t="s">
        <v>4625</v>
      </c>
      <c r="J1515" s="64" t="s">
        <v>4627</v>
      </c>
      <c r="L1515" s="65" t="s">
        <v>603</v>
      </c>
      <c r="N1515" s="64" t="s">
        <v>18</v>
      </c>
      <c r="O1515" s="66"/>
      <c r="P1515" s="66"/>
      <c r="T1515" s="66"/>
      <c r="U1515" s="65" t="s">
        <v>328</v>
      </c>
      <c r="V1515" s="65" t="s">
        <v>14385</v>
      </c>
      <c r="W1515" s="66"/>
      <c r="Y1515" s="66"/>
      <c r="Z1515" s="66"/>
      <c r="AA1515" s="65" t="s">
        <v>14382</v>
      </c>
      <c r="AQ1515" s="64">
        <v>110.3</v>
      </c>
      <c r="AU1515" s="66"/>
      <c r="AV1515" s="66"/>
      <c r="AW1515" s="66"/>
      <c r="AX1515" s="66"/>
      <c r="AY1515" s="67" t="s">
        <v>15910</v>
      </c>
      <c r="BE1515" s="66"/>
      <c r="BF1515" s="66"/>
    </row>
    <row r="1516" spans="1:58">
      <c r="A1516" s="9" t="str">
        <f t="shared" si="72"/>
        <v>2026-01</v>
      </c>
      <c r="B1516" s="9" t="str">
        <f>_xlfn.XLOOKUP(I1516,过机服务商重量差!A:A,过机服务商重量差!G:G)</f>
        <v>玉麒麟</v>
      </c>
      <c r="C1516" s="9" t="str">
        <f>IF(N1516="FBA","主营产品",IF(N1516="专线","专线",LOOKUP(1,0/((G1516&gt;=提成标准!D:D)*(G1516&lt;提成标准!E:E)),提成标准!C:C)))</f>
        <v>快递大货</v>
      </c>
      <c r="D1516" s="9">
        <f t="shared" si="73"/>
        <v>29</v>
      </c>
      <c r="E1516" s="9">
        <f>_xlfn.XLOOKUP(C1516,提成标准!C:C,提成标准!H:H,"")</f>
        <v>0.1</v>
      </c>
      <c r="F1516" s="9">
        <f t="shared" si="74"/>
        <v>2.9</v>
      </c>
      <c r="G1516" s="9">
        <f>_xlfn.XLOOKUP(I1516,过机服务商重量差!A:A,过机服务商重量差!L:L)</f>
        <v>29</v>
      </c>
      <c r="H1516" s="9" t="str">
        <f ca="1">IFERROR(LOOKUP(1,0/((B1516=名单!B:B)*(VALUE(AY1516)&gt;=名单!E:E)*(VALUE(AY1516)&lt;=名单!G:G)*(AA1516="正常走货")),名单!H:H),"否")</f>
        <v>否</v>
      </c>
      <c r="I1516" s="64" t="s">
        <v>4628</v>
      </c>
      <c r="J1516" s="64" t="s">
        <v>4630</v>
      </c>
      <c r="L1516" s="65" t="s">
        <v>17</v>
      </c>
      <c r="N1516" s="64" t="s">
        <v>18</v>
      </c>
      <c r="O1516" s="66"/>
      <c r="P1516" s="66"/>
      <c r="T1516" s="66"/>
      <c r="U1516" s="65" t="s">
        <v>191</v>
      </c>
      <c r="V1516" s="65" t="s">
        <v>14413</v>
      </c>
      <c r="W1516" s="66"/>
      <c r="Y1516" s="66"/>
      <c r="Z1516" s="66"/>
      <c r="AA1516" s="65" t="s">
        <v>14382</v>
      </c>
      <c r="AQ1516" s="64">
        <v>186</v>
      </c>
      <c r="AU1516" s="66"/>
      <c r="AV1516" s="66"/>
      <c r="AW1516" s="66"/>
      <c r="AX1516" s="66"/>
      <c r="AY1516" s="67" t="s">
        <v>15911</v>
      </c>
      <c r="BE1516" s="66"/>
      <c r="BF1516" s="66"/>
    </row>
    <row r="1517" spans="1:58">
      <c r="A1517" s="9" t="str">
        <f t="shared" si="72"/>
        <v>2026-01</v>
      </c>
      <c r="B1517" s="9" t="str">
        <f>_xlfn.XLOOKUP(I1517,过机服务商重量差!A:A,过机服务商重量差!G:G)</f>
        <v>玉麒麟</v>
      </c>
      <c r="C1517" s="9" t="str">
        <f>IF(N1517="FBA","主营产品",IF(N1517="专线","专线",LOOKUP(1,0/((G1517&gt;=提成标准!D:D)*(G1517&lt;提成标准!E:E)),提成标准!C:C)))</f>
        <v>快递大货</v>
      </c>
      <c r="D1517" s="9">
        <f t="shared" si="73"/>
        <v>34</v>
      </c>
      <c r="E1517" s="9">
        <f>_xlfn.XLOOKUP(C1517,提成标准!C:C,提成标准!H:H,"")</f>
        <v>0.1</v>
      </c>
      <c r="F1517" s="9">
        <f t="shared" si="74"/>
        <v>3.4</v>
      </c>
      <c r="G1517" s="9">
        <f>_xlfn.XLOOKUP(I1517,过机服务商重量差!A:A,过机服务商重量差!L:L)</f>
        <v>34</v>
      </c>
      <c r="H1517" s="9" t="str">
        <f ca="1">IFERROR(LOOKUP(1,0/((B1517=名单!B:B)*(VALUE(AY1517)&gt;=名单!E:E)*(VALUE(AY1517)&lt;=名单!G:G)*(AA1517="正常走货")),名单!H:H),"否")</f>
        <v>否</v>
      </c>
      <c r="I1517" s="64" t="s">
        <v>4631</v>
      </c>
      <c r="J1517" s="64" t="s">
        <v>4633</v>
      </c>
      <c r="L1517" s="65" t="s">
        <v>17</v>
      </c>
      <c r="N1517" s="64" t="s">
        <v>18</v>
      </c>
      <c r="O1517" s="66"/>
      <c r="P1517" s="66"/>
      <c r="T1517" s="66"/>
      <c r="U1517" s="65" t="s">
        <v>191</v>
      </c>
      <c r="V1517" s="64" t="s">
        <v>14413</v>
      </c>
      <c r="W1517" s="66"/>
      <c r="Y1517" s="66"/>
      <c r="Z1517" s="66"/>
      <c r="AA1517" s="65" t="s">
        <v>14382</v>
      </c>
      <c r="AQ1517" s="64">
        <v>202</v>
      </c>
      <c r="AV1517" s="66"/>
      <c r="AW1517" s="66"/>
      <c r="AX1517" s="66"/>
      <c r="AY1517" s="67" t="s">
        <v>15912</v>
      </c>
      <c r="BE1517" s="66"/>
      <c r="BF1517" s="66"/>
    </row>
    <row r="1518" spans="1:58">
      <c r="A1518" s="9" t="str">
        <f t="shared" si="72"/>
        <v>2026-01</v>
      </c>
      <c r="B1518" s="9" t="str">
        <f>_xlfn.XLOOKUP(I1518,过机服务商重量差!A:A,过机服务商重量差!G:G)</f>
        <v>帅时莹</v>
      </c>
      <c r="C1518" s="9" t="str">
        <f>IF(N1518="FBA","主营产品",IF(N1518="专线","专线",LOOKUP(1,0/((G1518&gt;=提成标准!D:D)*(G1518&lt;提成标准!E:E)),提成标准!C:C)))</f>
        <v>快递小货</v>
      </c>
      <c r="D1518" s="9">
        <f t="shared" si="73"/>
        <v>1</v>
      </c>
      <c r="E1518" s="9">
        <f>_xlfn.XLOOKUP(C1518,提成标准!C:C,提成标准!H:H,"")</f>
        <v>2</v>
      </c>
      <c r="F1518" s="9">
        <f t="shared" si="74"/>
        <v>2</v>
      </c>
      <c r="G1518" s="9">
        <f>_xlfn.XLOOKUP(I1518,过机服务商重量差!A:A,过机服务商重量差!L:L)</f>
        <v>6</v>
      </c>
      <c r="H1518" s="9" t="str">
        <f ca="1">IFERROR(LOOKUP(1,0/((B1518=名单!B:B)*(VALUE(AY1518)&gt;=名单!E:E)*(VALUE(AY1518)&lt;=名单!G:G)*(AA1518="正常走货")),名单!H:H),"否")</f>
        <v>否</v>
      </c>
      <c r="I1518" s="64" t="s">
        <v>4634</v>
      </c>
      <c r="J1518" s="64" t="s">
        <v>4636</v>
      </c>
      <c r="L1518" s="65" t="s">
        <v>140</v>
      </c>
      <c r="N1518" s="64" t="s">
        <v>18</v>
      </c>
      <c r="O1518" s="66"/>
      <c r="P1518" s="66"/>
      <c r="T1518" s="66"/>
      <c r="U1518" s="65" t="s">
        <v>187</v>
      </c>
      <c r="V1518" s="65" t="s">
        <v>14413</v>
      </c>
      <c r="W1518" s="66"/>
      <c r="Y1518" s="66"/>
      <c r="Z1518" s="66"/>
      <c r="AA1518" s="65" t="s">
        <v>14382</v>
      </c>
      <c r="AQ1518" s="64">
        <v>109.66</v>
      </c>
      <c r="AU1518" s="66"/>
      <c r="AV1518" s="66"/>
      <c r="AW1518" s="66"/>
      <c r="AX1518" s="66"/>
      <c r="AY1518" s="67" t="s">
        <v>15913</v>
      </c>
      <c r="BE1518" s="66"/>
    </row>
    <row r="1519" spans="1:58">
      <c r="A1519" s="9" t="str">
        <f t="shared" si="72"/>
        <v>2026-01</v>
      </c>
      <c r="B1519" s="9" t="str">
        <f>_xlfn.XLOOKUP(I1519,过机服务商重量差!A:A,过机服务商重量差!G:G)</f>
        <v>风清扬</v>
      </c>
      <c r="C1519" s="9" t="str">
        <f>IF(N1519="FBA","主营产品",IF(N1519="专线","专线",LOOKUP(1,0/((G1519&gt;=提成标准!D:D)*(G1519&lt;提成标准!E:E)),提成标准!C:C)))</f>
        <v>快递大货</v>
      </c>
      <c r="D1519" s="9">
        <f t="shared" si="73"/>
        <v>59</v>
      </c>
      <c r="E1519" s="9">
        <f>_xlfn.XLOOKUP(C1519,提成标准!C:C,提成标准!H:H,"")</f>
        <v>0.1</v>
      </c>
      <c r="F1519" s="9">
        <f t="shared" si="74"/>
        <v>5.9</v>
      </c>
      <c r="G1519" s="9">
        <f>_xlfn.XLOOKUP(I1519,过机服务商重量差!A:A,过机服务商重量差!L:L)</f>
        <v>59</v>
      </c>
      <c r="H1519" s="9" t="str">
        <f ca="1">IFERROR(LOOKUP(1,0/((B1519=名单!B:B)*(VALUE(AY1519)&gt;=名单!E:E)*(VALUE(AY1519)&lt;=名单!G:G)*(AA1519="正常走货")),名单!H:H),"否")</f>
        <v>否</v>
      </c>
      <c r="I1519" s="64" t="s">
        <v>4637</v>
      </c>
      <c r="J1519" s="64" t="s">
        <v>50</v>
      </c>
      <c r="L1519" s="65" t="s">
        <v>633</v>
      </c>
      <c r="N1519" s="64" t="s">
        <v>18</v>
      </c>
      <c r="O1519" s="66"/>
      <c r="P1519" s="66"/>
      <c r="T1519" s="66"/>
      <c r="U1519" s="65" t="s">
        <v>604</v>
      </c>
      <c r="V1519" s="65" t="s">
        <v>14410</v>
      </c>
      <c r="W1519" s="66"/>
      <c r="Y1519" s="66"/>
      <c r="Z1519" s="66"/>
      <c r="AA1519" s="65" t="s">
        <v>14382</v>
      </c>
      <c r="AQ1519" s="64">
        <v>59</v>
      </c>
      <c r="AV1519" s="66"/>
      <c r="AX1519" s="66"/>
      <c r="AY1519" s="67" t="s">
        <v>15914</v>
      </c>
    </row>
    <row r="1520" spans="1:58">
      <c r="A1520" s="9" t="str">
        <f t="shared" si="72"/>
        <v>2026-01</v>
      </c>
      <c r="B1520" s="9" t="str">
        <f>_xlfn.XLOOKUP(I1520,过机服务商重量差!A:A,过机服务商重量差!G:G)</f>
        <v>玉麒麟</v>
      </c>
      <c r="C1520" s="9" t="str">
        <f>IF(N1520="FBA","主营产品",IF(N1520="专线","专线",LOOKUP(1,0/((G1520&gt;=提成标准!D:D)*(G1520&lt;提成标准!E:E)),提成标准!C:C)))</f>
        <v>快递大货</v>
      </c>
      <c r="D1520" s="9">
        <f t="shared" si="73"/>
        <v>40</v>
      </c>
      <c r="E1520" s="9">
        <f>_xlfn.XLOOKUP(C1520,提成标准!C:C,提成标准!H:H,"")</f>
        <v>0.1</v>
      </c>
      <c r="F1520" s="9">
        <f t="shared" si="74"/>
        <v>4</v>
      </c>
      <c r="G1520" s="9">
        <f>_xlfn.XLOOKUP(I1520,过机服务商重量差!A:A,过机服务商重量差!L:L)</f>
        <v>40</v>
      </c>
      <c r="H1520" s="9" t="str">
        <f ca="1">IFERROR(LOOKUP(1,0/((B1520=名单!B:B)*(VALUE(AY1520)&gt;=名单!E:E)*(VALUE(AY1520)&lt;=名单!G:G)*(AA1520="正常走货")),名单!H:H),"否")</f>
        <v>否</v>
      </c>
      <c r="I1520" s="64" t="s">
        <v>4639</v>
      </c>
      <c r="J1520" s="64" t="s">
        <v>4641</v>
      </c>
      <c r="L1520" s="65" t="s">
        <v>17</v>
      </c>
      <c r="N1520" s="64" t="s">
        <v>18</v>
      </c>
      <c r="O1520" s="66"/>
      <c r="P1520" s="66"/>
      <c r="T1520" s="66"/>
      <c r="U1520" s="65" t="s">
        <v>390</v>
      </c>
      <c r="V1520" s="65" t="s">
        <v>14389</v>
      </c>
      <c r="W1520" s="66"/>
      <c r="Y1520" s="66"/>
      <c r="Z1520" s="66"/>
      <c r="AA1520" s="65" t="s">
        <v>14382</v>
      </c>
      <c r="AQ1520" s="64">
        <v>648</v>
      </c>
      <c r="AV1520" s="66"/>
      <c r="AX1520" s="66"/>
      <c r="AY1520" s="67" t="s">
        <v>15915</v>
      </c>
      <c r="BE1520" s="66"/>
    </row>
    <row r="1521" spans="1:58">
      <c r="A1521" s="9" t="str">
        <f t="shared" si="72"/>
        <v>2026-01</v>
      </c>
      <c r="B1521" s="9" t="str">
        <f>_xlfn.XLOOKUP(I1521,过机服务商重量差!A:A,过机服务商重量差!G:G)</f>
        <v>玉麒麟</v>
      </c>
      <c r="C1521" s="9" t="str">
        <f>IF(N1521="FBA","主营产品",IF(N1521="专线","专线",LOOKUP(1,0/((G1521&gt;=提成标准!D:D)*(G1521&lt;提成标准!E:E)),提成标准!C:C)))</f>
        <v>快递大货</v>
      </c>
      <c r="D1521" s="9">
        <f t="shared" si="73"/>
        <v>21</v>
      </c>
      <c r="E1521" s="9">
        <f>_xlfn.XLOOKUP(C1521,提成标准!C:C,提成标准!H:H,"")</f>
        <v>0.1</v>
      </c>
      <c r="F1521" s="9">
        <f t="shared" si="74"/>
        <v>2.1</v>
      </c>
      <c r="G1521" s="9">
        <f>_xlfn.XLOOKUP(I1521,过机服务商重量差!A:A,过机服务商重量差!L:L)</f>
        <v>21</v>
      </c>
      <c r="H1521" s="9" t="str">
        <f ca="1">IFERROR(LOOKUP(1,0/((B1521=名单!B:B)*(VALUE(AY1521)&gt;=名单!E:E)*(VALUE(AY1521)&lt;=名单!G:G)*(AA1521="正常走货")),名单!H:H),"否")</f>
        <v>否</v>
      </c>
      <c r="I1521" s="64" t="s">
        <v>4642</v>
      </c>
      <c r="J1521" s="64" t="s">
        <v>4644</v>
      </c>
      <c r="L1521" s="65" t="s">
        <v>17</v>
      </c>
      <c r="N1521" s="64" t="s">
        <v>18</v>
      </c>
      <c r="O1521" s="66"/>
      <c r="P1521" s="66"/>
      <c r="T1521" s="66"/>
      <c r="U1521" s="65" t="s">
        <v>390</v>
      </c>
      <c r="V1521" s="65" t="s">
        <v>14389</v>
      </c>
      <c r="W1521" s="66"/>
      <c r="Y1521" s="66"/>
      <c r="Z1521" s="66"/>
      <c r="AA1521" s="65" t="s">
        <v>14382</v>
      </c>
      <c r="AQ1521" s="64">
        <v>254.9</v>
      </c>
      <c r="AU1521" s="66"/>
      <c r="AV1521" s="66"/>
      <c r="AW1521" s="66"/>
      <c r="AX1521" s="66"/>
      <c r="AY1521" s="67" t="s">
        <v>15916</v>
      </c>
      <c r="BE1521" s="66"/>
    </row>
    <row r="1522" spans="1:58">
      <c r="A1522" s="9" t="str">
        <f t="shared" si="72"/>
        <v>2026-01</v>
      </c>
      <c r="B1522" s="9" t="str">
        <f>_xlfn.XLOOKUP(I1522,过机服务商重量差!A:A,过机服务商重量差!G:G)</f>
        <v>风清扬</v>
      </c>
      <c r="C1522" s="9" t="str">
        <f>IF(N1522="FBA","主营产品",IF(N1522="专线","专线",LOOKUP(1,0/((G1522&gt;=提成标准!D:D)*(G1522&lt;提成标准!E:E)),提成标准!C:C)))</f>
        <v>快递大货</v>
      </c>
      <c r="D1522" s="9">
        <f t="shared" si="73"/>
        <v>47</v>
      </c>
      <c r="E1522" s="9">
        <f>_xlfn.XLOOKUP(C1522,提成标准!C:C,提成标准!H:H,"")</f>
        <v>0.1</v>
      </c>
      <c r="F1522" s="9">
        <f t="shared" si="74"/>
        <v>4.7</v>
      </c>
      <c r="G1522" s="9">
        <f>_xlfn.XLOOKUP(I1522,过机服务商重量差!A:A,过机服务商重量差!L:L)</f>
        <v>47</v>
      </c>
      <c r="H1522" s="9" t="str">
        <f ca="1">IFERROR(LOOKUP(1,0/((B1522=名单!B:B)*(VALUE(AY1522)&gt;=名单!E:E)*(VALUE(AY1522)&lt;=名单!G:G)*(AA1522="正常走货")),名单!H:H),"否")</f>
        <v>否</v>
      </c>
      <c r="I1522" s="64" t="s">
        <v>4645</v>
      </c>
      <c r="J1522" s="64" t="s">
        <v>4647</v>
      </c>
      <c r="L1522" s="65" t="s">
        <v>51</v>
      </c>
      <c r="N1522" s="64" t="s">
        <v>18</v>
      </c>
      <c r="O1522" s="66"/>
      <c r="P1522" s="66"/>
      <c r="T1522" s="66"/>
      <c r="U1522" s="65" t="s">
        <v>390</v>
      </c>
      <c r="V1522" s="65" t="s">
        <v>14389</v>
      </c>
      <c r="W1522" s="66"/>
      <c r="Y1522" s="66"/>
      <c r="Z1522" s="66"/>
      <c r="AA1522" s="65" t="s">
        <v>14382</v>
      </c>
      <c r="AQ1522" s="64">
        <v>244</v>
      </c>
      <c r="AU1522" s="66"/>
      <c r="AV1522" s="66"/>
      <c r="AW1522" s="66"/>
      <c r="AX1522" s="66"/>
      <c r="AY1522" s="67" t="s">
        <v>15917</v>
      </c>
      <c r="BE1522" s="66"/>
    </row>
    <row r="1523" spans="1:58">
      <c r="A1523" s="9" t="str">
        <f t="shared" si="72"/>
        <v>2026-01</v>
      </c>
      <c r="B1523" s="9" t="str">
        <f>_xlfn.XLOOKUP(I1523,过机服务商重量差!A:A,过机服务商重量差!G:G)</f>
        <v>风清扬</v>
      </c>
      <c r="C1523" s="9" t="str">
        <f>IF(N1523="FBA","主营产品",IF(N1523="专线","专线",LOOKUP(1,0/((G1523&gt;=提成标准!D:D)*(G1523&lt;提成标准!E:E)),提成标准!C:C)))</f>
        <v>快递大货</v>
      </c>
      <c r="D1523" s="9">
        <f t="shared" si="73"/>
        <v>127</v>
      </c>
      <c r="E1523" s="9">
        <f>_xlfn.XLOOKUP(C1523,提成标准!C:C,提成标准!H:H,"")</f>
        <v>0.1</v>
      </c>
      <c r="F1523" s="9">
        <f t="shared" si="74"/>
        <v>12.7</v>
      </c>
      <c r="G1523" s="9">
        <f>_xlfn.XLOOKUP(I1523,过机服务商重量差!A:A,过机服务商重量差!L:L)</f>
        <v>127</v>
      </c>
      <c r="H1523" s="9" t="str">
        <f ca="1">IFERROR(LOOKUP(1,0/((B1523=名单!B:B)*(VALUE(AY1523)&gt;=名单!E:E)*(VALUE(AY1523)&lt;=名单!G:G)*(AA1523="正常走货")),名单!H:H),"否")</f>
        <v>否</v>
      </c>
      <c r="I1523" s="64" t="s">
        <v>4648</v>
      </c>
      <c r="J1523" s="64" t="s">
        <v>50</v>
      </c>
      <c r="L1523" s="65" t="s">
        <v>4403</v>
      </c>
      <c r="N1523" s="64" t="s">
        <v>18</v>
      </c>
      <c r="O1523" s="66"/>
      <c r="P1523" s="66"/>
      <c r="T1523" s="66"/>
      <c r="U1523" s="65" t="s">
        <v>604</v>
      </c>
      <c r="V1523" s="65" t="s">
        <v>14410</v>
      </c>
      <c r="W1523" s="66"/>
      <c r="Y1523" s="66"/>
      <c r="Z1523" s="66"/>
      <c r="AA1523" s="65" t="s">
        <v>14382</v>
      </c>
      <c r="AQ1523" s="64">
        <v>100</v>
      </c>
      <c r="AV1523" s="66"/>
      <c r="AX1523" s="66"/>
      <c r="AY1523" s="67" t="s">
        <v>15918</v>
      </c>
      <c r="BE1523" s="66"/>
    </row>
    <row r="1524" spans="1:58">
      <c r="A1524" s="9" t="str">
        <f t="shared" si="72"/>
        <v>2026-01</v>
      </c>
      <c r="B1524" s="9" t="str">
        <f>_xlfn.XLOOKUP(I1524,过机服务商重量差!A:A,过机服务商重量差!G:G)</f>
        <v>玉麒麟</v>
      </c>
      <c r="C1524" s="9" t="str">
        <f>IF(N1524="FBA","主营产品",IF(N1524="专线","专线",LOOKUP(1,0/((G1524&gt;=提成标准!D:D)*(G1524&lt;提成标准!E:E)),提成标准!C:C)))</f>
        <v>快递小货</v>
      </c>
      <c r="D1524" s="9">
        <f t="shared" si="73"/>
        <v>1</v>
      </c>
      <c r="E1524" s="9">
        <f>_xlfn.XLOOKUP(C1524,提成标准!C:C,提成标准!H:H,"")</f>
        <v>2</v>
      </c>
      <c r="F1524" s="9">
        <f t="shared" si="74"/>
        <v>2</v>
      </c>
      <c r="G1524" s="9">
        <f>_xlfn.XLOOKUP(I1524,过机服务商重量差!A:A,过机服务商重量差!L:L)</f>
        <v>15.5</v>
      </c>
      <c r="H1524" s="9" t="str">
        <f ca="1">IFERROR(LOOKUP(1,0/((B1524=名单!B:B)*(VALUE(AY1524)&gt;=名单!E:E)*(VALUE(AY1524)&lt;=名单!G:G)*(AA1524="正常走货")),名单!H:H),"否")</f>
        <v>否</v>
      </c>
      <c r="I1524" s="64" t="s">
        <v>4650</v>
      </c>
      <c r="J1524" s="64" t="s">
        <v>4652</v>
      </c>
      <c r="L1524" s="65" t="s">
        <v>17</v>
      </c>
      <c r="N1524" s="64" t="s">
        <v>18</v>
      </c>
      <c r="O1524" s="66"/>
      <c r="P1524" s="66"/>
      <c r="T1524" s="66"/>
      <c r="U1524" s="65" t="s">
        <v>292</v>
      </c>
      <c r="V1524" s="65" t="s">
        <v>14413</v>
      </c>
      <c r="W1524" s="66"/>
      <c r="Y1524" s="66"/>
      <c r="Z1524" s="66"/>
      <c r="AA1524" s="65" t="s">
        <v>14382</v>
      </c>
      <c r="AQ1524" s="64">
        <v>92.87</v>
      </c>
      <c r="AU1524" s="66"/>
      <c r="AV1524" s="66"/>
      <c r="AW1524" s="66"/>
      <c r="AX1524" s="66"/>
      <c r="AY1524" s="67" t="s">
        <v>15919</v>
      </c>
      <c r="BE1524" s="66"/>
    </row>
    <row r="1525" spans="1:58">
      <c r="A1525" s="9" t="str">
        <f t="shared" si="72"/>
        <v>2026-01</v>
      </c>
      <c r="B1525" s="9" t="str">
        <f>_xlfn.XLOOKUP(I1525,过机服务商重量差!A:A,过机服务商重量差!G:G)</f>
        <v>小旋风</v>
      </c>
      <c r="C1525" s="9" t="str">
        <f>IF(N1525="FBA","主营产品",IF(N1525="专线","专线",LOOKUP(1,0/((G1525&gt;=提成标准!D:D)*(G1525&lt;提成标准!E:E)),提成标准!C:C)))</f>
        <v>快递大货</v>
      </c>
      <c r="D1525" s="9">
        <f t="shared" si="73"/>
        <v>324.5</v>
      </c>
      <c r="E1525" s="9">
        <f>_xlfn.XLOOKUP(C1525,提成标准!C:C,提成标准!H:H,"")</f>
        <v>0.1</v>
      </c>
      <c r="F1525" s="9">
        <f t="shared" si="74"/>
        <v>32.45</v>
      </c>
      <c r="G1525" s="9">
        <f>_xlfn.XLOOKUP(I1525,过机服务商重量差!A:A,过机服务商重量差!L:L)</f>
        <v>324.5</v>
      </c>
      <c r="H1525" s="9" t="str">
        <f ca="1">IFERROR(LOOKUP(1,0/((B1525=名单!B:B)*(VALUE(AY1525)&gt;=名单!E:E)*(VALUE(AY1525)&lt;=名单!G:G)*(AA1525="正常走货")),名单!H:H),"否")</f>
        <v>否</v>
      </c>
      <c r="I1525" s="64" t="s">
        <v>4653</v>
      </c>
      <c r="J1525" s="64" t="s">
        <v>4655</v>
      </c>
      <c r="L1525" s="65" t="s">
        <v>364</v>
      </c>
      <c r="N1525" s="64" t="s">
        <v>18</v>
      </c>
      <c r="O1525" s="66"/>
      <c r="P1525" s="66"/>
      <c r="T1525" s="66"/>
      <c r="U1525" s="65" t="s">
        <v>328</v>
      </c>
      <c r="V1525" s="65" t="s">
        <v>14385</v>
      </c>
      <c r="W1525" s="66"/>
      <c r="Y1525" s="66"/>
      <c r="Z1525" s="66"/>
      <c r="AA1525" s="65" t="s">
        <v>14382</v>
      </c>
      <c r="AQ1525" s="64">
        <v>2528.11</v>
      </c>
      <c r="AU1525" s="66"/>
      <c r="AV1525" s="66"/>
      <c r="AW1525" s="66"/>
      <c r="AX1525" s="66"/>
      <c r="AY1525" s="67" t="s">
        <v>15920</v>
      </c>
      <c r="BE1525" s="66"/>
    </row>
    <row r="1526" spans="1:58">
      <c r="A1526" s="9" t="str">
        <f t="shared" si="72"/>
        <v>2026-01</v>
      </c>
      <c r="B1526" s="9" t="str">
        <f>_xlfn.XLOOKUP(I1526,过机服务商重量差!A:A,过机服务商重量差!G:G)</f>
        <v>小旋风</v>
      </c>
      <c r="C1526" s="9" t="str">
        <f>IF(N1526="FBA","主营产品",IF(N1526="专线","专线",LOOKUP(1,0/((G1526&gt;=提成标准!D:D)*(G1526&lt;提成标准!E:E)),提成标准!C:C)))</f>
        <v>快递小货</v>
      </c>
      <c r="D1526" s="9">
        <f t="shared" si="73"/>
        <v>1</v>
      </c>
      <c r="E1526" s="9">
        <f>_xlfn.XLOOKUP(C1526,提成标准!C:C,提成标准!H:H,"")</f>
        <v>2</v>
      </c>
      <c r="F1526" s="9">
        <f t="shared" si="74"/>
        <v>2</v>
      </c>
      <c r="G1526" s="9">
        <f>_xlfn.XLOOKUP(I1526,过机服务商重量差!A:A,过机服务商重量差!L:L)</f>
        <v>3</v>
      </c>
      <c r="H1526" s="9" t="str">
        <f ca="1">IFERROR(LOOKUP(1,0/((B1526=名单!B:B)*(VALUE(AY1526)&gt;=名单!E:E)*(VALUE(AY1526)&lt;=名单!G:G)*(AA1526="正常走货")),名单!H:H),"否")</f>
        <v>否</v>
      </c>
      <c r="I1526" s="64" t="s">
        <v>4656</v>
      </c>
      <c r="J1526" s="64" t="s">
        <v>4658</v>
      </c>
      <c r="L1526" s="65" t="s">
        <v>310</v>
      </c>
      <c r="N1526" s="64" t="s">
        <v>18</v>
      </c>
      <c r="O1526" s="66"/>
      <c r="P1526" s="66"/>
      <c r="T1526" s="66"/>
      <c r="U1526" s="65" t="s">
        <v>116</v>
      </c>
      <c r="V1526" s="65" t="s">
        <v>14385</v>
      </c>
      <c r="W1526" s="66"/>
      <c r="Y1526" s="66"/>
      <c r="Z1526" s="66"/>
      <c r="AA1526" s="65" t="s">
        <v>14382</v>
      </c>
      <c r="AQ1526" s="64">
        <v>64</v>
      </c>
      <c r="AU1526" s="66"/>
      <c r="AV1526" s="66"/>
      <c r="AW1526" s="66"/>
      <c r="AX1526" s="66"/>
      <c r="AY1526" s="67" t="s">
        <v>15921</v>
      </c>
      <c r="BE1526" s="66"/>
    </row>
    <row r="1527" spans="1:58">
      <c r="A1527" s="9" t="str">
        <f t="shared" si="72"/>
        <v>2026-01</v>
      </c>
      <c r="B1527" s="9" t="str">
        <f>_xlfn.XLOOKUP(I1527,过机服务商重量差!A:A,过机服务商重量差!G:G)</f>
        <v>玉麒麟</v>
      </c>
      <c r="C1527" s="9" t="str">
        <f>IF(N1527="FBA","主营产品",IF(N1527="专线","专线",LOOKUP(1,0/((G1527&gt;=提成标准!D:D)*(G1527&lt;提成标准!E:E)),提成标准!C:C)))</f>
        <v>快递小货</v>
      </c>
      <c r="D1527" s="9">
        <f t="shared" si="73"/>
        <v>1</v>
      </c>
      <c r="E1527" s="9">
        <f>_xlfn.XLOOKUP(C1527,提成标准!C:C,提成标准!H:H,"")</f>
        <v>2</v>
      </c>
      <c r="F1527" s="9">
        <f t="shared" si="74"/>
        <v>2</v>
      </c>
      <c r="G1527" s="9">
        <f>_xlfn.XLOOKUP(I1527,过机服务商重量差!A:A,过机服务商重量差!L:L)</f>
        <v>12.5</v>
      </c>
      <c r="H1527" s="9" t="str">
        <f ca="1">IFERROR(LOOKUP(1,0/((B1527=名单!B:B)*(VALUE(AY1527)&gt;=名单!E:E)*(VALUE(AY1527)&lt;=名单!G:G)*(AA1527="正常走货")),名单!H:H),"否")</f>
        <v>否</v>
      </c>
      <c r="I1527" s="64" t="s">
        <v>4659</v>
      </c>
      <c r="J1527" s="64" t="s">
        <v>4661</v>
      </c>
      <c r="L1527" s="65" t="s">
        <v>17</v>
      </c>
      <c r="N1527" s="64" t="s">
        <v>18</v>
      </c>
      <c r="O1527" s="66"/>
      <c r="P1527" s="66"/>
      <c r="T1527" s="66"/>
      <c r="U1527" s="65" t="s">
        <v>328</v>
      </c>
      <c r="V1527" s="65" t="s">
        <v>14385</v>
      </c>
      <c r="W1527" s="66"/>
      <c r="Y1527" s="66"/>
      <c r="Z1527" s="66"/>
      <c r="AA1527" s="65" t="s">
        <v>14382</v>
      </c>
      <c r="AQ1527" s="64">
        <v>91.6</v>
      </c>
      <c r="AU1527" s="66"/>
      <c r="AV1527" s="66"/>
      <c r="AW1527" s="66"/>
      <c r="AX1527" s="66"/>
      <c r="AY1527" s="67" t="s">
        <v>15922</v>
      </c>
      <c r="BE1527" s="66"/>
    </row>
    <row r="1528" spans="1:58">
      <c r="A1528" s="9" t="str">
        <f t="shared" si="72"/>
        <v>2026-01</v>
      </c>
      <c r="B1528" s="9" t="str">
        <f>_xlfn.XLOOKUP(I1528,过机服务商重量差!A:A,过机服务商重量差!G:G)</f>
        <v>玉麒麟</v>
      </c>
      <c r="C1528" s="9" t="str">
        <f>IF(N1528="FBA","主营产品",IF(N1528="专线","专线",LOOKUP(1,0/((G1528&gt;=提成标准!D:D)*(G1528&lt;提成标准!E:E)),提成标准!C:C)))</f>
        <v>快递小货</v>
      </c>
      <c r="D1528" s="9">
        <f t="shared" si="73"/>
        <v>1</v>
      </c>
      <c r="E1528" s="9">
        <f>_xlfn.XLOOKUP(C1528,提成标准!C:C,提成标准!H:H,"")</f>
        <v>2</v>
      </c>
      <c r="F1528" s="9">
        <f t="shared" si="74"/>
        <v>2</v>
      </c>
      <c r="G1528" s="9">
        <f>_xlfn.XLOOKUP(I1528,过机服务商重量差!A:A,过机服务商重量差!L:L)</f>
        <v>0.5</v>
      </c>
      <c r="H1528" s="9" t="str">
        <f ca="1">IFERROR(LOOKUP(1,0/((B1528=名单!B:B)*(VALUE(AY1528)&gt;=名单!E:E)*(VALUE(AY1528)&lt;=名单!G:G)*(AA1528="正常走货")),名单!H:H),"否")</f>
        <v>否</v>
      </c>
      <c r="I1528" s="64" t="s">
        <v>4662</v>
      </c>
      <c r="J1528" s="64" t="s">
        <v>4664</v>
      </c>
      <c r="L1528" s="65" t="s">
        <v>17</v>
      </c>
      <c r="N1528" s="64" t="s">
        <v>18</v>
      </c>
      <c r="O1528" s="66"/>
      <c r="P1528" s="66"/>
      <c r="R1528" s="66"/>
      <c r="T1528" s="66"/>
      <c r="U1528" s="65" t="s">
        <v>191</v>
      </c>
      <c r="V1528" s="65" t="s">
        <v>14413</v>
      </c>
      <c r="W1528" s="66"/>
      <c r="Y1528" s="66"/>
      <c r="Z1528" s="66"/>
      <c r="AA1528" s="65" t="s">
        <v>14382</v>
      </c>
      <c r="AQ1528" s="64">
        <v>39</v>
      </c>
      <c r="AV1528" s="66"/>
      <c r="AX1528" s="66"/>
      <c r="AY1528" s="67" t="s">
        <v>15923</v>
      </c>
      <c r="BE1528" s="66"/>
      <c r="BF1528" s="66"/>
    </row>
    <row r="1529" spans="1:58">
      <c r="A1529" s="9" t="str">
        <f t="shared" si="72"/>
        <v>2026-01</v>
      </c>
      <c r="B1529" s="9" t="str">
        <f>_xlfn.XLOOKUP(I1529,过机服务商重量差!A:A,过机服务商重量差!G:G)</f>
        <v>小旋风</v>
      </c>
      <c r="C1529" s="9" t="str">
        <f>IF(N1529="FBA","主营产品",IF(N1529="专线","专线",LOOKUP(1,0/((G1529&gt;=提成标准!D:D)*(G1529&lt;提成标准!E:E)),提成标准!C:C)))</f>
        <v>快递大货</v>
      </c>
      <c r="D1529" s="9">
        <f t="shared" si="73"/>
        <v>21</v>
      </c>
      <c r="E1529" s="9">
        <f>_xlfn.XLOOKUP(C1529,提成标准!C:C,提成标准!H:H,"")</f>
        <v>0.1</v>
      </c>
      <c r="F1529" s="9">
        <f t="shared" si="74"/>
        <v>2.1</v>
      </c>
      <c r="G1529" s="9">
        <f>_xlfn.XLOOKUP(I1529,过机服务商重量差!A:A,过机服务商重量差!L:L)</f>
        <v>21</v>
      </c>
      <c r="H1529" s="9" t="str">
        <f ca="1">IFERROR(LOOKUP(1,0/((B1529=名单!B:B)*(VALUE(AY1529)&gt;=名单!E:E)*(VALUE(AY1529)&lt;=名单!G:G)*(AA1529="正常走货")),名单!H:H),"否")</f>
        <v>否</v>
      </c>
      <c r="I1529" s="64" t="s">
        <v>4665</v>
      </c>
      <c r="J1529" s="64" t="s">
        <v>36</v>
      </c>
      <c r="L1529" s="65" t="s">
        <v>274</v>
      </c>
      <c r="N1529" s="65" t="s">
        <v>18</v>
      </c>
      <c r="O1529" s="66"/>
      <c r="P1529" s="66"/>
      <c r="T1529" s="66"/>
      <c r="U1529" s="65" t="s">
        <v>390</v>
      </c>
      <c r="V1529" s="65" t="s">
        <v>14389</v>
      </c>
      <c r="W1529" s="66"/>
      <c r="Y1529" s="66"/>
      <c r="Z1529" s="66"/>
      <c r="AA1529" s="65" t="s">
        <v>14437</v>
      </c>
      <c r="AQ1529" s="64">
        <v>0</v>
      </c>
      <c r="AU1529" s="66"/>
      <c r="AV1529" s="66"/>
      <c r="AW1529" s="66"/>
      <c r="AX1529" s="66"/>
      <c r="AY1529" s="67" t="s">
        <v>15924</v>
      </c>
      <c r="BE1529" s="66"/>
    </row>
    <row r="1530" spans="1:58">
      <c r="A1530" s="9" t="str">
        <f t="shared" si="72"/>
        <v>2026-01</v>
      </c>
      <c r="B1530" s="9" t="str">
        <f>_xlfn.XLOOKUP(I1530,过机服务商重量差!A:A,过机服务商重量差!G:G)</f>
        <v>无崖子</v>
      </c>
      <c r="C1530" s="9" t="str">
        <f>IF(N1530="FBA","主营产品",IF(N1530="专线","专线",LOOKUP(1,0/((G1530&gt;=提成标准!D:D)*(G1530&lt;提成标准!E:E)),提成标准!C:C)))</f>
        <v>快递小货</v>
      </c>
      <c r="D1530" s="9">
        <f t="shared" si="73"/>
        <v>1</v>
      </c>
      <c r="E1530" s="9">
        <f>_xlfn.XLOOKUP(C1530,提成标准!C:C,提成标准!H:H,"")</f>
        <v>2</v>
      </c>
      <c r="F1530" s="9">
        <f t="shared" si="74"/>
        <v>2</v>
      </c>
      <c r="G1530" s="9">
        <f>_xlfn.XLOOKUP(I1530,过机服务商重量差!A:A,过机服务商重量差!L:L)</f>
        <v>5.5</v>
      </c>
      <c r="H1530" s="9" t="str">
        <f ca="1">IFERROR(LOOKUP(1,0/((B1530=名单!B:B)*(VALUE(AY1530)&gt;=名单!E:E)*(VALUE(AY1530)&lt;=名单!G:G)*(AA1530="正常走货")),名单!H:H),"否")</f>
        <v>是</v>
      </c>
      <c r="I1530" s="64" t="s">
        <v>4667</v>
      </c>
      <c r="J1530" s="64" t="s">
        <v>4669</v>
      </c>
      <c r="L1530" s="65" t="s">
        <v>539</v>
      </c>
      <c r="N1530" s="64" t="s">
        <v>18</v>
      </c>
      <c r="O1530" s="66"/>
      <c r="P1530" s="66"/>
      <c r="T1530" s="66"/>
      <c r="U1530" s="65" t="s">
        <v>156</v>
      </c>
      <c r="V1530" s="65" t="s">
        <v>14389</v>
      </c>
      <c r="W1530" s="66"/>
      <c r="Y1530" s="66"/>
      <c r="Z1530" s="66"/>
      <c r="AA1530" s="65" t="s">
        <v>14382</v>
      </c>
      <c r="AQ1530" s="64">
        <v>85</v>
      </c>
      <c r="AV1530" s="66"/>
      <c r="AW1530" s="66"/>
      <c r="AX1530" s="66"/>
      <c r="AY1530" s="67" t="s">
        <v>15925</v>
      </c>
      <c r="BE1530" s="66"/>
      <c r="BF1530" s="66"/>
    </row>
    <row r="1531" spans="1:58">
      <c r="A1531" s="9" t="str">
        <f t="shared" si="72"/>
        <v>2026-01</v>
      </c>
      <c r="B1531" s="9" t="str">
        <f>_xlfn.XLOOKUP(I1531,过机服务商重量差!A:A,过机服务商重量差!G:G)</f>
        <v>玉麒麟</v>
      </c>
      <c r="C1531" s="9" t="str">
        <f>IF(N1531="FBA","主营产品",IF(N1531="专线","专线",LOOKUP(1,0/((G1531&gt;=提成标准!D:D)*(G1531&lt;提成标准!E:E)),提成标准!C:C)))</f>
        <v>快递小货</v>
      </c>
      <c r="D1531" s="9">
        <f t="shared" si="73"/>
        <v>1</v>
      </c>
      <c r="E1531" s="9">
        <f>_xlfn.XLOOKUP(C1531,提成标准!C:C,提成标准!H:H,"")</f>
        <v>2</v>
      </c>
      <c r="F1531" s="9">
        <f t="shared" si="74"/>
        <v>2</v>
      </c>
      <c r="G1531" s="9">
        <f>_xlfn.XLOOKUP(I1531,过机服务商重量差!A:A,过机服务商重量差!L:L)</f>
        <v>3</v>
      </c>
      <c r="H1531" s="9" t="str">
        <f ca="1">IFERROR(LOOKUP(1,0/((B1531=名单!B:B)*(VALUE(AY1531)&gt;=名单!E:E)*(VALUE(AY1531)&lt;=名单!G:G)*(AA1531="正常走货")),名单!H:H),"否")</f>
        <v>否</v>
      </c>
      <c r="I1531" s="64" t="s">
        <v>4670</v>
      </c>
      <c r="J1531" s="64" t="s">
        <v>4672</v>
      </c>
      <c r="L1531" s="65" t="s">
        <v>17</v>
      </c>
      <c r="N1531" s="65" t="s">
        <v>18</v>
      </c>
      <c r="O1531" s="66"/>
      <c r="P1531" s="66"/>
      <c r="T1531" s="66"/>
      <c r="U1531" s="65" t="s">
        <v>3565</v>
      </c>
      <c r="V1531" s="65" t="s">
        <v>14476</v>
      </c>
      <c r="W1531" s="66"/>
      <c r="Y1531" s="66"/>
      <c r="Z1531" s="66"/>
      <c r="AA1531" s="65" t="s">
        <v>14382</v>
      </c>
      <c r="AQ1531" s="64">
        <v>75.16</v>
      </c>
      <c r="AU1531" s="66"/>
      <c r="AV1531" s="66"/>
      <c r="AW1531" s="66"/>
      <c r="AX1531" s="66"/>
      <c r="AY1531" s="67" t="s">
        <v>15926</v>
      </c>
      <c r="BE1531" s="66"/>
    </row>
    <row r="1532" spans="1:58">
      <c r="A1532" s="9" t="str">
        <f t="shared" ref="A1532:A1595" si="75">MID(AY1532,1,7)</f>
        <v>2026-01</v>
      </c>
      <c r="B1532" s="9" t="str">
        <f>_xlfn.XLOOKUP(I1532,过机服务商重量差!A:A,过机服务商重量差!G:G)</f>
        <v>小旋风</v>
      </c>
      <c r="C1532" s="9" t="str">
        <f>IF(N1532="FBA","主营产品",IF(N1532="专线","专线",LOOKUP(1,0/((G1532&gt;=提成标准!D:D)*(G1532&lt;提成标准!E:E)),提成标准!C:C)))</f>
        <v>快递大货</v>
      </c>
      <c r="D1532" s="9">
        <f t="shared" si="73"/>
        <v>189</v>
      </c>
      <c r="E1532" s="9">
        <f>_xlfn.XLOOKUP(C1532,提成标准!C:C,提成标准!H:H,"")</f>
        <v>0.1</v>
      </c>
      <c r="F1532" s="9">
        <f t="shared" si="74"/>
        <v>18.9</v>
      </c>
      <c r="G1532" s="9">
        <f>_xlfn.XLOOKUP(I1532,过机服务商重量差!A:A,过机服务商重量差!L:L)</f>
        <v>189</v>
      </c>
      <c r="H1532" s="9" t="str">
        <f ca="1">IFERROR(LOOKUP(1,0/((B1532=名单!B:B)*(VALUE(AY1532)&gt;=名单!E:E)*(VALUE(AY1532)&lt;=名单!G:G)*(AA1532="正常走货")),名单!H:H),"否")</f>
        <v>否</v>
      </c>
      <c r="I1532" s="64" t="s">
        <v>4673</v>
      </c>
      <c r="J1532" s="64" t="s">
        <v>4675</v>
      </c>
      <c r="L1532" s="65" t="s">
        <v>453</v>
      </c>
      <c r="N1532" s="64" t="s">
        <v>18</v>
      </c>
      <c r="O1532" s="66"/>
      <c r="P1532" s="66"/>
      <c r="T1532" s="66"/>
      <c r="U1532" s="65" t="s">
        <v>558</v>
      </c>
      <c r="V1532" s="65" t="s">
        <v>14413</v>
      </c>
      <c r="W1532" s="66"/>
      <c r="Y1532" s="66"/>
      <c r="Z1532" s="66"/>
      <c r="AA1532" s="65" t="s">
        <v>14382</v>
      </c>
      <c r="AQ1532" s="64">
        <v>37.8</v>
      </c>
      <c r="AU1532" s="66"/>
      <c r="AV1532" s="66"/>
      <c r="AW1532" s="66"/>
      <c r="AX1532" s="66"/>
      <c r="AY1532" s="67" t="s">
        <v>15927</v>
      </c>
      <c r="BE1532" s="66"/>
    </row>
    <row r="1533" spans="1:58">
      <c r="A1533" s="9" t="str">
        <f t="shared" si="75"/>
        <v>2026-01</v>
      </c>
      <c r="B1533" s="9" t="str">
        <f>_xlfn.XLOOKUP(I1533,过机服务商重量差!A:A,过机服务商重量差!G:G)</f>
        <v>小旋风</v>
      </c>
      <c r="C1533" s="9" t="str">
        <f>IF(N1533="FBA","主营产品",IF(N1533="专线","专线",LOOKUP(1,0/((G1533&gt;=提成标准!D:D)*(G1533&lt;提成标准!E:E)),提成标准!C:C)))</f>
        <v>快递大货</v>
      </c>
      <c r="D1533" s="9">
        <f t="shared" si="73"/>
        <v>94</v>
      </c>
      <c r="E1533" s="9">
        <f>_xlfn.XLOOKUP(C1533,提成标准!C:C,提成标准!H:H,"")</f>
        <v>0.1</v>
      </c>
      <c r="F1533" s="9">
        <f t="shared" si="74"/>
        <v>9.4</v>
      </c>
      <c r="G1533" s="9">
        <f>_xlfn.XLOOKUP(I1533,过机服务商重量差!A:A,过机服务商重量差!L:L)</f>
        <v>94</v>
      </c>
      <c r="H1533" s="9" t="str">
        <f ca="1">IFERROR(LOOKUP(1,0/((B1533=名单!B:B)*(VALUE(AY1533)&gt;=名单!E:E)*(VALUE(AY1533)&lt;=名单!G:G)*(AA1533="正常走货")),名单!H:H),"否")</f>
        <v>否</v>
      </c>
      <c r="I1533" s="64" t="s">
        <v>4676</v>
      </c>
      <c r="J1533" s="64" t="s">
        <v>4678</v>
      </c>
      <c r="L1533" s="65" t="s">
        <v>453</v>
      </c>
      <c r="N1533" s="64" t="s">
        <v>18</v>
      </c>
      <c r="O1533" s="66"/>
      <c r="P1533" s="66"/>
      <c r="T1533" s="66"/>
      <c r="U1533" s="65" t="s">
        <v>558</v>
      </c>
      <c r="V1533" s="65" t="s">
        <v>14413</v>
      </c>
      <c r="W1533" s="66"/>
      <c r="Y1533" s="66"/>
      <c r="Z1533" s="66"/>
      <c r="AA1533" s="65" t="s">
        <v>14382</v>
      </c>
      <c r="AQ1533" s="64">
        <v>18.8</v>
      </c>
      <c r="AU1533" s="66"/>
      <c r="AV1533" s="66"/>
      <c r="AW1533" s="66"/>
      <c r="AX1533" s="66"/>
      <c r="AY1533" s="67" t="s">
        <v>15928</v>
      </c>
      <c r="BE1533" s="66"/>
    </row>
    <row r="1534" spans="1:58">
      <c r="A1534" s="9" t="str">
        <f t="shared" si="75"/>
        <v>2026-01</v>
      </c>
      <c r="B1534" s="9" t="str">
        <f>_xlfn.XLOOKUP(I1534,过机服务商重量差!A:A,过机服务商重量差!G:G)</f>
        <v>玉麒麟</v>
      </c>
      <c r="C1534" s="9" t="str">
        <f>IF(N1534="FBA","主营产品",IF(N1534="专线","专线",LOOKUP(1,0/((G1534&gt;=提成标准!D:D)*(G1534&lt;提成标准!E:E)),提成标准!C:C)))</f>
        <v>快递小货</v>
      </c>
      <c r="D1534" s="9">
        <f t="shared" ref="D1534:D1597" si="76">IF(C1534="快递小货",1,IF(C1534="主营产品",0,G1534))</f>
        <v>1</v>
      </c>
      <c r="E1534" s="9">
        <f>_xlfn.XLOOKUP(C1534,提成标准!C:C,提成标准!H:H,"")</f>
        <v>2</v>
      </c>
      <c r="F1534" s="9">
        <f t="shared" ref="F1534:F1597" si="77">D1534*E1534</f>
        <v>2</v>
      </c>
      <c r="G1534" s="9">
        <f>_xlfn.XLOOKUP(I1534,过机服务商重量差!A:A,过机服务商重量差!L:L)</f>
        <v>18.5</v>
      </c>
      <c r="H1534" s="9" t="str">
        <f ca="1">IFERROR(LOOKUP(1,0/((B1534=名单!B:B)*(VALUE(AY1534)&gt;=名单!E:E)*(VALUE(AY1534)&lt;=名单!G:G)*(AA1534="正常走货")),名单!H:H),"否")</f>
        <v>否</v>
      </c>
      <c r="I1534" s="64" t="s">
        <v>4679</v>
      </c>
      <c r="J1534" s="64" t="s">
        <v>4681</v>
      </c>
      <c r="L1534" s="65" t="s">
        <v>17</v>
      </c>
      <c r="N1534" s="64" t="s">
        <v>18</v>
      </c>
      <c r="O1534" s="66"/>
      <c r="P1534" s="66"/>
      <c r="T1534" s="66"/>
      <c r="U1534" s="65" t="s">
        <v>612</v>
      </c>
      <c r="V1534" s="65" t="s">
        <v>14410</v>
      </c>
      <c r="W1534" s="66"/>
      <c r="Y1534" s="66"/>
      <c r="Z1534" s="66"/>
      <c r="AA1534" s="65" t="s">
        <v>14382</v>
      </c>
      <c r="AQ1534" s="64">
        <v>70</v>
      </c>
      <c r="AV1534" s="66"/>
      <c r="AX1534" s="66"/>
      <c r="AY1534" s="67" t="s">
        <v>15929</v>
      </c>
      <c r="BE1534" s="66"/>
    </row>
    <row r="1535" spans="1:58">
      <c r="A1535" s="9" t="str">
        <f t="shared" si="75"/>
        <v>2026-01</v>
      </c>
      <c r="B1535" s="9" t="str">
        <f>_xlfn.XLOOKUP(I1535,过机服务商重量差!A:A,过机服务商重量差!G:G)</f>
        <v>风清扬</v>
      </c>
      <c r="C1535" s="9" t="str">
        <f>IF(N1535="FBA","主营产品",IF(N1535="专线","专线",LOOKUP(1,0/((G1535&gt;=提成标准!D:D)*(G1535&lt;提成标准!E:E)),提成标准!C:C)))</f>
        <v>快递大货</v>
      </c>
      <c r="D1535" s="9">
        <f t="shared" si="76"/>
        <v>450</v>
      </c>
      <c r="E1535" s="9">
        <f>_xlfn.XLOOKUP(C1535,提成标准!C:C,提成标准!H:H,"")</f>
        <v>0.1</v>
      </c>
      <c r="F1535" s="9">
        <f t="shared" si="77"/>
        <v>45</v>
      </c>
      <c r="G1535" s="9">
        <f>_xlfn.XLOOKUP(I1535,过机服务商重量差!A:A,过机服务商重量差!L:L)</f>
        <v>450</v>
      </c>
      <c r="H1535" s="9" t="str">
        <f ca="1">IFERROR(LOOKUP(1,0/((B1535=名单!B:B)*(VALUE(AY1535)&gt;=名单!E:E)*(VALUE(AY1535)&lt;=名单!G:G)*(AA1535="正常走货")),名单!H:H),"否")</f>
        <v>否</v>
      </c>
      <c r="I1535" s="64" t="s">
        <v>4682</v>
      </c>
      <c r="J1535" s="64" t="s">
        <v>50</v>
      </c>
      <c r="L1535" s="65" t="s">
        <v>51</v>
      </c>
      <c r="N1535" s="64" t="s">
        <v>18</v>
      </c>
      <c r="O1535" s="66"/>
      <c r="P1535" s="66"/>
      <c r="T1535" s="66"/>
      <c r="U1535" s="65" t="s">
        <v>4684</v>
      </c>
      <c r="V1535" s="65" t="s">
        <v>14581</v>
      </c>
      <c r="W1535" s="66"/>
      <c r="Y1535" s="66"/>
      <c r="Z1535" s="66"/>
      <c r="AA1535" s="65" t="s">
        <v>14382</v>
      </c>
      <c r="AQ1535" s="64">
        <v>675</v>
      </c>
      <c r="AV1535" s="66"/>
      <c r="AX1535" s="66"/>
      <c r="AY1535" s="67" t="s">
        <v>15930</v>
      </c>
      <c r="BE1535" s="66"/>
    </row>
    <row r="1536" spans="1:58">
      <c r="A1536" s="9" t="str">
        <f t="shared" si="75"/>
        <v>2026-01</v>
      </c>
      <c r="B1536" s="9" t="str">
        <f>_xlfn.XLOOKUP(I1536,过机服务商重量差!A:A,过机服务商重量差!G:G)</f>
        <v>小旋风</v>
      </c>
      <c r="C1536" s="9" t="str">
        <f>IF(N1536="FBA","主营产品",IF(N1536="专线","专线",LOOKUP(1,0/((G1536&gt;=提成标准!D:D)*(G1536&lt;提成标准!E:E)),提成标准!C:C)))</f>
        <v>快递大货</v>
      </c>
      <c r="D1536" s="9">
        <f t="shared" si="76"/>
        <v>54</v>
      </c>
      <c r="E1536" s="9">
        <f>_xlfn.XLOOKUP(C1536,提成标准!C:C,提成标准!H:H,"")</f>
        <v>0.1</v>
      </c>
      <c r="F1536" s="9">
        <f t="shared" si="77"/>
        <v>5.4</v>
      </c>
      <c r="G1536" s="9">
        <f>_xlfn.XLOOKUP(I1536,过机服务商重量差!A:A,过机服务商重量差!L:L)</f>
        <v>54</v>
      </c>
      <c r="H1536" s="9" t="str">
        <f ca="1">IFERROR(LOOKUP(1,0/((B1536=名单!B:B)*(VALUE(AY1536)&gt;=名单!E:E)*(VALUE(AY1536)&lt;=名单!G:G)*(AA1536="正常走货")),名单!H:H),"否")</f>
        <v>否</v>
      </c>
      <c r="I1536" s="64" t="s">
        <v>4685</v>
      </c>
      <c r="J1536" s="64" t="s">
        <v>4687</v>
      </c>
      <c r="L1536" s="65" t="s">
        <v>85</v>
      </c>
      <c r="N1536" s="64" t="s">
        <v>18</v>
      </c>
      <c r="O1536" s="66"/>
      <c r="P1536" s="66"/>
      <c r="T1536" s="66"/>
      <c r="U1536" s="65" t="s">
        <v>442</v>
      </c>
      <c r="V1536" s="65" t="s">
        <v>14413</v>
      </c>
      <c r="W1536" s="66"/>
      <c r="Y1536" s="66"/>
      <c r="Z1536" s="66"/>
      <c r="AA1536" s="65" t="s">
        <v>14382</v>
      </c>
      <c r="AQ1536" s="64">
        <v>559.8</v>
      </c>
      <c r="AV1536" s="66"/>
      <c r="AX1536" s="66"/>
      <c r="AY1536" s="67" t="s">
        <v>15931</v>
      </c>
      <c r="BE1536" s="66"/>
    </row>
    <row r="1537" spans="1:58">
      <c r="A1537" s="9" t="str">
        <f t="shared" si="75"/>
        <v>2026-01</v>
      </c>
      <c r="B1537" s="9" t="str">
        <f>_xlfn.XLOOKUP(I1537,过机服务商重量差!A:A,过机服务商重量差!G:G)</f>
        <v>小旋风</v>
      </c>
      <c r="C1537" s="9" t="str">
        <f>IF(N1537="FBA","主营产品",IF(N1537="专线","专线",LOOKUP(1,0/((G1537&gt;=提成标准!D:D)*(G1537&lt;提成标准!E:E)),提成标准!C:C)))</f>
        <v>快递大货</v>
      </c>
      <c r="D1537" s="9">
        <f t="shared" si="76"/>
        <v>36</v>
      </c>
      <c r="E1537" s="9">
        <f>_xlfn.XLOOKUP(C1537,提成标准!C:C,提成标准!H:H,"")</f>
        <v>0.1</v>
      </c>
      <c r="F1537" s="9">
        <f t="shared" si="77"/>
        <v>3.6</v>
      </c>
      <c r="G1537" s="9">
        <f>_xlfn.XLOOKUP(I1537,过机服务商重量差!A:A,过机服务商重量差!L:L)</f>
        <v>36</v>
      </c>
      <c r="H1537" s="9" t="str">
        <f ca="1">IFERROR(LOOKUP(1,0/((B1537=名单!B:B)*(VALUE(AY1537)&gt;=名单!E:E)*(VALUE(AY1537)&lt;=名单!G:G)*(AA1537="正常走货")),名单!H:H),"否")</f>
        <v>否</v>
      </c>
      <c r="I1537" s="64" t="s">
        <v>4688</v>
      </c>
      <c r="J1537" s="64" t="s">
        <v>4690</v>
      </c>
      <c r="L1537" s="65" t="s">
        <v>428</v>
      </c>
      <c r="N1537" s="64" t="s">
        <v>18</v>
      </c>
      <c r="O1537" s="66"/>
      <c r="P1537" s="66"/>
      <c r="T1537" s="66"/>
      <c r="U1537" s="65" t="s">
        <v>442</v>
      </c>
      <c r="V1537" s="65" t="s">
        <v>14413</v>
      </c>
      <c r="W1537" s="66"/>
      <c r="Y1537" s="66"/>
      <c r="Z1537" s="66"/>
      <c r="AA1537" s="65" t="s">
        <v>14382</v>
      </c>
      <c r="AQ1537" s="64">
        <v>86</v>
      </c>
      <c r="AV1537" s="66"/>
      <c r="AX1537" s="66"/>
      <c r="AY1537" s="67" t="s">
        <v>15932</v>
      </c>
      <c r="BE1537" s="66"/>
    </row>
    <row r="1538" spans="1:58">
      <c r="A1538" s="9" t="str">
        <f t="shared" si="75"/>
        <v>2026-01</v>
      </c>
      <c r="B1538" s="9" t="str">
        <f>_xlfn.XLOOKUP(I1538,过机服务商重量差!A:A,过机服务商重量差!G:G)</f>
        <v>帅时莹</v>
      </c>
      <c r="C1538" s="9" t="str">
        <f>IF(N1538="FBA","主营产品",IF(N1538="专线","专线",LOOKUP(1,0/((G1538&gt;=提成标准!D:D)*(G1538&lt;提成标准!E:E)),提成标准!C:C)))</f>
        <v>快递小货</v>
      </c>
      <c r="D1538" s="9">
        <f t="shared" si="76"/>
        <v>1</v>
      </c>
      <c r="E1538" s="9">
        <f>_xlfn.XLOOKUP(C1538,提成标准!C:C,提成标准!H:H,"")</f>
        <v>2</v>
      </c>
      <c r="F1538" s="9">
        <f t="shared" si="77"/>
        <v>2</v>
      </c>
      <c r="G1538" s="9">
        <f>_xlfn.XLOOKUP(I1538,过机服务商重量差!A:A,过机服务商重量差!L:L)</f>
        <v>11</v>
      </c>
      <c r="H1538" s="9" t="str">
        <f ca="1">IFERROR(LOOKUP(1,0/((B1538=名单!B:B)*(VALUE(AY1538)&gt;=名单!E:E)*(VALUE(AY1538)&lt;=名单!G:G)*(AA1538="正常走货")),名单!H:H),"否")</f>
        <v>否</v>
      </c>
      <c r="I1538" s="64" t="s">
        <v>4691</v>
      </c>
      <c r="J1538" s="64" t="s">
        <v>4693</v>
      </c>
      <c r="L1538" s="65" t="s">
        <v>287</v>
      </c>
      <c r="N1538" s="64" t="s">
        <v>18</v>
      </c>
      <c r="O1538" s="66"/>
      <c r="P1538" s="66"/>
      <c r="T1538" s="66"/>
      <c r="U1538" s="65" t="s">
        <v>442</v>
      </c>
      <c r="V1538" s="65" t="s">
        <v>14413</v>
      </c>
      <c r="W1538" s="66"/>
      <c r="Y1538" s="66"/>
      <c r="Z1538" s="66"/>
      <c r="AA1538" s="65" t="s">
        <v>14382</v>
      </c>
      <c r="AQ1538" s="64">
        <v>43.4</v>
      </c>
      <c r="AV1538" s="66"/>
      <c r="AX1538" s="66"/>
      <c r="AY1538" s="67" t="s">
        <v>15933</v>
      </c>
      <c r="BE1538" s="66"/>
    </row>
    <row r="1539" spans="1:58">
      <c r="A1539" s="9" t="str">
        <f t="shared" si="75"/>
        <v>2026-01</v>
      </c>
      <c r="B1539" s="9" t="str">
        <f>_xlfn.XLOOKUP(I1539,过机服务商重量差!A:A,过机服务商重量差!G:G)</f>
        <v>无崖子</v>
      </c>
      <c r="C1539" s="9" t="str">
        <f>IF(N1539="FBA","主营产品",IF(N1539="专线","专线",LOOKUP(1,0/((G1539&gt;=提成标准!D:D)*(G1539&lt;提成标准!E:E)),提成标准!C:C)))</f>
        <v>快递小货</v>
      </c>
      <c r="D1539" s="9">
        <f t="shared" si="76"/>
        <v>1</v>
      </c>
      <c r="E1539" s="9">
        <f>_xlfn.XLOOKUP(C1539,提成标准!C:C,提成标准!H:H,"")</f>
        <v>2</v>
      </c>
      <c r="F1539" s="9">
        <f t="shared" si="77"/>
        <v>2</v>
      </c>
      <c r="G1539" s="9">
        <f>_xlfn.XLOOKUP(I1539,过机服务商重量差!A:A,过机服务商重量差!L:L)</f>
        <v>1.5</v>
      </c>
      <c r="H1539" s="9" t="str">
        <f ca="1">IFERROR(LOOKUP(1,0/((B1539=名单!B:B)*(VALUE(AY1539)&gt;=名单!E:E)*(VALUE(AY1539)&lt;=名单!G:G)*(AA1539="正常走货")),名单!H:H),"否")</f>
        <v>是</v>
      </c>
      <c r="I1539" s="64" t="s">
        <v>4694</v>
      </c>
      <c r="J1539" s="64" t="s">
        <v>4696</v>
      </c>
      <c r="L1539" s="64" t="s">
        <v>160</v>
      </c>
      <c r="N1539" s="65" t="s">
        <v>18</v>
      </c>
      <c r="O1539" s="66"/>
      <c r="P1539" s="66"/>
      <c r="T1539" s="66"/>
      <c r="U1539" s="65" t="s">
        <v>30</v>
      </c>
      <c r="V1539" s="64" t="s">
        <v>14385</v>
      </c>
      <c r="W1539" s="66"/>
      <c r="Y1539" s="66"/>
      <c r="Z1539" s="66"/>
      <c r="AA1539" s="65" t="s">
        <v>14382</v>
      </c>
      <c r="AQ1539" s="64">
        <v>0</v>
      </c>
      <c r="AU1539" s="66"/>
      <c r="AV1539" s="66"/>
      <c r="AX1539" s="66"/>
      <c r="AY1539" s="67" t="s">
        <v>15934</v>
      </c>
      <c r="BE1539" s="66"/>
    </row>
    <row r="1540" spans="1:58">
      <c r="A1540" s="9" t="str">
        <f t="shared" si="75"/>
        <v>2026-01</v>
      </c>
      <c r="B1540" s="9" t="str">
        <f>_xlfn.XLOOKUP(I1540,过机服务商重量差!A:A,过机服务商重量差!G:G)</f>
        <v>玉麒麟</v>
      </c>
      <c r="C1540" s="9" t="str">
        <f>IF(N1540="FBA","主营产品",IF(N1540="专线","专线",LOOKUP(1,0/((G1540&gt;=提成标准!D:D)*(G1540&lt;提成标准!E:E)),提成标准!C:C)))</f>
        <v>快递大货</v>
      </c>
      <c r="D1540" s="9">
        <f t="shared" si="76"/>
        <v>32</v>
      </c>
      <c r="E1540" s="9">
        <f>_xlfn.XLOOKUP(C1540,提成标准!C:C,提成标准!H:H,"")</f>
        <v>0.1</v>
      </c>
      <c r="F1540" s="9">
        <f t="shared" si="77"/>
        <v>3.2</v>
      </c>
      <c r="G1540" s="9">
        <f>_xlfn.XLOOKUP(I1540,过机服务商重量差!A:A,过机服务商重量差!L:L)</f>
        <v>32</v>
      </c>
      <c r="H1540" s="9" t="str">
        <f ca="1">IFERROR(LOOKUP(1,0/((B1540=名单!B:B)*(VALUE(AY1540)&gt;=名单!E:E)*(VALUE(AY1540)&lt;=名单!G:G)*(AA1540="正常走货")),名单!H:H),"否")</f>
        <v>否</v>
      </c>
      <c r="I1540" s="64" t="s">
        <v>4697</v>
      </c>
      <c r="J1540" s="64" t="s">
        <v>4699</v>
      </c>
      <c r="L1540" s="65" t="s">
        <v>17</v>
      </c>
      <c r="N1540" s="64" t="s">
        <v>18</v>
      </c>
      <c r="O1540" s="66"/>
      <c r="P1540" s="66"/>
      <c r="T1540" s="66"/>
      <c r="U1540" s="65" t="s">
        <v>90</v>
      </c>
      <c r="V1540" s="65" t="s">
        <v>14410</v>
      </c>
      <c r="W1540" s="66"/>
      <c r="Y1540" s="66"/>
      <c r="Z1540" s="66"/>
      <c r="AA1540" s="65" t="s">
        <v>14382</v>
      </c>
      <c r="AQ1540" s="64">
        <v>150.4</v>
      </c>
      <c r="AV1540" s="66"/>
      <c r="AX1540" s="66"/>
      <c r="AY1540" s="67" t="s">
        <v>15935</v>
      </c>
    </row>
    <row r="1541" spans="1:58">
      <c r="A1541" s="9" t="str">
        <f t="shared" si="75"/>
        <v>2026-01</v>
      </c>
      <c r="B1541" s="9" t="str">
        <f>_xlfn.XLOOKUP(I1541,过机服务商重量差!A:A,过机服务商重量差!G:G)</f>
        <v>玉麒麟</v>
      </c>
      <c r="C1541" s="9" t="str">
        <f>IF(N1541="FBA","主营产品",IF(N1541="专线","专线",LOOKUP(1,0/((G1541&gt;=提成标准!D:D)*(G1541&lt;提成标准!E:E)),提成标准!C:C)))</f>
        <v>快递小货</v>
      </c>
      <c r="D1541" s="9">
        <f t="shared" si="76"/>
        <v>1</v>
      </c>
      <c r="E1541" s="9">
        <f>_xlfn.XLOOKUP(C1541,提成标准!C:C,提成标准!H:H,"")</f>
        <v>2</v>
      </c>
      <c r="F1541" s="9">
        <f t="shared" si="77"/>
        <v>2</v>
      </c>
      <c r="G1541" s="9">
        <f>_xlfn.XLOOKUP(I1541,过机服务商重量差!A:A,过机服务商重量差!L:L)</f>
        <v>1</v>
      </c>
      <c r="H1541" s="9" t="str">
        <f ca="1">IFERROR(LOOKUP(1,0/((B1541=名单!B:B)*(VALUE(AY1541)&gt;=名单!E:E)*(VALUE(AY1541)&lt;=名单!G:G)*(AA1541="正常走货")),名单!H:H),"否")</f>
        <v>否</v>
      </c>
      <c r="I1541" s="64" t="s">
        <v>4700</v>
      </c>
      <c r="J1541" s="64" t="s">
        <v>4702</v>
      </c>
      <c r="L1541" s="65" t="s">
        <v>17</v>
      </c>
      <c r="N1541" s="65" t="s">
        <v>18</v>
      </c>
      <c r="O1541" s="66"/>
      <c r="P1541" s="66"/>
      <c r="T1541" s="66"/>
      <c r="U1541" s="65" t="s">
        <v>1006</v>
      </c>
      <c r="V1541" s="65" t="s">
        <v>14385</v>
      </c>
      <c r="W1541" s="66"/>
      <c r="Y1541" s="66"/>
      <c r="Z1541" s="66"/>
      <c r="AA1541" s="65" t="s">
        <v>14382</v>
      </c>
      <c r="AQ1541" s="64">
        <v>27.3</v>
      </c>
      <c r="AU1541" s="66"/>
      <c r="AV1541" s="66"/>
      <c r="AW1541" s="66"/>
      <c r="AX1541" s="66"/>
      <c r="AY1541" s="67" t="s">
        <v>15936</v>
      </c>
      <c r="BE1541" s="66"/>
      <c r="BF1541" s="66"/>
    </row>
    <row r="1542" spans="1:58">
      <c r="A1542" s="9" t="str">
        <f t="shared" si="75"/>
        <v>2026-01</v>
      </c>
      <c r="B1542" s="9" t="str">
        <f>_xlfn.XLOOKUP(I1542,过机服务商重量差!A:A,过机服务商重量差!G:G)</f>
        <v>无崖子</v>
      </c>
      <c r="C1542" s="9" t="str">
        <f>IF(N1542="FBA","主营产品",IF(N1542="专线","专线",LOOKUP(1,0/((G1542&gt;=提成标准!D:D)*(G1542&lt;提成标准!E:E)),提成标准!C:C)))</f>
        <v>快递小货</v>
      </c>
      <c r="D1542" s="9">
        <f t="shared" si="76"/>
        <v>1</v>
      </c>
      <c r="E1542" s="9">
        <f>_xlfn.XLOOKUP(C1542,提成标准!C:C,提成标准!H:H,"")</f>
        <v>2</v>
      </c>
      <c r="F1542" s="9">
        <f t="shared" si="77"/>
        <v>2</v>
      </c>
      <c r="G1542" s="9">
        <f>_xlfn.XLOOKUP(I1542,过机服务商重量差!A:A,过机服务商重量差!L:L)</f>
        <v>4.5</v>
      </c>
      <c r="H1542" s="9" t="str">
        <f ca="1">IFERROR(LOOKUP(1,0/((B1542=名单!B:B)*(VALUE(AY1542)&gt;=名单!E:E)*(VALUE(AY1542)&lt;=名单!G:G)*(AA1542="正常走货")),名单!H:H),"否")</f>
        <v>是</v>
      </c>
      <c r="I1542" s="64" t="s">
        <v>4703</v>
      </c>
      <c r="J1542" s="64" t="s">
        <v>4705</v>
      </c>
      <c r="L1542" s="65" t="s">
        <v>590</v>
      </c>
      <c r="N1542" s="64" t="s">
        <v>18</v>
      </c>
      <c r="O1542" s="66"/>
      <c r="P1542" s="66"/>
      <c r="T1542" s="66"/>
      <c r="U1542" s="65" t="s">
        <v>328</v>
      </c>
      <c r="V1542" s="65" t="s">
        <v>14385</v>
      </c>
      <c r="W1542" s="66"/>
      <c r="Y1542" s="66"/>
      <c r="Z1542" s="66"/>
      <c r="AA1542" s="65" t="s">
        <v>14382</v>
      </c>
      <c r="AQ1542" s="64">
        <v>114.55</v>
      </c>
      <c r="AV1542" s="66"/>
      <c r="AX1542" s="66"/>
      <c r="AY1542" s="67" t="s">
        <v>15937</v>
      </c>
      <c r="BE1542" s="66"/>
    </row>
    <row r="1543" spans="1:58">
      <c r="A1543" s="9" t="str">
        <f t="shared" si="75"/>
        <v>2026-01</v>
      </c>
      <c r="B1543" s="9" t="str">
        <f>_xlfn.XLOOKUP(I1543,过机服务商重量差!A:A,过机服务商重量差!G:G)</f>
        <v>小旋风</v>
      </c>
      <c r="C1543" s="9" t="str">
        <f>IF(N1543="FBA","主营产品",IF(N1543="专线","专线",LOOKUP(1,0/((G1543&gt;=提成标准!D:D)*(G1543&lt;提成标准!E:E)),提成标准!C:C)))</f>
        <v>快递大货</v>
      </c>
      <c r="D1543" s="9">
        <f t="shared" si="76"/>
        <v>221</v>
      </c>
      <c r="E1543" s="9">
        <f>_xlfn.XLOOKUP(C1543,提成标准!C:C,提成标准!H:H,"")</f>
        <v>0.1</v>
      </c>
      <c r="F1543" s="9">
        <f t="shared" si="77"/>
        <v>22.1</v>
      </c>
      <c r="G1543" s="9">
        <f>_xlfn.XLOOKUP(I1543,过机服务商重量差!A:A,过机服务商重量差!L:L)</f>
        <v>221</v>
      </c>
      <c r="H1543" s="9" t="str">
        <f ca="1">IFERROR(LOOKUP(1,0/((B1543=名单!B:B)*(VALUE(AY1543)&gt;=名单!E:E)*(VALUE(AY1543)&lt;=名单!G:G)*(AA1543="正常走货")),名单!H:H),"否")</f>
        <v>否</v>
      </c>
      <c r="I1543" s="64" t="s">
        <v>4706</v>
      </c>
      <c r="J1543" s="64" t="s">
        <v>4708</v>
      </c>
      <c r="L1543" s="65" t="s">
        <v>274</v>
      </c>
      <c r="N1543" s="64" t="s">
        <v>18</v>
      </c>
      <c r="O1543" s="66"/>
      <c r="P1543" s="66"/>
      <c r="T1543" s="66"/>
      <c r="U1543" s="65" t="s">
        <v>191</v>
      </c>
      <c r="V1543" s="65" t="s">
        <v>14413</v>
      </c>
      <c r="W1543" s="66"/>
      <c r="Y1543" s="66"/>
      <c r="Z1543" s="66"/>
      <c r="AA1543" s="65" t="s">
        <v>14382</v>
      </c>
      <c r="AQ1543" s="64">
        <v>110.5</v>
      </c>
      <c r="AU1543" s="66"/>
      <c r="AV1543" s="66"/>
      <c r="AW1543" s="66"/>
      <c r="AX1543" s="66"/>
      <c r="AY1543" s="67" t="s">
        <v>15938</v>
      </c>
      <c r="BE1543" s="66"/>
    </row>
    <row r="1544" spans="1:58">
      <c r="A1544" s="9" t="str">
        <f t="shared" si="75"/>
        <v>2026-01</v>
      </c>
      <c r="B1544" s="9" t="str">
        <f>_xlfn.XLOOKUP(I1544,过机服务商重量差!A:A,过机服务商重量差!G:G)</f>
        <v>玉麒麟</v>
      </c>
      <c r="C1544" s="9" t="str">
        <f>IF(N1544="FBA","主营产品",IF(N1544="专线","专线",LOOKUP(1,0/((G1544&gt;=提成标准!D:D)*(G1544&lt;提成标准!E:E)),提成标准!C:C)))</f>
        <v>快递小货</v>
      </c>
      <c r="D1544" s="9">
        <f t="shared" si="76"/>
        <v>1</v>
      </c>
      <c r="E1544" s="9">
        <f>_xlfn.XLOOKUP(C1544,提成标准!C:C,提成标准!H:H,"")</f>
        <v>2</v>
      </c>
      <c r="F1544" s="9">
        <f t="shared" si="77"/>
        <v>2</v>
      </c>
      <c r="G1544" s="9">
        <f>_xlfn.XLOOKUP(I1544,过机服务商重量差!A:A,过机服务商重量差!L:L)</f>
        <v>0.5</v>
      </c>
      <c r="H1544" s="9" t="str">
        <f ca="1">IFERROR(LOOKUP(1,0/((B1544=名单!B:B)*(VALUE(AY1544)&gt;=名单!E:E)*(VALUE(AY1544)&lt;=名单!G:G)*(AA1544="正常走货")),名单!H:H),"否")</f>
        <v>否</v>
      </c>
      <c r="I1544" s="64" t="s">
        <v>4709</v>
      </c>
      <c r="J1544" s="64" t="s">
        <v>4711</v>
      </c>
      <c r="L1544" s="65" t="s">
        <v>17</v>
      </c>
      <c r="N1544" s="64" t="s">
        <v>18</v>
      </c>
      <c r="O1544" s="66"/>
      <c r="P1544" s="66"/>
      <c r="T1544" s="66"/>
      <c r="U1544" s="65" t="s">
        <v>767</v>
      </c>
      <c r="V1544" s="64" t="s">
        <v>14385</v>
      </c>
      <c r="W1544" s="66"/>
      <c r="Y1544" s="66"/>
      <c r="Z1544" s="66"/>
      <c r="AA1544" s="65" t="s">
        <v>14382</v>
      </c>
      <c r="AQ1544" s="64">
        <v>79.6</v>
      </c>
      <c r="AU1544" s="66"/>
      <c r="AV1544" s="66"/>
      <c r="AW1544" s="66"/>
      <c r="AX1544" s="66"/>
      <c r="AY1544" s="67" t="s">
        <v>15939</v>
      </c>
      <c r="BE1544" s="66"/>
      <c r="BF1544" s="66"/>
    </row>
    <row r="1545" spans="1:58">
      <c r="A1545" s="9" t="str">
        <f t="shared" si="75"/>
        <v>2026-01</v>
      </c>
      <c r="B1545" s="9" t="str">
        <f>_xlfn.XLOOKUP(I1545,过机服务商重量差!A:A,过机服务商重量差!G:G)</f>
        <v>风清扬</v>
      </c>
      <c r="C1545" s="9" t="str">
        <f>IF(N1545="FBA","主营产品",IF(N1545="专线","专线",LOOKUP(1,0/((G1545&gt;=提成标准!D:D)*(G1545&lt;提成标准!E:E)),提成标准!C:C)))</f>
        <v>快递大货</v>
      </c>
      <c r="D1545" s="9">
        <f t="shared" si="76"/>
        <v>236</v>
      </c>
      <c r="E1545" s="9">
        <f>_xlfn.XLOOKUP(C1545,提成标准!C:C,提成标准!H:H,"")</f>
        <v>0.1</v>
      </c>
      <c r="F1545" s="9">
        <f t="shared" si="77"/>
        <v>23.6</v>
      </c>
      <c r="G1545" s="9">
        <f>_xlfn.XLOOKUP(I1545,过机服务商重量差!A:A,过机服务商重量差!L:L)</f>
        <v>236</v>
      </c>
      <c r="H1545" s="9" t="str">
        <f ca="1">IFERROR(LOOKUP(1,0/((B1545=名单!B:B)*(VALUE(AY1545)&gt;=名单!E:E)*(VALUE(AY1545)&lt;=名单!G:G)*(AA1545="正常走货")),名单!H:H),"否")</f>
        <v>否</v>
      </c>
      <c r="I1545" s="64" t="s">
        <v>4712</v>
      </c>
      <c r="J1545" s="64" t="s">
        <v>4714</v>
      </c>
      <c r="L1545" s="65" t="s">
        <v>880</v>
      </c>
      <c r="N1545" s="65" t="s">
        <v>18</v>
      </c>
      <c r="O1545" s="66"/>
      <c r="P1545" s="66"/>
      <c r="T1545" s="66"/>
      <c r="U1545" s="65" t="s">
        <v>223</v>
      </c>
      <c r="V1545" s="65" t="s">
        <v>14413</v>
      </c>
      <c r="W1545" s="66"/>
      <c r="Y1545" s="66"/>
      <c r="Z1545" s="66"/>
      <c r="AA1545" s="65" t="s">
        <v>14382</v>
      </c>
      <c r="AQ1545" s="64">
        <v>273.5</v>
      </c>
      <c r="AU1545" s="66"/>
      <c r="AV1545" s="66"/>
      <c r="AW1545" s="66"/>
      <c r="AX1545" s="66"/>
      <c r="AY1545" s="67" t="s">
        <v>15940</v>
      </c>
      <c r="BE1545" s="66"/>
      <c r="BF1545" s="66"/>
    </row>
    <row r="1546" spans="1:58">
      <c r="A1546" s="9" t="str">
        <f t="shared" si="75"/>
        <v>2026-01</v>
      </c>
      <c r="B1546" s="9" t="str">
        <f>_xlfn.XLOOKUP(I1546,过机服务商重量差!A:A,过机服务商重量差!G:G)</f>
        <v>无崖子</v>
      </c>
      <c r="C1546" s="9" t="str">
        <f>IF(N1546="FBA","主营产品",IF(N1546="专线","专线",LOOKUP(1,0/((G1546&gt;=提成标准!D:D)*(G1546&lt;提成标准!E:E)),提成标准!C:C)))</f>
        <v>快递大货</v>
      </c>
      <c r="D1546" s="9">
        <f t="shared" si="76"/>
        <v>92</v>
      </c>
      <c r="E1546" s="9">
        <f>_xlfn.XLOOKUP(C1546,提成标准!C:C,提成标准!H:H,"")</f>
        <v>0.1</v>
      </c>
      <c r="F1546" s="9">
        <f t="shared" si="77"/>
        <v>9.2</v>
      </c>
      <c r="G1546" s="9">
        <f>_xlfn.XLOOKUP(I1546,过机服务商重量差!A:A,过机服务商重量差!L:L)</f>
        <v>92</v>
      </c>
      <c r="H1546" s="9" t="str">
        <f ca="1">IFERROR(LOOKUP(1,0/((B1546=名单!B:B)*(VALUE(AY1546)&gt;=名单!E:E)*(VALUE(AY1546)&lt;=名单!G:G)*(AA1546="正常走货")),名单!H:H),"否")</f>
        <v>是</v>
      </c>
      <c r="I1546" s="64" t="s">
        <v>4715</v>
      </c>
      <c r="J1546" s="64" t="s">
        <v>4715</v>
      </c>
      <c r="L1546" s="65" t="s">
        <v>128</v>
      </c>
      <c r="N1546" s="65" t="s">
        <v>18</v>
      </c>
      <c r="O1546" s="66"/>
      <c r="P1546" s="66"/>
      <c r="T1546" s="66"/>
      <c r="U1546" s="65" t="s">
        <v>1410</v>
      </c>
      <c r="V1546" s="65" t="s">
        <v>14410</v>
      </c>
      <c r="W1546" s="66"/>
      <c r="Y1546" s="66"/>
      <c r="Z1546" s="66"/>
      <c r="AA1546" s="65" t="s">
        <v>14382</v>
      </c>
      <c r="AQ1546" s="64">
        <v>208</v>
      </c>
      <c r="AU1546" s="66"/>
      <c r="AV1546" s="66"/>
      <c r="AW1546" s="66"/>
      <c r="AX1546" s="66"/>
      <c r="AY1546" s="67" t="s">
        <v>15941</v>
      </c>
      <c r="BE1546" s="66"/>
      <c r="BF1546" s="66"/>
    </row>
    <row r="1547" spans="1:58">
      <c r="A1547" s="9" t="str">
        <f t="shared" si="75"/>
        <v>2026-01</v>
      </c>
      <c r="B1547" s="9" t="str">
        <f>_xlfn.XLOOKUP(I1547,过机服务商重量差!A:A,过机服务商重量差!G:G)</f>
        <v>风清扬</v>
      </c>
      <c r="C1547" s="9" t="str">
        <f>IF(N1547="FBA","主营产品",IF(N1547="专线","专线",LOOKUP(1,0/((G1547&gt;=提成标准!D:D)*(G1547&lt;提成标准!E:E)),提成标准!C:C)))</f>
        <v>快递大货</v>
      </c>
      <c r="D1547" s="9">
        <f t="shared" si="76"/>
        <v>21</v>
      </c>
      <c r="E1547" s="9">
        <f>_xlfn.XLOOKUP(C1547,提成标准!C:C,提成标准!H:H,"")</f>
        <v>0.1</v>
      </c>
      <c r="F1547" s="9">
        <f t="shared" si="77"/>
        <v>2.1</v>
      </c>
      <c r="G1547" s="9">
        <f>_xlfn.XLOOKUP(I1547,过机服务商重量差!A:A,过机服务商重量差!L:L)</f>
        <v>21</v>
      </c>
      <c r="H1547" s="9" t="str">
        <f ca="1">IFERROR(LOOKUP(1,0/((B1547=名单!B:B)*(VALUE(AY1547)&gt;=名单!E:E)*(VALUE(AY1547)&lt;=名单!G:G)*(AA1547="正常走货")),名单!H:H),"否")</f>
        <v>否</v>
      </c>
      <c r="I1547" s="64" t="s">
        <v>4717</v>
      </c>
      <c r="J1547" s="64" t="s">
        <v>4719</v>
      </c>
      <c r="L1547" s="65" t="s">
        <v>880</v>
      </c>
      <c r="N1547" s="64" t="s">
        <v>18</v>
      </c>
      <c r="O1547" s="66"/>
      <c r="P1547" s="66"/>
      <c r="T1547" s="66"/>
      <c r="U1547" s="65" t="s">
        <v>1567</v>
      </c>
      <c r="V1547" s="65" t="s">
        <v>14389</v>
      </c>
      <c r="W1547" s="66"/>
      <c r="Y1547" s="66"/>
      <c r="Z1547" s="66"/>
      <c r="AA1547" s="65" t="s">
        <v>14382</v>
      </c>
      <c r="AQ1547" s="64">
        <v>42</v>
      </c>
      <c r="AV1547" s="66"/>
      <c r="AX1547" s="66"/>
      <c r="AY1547" s="67" t="s">
        <v>15942</v>
      </c>
      <c r="BE1547" s="66"/>
    </row>
    <row r="1548" spans="1:58">
      <c r="A1548" s="9" t="str">
        <f t="shared" si="75"/>
        <v>2026-01</v>
      </c>
      <c r="B1548" s="9" t="str">
        <f>_xlfn.XLOOKUP(I1548,过机服务商重量差!A:A,过机服务商重量差!G:G)</f>
        <v>帅时莹</v>
      </c>
      <c r="C1548" s="9" t="str">
        <f>IF(N1548="FBA","主营产品",IF(N1548="专线","专线",LOOKUP(1,0/((G1548&gt;=提成标准!D:D)*(G1548&lt;提成标准!E:E)),提成标准!C:C)))</f>
        <v>快递大货</v>
      </c>
      <c r="D1548" s="9">
        <f t="shared" si="76"/>
        <v>31</v>
      </c>
      <c r="E1548" s="9">
        <f>_xlfn.XLOOKUP(C1548,提成标准!C:C,提成标准!H:H,"")</f>
        <v>0.1</v>
      </c>
      <c r="F1548" s="9">
        <f t="shared" si="77"/>
        <v>3.1</v>
      </c>
      <c r="G1548" s="9">
        <f>_xlfn.XLOOKUP(I1548,过机服务商重量差!A:A,过机服务商重量差!L:L)</f>
        <v>31</v>
      </c>
      <c r="H1548" s="9" t="str">
        <f ca="1">IFERROR(LOOKUP(1,0/((B1548=名单!B:B)*(VALUE(AY1548)&gt;=名单!E:E)*(VALUE(AY1548)&lt;=名单!G:G)*(AA1548="正常走货")),名单!H:H),"否")</f>
        <v>否</v>
      </c>
      <c r="I1548" s="64" t="s">
        <v>4720</v>
      </c>
      <c r="J1548" s="64" t="s">
        <v>4722</v>
      </c>
      <c r="L1548" s="65" t="s">
        <v>1184</v>
      </c>
      <c r="N1548" s="64" t="s">
        <v>18</v>
      </c>
      <c r="O1548" s="66"/>
      <c r="P1548" s="66"/>
      <c r="T1548" s="66"/>
      <c r="U1548" s="65" t="s">
        <v>442</v>
      </c>
      <c r="V1548" s="65" t="s">
        <v>14413</v>
      </c>
      <c r="W1548" s="66"/>
      <c r="Y1548" s="66"/>
      <c r="Z1548" s="66"/>
      <c r="AA1548" s="65" t="s">
        <v>14382</v>
      </c>
      <c r="AQ1548" s="64">
        <v>186</v>
      </c>
      <c r="AV1548" s="66"/>
      <c r="AX1548" s="66"/>
      <c r="AY1548" s="67" t="s">
        <v>15943</v>
      </c>
      <c r="BE1548" s="66"/>
    </row>
    <row r="1549" spans="1:58">
      <c r="A1549" s="9" t="str">
        <f t="shared" si="75"/>
        <v>2026-01</v>
      </c>
      <c r="B1549" s="9" t="str">
        <f>_xlfn.XLOOKUP(I1549,过机服务商重量差!A:A,过机服务商重量差!G:G)</f>
        <v>帅时莹</v>
      </c>
      <c r="C1549" s="9" t="str">
        <f>IF(N1549="FBA","主营产品",IF(N1549="专线","专线",LOOKUP(1,0/((G1549&gt;=提成标准!D:D)*(G1549&lt;提成标准!E:E)),提成标准!C:C)))</f>
        <v>快递大货</v>
      </c>
      <c r="D1549" s="9">
        <f t="shared" si="76"/>
        <v>21</v>
      </c>
      <c r="E1549" s="9">
        <f>_xlfn.XLOOKUP(C1549,提成标准!C:C,提成标准!H:H,"")</f>
        <v>0.1</v>
      </c>
      <c r="F1549" s="9">
        <f t="shared" si="77"/>
        <v>2.1</v>
      </c>
      <c r="G1549" s="9">
        <f>_xlfn.XLOOKUP(I1549,过机服务商重量差!A:A,过机服务商重量差!L:L)</f>
        <v>21</v>
      </c>
      <c r="H1549" s="9" t="str">
        <f ca="1">IFERROR(LOOKUP(1,0/((B1549=名单!B:B)*(VALUE(AY1549)&gt;=名单!E:E)*(VALUE(AY1549)&lt;=名单!G:G)*(AA1549="正常走货")),名单!H:H),"否")</f>
        <v>否</v>
      </c>
      <c r="I1549" s="64" t="s">
        <v>4723</v>
      </c>
      <c r="J1549" s="64" t="s">
        <v>4725</v>
      </c>
      <c r="L1549" s="65" t="s">
        <v>1184</v>
      </c>
      <c r="N1549" s="64" t="s">
        <v>18</v>
      </c>
      <c r="O1549" s="66"/>
      <c r="P1549" s="66"/>
      <c r="T1549" s="66"/>
      <c r="U1549" s="65" t="s">
        <v>442</v>
      </c>
      <c r="V1549" s="64" t="s">
        <v>14413</v>
      </c>
      <c r="W1549" s="66"/>
      <c r="Y1549" s="66"/>
      <c r="Z1549" s="66"/>
      <c r="AA1549" s="65" t="s">
        <v>14382</v>
      </c>
      <c r="AQ1549" s="64">
        <v>67</v>
      </c>
      <c r="AU1549" s="66"/>
      <c r="AV1549" s="66"/>
      <c r="AW1549" s="66"/>
      <c r="AX1549" s="66"/>
      <c r="AY1549" s="67" t="s">
        <v>15944</v>
      </c>
      <c r="BE1549" s="66"/>
      <c r="BF1549" s="66"/>
    </row>
    <row r="1550" spans="1:58">
      <c r="A1550" s="9" t="str">
        <f t="shared" si="75"/>
        <v>2026-01</v>
      </c>
      <c r="B1550" s="9" t="str">
        <f>_xlfn.XLOOKUP(I1550,过机服务商重量差!A:A,过机服务商重量差!G:G)</f>
        <v>007</v>
      </c>
      <c r="C1550" s="9" t="str">
        <f>IF(N1550="FBA","主营产品",IF(N1550="专线","专线",LOOKUP(1,0/((G1550&gt;=提成标准!D:D)*(G1550&lt;提成标准!E:E)),提成标准!C:C)))</f>
        <v>快递大货</v>
      </c>
      <c r="D1550" s="9">
        <f t="shared" si="76"/>
        <v>178</v>
      </c>
      <c r="E1550" s="9">
        <f>_xlfn.XLOOKUP(C1550,提成标准!C:C,提成标准!H:H,"")</f>
        <v>0.1</v>
      </c>
      <c r="F1550" s="9">
        <f t="shared" si="77"/>
        <v>17.8</v>
      </c>
      <c r="G1550" s="9">
        <f>_xlfn.XLOOKUP(I1550,过机服务商重量差!A:A,过机服务商重量差!L:L)</f>
        <v>178</v>
      </c>
      <c r="H1550" s="9" t="str">
        <f ca="1">IFERROR(LOOKUP(1,0/((B1550=名单!B:B)*(VALUE(AY1550)&gt;=名单!E:E)*(VALUE(AY1550)&lt;=名单!G:G)*(AA1550="正常走货")),名单!H:H),"否")</f>
        <v>否</v>
      </c>
      <c r="I1550" s="64" t="s">
        <v>4726</v>
      </c>
      <c r="J1550" s="64" t="s">
        <v>4728</v>
      </c>
      <c r="L1550" s="65" t="s">
        <v>168</v>
      </c>
      <c r="N1550" s="64" t="s">
        <v>18</v>
      </c>
      <c r="O1550" s="66"/>
      <c r="P1550" s="66"/>
      <c r="T1550" s="66"/>
      <c r="U1550" s="65" t="s">
        <v>191</v>
      </c>
      <c r="V1550" s="65" t="s">
        <v>14413</v>
      </c>
      <c r="W1550" s="66"/>
      <c r="Y1550" s="66"/>
      <c r="Z1550" s="66"/>
      <c r="AA1550" s="65" t="s">
        <v>14382</v>
      </c>
      <c r="AQ1550" s="64">
        <v>2492</v>
      </c>
      <c r="AU1550" s="66"/>
      <c r="AV1550" s="66"/>
      <c r="AX1550" s="66"/>
      <c r="AY1550" s="67" t="s">
        <v>15945</v>
      </c>
      <c r="BC1550" s="66"/>
      <c r="BE1550" s="66"/>
    </row>
    <row r="1551" spans="1:58">
      <c r="A1551" s="9" t="str">
        <f t="shared" si="75"/>
        <v>2026-01</v>
      </c>
      <c r="B1551" s="9" t="str">
        <f>_xlfn.XLOOKUP(I1551,过机服务商重量差!A:A,过机服务商重量差!G:G)</f>
        <v>风清扬</v>
      </c>
      <c r="C1551" s="9" t="str">
        <f>IF(N1551="FBA","主营产品",IF(N1551="专线","专线",LOOKUP(1,0/((G1551&gt;=提成标准!D:D)*(G1551&lt;提成标准!E:E)),提成标准!C:C)))</f>
        <v>快递大货</v>
      </c>
      <c r="D1551" s="9">
        <f t="shared" si="76"/>
        <v>143</v>
      </c>
      <c r="E1551" s="9">
        <f>_xlfn.XLOOKUP(C1551,提成标准!C:C,提成标准!H:H,"")</f>
        <v>0.1</v>
      </c>
      <c r="F1551" s="9">
        <f t="shared" si="77"/>
        <v>14.3</v>
      </c>
      <c r="G1551" s="9">
        <f>_xlfn.XLOOKUP(I1551,过机服务商重量差!A:A,过机服务商重量差!L:L)</f>
        <v>143</v>
      </c>
      <c r="H1551" s="9" t="str">
        <f ca="1">IFERROR(LOOKUP(1,0/((B1551=名单!B:B)*(VALUE(AY1551)&gt;=名单!E:E)*(VALUE(AY1551)&lt;=名单!G:G)*(AA1551="正常走货")),名单!H:H),"否")</f>
        <v>否</v>
      </c>
      <c r="I1551" s="64" t="s">
        <v>4729</v>
      </c>
      <c r="J1551" s="64" t="s">
        <v>50</v>
      </c>
      <c r="L1551" s="65" t="s">
        <v>231</v>
      </c>
      <c r="N1551" s="64" t="s">
        <v>18</v>
      </c>
      <c r="O1551" s="66"/>
      <c r="P1551" s="66"/>
      <c r="T1551" s="66"/>
      <c r="U1551" s="65" t="s">
        <v>39</v>
      </c>
      <c r="V1551" s="65" t="s">
        <v>14389</v>
      </c>
      <c r="W1551" s="66"/>
      <c r="Y1551" s="66"/>
      <c r="Z1551" s="66"/>
      <c r="AA1551" s="65" t="s">
        <v>14382</v>
      </c>
      <c r="AQ1551" s="64">
        <v>6</v>
      </c>
      <c r="AU1551" s="66"/>
      <c r="AV1551" s="66"/>
      <c r="AX1551" s="66"/>
      <c r="AY1551" s="67" t="s">
        <v>15946</v>
      </c>
      <c r="BC1551" s="66"/>
      <c r="BE1551" s="66"/>
    </row>
    <row r="1552" spans="1:58">
      <c r="A1552" s="9" t="str">
        <f t="shared" si="75"/>
        <v>2026-01</v>
      </c>
      <c r="B1552" s="9" t="str">
        <f>_xlfn.XLOOKUP(I1552,过机服务商重量差!A:A,过机服务商重量差!G:G)</f>
        <v>风清扬</v>
      </c>
      <c r="C1552" s="9" t="str">
        <f>IF(N1552="FBA","主营产品",IF(N1552="专线","专线",LOOKUP(1,0/((G1552&gt;=提成标准!D:D)*(G1552&lt;提成标准!E:E)),提成标准!C:C)))</f>
        <v>快递大货</v>
      </c>
      <c r="D1552" s="9">
        <f t="shared" si="76"/>
        <v>896</v>
      </c>
      <c r="E1552" s="9">
        <f>_xlfn.XLOOKUP(C1552,提成标准!C:C,提成标准!H:H,"")</f>
        <v>0.1</v>
      </c>
      <c r="F1552" s="9">
        <f t="shared" si="77"/>
        <v>89.6</v>
      </c>
      <c r="G1552" s="9">
        <f>_xlfn.XLOOKUP(I1552,过机服务商重量差!A:A,过机服务商重量差!L:L)</f>
        <v>896</v>
      </c>
      <c r="H1552" s="9" t="str">
        <f ca="1">IFERROR(LOOKUP(1,0/((B1552=名单!B:B)*(VALUE(AY1552)&gt;=名单!E:E)*(VALUE(AY1552)&lt;=名单!G:G)*(AA1552="正常走货")),名单!H:H),"否")</f>
        <v>否</v>
      </c>
      <c r="I1552" s="64" t="s">
        <v>4731</v>
      </c>
      <c r="J1552" s="64" t="s">
        <v>50</v>
      </c>
      <c r="L1552" s="65" t="s">
        <v>231</v>
      </c>
      <c r="N1552" s="64" t="s">
        <v>18</v>
      </c>
      <c r="O1552" s="66"/>
      <c r="P1552" s="66"/>
      <c r="T1552" s="66"/>
      <c r="U1552" s="65" t="s">
        <v>39</v>
      </c>
      <c r="V1552" s="65" t="s">
        <v>14389</v>
      </c>
      <c r="W1552" s="66"/>
      <c r="Y1552" s="66"/>
      <c r="Z1552" s="66"/>
      <c r="AA1552" s="65" t="s">
        <v>14382</v>
      </c>
      <c r="AQ1552" s="64">
        <v>3632</v>
      </c>
      <c r="AV1552" s="66"/>
      <c r="AX1552" s="66"/>
      <c r="AY1552" s="67" t="s">
        <v>15947</v>
      </c>
      <c r="BE1552" s="66"/>
    </row>
    <row r="1553" spans="1:58">
      <c r="A1553" s="9" t="str">
        <f t="shared" si="75"/>
        <v>2026-01</v>
      </c>
      <c r="B1553" s="9" t="str">
        <f>_xlfn.XLOOKUP(I1553,过机服务商重量差!A:A,过机服务商重量差!G:G)</f>
        <v>张诚</v>
      </c>
      <c r="C1553" s="9" t="str">
        <f>IF(N1553="FBA","主营产品",IF(N1553="专线","专线",LOOKUP(1,0/((G1553&gt;=提成标准!D:D)*(G1553&lt;提成标准!E:E)),提成标准!C:C)))</f>
        <v>快递大货</v>
      </c>
      <c r="D1553" s="9">
        <f t="shared" si="76"/>
        <v>55</v>
      </c>
      <c r="E1553" s="9">
        <f>_xlfn.XLOOKUP(C1553,提成标准!C:C,提成标准!H:H,"")</f>
        <v>0.1</v>
      </c>
      <c r="F1553" s="9">
        <f t="shared" si="77"/>
        <v>5.5</v>
      </c>
      <c r="G1553" s="9">
        <f>_xlfn.XLOOKUP(I1553,过机服务商重量差!A:A,过机服务商重量差!L:L)</f>
        <v>55</v>
      </c>
      <c r="H1553" s="9" t="str">
        <f ca="1">IFERROR(LOOKUP(1,0/((B1553=名单!B:B)*(VALUE(AY1553)&gt;=名单!E:E)*(VALUE(AY1553)&lt;=名单!G:G)*(AA1553="正常走货")),名单!H:H),"否")</f>
        <v>否</v>
      </c>
      <c r="I1553" s="64" t="s">
        <v>4733</v>
      </c>
      <c r="J1553" s="64" t="s">
        <v>4735</v>
      </c>
      <c r="L1553" s="65" t="s">
        <v>14388</v>
      </c>
      <c r="N1553" s="64" t="s">
        <v>18</v>
      </c>
      <c r="O1553" s="66"/>
      <c r="P1553" s="66"/>
      <c r="T1553" s="66"/>
      <c r="U1553" s="65" t="s">
        <v>39</v>
      </c>
      <c r="V1553" s="65" t="s">
        <v>14389</v>
      </c>
      <c r="W1553" s="66"/>
      <c r="Y1553" s="66"/>
      <c r="Z1553" s="66"/>
      <c r="AA1553" s="65" t="s">
        <v>14382</v>
      </c>
      <c r="AQ1553" s="64">
        <v>300</v>
      </c>
      <c r="AV1553" s="66"/>
      <c r="AX1553" s="66"/>
      <c r="AY1553" s="67" t="s">
        <v>15948</v>
      </c>
      <c r="BE1553" s="66"/>
    </row>
    <row r="1554" spans="1:58">
      <c r="A1554" s="9" t="str">
        <f t="shared" si="75"/>
        <v>2026-01</v>
      </c>
      <c r="B1554" s="9" t="str">
        <f>_xlfn.XLOOKUP(I1554,过机服务商重量差!A:A,过机服务商重量差!G:G)</f>
        <v>帅时莹</v>
      </c>
      <c r="C1554" s="9" t="str">
        <f>IF(N1554="FBA","主营产品",IF(N1554="专线","专线",LOOKUP(1,0/((G1554&gt;=提成标准!D:D)*(G1554&lt;提成标准!E:E)),提成标准!C:C)))</f>
        <v>快递大货</v>
      </c>
      <c r="D1554" s="9">
        <f t="shared" si="76"/>
        <v>220</v>
      </c>
      <c r="E1554" s="9">
        <f>_xlfn.XLOOKUP(C1554,提成标准!C:C,提成标准!H:H,"")</f>
        <v>0.1</v>
      </c>
      <c r="F1554" s="9">
        <f t="shared" si="77"/>
        <v>22</v>
      </c>
      <c r="G1554" s="9">
        <f>_xlfn.XLOOKUP(I1554,过机服务商重量差!A:A,过机服务商重量差!L:L)</f>
        <v>220</v>
      </c>
      <c r="H1554" s="9" t="str">
        <f ca="1">IFERROR(LOOKUP(1,0/((B1554=名单!B:B)*(VALUE(AY1554)&gt;=名单!E:E)*(VALUE(AY1554)&lt;=名单!G:G)*(AA1554="正常走货")),名单!H:H),"否")</f>
        <v>否</v>
      </c>
      <c r="I1554" s="64" t="s">
        <v>4736</v>
      </c>
      <c r="J1554" s="64" t="s">
        <v>4738</v>
      </c>
      <c r="L1554" s="65" t="s">
        <v>938</v>
      </c>
      <c r="N1554" s="64" t="s">
        <v>18</v>
      </c>
      <c r="O1554" s="66"/>
      <c r="P1554" s="66"/>
      <c r="T1554" s="66"/>
      <c r="U1554" s="65" t="s">
        <v>3347</v>
      </c>
      <c r="V1554" s="65" t="s">
        <v>14413</v>
      </c>
      <c r="W1554" s="66"/>
      <c r="Y1554" s="66"/>
      <c r="Z1554" s="66"/>
      <c r="AA1554" s="65" t="s">
        <v>14382</v>
      </c>
      <c r="AQ1554" s="64">
        <v>1840</v>
      </c>
      <c r="AV1554" s="66"/>
      <c r="AX1554" s="66"/>
      <c r="AY1554" s="67" t="s">
        <v>15949</v>
      </c>
      <c r="BE1554" s="66"/>
    </row>
    <row r="1555" spans="1:58">
      <c r="A1555" s="9" t="str">
        <f t="shared" si="75"/>
        <v>2026-01</v>
      </c>
      <c r="B1555" s="9" t="str">
        <f>_xlfn.XLOOKUP(I1555,过机服务商重量差!A:A,过机服务商重量差!G:G)</f>
        <v>张诚</v>
      </c>
      <c r="C1555" s="9" t="str">
        <f>IF(N1555="FBA","主营产品",IF(N1555="专线","专线",LOOKUP(1,0/((G1555&gt;=提成标准!D:D)*(G1555&lt;提成标准!E:E)),提成标准!C:C)))</f>
        <v>快递大货</v>
      </c>
      <c r="D1555" s="9">
        <f t="shared" si="76"/>
        <v>350</v>
      </c>
      <c r="E1555" s="9">
        <f>_xlfn.XLOOKUP(C1555,提成标准!C:C,提成标准!H:H,"")</f>
        <v>0.1</v>
      </c>
      <c r="F1555" s="9">
        <f t="shared" si="77"/>
        <v>35</v>
      </c>
      <c r="G1555" s="9">
        <f>_xlfn.XLOOKUP(I1555,过机服务商重量差!A:A,过机服务商重量差!L:L)</f>
        <v>350</v>
      </c>
      <c r="H1555" s="9" t="str">
        <f ca="1">IFERROR(LOOKUP(1,0/((B1555=名单!B:B)*(VALUE(AY1555)&gt;=名单!E:E)*(VALUE(AY1555)&lt;=名单!G:G)*(AA1555="正常走货")),名单!H:H),"否")</f>
        <v>否</v>
      </c>
      <c r="I1555" s="64" t="s">
        <v>4739</v>
      </c>
      <c r="J1555" s="64" t="s">
        <v>4741</v>
      </c>
      <c r="L1555" s="65" t="s">
        <v>14388</v>
      </c>
      <c r="N1555" s="64" t="s">
        <v>18</v>
      </c>
      <c r="O1555" s="66"/>
      <c r="P1555" s="66"/>
      <c r="T1555" s="66"/>
      <c r="U1555" s="65" t="s">
        <v>39</v>
      </c>
      <c r="V1555" s="65" t="s">
        <v>14389</v>
      </c>
      <c r="W1555" s="66"/>
      <c r="Y1555" s="66"/>
      <c r="Z1555" s="66"/>
      <c r="AA1555" s="65" t="s">
        <v>14382</v>
      </c>
      <c r="AQ1555" s="64">
        <v>2214</v>
      </c>
      <c r="AV1555" s="66"/>
      <c r="AX1555" s="66"/>
      <c r="AY1555" s="67" t="s">
        <v>15950</v>
      </c>
      <c r="BE1555" s="66"/>
    </row>
    <row r="1556" spans="1:58">
      <c r="A1556" s="9" t="str">
        <f t="shared" si="75"/>
        <v>2026-01</v>
      </c>
      <c r="B1556" s="9" t="str">
        <f>_xlfn.XLOOKUP(I1556,过机服务商重量差!A:A,过机服务商重量差!G:G)</f>
        <v>张诚</v>
      </c>
      <c r="C1556" s="9" t="str">
        <f>IF(N1556="FBA","主营产品",IF(N1556="专线","专线",LOOKUP(1,0/((G1556&gt;=提成标准!D:D)*(G1556&lt;提成标准!E:E)),提成标准!C:C)))</f>
        <v>快递大货</v>
      </c>
      <c r="D1556" s="9">
        <f t="shared" si="76"/>
        <v>102</v>
      </c>
      <c r="E1556" s="9">
        <f>_xlfn.XLOOKUP(C1556,提成标准!C:C,提成标准!H:H,"")</f>
        <v>0.1</v>
      </c>
      <c r="F1556" s="9">
        <f t="shared" si="77"/>
        <v>10.2</v>
      </c>
      <c r="G1556" s="9">
        <f>_xlfn.XLOOKUP(I1556,过机服务商重量差!A:A,过机服务商重量差!L:L)</f>
        <v>102</v>
      </c>
      <c r="H1556" s="9" t="str">
        <f ca="1">IFERROR(LOOKUP(1,0/((B1556=名单!B:B)*(VALUE(AY1556)&gt;=名单!E:E)*(VALUE(AY1556)&lt;=名单!G:G)*(AA1556="正常走货")),名单!H:H),"否")</f>
        <v>否</v>
      </c>
      <c r="I1556" s="64" t="s">
        <v>4742</v>
      </c>
      <c r="J1556" s="64" t="s">
        <v>4744</v>
      </c>
      <c r="L1556" s="65" t="s">
        <v>14388</v>
      </c>
      <c r="N1556" s="64" t="s">
        <v>18</v>
      </c>
      <c r="O1556" s="66"/>
      <c r="P1556" s="66"/>
      <c r="T1556" s="66"/>
      <c r="U1556" s="65" t="s">
        <v>39</v>
      </c>
      <c r="V1556" s="65" t="s">
        <v>14389</v>
      </c>
      <c r="W1556" s="66"/>
      <c r="Y1556" s="66"/>
      <c r="Z1556" s="66"/>
      <c r="AA1556" s="65" t="s">
        <v>14382</v>
      </c>
      <c r="AQ1556" s="64">
        <v>900</v>
      </c>
      <c r="AU1556" s="66"/>
      <c r="AV1556" s="66"/>
      <c r="AW1556" s="66"/>
      <c r="AX1556" s="66"/>
      <c r="AY1556" s="67" t="s">
        <v>15951</v>
      </c>
      <c r="BE1556" s="66"/>
    </row>
    <row r="1557" spans="1:58">
      <c r="A1557" s="9" t="str">
        <f t="shared" si="75"/>
        <v>2026-01</v>
      </c>
      <c r="B1557" s="9" t="str">
        <f>_xlfn.XLOOKUP(I1557,过机服务商重量差!A:A,过机服务商重量差!G:G)</f>
        <v>风清扬</v>
      </c>
      <c r="C1557" s="9" t="str">
        <f>IF(N1557="FBA","主营产品",IF(N1557="专线","专线",LOOKUP(1,0/((G1557&gt;=提成标准!D:D)*(G1557&lt;提成标准!E:E)),提成标准!C:C)))</f>
        <v>快递大货</v>
      </c>
      <c r="D1557" s="9">
        <f t="shared" si="76"/>
        <v>448</v>
      </c>
      <c r="E1557" s="9">
        <f>_xlfn.XLOOKUP(C1557,提成标准!C:C,提成标准!H:H,"")</f>
        <v>0.1</v>
      </c>
      <c r="F1557" s="9">
        <f t="shared" si="77"/>
        <v>44.8</v>
      </c>
      <c r="G1557" s="9">
        <f>_xlfn.XLOOKUP(I1557,过机服务商重量差!A:A,过机服务商重量差!L:L)</f>
        <v>448</v>
      </c>
      <c r="H1557" s="9" t="str">
        <f ca="1">IFERROR(LOOKUP(1,0/((B1557=名单!B:B)*(VALUE(AY1557)&gt;=名单!E:E)*(VALUE(AY1557)&lt;=名单!G:G)*(AA1557="正常走货")),名单!H:H),"否")</f>
        <v>否</v>
      </c>
      <c r="I1557" s="64" t="s">
        <v>4745</v>
      </c>
      <c r="J1557" s="64" t="s">
        <v>50</v>
      </c>
      <c r="L1557" s="65" t="s">
        <v>231</v>
      </c>
      <c r="N1557" s="64" t="s">
        <v>18</v>
      </c>
      <c r="O1557" s="66"/>
      <c r="P1557" s="66"/>
      <c r="T1557" s="66"/>
      <c r="U1557" s="65" t="s">
        <v>39</v>
      </c>
      <c r="V1557" s="65" t="s">
        <v>14389</v>
      </c>
      <c r="W1557" s="66"/>
      <c r="Y1557" s="66"/>
      <c r="Z1557" s="66"/>
      <c r="AA1557" s="65" t="s">
        <v>14382</v>
      </c>
      <c r="AQ1557" s="64">
        <v>-568</v>
      </c>
      <c r="AU1557" s="66"/>
      <c r="AV1557" s="66"/>
      <c r="AW1557" s="66"/>
      <c r="AX1557" s="66"/>
      <c r="AY1557" s="67" t="s">
        <v>15952</v>
      </c>
      <c r="BC1557" s="66"/>
      <c r="BE1557" s="66"/>
    </row>
    <row r="1558" spans="1:58">
      <c r="A1558" s="9" t="str">
        <f t="shared" si="75"/>
        <v>2026-01</v>
      </c>
      <c r="B1558" s="9" t="str">
        <f>_xlfn.XLOOKUP(I1558,过机服务商重量差!A:A,过机服务商重量差!G:G)</f>
        <v>风清扬</v>
      </c>
      <c r="C1558" s="9" t="str">
        <f>IF(N1558="FBA","主营产品",IF(N1558="专线","专线",LOOKUP(1,0/((G1558&gt;=提成标准!D:D)*(G1558&lt;提成标准!E:E)),提成标准!C:C)))</f>
        <v>快递大货</v>
      </c>
      <c r="D1558" s="9">
        <f t="shared" si="76"/>
        <v>44</v>
      </c>
      <c r="E1558" s="9">
        <f>_xlfn.XLOOKUP(C1558,提成标准!C:C,提成标准!H:H,"")</f>
        <v>0.1</v>
      </c>
      <c r="F1558" s="9">
        <f t="shared" si="77"/>
        <v>4.4</v>
      </c>
      <c r="G1558" s="9">
        <f>_xlfn.XLOOKUP(I1558,过机服务商重量差!A:A,过机服务商重量差!L:L)</f>
        <v>44</v>
      </c>
      <c r="H1558" s="9" t="str">
        <f ca="1">IFERROR(LOOKUP(1,0/((B1558=名单!B:B)*(VALUE(AY1558)&gt;=名单!E:E)*(VALUE(AY1558)&lt;=名单!G:G)*(AA1558="正常走货")),名单!H:H),"否")</f>
        <v>否</v>
      </c>
      <c r="I1558" s="64" t="s">
        <v>4747</v>
      </c>
      <c r="J1558" s="64" t="s">
        <v>4749</v>
      </c>
      <c r="L1558" s="65" t="s">
        <v>1592</v>
      </c>
      <c r="N1558" s="64" t="s">
        <v>18</v>
      </c>
      <c r="O1558" s="66"/>
      <c r="P1558" s="66"/>
      <c r="T1558" s="66"/>
      <c r="U1558" s="65" t="s">
        <v>99</v>
      </c>
      <c r="V1558" s="65" t="s">
        <v>14413</v>
      </c>
      <c r="W1558" s="66"/>
      <c r="Y1558" s="66"/>
      <c r="Z1558" s="66"/>
      <c r="AA1558" s="65" t="s">
        <v>14382</v>
      </c>
      <c r="AQ1558" s="64">
        <v>520</v>
      </c>
      <c r="AU1558" s="66"/>
      <c r="AV1558" s="66"/>
      <c r="AW1558" s="66"/>
      <c r="AX1558" s="66"/>
      <c r="AY1558" s="67" t="s">
        <v>15953</v>
      </c>
      <c r="BC1558" s="66"/>
      <c r="BE1558" s="66"/>
    </row>
    <row r="1559" spans="1:58">
      <c r="A1559" s="9" t="str">
        <f t="shared" si="75"/>
        <v>2026-01</v>
      </c>
      <c r="B1559" s="9" t="str">
        <f>_xlfn.XLOOKUP(I1559,过机服务商重量差!A:A,过机服务商重量差!G:G)</f>
        <v>风清扬</v>
      </c>
      <c r="C1559" s="9" t="str">
        <f>IF(N1559="FBA","主营产品",IF(N1559="专线","专线",LOOKUP(1,0/((G1559&gt;=提成标准!D:D)*(G1559&lt;提成标准!E:E)),提成标准!C:C)))</f>
        <v>快递大货</v>
      </c>
      <c r="D1559" s="9">
        <f t="shared" si="76"/>
        <v>44</v>
      </c>
      <c r="E1559" s="9">
        <f>_xlfn.XLOOKUP(C1559,提成标准!C:C,提成标准!H:H,"")</f>
        <v>0.1</v>
      </c>
      <c r="F1559" s="9">
        <f t="shared" si="77"/>
        <v>4.4</v>
      </c>
      <c r="G1559" s="9">
        <f>_xlfn.XLOOKUP(I1559,过机服务商重量差!A:A,过机服务商重量差!L:L)</f>
        <v>44</v>
      </c>
      <c r="H1559" s="9" t="str">
        <f ca="1">IFERROR(LOOKUP(1,0/((B1559=名单!B:B)*(VALUE(AY1559)&gt;=名单!E:E)*(VALUE(AY1559)&lt;=名单!G:G)*(AA1559="正常走货")),名单!H:H),"否")</f>
        <v>否</v>
      </c>
      <c r="I1559" s="64" t="s">
        <v>4750</v>
      </c>
      <c r="J1559" s="64" t="s">
        <v>4752</v>
      </c>
      <c r="L1559" s="65" t="s">
        <v>1592</v>
      </c>
      <c r="N1559" s="64" t="s">
        <v>18</v>
      </c>
      <c r="O1559" s="66"/>
      <c r="P1559" s="66"/>
      <c r="T1559" s="66"/>
      <c r="U1559" s="65" t="s">
        <v>99</v>
      </c>
      <c r="V1559" s="65" t="s">
        <v>14413</v>
      </c>
      <c r="W1559" s="66"/>
      <c r="Y1559" s="66"/>
      <c r="Z1559" s="66"/>
      <c r="AA1559" s="65" t="s">
        <v>14382</v>
      </c>
      <c r="AB1559" s="66"/>
      <c r="AQ1559" s="64">
        <v>520</v>
      </c>
      <c r="AV1559" s="66"/>
      <c r="AW1559" s="66"/>
      <c r="AX1559" s="66"/>
      <c r="AY1559" s="67" t="s">
        <v>15954</v>
      </c>
      <c r="BE1559" s="66"/>
    </row>
    <row r="1560" spans="1:58">
      <c r="A1560" s="9" t="str">
        <f t="shared" si="75"/>
        <v>2026-01</v>
      </c>
      <c r="B1560" s="9" t="str">
        <f>_xlfn.XLOOKUP(I1560,过机服务商重量差!A:A,过机服务商重量差!G:G)</f>
        <v>小旋风</v>
      </c>
      <c r="C1560" s="9" t="str">
        <f>IF(N1560="FBA","主营产品",IF(N1560="专线","专线",LOOKUP(1,0/((G1560&gt;=提成标准!D:D)*(G1560&lt;提成标准!E:E)),提成标准!C:C)))</f>
        <v>快递大货</v>
      </c>
      <c r="D1560" s="9">
        <f t="shared" si="76"/>
        <v>34</v>
      </c>
      <c r="E1560" s="9">
        <f>_xlfn.XLOOKUP(C1560,提成标准!C:C,提成标准!H:H,"")</f>
        <v>0.1</v>
      </c>
      <c r="F1560" s="9">
        <f t="shared" si="77"/>
        <v>3.4</v>
      </c>
      <c r="G1560" s="9">
        <f>_xlfn.XLOOKUP(I1560,过机服务商重量差!A:A,过机服务商重量差!L:L)</f>
        <v>34</v>
      </c>
      <c r="H1560" s="9" t="str">
        <f ca="1">IFERROR(LOOKUP(1,0/((B1560=名单!B:B)*(VALUE(AY1560)&gt;=名单!E:E)*(VALUE(AY1560)&lt;=名单!G:G)*(AA1560="正常走货")),名单!H:H),"否")</f>
        <v>否</v>
      </c>
      <c r="I1560" s="64" t="s">
        <v>4753</v>
      </c>
      <c r="J1560" s="64" t="s">
        <v>4755</v>
      </c>
      <c r="L1560" s="65" t="s">
        <v>85</v>
      </c>
      <c r="N1560" s="64" t="s">
        <v>18</v>
      </c>
      <c r="O1560" s="66"/>
      <c r="P1560" s="66"/>
      <c r="T1560" s="66"/>
      <c r="U1560" s="65" t="s">
        <v>90</v>
      </c>
      <c r="V1560" s="65" t="s">
        <v>14410</v>
      </c>
      <c r="W1560" s="66"/>
      <c r="Y1560" s="66"/>
      <c r="Z1560" s="66"/>
      <c r="AA1560" s="65" t="s">
        <v>14382</v>
      </c>
      <c r="AQ1560" s="64">
        <v>142.8</v>
      </c>
      <c r="AV1560" s="66"/>
      <c r="AX1560" s="66"/>
      <c r="AY1560" s="67" t="s">
        <v>15955</v>
      </c>
      <c r="BC1560" s="66"/>
      <c r="BE1560" s="66"/>
    </row>
    <row r="1561" spans="1:58">
      <c r="A1561" s="9" t="str">
        <f t="shared" si="75"/>
        <v>2026-01</v>
      </c>
      <c r="B1561" s="9" t="str">
        <f>_xlfn.XLOOKUP(I1561,过机服务商重量差!A:A,过机服务商重量差!G:G)</f>
        <v>帅时莹</v>
      </c>
      <c r="C1561" s="9" t="str">
        <f>IF(N1561="FBA","主营产品",IF(N1561="专线","专线",LOOKUP(1,0/((G1561&gt;=提成标准!D:D)*(G1561&lt;提成标准!E:E)),提成标准!C:C)))</f>
        <v>快递大货</v>
      </c>
      <c r="D1561" s="9">
        <f t="shared" si="76"/>
        <v>24</v>
      </c>
      <c r="E1561" s="9">
        <f>_xlfn.XLOOKUP(C1561,提成标准!C:C,提成标准!H:H,"")</f>
        <v>0.1</v>
      </c>
      <c r="F1561" s="9">
        <f t="shared" si="77"/>
        <v>2.4</v>
      </c>
      <c r="G1561" s="9">
        <f>_xlfn.XLOOKUP(I1561,过机服务商重量差!A:A,过机服务商重量差!L:L)</f>
        <v>24</v>
      </c>
      <c r="H1561" s="9" t="str">
        <f ca="1">IFERROR(LOOKUP(1,0/((B1561=名单!B:B)*(VALUE(AY1561)&gt;=名单!E:E)*(VALUE(AY1561)&lt;=名单!G:G)*(AA1561="正常走货")),名单!H:H),"否")</f>
        <v>否</v>
      </c>
      <c r="I1561" s="64" t="s">
        <v>4756</v>
      </c>
      <c r="J1561" s="64" t="s">
        <v>4758</v>
      </c>
      <c r="L1561" s="65" t="s">
        <v>1452</v>
      </c>
      <c r="N1561" s="64" t="s">
        <v>18</v>
      </c>
      <c r="O1561" s="66"/>
      <c r="P1561" s="66"/>
      <c r="T1561" s="66"/>
      <c r="U1561" s="65" t="s">
        <v>130</v>
      </c>
      <c r="V1561" s="65" t="s">
        <v>14422</v>
      </c>
      <c r="W1561" s="66"/>
      <c r="Y1561" s="66"/>
      <c r="Z1561" s="66"/>
      <c r="AA1561" s="65" t="s">
        <v>14382</v>
      </c>
      <c r="AQ1561" s="64">
        <v>110</v>
      </c>
      <c r="AU1561" s="66"/>
      <c r="AV1561" s="66"/>
      <c r="AX1561" s="66"/>
      <c r="AY1561" s="67" t="s">
        <v>15956</v>
      </c>
      <c r="BE1561" s="66"/>
    </row>
    <row r="1562" spans="1:58">
      <c r="A1562" s="9" t="str">
        <f t="shared" si="75"/>
        <v>2026-01</v>
      </c>
      <c r="B1562" s="9" t="str">
        <f>_xlfn.XLOOKUP(I1562,过机服务商重量差!A:A,过机服务商重量差!G:G)</f>
        <v>帅时莹</v>
      </c>
      <c r="C1562" s="9" t="str">
        <f>IF(N1562="FBA","主营产品",IF(N1562="专线","专线",LOOKUP(1,0/((G1562&gt;=提成标准!D:D)*(G1562&lt;提成标准!E:E)),提成标准!C:C)))</f>
        <v>快递大货</v>
      </c>
      <c r="D1562" s="9">
        <f t="shared" si="76"/>
        <v>21</v>
      </c>
      <c r="E1562" s="9">
        <f>_xlfn.XLOOKUP(C1562,提成标准!C:C,提成标准!H:H,"")</f>
        <v>0.1</v>
      </c>
      <c r="F1562" s="9">
        <f t="shared" si="77"/>
        <v>2.1</v>
      </c>
      <c r="G1562" s="9">
        <f>_xlfn.XLOOKUP(I1562,过机服务商重量差!A:A,过机服务商重量差!L:L)</f>
        <v>21</v>
      </c>
      <c r="H1562" s="9" t="str">
        <f ca="1">IFERROR(LOOKUP(1,0/((B1562=名单!B:B)*(VALUE(AY1562)&gt;=名单!E:E)*(VALUE(AY1562)&lt;=名单!G:G)*(AA1562="正常走货")),名单!H:H),"否")</f>
        <v>否</v>
      </c>
      <c r="I1562" s="64" t="s">
        <v>4759</v>
      </c>
      <c r="J1562" s="64" t="s">
        <v>4761</v>
      </c>
      <c r="L1562" s="65" t="s">
        <v>287</v>
      </c>
      <c r="N1562" s="64" t="s">
        <v>18</v>
      </c>
      <c r="O1562" s="66"/>
      <c r="P1562" s="66"/>
      <c r="T1562" s="66"/>
      <c r="U1562" s="65" t="s">
        <v>442</v>
      </c>
      <c r="V1562" s="65" t="s">
        <v>14413</v>
      </c>
      <c r="W1562" s="66"/>
      <c r="Y1562" s="66"/>
      <c r="Z1562" s="66"/>
      <c r="AA1562" s="65" t="s">
        <v>14382</v>
      </c>
      <c r="AQ1562" s="64">
        <v>48.3</v>
      </c>
      <c r="AV1562" s="66"/>
      <c r="AX1562" s="66"/>
      <c r="AY1562" s="67" t="s">
        <v>15957</v>
      </c>
      <c r="BC1562" s="66"/>
      <c r="BE1562" s="66"/>
    </row>
    <row r="1563" spans="1:58">
      <c r="A1563" s="9" t="str">
        <f t="shared" si="75"/>
        <v>2026-01</v>
      </c>
      <c r="B1563" s="9" t="str">
        <f>_xlfn.XLOOKUP(I1563,过机服务商重量差!A:A,过机服务商重量差!G:G)</f>
        <v>无崖子</v>
      </c>
      <c r="C1563" s="9" t="str">
        <f>IF(N1563="FBA","主营产品",IF(N1563="专线","专线",LOOKUP(1,0/((G1563&gt;=提成标准!D:D)*(G1563&lt;提成标准!E:E)),提成标准!C:C)))</f>
        <v>快递小货</v>
      </c>
      <c r="D1563" s="9">
        <f t="shared" si="76"/>
        <v>1</v>
      </c>
      <c r="E1563" s="9">
        <f>_xlfn.XLOOKUP(C1563,提成标准!C:C,提成标准!H:H,"")</f>
        <v>2</v>
      </c>
      <c r="F1563" s="9">
        <f t="shared" si="77"/>
        <v>2</v>
      </c>
      <c r="G1563" s="9">
        <f>_xlfn.XLOOKUP(I1563,过机服务商重量差!A:A,过机服务商重量差!L:L)</f>
        <v>17.5</v>
      </c>
      <c r="H1563" s="9" t="str">
        <f ca="1">IFERROR(LOOKUP(1,0/((B1563=名单!B:B)*(VALUE(AY1563)&gt;=名单!E:E)*(VALUE(AY1563)&lt;=名单!G:G)*(AA1563="正常走货")),名单!H:H),"否")</f>
        <v>是</v>
      </c>
      <c r="I1563" s="64" t="s">
        <v>4762</v>
      </c>
      <c r="J1563" s="64" t="s">
        <v>4764</v>
      </c>
      <c r="L1563" s="65" t="s">
        <v>128</v>
      </c>
      <c r="N1563" s="64" t="s">
        <v>18</v>
      </c>
      <c r="O1563" s="66"/>
      <c r="P1563" s="66"/>
      <c r="T1563" s="66"/>
      <c r="U1563" s="65" t="s">
        <v>130</v>
      </c>
      <c r="V1563" s="65" t="s">
        <v>14422</v>
      </c>
      <c r="W1563" s="66"/>
      <c r="Y1563" s="66"/>
      <c r="Z1563" s="66"/>
      <c r="AA1563" s="65" t="s">
        <v>14382</v>
      </c>
      <c r="AQ1563" s="64">
        <v>313.74</v>
      </c>
      <c r="AV1563" s="66"/>
      <c r="AX1563" s="66"/>
      <c r="AY1563" s="67" t="s">
        <v>15958</v>
      </c>
      <c r="BE1563" s="66"/>
    </row>
    <row r="1564" spans="1:58">
      <c r="A1564" s="9" t="str">
        <f t="shared" si="75"/>
        <v>2026-01</v>
      </c>
      <c r="B1564" s="9" t="str">
        <f>_xlfn.XLOOKUP(I1564,过机服务商重量差!A:A,过机服务商重量差!G:G)</f>
        <v>无崖子</v>
      </c>
      <c r="C1564" s="9" t="str">
        <f>IF(N1564="FBA","主营产品",IF(N1564="专线","专线",LOOKUP(1,0/((G1564&gt;=提成标准!D:D)*(G1564&lt;提成标准!E:E)),提成标准!C:C)))</f>
        <v>快递小货</v>
      </c>
      <c r="D1564" s="9">
        <f t="shared" si="76"/>
        <v>1</v>
      </c>
      <c r="E1564" s="9">
        <f>_xlfn.XLOOKUP(C1564,提成标准!C:C,提成标准!H:H,"")</f>
        <v>2</v>
      </c>
      <c r="F1564" s="9">
        <f t="shared" si="77"/>
        <v>2</v>
      </c>
      <c r="G1564" s="9">
        <f>_xlfn.XLOOKUP(I1564,过机服务商重量差!A:A,过机服务商重量差!L:L)</f>
        <v>7</v>
      </c>
      <c r="H1564" s="9" t="str">
        <f ca="1">IFERROR(LOOKUP(1,0/((B1564=名单!B:B)*(VALUE(AY1564)&gt;=名单!E:E)*(VALUE(AY1564)&lt;=名单!G:G)*(AA1564="正常走货")),名单!H:H),"否")</f>
        <v>是</v>
      </c>
      <c r="I1564" s="64" t="s">
        <v>4765</v>
      </c>
      <c r="J1564" s="64" t="s">
        <v>4767</v>
      </c>
      <c r="L1564" s="65" t="s">
        <v>603</v>
      </c>
      <c r="N1564" s="64" t="s">
        <v>18</v>
      </c>
      <c r="O1564" s="66"/>
      <c r="P1564" s="66"/>
      <c r="T1564" s="66"/>
      <c r="U1564" s="65" t="s">
        <v>20</v>
      </c>
      <c r="V1564" s="65" t="s">
        <v>14381</v>
      </c>
      <c r="W1564" s="66"/>
      <c r="Y1564" s="66"/>
      <c r="Z1564" s="66"/>
      <c r="AA1564" s="65" t="s">
        <v>14382</v>
      </c>
      <c r="AQ1564" s="64">
        <v>63.8</v>
      </c>
      <c r="AV1564" s="66"/>
      <c r="AX1564" s="66"/>
      <c r="AY1564" s="67" t="s">
        <v>15959</v>
      </c>
      <c r="BE1564" s="66"/>
    </row>
    <row r="1565" spans="1:58">
      <c r="A1565" s="9" t="str">
        <f t="shared" si="75"/>
        <v>2026-01</v>
      </c>
      <c r="B1565" s="9" t="str">
        <f>_xlfn.XLOOKUP(I1565,过机服务商重量差!A:A,过机服务商重量差!G:G)</f>
        <v>无崖子</v>
      </c>
      <c r="C1565" s="9" t="str">
        <f>IF(N1565="FBA","主营产品",IF(N1565="专线","专线",LOOKUP(1,0/((G1565&gt;=提成标准!D:D)*(G1565&lt;提成标准!E:E)),提成标准!C:C)))</f>
        <v>快递小货</v>
      </c>
      <c r="D1565" s="9">
        <f t="shared" si="76"/>
        <v>1</v>
      </c>
      <c r="E1565" s="9">
        <f>_xlfn.XLOOKUP(C1565,提成标准!C:C,提成标准!H:H,"")</f>
        <v>2</v>
      </c>
      <c r="F1565" s="9">
        <f t="shared" si="77"/>
        <v>2</v>
      </c>
      <c r="G1565" s="9">
        <f>_xlfn.XLOOKUP(I1565,过机服务商重量差!A:A,过机服务商重量差!L:L)</f>
        <v>1</v>
      </c>
      <c r="H1565" s="9" t="str">
        <f ca="1">IFERROR(LOOKUP(1,0/((B1565=名单!B:B)*(VALUE(AY1565)&gt;=名单!E:E)*(VALUE(AY1565)&lt;=名单!G:G)*(AA1565="正常走货")),名单!H:H),"否")</f>
        <v>是</v>
      </c>
      <c r="I1565" s="64" t="s">
        <v>4768</v>
      </c>
      <c r="J1565" s="64" t="s">
        <v>4770</v>
      </c>
      <c r="L1565" s="65" t="s">
        <v>160</v>
      </c>
      <c r="N1565" s="64" t="s">
        <v>18</v>
      </c>
      <c r="O1565" s="66"/>
      <c r="P1565" s="66"/>
      <c r="T1565" s="66"/>
      <c r="U1565" s="65" t="s">
        <v>86</v>
      </c>
      <c r="V1565" s="65" t="s">
        <v>14381</v>
      </c>
      <c r="W1565" s="66"/>
      <c r="Y1565" s="66"/>
      <c r="Z1565" s="66"/>
      <c r="AA1565" s="65" t="s">
        <v>14382</v>
      </c>
      <c r="AQ1565" s="64">
        <v>0</v>
      </c>
      <c r="AV1565" s="66"/>
      <c r="AX1565" s="66"/>
      <c r="AY1565" s="67" t="s">
        <v>15960</v>
      </c>
      <c r="BC1565" s="66"/>
      <c r="BE1565" s="66"/>
      <c r="BF1565" s="66"/>
    </row>
    <row r="1566" spans="1:58">
      <c r="A1566" s="9" t="str">
        <f t="shared" si="75"/>
        <v>2026-01</v>
      </c>
      <c r="B1566" s="9" t="str">
        <f>_xlfn.XLOOKUP(I1566,过机服务商重量差!A:A,过机服务商重量差!G:G)</f>
        <v>张诚</v>
      </c>
      <c r="C1566" s="9" t="str">
        <f>IF(N1566="FBA","主营产品",IF(N1566="专线","专线",LOOKUP(1,0/((G1566&gt;=提成标准!D:D)*(G1566&lt;提成标准!E:E)),提成标准!C:C)))</f>
        <v>快递大货</v>
      </c>
      <c r="D1566" s="9">
        <f t="shared" si="76"/>
        <v>105</v>
      </c>
      <c r="E1566" s="9">
        <f>_xlfn.XLOOKUP(C1566,提成标准!C:C,提成标准!H:H,"")</f>
        <v>0.1</v>
      </c>
      <c r="F1566" s="9">
        <f t="shared" si="77"/>
        <v>10.5</v>
      </c>
      <c r="G1566" s="9">
        <f>_xlfn.XLOOKUP(I1566,过机服务商重量差!A:A,过机服务商重量差!L:L)</f>
        <v>105</v>
      </c>
      <c r="H1566" s="9" t="str">
        <f ca="1">IFERROR(LOOKUP(1,0/((B1566=名单!B:B)*(VALUE(AY1566)&gt;=名单!E:E)*(VALUE(AY1566)&lt;=名单!G:G)*(AA1566="正常走货")),名单!H:H),"否")</f>
        <v>否</v>
      </c>
      <c r="I1566" s="64" t="s">
        <v>4771</v>
      </c>
      <c r="J1566" s="64" t="s">
        <v>4773</v>
      </c>
      <c r="L1566" s="65" t="s">
        <v>14388</v>
      </c>
      <c r="N1566" s="64" t="s">
        <v>18</v>
      </c>
      <c r="O1566" s="66"/>
      <c r="P1566" s="66"/>
      <c r="T1566" s="66"/>
      <c r="U1566" s="65" t="s">
        <v>39</v>
      </c>
      <c r="V1566" s="65" t="s">
        <v>14389</v>
      </c>
      <c r="W1566" s="66"/>
      <c r="Y1566" s="66"/>
      <c r="Z1566" s="66"/>
      <c r="AA1566" s="65" t="s">
        <v>14382</v>
      </c>
      <c r="AQ1566" s="64">
        <v>936</v>
      </c>
      <c r="AV1566" s="66"/>
      <c r="AX1566" s="66"/>
      <c r="AY1566" s="67" t="s">
        <v>15961</v>
      </c>
      <c r="BC1566" s="66"/>
      <c r="BE1566" s="66"/>
    </row>
    <row r="1567" spans="1:58">
      <c r="A1567" s="9" t="str">
        <f t="shared" si="75"/>
        <v>2026-01</v>
      </c>
      <c r="B1567" s="9" t="str">
        <f>_xlfn.XLOOKUP(I1567,过机服务商重量差!A:A,过机服务商重量差!G:G)</f>
        <v>玉麒麟</v>
      </c>
      <c r="C1567" s="9" t="str">
        <f>IF(N1567="FBA","主营产品",IF(N1567="专线","专线",LOOKUP(1,0/((G1567&gt;=提成标准!D:D)*(G1567&lt;提成标准!E:E)),提成标准!C:C)))</f>
        <v>快递小货</v>
      </c>
      <c r="D1567" s="9">
        <f t="shared" si="76"/>
        <v>1</v>
      </c>
      <c r="E1567" s="9">
        <f>_xlfn.XLOOKUP(C1567,提成标准!C:C,提成标准!H:H,"")</f>
        <v>2</v>
      </c>
      <c r="F1567" s="9">
        <f t="shared" si="77"/>
        <v>2</v>
      </c>
      <c r="G1567" s="9">
        <f>_xlfn.XLOOKUP(I1567,过机服务商重量差!A:A,过机服务商重量差!L:L)</f>
        <v>2</v>
      </c>
      <c r="H1567" s="9" t="str">
        <f ca="1">IFERROR(LOOKUP(1,0/((B1567=名单!B:B)*(VALUE(AY1567)&gt;=名单!E:E)*(VALUE(AY1567)&lt;=名单!G:G)*(AA1567="正常走货")),名单!H:H),"否")</f>
        <v>否</v>
      </c>
      <c r="I1567" s="64" t="s">
        <v>4774</v>
      </c>
      <c r="J1567" s="64" t="s">
        <v>4776</v>
      </c>
      <c r="L1567" s="65" t="s">
        <v>17</v>
      </c>
      <c r="N1567" s="65" t="s">
        <v>18</v>
      </c>
      <c r="O1567" s="66"/>
      <c r="P1567" s="66"/>
      <c r="T1567" s="66"/>
      <c r="U1567" s="65" t="s">
        <v>152</v>
      </c>
      <c r="V1567" s="65" t="s">
        <v>14385</v>
      </c>
      <c r="W1567" s="66"/>
      <c r="Y1567" s="66"/>
      <c r="Z1567" s="66"/>
      <c r="AA1567" s="65" t="s">
        <v>14382</v>
      </c>
      <c r="AQ1567" s="64">
        <v>39.59</v>
      </c>
      <c r="AU1567" s="66"/>
      <c r="AV1567" s="66"/>
      <c r="AW1567" s="66"/>
      <c r="AX1567" s="66"/>
      <c r="AY1567" s="67" t="s">
        <v>15962</v>
      </c>
      <c r="BE1567" s="66"/>
    </row>
    <row r="1568" spans="1:58">
      <c r="A1568" s="9" t="str">
        <f t="shared" si="75"/>
        <v>2026-01</v>
      </c>
      <c r="B1568" s="9" t="str">
        <f>_xlfn.XLOOKUP(I1568,过机服务商重量差!A:A,过机服务商重量差!G:G)</f>
        <v>帅时莹</v>
      </c>
      <c r="C1568" s="9" t="str">
        <f>IF(N1568="FBA","主营产品",IF(N1568="专线","专线",LOOKUP(1,0/((G1568&gt;=提成标准!D:D)*(G1568&lt;提成标准!E:E)),提成标准!C:C)))</f>
        <v>快递小货</v>
      </c>
      <c r="D1568" s="9">
        <f t="shared" si="76"/>
        <v>1</v>
      </c>
      <c r="E1568" s="9">
        <f>_xlfn.XLOOKUP(C1568,提成标准!C:C,提成标准!H:H,"")</f>
        <v>2</v>
      </c>
      <c r="F1568" s="9">
        <f t="shared" si="77"/>
        <v>2</v>
      </c>
      <c r="G1568" s="9">
        <f>_xlfn.XLOOKUP(I1568,过机服务商重量差!A:A,过机服务商重量差!L:L)</f>
        <v>5</v>
      </c>
      <c r="H1568" s="9" t="str">
        <f ca="1">IFERROR(LOOKUP(1,0/((B1568=名单!B:B)*(VALUE(AY1568)&gt;=名单!E:E)*(VALUE(AY1568)&lt;=名单!G:G)*(AA1568="正常走货")),名单!H:H),"否")</f>
        <v>否</v>
      </c>
      <c r="I1568" s="64" t="s">
        <v>4777</v>
      </c>
      <c r="J1568" s="64" t="s">
        <v>4779</v>
      </c>
      <c r="L1568" s="64" t="s">
        <v>140</v>
      </c>
      <c r="N1568" s="64" t="s">
        <v>18</v>
      </c>
      <c r="O1568" s="66"/>
      <c r="P1568" s="66"/>
      <c r="T1568" s="66"/>
      <c r="U1568" s="65" t="s">
        <v>99</v>
      </c>
      <c r="V1568" s="65" t="s">
        <v>14413</v>
      </c>
      <c r="W1568" s="66"/>
      <c r="Y1568" s="66"/>
      <c r="Z1568" s="66"/>
      <c r="AA1568" s="65" t="s">
        <v>14382</v>
      </c>
      <c r="AQ1568" s="64">
        <v>211.66</v>
      </c>
      <c r="AU1568" s="66"/>
      <c r="AV1568" s="66"/>
      <c r="AX1568" s="66"/>
      <c r="AY1568" s="67" t="s">
        <v>15963</v>
      </c>
      <c r="BE1568" s="66"/>
    </row>
    <row r="1569" spans="1:58">
      <c r="A1569" s="9" t="str">
        <f t="shared" si="75"/>
        <v>2026-01</v>
      </c>
      <c r="B1569" s="9" t="str">
        <f>_xlfn.XLOOKUP(I1569,过机服务商重量差!A:A,过机服务商重量差!G:G)</f>
        <v>玉麒麟</v>
      </c>
      <c r="C1569" s="9" t="str">
        <f>IF(N1569="FBA","主营产品",IF(N1569="专线","专线",LOOKUP(1,0/((G1569&gt;=提成标准!D:D)*(G1569&lt;提成标准!E:E)),提成标准!C:C)))</f>
        <v>快递大货</v>
      </c>
      <c r="D1569" s="9">
        <f t="shared" si="76"/>
        <v>44</v>
      </c>
      <c r="E1569" s="9">
        <f>_xlfn.XLOOKUP(C1569,提成标准!C:C,提成标准!H:H,"")</f>
        <v>0.1</v>
      </c>
      <c r="F1569" s="9">
        <f t="shared" si="77"/>
        <v>4.4</v>
      </c>
      <c r="G1569" s="9">
        <f>_xlfn.XLOOKUP(I1569,过机服务商重量差!A:A,过机服务商重量差!L:L)</f>
        <v>44</v>
      </c>
      <c r="H1569" s="9" t="str">
        <f ca="1">IFERROR(LOOKUP(1,0/((B1569=名单!B:B)*(VALUE(AY1569)&gt;=名单!E:E)*(VALUE(AY1569)&lt;=名单!G:G)*(AA1569="正常走货")),名单!H:H),"否")</f>
        <v>否</v>
      </c>
      <c r="I1569" s="64" t="s">
        <v>4780</v>
      </c>
      <c r="J1569" s="64" t="s">
        <v>4782</v>
      </c>
      <c r="L1569" s="65" t="s">
        <v>17</v>
      </c>
      <c r="N1569" s="64" t="s">
        <v>18</v>
      </c>
      <c r="O1569" s="66"/>
      <c r="P1569" s="66"/>
      <c r="T1569" s="66"/>
      <c r="U1569" s="65" t="s">
        <v>103</v>
      </c>
      <c r="V1569" s="65" t="s">
        <v>14385</v>
      </c>
      <c r="W1569" s="66"/>
      <c r="Y1569" s="66"/>
      <c r="Z1569" s="66"/>
      <c r="AA1569" s="65" t="s">
        <v>14382</v>
      </c>
      <c r="AQ1569" s="64">
        <v>212.6</v>
      </c>
      <c r="AU1569" s="66"/>
      <c r="AV1569" s="66"/>
      <c r="AX1569" s="66"/>
      <c r="AY1569" s="67" t="s">
        <v>15964</v>
      </c>
      <c r="BC1569" s="66"/>
      <c r="BE1569" s="66"/>
      <c r="BF1569" s="66"/>
    </row>
    <row r="1570" spans="1:58">
      <c r="A1570" s="9" t="str">
        <f t="shared" si="75"/>
        <v>2026-01</v>
      </c>
      <c r="B1570" s="9" t="str">
        <f>_xlfn.XLOOKUP(I1570,过机服务商重量差!A:A,过机服务商重量差!G:G)</f>
        <v>无崖子</v>
      </c>
      <c r="C1570" s="9" t="str">
        <f>IF(N1570="FBA","主营产品",IF(N1570="专线","专线",LOOKUP(1,0/((G1570&gt;=提成标准!D:D)*(G1570&lt;提成标准!E:E)),提成标准!C:C)))</f>
        <v>快递小货</v>
      </c>
      <c r="D1570" s="9">
        <f t="shared" si="76"/>
        <v>1</v>
      </c>
      <c r="E1570" s="9">
        <f>_xlfn.XLOOKUP(C1570,提成标准!C:C,提成标准!H:H,"")</f>
        <v>2</v>
      </c>
      <c r="F1570" s="9">
        <f t="shared" si="77"/>
        <v>2</v>
      </c>
      <c r="G1570" s="9">
        <f>_xlfn.XLOOKUP(I1570,过机服务商重量差!A:A,过机服务商重量差!L:L)</f>
        <v>3.5</v>
      </c>
      <c r="H1570" s="9" t="str">
        <f ca="1">IFERROR(LOOKUP(1,0/((B1570=名单!B:B)*(VALUE(AY1570)&gt;=名单!E:E)*(VALUE(AY1570)&lt;=名单!G:G)*(AA1570="正常走货")),名单!H:H),"否")</f>
        <v>是</v>
      </c>
      <c r="I1570" s="64" t="s">
        <v>4783</v>
      </c>
      <c r="J1570" s="64" t="s">
        <v>4785</v>
      </c>
      <c r="L1570" s="65" t="s">
        <v>160</v>
      </c>
      <c r="N1570" s="64" t="s">
        <v>18</v>
      </c>
      <c r="O1570" s="66"/>
      <c r="P1570" s="66"/>
      <c r="T1570" s="66"/>
      <c r="U1570" s="65" t="s">
        <v>337</v>
      </c>
      <c r="V1570" s="65" t="s">
        <v>14381</v>
      </c>
      <c r="W1570" s="66"/>
      <c r="Y1570" s="66"/>
      <c r="Z1570" s="66"/>
      <c r="AA1570" s="65" t="s">
        <v>14382</v>
      </c>
      <c r="AQ1570" s="64">
        <v>0</v>
      </c>
      <c r="AU1570" s="66"/>
      <c r="AV1570" s="66"/>
      <c r="AX1570" s="66"/>
      <c r="AY1570" s="67" t="s">
        <v>15965</v>
      </c>
      <c r="BC1570" s="66"/>
      <c r="BE1570" s="66"/>
    </row>
    <row r="1571" spans="1:58">
      <c r="A1571" s="9" t="str">
        <f t="shared" si="75"/>
        <v>2026-01</v>
      </c>
      <c r="B1571" s="9" t="str">
        <f>_xlfn.XLOOKUP(I1571,过机服务商重量差!A:A,过机服务商重量差!G:G)</f>
        <v>无崖子</v>
      </c>
      <c r="C1571" s="9" t="str">
        <f>IF(N1571="FBA","主营产品",IF(N1571="专线","专线",LOOKUP(1,0/((G1571&gt;=提成标准!D:D)*(G1571&lt;提成标准!E:E)),提成标准!C:C)))</f>
        <v>快递小货</v>
      </c>
      <c r="D1571" s="9">
        <f t="shared" si="76"/>
        <v>1</v>
      </c>
      <c r="E1571" s="9">
        <f>_xlfn.XLOOKUP(C1571,提成标准!C:C,提成标准!H:H,"")</f>
        <v>2</v>
      </c>
      <c r="F1571" s="9">
        <f t="shared" si="77"/>
        <v>2</v>
      </c>
      <c r="G1571" s="9">
        <f>_xlfn.XLOOKUP(I1571,过机服务商重量差!A:A,过机服务商重量差!L:L)</f>
        <v>3.5</v>
      </c>
      <c r="H1571" s="9" t="str">
        <f ca="1">IFERROR(LOOKUP(1,0/((B1571=名单!B:B)*(VALUE(AY1571)&gt;=名单!E:E)*(VALUE(AY1571)&lt;=名单!G:G)*(AA1571="正常走货")),名单!H:H),"否")</f>
        <v>是</v>
      </c>
      <c r="I1571" s="64" t="s">
        <v>4786</v>
      </c>
      <c r="J1571" s="64" t="s">
        <v>4788</v>
      </c>
      <c r="L1571" s="65" t="s">
        <v>160</v>
      </c>
      <c r="N1571" s="64" t="s">
        <v>18</v>
      </c>
      <c r="O1571" s="66"/>
      <c r="P1571" s="66"/>
      <c r="T1571" s="66"/>
      <c r="U1571" s="65" t="s">
        <v>337</v>
      </c>
      <c r="V1571" s="65" t="s">
        <v>14381</v>
      </c>
      <c r="W1571" s="66"/>
      <c r="Y1571" s="66"/>
      <c r="Z1571" s="66"/>
      <c r="AA1571" s="65" t="s">
        <v>14382</v>
      </c>
      <c r="AQ1571" s="64">
        <v>60</v>
      </c>
      <c r="AV1571" s="66"/>
      <c r="AX1571" s="66"/>
      <c r="AY1571" s="67" t="s">
        <v>15966</v>
      </c>
      <c r="BC1571" s="66"/>
      <c r="BE1571" s="66"/>
      <c r="BF1571" s="66"/>
    </row>
    <row r="1572" spans="1:58">
      <c r="A1572" s="9" t="str">
        <f t="shared" si="75"/>
        <v>2026-01</v>
      </c>
      <c r="B1572" s="9" t="str">
        <f>_xlfn.XLOOKUP(I1572,过机服务商重量差!A:A,过机服务商重量差!G:G)</f>
        <v>无崖子</v>
      </c>
      <c r="C1572" s="9" t="str">
        <f>IF(N1572="FBA","主营产品",IF(N1572="专线","专线",LOOKUP(1,0/((G1572&gt;=提成标准!D:D)*(G1572&lt;提成标准!E:E)),提成标准!C:C)))</f>
        <v>快递小货</v>
      </c>
      <c r="D1572" s="9">
        <f t="shared" si="76"/>
        <v>1</v>
      </c>
      <c r="E1572" s="9">
        <f>_xlfn.XLOOKUP(C1572,提成标准!C:C,提成标准!H:H,"")</f>
        <v>2</v>
      </c>
      <c r="F1572" s="9">
        <f t="shared" si="77"/>
        <v>2</v>
      </c>
      <c r="G1572" s="9">
        <f>_xlfn.XLOOKUP(I1572,过机服务商重量差!A:A,过机服务商重量差!L:L)</f>
        <v>3.5</v>
      </c>
      <c r="H1572" s="9" t="str">
        <f ca="1">IFERROR(LOOKUP(1,0/((B1572=名单!B:B)*(VALUE(AY1572)&gt;=名单!E:E)*(VALUE(AY1572)&lt;=名单!G:G)*(AA1572="正常走货")),名单!H:H),"否")</f>
        <v>是</v>
      </c>
      <c r="I1572" s="64" t="s">
        <v>4789</v>
      </c>
      <c r="J1572" s="64" t="s">
        <v>4791</v>
      </c>
      <c r="L1572" s="65" t="s">
        <v>160</v>
      </c>
      <c r="N1572" s="64" t="s">
        <v>18</v>
      </c>
      <c r="O1572" s="66"/>
      <c r="P1572" s="66"/>
      <c r="T1572" s="66"/>
      <c r="U1572" s="65" t="s">
        <v>337</v>
      </c>
      <c r="V1572" s="65" t="s">
        <v>14381</v>
      </c>
      <c r="W1572" s="66"/>
      <c r="Y1572" s="66"/>
      <c r="Z1572" s="66"/>
      <c r="AA1572" s="65" t="s">
        <v>14382</v>
      </c>
      <c r="AQ1572" s="64">
        <v>0</v>
      </c>
      <c r="AV1572" s="66"/>
      <c r="AX1572" s="66"/>
      <c r="AY1572" s="67" t="s">
        <v>15967</v>
      </c>
      <c r="BE1572" s="66"/>
    </row>
    <row r="1573" spans="1:58">
      <c r="A1573" s="9" t="str">
        <f t="shared" si="75"/>
        <v>2026-01</v>
      </c>
      <c r="B1573" s="9" t="str">
        <f>_xlfn.XLOOKUP(I1573,过机服务商重量差!A:A,过机服务商重量差!G:G)</f>
        <v>无崖子</v>
      </c>
      <c r="C1573" s="9" t="str">
        <f>IF(N1573="FBA","主营产品",IF(N1573="专线","专线",LOOKUP(1,0/((G1573&gt;=提成标准!D:D)*(G1573&lt;提成标准!E:E)),提成标准!C:C)))</f>
        <v>快递小货</v>
      </c>
      <c r="D1573" s="9">
        <f t="shared" si="76"/>
        <v>1</v>
      </c>
      <c r="E1573" s="9">
        <f>_xlfn.XLOOKUP(C1573,提成标准!C:C,提成标准!H:H,"")</f>
        <v>2</v>
      </c>
      <c r="F1573" s="9">
        <f t="shared" si="77"/>
        <v>2</v>
      </c>
      <c r="G1573" s="9">
        <f>_xlfn.XLOOKUP(I1573,过机服务商重量差!A:A,过机服务商重量差!L:L)</f>
        <v>3.5</v>
      </c>
      <c r="H1573" s="9" t="str">
        <f ca="1">IFERROR(LOOKUP(1,0/((B1573=名单!B:B)*(VALUE(AY1573)&gt;=名单!E:E)*(VALUE(AY1573)&lt;=名单!G:G)*(AA1573="正常走货")),名单!H:H),"否")</f>
        <v>是</v>
      </c>
      <c r="I1573" s="64" t="s">
        <v>4792</v>
      </c>
      <c r="J1573" s="64" t="s">
        <v>4794</v>
      </c>
      <c r="L1573" s="65" t="s">
        <v>160</v>
      </c>
      <c r="N1573" s="64" t="s">
        <v>18</v>
      </c>
      <c r="O1573" s="66"/>
      <c r="P1573" s="66"/>
      <c r="T1573" s="66"/>
      <c r="U1573" s="65" t="s">
        <v>337</v>
      </c>
      <c r="V1573" s="65" t="s">
        <v>14381</v>
      </c>
      <c r="W1573" s="66"/>
      <c r="Y1573" s="66"/>
      <c r="Z1573" s="66"/>
      <c r="AA1573" s="65" t="s">
        <v>14382</v>
      </c>
      <c r="AQ1573" s="64">
        <v>0</v>
      </c>
      <c r="AV1573" s="66"/>
      <c r="AX1573" s="66"/>
      <c r="AY1573" s="67" t="s">
        <v>15968</v>
      </c>
      <c r="BC1573" s="66"/>
      <c r="BE1573" s="66"/>
      <c r="BF1573" s="66"/>
    </row>
    <row r="1574" spans="1:58">
      <c r="A1574" s="9" t="str">
        <f t="shared" si="75"/>
        <v>2026-01</v>
      </c>
      <c r="B1574" s="9" t="str">
        <f>_xlfn.XLOOKUP(I1574,过机服务商重量差!A:A,过机服务商重量差!G:G)</f>
        <v>无崖子</v>
      </c>
      <c r="C1574" s="9" t="str">
        <f>IF(N1574="FBA","主营产品",IF(N1574="专线","专线",LOOKUP(1,0/((G1574&gt;=提成标准!D:D)*(G1574&lt;提成标准!E:E)),提成标准!C:C)))</f>
        <v>快递小货</v>
      </c>
      <c r="D1574" s="9">
        <f t="shared" si="76"/>
        <v>1</v>
      </c>
      <c r="E1574" s="9">
        <f>_xlfn.XLOOKUP(C1574,提成标准!C:C,提成标准!H:H,"")</f>
        <v>2</v>
      </c>
      <c r="F1574" s="9">
        <f t="shared" si="77"/>
        <v>2</v>
      </c>
      <c r="G1574" s="9">
        <f>_xlfn.XLOOKUP(I1574,过机服务商重量差!A:A,过机服务商重量差!L:L)</f>
        <v>3.5</v>
      </c>
      <c r="H1574" s="9" t="str">
        <f ca="1">IFERROR(LOOKUP(1,0/((B1574=名单!B:B)*(VALUE(AY1574)&gt;=名单!E:E)*(VALUE(AY1574)&lt;=名单!G:G)*(AA1574="正常走货")),名单!H:H),"否")</f>
        <v>是</v>
      </c>
      <c r="I1574" s="64" t="s">
        <v>4795</v>
      </c>
      <c r="J1574" s="64" t="s">
        <v>4797</v>
      </c>
      <c r="L1574" s="65" t="s">
        <v>160</v>
      </c>
      <c r="N1574" s="64" t="s">
        <v>18</v>
      </c>
      <c r="O1574" s="66"/>
      <c r="P1574" s="66"/>
      <c r="T1574" s="66"/>
      <c r="U1574" s="65" t="s">
        <v>337</v>
      </c>
      <c r="V1574" s="65" t="s">
        <v>14381</v>
      </c>
      <c r="W1574" s="66"/>
      <c r="Y1574" s="66"/>
      <c r="Z1574" s="66"/>
      <c r="AA1574" s="65" t="s">
        <v>14382</v>
      </c>
      <c r="AQ1574" s="64">
        <v>0</v>
      </c>
      <c r="AV1574" s="66"/>
      <c r="AX1574" s="66"/>
      <c r="AY1574" s="67" t="s">
        <v>15969</v>
      </c>
      <c r="BC1574" s="66"/>
      <c r="BE1574" s="66"/>
      <c r="BF1574" s="66"/>
    </row>
    <row r="1575" spans="1:58">
      <c r="A1575" s="9" t="str">
        <f t="shared" si="75"/>
        <v>2026-01</v>
      </c>
      <c r="B1575" s="9" t="str">
        <f>_xlfn.XLOOKUP(I1575,过机服务商重量差!A:A,过机服务商重量差!G:G)</f>
        <v>无崖子</v>
      </c>
      <c r="C1575" s="9" t="str">
        <f>IF(N1575="FBA","主营产品",IF(N1575="专线","专线",LOOKUP(1,0/((G1575&gt;=提成标准!D:D)*(G1575&lt;提成标准!E:E)),提成标准!C:C)))</f>
        <v>快递小货</v>
      </c>
      <c r="D1575" s="9">
        <f t="shared" si="76"/>
        <v>1</v>
      </c>
      <c r="E1575" s="9">
        <f>_xlfn.XLOOKUP(C1575,提成标准!C:C,提成标准!H:H,"")</f>
        <v>2</v>
      </c>
      <c r="F1575" s="9">
        <f t="shared" si="77"/>
        <v>2</v>
      </c>
      <c r="G1575" s="9">
        <f>_xlfn.XLOOKUP(I1575,过机服务商重量差!A:A,过机服务商重量差!L:L)</f>
        <v>0.5</v>
      </c>
      <c r="H1575" s="9" t="str">
        <f ca="1">IFERROR(LOOKUP(1,0/((B1575=名单!B:B)*(VALUE(AY1575)&gt;=名单!E:E)*(VALUE(AY1575)&lt;=名单!G:G)*(AA1575="正常走货")),名单!H:H),"否")</f>
        <v>是</v>
      </c>
      <c r="I1575" s="64" t="s">
        <v>4798</v>
      </c>
      <c r="J1575" s="64" t="s">
        <v>4800</v>
      </c>
      <c r="L1575" s="65" t="s">
        <v>160</v>
      </c>
      <c r="N1575" s="64" t="s">
        <v>18</v>
      </c>
      <c r="O1575" s="66"/>
      <c r="P1575" s="66"/>
      <c r="T1575" s="66"/>
      <c r="U1575" s="65" t="s">
        <v>161</v>
      </c>
      <c r="V1575" s="65" t="s">
        <v>14381</v>
      </c>
      <c r="W1575" s="66"/>
      <c r="Y1575" s="66"/>
      <c r="Z1575" s="66"/>
      <c r="AA1575" s="65" t="s">
        <v>14382</v>
      </c>
      <c r="AQ1575" s="64">
        <v>0</v>
      </c>
      <c r="AV1575" s="66"/>
      <c r="AX1575" s="66"/>
      <c r="AY1575" s="67" t="s">
        <v>15970</v>
      </c>
      <c r="BE1575" s="66"/>
    </row>
    <row r="1576" spans="1:58">
      <c r="A1576" s="9" t="str">
        <f t="shared" si="75"/>
        <v>2026-01</v>
      </c>
      <c r="B1576" s="9" t="str">
        <f>_xlfn.XLOOKUP(I1576,过机服务商重量差!A:A,过机服务商重量差!G:G)</f>
        <v>无崖子</v>
      </c>
      <c r="C1576" s="9" t="str">
        <f>IF(N1576="FBA","主营产品",IF(N1576="专线","专线",LOOKUP(1,0/((G1576&gt;=提成标准!D:D)*(G1576&lt;提成标准!E:E)),提成标准!C:C)))</f>
        <v>快递小货</v>
      </c>
      <c r="D1576" s="9">
        <f t="shared" si="76"/>
        <v>1</v>
      </c>
      <c r="E1576" s="9">
        <f>_xlfn.XLOOKUP(C1576,提成标准!C:C,提成标准!H:H,"")</f>
        <v>2</v>
      </c>
      <c r="F1576" s="9">
        <f t="shared" si="77"/>
        <v>2</v>
      </c>
      <c r="G1576" s="9">
        <f>_xlfn.XLOOKUP(I1576,过机服务商重量差!A:A,过机服务商重量差!L:L)</f>
        <v>0.5</v>
      </c>
      <c r="H1576" s="9" t="str">
        <f ca="1">IFERROR(LOOKUP(1,0/((B1576=名单!B:B)*(VALUE(AY1576)&gt;=名单!E:E)*(VALUE(AY1576)&lt;=名单!G:G)*(AA1576="正常走货")),名单!H:H),"否")</f>
        <v>是</v>
      </c>
      <c r="I1576" s="64" t="s">
        <v>4801</v>
      </c>
      <c r="J1576" s="64" t="s">
        <v>4803</v>
      </c>
      <c r="L1576" s="65" t="s">
        <v>336</v>
      </c>
      <c r="N1576" s="64" t="s">
        <v>18</v>
      </c>
      <c r="O1576" s="66"/>
      <c r="P1576" s="66"/>
      <c r="T1576" s="66"/>
      <c r="U1576" s="65" t="s">
        <v>161</v>
      </c>
      <c r="V1576" s="65" t="s">
        <v>14381</v>
      </c>
      <c r="W1576" s="66"/>
      <c r="Y1576" s="66"/>
      <c r="Z1576" s="66"/>
      <c r="AA1576" s="65" t="s">
        <v>14382</v>
      </c>
      <c r="AQ1576" s="64">
        <v>0</v>
      </c>
      <c r="AV1576" s="66"/>
      <c r="AX1576" s="66"/>
      <c r="AY1576" s="67" t="s">
        <v>15971</v>
      </c>
      <c r="BC1576" s="66"/>
      <c r="BE1576" s="66"/>
      <c r="BF1576" s="66"/>
    </row>
    <row r="1577" spans="1:58">
      <c r="A1577" s="9" t="str">
        <f t="shared" si="75"/>
        <v>2026-01</v>
      </c>
      <c r="B1577" s="9" t="str">
        <f>_xlfn.XLOOKUP(I1577,过机服务商重量差!A:A,过机服务商重量差!G:G)</f>
        <v>玉麒麟</v>
      </c>
      <c r="C1577" s="9" t="str">
        <f>IF(N1577="FBA","主营产品",IF(N1577="专线","专线",LOOKUP(1,0/((G1577&gt;=提成标准!D:D)*(G1577&lt;提成标准!E:E)),提成标准!C:C)))</f>
        <v>快递小货</v>
      </c>
      <c r="D1577" s="9">
        <f t="shared" si="76"/>
        <v>1</v>
      </c>
      <c r="E1577" s="9">
        <f>_xlfn.XLOOKUP(C1577,提成标准!C:C,提成标准!H:H,"")</f>
        <v>2</v>
      </c>
      <c r="F1577" s="9">
        <f t="shared" si="77"/>
        <v>2</v>
      </c>
      <c r="G1577" s="9">
        <f>_xlfn.XLOOKUP(I1577,过机服务商重量差!A:A,过机服务商重量差!L:L)</f>
        <v>1.5</v>
      </c>
      <c r="H1577" s="9" t="str">
        <f ca="1">IFERROR(LOOKUP(1,0/((B1577=名单!B:B)*(VALUE(AY1577)&gt;=名单!E:E)*(VALUE(AY1577)&lt;=名单!G:G)*(AA1577="正常走货")),名单!H:H),"否")</f>
        <v>否</v>
      </c>
      <c r="I1577" s="64" t="s">
        <v>4804</v>
      </c>
      <c r="J1577" s="64" t="s">
        <v>4806</v>
      </c>
      <c r="L1577" s="65" t="s">
        <v>17</v>
      </c>
      <c r="N1577" s="64" t="s">
        <v>18</v>
      </c>
      <c r="O1577" s="66"/>
      <c r="P1577" s="66"/>
      <c r="T1577" s="66"/>
      <c r="U1577" s="65" t="s">
        <v>90</v>
      </c>
      <c r="V1577" s="65" t="s">
        <v>14410</v>
      </c>
      <c r="W1577" s="66"/>
      <c r="Y1577" s="66"/>
      <c r="Z1577" s="66"/>
      <c r="AA1577" s="65" t="s">
        <v>14382</v>
      </c>
      <c r="AQ1577" s="64">
        <v>50.5</v>
      </c>
      <c r="AV1577" s="66"/>
      <c r="AX1577" s="66"/>
      <c r="AY1577" s="67" t="s">
        <v>15972</v>
      </c>
      <c r="BC1577" s="66"/>
      <c r="BE1577" s="66"/>
      <c r="BF1577" s="66"/>
    </row>
    <row r="1578" spans="1:58">
      <c r="A1578" s="9" t="str">
        <f t="shared" si="75"/>
        <v>2026-01</v>
      </c>
      <c r="B1578" s="9" t="str">
        <f>_xlfn.XLOOKUP(I1578,过机服务商重量差!A:A,过机服务商重量差!G:G)</f>
        <v>玉麒麟</v>
      </c>
      <c r="C1578" s="9" t="str">
        <f>IF(N1578="FBA","主营产品",IF(N1578="专线","专线",LOOKUP(1,0/((G1578&gt;=提成标准!D:D)*(G1578&lt;提成标准!E:E)),提成标准!C:C)))</f>
        <v>快递大货</v>
      </c>
      <c r="D1578" s="9">
        <f t="shared" si="76"/>
        <v>97</v>
      </c>
      <c r="E1578" s="9">
        <f>_xlfn.XLOOKUP(C1578,提成标准!C:C,提成标准!H:H,"")</f>
        <v>0.1</v>
      </c>
      <c r="F1578" s="9">
        <f t="shared" si="77"/>
        <v>9.7</v>
      </c>
      <c r="G1578" s="9">
        <f>_xlfn.XLOOKUP(I1578,过机服务商重量差!A:A,过机服务商重量差!L:L)</f>
        <v>97</v>
      </c>
      <c r="H1578" s="9" t="str">
        <f ca="1">IFERROR(LOOKUP(1,0/((B1578=名单!B:B)*(VALUE(AY1578)&gt;=名单!E:E)*(VALUE(AY1578)&lt;=名单!G:G)*(AA1578="正常走货")),名单!H:H),"否")</f>
        <v>否</v>
      </c>
      <c r="I1578" s="64" t="s">
        <v>4807</v>
      </c>
      <c r="J1578" s="64" t="s">
        <v>4809</v>
      </c>
      <c r="L1578" s="65" t="s">
        <v>17</v>
      </c>
      <c r="N1578" s="64" t="s">
        <v>18</v>
      </c>
      <c r="O1578" s="66"/>
      <c r="P1578" s="66"/>
      <c r="T1578" s="66"/>
      <c r="U1578" s="65" t="s">
        <v>767</v>
      </c>
      <c r="V1578" s="65" t="s">
        <v>14385</v>
      </c>
      <c r="W1578" s="66"/>
      <c r="Y1578" s="66"/>
      <c r="Z1578" s="66"/>
      <c r="AA1578" s="65" t="s">
        <v>14382</v>
      </c>
      <c r="AQ1578" s="64">
        <v>429.5</v>
      </c>
      <c r="AV1578" s="66"/>
      <c r="AX1578" s="66"/>
      <c r="AY1578" s="67" t="s">
        <v>15973</v>
      </c>
      <c r="BE1578" s="66"/>
    </row>
    <row r="1579" spans="1:58">
      <c r="A1579" s="9" t="str">
        <f t="shared" si="75"/>
        <v>2026-01</v>
      </c>
      <c r="B1579" s="9" t="str">
        <f>_xlfn.XLOOKUP(I1579,过机服务商重量差!A:A,过机服务商重量差!G:G)</f>
        <v>玉麒麟</v>
      </c>
      <c r="C1579" s="9" t="str">
        <f>IF(N1579="FBA","主营产品",IF(N1579="专线","专线",LOOKUP(1,0/((G1579&gt;=提成标准!D:D)*(G1579&lt;提成标准!E:E)),提成标准!C:C)))</f>
        <v>快递大货</v>
      </c>
      <c r="D1579" s="9">
        <f t="shared" si="76"/>
        <v>92</v>
      </c>
      <c r="E1579" s="9">
        <f>_xlfn.XLOOKUP(C1579,提成标准!C:C,提成标准!H:H,"")</f>
        <v>0.1</v>
      </c>
      <c r="F1579" s="9">
        <f t="shared" si="77"/>
        <v>9.2</v>
      </c>
      <c r="G1579" s="9">
        <f>_xlfn.XLOOKUP(I1579,过机服务商重量差!A:A,过机服务商重量差!L:L)</f>
        <v>92</v>
      </c>
      <c r="H1579" s="9" t="str">
        <f ca="1">IFERROR(LOOKUP(1,0/((B1579=名单!B:B)*(VALUE(AY1579)&gt;=名单!E:E)*(VALUE(AY1579)&lt;=名单!G:G)*(AA1579="正常走货")),名单!H:H),"否")</f>
        <v>否</v>
      </c>
      <c r="I1579" s="64" t="s">
        <v>4810</v>
      </c>
      <c r="J1579" s="64" t="s">
        <v>4812</v>
      </c>
      <c r="L1579" s="65" t="s">
        <v>17</v>
      </c>
      <c r="N1579" s="64" t="s">
        <v>18</v>
      </c>
      <c r="O1579" s="66"/>
      <c r="P1579" s="66"/>
      <c r="T1579" s="66"/>
      <c r="U1579" s="65" t="s">
        <v>767</v>
      </c>
      <c r="V1579" s="64" t="s">
        <v>14385</v>
      </c>
      <c r="W1579" s="66"/>
      <c r="Y1579" s="66"/>
      <c r="Z1579" s="66"/>
      <c r="AA1579" s="65" t="s">
        <v>14382</v>
      </c>
      <c r="AQ1579" s="64">
        <v>221.4</v>
      </c>
      <c r="AU1579" s="66"/>
      <c r="AV1579" s="66"/>
      <c r="AW1579" s="66"/>
      <c r="AX1579" s="66"/>
      <c r="AY1579" s="67" t="s">
        <v>15974</v>
      </c>
      <c r="BE1579" s="66"/>
    </row>
    <row r="1580" spans="1:58">
      <c r="A1580" s="9" t="str">
        <f t="shared" si="75"/>
        <v>2026-01</v>
      </c>
      <c r="B1580" s="9" t="str">
        <f>_xlfn.XLOOKUP(I1580,过机服务商重量差!A:A,过机服务商重量差!G:G)</f>
        <v>玉麒麟</v>
      </c>
      <c r="C1580" s="9" t="str">
        <f>IF(N1580="FBA","主营产品",IF(N1580="专线","专线",LOOKUP(1,0/((G1580&gt;=提成标准!D:D)*(G1580&lt;提成标准!E:E)),提成标准!C:C)))</f>
        <v>快递大货</v>
      </c>
      <c r="D1580" s="9">
        <f t="shared" si="76"/>
        <v>61</v>
      </c>
      <c r="E1580" s="9">
        <f>_xlfn.XLOOKUP(C1580,提成标准!C:C,提成标准!H:H,"")</f>
        <v>0.1</v>
      </c>
      <c r="F1580" s="9">
        <f t="shared" si="77"/>
        <v>6.1</v>
      </c>
      <c r="G1580" s="9">
        <f>_xlfn.XLOOKUP(I1580,过机服务商重量差!A:A,过机服务商重量差!L:L)</f>
        <v>61</v>
      </c>
      <c r="H1580" s="9" t="str">
        <f ca="1">IFERROR(LOOKUP(1,0/((B1580=名单!B:B)*(VALUE(AY1580)&gt;=名单!E:E)*(VALUE(AY1580)&lt;=名单!G:G)*(AA1580="正常走货")),名单!H:H),"否")</f>
        <v>否</v>
      </c>
      <c r="I1580" s="64" t="s">
        <v>4813</v>
      </c>
      <c r="J1580" s="64" t="s">
        <v>4815</v>
      </c>
      <c r="L1580" s="65" t="s">
        <v>17</v>
      </c>
      <c r="N1580" s="64" t="s">
        <v>18</v>
      </c>
      <c r="O1580" s="66"/>
      <c r="P1580" s="66"/>
      <c r="T1580" s="66"/>
      <c r="U1580" s="65" t="s">
        <v>767</v>
      </c>
      <c r="V1580" s="65" t="s">
        <v>14385</v>
      </c>
      <c r="W1580" s="66"/>
      <c r="Y1580" s="66"/>
      <c r="Z1580" s="66"/>
      <c r="AA1580" s="65" t="s">
        <v>14382</v>
      </c>
      <c r="AQ1580" s="64">
        <v>-15.6199999999999</v>
      </c>
      <c r="AV1580" s="66"/>
      <c r="AX1580" s="66"/>
      <c r="AY1580" s="67" t="s">
        <v>15975</v>
      </c>
      <c r="BE1580" s="66"/>
    </row>
    <row r="1581" spans="1:58">
      <c r="A1581" s="9" t="str">
        <f t="shared" si="75"/>
        <v>2026-01</v>
      </c>
      <c r="B1581" s="9" t="str">
        <f>_xlfn.XLOOKUP(I1581,过机服务商重量差!A:A,过机服务商重量差!G:G)</f>
        <v>无崖子</v>
      </c>
      <c r="C1581" s="9" t="str">
        <f>IF(N1581="FBA","主营产品",IF(N1581="专线","专线",LOOKUP(1,0/((G1581&gt;=提成标准!D:D)*(G1581&lt;提成标准!E:E)),提成标准!C:C)))</f>
        <v>快递小货</v>
      </c>
      <c r="D1581" s="9">
        <f t="shared" si="76"/>
        <v>1</v>
      </c>
      <c r="E1581" s="9">
        <f>_xlfn.XLOOKUP(C1581,提成标准!C:C,提成标准!H:H,"")</f>
        <v>2</v>
      </c>
      <c r="F1581" s="9">
        <f t="shared" si="77"/>
        <v>2</v>
      </c>
      <c r="G1581" s="9">
        <f>_xlfn.XLOOKUP(I1581,过机服务商重量差!A:A,过机服务商重量差!L:L)</f>
        <v>12.5</v>
      </c>
      <c r="H1581" s="9" t="str">
        <f ca="1">IFERROR(LOOKUP(1,0/((B1581=名单!B:B)*(VALUE(AY1581)&gt;=名单!E:E)*(VALUE(AY1581)&lt;=名单!G:G)*(AA1581="正常走货")),名单!H:H),"否")</f>
        <v>是</v>
      </c>
      <c r="I1581" s="64" t="s">
        <v>4816</v>
      </c>
      <c r="J1581" s="64" t="s">
        <v>4818</v>
      </c>
      <c r="L1581" s="65" t="s">
        <v>2292</v>
      </c>
      <c r="N1581" s="64" t="s">
        <v>18</v>
      </c>
      <c r="O1581" s="66"/>
      <c r="P1581" s="66"/>
      <c r="T1581" s="66"/>
      <c r="U1581" s="65" t="s">
        <v>767</v>
      </c>
      <c r="V1581" s="65" t="s">
        <v>14385</v>
      </c>
      <c r="W1581" s="66"/>
      <c r="Y1581" s="66"/>
      <c r="Z1581" s="66"/>
      <c r="AA1581" s="65" t="s">
        <v>14382</v>
      </c>
      <c r="AQ1581" s="64">
        <v>0</v>
      </c>
      <c r="AU1581" s="66"/>
      <c r="AV1581" s="66"/>
      <c r="AW1581" s="66"/>
      <c r="AX1581" s="66"/>
      <c r="AY1581" s="67" t="s">
        <v>15976</v>
      </c>
      <c r="BE1581" s="66"/>
    </row>
    <row r="1582" spans="1:58">
      <c r="A1582" s="9" t="str">
        <f t="shared" si="75"/>
        <v>2026-01</v>
      </c>
      <c r="B1582" s="9" t="str">
        <f>_xlfn.XLOOKUP(I1582,过机服务商重量差!A:A,过机服务商重量差!G:G)</f>
        <v>无崖子</v>
      </c>
      <c r="C1582" s="9" t="str">
        <f>IF(N1582="FBA","主营产品",IF(N1582="专线","专线",LOOKUP(1,0/((G1582&gt;=提成标准!D:D)*(G1582&lt;提成标准!E:E)),提成标准!C:C)))</f>
        <v>快递小货</v>
      </c>
      <c r="D1582" s="9">
        <f t="shared" si="76"/>
        <v>1</v>
      </c>
      <c r="E1582" s="9">
        <f>_xlfn.XLOOKUP(C1582,提成标准!C:C,提成标准!H:H,"")</f>
        <v>2</v>
      </c>
      <c r="F1582" s="9">
        <f t="shared" si="77"/>
        <v>2</v>
      </c>
      <c r="G1582" s="9">
        <f>_xlfn.XLOOKUP(I1582,过机服务商重量差!A:A,过机服务商重量差!L:L)</f>
        <v>6.5</v>
      </c>
      <c r="H1582" s="9" t="str">
        <f ca="1">IFERROR(LOOKUP(1,0/((B1582=名单!B:B)*(VALUE(AY1582)&gt;=名单!E:E)*(VALUE(AY1582)&lt;=名单!G:G)*(AA1582="正常走货")),名单!H:H),"否")</f>
        <v>是</v>
      </c>
      <c r="I1582" s="64" t="s">
        <v>4819</v>
      </c>
      <c r="J1582" s="64" t="s">
        <v>4821</v>
      </c>
      <c r="L1582" s="65" t="s">
        <v>845</v>
      </c>
      <c r="N1582" s="64" t="s">
        <v>18</v>
      </c>
      <c r="O1582" s="66"/>
      <c r="P1582" s="66"/>
      <c r="T1582" s="66"/>
      <c r="U1582" s="65" t="s">
        <v>767</v>
      </c>
      <c r="V1582" s="65" t="s">
        <v>14385</v>
      </c>
      <c r="W1582" s="66"/>
      <c r="Y1582" s="66"/>
      <c r="Z1582" s="66"/>
      <c r="AA1582" s="65" t="s">
        <v>14382</v>
      </c>
      <c r="AQ1582" s="64">
        <v>0</v>
      </c>
      <c r="AV1582" s="66"/>
      <c r="AX1582" s="66"/>
      <c r="AY1582" s="67" t="s">
        <v>15977</v>
      </c>
      <c r="BC1582" s="66"/>
      <c r="BE1582" s="66"/>
      <c r="BF1582" s="66"/>
    </row>
    <row r="1583" spans="1:58">
      <c r="A1583" s="9" t="str">
        <f t="shared" si="75"/>
        <v>2026-01</v>
      </c>
      <c r="B1583" s="9" t="str">
        <f>_xlfn.XLOOKUP(I1583,过机服务商重量差!A:A,过机服务商重量差!G:G)</f>
        <v>玉麒麟</v>
      </c>
      <c r="C1583" s="9" t="str">
        <f>IF(N1583="FBA","主营产品",IF(N1583="专线","专线",LOOKUP(1,0/((G1583&gt;=提成标准!D:D)*(G1583&lt;提成标准!E:E)),提成标准!C:C)))</f>
        <v>快递小货</v>
      </c>
      <c r="D1583" s="9">
        <f t="shared" si="76"/>
        <v>1</v>
      </c>
      <c r="E1583" s="9">
        <f>_xlfn.XLOOKUP(C1583,提成标准!C:C,提成标准!H:H,"")</f>
        <v>2</v>
      </c>
      <c r="F1583" s="9">
        <f t="shared" si="77"/>
        <v>2</v>
      </c>
      <c r="G1583" s="9">
        <f>_xlfn.XLOOKUP(I1583,过机服务商重量差!A:A,过机服务商重量差!L:L)</f>
        <v>6</v>
      </c>
      <c r="H1583" s="9" t="str">
        <f ca="1">IFERROR(LOOKUP(1,0/((B1583=名单!B:B)*(VALUE(AY1583)&gt;=名单!E:E)*(VALUE(AY1583)&lt;=名单!G:G)*(AA1583="正常走货")),名单!H:H),"否")</f>
        <v>否</v>
      </c>
      <c r="I1583" s="64" t="s">
        <v>4822</v>
      </c>
      <c r="J1583" s="64" t="s">
        <v>4824</v>
      </c>
      <c r="L1583" s="65" t="s">
        <v>17</v>
      </c>
      <c r="N1583" s="64" t="s">
        <v>18</v>
      </c>
      <c r="O1583" s="66"/>
      <c r="P1583" s="66"/>
      <c r="T1583" s="66"/>
      <c r="U1583" s="65" t="s">
        <v>767</v>
      </c>
      <c r="V1583" s="65" t="s">
        <v>14385</v>
      </c>
      <c r="W1583" s="66"/>
      <c r="Y1583" s="66"/>
      <c r="Z1583" s="66"/>
      <c r="AA1583" s="65" t="s">
        <v>14382</v>
      </c>
      <c r="AQ1583" s="64">
        <v>58.3</v>
      </c>
      <c r="AV1583" s="66"/>
      <c r="AX1583" s="66"/>
      <c r="AY1583" s="67" t="s">
        <v>15978</v>
      </c>
      <c r="BE1583" s="66"/>
    </row>
    <row r="1584" spans="1:58">
      <c r="A1584" s="9" t="str">
        <f t="shared" si="75"/>
        <v>2026-01</v>
      </c>
      <c r="B1584" s="9" t="str">
        <f>_xlfn.XLOOKUP(I1584,过机服务商重量差!A:A,过机服务商重量差!G:G)</f>
        <v>玉麒麟</v>
      </c>
      <c r="C1584" s="9" t="str">
        <f>IF(N1584="FBA","主营产品",IF(N1584="专线","专线",LOOKUP(1,0/((G1584&gt;=提成标准!D:D)*(G1584&lt;提成标准!E:E)),提成标准!C:C)))</f>
        <v>快递小货</v>
      </c>
      <c r="D1584" s="9">
        <f t="shared" si="76"/>
        <v>1</v>
      </c>
      <c r="E1584" s="9">
        <f>_xlfn.XLOOKUP(C1584,提成标准!C:C,提成标准!H:H,"")</f>
        <v>2</v>
      </c>
      <c r="F1584" s="9">
        <f t="shared" si="77"/>
        <v>2</v>
      </c>
      <c r="G1584" s="9">
        <f>_xlfn.XLOOKUP(I1584,过机服务商重量差!A:A,过机服务商重量差!L:L)</f>
        <v>13</v>
      </c>
      <c r="H1584" s="9" t="str">
        <f ca="1">IFERROR(LOOKUP(1,0/((B1584=名单!B:B)*(VALUE(AY1584)&gt;=名单!E:E)*(VALUE(AY1584)&lt;=名单!G:G)*(AA1584="正常走货")),名单!H:H),"否")</f>
        <v>否</v>
      </c>
      <c r="I1584" s="64" t="s">
        <v>4825</v>
      </c>
      <c r="J1584" s="64" t="s">
        <v>4827</v>
      </c>
      <c r="L1584" s="65" t="s">
        <v>17</v>
      </c>
      <c r="N1584" s="64" t="s">
        <v>18</v>
      </c>
      <c r="O1584" s="66"/>
      <c r="P1584" s="66"/>
      <c r="T1584" s="66"/>
      <c r="U1584" s="65" t="s">
        <v>767</v>
      </c>
      <c r="V1584" s="65" t="s">
        <v>14385</v>
      </c>
      <c r="W1584" s="66"/>
      <c r="Y1584" s="66"/>
      <c r="Z1584" s="66"/>
      <c r="AA1584" s="65" t="s">
        <v>14382</v>
      </c>
      <c r="AQ1584" s="64">
        <v>158.12</v>
      </c>
      <c r="AU1584" s="66"/>
      <c r="AV1584" s="66"/>
      <c r="AW1584" s="66"/>
      <c r="AX1584" s="66"/>
      <c r="AY1584" s="67" t="s">
        <v>15979</v>
      </c>
      <c r="BE1584" s="66"/>
      <c r="BF1584" s="66"/>
    </row>
    <row r="1585" spans="1:58">
      <c r="A1585" s="9" t="str">
        <f t="shared" si="75"/>
        <v>2026-01</v>
      </c>
      <c r="B1585" s="9" t="str">
        <f>_xlfn.XLOOKUP(I1585,过机服务商重量差!A:A,过机服务商重量差!G:G)</f>
        <v>帅时莹</v>
      </c>
      <c r="C1585" s="9" t="str">
        <f>IF(N1585="FBA","主营产品",IF(N1585="专线","专线",LOOKUP(1,0/((G1585&gt;=提成标准!D:D)*(G1585&lt;提成标准!E:E)),提成标准!C:C)))</f>
        <v>快递大货</v>
      </c>
      <c r="D1585" s="9">
        <f t="shared" si="76"/>
        <v>86</v>
      </c>
      <c r="E1585" s="9">
        <f>_xlfn.XLOOKUP(C1585,提成标准!C:C,提成标准!H:H,"")</f>
        <v>0.1</v>
      </c>
      <c r="F1585" s="9">
        <f t="shared" si="77"/>
        <v>8.6</v>
      </c>
      <c r="G1585" s="9">
        <f>_xlfn.XLOOKUP(I1585,过机服务商重量差!A:A,过机服务商重量差!L:L)</f>
        <v>86</v>
      </c>
      <c r="H1585" s="9" t="str">
        <f ca="1">IFERROR(LOOKUP(1,0/((B1585=名单!B:B)*(VALUE(AY1585)&gt;=名单!E:E)*(VALUE(AY1585)&lt;=名单!G:G)*(AA1585="正常走货")),名单!H:H),"否")</f>
        <v>否</v>
      </c>
      <c r="I1585" s="64" t="s">
        <v>4828</v>
      </c>
      <c r="J1585" s="64" t="s">
        <v>4830</v>
      </c>
      <c r="L1585" s="65" t="s">
        <v>1452</v>
      </c>
      <c r="N1585" s="64" t="s">
        <v>18</v>
      </c>
      <c r="O1585" s="66"/>
      <c r="P1585" s="66"/>
      <c r="T1585" s="66"/>
      <c r="U1585" s="65" t="s">
        <v>223</v>
      </c>
      <c r="V1585" s="65" t="s">
        <v>14413</v>
      </c>
      <c r="W1585" s="66"/>
      <c r="Y1585" s="66"/>
      <c r="Z1585" s="66"/>
      <c r="AA1585" s="65" t="s">
        <v>14382</v>
      </c>
      <c r="AQ1585" s="64">
        <v>946</v>
      </c>
      <c r="AU1585" s="66"/>
      <c r="AV1585" s="66"/>
      <c r="AW1585" s="66"/>
      <c r="AX1585" s="66"/>
      <c r="AY1585" s="67" t="s">
        <v>15980</v>
      </c>
      <c r="BC1585" s="66"/>
      <c r="BE1585" s="66"/>
    </row>
    <row r="1586" spans="1:58">
      <c r="A1586" s="9" t="str">
        <f t="shared" si="75"/>
        <v>2026-01</v>
      </c>
      <c r="B1586" s="9" t="str">
        <f>_xlfn.XLOOKUP(I1586,过机服务商重量差!A:A,过机服务商重量差!G:G)</f>
        <v>帅时莹</v>
      </c>
      <c r="C1586" s="9" t="str">
        <f>IF(N1586="FBA","主营产品",IF(N1586="专线","专线",LOOKUP(1,0/((G1586&gt;=提成标准!D:D)*(G1586&lt;提成标准!E:E)),提成标准!C:C)))</f>
        <v>快递小货</v>
      </c>
      <c r="D1586" s="9">
        <f t="shared" si="76"/>
        <v>1</v>
      </c>
      <c r="E1586" s="9">
        <f>_xlfn.XLOOKUP(C1586,提成标准!C:C,提成标准!H:H,"")</f>
        <v>2</v>
      </c>
      <c r="F1586" s="9">
        <f t="shared" si="77"/>
        <v>2</v>
      </c>
      <c r="G1586" s="9">
        <f>_xlfn.XLOOKUP(I1586,过机服务商重量差!A:A,过机服务商重量差!L:L)</f>
        <v>4.5</v>
      </c>
      <c r="H1586" s="9" t="str">
        <f ca="1">IFERROR(LOOKUP(1,0/((B1586=名单!B:B)*(VALUE(AY1586)&gt;=名单!E:E)*(VALUE(AY1586)&lt;=名单!G:G)*(AA1586="正常走货")),名单!H:H),"否")</f>
        <v>否</v>
      </c>
      <c r="I1586" s="64" t="s">
        <v>4831</v>
      </c>
      <c r="J1586" s="64" t="s">
        <v>4833</v>
      </c>
      <c r="L1586" s="65" t="s">
        <v>140</v>
      </c>
      <c r="N1586" s="64" t="s">
        <v>18</v>
      </c>
      <c r="O1586" s="66"/>
      <c r="P1586" s="66"/>
      <c r="T1586" s="66"/>
      <c r="U1586" s="65" t="s">
        <v>199</v>
      </c>
      <c r="V1586" s="64" t="s">
        <v>14442</v>
      </c>
      <c r="W1586" s="66"/>
      <c r="Y1586" s="66"/>
      <c r="Z1586" s="66"/>
      <c r="AA1586" s="65" t="s">
        <v>14382</v>
      </c>
      <c r="AQ1586" s="64">
        <v>131.3</v>
      </c>
      <c r="AU1586" s="66"/>
      <c r="AV1586" s="66"/>
      <c r="AX1586" s="66"/>
      <c r="AY1586" s="67" t="s">
        <v>15981</v>
      </c>
      <c r="BE1586" s="66"/>
    </row>
    <row r="1587" spans="1:58">
      <c r="A1587" s="9" t="str">
        <f t="shared" si="75"/>
        <v>2026-01</v>
      </c>
      <c r="B1587" s="9" t="str">
        <f>_xlfn.XLOOKUP(I1587,过机服务商重量差!A:A,过机服务商重量差!G:G)</f>
        <v>风清扬</v>
      </c>
      <c r="C1587" s="9" t="str">
        <f>IF(N1587="FBA","主营产品",IF(N1587="专线","专线",LOOKUP(1,0/((G1587&gt;=提成标准!D:D)*(G1587&lt;提成标准!E:E)),提成标准!C:C)))</f>
        <v>快递大货</v>
      </c>
      <c r="D1587" s="9">
        <f t="shared" si="76"/>
        <v>31</v>
      </c>
      <c r="E1587" s="9">
        <f>_xlfn.XLOOKUP(C1587,提成标准!C:C,提成标准!H:H,"")</f>
        <v>0.1</v>
      </c>
      <c r="F1587" s="9">
        <f t="shared" si="77"/>
        <v>3.1</v>
      </c>
      <c r="G1587" s="9">
        <f>_xlfn.XLOOKUP(I1587,过机服务商重量差!A:A,过机服务商重量差!L:L)</f>
        <v>31</v>
      </c>
      <c r="H1587" s="9" t="str">
        <f ca="1">IFERROR(LOOKUP(1,0/((B1587=名单!B:B)*(VALUE(AY1587)&gt;=名单!E:E)*(VALUE(AY1587)&lt;=名单!G:G)*(AA1587="正常走货")),名单!H:H),"否")</f>
        <v>否</v>
      </c>
      <c r="I1587" s="64" t="s">
        <v>4834</v>
      </c>
      <c r="J1587" s="64" t="s">
        <v>4836</v>
      </c>
      <c r="L1587" s="65" t="s">
        <v>332</v>
      </c>
      <c r="N1587" s="64" t="s">
        <v>18</v>
      </c>
      <c r="O1587" s="66"/>
      <c r="P1587" s="66"/>
      <c r="T1587" s="66"/>
      <c r="U1587" s="65" t="s">
        <v>215</v>
      </c>
      <c r="V1587" s="65" t="s">
        <v>14381</v>
      </c>
      <c r="W1587" s="66"/>
      <c r="Y1587" s="66"/>
      <c r="Z1587" s="66"/>
      <c r="AA1587" s="65" t="s">
        <v>14382</v>
      </c>
      <c r="AQ1587" s="64">
        <v>15.5</v>
      </c>
      <c r="AU1587" s="66"/>
      <c r="AV1587" s="66"/>
      <c r="AW1587" s="66"/>
      <c r="AX1587" s="66"/>
      <c r="AY1587" s="67" t="s">
        <v>15982</v>
      </c>
      <c r="BE1587" s="66"/>
      <c r="BF1587" s="66"/>
    </row>
    <row r="1588" spans="1:58">
      <c r="A1588" s="9" t="str">
        <f t="shared" si="75"/>
        <v>2026-01</v>
      </c>
      <c r="B1588" s="9" t="str">
        <f>_xlfn.XLOOKUP(I1588,过机服务商重量差!A:A,过机服务商重量差!G:G)</f>
        <v>玉麒麟</v>
      </c>
      <c r="C1588" s="9" t="str">
        <f>IF(N1588="FBA","主营产品",IF(N1588="专线","专线",LOOKUP(1,0/((G1588&gt;=提成标准!D:D)*(G1588&lt;提成标准!E:E)),提成标准!C:C)))</f>
        <v>快递大货</v>
      </c>
      <c r="D1588" s="9">
        <f t="shared" si="76"/>
        <v>32</v>
      </c>
      <c r="E1588" s="9">
        <f>_xlfn.XLOOKUP(C1588,提成标准!C:C,提成标准!H:H,"")</f>
        <v>0.1</v>
      </c>
      <c r="F1588" s="9">
        <f t="shared" si="77"/>
        <v>3.2</v>
      </c>
      <c r="G1588" s="9">
        <f>_xlfn.XLOOKUP(I1588,过机服务商重量差!A:A,过机服务商重量差!L:L)</f>
        <v>32</v>
      </c>
      <c r="H1588" s="9" t="str">
        <f ca="1">IFERROR(LOOKUP(1,0/((B1588=名单!B:B)*(VALUE(AY1588)&gt;=名单!E:E)*(VALUE(AY1588)&lt;=名单!G:G)*(AA1588="正常走货")),名单!H:H),"否")</f>
        <v>否</v>
      </c>
      <c r="I1588" s="64" t="s">
        <v>4837</v>
      </c>
      <c r="J1588" s="64" t="s">
        <v>4839</v>
      </c>
      <c r="L1588" s="64" t="s">
        <v>17</v>
      </c>
      <c r="N1588" s="64" t="s">
        <v>18</v>
      </c>
      <c r="O1588" s="66"/>
      <c r="P1588" s="66"/>
      <c r="T1588" s="66"/>
      <c r="U1588" s="65" t="s">
        <v>191</v>
      </c>
      <c r="V1588" s="65" t="s">
        <v>14413</v>
      </c>
      <c r="W1588" s="66"/>
      <c r="Y1588" s="66"/>
      <c r="Z1588" s="66"/>
      <c r="AA1588" s="65" t="s">
        <v>14437</v>
      </c>
      <c r="AQ1588" s="64">
        <v>0</v>
      </c>
      <c r="AU1588" s="66"/>
      <c r="AV1588" s="66"/>
      <c r="AX1588" s="66"/>
      <c r="AY1588" s="67" t="s">
        <v>15983</v>
      </c>
      <c r="BE1588" s="66"/>
    </row>
    <row r="1589" spans="1:58">
      <c r="A1589" s="9" t="str">
        <f t="shared" si="75"/>
        <v>2026-01</v>
      </c>
      <c r="B1589" s="9" t="str">
        <f>_xlfn.XLOOKUP(I1589,过机服务商重量差!A:A,过机服务商重量差!G:G)</f>
        <v>无崖子</v>
      </c>
      <c r="C1589" s="9" t="str">
        <f>IF(N1589="FBA","主营产品",IF(N1589="专线","专线",LOOKUP(1,0/((G1589&gt;=提成标准!D:D)*(G1589&lt;提成标准!E:E)),提成标准!C:C)))</f>
        <v>快递大货</v>
      </c>
      <c r="D1589" s="9">
        <f t="shared" si="76"/>
        <v>72</v>
      </c>
      <c r="E1589" s="9">
        <f>_xlfn.XLOOKUP(C1589,提成标准!C:C,提成标准!H:H,"")</f>
        <v>0.1</v>
      </c>
      <c r="F1589" s="9">
        <f t="shared" si="77"/>
        <v>7.2</v>
      </c>
      <c r="G1589" s="9">
        <f>_xlfn.XLOOKUP(I1589,过机服务商重量差!A:A,过机服务商重量差!L:L)</f>
        <v>72</v>
      </c>
      <c r="H1589" s="9" t="str">
        <f ca="1">IFERROR(LOOKUP(1,0/((B1589=名单!B:B)*(VALUE(AY1589)&gt;=名单!E:E)*(VALUE(AY1589)&lt;=名单!G:G)*(AA1589="正常走货")),名单!H:H),"否")</f>
        <v>是</v>
      </c>
      <c r="I1589" s="64" t="s">
        <v>4840</v>
      </c>
      <c r="J1589" s="64" t="s">
        <v>4842</v>
      </c>
      <c r="L1589" s="65" t="s">
        <v>611</v>
      </c>
      <c r="N1589" s="64" t="s">
        <v>18</v>
      </c>
      <c r="O1589" s="66"/>
      <c r="P1589" s="66"/>
      <c r="T1589" s="66"/>
      <c r="U1589" s="65" t="s">
        <v>86</v>
      </c>
      <c r="V1589" s="65" t="s">
        <v>14381</v>
      </c>
      <c r="W1589" s="66"/>
      <c r="Y1589" s="66"/>
      <c r="Z1589" s="66"/>
      <c r="AA1589" s="65" t="s">
        <v>14382</v>
      </c>
      <c r="AQ1589" s="64">
        <v>1.09999999999991</v>
      </c>
      <c r="AU1589" s="66"/>
      <c r="AV1589" s="66"/>
      <c r="AX1589" s="66"/>
      <c r="AY1589" s="67" t="s">
        <v>15984</v>
      </c>
      <c r="BE1589" s="66"/>
    </row>
    <row r="1590" spans="1:58">
      <c r="A1590" s="9" t="str">
        <f t="shared" si="75"/>
        <v>2026-01</v>
      </c>
      <c r="B1590" s="9" t="str">
        <f>_xlfn.XLOOKUP(I1590,过机服务商重量差!A:A,过机服务商重量差!G:G)</f>
        <v>无崖子</v>
      </c>
      <c r="C1590" s="9" t="str">
        <f>IF(N1590="FBA","主营产品",IF(N1590="专线","专线",LOOKUP(1,0/((G1590&gt;=提成标准!D:D)*(G1590&lt;提成标准!E:E)),提成标准!C:C)))</f>
        <v>快递小货</v>
      </c>
      <c r="D1590" s="9">
        <f t="shared" si="76"/>
        <v>1</v>
      </c>
      <c r="E1590" s="9">
        <f>_xlfn.XLOOKUP(C1590,提成标准!C:C,提成标准!H:H,"")</f>
        <v>2</v>
      </c>
      <c r="F1590" s="9">
        <f t="shared" si="77"/>
        <v>2</v>
      </c>
      <c r="G1590" s="9">
        <f>_xlfn.XLOOKUP(I1590,过机服务商重量差!A:A,过机服务商重量差!L:L)</f>
        <v>1.5</v>
      </c>
      <c r="H1590" s="9" t="str">
        <f ca="1">IFERROR(LOOKUP(1,0/((B1590=名单!B:B)*(VALUE(AY1590)&gt;=名单!E:E)*(VALUE(AY1590)&lt;=名单!G:G)*(AA1590="正常走货")),名单!H:H),"否")</f>
        <v>是</v>
      </c>
      <c r="I1590" s="64" t="s">
        <v>4843</v>
      </c>
      <c r="J1590" s="64" t="s">
        <v>4845</v>
      </c>
      <c r="L1590" s="65" t="s">
        <v>160</v>
      </c>
      <c r="N1590" s="64" t="s">
        <v>18</v>
      </c>
      <c r="O1590" s="66"/>
      <c r="P1590" s="66"/>
      <c r="T1590" s="66"/>
      <c r="U1590" s="65" t="s">
        <v>161</v>
      </c>
      <c r="V1590" s="64" t="s">
        <v>14381</v>
      </c>
      <c r="W1590" s="66"/>
      <c r="Y1590" s="66"/>
      <c r="Z1590" s="66"/>
      <c r="AA1590" s="65" t="s">
        <v>14382</v>
      </c>
      <c r="AQ1590" s="64">
        <v>0</v>
      </c>
      <c r="AU1590" s="66"/>
      <c r="AV1590" s="66"/>
      <c r="AW1590" s="66"/>
      <c r="AX1590" s="66"/>
      <c r="AY1590" s="67" t="s">
        <v>15985</v>
      </c>
      <c r="BE1590" s="66"/>
      <c r="BF1590" s="66"/>
    </row>
    <row r="1591" spans="1:58">
      <c r="A1591" s="9" t="str">
        <f t="shared" si="75"/>
        <v>2026-01</v>
      </c>
      <c r="B1591" s="9" t="str">
        <f>_xlfn.XLOOKUP(I1591,过机服务商重量差!A:A,过机服务商重量差!G:G)</f>
        <v>无崖子</v>
      </c>
      <c r="C1591" s="9" t="str">
        <f>IF(N1591="FBA","主营产品",IF(N1591="专线","专线",LOOKUP(1,0/((G1591&gt;=提成标准!D:D)*(G1591&lt;提成标准!E:E)),提成标准!C:C)))</f>
        <v>快递小货</v>
      </c>
      <c r="D1591" s="9">
        <f t="shared" si="76"/>
        <v>1</v>
      </c>
      <c r="E1591" s="9">
        <f>_xlfn.XLOOKUP(C1591,提成标准!C:C,提成标准!H:H,"")</f>
        <v>2</v>
      </c>
      <c r="F1591" s="9">
        <f t="shared" si="77"/>
        <v>2</v>
      </c>
      <c r="G1591" s="9">
        <f>_xlfn.XLOOKUP(I1591,过机服务商重量差!A:A,过机服务商重量差!L:L)</f>
        <v>5.5</v>
      </c>
      <c r="H1591" s="9" t="str">
        <f ca="1">IFERROR(LOOKUP(1,0/((B1591=名单!B:B)*(VALUE(AY1591)&gt;=名单!E:E)*(VALUE(AY1591)&lt;=名单!G:G)*(AA1591="正常走货")),名单!H:H),"否")</f>
        <v>是</v>
      </c>
      <c r="I1591" s="64" t="s">
        <v>4846</v>
      </c>
      <c r="J1591" s="64" t="s">
        <v>4848</v>
      </c>
      <c r="L1591" s="65" t="s">
        <v>336</v>
      </c>
      <c r="N1591" s="64" t="s">
        <v>18</v>
      </c>
      <c r="O1591" s="66"/>
      <c r="P1591" s="66"/>
      <c r="T1591" s="66"/>
      <c r="U1591" s="65" t="s">
        <v>161</v>
      </c>
      <c r="V1591" s="64" t="s">
        <v>14381</v>
      </c>
      <c r="W1591" s="66"/>
      <c r="Y1591" s="66"/>
      <c r="Z1591" s="66"/>
      <c r="AA1591" s="65" t="s">
        <v>14382</v>
      </c>
      <c r="AQ1591" s="64">
        <v>0</v>
      </c>
      <c r="AU1591" s="66"/>
      <c r="AV1591" s="66"/>
      <c r="AX1591" s="66"/>
      <c r="AY1591" s="67" t="s">
        <v>15986</v>
      </c>
      <c r="BC1591" s="66"/>
      <c r="BE1591" s="66"/>
    </row>
    <row r="1592" spans="1:58">
      <c r="A1592" s="9" t="str">
        <f t="shared" si="75"/>
        <v>2026-01</v>
      </c>
      <c r="B1592" s="9" t="str">
        <f>_xlfn.XLOOKUP(I1592,过机服务商重量差!A:A,过机服务商重量差!G:G)</f>
        <v>无崖子</v>
      </c>
      <c r="C1592" s="9" t="str">
        <f>IF(N1592="FBA","主营产品",IF(N1592="专线","专线",LOOKUP(1,0/((G1592&gt;=提成标准!D:D)*(G1592&lt;提成标准!E:E)),提成标准!C:C)))</f>
        <v>快递小货</v>
      </c>
      <c r="D1592" s="9">
        <f t="shared" si="76"/>
        <v>1</v>
      </c>
      <c r="E1592" s="9">
        <f>_xlfn.XLOOKUP(C1592,提成标准!C:C,提成标准!H:H,"")</f>
        <v>2</v>
      </c>
      <c r="F1592" s="9">
        <f t="shared" si="77"/>
        <v>2</v>
      </c>
      <c r="G1592" s="9">
        <f>_xlfn.XLOOKUP(I1592,过机服务商重量差!A:A,过机服务商重量差!L:L)</f>
        <v>5</v>
      </c>
      <c r="H1592" s="9" t="str">
        <f ca="1">IFERROR(LOOKUP(1,0/((B1592=名单!B:B)*(VALUE(AY1592)&gt;=名单!E:E)*(VALUE(AY1592)&lt;=名单!G:G)*(AA1592="正常走货")),名单!H:H),"否")</f>
        <v>是</v>
      </c>
      <c r="I1592" s="64" t="s">
        <v>4849</v>
      </c>
      <c r="J1592" s="64" t="s">
        <v>4851</v>
      </c>
      <c r="L1592" s="65" t="s">
        <v>845</v>
      </c>
      <c r="N1592" s="64" t="s">
        <v>18</v>
      </c>
      <c r="O1592" s="66"/>
      <c r="P1592" s="66"/>
      <c r="T1592" s="66"/>
      <c r="U1592" s="65" t="s">
        <v>161</v>
      </c>
      <c r="V1592" s="65" t="s">
        <v>14381</v>
      </c>
      <c r="W1592" s="66"/>
      <c r="Y1592" s="66"/>
      <c r="Z1592" s="66"/>
      <c r="AA1592" s="65" t="s">
        <v>14382</v>
      </c>
      <c r="AQ1592" s="64">
        <v>0</v>
      </c>
      <c r="AU1592" s="66"/>
      <c r="AV1592" s="66"/>
      <c r="AW1592" s="66"/>
      <c r="AX1592" s="66"/>
      <c r="AY1592" s="67" t="s">
        <v>15987</v>
      </c>
      <c r="BE1592" s="66"/>
    </row>
    <row r="1593" spans="1:58">
      <c r="A1593" s="9" t="str">
        <f t="shared" si="75"/>
        <v>2026-01</v>
      </c>
      <c r="B1593" s="9" t="str">
        <f>_xlfn.XLOOKUP(I1593,过机服务商重量差!A:A,过机服务商重量差!G:G)</f>
        <v>007</v>
      </c>
      <c r="C1593" s="9" t="str">
        <f>IF(N1593="FBA","主营产品",IF(N1593="专线","专线",LOOKUP(1,0/((G1593&gt;=提成标准!D:D)*(G1593&lt;提成标准!E:E)),提成标准!C:C)))</f>
        <v>快递大货</v>
      </c>
      <c r="D1593" s="9">
        <f t="shared" si="76"/>
        <v>57</v>
      </c>
      <c r="E1593" s="9">
        <f>_xlfn.XLOOKUP(C1593,提成标准!C:C,提成标准!H:H,"")</f>
        <v>0.1</v>
      </c>
      <c r="F1593" s="9">
        <f t="shared" si="77"/>
        <v>5.7</v>
      </c>
      <c r="G1593" s="9">
        <f>_xlfn.XLOOKUP(I1593,过机服务商重量差!A:A,过机服务商重量差!L:L)</f>
        <v>57</v>
      </c>
      <c r="H1593" s="9" t="str">
        <f ca="1">IFERROR(LOOKUP(1,0/((B1593=名单!B:B)*(VALUE(AY1593)&gt;=名单!E:E)*(VALUE(AY1593)&lt;=名单!G:G)*(AA1593="正常走货")),名单!H:H),"否")</f>
        <v>否</v>
      </c>
      <c r="I1593" s="64" t="s">
        <v>4852</v>
      </c>
      <c r="J1593" s="64" t="s">
        <v>4854</v>
      </c>
      <c r="L1593" s="64" t="s">
        <v>266</v>
      </c>
      <c r="N1593" s="64" t="s">
        <v>18</v>
      </c>
      <c r="O1593" s="66"/>
      <c r="P1593" s="66"/>
      <c r="T1593" s="66"/>
      <c r="U1593" s="65" t="s">
        <v>145</v>
      </c>
      <c r="V1593" s="65" t="s">
        <v>14410</v>
      </c>
      <c r="W1593" s="66"/>
      <c r="Y1593" s="66"/>
      <c r="Z1593" s="66"/>
      <c r="AA1593" s="65" t="s">
        <v>14382</v>
      </c>
      <c r="AQ1593" s="64">
        <v>604.2</v>
      </c>
      <c r="AU1593" s="66"/>
      <c r="AV1593" s="66"/>
      <c r="AX1593" s="66"/>
      <c r="AY1593" s="67" t="s">
        <v>15988</v>
      </c>
      <c r="BE1593" s="66"/>
    </row>
    <row r="1594" spans="1:58">
      <c r="A1594" s="9" t="str">
        <f t="shared" si="75"/>
        <v>2026-01</v>
      </c>
      <c r="B1594" s="9" t="str">
        <f>_xlfn.XLOOKUP(I1594,过机服务商重量差!A:A,过机服务商重量差!G:G)</f>
        <v>无崖子</v>
      </c>
      <c r="C1594" s="9" t="str">
        <f>IF(N1594="FBA","主营产品",IF(N1594="专线","专线",LOOKUP(1,0/((G1594&gt;=提成标准!D:D)*(G1594&lt;提成标准!E:E)),提成标准!C:C)))</f>
        <v>快递小货</v>
      </c>
      <c r="D1594" s="9">
        <f t="shared" si="76"/>
        <v>1</v>
      </c>
      <c r="E1594" s="9">
        <f>_xlfn.XLOOKUP(C1594,提成标准!C:C,提成标准!H:H,"")</f>
        <v>2</v>
      </c>
      <c r="F1594" s="9">
        <f t="shared" si="77"/>
        <v>2</v>
      </c>
      <c r="G1594" s="9">
        <f>_xlfn.XLOOKUP(I1594,过机服务商重量差!A:A,过机服务商重量差!L:L)</f>
        <v>4.5</v>
      </c>
      <c r="H1594" s="9" t="str">
        <f ca="1">IFERROR(LOOKUP(1,0/((B1594=名单!B:B)*(VALUE(AY1594)&gt;=名单!E:E)*(VALUE(AY1594)&lt;=名单!G:G)*(AA1594="正常走货")),名单!H:H),"否")</f>
        <v>是</v>
      </c>
      <c r="I1594" s="64" t="s">
        <v>4855</v>
      </c>
      <c r="J1594" s="64" t="s">
        <v>4857</v>
      </c>
      <c r="L1594" s="64" t="s">
        <v>336</v>
      </c>
      <c r="N1594" s="64" t="s">
        <v>18</v>
      </c>
      <c r="O1594" s="66"/>
      <c r="P1594" s="66"/>
      <c r="T1594" s="66"/>
      <c r="U1594" s="65" t="s">
        <v>161</v>
      </c>
      <c r="V1594" s="65" t="s">
        <v>14381</v>
      </c>
      <c r="W1594" s="66"/>
      <c r="Y1594" s="66"/>
      <c r="Z1594" s="66"/>
      <c r="AA1594" s="65" t="s">
        <v>14382</v>
      </c>
      <c r="AQ1594" s="64">
        <v>0</v>
      </c>
      <c r="AU1594" s="66"/>
      <c r="AV1594" s="66"/>
      <c r="AX1594" s="66"/>
      <c r="AY1594" s="67" t="s">
        <v>15989</v>
      </c>
      <c r="BE1594" s="66"/>
    </row>
    <row r="1595" spans="1:58">
      <c r="A1595" s="9" t="str">
        <f t="shared" si="75"/>
        <v>2026-01</v>
      </c>
      <c r="B1595" s="9" t="str">
        <f>_xlfn.XLOOKUP(I1595,过机服务商重量差!A:A,过机服务商重量差!G:G)</f>
        <v>风清扬</v>
      </c>
      <c r="C1595" s="9" t="str">
        <f>IF(N1595="FBA","主营产品",IF(N1595="专线","专线",LOOKUP(1,0/((G1595&gt;=提成标准!D:D)*(G1595&lt;提成标准!E:E)),提成标准!C:C)))</f>
        <v>快递大货</v>
      </c>
      <c r="D1595" s="9">
        <f t="shared" si="76"/>
        <v>73</v>
      </c>
      <c r="E1595" s="9">
        <f>_xlfn.XLOOKUP(C1595,提成标准!C:C,提成标准!H:H,"")</f>
        <v>0.1</v>
      </c>
      <c r="F1595" s="9">
        <f t="shared" si="77"/>
        <v>7.3</v>
      </c>
      <c r="G1595" s="9">
        <f>_xlfn.XLOOKUP(I1595,过机服务商重量差!A:A,过机服务商重量差!L:L)</f>
        <v>73</v>
      </c>
      <c r="H1595" s="9" t="str">
        <f ca="1">IFERROR(LOOKUP(1,0/((B1595=名单!B:B)*(VALUE(AY1595)&gt;=名单!E:E)*(VALUE(AY1595)&lt;=名单!G:G)*(AA1595="正常走货")),名单!H:H),"否")</f>
        <v>否</v>
      </c>
      <c r="I1595" s="64" t="s">
        <v>4858</v>
      </c>
      <c r="J1595" s="64" t="s">
        <v>4860</v>
      </c>
      <c r="L1595" s="65" t="s">
        <v>967</v>
      </c>
      <c r="N1595" s="64" t="s">
        <v>18</v>
      </c>
      <c r="O1595" s="66"/>
      <c r="P1595" s="66"/>
      <c r="T1595" s="66"/>
      <c r="U1595" s="65" t="s">
        <v>199</v>
      </c>
      <c r="V1595" s="65" t="s">
        <v>14442</v>
      </c>
      <c r="W1595" s="66"/>
      <c r="Y1595" s="66"/>
      <c r="Z1595" s="66"/>
      <c r="AA1595" s="65" t="s">
        <v>14382</v>
      </c>
      <c r="AQ1595" s="64">
        <v>185</v>
      </c>
      <c r="AV1595" s="66"/>
      <c r="AX1595" s="66"/>
      <c r="AY1595" s="67" t="s">
        <v>15990</v>
      </c>
      <c r="BE1595" s="66"/>
    </row>
    <row r="1596" spans="1:58">
      <c r="A1596" s="9" t="str">
        <f t="shared" ref="A1596:A1659" si="78">MID(AY1596,1,7)</f>
        <v>2026-01</v>
      </c>
      <c r="B1596" s="9" t="str">
        <f>_xlfn.XLOOKUP(I1596,过机服务商重量差!A:A,过机服务商重量差!G:G)</f>
        <v>玉麒麟</v>
      </c>
      <c r="C1596" s="9" t="str">
        <f>IF(N1596="FBA","主营产品",IF(N1596="专线","专线",LOOKUP(1,0/((G1596&gt;=提成标准!D:D)*(G1596&lt;提成标准!E:E)),提成标准!C:C)))</f>
        <v>快递小货</v>
      </c>
      <c r="D1596" s="9">
        <f t="shared" si="76"/>
        <v>1</v>
      </c>
      <c r="E1596" s="9">
        <f>_xlfn.XLOOKUP(C1596,提成标准!C:C,提成标准!H:H,"")</f>
        <v>2</v>
      </c>
      <c r="F1596" s="9">
        <f t="shared" si="77"/>
        <v>2</v>
      </c>
      <c r="G1596" s="9">
        <f>_xlfn.XLOOKUP(I1596,过机服务商重量差!A:A,过机服务商重量差!L:L)</f>
        <v>0.5</v>
      </c>
      <c r="H1596" s="9" t="str">
        <f ca="1">IFERROR(LOOKUP(1,0/((B1596=名单!B:B)*(VALUE(AY1596)&gt;=名单!E:E)*(VALUE(AY1596)&lt;=名单!G:G)*(AA1596="正常走货")),名单!H:H),"否")</f>
        <v>否</v>
      </c>
      <c r="I1596" s="64" t="s">
        <v>4861</v>
      </c>
      <c r="J1596" s="64" t="s">
        <v>4863</v>
      </c>
      <c r="L1596" s="64" t="s">
        <v>17</v>
      </c>
      <c r="N1596" s="64" t="s">
        <v>18</v>
      </c>
      <c r="O1596" s="66"/>
      <c r="P1596" s="66"/>
      <c r="T1596" s="66"/>
      <c r="U1596" s="65" t="s">
        <v>99</v>
      </c>
      <c r="V1596" s="65" t="s">
        <v>14413</v>
      </c>
      <c r="W1596" s="66"/>
      <c r="Y1596" s="66"/>
      <c r="Z1596" s="66"/>
      <c r="AA1596" s="65" t="s">
        <v>14382</v>
      </c>
      <c r="AQ1596" s="64">
        <v>60.4</v>
      </c>
      <c r="AU1596" s="66"/>
      <c r="AV1596" s="66"/>
      <c r="AX1596" s="66"/>
      <c r="AY1596" s="67" t="s">
        <v>15991</v>
      </c>
      <c r="BE1596" s="66"/>
    </row>
    <row r="1597" spans="1:58">
      <c r="A1597" s="9" t="str">
        <f t="shared" si="78"/>
        <v>2026-01</v>
      </c>
      <c r="B1597" s="9" t="str">
        <f>_xlfn.XLOOKUP(I1597,过机服务商重量差!A:A,过机服务商重量差!G:G)</f>
        <v>玉麒麟</v>
      </c>
      <c r="C1597" s="9" t="str">
        <f>IF(N1597="FBA","主营产品",IF(N1597="专线","专线",LOOKUP(1,0/((G1597&gt;=提成标准!D:D)*(G1597&lt;提成标准!E:E)),提成标准!C:C)))</f>
        <v>快递大货</v>
      </c>
      <c r="D1597" s="9">
        <f t="shared" si="76"/>
        <v>32</v>
      </c>
      <c r="E1597" s="9">
        <f>_xlfn.XLOOKUP(C1597,提成标准!C:C,提成标准!H:H,"")</f>
        <v>0.1</v>
      </c>
      <c r="F1597" s="9">
        <f t="shared" si="77"/>
        <v>3.2</v>
      </c>
      <c r="G1597" s="9">
        <f>_xlfn.XLOOKUP(I1597,过机服务商重量差!A:A,过机服务商重量差!L:L)</f>
        <v>32</v>
      </c>
      <c r="H1597" s="9" t="str">
        <f ca="1">IFERROR(LOOKUP(1,0/((B1597=名单!B:B)*(VALUE(AY1597)&gt;=名单!E:E)*(VALUE(AY1597)&lt;=名单!G:G)*(AA1597="正常走货")),名单!H:H),"否")</f>
        <v>否</v>
      </c>
      <c r="I1597" s="64" t="s">
        <v>4864</v>
      </c>
      <c r="J1597" s="64" t="s">
        <v>4866</v>
      </c>
      <c r="L1597" s="65" t="s">
        <v>17</v>
      </c>
      <c r="N1597" s="64" t="s">
        <v>18</v>
      </c>
      <c r="O1597" s="66"/>
      <c r="P1597" s="66"/>
      <c r="T1597" s="66"/>
      <c r="U1597" s="65" t="s">
        <v>191</v>
      </c>
      <c r="V1597" s="65" t="s">
        <v>14413</v>
      </c>
      <c r="W1597" s="66"/>
      <c r="Y1597" s="66"/>
      <c r="Z1597" s="66"/>
      <c r="AA1597" s="65" t="s">
        <v>14382</v>
      </c>
      <c r="AQ1597" s="64">
        <v>313.01</v>
      </c>
      <c r="AU1597" s="66"/>
      <c r="AV1597" s="66"/>
      <c r="AW1597" s="66"/>
      <c r="AX1597" s="66"/>
      <c r="AY1597" s="67" t="s">
        <v>15992</v>
      </c>
      <c r="BE1597" s="66"/>
    </row>
    <row r="1598" spans="1:58">
      <c r="A1598" s="9" t="str">
        <f t="shared" si="78"/>
        <v>2026-01</v>
      </c>
      <c r="B1598" s="9" t="str">
        <f>_xlfn.XLOOKUP(I1598,过机服务商重量差!A:A,过机服务商重量差!G:G)</f>
        <v>玉麒麟</v>
      </c>
      <c r="C1598" s="9" t="str">
        <f>IF(N1598="FBA","主营产品",IF(N1598="专线","专线",LOOKUP(1,0/((G1598&gt;=提成标准!D:D)*(G1598&lt;提成标准!E:E)),提成标准!C:C)))</f>
        <v>快递小货</v>
      </c>
      <c r="D1598" s="9">
        <f t="shared" ref="D1598:D1661" si="79">IF(C1598="快递小货",1,IF(C1598="主营产品",0,G1598))</f>
        <v>1</v>
      </c>
      <c r="E1598" s="9">
        <f>_xlfn.XLOOKUP(C1598,提成标准!C:C,提成标准!H:H,"")</f>
        <v>2</v>
      </c>
      <c r="F1598" s="9">
        <f t="shared" ref="F1598:F1661" si="80">D1598*E1598</f>
        <v>2</v>
      </c>
      <c r="G1598" s="9">
        <f>_xlfn.XLOOKUP(I1598,过机服务商重量差!A:A,过机服务商重量差!L:L)</f>
        <v>3.5</v>
      </c>
      <c r="H1598" s="9" t="str">
        <f ca="1">IFERROR(LOOKUP(1,0/((B1598=名单!B:B)*(VALUE(AY1598)&gt;=名单!E:E)*(VALUE(AY1598)&lt;=名单!G:G)*(AA1598="正常走货")),名单!H:H),"否")</f>
        <v>否</v>
      </c>
      <c r="I1598" s="64" t="s">
        <v>4867</v>
      </c>
      <c r="J1598" s="64" t="s">
        <v>4869</v>
      </c>
      <c r="L1598" s="65" t="s">
        <v>17</v>
      </c>
      <c r="N1598" s="64" t="s">
        <v>18</v>
      </c>
      <c r="O1598" s="66"/>
      <c r="P1598" s="66"/>
      <c r="T1598" s="66"/>
      <c r="U1598" s="65" t="s">
        <v>292</v>
      </c>
      <c r="V1598" s="65" t="s">
        <v>14413</v>
      </c>
      <c r="W1598" s="66"/>
      <c r="Y1598" s="66"/>
      <c r="Z1598" s="66"/>
      <c r="AA1598" s="65" t="s">
        <v>14382</v>
      </c>
      <c r="AQ1598" s="64">
        <v>54</v>
      </c>
      <c r="AU1598" s="66"/>
      <c r="AV1598" s="66"/>
      <c r="AX1598" s="66"/>
      <c r="AY1598" s="67" t="s">
        <v>15993</v>
      </c>
      <c r="BC1598" s="66"/>
      <c r="BE1598" s="66"/>
    </row>
    <row r="1599" spans="1:58">
      <c r="A1599" s="9" t="str">
        <f t="shared" si="78"/>
        <v>2026-01</v>
      </c>
      <c r="B1599" s="9" t="str">
        <f>_xlfn.XLOOKUP(I1599,过机服务商重量差!A:A,过机服务商重量差!G:G)</f>
        <v>玉麒麟</v>
      </c>
      <c r="C1599" s="9" t="str">
        <f>IF(N1599="FBA","主营产品",IF(N1599="专线","专线",LOOKUP(1,0/((G1599&gt;=提成标准!D:D)*(G1599&lt;提成标准!E:E)),提成标准!C:C)))</f>
        <v>快递小货</v>
      </c>
      <c r="D1599" s="9">
        <f t="shared" si="79"/>
        <v>1</v>
      </c>
      <c r="E1599" s="9">
        <f>_xlfn.XLOOKUP(C1599,提成标准!C:C,提成标准!H:H,"")</f>
        <v>2</v>
      </c>
      <c r="F1599" s="9">
        <f t="shared" si="80"/>
        <v>2</v>
      </c>
      <c r="G1599" s="9">
        <f>_xlfn.XLOOKUP(I1599,过机服务商重量差!A:A,过机服务商重量差!L:L)</f>
        <v>1</v>
      </c>
      <c r="H1599" s="9" t="str">
        <f ca="1">IFERROR(LOOKUP(1,0/((B1599=名单!B:B)*(VALUE(AY1599)&gt;=名单!E:E)*(VALUE(AY1599)&lt;=名单!G:G)*(AA1599="正常走货")),名单!H:H),"否")</f>
        <v>否</v>
      </c>
      <c r="I1599" s="64" t="s">
        <v>4870</v>
      </c>
      <c r="J1599" s="64" t="s">
        <v>4872</v>
      </c>
      <c r="L1599" s="65" t="s">
        <v>17</v>
      </c>
      <c r="N1599" s="64" t="s">
        <v>18</v>
      </c>
      <c r="O1599" s="66"/>
      <c r="P1599" s="66"/>
      <c r="T1599" s="66"/>
      <c r="U1599" s="65" t="s">
        <v>145</v>
      </c>
      <c r="V1599" s="65" t="s">
        <v>14410</v>
      </c>
      <c r="W1599" s="66"/>
      <c r="Y1599" s="66"/>
      <c r="Z1599" s="66"/>
      <c r="AA1599" s="65" t="s">
        <v>14382</v>
      </c>
      <c r="AQ1599" s="64">
        <v>100</v>
      </c>
      <c r="AV1599" s="66"/>
      <c r="AX1599" s="66"/>
      <c r="AY1599" s="67" t="s">
        <v>15994</v>
      </c>
      <c r="BE1599" s="66"/>
    </row>
    <row r="1600" spans="1:58">
      <c r="A1600" s="9" t="str">
        <f t="shared" si="78"/>
        <v>2026-01</v>
      </c>
      <c r="B1600" s="9" t="str">
        <f>_xlfn.XLOOKUP(I1600,过机服务商重量差!A:A,过机服务商重量差!G:G)</f>
        <v>无崖子</v>
      </c>
      <c r="C1600" s="9" t="str">
        <f>IF(N1600="FBA","主营产品",IF(N1600="专线","专线",LOOKUP(1,0/((G1600&gt;=提成标准!D:D)*(G1600&lt;提成标准!E:E)),提成标准!C:C)))</f>
        <v>快递小货</v>
      </c>
      <c r="D1600" s="9">
        <f t="shared" si="79"/>
        <v>1</v>
      </c>
      <c r="E1600" s="9">
        <f>_xlfn.XLOOKUP(C1600,提成标准!C:C,提成标准!H:H,"")</f>
        <v>2</v>
      </c>
      <c r="F1600" s="9">
        <f t="shared" si="80"/>
        <v>2</v>
      </c>
      <c r="G1600" s="9">
        <f>_xlfn.XLOOKUP(I1600,过机服务商重量差!A:A,过机服务商重量差!L:L)</f>
        <v>6</v>
      </c>
      <c r="H1600" s="9" t="str">
        <f ca="1">IFERROR(LOOKUP(1,0/((B1600=名单!B:B)*(VALUE(AY1600)&gt;=名单!E:E)*(VALUE(AY1600)&lt;=名单!G:G)*(AA1600="正常走货")),名单!H:H),"否")</f>
        <v>是</v>
      </c>
      <c r="I1600" s="64" t="s">
        <v>4873</v>
      </c>
      <c r="J1600" s="64" t="s">
        <v>4875</v>
      </c>
      <c r="L1600" s="65" t="s">
        <v>128</v>
      </c>
      <c r="N1600" s="64" t="s">
        <v>18</v>
      </c>
      <c r="O1600" s="66"/>
      <c r="P1600" s="66"/>
      <c r="T1600" s="66"/>
      <c r="U1600" s="65" t="s">
        <v>687</v>
      </c>
      <c r="V1600" s="65" t="s">
        <v>14410</v>
      </c>
      <c r="W1600" s="66"/>
      <c r="Y1600" s="66"/>
      <c r="Z1600" s="66"/>
      <c r="AA1600" s="65" t="s">
        <v>14382</v>
      </c>
      <c r="AQ1600" s="64">
        <v>83.8</v>
      </c>
      <c r="AU1600" s="66"/>
      <c r="AV1600" s="66"/>
      <c r="AW1600" s="66"/>
      <c r="AX1600" s="66"/>
      <c r="AY1600" s="67" t="s">
        <v>15995</v>
      </c>
      <c r="BE1600" s="66"/>
      <c r="BF1600" s="66"/>
    </row>
    <row r="1601" spans="1:58">
      <c r="A1601" s="9" t="str">
        <f t="shared" si="78"/>
        <v>2026-01</v>
      </c>
      <c r="B1601" s="9" t="str">
        <f>_xlfn.XLOOKUP(I1601,过机服务商重量差!A:A,过机服务商重量差!G:G)</f>
        <v>帅时莹</v>
      </c>
      <c r="C1601" s="9" t="str">
        <f>IF(N1601="FBA","主营产品",IF(N1601="专线","专线",LOOKUP(1,0/((G1601&gt;=提成标准!D:D)*(G1601&lt;提成标准!E:E)),提成标准!C:C)))</f>
        <v>快递小货</v>
      </c>
      <c r="D1601" s="9">
        <f t="shared" si="79"/>
        <v>1</v>
      </c>
      <c r="E1601" s="9">
        <f>_xlfn.XLOOKUP(C1601,提成标准!C:C,提成标准!H:H,"")</f>
        <v>2</v>
      </c>
      <c r="F1601" s="9">
        <f t="shared" si="80"/>
        <v>2</v>
      </c>
      <c r="G1601" s="9">
        <f>_xlfn.XLOOKUP(I1601,过机服务商重量差!A:A,过机服务商重量差!L:L)</f>
        <v>0.5</v>
      </c>
      <c r="H1601" s="9" t="str">
        <f ca="1">IFERROR(LOOKUP(1,0/((B1601=名单!B:B)*(VALUE(AY1601)&gt;=名单!E:E)*(VALUE(AY1601)&lt;=名单!G:G)*(AA1601="正常走货")),名单!H:H),"否")</f>
        <v>否</v>
      </c>
      <c r="I1601" s="64" t="s">
        <v>4876</v>
      </c>
      <c r="J1601" s="64" t="s">
        <v>4878</v>
      </c>
      <c r="L1601" s="65" t="s">
        <v>458</v>
      </c>
      <c r="N1601" s="64" t="s">
        <v>18</v>
      </c>
      <c r="O1601" s="66"/>
      <c r="P1601" s="66"/>
      <c r="T1601" s="66"/>
      <c r="U1601" s="65" t="s">
        <v>191</v>
      </c>
      <c r="V1601" s="65" t="s">
        <v>14413</v>
      </c>
      <c r="W1601" s="66"/>
      <c r="Y1601" s="66"/>
      <c r="Z1601" s="66"/>
      <c r="AA1601" s="65" t="s">
        <v>14382</v>
      </c>
      <c r="AQ1601" s="64">
        <v>65</v>
      </c>
      <c r="AU1601" s="66"/>
      <c r="AV1601" s="66"/>
      <c r="AW1601" s="66"/>
      <c r="AX1601" s="66"/>
      <c r="AY1601" s="67" t="s">
        <v>15996</v>
      </c>
      <c r="BC1601" s="66"/>
      <c r="BE1601" s="66"/>
      <c r="BF1601" s="66"/>
    </row>
    <row r="1602" spans="1:58">
      <c r="A1602" s="9" t="str">
        <f t="shared" si="78"/>
        <v>2026-01</v>
      </c>
      <c r="B1602" s="9" t="str">
        <f>_xlfn.XLOOKUP(I1602,过机服务商重量差!A:A,过机服务商重量差!G:G)</f>
        <v>帅时莹</v>
      </c>
      <c r="C1602" s="9" t="str">
        <f>IF(N1602="FBA","主营产品",IF(N1602="专线","专线",LOOKUP(1,0/((G1602&gt;=提成标准!D:D)*(G1602&lt;提成标准!E:E)),提成标准!C:C)))</f>
        <v>快递小货</v>
      </c>
      <c r="D1602" s="9">
        <f t="shared" si="79"/>
        <v>1</v>
      </c>
      <c r="E1602" s="9">
        <f>_xlfn.XLOOKUP(C1602,提成标准!C:C,提成标准!H:H,"")</f>
        <v>2</v>
      </c>
      <c r="F1602" s="9">
        <f t="shared" si="80"/>
        <v>2</v>
      </c>
      <c r="G1602" s="9">
        <f>_xlfn.XLOOKUP(I1602,过机服务商重量差!A:A,过机服务商重量差!L:L)</f>
        <v>0.5</v>
      </c>
      <c r="H1602" s="9" t="str">
        <f ca="1">IFERROR(LOOKUP(1,0/((B1602=名单!B:B)*(VALUE(AY1602)&gt;=名单!E:E)*(VALUE(AY1602)&lt;=名单!G:G)*(AA1602="正常走货")),名单!H:H),"否")</f>
        <v>否</v>
      </c>
      <c r="I1602" s="64" t="s">
        <v>4879</v>
      </c>
      <c r="J1602" s="64" t="s">
        <v>4881</v>
      </c>
      <c r="L1602" s="65" t="s">
        <v>458</v>
      </c>
      <c r="N1602" s="64" t="s">
        <v>18</v>
      </c>
      <c r="O1602" s="66"/>
      <c r="P1602" s="66"/>
      <c r="T1602" s="66"/>
      <c r="U1602" s="65" t="s">
        <v>191</v>
      </c>
      <c r="V1602" s="65" t="s">
        <v>14413</v>
      </c>
      <c r="W1602" s="66"/>
      <c r="Y1602" s="66"/>
      <c r="Z1602" s="66"/>
      <c r="AA1602" s="65" t="s">
        <v>14382</v>
      </c>
      <c r="AQ1602" s="64">
        <v>65</v>
      </c>
      <c r="AU1602" s="66"/>
      <c r="AV1602" s="66"/>
      <c r="AW1602" s="66"/>
      <c r="AX1602" s="66"/>
      <c r="AY1602" s="67" t="s">
        <v>15997</v>
      </c>
      <c r="BC1602" s="66"/>
      <c r="BE1602" s="66"/>
      <c r="BF1602" s="66"/>
    </row>
    <row r="1603" spans="1:58">
      <c r="A1603" s="9" t="str">
        <f t="shared" si="78"/>
        <v>2026-01</v>
      </c>
      <c r="B1603" s="9" t="str">
        <f>_xlfn.XLOOKUP(I1603,过机服务商重量差!A:A,过机服务商重量差!G:G)</f>
        <v>无崖子</v>
      </c>
      <c r="C1603" s="9" t="str">
        <f>IF(N1603="FBA","主营产品",IF(N1603="专线","专线",LOOKUP(1,0/((G1603&gt;=提成标准!D:D)*(G1603&lt;提成标准!E:E)),提成标准!C:C)))</f>
        <v>快递大货</v>
      </c>
      <c r="D1603" s="9">
        <f t="shared" si="79"/>
        <v>726</v>
      </c>
      <c r="E1603" s="9">
        <f>_xlfn.XLOOKUP(C1603,提成标准!C:C,提成标准!H:H,"")</f>
        <v>0.1</v>
      </c>
      <c r="F1603" s="9">
        <f t="shared" si="80"/>
        <v>72.6</v>
      </c>
      <c r="G1603" s="9">
        <f>_xlfn.XLOOKUP(I1603,过机服务商重量差!A:A,过机服务商重量差!L:L)</f>
        <v>726</v>
      </c>
      <c r="H1603" s="9" t="str">
        <f ca="1">IFERROR(LOOKUP(1,0/((B1603=名单!B:B)*(VALUE(AY1603)&gt;=名单!E:E)*(VALUE(AY1603)&lt;=名单!G:G)*(AA1603="正常走货")),名单!H:H),"否")</f>
        <v>是</v>
      </c>
      <c r="I1603" s="64" t="s">
        <v>4882</v>
      </c>
      <c r="J1603" s="64" t="s">
        <v>4884</v>
      </c>
      <c r="L1603" s="65" t="s">
        <v>465</v>
      </c>
      <c r="N1603" s="65" t="s">
        <v>18</v>
      </c>
      <c r="O1603" s="66"/>
      <c r="P1603" s="66"/>
      <c r="T1603" s="66"/>
      <c r="U1603" s="65" t="s">
        <v>145</v>
      </c>
      <c r="V1603" s="65" t="s">
        <v>14410</v>
      </c>
      <c r="W1603" s="66"/>
      <c r="Y1603" s="66"/>
      <c r="Z1603" s="66"/>
      <c r="AA1603" s="65" t="s">
        <v>14382</v>
      </c>
      <c r="AQ1603" s="64">
        <v>3149.08</v>
      </c>
      <c r="AU1603" s="66"/>
      <c r="AV1603" s="66"/>
      <c r="AW1603" s="66"/>
      <c r="AX1603" s="66"/>
      <c r="AY1603" s="67" t="s">
        <v>15998</v>
      </c>
      <c r="BE1603" s="66"/>
      <c r="BF1603" s="66"/>
    </row>
    <row r="1604" spans="1:58">
      <c r="A1604" s="9" t="str">
        <f t="shared" si="78"/>
        <v>2026-01</v>
      </c>
      <c r="B1604" s="9" t="str">
        <f>_xlfn.XLOOKUP(I1604,过机服务商重量差!A:A,过机服务商重量差!G:G)</f>
        <v>无崖子</v>
      </c>
      <c r="C1604" s="9" t="str">
        <f>IF(N1604="FBA","主营产品",IF(N1604="专线","专线",LOOKUP(1,0/((G1604&gt;=提成标准!D:D)*(G1604&lt;提成标准!E:E)),提成标准!C:C)))</f>
        <v>快递大货</v>
      </c>
      <c r="D1604" s="9">
        <f t="shared" si="79"/>
        <v>63</v>
      </c>
      <c r="E1604" s="9">
        <f>_xlfn.XLOOKUP(C1604,提成标准!C:C,提成标准!H:H,"")</f>
        <v>0.1</v>
      </c>
      <c r="F1604" s="9">
        <f t="shared" si="80"/>
        <v>6.3</v>
      </c>
      <c r="G1604" s="9">
        <f>_xlfn.XLOOKUP(I1604,过机服务商重量差!A:A,过机服务商重量差!L:L)</f>
        <v>63</v>
      </c>
      <c r="H1604" s="9" t="str">
        <f ca="1">IFERROR(LOOKUP(1,0/((B1604=名单!B:B)*(VALUE(AY1604)&gt;=名单!E:E)*(VALUE(AY1604)&lt;=名单!G:G)*(AA1604="正常走货")),名单!H:H),"否")</f>
        <v>是</v>
      </c>
      <c r="I1604" s="64" t="s">
        <v>4885</v>
      </c>
      <c r="J1604" s="64" t="s">
        <v>4887</v>
      </c>
      <c r="L1604" s="64" t="s">
        <v>807</v>
      </c>
      <c r="N1604" s="64" t="s">
        <v>18</v>
      </c>
      <c r="O1604" s="66"/>
      <c r="P1604" s="66"/>
      <c r="T1604" s="66"/>
      <c r="U1604" s="65" t="s">
        <v>203</v>
      </c>
      <c r="V1604" s="65" t="s">
        <v>14381</v>
      </c>
      <c r="W1604" s="66"/>
      <c r="Y1604" s="66"/>
      <c r="Z1604" s="66"/>
      <c r="AA1604" s="65" t="s">
        <v>14382</v>
      </c>
      <c r="AQ1604" s="64">
        <v>0</v>
      </c>
      <c r="AU1604" s="66"/>
      <c r="AV1604" s="66"/>
      <c r="AX1604" s="66"/>
      <c r="AY1604" s="67" t="s">
        <v>15999</v>
      </c>
      <c r="BE1604" s="66"/>
      <c r="BF1604" s="66"/>
    </row>
    <row r="1605" spans="1:58">
      <c r="A1605" s="9" t="str">
        <f t="shared" si="78"/>
        <v>2026-01</v>
      </c>
      <c r="B1605" s="9" t="str">
        <f>_xlfn.XLOOKUP(I1605,过机服务商重量差!A:A,过机服务商重量差!G:G)</f>
        <v>玉麒麟</v>
      </c>
      <c r="C1605" s="9" t="str">
        <f>IF(N1605="FBA","主营产品",IF(N1605="专线","专线",LOOKUP(1,0/((G1605&gt;=提成标准!D:D)*(G1605&lt;提成标准!E:E)),提成标准!C:C)))</f>
        <v>快递小货</v>
      </c>
      <c r="D1605" s="9">
        <f t="shared" si="79"/>
        <v>1</v>
      </c>
      <c r="E1605" s="9">
        <f>_xlfn.XLOOKUP(C1605,提成标准!C:C,提成标准!H:H,"")</f>
        <v>2</v>
      </c>
      <c r="F1605" s="9">
        <f t="shared" si="80"/>
        <v>2</v>
      </c>
      <c r="G1605" s="9">
        <f>_xlfn.XLOOKUP(I1605,过机服务商重量差!A:A,过机服务商重量差!L:L)</f>
        <v>2</v>
      </c>
      <c r="H1605" s="9" t="str">
        <f ca="1">IFERROR(LOOKUP(1,0/((B1605=名单!B:B)*(VALUE(AY1605)&gt;=名单!E:E)*(VALUE(AY1605)&lt;=名单!G:G)*(AA1605="正常走货")),名单!H:H),"否")</f>
        <v>否</v>
      </c>
      <c r="I1605" s="64" t="s">
        <v>4888</v>
      </c>
      <c r="J1605" s="64" t="s">
        <v>4890</v>
      </c>
      <c r="L1605" s="65" t="s">
        <v>17</v>
      </c>
      <c r="N1605" s="64" t="s">
        <v>18</v>
      </c>
      <c r="O1605" s="66"/>
      <c r="P1605" s="66"/>
      <c r="T1605" s="66"/>
      <c r="U1605" s="65" t="s">
        <v>79</v>
      </c>
      <c r="V1605" s="65" t="s">
        <v>14381</v>
      </c>
      <c r="W1605" s="66"/>
      <c r="Y1605" s="66"/>
      <c r="Z1605" s="66"/>
      <c r="AA1605" s="65" t="s">
        <v>14382</v>
      </c>
      <c r="AQ1605" s="64">
        <v>27</v>
      </c>
      <c r="AU1605" s="66"/>
      <c r="AV1605" s="66"/>
      <c r="AW1605" s="66"/>
      <c r="AX1605" s="66"/>
      <c r="AY1605" s="67" t="s">
        <v>16000</v>
      </c>
      <c r="BE1605" s="66"/>
    </row>
    <row r="1606" spans="1:58">
      <c r="A1606" s="9" t="str">
        <f t="shared" si="78"/>
        <v>2026-01</v>
      </c>
      <c r="B1606" s="9" t="str">
        <f>_xlfn.XLOOKUP(I1606,过机服务商重量差!A:A,过机服务商重量差!G:G)</f>
        <v>帅时莹</v>
      </c>
      <c r="C1606" s="9" t="str">
        <f>IF(N1606="FBA","主营产品",IF(N1606="专线","专线",LOOKUP(1,0/((G1606&gt;=提成标准!D:D)*(G1606&lt;提成标准!E:E)),提成标准!C:C)))</f>
        <v>快递小货</v>
      </c>
      <c r="D1606" s="9">
        <f t="shared" si="79"/>
        <v>1</v>
      </c>
      <c r="E1606" s="9">
        <f>_xlfn.XLOOKUP(C1606,提成标准!C:C,提成标准!H:H,"")</f>
        <v>2</v>
      </c>
      <c r="F1606" s="9">
        <f t="shared" si="80"/>
        <v>2</v>
      </c>
      <c r="G1606" s="9">
        <f>_xlfn.XLOOKUP(I1606,过机服务商重量差!A:A,过机服务商重量差!L:L)</f>
        <v>7</v>
      </c>
      <c r="H1606" s="9" t="str">
        <f ca="1">IFERROR(LOOKUP(1,0/((B1606=名单!B:B)*(VALUE(AY1606)&gt;=名单!E:E)*(VALUE(AY1606)&lt;=名单!G:G)*(AA1606="正常走货")),名单!H:H),"否")</f>
        <v>否</v>
      </c>
      <c r="I1606" s="64" t="s">
        <v>4891</v>
      </c>
      <c r="J1606" s="64" t="s">
        <v>4893</v>
      </c>
      <c r="L1606" s="65" t="s">
        <v>140</v>
      </c>
      <c r="N1606" s="64" t="s">
        <v>18</v>
      </c>
      <c r="O1606" s="66"/>
      <c r="P1606" s="66"/>
      <c r="T1606" s="66"/>
      <c r="U1606" s="65" t="s">
        <v>191</v>
      </c>
      <c r="V1606" s="65" t="s">
        <v>14413</v>
      </c>
      <c r="W1606" s="66"/>
      <c r="Y1606" s="66"/>
      <c r="Z1606" s="66"/>
      <c r="AA1606" s="65" t="s">
        <v>14382</v>
      </c>
      <c r="AQ1606" s="64">
        <v>111.8</v>
      </c>
      <c r="AV1606" s="66"/>
      <c r="AW1606" s="66"/>
      <c r="AX1606" s="66"/>
      <c r="AY1606" s="67" t="s">
        <v>16001</v>
      </c>
      <c r="BE1606" s="66"/>
      <c r="BF1606" s="66"/>
    </row>
    <row r="1607" spans="1:58">
      <c r="A1607" s="9" t="str">
        <f t="shared" si="78"/>
        <v>2026-01</v>
      </c>
      <c r="B1607" s="9" t="str">
        <f>_xlfn.XLOOKUP(I1607,过机服务商重量差!A:A,过机服务商重量差!G:G)</f>
        <v>玉麒麟</v>
      </c>
      <c r="C1607" s="9" t="str">
        <f>IF(N1607="FBA","主营产品",IF(N1607="专线","专线",LOOKUP(1,0/((G1607&gt;=提成标准!D:D)*(G1607&lt;提成标准!E:E)),提成标准!C:C)))</f>
        <v>快递小货</v>
      </c>
      <c r="D1607" s="9">
        <f t="shared" si="79"/>
        <v>1</v>
      </c>
      <c r="E1607" s="9">
        <f>_xlfn.XLOOKUP(C1607,提成标准!C:C,提成标准!H:H,"")</f>
        <v>2</v>
      </c>
      <c r="F1607" s="9">
        <f t="shared" si="80"/>
        <v>2</v>
      </c>
      <c r="G1607" s="9">
        <f>_xlfn.XLOOKUP(I1607,过机服务商重量差!A:A,过机服务商重量差!L:L)</f>
        <v>7</v>
      </c>
      <c r="H1607" s="9" t="str">
        <f ca="1">IFERROR(LOOKUP(1,0/((B1607=名单!B:B)*(VALUE(AY1607)&gt;=名单!E:E)*(VALUE(AY1607)&lt;=名单!G:G)*(AA1607="正常走货")),名单!H:H),"否")</f>
        <v>否</v>
      </c>
      <c r="I1607" s="64" t="s">
        <v>4894</v>
      </c>
      <c r="J1607" s="64" t="s">
        <v>4896</v>
      </c>
      <c r="L1607" s="65" t="s">
        <v>24</v>
      </c>
      <c r="N1607" s="64" t="s">
        <v>18</v>
      </c>
      <c r="O1607" s="66"/>
      <c r="P1607" s="66"/>
      <c r="T1607" s="66"/>
      <c r="U1607" s="65" t="s">
        <v>232</v>
      </c>
      <c r="V1607" s="65" t="s">
        <v>14389</v>
      </c>
      <c r="W1607" s="66"/>
      <c r="Y1607" s="66"/>
      <c r="Z1607" s="66"/>
      <c r="AA1607" s="65" t="s">
        <v>14382</v>
      </c>
      <c r="AQ1607" s="64">
        <v>65.17</v>
      </c>
      <c r="AV1607" s="66"/>
      <c r="AX1607" s="66"/>
      <c r="AY1607" s="67" t="s">
        <v>16002</v>
      </c>
      <c r="BE1607" s="66"/>
    </row>
    <row r="1608" spans="1:58">
      <c r="A1608" s="9" t="str">
        <f t="shared" si="78"/>
        <v>2026-01</v>
      </c>
      <c r="B1608" s="9" t="str">
        <f>_xlfn.XLOOKUP(I1608,过机服务商重量差!A:A,过机服务商重量差!G:G)</f>
        <v>玉麒麟</v>
      </c>
      <c r="C1608" s="9" t="str">
        <f>IF(N1608="FBA","主营产品",IF(N1608="专线","专线",LOOKUP(1,0/((G1608&gt;=提成标准!D:D)*(G1608&lt;提成标准!E:E)),提成标准!C:C)))</f>
        <v>快递小货</v>
      </c>
      <c r="D1608" s="9">
        <f t="shared" si="79"/>
        <v>1</v>
      </c>
      <c r="E1608" s="9">
        <f>_xlfn.XLOOKUP(C1608,提成标准!C:C,提成标准!H:H,"")</f>
        <v>2</v>
      </c>
      <c r="F1608" s="9">
        <f t="shared" si="80"/>
        <v>2</v>
      </c>
      <c r="G1608" s="9">
        <f>_xlfn.XLOOKUP(I1608,过机服务商重量差!A:A,过机服务商重量差!L:L)</f>
        <v>1</v>
      </c>
      <c r="H1608" s="9" t="str">
        <f ca="1">IFERROR(LOOKUP(1,0/((B1608=名单!B:B)*(VALUE(AY1608)&gt;=名单!E:E)*(VALUE(AY1608)&lt;=名单!G:G)*(AA1608="正常走货")),名单!H:H),"否")</f>
        <v>否</v>
      </c>
      <c r="I1608" s="64" t="s">
        <v>4897</v>
      </c>
      <c r="J1608" s="64" t="s">
        <v>4899</v>
      </c>
      <c r="L1608" s="65" t="s">
        <v>17</v>
      </c>
      <c r="N1608" s="64" t="s">
        <v>18</v>
      </c>
      <c r="O1608" s="66"/>
      <c r="P1608" s="66"/>
      <c r="T1608" s="66"/>
      <c r="U1608" s="65" t="s">
        <v>232</v>
      </c>
      <c r="V1608" s="65" t="s">
        <v>14389</v>
      </c>
      <c r="W1608" s="66"/>
      <c r="Y1608" s="66"/>
      <c r="Z1608" s="66"/>
      <c r="AA1608" s="65" t="s">
        <v>14382</v>
      </c>
      <c r="AQ1608" s="64">
        <v>29.8</v>
      </c>
      <c r="AV1608" s="66"/>
      <c r="AW1608" s="66"/>
      <c r="AX1608" s="66"/>
      <c r="AY1608" s="67" t="s">
        <v>16003</v>
      </c>
      <c r="BC1608" s="66"/>
      <c r="BE1608" s="66"/>
    </row>
    <row r="1609" spans="1:58">
      <c r="A1609" s="9" t="str">
        <f t="shared" si="78"/>
        <v>2026-01</v>
      </c>
      <c r="B1609" s="9" t="str">
        <f>_xlfn.XLOOKUP(I1609,过机服务商重量差!A:A,过机服务商重量差!G:G)</f>
        <v>玉麒麟</v>
      </c>
      <c r="C1609" s="9" t="str">
        <f>IF(N1609="FBA","主营产品",IF(N1609="专线","专线",LOOKUP(1,0/((G1609&gt;=提成标准!D:D)*(G1609&lt;提成标准!E:E)),提成标准!C:C)))</f>
        <v>快递小货</v>
      </c>
      <c r="D1609" s="9">
        <f t="shared" si="79"/>
        <v>1</v>
      </c>
      <c r="E1609" s="9">
        <f>_xlfn.XLOOKUP(C1609,提成标准!C:C,提成标准!H:H,"")</f>
        <v>2</v>
      </c>
      <c r="F1609" s="9">
        <f t="shared" si="80"/>
        <v>2</v>
      </c>
      <c r="G1609" s="9">
        <f>_xlfn.XLOOKUP(I1609,过机服务商重量差!A:A,过机服务商重量差!L:L)</f>
        <v>2</v>
      </c>
      <c r="H1609" s="9" t="str">
        <f ca="1">IFERROR(LOOKUP(1,0/((B1609=名单!B:B)*(VALUE(AY1609)&gt;=名单!E:E)*(VALUE(AY1609)&lt;=名单!G:G)*(AA1609="正常走货")),名单!H:H),"否")</f>
        <v>否</v>
      </c>
      <c r="I1609" s="64" t="s">
        <v>4900</v>
      </c>
      <c r="J1609" s="64" t="s">
        <v>36</v>
      </c>
      <c r="L1609" s="64" t="s">
        <v>17</v>
      </c>
      <c r="N1609" s="64" t="s">
        <v>18</v>
      </c>
      <c r="O1609" s="66"/>
      <c r="P1609" s="66"/>
      <c r="T1609" s="66"/>
      <c r="U1609" s="65" t="s">
        <v>79</v>
      </c>
      <c r="V1609" s="65" t="s">
        <v>14381</v>
      </c>
      <c r="W1609" s="66"/>
      <c r="Y1609" s="66"/>
      <c r="Z1609" s="66"/>
      <c r="AA1609" s="65" t="s">
        <v>14382</v>
      </c>
      <c r="AQ1609" s="64">
        <v>155.8</v>
      </c>
      <c r="AU1609" s="66"/>
      <c r="AV1609" s="66"/>
      <c r="AX1609" s="66"/>
      <c r="AY1609" s="67" t="s">
        <v>16004</v>
      </c>
      <c r="BE1609" s="66"/>
      <c r="BF1609" s="66"/>
    </row>
    <row r="1610" spans="1:58">
      <c r="A1610" s="9" t="str">
        <f t="shared" si="78"/>
        <v>2026-01</v>
      </c>
      <c r="B1610" s="9" t="str">
        <f>_xlfn.XLOOKUP(I1610,过机服务商重量差!A:A,过机服务商重量差!G:G)</f>
        <v>玉麒麟</v>
      </c>
      <c r="C1610" s="9" t="str">
        <f>IF(N1610="FBA","主营产品",IF(N1610="专线","专线",LOOKUP(1,0/((G1610&gt;=提成标准!D:D)*(G1610&lt;提成标准!E:E)),提成标准!C:C)))</f>
        <v>快递大货</v>
      </c>
      <c r="D1610" s="9">
        <f t="shared" si="79"/>
        <v>28</v>
      </c>
      <c r="E1610" s="9">
        <f>_xlfn.XLOOKUP(C1610,提成标准!C:C,提成标准!H:H,"")</f>
        <v>0.1</v>
      </c>
      <c r="F1610" s="9">
        <f t="shared" si="80"/>
        <v>2.8</v>
      </c>
      <c r="G1610" s="9">
        <f>_xlfn.XLOOKUP(I1610,过机服务商重量差!A:A,过机服务商重量差!L:L)</f>
        <v>28</v>
      </c>
      <c r="H1610" s="9" t="str">
        <f ca="1">IFERROR(LOOKUP(1,0/((B1610=名单!B:B)*(VALUE(AY1610)&gt;=名单!E:E)*(VALUE(AY1610)&lt;=名单!G:G)*(AA1610="正常走货")),名单!H:H),"否")</f>
        <v>否</v>
      </c>
      <c r="I1610" s="64" t="s">
        <v>4902</v>
      </c>
      <c r="J1610" s="64" t="s">
        <v>4904</v>
      </c>
      <c r="L1610" s="65" t="s">
        <v>17</v>
      </c>
      <c r="N1610" s="64" t="s">
        <v>18</v>
      </c>
      <c r="O1610" s="66"/>
      <c r="P1610" s="66"/>
      <c r="T1610" s="66"/>
      <c r="U1610" s="65" t="s">
        <v>99</v>
      </c>
      <c r="V1610" s="65" t="s">
        <v>14413</v>
      </c>
      <c r="W1610" s="66"/>
      <c r="Y1610" s="66"/>
      <c r="Z1610" s="66"/>
      <c r="AA1610" s="65" t="s">
        <v>14382</v>
      </c>
      <c r="AQ1610" s="64">
        <v>73.5999999999999</v>
      </c>
      <c r="AV1610" s="66"/>
      <c r="AX1610" s="66"/>
      <c r="AY1610" s="67" t="s">
        <v>16005</v>
      </c>
      <c r="BE1610" s="66"/>
      <c r="BF1610" s="66"/>
    </row>
    <row r="1611" spans="1:58">
      <c r="A1611" s="9" t="str">
        <f t="shared" si="78"/>
        <v>2026-01</v>
      </c>
      <c r="B1611" s="9" t="str">
        <f>_xlfn.XLOOKUP(I1611,过机服务商重量差!A:A,过机服务商重量差!G:G)</f>
        <v>玉麒麟</v>
      </c>
      <c r="C1611" s="9" t="str">
        <f>IF(N1611="FBA","主营产品",IF(N1611="专线","专线",LOOKUP(1,0/((G1611&gt;=提成标准!D:D)*(G1611&lt;提成标准!E:E)),提成标准!C:C)))</f>
        <v>快递大货</v>
      </c>
      <c r="D1611" s="9">
        <f t="shared" si="79"/>
        <v>632</v>
      </c>
      <c r="E1611" s="9">
        <f>_xlfn.XLOOKUP(C1611,提成标准!C:C,提成标准!H:H,"")</f>
        <v>0.1</v>
      </c>
      <c r="F1611" s="9">
        <f t="shared" si="80"/>
        <v>63.2</v>
      </c>
      <c r="G1611" s="9">
        <f>_xlfn.XLOOKUP(I1611,过机服务商重量差!A:A,过机服务商重量差!L:L)</f>
        <v>632</v>
      </c>
      <c r="H1611" s="9" t="str">
        <f ca="1">IFERROR(LOOKUP(1,0/((B1611=名单!B:B)*(VALUE(AY1611)&gt;=名单!E:E)*(VALUE(AY1611)&lt;=名单!G:G)*(AA1611="正常走货")),名单!H:H),"否")</f>
        <v>否</v>
      </c>
      <c r="I1611" s="64" t="s">
        <v>4905</v>
      </c>
      <c r="J1611" s="64" t="s">
        <v>4907</v>
      </c>
      <c r="L1611" s="65" t="s">
        <v>24</v>
      </c>
      <c r="N1611" s="64" t="s">
        <v>18</v>
      </c>
      <c r="O1611" s="66"/>
      <c r="P1611" s="66"/>
      <c r="T1611" s="66"/>
      <c r="U1611" s="65" t="s">
        <v>223</v>
      </c>
      <c r="V1611" s="65" t="s">
        <v>14413</v>
      </c>
      <c r="W1611" s="66"/>
      <c r="Y1611" s="66"/>
      <c r="Z1611" s="66"/>
      <c r="AA1611" s="65" t="s">
        <v>14382</v>
      </c>
      <c r="AQ1611" s="64">
        <v>4884.4</v>
      </c>
      <c r="AV1611" s="66"/>
      <c r="AW1611" s="66"/>
      <c r="AX1611" s="66"/>
      <c r="AY1611" s="67" t="s">
        <v>16006</v>
      </c>
      <c r="BE1611" s="66"/>
    </row>
    <row r="1612" spans="1:58">
      <c r="A1612" s="9" t="str">
        <f t="shared" si="78"/>
        <v>2026-01</v>
      </c>
      <c r="B1612" s="9" t="str">
        <f>_xlfn.XLOOKUP(I1612,过机服务商重量差!A:A,过机服务商重量差!G:G)</f>
        <v>007</v>
      </c>
      <c r="C1612" s="9" t="str">
        <f>IF(N1612="FBA","主营产品",IF(N1612="专线","专线",LOOKUP(1,0/((G1612&gt;=提成标准!D:D)*(G1612&lt;提成标准!E:E)),提成标准!C:C)))</f>
        <v>快递大货</v>
      </c>
      <c r="D1612" s="9">
        <f t="shared" si="79"/>
        <v>132</v>
      </c>
      <c r="E1612" s="9">
        <f>_xlfn.XLOOKUP(C1612,提成标准!C:C,提成标准!H:H,"")</f>
        <v>0.1</v>
      </c>
      <c r="F1612" s="9">
        <f t="shared" si="80"/>
        <v>13.2</v>
      </c>
      <c r="G1612" s="9">
        <f>_xlfn.XLOOKUP(I1612,过机服务商重量差!A:A,过机服务商重量差!L:L)</f>
        <v>132</v>
      </c>
      <c r="H1612" s="9" t="str">
        <f ca="1">IFERROR(LOOKUP(1,0/((B1612=名单!B:B)*(VALUE(AY1612)&gt;=名单!E:E)*(VALUE(AY1612)&lt;=名单!G:G)*(AA1612="正常走货")),名单!H:H),"否")</f>
        <v>否</v>
      </c>
      <c r="I1612" s="64" t="s">
        <v>4908</v>
      </c>
      <c r="J1612" s="64" t="s">
        <v>4910</v>
      </c>
      <c r="L1612" s="65" t="s">
        <v>266</v>
      </c>
      <c r="N1612" s="64" t="s">
        <v>18</v>
      </c>
      <c r="O1612" s="66"/>
      <c r="P1612" s="66"/>
      <c r="T1612" s="66"/>
      <c r="U1612" s="65" t="s">
        <v>353</v>
      </c>
      <c r="V1612" s="65" t="s">
        <v>14389</v>
      </c>
      <c r="W1612" s="66"/>
      <c r="Y1612" s="66"/>
      <c r="Z1612" s="66"/>
      <c r="AA1612" s="65" t="s">
        <v>14382</v>
      </c>
      <c r="AQ1612" s="64">
        <v>1135.2</v>
      </c>
      <c r="AV1612" s="66"/>
      <c r="AW1612" s="66"/>
      <c r="AX1612" s="66"/>
      <c r="AY1612" s="67" t="s">
        <v>16007</v>
      </c>
      <c r="BE1612" s="66"/>
    </row>
    <row r="1613" spans="1:58">
      <c r="A1613" s="9" t="str">
        <f t="shared" si="78"/>
        <v>2026-01</v>
      </c>
      <c r="B1613" s="9" t="str">
        <f>_xlfn.XLOOKUP(I1613,过机服务商重量差!A:A,过机服务商重量差!G:G)</f>
        <v>玉麒麟</v>
      </c>
      <c r="C1613" s="9" t="str">
        <f>IF(N1613="FBA","主营产品",IF(N1613="专线","专线",LOOKUP(1,0/((G1613&gt;=提成标准!D:D)*(G1613&lt;提成标准!E:E)),提成标准!C:C)))</f>
        <v>快递小货</v>
      </c>
      <c r="D1613" s="9">
        <f t="shared" si="79"/>
        <v>1</v>
      </c>
      <c r="E1613" s="9">
        <f>_xlfn.XLOOKUP(C1613,提成标准!C:C,提成标准!H:H,"")</f>
        <v>2</v>
      </c>
      <c r="F1613" s="9">
        <f t="shared" si="80"/>
        <v>2</v>
      </c>
      <c r="G1613" s="9">
        <f>_xlfn.XLOOKUP(I1613,过机服务商重量差!A:A,过机服务商重量差!L:L)</f>
        <v>2.5</v>
      </c>
      <c r="H1613" s="9" t="str">
        <f ca="1">IFERROR(LOOKUP(1,0/((B1613=名单!B:B)*(VALUE(AY1613)&gt;=名单!E:E)*(VALUE(AY1613)&lt;=名单!G:G)*(AA1613="正常走货")),名单!H:H),"否")</f>
        <v>否</v>
      </c>
      <c r="I1613" s="64" t="s">
        <v>4911</v>
      </c>
      <c r="J1613" s="64" t="s">
        <v>4913</v>
      </c>
      <c r="L1613" s="65" t="s">
        <v>17</v>
      </c>
      <c r="N1613" s="64" t="s">
        <v>18</v>
      </c>
      <c r="O1613" s="66"/>
      <c r="P1613" s="66"/>
      <c r="T1613" s="66"/>
      <c r="U1613" s="65" t="s">
        <v>90</v>
      </c>
      <c r="V1613" s="65" t="s">
        <v>14410</v>
      </c>
      <c r="W1613" s="66"/>
      <c r="Y1613" s="66"/>
      <c r="Z1613" s="66"/>
      <c r="AA1613" s="65" t="s">
        <v>14382</v>
      </c>
      <c r="AQ1613" s="64">
        <v>74.2</v>
      </c>
      <c r="AV1613" s="66"/>
      <c r="AW1613" s="66"/>
      <c r="AX1613" s="66"/>
      <c r="AY1613" s="67" t="s">
        <v>16008</v>
      </c>
      <c r="BE1613" s="66"/>
    </row>
    <row r="1614" spans="1:58">
      <c r="A1614" s="9" t="str">
        <f t="shared" si="78"/>
        <v>2026-01</v>
      </c>
      <c r="B1614" s="9" t="str">
        <f>_xlfn.XLOOKUP(I1614,过机服务商重量差!A:A,过机服务商重量差!G:G)</f>
        <v>帅时莹</v>
      </c>
      <c r="C1614" s="9" t="str">
        <f>IF(N1614="FBA","主营产品",IF(N1614="专线","专线",LOOKUP(1,0/((G1614&gt;=提成标准!D:D)*(G1614&lt;提成标准!E:E)),提成标准!C:C)))</f>
        <v>快递小货</v>
      </c>
      <c r="D1614" s="9">
        <f t="shared" si="79"/>
        <v>1</v>
      </c>
      <c r="E1614" s="9">
        <f>_xlfn.XLOOKUP(C1614,提成标准!C:C,提成标准!H:H,"")</f>
        <v>2</v>
      </c>
      <c r="F1614" s="9">
        <f t="shared" si="80"/>
        <v>2</v>
      </c>
      <c r="G1614" s="9">
        <f>_xlfn.XLOOKUP(I1614,过机服务商重量差!A:A,过机服务商重量差!L:L)</f>
        <v>2.5</v>
      </c>
      <c r="H1614" s="9" t="str">
        <f ca="1">IFERROR(LOOKUP(1,0/((B1614=名单!B:B)*(VALUE(AY1614)&gt;=名单!E:E)*(VALUE(AY1614)&lt;=名单!G:G)*(AA1614="正常走货")),名单!H:H),"否")</f>
        <v>否</v>
      </c>
      <c r="I1614" s="64" t="s">
        <v>4914</v>
      </c>
      <c r="J1614" s="64" t="s">
        <v>4916</v>
      </c>
      <c r="L1614" s="65" t="s">
        <v>458</v>
      </c>
      <c r="N1614" s="64" t="s">
        <v>18</v>
      </c>
      <c r="O1614" s="66"/>
      <c r="P1614" s="66"/>
      <c r="T1614" s="66"/>
      <c r="U1614" s="65" t="s">
        <v>306</v>
      </c>
      <c r="V1614" s="65" t="s">
        <v>14413</v>
      </c>
      <c r="W1614" s="66"/>
      <c r="Y1614" s="66"/>
      <c r="Z1614" s="66"/>
      <c r="AA1614" s="65" t="s">
        <v>14382</v>
      </c>
      <c r="AQ1614" s="64">
        <v>60</v>
      </c>
      <c r="AV1614" s="66"/>
      <c r="AW1614" s="66"/>
      <c r="AX1614" s="66"/>
      <c r="AY1614" s="67" t="s">
        <v>16009</v>
      </c>
      <c r="BE1614" s="66"/>
    </row>
    <row r="1615" spans="1:58">
      <c r="A1615" s="9" t="str">
        <f t="shared" si="78"/>
        <v>2026-01</v>
      </c>
      <c r="B1615" s="9" t="str">
        <f>_xlfn.XLOOKUP(I1615,过机服务商重量差!A:A,过机服务商重量差!G:G)</f>
        <v>玉麒麟</v>
      </c>
      <c r="C1615" s="9" t="str">
        <f>IF(N1615="FBA","主营产品",IF(N1615="专线","专线",LOOKUP(1,0/((G1615&gt;=提成标准!D:D)*(G1615&lt;提成标准!E:E)),提成标准!C:C)))</f>
        <v>快递小货</v>
      </c>
      <c r="D1615" s="9">
        <f t="shared" si="79"/>
        <v>1</v>
      </c>
      <c r="E1615" s="9">
        <f>_xlfn.XLOOKUP(C1615,提成标准!C:C,提成标准!H:H,"")</f>
        <v>2</v>
      </c>
      <c r="F1615" s="9">
        <f t="shared" si="80"/>
        <v>2</v>
      </c>
      <c r="G1615" s="9">
        <f>_xlfn.XLOOKUP(I1615,过机服务商重量差!A:A,过机服务商重量差!L:L)</f>
        <v>11.5</v>
      </c>
      <c r="H1615" s="9" t="str">
        <f ca="1">IFERROR(LOOKUP(1,0/((B1615=名单!B:B)*(VALUE(AY1615)&gt;=名单!E:E)*(VALUE(AY1615)&lt;=名单!G:G)*(AA1615="正常走货")),名单!H:H),"否")</f>
        <v>否</v>
      </c>
      <c r="I1615" s="64" t="s">
        <v>4917</v>
      </c>
      <c r="J1615" s="64" t="s">
        <v>4919</v>
      </c>
      <c r="L1615" s="65" t="s">
        <v>17</v>
      </c>
      <c r="N1615" s="64" t="s">
        <v>18</v>
      </c>
      <c r="O1615" s="66"/>
      <c r="P1615" s="66"/>
      <c r="T1615" s="66"/>
      <c r="U1615" s="65" t="s">
        <v>227</v>
      </c>
      <c r="V1615" s="65" t="s">
        <v>14413</v>
      </c>
      <c r="W1615" s="66"/>
      <c r="Y1615" s="66"/>
      <c r="Z1615" s="66"/>
      <c r="AA1615" s="65" t="s">
        <v>14382</v>
      </c>
      <c r="AQ1615" s="64">
        <v>235</v>
      </c>
      <c r="AV1615" s="66"/>
      <c r="AX1615" s="66"/>
      <c r="AY1615" s="67" t="s">
        <v>16010</v>
      </c>
      <c r="BC1615" s="66"/>
      <c r="BE1615" s="66"/>
    </row>
    <row r="1616" spans="1:58">
      <c r="A1616" s="9" t="str">
        <f t="shared" si="78"/>
        <v>2026-01</v>
      </c>
      <c r="B1616" s="9" t="str">
        <f>_xlfn.XLOOKUP(I1616,过机服务商重量差!A:A,过机服务商重量差!G:G)</f>
        <v>玉麒麟</v>
      </c>
      <c r="C1616" s="9" t="str">
        <f>IF(N1616="FBA","主营产品",IF(N1616="专线","专线",LOOKUP(1,0/((G1616&gt;=提成标准!D:D)*(G1616&lt;提成标准!E:E)),提成标准!C:C)))</f>
        <v>快递小货</v>
      </c>
      <c r="D1616" s="9">
        <f t="shared" si="79"/>
        <v>1</v>
      </c>
      <c r="E1616" s="9">
        <f>_xlfn.XLOOKUP(C1616,提成标准!C:C,提成标准!H:H,"")</f>
        <v>2</v>
      </c>
      <c r="F1616" s="9">
        <f t="shared" si="80"/>
        <v>2</v>
      </c>
      <c r="G1616" s="9">
        <f>_xlfn.XLOOKUP(I1616,过机服务商重量差!A:A,过机服务商重量差!L:L)</f>
        <v>1.5</v>
      </c>
      <c r="H1616" s="9" t="str">
        <f ca="1">IFERROR(LOOKUP(1,0/((B1616=名单!B:B)*(VALUE(AY1616)&gt;=名单!E:E)*(VALUE(AY1616)&lt;=名单!G:G)*(AA1616="正常走货")),名单!H:H),"否")</f>
        <v>否</v>
      </c>
      <c r="I1616" s="64" t="s">
        <v>4920</v>
      </c>
      <c r="J1616" s="64" t="s">
        <v>4922</v>
      </c>
      <c r="L1616" s="65" t="s">
        <v>17</v>
      </c>
      <c r="N1616" s="64" t="s">
        <v>18</v>
      </c>
      <c r="O1616" s="66"/>
      <c r="P1616" s="66"/>
      <c r="T1616" s="66"/>
      <c r="U1616" s="65" t="s">
        <v>398</v>
      </c>
      <c r="V1616" s="65" t="s">
        <v>14385</v>
      </c>
      <c r="W1616" s="66"/>
      <c r="Y1616" s="66"/>
      <c r="Z1616" s="66"/>
      <c r="AA1616" s="65" t="s">
        <v>14382</v>
      </c>
      <c r="AQ1616" s="64">
        <v>140.5</v>
      </c>
      <c r="AU1616" s="66"/>
      <c r="AV1616" s="66"/>
      <c r="AW1616" s="66"/>
      <c r="AX1616" s="66"/>
      <c r="AY1616" s="67" t="s">
        <v>16011</v>
      </c>
      <c r="BE1616" s="66"/>
    </row>
    <row r="1617" spans="1:57">
      <c r="A1617" s="9" t="str">
        <f t="shared" si="78"/>
        <v>2026-01</v>
      </c>
      <c r="B1617" s="9" t="str">
        <f>_xlfn.XLOOKUP(I1617,过机服务商重量差!A:A,过机服务商重量差!G:G)</f>
        <v>风清扬</v>
      </c>
      <c r="C1617" s="9" t="str">
        <f>IF(N1617="FBA","主营产品",IF(N1617="专线","专线",LOOKUP(1,0/((G1617&gt;=提成标准!D:D)*(G1617&lt;提成标准!E:E)),提成标准!C:C)))</f>
        <v>快递大货</v>
      </c>
      <c r="D1617" s="9">
        <f t="shared" si="79"/>
        <v>654</v>
      </c>
      <c r="E1617" s="9">
        <f>_xlfn.XLOOKUP(C1617,提成标准!C:C,提成标准!H:H,"")</f>
        <v>0.1</v>
      </c>
      <c r="F1617" s="9">
        <f t="shared" si="80"/>
        <v>65.4</v>
      </c>
      <c r="G1617" s="9">
        <f>_xlfn.XLOOKUP(I1617,过机服务商重量差!A:A,过机服务商重量差!L:L)</f>
        <v>654</v>
      </c>
      <c r="H1617" s="9" t="str">
        <f ca="1">IFERROR(LOOKUP(1,0/((B1617=名单!B:B)*(VALUE(AY1617)&gt;=名单!E:E)*(VALUE(AY1617)&lt;=名单!G:G)*(AA1617="正常走货")),名单!H:H),"否")</f>
        <v>否</v>
      </c>
      <c r="I1617" s="64" t="s">
        <v>4923</v>
      </c>
      <c r="J1617" s="64" t="s">
        <v>50</v>
      </c>
      <c r="L1617" s="65" t="s">
        <v>194</v>
      </c>
      <c r="N1617" s="64" t="s">
        <v>18</v>
      </c>
      <c r="O1617" s="66"/>
      <c r="P1617" s="66"/>
      <c r="T1617" s="66"/>
      <c r="U1617" s="65" t="s">
        <v>2376</v>
      </c>
      <c r="V1617" s="65" t="s">
        <v>14581</v>
      </c>
      <c r="W1617" s="66"/>
      <c r="Y1617" s="66"/>
      <c r="Z1617" s="66"/>
      <c r="AA1617" s="65" t="s">
        <v>14382</v>
      </c>
      <c r="AQ1617" s="64">
        <v>1487</v>
      </c>
      <c r="AV1617" s="66"/>
      <c r="AW1617" s="66"/>
      <c r="AX1617" s="66"/>
      <c r="AY1617" s="67" t="s">
        <v>16012</v>
      </c>
      <c r="BE1617" s="66"/>
    </row>
    <row r="1618" spans="1:57">
      <c r="A1618" s="9" t="str">
        <f t="shared" si="78"/>
        <v>2026-01</v>
      </c>
      <c r="B1618" s="9" t="str">
        <f>_xlfn.XLOOKUP(I1618,过机服务商重量差!A:A,过机服务商重量差!G:G)</f>
        <v>007</v>
      </c>
      <c r="C1618" s="9" t="str">
        <f>IF(N1618="FBA","主营产品",IF(N1618="专线","专线",LOOKUP(1,0/((G1618&gt;=提成标准!D:D)*(G1618&lt;提成标准!E:E)),提成标准!C:C)))</f>
        <v>快递大货</v>
      </c>
      <c r="D1618" s="9">
        <f t="shared" si="79"/>
        <v>192</v>
      </c>
      <c r="E1618" s="9">
        <f>_xlfn.XLOOKUP(C1618,提成标准!C:C,提成标准!H:H,"")</f>
        <v>0.1</v>
      </c>
      <c r="F1618" s="9">
        <f t="shared" si="80"/>
        <v>19.2</v>
      </c>
      <c r="G1618" s="9">
        <f>_xlfn.XLOOKUP(I1618,过机服务商重量差!A:A,过机服务商重量差!L:L)</f>
        <v>192</v>
      </c>
      <c r="H1618" s="9" t="str">
        <f ca="1">IFERROR(LOOKUP(1,0/((B1618=名单!B:B)*(VALUE(AY1618)&gt;=名单!E:E)*(VALUE(AY1618)&lt;=名单!G:G)*(AA1618="正常走货")),名单!H:H),"否")</f>
        <v>否</v>
      </c>
      <c r="I1618" s="64" t="s">
        <v>4925</v>
      </c>
      <c r="J1618" s="64" t="s">
        <v>4927</v>
      </c>
      <c r="L1618" s="65" t="s">
        <v>266</v>
      </c>
      <c r="N1618" s="64" t="s">
        <v>18</v>
      </c>
      <c r="O1618" s="66"/>
      <c r="P1618" s="66"/>
      <c r="T1618" s="66"/>
      <c r="U1618" s="65" t="s">
        <v>864</v>
      </c>
      <c r="V1618" s="65" t="s">
        <v>14389</v>
      </c>
      <c r="W1618" s="66"/>
      <c r="Y1618" s="66"/>
      <c r="Z1618" s="66"/>
      <c r="AA1618" s="65" t="s">
        <v>14382</v>
      </c>
      <c r="AQ1618" s="64">
        <v>2035.2</v>
      </c>
      <c r="AV1618" s="66"/>
      <c r="AX1618" s="66"/>
      <c r="AY1618" s="67" t="s">
        <v>16013</v>
      </c>
      <c r="BE1618" s="66"/>
    </row>
    <row r="1619" spans="1:57">
      <c r="A1619" s="9" t="str">
        <f t="shared" si="78"/>
        <v>2026-01</v>
      </c>
      <c r="B1619" s="9" t="str">
        <f>_xlfn.XLOOKUP(I1619,过机服务商重量差!A:A,过机服务商重量差!G:G)</f>
        <v>帅时莹</v>
      </c>
      <c r="C1619" s="9" t="str">
        <f>IF(N1619="FBA","主营产品",IF(N1619="专线","专线",LOOKUP(1,0/((G1619&gt;=提成标准!D:D)*(G1619&lt;提成标准!E:E)),提成标准!C:C)))</f>
        <v>快递大货</v>
      </c>
      <c r="D1619" s="9">
        <f t="shared" si="79"/>
        <v>86</v>
      </c>
      <c r="E1619" s="9">
        <f>_xlfn.XLOOKUP(C1619,提成标准!C:C,提成标准!H:H,"")</f>
        <v>0.1</v>
      </c>
      <c r="F1619" s="9">
        <f t="shared" si="80"/>
        <v>8.6</v>
      </c>
      <c r="G1619" s="9">
        <f>_xlfn.XLOOKUP(I1619,过机服务商重量差!A:A,过机服务商重量差!L:L)</f>
        <v>86</v>
      </c>
      <c r="H1619" s="9" t="str">
        <f ca="1">IFERROR(LOOKUP(1,0/((B1619=名单!B:B)*(VALUE(AY1619)&gt;=名单!E:E)*(VALUE(AY1619)&lt;=名单!G:G)*(AA1619="正常走货")),名单!H:H),"否")</f>
        <v>否</v>
      </c>
      <c r="I1619" s="64" t="s">
        <v>4928</v>
      </c>
      <c r="J1619" s="64" t="s">
        <v>36</v>
      </c>
      <c r="L1619" s="65" t="s">
        <v>4930</v>
      </c>
      <c r="N1619" s="64" t="s">
        <v>18</v>
      </c>
      <c r="O1619" s="66"/>
      <c r="P1619" s="66"/>
      <c r="T1619" s="66"/>
      <c r="U1619" s="65" t="s">
        <v>292</v>
      </c>
      <c r="V1619" s="65" t="s">
        <v>14413</v>
      </c>
      <c r="W1619" s="66"/>
      <c r="Y1619" s="66"/>
      <c r="Z1619" s="66"/>
      <c r="AA1619" s="65" t="s">
        <v>14382</v>
      </c>
      <c r="AQ1619" s="64">
        <v>370.4</v>
      </c>
      <c r="AU1619" s="66"/>
      <c r="AV1619" s="66"/>
      <c r="AW1619" s="66"/>
      <c r="AX1619" s="66"/>
      <c r="AY1619" s="67" t="s">
        <v>16014</v>
      </c>
      <c r="BC1619" s="66"/>
      <c r="BE1619" s="66"/>
    </row>
    <row r="1620" spans="1:57">
      <c r="A1620" s="9" t="str">
        <f t="shared" si="78"/>
        <v>2026-01</v>
      </c>
      <c r="B1620" s="9" t="str">
        <f>_xlfn.XLOOKUP(I1620,过机服务商重量差!A:A,过机服务商重量差!G:G)</f>
        <v>风清扬</v>
      </c>
      <c r="C1620" s="9" t="str">
        <f>IF(N1620="FBA","主营产品",IF(N1620="专线","专线",LOOKUP(1,0/((G1620&gt;=提成标准!D:D)*(G1620&lt;提成标准!E:E)),提成标准!C:C)))</f>
        <v>快递大货</v>
      </c>
      <c r="D1620" s="9">
        <f t="shared" si="79"/>
        <v>557</v>
      </c>
      <c r="E1620" s="9">
        <f>_xlfn.XLOOKUP(C1620,提成标准!C:C,提成标准!H:H,"")</f>
        <v>0.1</v>
      </c>
      <c r="F1620" s="9">
        <f t="shared" si="80"/>
        <v>55.7</v>
      </c>
      <c r="G1620" s="9">
        <f>_xlfn.XLOOKUP(I1620,过机服务商重量差!A:A,过机服务商重量差!L:L)</f>
        <v>557</v>
      </c>
      <c r="H1620" s="9" t="str">
        <f ca="1">IFERROR(LOOKUP(1,0/((B1620=名单!B:B)*(VALUE(AY1620)&gt;=名单!E:E)*(VALUE(AY1620)&lt;=名单!G:G)*(AA1620="正常走货")),名单!H:H),"否")</f>
        <v>否</v>
      </c>
      <c r="I1620" s="64" t="s">
        <v>4931</v>
      </c>
      <c r="J1620" s="64" t="s">
        <v>4933</v>
      </c>
      <c r="L1620" s="64" t="s">
        <v>144</v>
      </c>
      <c r="N1620" s="64" t="s">
        <v>18</v>
      </c>
      <c r="O1620" s="66"/>
      <c r="P1620" s="66"/>
      <c r="T1620" s="66"/>
      <c r="U1620" s="65" t="s">
        <v>120</v>
      </c>
      <c r="V1620" s="64" t="s">
        <v>14385</v>
      </c>
      <c r="W1620" s="66"/>
      <c r="Y1620" s="66"/>
      <c r="Z1620" s="66"/>
      <c r="AA1620" s="65" t="s">
        <v>14382</v>
      </c>
      <c r="AQ1620" s="64">
        <v>1518</v>
      </c>
      <c r="AU1620" s="66"/>
      <c r="AV1620" s="66"/>
      <c r="AX1620" s="66"/>
      <c r="AY1620" s="67" t="s">
        <v>16015</v>
      </c>
      <c r="BE1620" s="66"/>
    </row>
    <row r="1621" spans="1:57">
      <c r="A1621" s="9" t="str">
        <f t="shared" si="78"/>
        <v>2026-01</v>
      </c>
      <c r="B1621" s="9" t="str">
        <f>_xlfn.XLOOKUP(I1621,过机服务商重量差!A:A,过机服务商重量差!G:G)</f>
        <v>007</v>
      </c>
      <c r="C1621" s="9" t="str">
        <f>IF(N1621="FBA","主营产品",IF(N1621="专线","专线",LOOKUP(1,0/((G1621&gt;=提成标准!D:D)*(G1621&lt;提成标准!E:E)),提成标准!C:C)))</f>
        <v>快递大货</v>
      </c>
      <c r="D1621" s="9">
        <f t="shared" si="79"/>
        <v>22</v>
      </c>
      <c r="E1621" s="9">
        <f>_xlfn.XLOOKUP(C1621,提成标准!C:C,提成标准!H:H,"")</f>
        <v>0.1</v>
      </c>
      <c r="F1621" s="9">
        <f t="shared" si="80"/>
        <v>2.2</v>
      </c>
      <c r="G1621" s="9">
        <f>_xlfn.XLOOKUP(I1621,过机服务商重量差!A:A,过机服务商重量差!L:L)</f>
        <v>22</v>
      </c>
      <c r="H1621" s="9" t="str">
        <f ca="1">IFERROR(LOOKUP(1,0/((B1621=名单!B:B)*(VALUE(AY1621)&gt;=名单!E:E)*(VALUE(AY1621)&lt;=名单!G:G)*(AA1621="正常走货")),名单!H:H),"否")</f>
        <v>否</v>
      </c>
      <c r="I1621" s="64" t="s">
        <v>4934</v>
      </c>
      <c r="J1621" s="64" t="s">
        <v>4936</v>
      </c>
      <c r="L1621" s="65" t="s">
        <v>4937</v>
      </c>
      <c r="N1621" s="64" t="s">
        <v>18</v>
      </c>
      <c r="O1621" s="66"/>
      <c r="P1621" s="66"/>
      <c r="T1621" s="66"/>
      <c r="U1621" s="65" t="s">
        <v>4938</v>
      </c>
      <c r="V1621" s="65" t="s">
        <v>14672</v>
      </c>
      <c r="W1621" s="66"/>
      <c r="Y1621" s="66"/>
      <c r="Z1621" s="66"/>
      <c r="AA1621" s="65" t="s">
        <v>14382</v>
      </c>
      <c r="AQ1621" s="64">
        <v>431</v>
      </c>
      <c r="AU1621" s="66"/>
      <c r="AV1621" s="66"/>
      <c r="AW1621" s="66"/>
      <c r="AX1621" s="66"/>
      <c r="AY1621" s="67" t="s">
        <v>16016</v>
      </c>
      <c r="BC1621" s="66"/>
      <c r="BE1621" s="66"/>
    </row>
    <row r="1622" spans="1:57">
      <c r="A1622" s="9" t="str">
        <f t="shared" si="78"/>
        <v>2026-01</v>
      </c>
      <c r="B1622" s="9" t="str">
        <f>_xlfn.XLOOKUP(I1622,过机服务商重量差!A:A,过机服务商重量差!G:G)</f>
        <v>玉麒麟</v>
      </c>
      <c r="C1622" s="9" t="str">
        <f>IF(N1622="FBA","主营产品",IF(N1622="专线","专线",LOOKUP(1,0/((G1622&gt;=提成标准!D:D)*(G1622&lt;提成标准!E:E)),提成标准!C:C)))</f>
        <v>快递大货</v>
      </c>
      <c r="D1622" s="9">
        <f t="shared" si="79"/>
        <v>40</v>
      </c>
      <c r="E1622" s="9">
        <f>_xlfn.XLOOKUP(C1622,提成标准!C:C,提成标准!H:H,"")</f>
        <v>0.1</v>
      </c>
      <c r="F1622" s="9">
        <f t="shared" si="80"/>
        <v>4</v>
      </c>
      <c r="G1622" s="9">
        <f>_xlfn.XLOOKUP(I1622,过机服务商重量差!A:A,过机服务商重量差!L:L)</f>
        <v>40</v>
      </c>
      <c r="H1622" s="9" t="str">
        <f ca="1">IFERROR(LOOKUP(1,0/((B1622=名单!B:B)*(VALUE(AY1622)&gt;=名单!E:E)*(VALUE(AY1622)&lt;=名单!G:G)*(AA1622="正常走货")),名单!H:H),"否")</f>
        <v>否</v>
      </c>
      <c r="I1622" s="64" t="s">
        <v>4939</v>
      </c>
      <c r="J1622" s="64" t="s">
        <v>4941</v>
      </c>
      <c r="L1622" s="65" t="s">
        <v>17</v>
      </c>
      <c r="N1622" s="64" t="s">
        <v>18</v>
      </c>
      <c r="O1622" s="66"/>
      <c r="P1622" s="66"/>
      <c r="T1622" s="66"/>
      <c r="U1622" s="65" t="s">
        <v>1262</v>
      </c>
      <c r="V1622" s="65" t="s">
        <v>14385</v>
      </c>
      <c r="W1622" s="66"/>
      <c r="Y1622" s="66"/>
      <c r="Z1622" s="66"/>
      <c r="AA1622" s="65" t="s">
        <v>14382</v>
      </c>
      <c r="AQ1622" s="64">
        <v>177.6</v>
      </c>
      <c r="AV1622" s="66"/>
      <c r="AX1622" s="66"/>
      <c r="AY1622" s="67" t="s">
        <v>16017</v>
      </c>
      <c r="BE1622" s="66"/>
    </row>
    <row r="1623" spans="1:57">
      <c r="A1623" s="9" t="str">
        <f t="shared" si="78"/>
        <v>2026-01</v>
      </c>
      <c r="B1623" s="9" t="str">
        <f>_xlfn.XLOOKUP(I1623,过机服务商重量差!A:A,过机服务商重量差!G:G)</f>
        <v>玉麒麟</v>
      </c>
      <c r="C1623" s="9" t="str">
        <f>IF(N1623="FBA","主营产品",IF(N1623="专线","专线",LOOKUP(1,0/((G1623&gt;=提成标准!D:D)*(G1623&lt;提成标准!E:E)),提成标准!C:C)))</f>
        <v>快递大货</v>
      </c>
      <c r="D1623" s="9">
        <f t="shared" si="79"/>
        <v>40</v>
      </c>
      <c r="E1623" s="9">
        <f>_xlfn.XLOOKUP(C1623,提成标准!C:C,提成标准!H:H,"")</f>
        <v>0.1</v>
      </c>
      <c r="F1623" s="9">
        <f t="shared" si="80"/>
        <v>4</v>
      </c>
      <c r="G1623" s="9">
        <f>_xlfn.XLOOKUP(I1623,过机服务商重量差!A:A,过机服务商重量差!L:L)</f>
        <v>40</v>
      </c>
      <c r="H1623" s="9" t="str">
        <f ca="1">IFERROR(LOOKUP(1,0/((B1623=名单!B:B)*(VALUE(AY1623)&gt;=名单!E:E)*(VALUE(AY1623)&lt;=名单!G:G)*(AA1623="正常走货")),名单!H:H),"否")</f>
        <v>否</v>
      </c>
      <c r="I1623" s="64" t="s">
        <v>4942</v>
      </c>
      <c r="J1623" s="64" t="s">
        <v>4944</v>
      </c>
      <c r="L1623" s="65" t="s">
        <v>17</v>
      </c>
      <c r="N1623" s="64" t="s">
        <v>18</v>
      </c>
      <c r="O1623" s="66"/>
      <c r="P1623" s="66"/>
      <c r="T1623" s="66"/>
      <c r="U1623" s="65" t="s">
        <v>1262</v>
      </c>
      <c r="V1623" s="65" t="s">
        <v>14385</v>
      </c>
      <c r="W1623" s="66"/>
      <c r="Y1623" s="66"/>
      <c r="Z1623" s="66"/>
      <c r="AA1623" s="65" t="s">
        <v>14382</v>
      </c>
      <c r="AQ1623" s="64">
        <v>177.6</v>
      </c>
      <c r="AV1623" s="66"/>
      <c r="AX1623" s="66"/>
      <c r="AY1623" s="67" t="s">
        <v>16018</v>
      </c>
      <c r="BE1623" s="66"/>
    </row>
    <row r="1624" spans="1:57">
      <c r="A1624" s="9" t="str">
        <f t="shared" si="78"/>
        <v>2026-01</v>
      </c>
      <c r="B1624" s="9" t="str">
        <f>_xlfn.XLOOKUP(I1624,过机服务商重量差!A:A,过机服务商重量差!G:G)</f>
        <v>无崖子</v>
      </c>
      <c r="C1624" s="9" t="str">
        <f>IF(N1624="FBA","主营产品",IF(N1624="专线","专线",LOOKUP(1,0/((G1624&gt;=提成标准!D:D)*(G1624&lt;提成标准!E:E)),提成标准!C:C)))</f>
        <v>快递小货</v>
      </c>
      <c r="D1624" s="9">
        <f t="shared" si="79"/>
        <v>1</v>
      </c>
      <c r="E1624" s="9">
        <f>_xlfn.XLOOKUP(C1624,提成标准!C:C,提成标准!H:H,"")</f>
        <v>2</v>
      </c>
      <c r="F1624" s="9">
        <f t="shared" si="80"/>
        <v>2</v>
      </c>
      <c r="G1624" s="9">
        <f>_xlfn.XLOOKUP(I1624,过机服务商重量差!A:A,过机服务商重量差!L:L)</f>
        <v>0.5</v>
      </c>
      <c r="H1624" s="9" t="str">
        <f ca="1">IFERROR(LOOKUP(1,0/((B1624=名单!B:B)*(VALUE(AY1624)&gt;=名单!E:E)*(VALUE(AY1624)&lt;=名单!G:G)*(AA1624="正常走货")),名单!H:H),"否")</f>
        <v>是</v>
      </c>
      <c r="I1624" s="64" t="s">
        <v>4945</v>
      </c>
      <c r="J1624" s="64" t="s">
        <v>4947</v>
      </c>
      <c r="L1624" s="65" t="s">
        <v>4948</v>
      </c>
      <c r="N1624" s="64" t="s">
        <v>18</v>
      </c>
      <c r="O1624" s="66"/>
      <c r="P1624" s="66"/>
      <c r="T1624" s="66"/>
      <c r="U1624" s="65" t="s">
        <v>227</v>
      </c>
      <c r="V1624" s="65" t="s">
        <v>14413</v>
      </c>
      <c r="W1624" s="66"/>
      <c r="Y1624" s="66"/>
      <c r="Z1624" s="66"/>
      <c r="AA1624" s="65" t="s">
        <v>14382</v>
      </c>
      <c r="AQ1624" s="64">
        <v>246.7</v>
      </c>
      <c r="AV1624" s="66"/>
      <c r="AW1624" s="66"/>
      <c r="AX1624" s="66"/>
      <c r="AY1624" s="67" t="s">
        <v>16019</v>
      </c>
    </row>
    <row r="1625" spans="1:57">
      <c r="A1625" s="9" t="str">
        <f t="shared" si="78"/>
        <v>2026-01</v>
      </c>
      <c r="B1625" s="9" t="str">
        <f>_xlfn.XLOOKUP(I1625,过机服务商重量差!A:A,过机服务商重量差!G:G)</f>
        <v>帅时莹</v>
      </c>
      <c r="C1625" s="9" t="str">
        <f>IF(N1625="FBA","主营产品",IF(N1625="专线","专线",LOOKUP(1,0/((G1625&gt;=提成标准!D:D)*(G1625&lt;提成标准!E:E)),提成标准!C:C)))</f>
        <v>快递小货</v>
      </c>
      <c r="D1625" s="9">
        <f t="shared" si="79"/>
        <v>1</v>
      </c>
      <c r="E1625" s="9">
        <f>_xlfn.XLOOKUP(C1625,提成标准!C:C,提成标准!H:H,"")</f>
        <v>2</v>
      </c>
      <c r="F1625" s="9">
        <f t="shared" si="80"/>
        <v>2</v>
      </c>
      <c r="G1625" s="9">
        <f>_xlfn.XLOOKUP(I1625,过机服务商重量差!A:A,过机服务商重量差!L:L)</f>
        <v>1</v>
      </c>
      <c r="H1625" s="9" t="str">
        <f ca="1">IFERROR(LOOKUP(1,0/((B1625=名单!B:B)*(VALUE(AY1625)&gt;=名单!E:E)*(VALUE(AY1625)&lt;=名单!G:G)*(AA1625="正常走货")),名单!H:H),"否")</f>
        <v>否</v>
      </c>
      <c r="I1625" s="64" t="s">
        <v>4949</v>
      </c>
      <c r="J1625" s="64" t="s">
        <v>4951</v>
      </c>
      <c r="L1625" s="65" t="s">
        <v>458</v>
      </c>
      <c r="N1625" s="64" t="s">
        <v>18</v>
      </c>
      <c r="O1625" s="66"/>
      <c r="P1625" s="66"/>
      <c r="T1625" s="66"/>
      <c r="U1625" s="65" t="s">
        <v>562</v>
      </c>
      <c r="V1625" s="65" t="s">
        <v>14413</v>
      </c>
      <c r="W1625" s="66"/>
      <c r="Y1625" s="66"/>
      <c r="Z1625" s="66"/>
      <c r="AA1625" s="65" t="s">
        <v>14382</v>
      </c>
      <c r="AQ1625" s="64">
        <v>55</v>
      </c>
      <c r="AU1625" s="66"/>
      <c r="AV1625" s="66"/>
      <c r="AX1625" s="66"/>
      <c r="AY1625" s="67" t="s">
        <v>16020</v>
      </c>
      <c r="BC1625" s="66"/>
      <c r="BE1625" s="66"/>
    </row>
    <row r="1626" spans="1:57">
      <c r="A1626" s="9" t="str">
        <f t="shared" si="78"/>
        <v>2026-01</v>
      </c>
      <c r="B1626" s="9" t="str">
        <f>_xlfn.XLOOKUP(I1626,过机服务商重量差!A:A,过机服务商重量差!G:G)</f>
        <v>玉麒麟</v>
      </c>
      <c r="C1626" s="9" t="str">
        <f>IF(N1626="FBA","主营产品",IF(N1626="专线","专线",LOOKUP(1,0/((G1626&gt;=提成标准!D:D)*(G1626&lt;提成标准!E:E)),提成标准!C:C)))</f>
        <v>快递小货</v>
      </c>
      <c r="D1626" s="9">
        <f t="shared" si="79"/>
        <v>1</v>
      </c>
      <c r="E1626" s="9">
        <f>_xlfn.XLOOKUP(C1626,提成标准!C:C,提成标准!H:H,"")</f>
        <v>2</v>
      </c>
      <c r="F1626" s="9">
        <f t="shared" si="80"/>
        <v>2</v>
      </c>
      <c r="G1626" s="9">
        <f>_xlfn.XLOOKUP(I1626,过机服务商重量差!A:A,过机服务商重量差!L:L)</f>
        <v>0.5</v>
      </c>
      <c r="H1626" s="9" t="str">
        <f ca="1">IFERROR(LOOKUP(1,0/((B1626=名单!B:B)*(VALUE(AY1626)&gt;=名单!E:E)*(VALUE(AY1626)&lt;=名单!G:G)*(AA1626="正常走货")),名单!H:H),"否")</f>
        <v>否</v>
      </c>
      <c r="I1626" s="64" t="s">
        <v>4952</v>
      </c>
      <c r="J1626" s="64" t="s">
        <v>4954</v>
      </c>
      <c r="L1626" s="65" t="s">
        <v>17</v>
      </c>
      <c r="N1626" s="64" t="s">
        <v>18</v>
      </c>
      <c r="O1626" s="66"/>
      <c r="P1626" s="66"/>
      <c r="T1626" s="66"/>
      <c r="U1626" s="65" t="s">
        <v>558</v>
      </c>
      <c r="V1626" s="65" t="s">
        <v>14413</v>
      </c>
      <c r="W1626" s="66"/>
      <c r="Y1626" s="66"/>
      <c r="Z1626" s="66"/>
      <c r="AA1626" s="65" t="s">
        <v>14382</v>
      </c>
      <c r="AQ1626" s="64">
        <v>-1</v>
      </c>
      <c r="AU1626" s="66"/>
      <c r="AV1626" s="66"/>
      <c r="AW1626" s="66"/>
      <c r="AX1626" s="66"/>
      <c r="AY1626" s="67" t="s">
        <v>16021</v>
      </c>
      <c r="BE1626" s="66"/>
    </row>
    <row r="1627" spans="1:57">
      <c r="A1627" s="9" t="str">
        <f t="shared" si="78"/>
        <v>2026-01</v>
      </c>
      <c r="B1627" s="9" t="str">
        <f>_xlfn.XLOOKUP(I1627,过机服务商重量差!A:A,过机服务商重量差!G:G)</f>
        <v>帅时莹</v>
      </c>
      <c r="C1627" s="9" t="str">
        <f>IF(N1627="FBA","主营产品",IF(N1627="专线","专线",LOOKUP(1,0/((G1627&gt;=提成标准!D:D)*(G1627&lt;提成标准!E:E)),提成标准!C:C)))</f>
        <v>快递小货</v>
      </c>
      <c r="D1627" s="9">
        <f t="shared" si="79"/>
        <v>1</v>
      </c>
      <c r="E1627" s="9">
        <f>_xlfn.XLOOKUP(C1627,提成标准!C:C,提成标准!H:H,"")</f>
        <v>2</v>
      </c>
      <c r="F1627" s="9">
        <f t="shared" si="80"/>
        <v>2</v>
      </c>
      <c r="G1627" s="9">
        <f>_xlfn.XLOOKUP(I1627,过机服务商重量差!A:A,过机服务商重量差!L:L)</f>
        <v>2</v>
      </c>
      <c r="H1627" s="9" t="str">
        <f ca="1">IFERROR(LOOKUP(1,0/((B1627=名单!B:B)*(VALUE(AY1627)&gt;=名单!E:E)*(VALUE(AY1627)&lt;=名单!G:G)*(AA1627="正常走货")),名单!H:H),"否")</f>
        <v>否</v>
      </c>
      <c r="I1627" s="64" t="s">
        <v>4955</v>
      </c>
      <c r="J1627" s="64" t="s">
        <v>4957</v>
      </c>
      <c r="L1627" s="65" t="s">
        <v>458</v>
      </c>
      <c r="N1627" s="64" t="s">
        <v>18</v>
      </c>
      <c r="O1627" s="66"/>
      <c r="P1627" s="66"/>
      <c r="T1627" s="66"/>
      <c r="U1627" s="65" t="s">
        <v>562</v>
      </c>
      <c r="V1627" s="65" t="s">
        <v>14413</v>
      </c>
      <c r="W1627" s="66"/>
      <c r="Y1627" s="66"/>
      <c r="Z1627" s="66"/>
      <c r="AA1627" s="65" t="s">
        <v>14382</v>
      </c>
      <c r="AQ1627" s="64">
        <v>100</v>
      </c>
      <c r="AU1627" s="66"/>
      <c r="AV1627" s="66"/>
      <c r="AW1627" s="66"/>
      <c r="AX1627" s="66"/>
      <c r="AY1627" s="67" t="s">
        <v>16022</v>
      </c>
      <c r="BC1627" s="66"/>
      <c r="BE1627" s="66"/>
    </row>
    <row r="1628" spans="1:57">
      <c r="A1628" s="9" t="str">
        <f t="shared" si="78"/>
        <v>2026-01</v>
      </c>
      <c r="B1628" s="9" t="str">
        <f>_xlfn.XLOOKUP(I1628,过机服务商重量差!A:A,过机服务商重量差!G:G)</f>
        <v>玉麒麟</v>
      </c>
      <c r="C1628" s="9" t="str">
        <f>IF(N1628="FBA","主营产品",IF(N1628="专线","专线",LOOKUP(1,0/((G1628&gt;=提成标准!D:D)*(G1628&lt;提成标准!E:E)),提成标准!C:C)))</f>
        <v>快递大货</v>
      </c>
      <c r="D1628" s="9">
        <f t="shared" si="79"/>
        <v>24</v>
      </c>
      <c r="E1628" s="9">
        <f>_xlfn.XLOOKUP(C1628,提成标准!C:C,提成标准!H:H,"")</f>
        <v>0.1</v>
      </c>
      <c r="F1628" s="9">
        <f t="shared" si="80"/>
        <v>2.4</v>
      </c>
      <c r="G1628" s="9">
        <f>_xlfn.XLOOKUP(I1628,过机服务商重量差!A:A,过机服务商重量差!L:L)</f>
        <v>24</v>
      </c>
      <c r="H1628" s="9" t="str">
        <f ca="1">IFERROR(LOOKUP(1,0/((B1628=名单!B:B)*(VALUE(AY1628)&gt;=名单!E:E)*(VALUE(AY1628)&lt;=名单!G:G)*(AA1628="正常走货")),名单!H:H),"否")</f>
        <v>否</v>
      </c>
      <c r="I1628" s="64" t="s">
        <v>4958</v>
      </c>
      <c r="J1628" s="64" t="s">
        <v>4960</v>
      </c>
      <c r="L1628" s="65" t="s">
        <v>17</v>
      </c>
      <c r="N1628" s="64" t="s">
        <v>18</v>
      </c>
      <c r="O1628" s="66"/>
      <c r="P1628" s="66"/>
      <c r="T1628" s="66"/>
      <c r="U1628" s="65" t="s">
        <v>1701</v>
      </c>
      <c r="V1628" s="65" t="s">
        <v>14413</v>
      </c>
      <c r="W1628" s="66"/>
      <c r="Y1628" s="66"/>
      <c r="Z1628" s="66"/>
      <c r="AA1628" s="65" t="s">
        <v>14382</v>
      </c>
      <c r="AQ1628" s="64">
        <v>-43</v>
      </c>
      <c r="AV1628" s="66"/>
      <c r="AW1628" s="66"/>
      <c r="AX1628" s="66"/>
      <c r="AY1628" s="67" t="s">
        <v>16023</v>
      </c>
      <c r="BE1628" s="66"/>
    </row>
    <row r="1629" spans="1:57">
      <c r="A1629" s="9" t="str">
        <f t="shared" si="78"/>
        <v>2026-01</v>
      </c>
      <c r="B1629" s="9" t="str">
        <f>_xlfn.XLOOKUP(I1629,过机服务商重量差!A:A,过机服务商重量差!G:G)</f>
        <v>玉麒麟</v>
      </c>
      <c r="C1629" s="9" t="str">
        <f>IF(N1629="FBA","主营产品",IF(N1629="专线","专线",LOOKUP(1,0/((G1629&gt;=提成标准!D:D)*(G1629&lt;提成标准!E:E)),提成标准!C:C)))</f>
        <v>快递小货</v>
      </c>
      <c r="D1629" s="9">
        <f t="shared" si="79"/>
        <v>1</v>
      </c>
      <c r="E1629" s="9">
        <f>_xlfn.XLOOKUP(C1629,提成标准!C:C,提成标准!H:H,"")</f>
        <v>2</v>
      </c>
      <c r="F1629" s="9">
        <f t="shared" si="80"/>
        <v>2</v>
      </c>
      <c r="G1629" s="9">
        <f>_xlfn.XLOOKUP(I1629,过机服务商重量差!A:A,过机服务商重量差!L:L)</f>
        <v>4.5</v>
      </c>
      <c r="H1629" s="9" t="str">
        <f ca="1">IFERROR(LOOKUP(1,0/((B1629=名单!B:B)*(VALUE(AY1629)&gt;=名单!E:E)*(VALUE(AY1629)&lt;=名单!G:G)*(AA1629="正常走货")),名单!H:H),"否")</f>
        <v>否</v>
      </c>
      <c r="I1629" s="64" t="s">
        <v>4961</v>
      </c>
      <c r="J1629" s="64" t="s">
        <v>4963</v>
      </c>
      <c r="L1629" s="65" t="s">
        <v>256</v>
      </c>
      <c r="N1629" s="64" t="s">
        <v>18</v>
      </c>
      <c r="O1629" s="66"/>
      <c r="P1629" s="66"/>
      <c r="T1629" s="66"/>
      <c r="U1629" s="65" t="s">
        <v>20</v>
      </c>
      <c r="V1629" s="65" t="s">
        <v>14381</v>
      </c>
      <c r="W1629" s="66"/>
      <c r="Y1629" s="66"/>
      <c r="Z1629" s="66"/>
      <c r="AA1629" s="65" t="s">
        <v>14382</v>
      </c>
      <c r="AQ1629" s="64">
        <v>38.33</v>
      </c>
      <c r="AU1629" s="66"/>
      <c r="AV1629" s="66"/>
      <c r="AW1629" s="66"/>
      <c r="AX1629" s="66"/>
      <c r="AY1629" s="67" t="s">
        <v>16024</v>
      </c>
      <c r="BE1629" s="66"/>
    </row>
    <row r="1630" spans="1:57">
      <c r="A1630" s="9" t="str">
        <f t="shared" si="78"/>
        <v>2026-01</v>
      </c>
      <c r="B1630" s="9" t="str">
        <f>_xlfn.XLOOKUP(I1630,过机服务商重量差!A:A,过机服务商重量差!G:G)</f>
        <v>小旋风</v>
      </c>
      <c r="C1630" s="9" t="str">
        <f>IF(N1630="FBA","主营产品",IF(N1630="专线","专线",LOOKUP(1,0/((G1630&gt;=提成标准!D:D)*(G1630&lt;提成标准!E:E)),提成标准!C:C)))</f>
        <v>快递大货</v>
      </c>
      <c r="D1630" s="9">
        <f t="shared" si="79"/>
        <v>25</v>
      </c>
      <c r="E1630" s="9">
        <f>_xlfn.XLOOKUP(C1630,提成标准!C:C,提成标准!H:H,"")</f>
        <v>0.1</v>
      </c>
      <c r="F1630" s="9">
        <f t="shared" si="80"/>
        <v>2.5</v>
      </c>
      <c r="G1630" s="9">
        <f>_xlfn.XLOOKUP(I1630,过机服务商重量差!A:A,过机服务商重量差!L:L)</f>
        <v>25</v>
      </c>
      <c r="H1630" s="9" t="str">
        <f ca="1">IFERROR(LOOKUP(1,0/((B1630=名单!B:B)*(VALUE(AY1630)&gt;=名单!E:E)*(VALUE(AY1630)&lt;=名单!G:G)*(AA1630="正常走货")),名单!H:H),"否")</f>
        <v>否</v>
      </c>
      <c r="I1630" s="64" t="s">
        <v>4964</v>
      </c>
      <c r="J1630" s="64" t="s">
        <v>4966</v>
      </c>
      <c r="L1630" s="65" t="s">
        <v>78</v>
      </c>
      <c r="N1630" s="64" t="s">
        <v>18</v>
      </c>
      <c r="O1630" s="66"/>
      <c r="P1630" s="66"/>
      <c r="T1630" s="66"/>
      <c r="U1630" s="65" t="s">
        <v>120</v>
      </c>
      <c r="V1630" s="65" t="s">
        <v>14385</v>
      </c>
      <c r="W1630" s="66"/>
      <c r="Y1630" s="66"/>
      <c r="Z1630" s="66"/>
      <c r="AA1630" s="65" t="s">
        <v>14382</v>
      </c>
      <c r="AQ1630" s="64">
        <v>67.5</v>
      </c>
      <c r="AV1630" s="66"/>
      <c r="AW1630" s="66"/>
      <c r="AX1630" s="66"/>
      <c r="AY1630" s="67" t="s">
        <v>16025</v>
      </c>
      <c r="BE1630" s="66"/>
    </row>
    <row r="1631" spans="1:57">
      <c r="A1631" s="9" t="str">
        <f t="shared" si="78"/>
        <v>2026-01</v>
      </c>
      <c r="B1631" s="9" t="str">
        <f>_xlfn.XLOOKUP(I1631,过机服务商重量差!A:A,过机服务商重量差!G:G)</f>
        <v>玉麒麟</v>
      </c>
      <c r="C1631" s="9" t="str">
        <f>IF(N1631="FBA","主营产品",IF(N1631="专线","专线",LOOKUP(1,0/((G1631&gt;=提成标准!D:D)*(G1631&lt;提成标准!E:E)),提成标准!C:C)))</f>
        <v>快递小货</v>
      </c>
      <c r="D1631" s="9">
        <f t="shared" si="79"/>
        <v>1</v>
      </c>
      <c r="E1631" s="9">
        <f>_xlfn.XLOOKUP(C1631,提成标准!C:C,提成标准!H:H,"")</f>
        <v>2</v>
      </c>
      <c r="F1631" s="9">
        <f t="shared" si="80"/>
        <v>2</v>
      </c>
      <c r="G1631" s="9">
        <f>_xlfn.XLOOKUP(I1631,过机服务商重量差!A:A,过机服务商重量差!L:L)</f>
        <v>1</v>
      </c>
      <c r="H1631" s="9" t="str">
        <f ca="1">IFERROR(LOOKUP(1,0/((B1631=名单!B:B)*(VALUE(AY1631)&gt;=名单!E:E)*(VALUE(AY1631)&lt;=名单!G:G)*(AA1631="正常走货")),名单!H:H),"否")</f>
        <v>否</v>
      </c>
      <c r="I1631" s="64" t="s">
        <v>4967</v>
      </c>
      <c r="J1631" s="64" t="s">
        <v>4969</v>
      </c>
      <c r="L1631" s="65" t="s">
        <v>24</v>
      </c>
      <c r="N1631" s="64" t="s">
        <v>18</v>
      </c>
      <c r="O1631" s="66"/>
      <c r="P1631" s="66"/>
      <c r="T1631" s="66"/>
      <c r="U1631" s="65" t="s">
        <v>120</v>
      </c>
      <c r="V1631" s="65" t="s">
        <v>14385</v>
      </c>
      <c r="W1631" s="66"/>
      <c r="Y1631" s="66"/>
      <c r="Z1631" s="66"/>
      <c r="AA1631" s="65" t="s">
        <v>14382</v>
      </c>
      <c r="AQ1631" s="64">
        <v>35</v>
      </c>
      <c r="AU1631" s="66"/>
      <c r="AV1631" s="66"/>
      <c r="AW1631" s="66"/>
      <c r="AX1631" s="66"/>
      <c r="AY1631" s="67" t="s">
        <v>16026</v>
      </c>
      <c r="BE1631" s="66"/>
    </row>
    <row r="1632" spans="1:57">
      <c r="A1632" s="9" t="str">
        <f t="shared" si="78"/>
        <v>2026-01</v>
      </c>
      <c r="B1632" s="9" t="str">
        <f>_xlfn.XLOOKUP(I1632,过机服务商重量差!A:A,过机服务商重量差!G:G)</f>
        <v>小旋风</v>
      </c>
      <c r="C1632" s="9" t="str">
        <f>IF(N1632="FBA","主营产品",IF(N1632="专线","专线",LOOKUP(1,0/((G1632&gt;=提成标准!D:D)*(G1632&lt;提成标准!E:E)),提成标准!C:C)))</f>
        <v>快递大货</v>
      </c>
      <c r="D1632" s="9">
        <f t="shared" si="79"/>
        <v>36</v>
      </c>
      <c r="E1632" s="9">
        <f>_xlfn.XLOOKUP(C1632,提成标准!C:C,提成标准!H:H,"")</f>
        <v>0.1</v>
      </c>
      <c r="F1632" s="9">
        <f t="shared" si="80"/>
        <v>3.6</v>
      </c>
      <c r="G1632" s="9">
        <f>_xlfn.XLOOKUP(I1632,过机服务商重量差!A:A,过机服务商重量差!L:L)</f>
        <v>36</v>
      </c>
      <c r="H1632" s="9" t="str">
        <f ca="1">IFERROR(LOOKUP(1,0/((B1632=名单!B:B)*(VALUE(AY1632)&gt;=名单!E:E)*(VALUE(AY1632)&lt;=名单!G:G)*(AA1632="正常走货")),名单!H:H),"否")</f>
        <v>否</v>
      </c>
      <c r="I1632" s="64" t="s">
        <v>4970</v>
      </c>
      <c r="J1632" s="64" t="s">
        <v>4972</v>
      </c>
      <c r="L1632" s="65" t="s">
        <v>274</v>
      </c>
      <c r="N1632" s="64" t="s">
        <v>18</v>
      </c>
      <c r="O1632" s="66"/>
      <c r="P1632" s="66"/>
      <c r="T1632" s="66"/>
      <c r="U1632" s="65" t="s">
        <v>558</v>
      </c>
      <c r="V1632" s="65" t="s">
        <v>14413</v>
      </c>
      <c r="W1632" s="66"/>
      <c r="Y1632" s="66"/>
      <c r="Z1632" s="66"/>
      <c r="AA1632" s="65" t="s">
        <v>14382</v>
      </c>
      <c r="AQ1632" s="64">
        <v>54</v>
      </c>
      <c r="AV1632" s="66"/>
      <c r="AW1632" s="66"/>
      <c r="AX1632" s="66"/>
      <c r="AY1632" s="67" t="s">
        <v>16027</v>
      </c>
      <c r="BE1632" s="66"/>
    </row>
    <row r="1633" spans="1:58">
      <c r="A1633" s="9" t="str">
        <f t="shared" si="78"/>
        <v>2026-01</v>
      </c>
      <c r="B1633" s="9" t="str">
        <f>_xlfn.XLOOKUP(I1633,过机服务商重量差!A:A,过机服务商重量差!G:G)</f>
        <v>风清扬</v>
      </c>
      <c r="C1633" s="9" t="str">
        <f>IF(N1633="FBA","主营产品",IF(N1633="专线","专线",LOOKUP(1,0/((G1633&gt;=提成标准!D:D)*(G1633&lt;提成标准!E:E)),提成标准!C:C)))</f>
        <v>快递大货</v>
      </c>
      <c r="D1633" s="9">
        <f t="shared" si="79"/>
        <v>40</v>
      </c>
      <c r="E1633" s="9">
        <f>_xlfn.XLOOKUP(C1633,提成标准!C:C,提成标准!H:H,"")</f>
        <v>0.1</v>
      </c>
      <c r="F1633" s="9">
        <f t="shared" si="80"/>
        <v>4</v>
      </c>
      <c r="G1633" s="9">
        <f>_xlfn.XLOOKUP(I1633,过机服务商重量差!A:A,过机服务商重量差!L:L)</f>
        <v>40</v>
      </c>
      <c r="H1633" s="9" t="str">
        <f ca="1">IFERROR(LOOKUP(1,0/((B1633=名单!B:B)*(VALUE(AY1633)&gt;=名单!E:E)*(VALUE(AY1633)&lt;=名单!G:G)*(AA1633="正常走货")),名单!H:H),"否")</f>
        <v>否</v>
      </c>
      <c r="I1633" s="64" t="s">
        <v>4973</v>
      </c>
      <c r="J1633" s="64" t="s">
        <v>4975</v>
      </c>
      <c r="L1633" s="65" t="s">
        <v>4976</v>
      </c>
      <c r="N1633" s="64" t="s">
        <v>18</v>
      </c>
      <c r="O1633" s="66"/>
      <c r="P1633" s="66"/>
      <c r="T1633" s="66"/>
      <c r="U1633" s="65" t="s">
        <v>694</v>
      </c>
      <c r="V1633" s="65" t="s">
        <v>14389</v>
      </c>
      <c r="W1633" s="66"/>
      <c r="Y1633" s="66"/>
      <c r="Z1633" s="66"/>
      <c r="AA1633" s="65" t="s">
        <v>14382</v>
      </c>
      <c r="AQ1633" s="64">
        <v>381</v>
      </c>
      <c r="AV1633" s="66"/>
      <c r="AX1633" s="66"/>
      <c r="AY1633" s="67" t="s">
        <v>16028</v>
      </c>
      <c r="BE1633" s="66"/>
      <c r="BF1633" s="66"/>
    </row>
    <row r="1634" spans="1:58">
      <c r="A1634" s="9" t="str">
        <f t="shared" si="78"/>
        <v>2026-01</v>
      </c>
      <c r="B1634" s="9" t="str">
        <f>_xlfn.XLOOKUP(I1634,过机服务商重量差!A:A,过机服务商重量差!G:G)</f>
        <v>玉麒麟</v>
      </c>
      <c r="C1634" s="9" t="str">
        <f>IF(N1634="FBA","主营产品",IF(N1634="专线","专线",LOOKUP(1,0/((G1634&gt;=提成标准!D:D)*(G1634&lt;提成标准!E:E)),提成标准!C:C)))</f>
        <v>快递大货</v>
      </c>
      <c r="D1634" s="9">
        <f t="shared" si="79"/>
        <v>34</v>
      </c>
      <c r="E1634" s="9">
        <f>_xlfn.XLOOKUP(C1634,提成标准!C:C,提成标准!H:H,"")</f>
        <v>0.1</v>
      </c>
      <c r="F1634" s="9">
        <f t="shared" si="80"/>
        <v>3.4</v>
      </c>
      <c r="G1634" s="9">
        <f>_xlfn.XLOOKUP(I1634,过机服务商重量差!A:A,过机服务商重量差!L:L)</f>
        <v>34</v>
      </c>
      <c r="H1634" s="9" t="str">
        <f ca="1">IFERROR(LOOKUP(1,0/((B1634=名单!B:B)*(VALUE(AY1634)&gt;=名单!E:E)*(VALUE(AY1634)&lt;=名单!G:G)*(AA1634="正常走货")),名单!H:H),"否")</f>
        <v>否</v>
      </c>
      <c r="I1634" s="64" t="s">
        <v>4977</v>
      </c>
      <c r="J1634" s="64" t="s">
        <v>4979</v>
      </c>
      <c r="L1634" s="65" t="s">
        <v>17</v>
      </c>
      <c r="N1634" s="64" t="s">
        <v>18</v>
      </c>
      <c r="O1634" s="66"/>
      <c r="P1634" s="66"/>
      <c r="T1634" s="66"/>
      <c r="U1634" s="65" t="s">
        <v>558</v>
      </c>
      <c r="V1634" s="65" t="s">
        <v>14413</v>
      </c>
      <c r="W1634" s="66"/>
      <c r="Y1634" s="66"/>
      <c r="Z1634" s="66"/>
      <c r="AA1634" s="65" t="s">
        <v>14382</v>
      </c>
      <c r="AQ1634" s="64">
        <v>187.6</v>
      </c>
      <c r="AV1634" s="66"/>
      <c r="AX1634" s="66"/>
      <c r="AY1634" s="67" t="s">
        <v>16029</v>
      </c>
      <c r="BE1634" s="66"/>
      <c r="BF1634" s="66"/>
    </row>
    <row r="1635" spans="1:58">
      <c r="A1635" s="9" t="str">
        <f t="shared" si="78"/>
        <v>2026-01</v>
      </c>
      <c r="B1635" s="9" t="str">
        <f>_xlfn.XLOOKUP(I1635,过机服务商重量差!A:A,过机服务商重量差!G:G)</f>
        <v>玉麒麟</v>
      </c>
      <c r="C1635" s="9" t="str">
        <f>IF(N1635="FBA","主营产品",IF(N1635="专线","专线",LOOKUP(1,0/((G1635&gt;=提成标准!D:D)*(G1635&lt;提成标准!E:E)),提成标准!C:C)))</f>
        <v>快递大货</v>
      </c>
      <c r="D1635" s="9">
        <f t="shared" si="79"/>
        <v>79</v>
      </c>
      <c r="E1635" s="9">
        <f>_xlfn.XLOOKUP(C1635,提成标准!C:C,提成标准!H:H,"")</f>
        <v>0.1</v>
      </c>
      <c r="F1635" s="9">
        <f t="shared" si="80"/>
        <v>7.9</v>
      </c>
      <c r="G1635" s="9">
        <f>_xlfn.XLOOKUP(I1635,过机服务商重量差!A:A,过机服务商重量差!L:L)</f>
        <v>79</v>
      </c>
      <c r="H1635" s="9" t="str">
        <f ca="1">IFERROR(LOOKUP(1,0/((B1635=名单!B:B)*(VALUE(AY1635)&gt;=名单!E:E)*(VALUE(AY1635)&lt;=名单!G:G)*(AA1635="正常走货")),名单!H:H),"否")</f>
        <v>否</v>
      </c>
      <c r="I1635" s="64" t="s">
        <v>4980</v>
      </c>
      <c r="J1635" s="64" t="s">
        <v>4982</v>
      </c>
      <c r="L1635" s="65" t="s">
        <v>17</v>
      </c>
      <c r="N1635" s="64" t="s">
        <v>18</v>
      </c>
      <c r="O1635" s="66"/>
      <c r="P1635" s="66"/>
      <c r="T1635" s="66"/>
      <c r="U1635" s="65" t="s">
        <v>161</v>
      </c>
      <c r="V1635" s="64" t="s">
        <v>14381</v>
      </c>
      <c r="W1635" s="66"/>
      <c r="Y1635" s="66"/>
      <c r="Z1635" s="66"/>
      <c r="AA1635" s="65" t="s">
        <v>14382</v>
      </c>
      <c r="AQ1635" s="64">
        <v>237</v>
      </c>
      <c r="AV1635" s="66"/>
      <c r="AX1635" s="66"/>
      <c r="AY1635" s="67" t="s">
        <v>16030</v>
      </c>
      <c r="BE1635" s="66"/>
    </row>
    <row r="1636" spans="1:58">
      <c r="A1636" s="9" t="str">
        <f t="shared" si="78"/>
        <v>2026-01</v>
      </c>
      <c r="B1636" s="9" t="str">
        <f>_xlfn.XLOOKUP(I1636,过机服务商重量差!A:A,过机服务商重量差!G:G)</f>
        <v>玉麒麟</v>
      </c>
      <c r="C1636" s="9" t="str">
        <f>IF(N1636="FBA","主营产品",IF(N1636="专线","专线",LOOKUP(1,0/((G1636&gt;=提成标准!D:D)*(G1636&lt;提成标准!E:E)),提成标准!C:C)))</f>
        <v>快递大货</v>
      </c>
      <c r="D1636" s="9">
        <f t="shared" si="79"/>
        <v>79</v>
      </c>
      <c r="E1636" s="9">
        <f>_xlfn.XLOOKUP(C1636,提成标准!C:C,提成标准!H:H,"")</f>
        <v>0.1</v>
      </c>
      <c r="F1636" s="9">
        <f t="shared" si="80"/>
        <v>7.9</v>
      </c>
      <c r="G1636" s="9">
        <f>_xlfn.XLOOKUP(I1636,过机服务商重量差!A:A,过机服务商重量差!L:L)</f>
        <v>79</v>
      </c>
      <c r="H1636" s="9" t="str">
        <f ca="1">IFERROR(LOOKUP(1,0/((B1636=名单!B:B)*(VALUE(AY1636)&gt;=名单!E:E)*(VALUE(AY1636)&lt;=名单!G:G)*(AA1636="正常走货")),名单!H:H),"否")</f>
        <v>否</v>
      </c>
      <c r="I1636" s="64" t="s">
        <v>4983</v>
      </c>
      <c r="J1636" s="64" t="s">
        <v>4985</v>
      </c>
      <c r="L1636" s="64" t="s">
        <v>17</v>
      </c>
      <c r="N1636" s="64" t="s">
        <v>18</v>
      </c>
      <c r="O1636" s="66"/>
      <c r="P1636" s="66"/>
      <c r="T1636" s="66"/>
      <c r="U1636" s="65" t="s">
        <v>161</v>
      </c>
      <c r="V1636" s="65" t="s">
        <v>14381</v>
      </c>
      <c r="W1636" s="66"/>
      <c r="Y1636" s="66"/>
      <c r="Z1636" s="66"/>
      <c r="AA1636" s="65" t="s">
        <v>14382</v>
      </c>
      <c r="AQ1636" s="64">
        <v>237</v>
      </c>
      <c r="AU1636" s="66"/>
      <c r="AV1636" s="66"/>
      <c r="AX1636" s="66"/>
      <c r="AY1636" s="67" t="s">
        <v>16031</v>
      </c>
      <c r="BE1636" s="66"/>
    </row>
    <row r="1637" spans="1:58">
      <c r="A1637" s="9" t="str">
        <f t="shared" si="78"/>
        <v>2026-01</v>
      </c>
      <c r="B1637" s="9" t="str">
        <f>_xlfn.XLOOKUP(I1637,过机服务商重量差!A:A,过机服务商重量差!G:G)</f>
        <v>玉麒麟</v>
      </c>
      <c r="C1637" s="9" t="str">
        <f>IF(N1637="FBA","主营产品",IF(N1637="专线","专线",LOOKUP(1,0/((G1637&gt;=提成标准!D:D)*(G1637&lt;提成标准!E:E)),提成标准!C:C)))</f>
        <v>快递大货</v>
      </c>
      <c r="D1637" s="9">
        <f t="shared" si="79"/>
        <v>77</v>
      </c>
      <c r="E1637" s="9">
        <f>_xlfn.XLOOKUP(C1637,提成标准!C:C,提成标准!H:H,"")</f>
        <v>0.1</v>
      </c>
      <c r="F1637" s="9">
        <f t="shared" si="80"/>
        <v>7.7</v>
      </c>
      <c r="G1637" s="9">
        <f>_xlfn.XLOOKUP(I1637,过机服务商重量差!A:A,过机服务商重量差!L:L)</f>
        <v>77</v>
      </c>
      <c r="H1637" s="9" t="str">
        <f ca="1">IFERROR(LOOKUP(1,0/((B1637=名单!B:B)*(VALUE(AY1637)&gt;=名单!E:E)*(VALUE(AY1637)&lt;=名单!G:G)*(AA1637="正常走货")),名单!H:H),"否")</f>
        <v>否</v>
      </c>
      <c r="I1637" s="64" t="s">
        <v>4986</v>
      </c>
      <c r="J1637" s="64" t="s">
        <v>4988</v>
      </c>
      <c r="L1637" s="64" t="s">
        <v>17</v>
      </c>
      <c r="N1637" s="64" t="s">
        <v>18</v>
      </c>
      <c r="O1637" s="66"/>
      <c r="P1637" s="66"/>
      <c r="T1637" s="66"/>
      <c r="U1637" s="65" t="s">
        <v>161</v>
      </c>
      <c r="V1637" s="65" t="s">
        <v>14381</v>
      </c>
      <c r="W1637" s="66"/>
      <c r="Y1637" s="66"/>
      <c r="Z1637" s="66"/>
      <c r="AA1637" s="65" t="s">
        <v>14382</v>
      </c>
      <c r="AQ1637" s="64">
        <v>231</v>
      </c>
      <c r="AU1637" s="66"/>
      <c r="AV1637" s="66"/>
      <c r="AX1637" s="66"/>
      <c r="AY1637" s="67" t="s">
        <v>16032</v>
      </c>
      <c r="BE1637" s="66"/>
    </row>
    <row r="1638" spans="1:58">
      <c r="A1638" s="9" t="str">
        <f t="shared" si="78"/>
        <v>2026-01</v>
      </c>
      <c r="B1638" s="9" t="str">
        <f>_xlfn.XLOOKUP(I1638,过机服务商重量差!A:A,过机服务商重量差!G:G)</f>
        <v>玉麒麟</v>
      </c>
      <c r="C1638" s="9" t="str">
        <f>IF(N1638="FBA","主营产品",IF(N1638="专线","专线",LOOKUP(1,0/((G1638&gt;=提成标准!D:D)*(G1638&lt;提成标准!E:E)),提成标准!C:C)))</f>
        <v>快递小货</v>
      </c>
      <c r="D1638" s="9">
        <f t="shared" si="79"/>
        <v>1</v>
      </c>
      <c r="E1638" s="9">
        <f>_xlfn.XLOOKUP(C1638,提成标准!C:C,提成标准!H:H,"")</f>
        <v>2</v>
      </c>
      <c r="F1638" s="9">
        <f t="shared" si="80"/>
        <v>2</v>
      </c>
      <c r="G1638" s="9">
        <f>_xlfn.XLOOKUP(I1638,过机服务商重量差!A:A,过机服务商重量差!L:L)</f>
        <v>0.5</v>
      </c>
      <c r="H1638" s="9" t="str">
        <f ca="1">IFERROR(LOOKUP(1,0/((B1638=名单!B:B)*(VALUE(AY1638)&gt;=名单!E:E)*(VALUE(AY1638)&lt;=名单!G:G)*(AA1638="正常走货")),名单!H:H),"否")</f>
        <v>否</v>
      </c>
      <c r="I1638" s="64" t="s">
        <v>4989</v>
      </c>
      <c r="J1638" s="64" t="s">
        <v>4991</v>
      </c>
      <c r="L1638" s="65" t="s">
        <v>17</v>
      </c>
      <c r="N1638" s="64" t="s">
        <v>18</v>
      </c>
      <c r="O1638" s="66"/>
      <c r="P1638" s="66"/>
      <c r="T1638" s="66"/>
      <c r="U1638" s="65" t="s">
        <v>223</v>
      </c>
      <c r="V1638" s="65" t="s">
        <v>14413</v>
      </c>
      <c r="W1638" s="66"/>
      <c r="Y1638" s="66"/>
      <c r="Z1638" s="66"/>
      <c r="AA1638" s="65" t="s">
        <v>14382</v>
      </c>
      <c r="AQ1638" s="64">
        <v>39.76</v>
      </c>
      <c r="AU1638" s="66"/>
      <c r="AV1638" s="66"/>
      <c r="AW1638" s="66"/>
      <c r="AX1638" s="66"/>
      <c r="AY1638" s="67" t="s">
        <v>16033</v>
      </c>
      <c r="BE1638" s="66"/>
      <c r="BF1638" s="66"/>
    </row>
    <row r="1639" spans="1:58">
      <c r="A1639" s="9" t="str">
        <f t="shared" si="78"/>
        <v>2026-01</v>
      </c>
      <c r="B1639" s="9" t="str">
        <f>_xlfn.XLOOKUP(I1639,过机服务商重量差!A:A,过机服务商重量差!G:G)</f>
        <v>玉麒麟</v>
      </c>
      <c r="C1639" s="9" t="str">
        <f>IF(N1639="FBA","主营产品",IF(N1639="专线","专线",LOOKUP(1,0/((G1639&gt;=提成标准!D:D)*(G1639&lt;提成标准!E:E)),提成标准!C:C)))</f>
        <v>快递小货</v>
      </c>
      <c r="D1639" s="9">
        <f t="shared" si="79"/>
        <v>1</v>
      </c>
      <c r="E1639" s="9">
        <f>_xlfn.XLOOKUP(C1639,提成标准!C:C,提成标准!H:H,"")</f>
        <v>2</v>
      </c>
      <c r="F1639" s="9">
        <f t="shared" si="80"/>
        <v>2</v>
      </c>
      <c r="G1639" s="9">
        <f>_xlfn.XLOOKUP(I1639,过机服务商重量差!A:A,过机服务商重量差!L:L)</f>
        <v>1</v>
      </c>
      <c r="H1639" s="9" t="str">
        <f ca="1">IFERROR(LOOKUP(1,0/((B1639=名单!B:B)*(VALUE(AY1639)&gt;=名单!E:E)*(VALUE(AY1639)&lt;=名单!G:G)*(AA1639="正常走货")),名单!H:H),"否")</f>
        <v>否</v>
      </c>
      <c r="I1639" s="64" t="s">
        <v>4992</v>
      </c>
      <c r="J1639" s="64" t="s">
        <v>4994</v>
      </c>
      <c r="L1639" s="65" t="s">
        <v>17</v>
      </c>
      <c r="N1639" s="64" t="s">
        <v>18</v>
      </c>
      <c r="O1639" s="66"/>
      <c r="P1639" s="66"/>
      <c r="T1639" s="66"/>
      <c r="U1639" s="65" t="s">
        <v>90</v>
      </c>
      <c r="V1639" s="65" t="s">
        <v>14410</v>
      </c>
      <c r="W1639" s="66"/>
      <c r="Y1639" s="66"/>
      <c r="Z1639" s="66"/>
      <c r="AA1639" s="65" t="s">
        <v>14382</v>
      </c>
      <c r="AQ1639" s="64">
        <v>48.53</v>
      </c>
      <c r="AU1639" s="66"/>
      <c r="AV1639" s="66"/>
      <c r="AW1639" s="66"/>
      <c r="AX1639" s="66"/>
      <c r="AY1639" s="67" t="s">
        <v>16034</v>
      </c>
      <c r="BC1639" s="66"/>
      <c r="BE1639" s="66"/>
    </row>
    <row r="1640" spans="1:58">
      <c r="A1640" s="9" t="str">
        <f t="shared" si="78"/>
        <v>2026-01</v>
      </c>
      <c r="B1640" s="9" t="str">
        <f>_xlfn.XLOOKUP(I1640,过机服务商重量差!A:A,过机服务商重量差!G:G)</f>
        <v>007</v>
      </c>
      <c r="C1640" s="9" t="str">
        <f>IF(N1640="FBA","主营产品",IF(N1640="专线","专线",LOOKUP(1,0/((G1640&gt;=提成标准!D:D)*(G1640&lt;提成标准!E:E)),提成标准!C:C)))</f>
        <v>快递大货</v>
      </c>
      <c r="D1640" s="9">
        <f t="shared" si="79"/>
        <v>33</v>
      </c>
      <c r="E1640" s="9">
        <f>_xlfn.XLOOKUP(C1640,提成标准!C:C,提成标准!H:H,"")</f>
        <v>0.1</v>
      </c>
      <c r="F1640" s="9">
        <f t="shared" si="80"/>
        <v>3.3</v>
      </c>
      <c r="G1640" s="9">
        <f>_xlfn.XLOOKUP(I1640,过机服务商重量差!A:A,过机服务商重量差!L:L)</f>
        <v>33</v>
      </c>
      <c r="H1640" s="9" t="str">
        <f ca="1">IFERROR(LOOKUP(1,0/((B1640=名单!B:B)*(VALUE(AY1640)&gt;=名单!E:E)*(VALUE(AY1640)&lt;=名单!G:G)*(AA1640="正常走货")),名单!H:H),"否")</f>
        <v>否</v>
      </c>
      <c r="I1640" s="64" t="s">
        <v>4995</v>
      </c>
      <c r="J1640" s="64" t="s">
        <v>4997</v>
      </c>
      <c r="L1640" s="64" t="s">
        <v>266</v>
      </c>
      <c r="N1640" s="64" t="s">
        <v>18</v>
      </c>
      <c r="O1640" s="66"/>
      <c r="P1640" s="66"/>
      <c r="T1640" s="66"/>
      <c r="U1640" s="65" t="s">
        <v>820</v>
      </c>
      <c r="V1640" s="65" t="s">
        <v>14410</v>
      </c>
      <c r="W1640" s="66"/>
      <c r="Y1640" s="66"/>
      <c r="Z1640" s="66"/>
      <c r="AA1640" s="65" t="s">
        <v>14382</v>
      </c>
      <c r="AQ1640" s="64">
        <v>349.8</v>
      </c>
      <c r="AU1640" s="66"/>
      <c r="AV1640" s="66"/>
      <c r="AX1640" s="66"/>
      <c r="AY1640" s="67" t="s">
        <v>16035</v>
      </c>
      <c r="BE1640" s="66"/>
      <c r="BF1640" s="66"/>
    </row>
    <row r="1641" spans="1:58">
      <c r="A1641" s="9" t="str">
        <f t="shared" si="78"/>
        <v>2026-01</v>
      </c>
      <c r="B1641" s="9" t="str">
        <f>_xlfn.XLOOKUP(I1641,过机服务商重量差!A:A,过机服务商重量差!G:G)</f>
        <v>帅时莹</v>
      </c>
      <c r="C1641" s="9" t="str">
        <f>IF(N1641="FBA","主营产品",IF(N1641="专线","专线",LOOKUP(1,0/((G1641&gt;=提成标准!D:D)*(G1641&lt;提成标准!E:E)),提成标准!C:C)))</f>
        <v>快递大货</v>
      </c>
      <c r="D1641" s="9">
        <f t="shared" si="79"/>
        <v>96</v>
      </c>
      <c r="E1641" s="9">
        <f>_xlfn.XLOOKUP(C1641,提成标准!C:C,提成标准!H:H,"")</f>
        <v>0.1</v>
      </c>
      <c r="F1641" s="9">
        <f t="shared" si="80"/>
        <v>9.6</v>
      </c>
      <c r="G1641" s="9">
        <f>_xlfn.XLOOKUP(I1641,过机服务商重量差!A:A,过机服务商重量差!L:L)</f>
        <v>96</v>
      </c>
      <c r="H1641" s="9" t="str">
        <f ca="1">IFERROR(LOOKUP(1,0/((B1641=名单!B:B)*(VALUE(AY1641)&gt;=名单!E:E)*(VALUE(AY1641)&lt;=名单!G:G)*(AA1641="正常走货")),名单!H:H),"否")</f>
        <v>否</v>
      </c>
      <c r="I1641" s="64" t="s">
        <v>4998</v>
      </c>
      <c r="J1641" s="64" t="s">
        <v>5000</v>
      </c>
      <c r="L1641" s="65" t="s">
        <v>97</v>
      </c>
      <c r="N1641" s="64" t="s">
        <v>18</v>
      </c>
      <c r="O1641" s="66"/>
      <c r="P1641" s="66"/>
      <c r="T1641" s="66"/>
      <c r="U1641" s="65" t="s">
        <v>337</v>
      </c>
      <c r="V1641" s="65" t="s">
        <v>14381</v>
      </c>
      <c r="W1641" s="66"/>
      <c r="Y1641" s="66"/>
      <c r="Z1641" s="66"/>
      <c r="AA1641" s="65" t="s">
        <v>14382</v>
      </c>
      <c r="AQ1641" s="64">
        <v>202.5</v>
      </c>
      <c r="AV1641" s="66"/>
      <c r="AW1641" s="66"/>
      <c r="AX1641" s="66"/>
      <c r="AY1641" s="67" t="s">
        <v>16036</v>
      </c>
      <c r="BC1641" s="66"/>
      <c r="BE1641" s="66"/>
      <c r="BF1641" s="66"/>
    </row>
    <row r="1642" spans="1:58">
      <c r="A1642" s="9" t="str">
        <f t="shared" si="78"/>
        <v>2026-01</v>
      </c>
      <c r="B1642" s="9" t="str">
        <f>_xlfn.XLOOKUP(I1642,过机服务商重量差!A:A,过机服务商重量差!G:G)</f>
        <v>帅时莹</v>
      </c>
      <c r="C1642" s="9" t="str">
        <f>IF(N1642="FBA","主营产品",IF(N1642="专线","专线",LOOKUP(1,0/((G1642&gt;=提成标准!D:D)*(G1642&lt;提成标准!E:E)),提成标准!C:C)))</f>
        <v>快递小货</v>
      </c>
      <c r="D1642" s="9">
        <f t="shared" si="79"/>
        <v>1</v>
      </c>
      <c r="E1642" s="9">
        <f>_xlfn.XLOOKUP(C1642,提成标准!C:C,提成标准!H:H,"")</f>
        <v>2</v>
      </c>
      <c r="F1642" s="9">
        <f t="shared" si="80"/>
        <v>2</v>
      </c>
      <c r="G1642" s="9">
        <f>_xlfn.XLOOKUP(I1642,过机服务商重量差!A:A,过机服务商重量差!L:L)</f>
        <v>12</v>
      </c>
      <c r="H1642" s="9" t="str">
        <f ca="1">IFERROR(LOOKUP(1,0/((B1642=名单!B:B)*(VALUE(AY1642)&gt;=名单!E:E)*(VALUE(AY1642)&lt;=名单!G:G)*(AA1642="正常走货")),名单!H:H),"否")</f>
        <v>否</v>
      </c>
      <c r="I1642" s="64" t="s">
        <v>5001</v>
      </c>
      <c r="J1642" s="64" t="s">
        <v>5003</v>
      </c>
      <c r="L1642" s="65" t="s">
        <v>1184</v>
      </c>
      <c r="N1642" s="64" t="s">
        <v>18</v>
      </c>
      <c r="O1642" s="66"/>
      <c r="P1642" s="66"/>
      <c r="T1642" s="66"/>
      <c r="U1642" s="65" t="s">
        <v>442</v>
      </c>
      <c r="V1642" s="65" t="s">
        <v>14413</v>
      </c>
      <c r="W1642" s="66"/>
      <c r="Y1642" s="66"/>
      <c r="Z1642" s="66"/>
      <c r="AA1642" s="65" t="s">
        <v>14382</v>
      </c>
      <c r="AQ1642" s="64">
        <v>72</v>
      </c>
      <c r="AU1642" s="66"/>
      <c r="AV1642" s="66"/>
      <c r="AW1642" s="66"/>
      <c r="AX1642" s="66"/>
      <c r="AY1642" s="67" t="s">
        <v>16037</v>
      </c>
      <c r="BE1642" s="66"/>
    </row>
    <row r="1643" spans="1:58">
      <c r="A1643" s="9" t="str">
        <f t="shared" si="78"/>
        <v>2026-01</v>
      </c>
      <c r="B1643" s="9" t="str">
        <f>_xlfn.XLOOKUP(I1643,过机服务商重量差!A:A,过机服务商重量差!G:G)</f>
        <v>无崖子</v>
      </c>
      <c r="C1643" s="9" t="str">
        <f>IF(N1643="FBA","主营产品",IF(N1643="专线","专线",LOOKUP(1,0/((G1643&gt;=提成标准!D:D)*(G1643&lt;提成标准!E:E)),提成标准!C:C)))</f>
        <v>快递小货</v>
      </c>
      <c r="D1643" s="9">
        <f t="shared" si="79"/>
        <v>1</v>
      </c>
      <c r="E1643" s="9">
        <f>_xlfn.XLOOKUP(C1643,提成标准!C:C,提成标准!H:H,"")</f>
        <v>2</v>
      </c>
      <c r="F1643" s="9">
        <f t="shared" si="80"/>
        <v>2</v>
      </c>
      <c r="G1643" s="9">
        <f>_xlfn.XLOOKUP(I1643,过机服务商重量差!A:A,过机服务商重量差!L:L)</f>
        <v>12</v>
      </c>
      <c r="H1643" s="9" t="str">
        <f ca="1">IFERROR(LOOKUP(1,0/((B1643=名单!B:B)*(VALUE(AY1643)&gt;=名单!E:E)*(VALUE(AY1643)&lt;=名单!G:G)*(AA1643="正常走货")),名单!H:H),"否")</f>
        <v>是</v>
      </c>
      <c r="I1643" s="64" t="s">
        <v>5004</v>
      </c>
      <c r="J1643" s="64" t="s">
        <v>5006</v>
      </c>
      <c r="L1643" s="65" t="s">
        <v>1188</v>
      </c>
      <c r="N1643" s="64" t="s">
        <v>18</v>
      </c>
      <c r="O1643" s="66"/>
      <c r="P1643" s="66"/>
      <c r="T1643" s="66"/>
      <c r="U1643" s="65" t="s">
        <v>442</v>
      </c>
      <c r="V1643" s="65" t="s">
        <v>14413</v>
      </c>
      <c r="W1643" s="66"/>
      <c r="Y1643" s="66"/>
      <c r="Z1643" s="66"/>
      <c r="AA1643" s="65" t="s">
        <v>14382</v>
      </c>
      <c r="AQ1643" s="64">
        <v>119.29</v>
      </c>
      <c r="AV1643" s="66"/>
      <c r="AW1643" s="66"/>
      <c r="AX1643" s="66"/>
      <c r="AY1643" s="67" t="s">
        <v>16038</v>
      </c>
      <c r="BC1643" s="66"/>
      <c r="BE1643" s="66"/>
      <c r="BF1643" s="66"/>
    </row>
    <row r="1644" spans="1:58">
      <c r="A1644" s="9" t="str">
        <f t="shared" si="78"/>
        <v>2026-01</v>
      </c>
      <c r="B1644" s="9" t="str">
        <f>_xlfn.XLOOKUP(I1644,过机服务商重量差!A:A,过机服务商重量差!G:G)</f>
        <v>玉麒麟</v>
      </c>
      <c r="C1644" s="9" t="str">
        <f>IF(N1644="FBA","主营产品",IF(N1644="专线","专线",LOOKUP(1,0/((G1644&gt;=提成标准!D:D)*(G1644&lt;提成标准!E:E)),提成标准!C:C)))</f>
        <v>快递小货</v>
      </c>
      <c r="D1644" s="9">
        <f t="shared" si="79"/>
        <v>1</v>
      </c>
      <c r="E1644" s="9">
        <f>_xlfn.XLOOKUP(C1644,提成标准!C:C,提成标准!H:H,"")</f>
        <v>2</v>
      </c>
      <c r="F1644" s="9">
        <f t="shared" si="80"/>
        <v>2</v>
      </c>
      <c r="G1644" s="9">
        <f>_xlfn.XLOOKUP(I1644,过机服务商重量差!A:A,过机服务商重量差!L:L)</f>
        <v>4.5</v>
      </c>
      <c r="H1644" s="9" t="str">
        <f ca="1">IFERROR(LOOKUP(1,0/((B1644=名单!B:B)*(VALUE(AY1644)&gt;=名单!E:E)*(VALUE(AY1644)&lt;=名单!G:G)*(AA1644="正常走货")),名单!H:H),"否")</f>
        <v>否</v>
      </c>
      <c r="I1644" s="64" t="s">
        <v>5007</v>
      </c>
      <c r="J1644" s="64" t="s">
        <v>5009</v>
      </c>
      <c r="L1644" s="65" t="s">
        <v>17</v>
      </c>
      <c r="N1644" s="64" t="s">
        <v>18</v>
      </c>
      <c r="O1644" s="66"/>
      <c r="P1644" s="66"/>
      <c r="T1644" s="66"/>
      <c r="U1644" s="65" t="s">
        <v>90</v>
      </c>
      <c r="V1644" s="65" t="s">
        <v>14410</v>
      </c>
      <c r="W1644" s="66"/>
      <c r="Y1644" s="66"/>
      <c r="Z1644" s="66"/>
      <c r="AA1644" s="65" t="s">
        <v>14382</v>
      </c>
      <c r="AQ1644" s="64">
        <v>59.5</v>
      </c>
      <c r="AU1644" s="66"/>
      <c r="AV1644" s="66"/>
      <c r="AW1644" s="66"/>
      <c r="AX1644" s="66"/>
      <c r="AY1644" s="67" t="s">
        <v>16039</v>
      </c>
      <c r="BE1644" s="66"/>
    </row>
    <row r="1645" spans="1:58">
      <c r="A1645" s="9" t="str">
        <f t="shared" si="78"/>
        <v>2026-01</v>
      </c>
      <c r="B1645" s="9" t="str">
        <f>_xlfn.XLOOKUP(I1645,过机服务商重量差!A:A,过机服务商重量差!G:G)</f>
        <v>无崖子</v>
      </c>
      <c r="C1645" s="9" t="str">
        <f>IF(N1645="FBA","主营产品",IF(N1645="专线","专线",LOOKUP(1,0/((G1645&gt;=提成标准!D:D)*(G1645&lt;提成标准!E:E)),提成标准!C:C)))</f>
        <v>快递大货</v>
      </c>
      <c r="D1645" s="9">
        <f t="shared" si="79"/>
        <v>26</v>
      </c>
      <c r="E1645" s="9">
        <f>_xlfn.XLOOKUP(C1645,提成标准!C:C,提成标准!H:H,"")</f>
        <v>0.1</v>
      </c>
      <c r="F1645" s="9">
        <f t="shared" si="80"/>
        <v>2.6</v>
      </c>
      <c r="G1645" s="9">
        <f>_xlfn.XLOOKUP(I1645,过机服务商重量差!A:A,过机服务商重量差!L:L)</f>
        <v>26</v>
      </c>
      <c r="H1645" s="9" t="str">
        <f ca="1">IFERROR(LOOKUP(1,0/((B1645=名单!B:B)*(VALUE(AY1645)&gt;=名单!E:E)*(VALUE(AY1645)&lt;=名单!G:G)*(AA1645="正常走货")),名单!H:H),"否")</f>
        <v>是</v>
      </c>
      <c r="I1645" s="64" t="s">
        <v>5010</v>
      </c>
      <c r="J1645" s="64" t="s">
        <v>5012</v>
      </c>
      <c r="L1645" s="65" t="s">
        <v>2455</v>
      </c>
      <c r="N1645" s="64" t="s">
        <v>18</v>
      </c>
      <c r="O1645" s="66"/>
      <c r="P1645" s="66"/>
      <c r="T1645" s="66"/>
      <c r="U1645" s="65" t="s">
        <v>86</v>
      </c>
      <c r="V1645" s="65" t="s">
        <v>14381</v>
      </c>
      <c r="W1645" s="66"/>
      <c r="Y1645" s="66"/>
      <c r="Z1645" s="66"/>
      <c r="AA1645" s="65" t="s">
        <v>14382</v>
      </c>
      <c r="AQ1645" s="64">
        <v>0</v>
      </c>
      <c r="AV1645" s="66"/>
      <c r="AX1645" s="66"/>
      <c r="AY1645" s="67" t="s">
        <v>16040</v>
      </c>
      <c r="BE1645" s="66"/>
    </row>
    <row r="1646" spans="1:58">
      <c r="A1646" s="9" t="str">
        <f t="shared" si="78"/>
        <v>2026-01</v>
      </c>
      <c r="B1646" s="9" t="str">
        <f>_xlfn.XLOOKUP(I1646,过机服务商重量差!A:A,过机服务商重量差!G:G)</f>
        <v>帅时莹</v>
      </c>
      <c r="C1646" s="9" t="str">
        <f>IF(N1646="FBA","主营产品",IF(N1646="专线","专线",LOOKUP(1,0/((G1646&gt;=提成标准!D:D)*(G1646&lt;提成标准!E:E)),提成标准!C:C)))</f>
        <v>快递大货</v>
      </c>
      <c r="D1646" s="9">
        <f t="shared" si="79"/>
        <v>71</v>
      </c>
      <c r="E1646" s="9">
        <f>_xlfn.XLOOKUP(C1646,提成标准!C:C,提成标准!H:H,"")</f>
        <v>0.1</v>
      </c>
      <c r="F1646" s="9">
        <f t="shared" si="80"/>
        <v>7.1</v>
      </c>
      <c r="G1646" s="9">
        <f>_xlfn.XLOOKUP(I1646,过机服务商重量差!A:A,过机服务商重量差!L:L)</f>
        <v>71</v>
      </c>
      <c r="H1646" s="9" t="str">
        <f ca="1">IFERROR(LOOKUP(1,0/((B1646=名单!B:B)*(VALUE(AY1646)&gt;=名单!E:E)*(VALUE(AY1646)&lt;=名单!G:G)*(AA1646="正常走货")),名单!H:H),"否")</f>
        <v>否</v>
      </c>
      <c r="I1646" s="64" t="s">
        <v>5013</v>
      </c>
      <c r="J1646" s="64" t="s">
        <v>5015</v>
      </c>
      <c r="L1646" s="65" t="s">
        <v>586</v>
      </c>
      <c r="N1646" s="64" t="s">
        <v>18</v>
      </c>
      <c r="O1646" s="66"/>
      <c r="P1646" s="66"/>
      <c r="T1646" s="66"/>
      <c r="U1646" s="65" t="s">
        <v>99</v>
      </c>
      <c r="V1646" s="65" t="s">
        <v>14413</v>
      </c>
      <c r="W1646" s="66"/>
      <c r="Y1646" s="66"/>
      <c r="Z1646" s="66"/>
      <c r="AA1646" s="65" t="s">
        <v>14382</v>
      </c>
      <c r="AQ1646" s="64">
        <v>-221.28</v>
      </c>
      <c r="AV1646" s="66"/>
      <c r="AX1646" s="66"/>
      <c r="AY1646" s="67" t="s">
        <v>16041</v>
      </c>
      <c r="BE1646" s="66"/>
    </row>
    <row r="1647" spans="1:58">
      <c r="A1647" s="9" t="str">
        <f t="shared" si="78"/>
        <v>2026-01</v>
      </c>
      <c r="B1647" s="9" t="str">
        <f>_xlfn.XLOOKUP(I1647,过机服务商重量差!A:A,过机服务商重量差!G:G)</f>
        <v>玉麒麟</v>
      </c>
      <c r="C1647" s="9" t="str">
        <f>IF(N1647="FBA","主营产品",IF(N1647="专线","专线",LOOKUP(1,0/((G1647&gt;=提成标准!D:D)*(G1647&lt;提成标准!E:E)),提成标准!C:C)))</f>
        <v>快递小货</v>
      </c>
      <c r="D1647" s="9">
        <f t="shared" si="79"/>
        <v>1</v>
      </c>
      <c r="E1647" s="9">
        <f>_xlfn.XLOOKUP(C1647,提成标准!C:C,提成标准!H:H,"")</f>
        <v>2</v>
      </c>
      <c r="F1647" s="9">
        <f t="shared" si="80"/>
        <v>2</v>
      </c>
      <c r="G1647" s="9">
        <f>_xlfn.XLOOKUP(I1647,过机服务商重量差!A:A,过机服务商重量差!L:L)</f>
        <v>16.5</v>
      </c>
      <c r="H1647" s="9" t="str">
        <f ca="1">IFERROR(LOOKUP(1,0/((B1647=名单!B:B)*(VALUE(AY1647)&gt;=名单!E:E)*(VALUE(AY1647)&lt;=名单!G:G)*(AA1647="正常走货")),名单!H:H),"否")</f>
        <v>否</v>
      </c>
      <c r="I1647" s="64" t="s">
        <v>5016</v>
      </c>
      <c r="J1647" s="64" t="s">
        <v>5018</v>
      </c>
      <c r="L1647" s="65" t="s">
        <v>17</v>
      </c>
      <c r="N1647" s="64" t="s">
        <v>18</v>
      </c>
      <c r="O1647" s="66"/>
      <c r="P1647" s="66"/>
      <c r="T1647" s="66"/>
      <c r="U1647" s="65" t="s">
        <v>90</v>
      </c>
      <c r="V1647" s="65" t="s">
        <v>14410</v>
      </c>
      <c r="W1647" s="66"/>
      <c r="Y1647" s="66"/>
      <c r="Z1647" s="66"/>
      <c r="AA1647" s="65" t="s">
        <v>14382</v>
      </c>
      <c r="AQ1647" s="64">
        <v>53.9299999999999</v>
      </c>
      <c r="AV1647" s="66"/>
      <c r="AX1647" s="66"/>
      <c r="AY1647" s="67" t="s">
        <v>16042</v>
      </c>
      <c r="BE1647" s="66"/>
    </row>
    <row r="1648" spans="1:58">
      <c r="A1648" s="9" t="str">
        <f t="shared" si="78"/>
        <v>2026-01</v>
      </c>
      <c r="B1648" s="9" t="str">
        <f>_xlfn.XLOOKUP(I1648,过机服务商重量差!A:A,过机服务商重量差!G:G)</f>
        <v>玉麒麟</v>
      </c>
      <c r="C1648" s="9" t="str">
        <f>IF(N1648="FBA","主营产品",IF(N1648="专线","专线",LOOKUP(1,0/((G1648&gt;=提成标准!D:D)*(G1648&lt;提成标准!E:E)),提成标准!C:C)))</f>
        <v>快递小货</v>
      </c>
      <c r="D1648" s="9">
        <f t="shared" si="79"/>
        <v>1</v>
      </c>
      <c r="E1648" s="9">
        <f>_xlfn.XLOOKUP(C1648,提成标准!C:C,提成标准!H:H,"")</f>
        <v>2</v>
      </c>
      <c r="F1648" s="9">
        <f t="shared" si="80"/>
        <v>2</v>
      </c>
      <c r="G1648" s="9">
        <f>_xlfn.XLOOKUP(I1648,过机服务商重量差!A:A,过机服务商重量差!L:L)</f>
        <v>14</v>
      </c>
      <c r="H1648" s="9" t="str">
        <f ca="1">IFERROR(LOOKUP(1,0/((B1648=名单!B:B)*(VALUE(AY1648)&gt;=名单!E:E)*(VALUE(AY1648)&lt;=名单!G:G)*(AA1648="正常走货")),名单!H:H),"否")</f>
        <v>否</v>
      </c>
      <c r="I1648" s="64" t="s">
        <v>5019</v>
      </c>
      <c r="J1648" s="64" t="s">
        <v>5021</v>
      </c>
      <c r="L1648" s="65" t="s">
        <v>17</v>
      </c>
      <c r="N1648" s="64" t="s">
        <v>18</v>
      </c>
      <c r="O1648" s="66"/>
      <c r="P1648" s="66"/>
      <c r="T1648" s="66"/>
      <c r="U1648" s="65" t="s">
        <v>103</v>
      </c>
      <c r="V1648" s="65" t="s">
        <v>14385</v>
      </c>
      <c r="W1648" s="66"/>
      <c r="Y1648" s="66"/>
      <c r="Z1648" s="66"/>
      <c r="AA1648" s="65" t="s">
        <v>14382</v>
      </c>
      <c r="AQ1648" s="64">
        <v>176.2</v>
      </c>
      <c r="AU1648" s="66"/>
      <c r="AV1648" s="66"/>
      <c r="AW1648" s="66"/>
      <c r="AX1648" s="66"/>
      <c r="AY1648" s="67" t="s">
        <v>16043</v>
      </c>
      <c r="BE1648" s="66"/>
    </row>
    <row r="1649" spans="1:58">
      <c r="A1649" s="9" t="str">
        <f t="shared" si="78"/>
        <v>2026-01</v>
      </c>
      <c r="B1649" s="9" t="str">
        <f>_xlfn.XLOOKUP(I1649,过机服务商重量差!A:A,过机服务商重量差!G:G)</f>
        <v>玉麒麟</v>
      </c>
      <c r="C1649" s="9" t="str">
        <f>IF(N1649="FBA","主营产品",IF(N1649="专线","专线",LOOKUP(1,0/((G1649&gt;=提成标准!D:D)*(G1649&lt;提成标准!E:E)),提成标准!C:C)))</f>
        <v>快递小货</v>
      </c>
      <c r="D1649" s="9">
        <f t="shared" si="79"/>
        <v>1</v>
      </c>
      <c r="E1649" s="9">
        <f>_xlfn.XLOOKUP(C1649,提成标准!C:C,提成标准!H:H,"")</f>
        <v>2</v>
      </c>
      <c r="F1649" s="9">
        <f t="shared" si="80"/>
        <v>2</v>
      </c>
      <c r="G1649" s="9">
        <f>_xlfn.XLOOKUP(I1649,过机服务商重量差!A:A,过机服务商重量差!L:L)</f>
        <v>7.5</v>
      </c>
      <c r="H1649" s="9" t="str">
        <f ca="1">IFERROR(LOOKUP(1,0/((B1649=名单!B:B)*(VALUE(AY1649)&gt;=名单!E:E)*(VALUE(AY1649)&lt;=名单!G:G)*(AA1649="正常走货")),名单!H:H),"否")</f>
        <v>否</v>
      </c>
      <c r="I1649" s="64" t="s">
        <v>5022</v>
      </c>
      <c r="J1649" s="64" t="s">
        <v>5024</v>
      </c>
      <c r="L1649" s="65" t="s">
        <v>17</v>
      </c>
      <c r="N1649" s="64" t="s">
        <v>18</v>
      </c>
      <c r="O1649" s="66"/>
      <c r="P1649" s="66"/>
      <c r="T1649" s="66"/>
      <c r="U1649" s="65" t="s">
        <v>103</v>
      </c>
      <c r="V1649" s="65" t="s">
        <v>14385</v>
      </c>
      <c r="W1649" s="66"/>
      <c r="Y1649" s="66"/>
      <c r="Z1649" s="66"/>
      <c r="AA1649" s="65" t="s">
        <v>14382</v>
      </c>
      <c r="AQ1649" s="64">
        <v>128.7</v>
      </c>
      <c r="AU1649" s="66"/>
      <c r="AV1649" s="66"/>
      <c r="AW1649" s="66"/>
      <c r="AX1649" s="66"/>
      <c r="AY1649" s="67" t="s">
        <v>16044</v>
      </c>
      <c r="BE1649" s="66"/>
    </row>
    <row r="1650" spans="1:58">
      <c r="A1650" s="9" t="str">
        <f t="shared" si="78"/>
        <v>2026-01</v>
      </c>
      <c r="B1650" s="9" t="str">
        <f>_xlfn.XLOOKUP(I1650,过机服务商重量差!A:A,过机服务商重量差!G:G)</f>
        <v>玉麒麟</v>
      </c>
      <c r="C1650" s="9" t="str">
        <f>IF(N1650="FBA","主营产品",IF(N1650="专线","专线",LOOKUP(1,0/((G1650&gt;=提成标准!D:D)*(G1650&lt;提成标准!E:E)),提成标准!C:C)))</f>
        <v>快递小货</v>
      </c>
      <c r="D1650" s="9">
        <f t="shared" si="79"/>
        <v>1</v>
      </c>
      <c r="E1650" s="9">
        <f>_xlfn.XLOOKUP(C1650,提成标准!C:C,提成标准!H:H,"")</f>
        <v>2</v>
      </c>
      <c r="F1650" s="9">
        <f t="shared" si="80"/>
        <v>2</v>
      </c>
      <c r="G1650" s="9">
        <f>_xlfn.XLOOKUP(I1650,过机服务商重量差!A:A,过机服务商重量差!L:L)</f>
        <v>9</v>
      </c>
      <c r="H1650" s="9" t="str">
        <f ca="1">IFERROR(LOOKUP(1,0/((B1650=名单!B:B)*(VALUE(AY1650)&gt;=名单!E:E)*(VALUE(AY1650)&lt;=名单!G:G)*(AA1650="正常走货")),名单!H:H),"否")</f>
        <v>否</v>
      </c>
      <c r="I1650" s="64" t="s">
        <v>5025</v>
      </c>
      <c r="J1650" s="64" t="s">
        <v>5027</v>
      </c>
      <c r="L1650" s="65" t="s">
        <v>17</v>
      </c>
      <c r="N1650" s="64" t="s">
        <v>18</v>
      </c>
      <c r="O1650" s="66"/>
      <c r="P1650" s="66"/>
      <c r="T1650" s="66"/>
      <c r="U1650" s="65" t="s">
        <v>103</v>
      </c>
      <c r="V1650" s="65" t="s">
        <v>14385</v>
      </c>
      <c r="W1650" s="66"/>
      <c r="Y1650" s="66"/>
      <c r="Z1650" s="66"/>
      <c r="AA1650" s="65" t="s">
        <v>14382</v>
      </c>
      <c r="AQ1650" s="64">
        <v>134.7</v>
      </c>
      <c r="AU1650" s="66"/>
      <c r="AV1650" s="66"/>
      <c r="AW1650" s="66"/>
      <c r="AX1650" s="66"/>
      <c r="AY1650" s="67" t="s">
        <v>16045</v>
      </c>
      <c r="BE1650" s="66"/>
    </row>
    <row r="1651" spans="1:58">
      <c r="A1651" s="9" t="str">
        <f t="shared" si="78"/>
        <v>2026-01</v>
      </c>
      <c r="B1651" s="9" t="str">
        <f>_xlfn.XLOOKUP(I1651,过机服务商重量差!A:A,过机服务商重量差!G:G)</f>
        <v>玉麒麟</v>
      </c>
      <c r="C1651" s="9" t="str">
        <f>IF(N1651="FBA","主营产品",IF(N1651="专线","专线",LOOKUP(1,0/((G1651&gt;=提成标准!D:D)*(G1651&lt;提成标准!E:E)),提成标准!C:C)))</f>
        <v>快递小货</v>
      </c>
      <c r="D1651" s="9">
        <f t="shared" si="79"/>
        <v>1</v>
      </c>
      <c r="E1651" s="9">
        <f>_xlfn.XLOOKUP(C1651,提成标准!C:C,提成标准!H:H,"")</f>
        <v>2</v>
      </c>
      <c r="F1651" s="9">
        <f t="shared" si="80"/>
        <v>2</v>
      </c>
      <c r="G1651" s="9">
        <f>_xlfn.XLOOKUP(I1651,过机服务商重量差!A:A,过机服务商重量差!L:L)</f>
        <v>12.5</v>
      </c>
      <c r="H1651" s="9" t="str">
        <f ca="1">IFERROR(LOOKUP(1,0/((B1651=名单!B:B)*(VALUE(AY1651)&gt;=名单!E:E)*(VALUE(AY1651)&lt;=名单!G:G)*(AA1651="正常走货")),名单!H:H),"否")</f>
        <v>否</v>
      </c>
      <c r="I1651" s="64" t="s">
        <v>5028</v>
      </c>
      <c r="J1651" s="64" t="s">
        <v>5030</v>
      </c>
      <c r="L1651" s="65" t="s">
        <v>17</v>
      </c>
      <c r="N1651" s="64" t="s">
        <v>18</v>
      </c>
      <c r="O1651" s="66"/>
      <c r="P1651" s="66"/>
      <c r="T1651" s="66"/>
      <c r="U1651" s="65" t="s">
        <v>103</v>
      </c>
      <c r="V1651" s="65" t="s">
        <v>14385</v>
      </c>
      <c r="W1651" s="66"/>
      <c r="Y1651" s="66"/>
      <c r="Z1651" s="66"/>
      <c r="AA1651" s="65" t="s">
        <v>14382</v>
      </c>
      <c r="AQ1651" s="64">
        <v>195.8</v>
      </c>
      <c r="AU1651" s="66"/>
      <c r="AV1651" s="66"/>
      <c r="AW1651" s="66"/>
      <c r="AX1651" s="66"/>
      <c r="AY1651" s="67" t="s">
        <v>16046</v>
      </c>
      <c r="BE1651" s="66"/>
    </row>
    <row r="1652" spans="1:58">
      <c r="A1652" s="9" t="str">
        <f t="shared" si="78"/>
        <v>2026-01</v>
      </c>
      <c r="B1652" s="9" t="str">
        <f>_xlfn.XLOOKUP(I1652,过机服务商重量差!A:A,过机服务商重量差!G:G)</f>
        <v>玉麒麟</v>
      </c>
      <c r="C1652" s="9" t="str">
        <f>IF(N1652="FBA","主营产品",IF(N1652="专线","专线",LOOKUP(1,0/((G1652&gt;=提成标准!D:D)*(G1652&lt;提成标准!E:E)),提成标准!C:C)))</f>
        <v>快递大货</v>
      </c>
      <c r="D1652" s="9">
        <f t="shared" si="79"/>
        <v>28</v>
      </c>
      <c r="E1652" s="9">
        <f>_xlfn.XLOOKUP(C1652,提成标准!C:C,提成标准!H:H,"")</f>
        <v>0.1</v>
      </c>
      <c r="F1652" s="9">
        <f t="shared" si="80"/>
        <v>2.8</v>
      </c>
      <c r="G1652" s="9">
        <f>_xlfn.XLOOKUP(I1652,过机服务商重量差!A:A,过机服务商重量差!L:L)</f>
        <v>28</v>
      </c>
      <c r="H1652" s="9" t="str">
        <f ca="1">IFERROR(LOOKUP(1,0/((B1652=名单!B:B)*(VALUE(AY1652)&gt;=名单!E:E)*(VALUE(AY1652)&lt;=名单!G:G)*(AA1652="正常走货")),名单!H:H),"否")</f>
        <v>否</v>
      </c>
      <c r="I1652" s="64" t="s">
        <v>5031</v>
      </c>
      <c r="J1652" s="64" t="s">
        <v>5033</v>
      </c>
      <c r="L1652" s="65" t="s">
        <v>17</v>
      </c>
      <c r="N1652" s="64" t="s">
        <v>18</v>
      </c>
      <c r="O1652" s="66"/>
      <c r="P1652" s="66"/>
      <c r="T1652" s="66"/>
      <c r="U1652" s="65" t="s">
        <v>103</v>
      </c>
      <c r="V1652" s="65" t="s">
        <v>14385</v>
      </c>
      <c r="W1652" s="66"/>
      <c r="Y1652" s="66"/>
      <c r="Z1652" s="66"/>
      <c r="AA1652" s="65" t="s">
        <v>14382</v>
      </c>
      <c r="AQ1652" s="64">
        <v>-166.4</v>
      </c>
      <c r="AV1652" s="66"/>
      <c r="AW1652" s="66"/>
      <c r="AX1652" s="66"/>
      <c r="AY1652" s="67" t="s">
        <v>16047</v>
      </c>
      <c r="BE1652" s="66"/>
    </row>
    <row r="1653" spans="1:58">
      <c r="A1653" s="9" t="str">
        <f t="shared" si="78"/>
        <v>2026-01</v>
      </c>
      <c r="B1653" s="9" t="str">
        <f>_xlfn.XLOOKUP(I1653,过机服务商重量差!A:A,过机服务商重量差!G:G)</f>
        <v>玉麒麟</v>
      </c>
      <c r="C1653" s="9" t="str">
        <f>IF(N1653="FBA","主营产品",IF(N1653="专线","专线",LOOKUP(1,0/((G1653&gt;=提成标准!D:D)*(G1653&lt;提成标准!E:E)),提成标准!C:C)))</f>
        <v>快递小货</v>
      </c>
      <c r="D1653" s="9">
        <f t="shared" si="79"/>
        <v>1</v>
      </c>
      <c r="E1653" s="9">
        <f>_xlfn.XLOOKUP(C1653,提成标准!C:C,提成标准!H:H,"")</f>
        <v>2</v>
      </c>
      <c r="F1653" s="9">
        <f t="shared" si="80"/>
        <v>2</v>
      </c>
      <c r="G1653" s="9">
        <f>_xlfn.XLOOKUP(I1653,过机服务商重量差!A:A,过机服务商重量差!L:L)</f>
        <v>10</v>
      </c>
      <c r="H1653" s="9" t="str">
        <f ca="1">IFERROR(LOOKUP(1,0/((B1653=名单!B:B)*(VALUE(AY1653)&gt;=名单!E:E)*(VALUE(AY1653)&lt;=名单!G:G)*(AA1653="正常走货")),名单!H:H),"否")</f>
        <v>否</v>
      </c>
      <c r="I1653" s="64" t="s">
        <v>5034</v>
      </c>
      <c r="J1653" s="64" t="s">
        <v>5036</v>
      </c>
      <c r="L1653" s="65" t="s">
        <v>24</v>
      </c>
      <c r="N1653" s="64" t="s">
        <v>18</v>
      </c>
      <c r="O1653" s="66"/>
      <c r="P1653" s="66"/>
      <c r="T1653" s="66"/>
      <c r="U1653" s="65" t="s">
        <v>120</v>
      </c>
      <c r="V1653" s="65" t="s">
        <v>14385</v>
      </c>
      <c r="W1653" s="66"/>
      <c r="Y1653" s="66"/>
      <c r="Z1653" s="66"/>
      <c r="AA1653" s="65" t="s">
        <v>14382</v>
      </c>
      <c r="AQ1653" s="64">
        <v>21.4</v>
      </c>
      <c r="AV1653" s="66"/>
      <c r="AX1653" s="66"/>
      <c r="AY1653" s="67" t="s">
        <v>16048</v>
      </c>
      <c r="BE1653" s="66"/>
    </row>
    <row r="1654" spans="1:58">
      <c r="A1654" s="9" t="str">
        <f t="shared" si="78"/>
        <v>2026-01</v>
      </c>
      <c r="B1654" s="9" t="str">
        <f>_xlfn.XLOOKUP(I1654,过机服务商重量差!A:A,过机服务商重量差!G:G)</f>
        <v>风清扬</v>
      </c>
      <c r="C1654" s="9" t="str">
        <f>IF(N1654="FBA","主营产品",IF(N1654="专线","专线",LOOKUP(1,0/((G1654&gt;=提成标准!D:D)*(G1654&lt;提成标准!E:E)),提成标准!C:C)))</f>
        <v>快递大货</v>
      </c>
      <c r="D1654" s="9">
        <f t="shared" si="79"/>
        <v>69</v>
      </c>
      <c r="E1654" s="9">
        <f>_xlfn.XLOOKUP(C1654,提成标准!C:C,提成标准!H:H,"")</f>
        <v>0.1</v>
      </c>
      <c r="F1654" s="9">
        <f t="shared" si="80"/>
        <v>6.9</v>
      </c>
      <c r="G1654" s="9">
        <f>_xlfn.XLOOKUP(I1654,过机服务商重量差!A:A,过机服务商重量差!L:L)</f>
        <v>69</v>
      </c>
      <c r="H1654" s="9" t="str">
        <f ca="1">IFERROR(LOOKUP(1,0/((B1654=名单!B:B)*(VALUE(AY1654)&gt;=名单!E:E)*(VALUE(AY1654)&lt;=名单!G:G)*(AA1654="正常走货")),名单!H:H),"否")</f>
        <v>否</v>
      </c>
      <c r="I1654" s="64" t="s">
        <v>5037</v>
      </c>
      <c r="J1654" s="64" t="s">
        <v>5039</v>
      </c>
      <c r="L1654" s="65" t="s">
        <v>5040</v>
      </c>
      <c r="N1654" s="64" t="s">
        <v>18</v>
      </c>
      <c r="O1654" s="66"/>
      <c r="P1654" s="66"/>
      <c r="T1654" s="66"/>
      <c r="U1654" s="65" t="s">
        <v>223</v>
      </c>
      <c r="V1654" s="65" t="s">
        <v>14413</v>
      </c>
      <c r="W1654" s="66"/>
      <c r="Y1654" s="66"/>
      <c r="Z1654" s="66"/>
      <c r="AA1654" s="65" t="s">
        <v>14382</v>
      </c>
      <c r="AQ1654" s="64">
        <v>121.5</v>
      </c>
      <c r="AU1654" s="66"/>
      <c r="AV1654" s="66"/>
      <c r="AX1654" s="66"/>
      <c r="AY1654" s="67" t="s">
        <v>16049</v>
      </c>
      <c r="BE1654" s="66"/>
    </row>
    <row r="1655" spans="1:58">
      <c r="A1655" s="9" t="str">
        <f t="shared" si="78"/>
        <v>2026-01</v>
      </c>
      <c r="B1655" s="9" t="str">
        <f>_xlfn.XLOOKUP(I1655,过机服务商重量差!A:A,过机服务商重量差!G:G)</f>
        <v>小旋风</v>
      </c>
      <c r="C1655" s="9" t="str">
        <f>IF(N1655="FBA","主营产品",IF(N1655="专线","专线",LOOKUP(1,0/((G1655&gt;=提成标准!D:D)*(G1655&lt;提成标准!E:E)),提成标准!C:C)))</f>
        <v>快递大货</v>
      </c>
      <c r="D1655" s="9">
        <f t="shared" si="79"/>
        <v>260</v>
      </c>
      <c r="E1655" s="9">
        <f>_xlfn.XLOOKUP(C1655,提成标准!C:C,提成标准!H:H,"")</f>
        <v>0.1</v>
      </c>
      <c r="F1655" s="9">
        <f t="shared" si="80"/>
        <v>26</v>
      </c>
      <c r="G1655" s="9">
        <f>_xlfn.XLOOKUP(I1655,过机服务商重量差!A:A,过机服务商重量差!L:L)</f>
        <v>260</v>
      </c>
      <c r="H1655" s="9" t="str">
        <f ca="1">IFERROR(LOOKUP(1,0/((B1655=名单!B:B)*(VALUE(AY1655)&gt;=名单!E:E)*(VALUE(AY1655)&lt;=名单!G:G)*(AA1655="正常走货")),名单!H:H),"否")</f>
        <v>否</v>
      </c>
      <c r="I1655" s="64" t="s">
        <v>5041</v>
      </c>
      <c r="J1655" s="64" t="s">
        <v>36</v>
      </c>
      <c r="L1655" s="65" t="s">
        <v>274</v>
      </c>
      <c r="N1655" s="64" t="s">
        <v>18</v>
      </c>
      <c r="O1655" s="66"/>
      <c r="P1655" s="66"/>
      <c r="T1655" s="66"/>
      <c r="U1655" s="65" t="s">
        <v>390</v>
      </c>
      <c r="V1655" s="65" t="s">
        <v>14389</v>
      </c>
      <c r="W1655" s="66"/>
      <c r="Y1655" s="66"/>
      <c r="Z1655" s="66"/>
      <c r="AA1655" s="65" t="s">
        <v>14437</v>
      </c>
      <c r="AQ1655" s="64">
        <v>0</v>
      </c>
      <c r="AV1655" s="66"/>
      <c r="AX1655" s="66"/>
      <c r="AY1655" s="67" t="s">
        <v>16050</v>
      </c>
      <c r="BE1655" s="66"/>
    </row>
    <row r="1656" spans="1:58">
      <c r="A1656" s="9" t="str">
        <f t="shared" si="78"/>
        <v>2026-01</v>
      </c>
      <c r="B1656" s="9" t="str">
        <f>_xlfn.XLOOKUP(I1656,过机服务商重量差!A:A,过机服务商重量差!G:G)</f>
        <v>玉麒麟</v>
      </c>
      <c r="C1656" s="9" t="str">
        <f>IF(N1656="FBA","主营产品",IF(N1656="专线","专线",LOOKUP(1,0/((G1656&gt;=提成标准!D:D)*(G1656&lt;提成标准!E:E)),提成标准!C:C)))</f>
        <v>快递小货</v>
      </c>
      <c r="D1656" s="9">
        <f t="shared" si="79"/>
        <v>1</v>
      </c>
      <c r="E1656" s="9">
        <f>_xlfn.XLOOKUP(C1656,提成标准!C:C,提成标准!H:H,"")</f>
        <v>2</v>
      </c>
      <c r="F1656" s="9">
        <f t="shared" si="80"/>
        <v>2</v>
      </c>
      <c r="G1656" s="9">
        <f>_xlfn.XLOOKUP(I1656,过机服务商重量差!A:A,过机服务商重量差!L:L)</f>
        <v>10.5</v>
      </c>
      <c r="H1656" s="9" t="str">
        <f ca="1">IFERROR(LOOKUP(1,0/((B1656=名单!B:B)*(VALUE(AY1656)&gt;=名单!E:E)*(VALUE(AY1656)&lt;=名单!G:G)*(AA1656="正常走货")),名单!H:H),"否")</f>
        <v>否</v>
      </c>
      <c r="I1656" s="64" t="s">
        <v>5043</v>
      </c>
      <c r="J1656" s="64" t="s">
        <v>5045</v>
      </c>
      <c r="L1656" s="65" t="s">
        <v>17</v>
      </c>
      <c r="N1656" s="64" t="s">
        <v>18</v>
      </c>
      <c r="O1656" s="66"/>
      <c r="P1656" s="66"/>
      <c r="T1656" s="66"/>
      <c r="U1656" s="65" t="s">
        <v>152</v>
      </c>
      <c r="V1656" s="65" t="s">
        <v>14385</v>
      </c>
      <c r="W1656" s="66"/>
      <c r="Y1656" s="66"/>
      <c r="Z1656" s="66"/>
      <c r="AA1656" s="65" t="s">
        <v>14382</v>
      </c>
      <c r="AQ1656" s="64">
        <v>152.15</v>
      </c>
      <c r="AU1656" s="66"/>
      <c r="AV1656" s="66"/>
      <c r="AX1656" s="66"/>
      <c r="AY1656" s="67" t="s">
        <v>16051</v>
      </c>
      <c r="BE1656" s="66"/>
    </row>
    <row r="1657" spans="1:58">
      <c r="A1657" s="9" t="str">
        <f t="shared" si="78"/>
        <v>2026-01</v>
      </c>
      <c r="B1657" s="9" t="str">
        <f>_xlfn.XLOOKUP(I1657,过机服务商重量差!A:A,过机服务商重量差!G:G)</f>
        <v>无崖子</v>
      </c>
      <c r="C1657" s="9" t="str">
        <f>IF(N1657="FBA","主营产品",IF(N1657="专线","专线",LOOKUP(1,0/((G1657&gt;=提成标准!D:D)*(G1657&lt;提成标准!E:E)),提成标准!C:C)))</f>
        <v>快递小货</v>
      </c>
      <c r="D1657" s="9">
        <f t="shared" si="79"/>
        <v>1</v>
      </c>
      <c r="E1657" s="9">
        <f>_xlfn.XLOOKUP(C1657,提成标准!C:C,提成标准!H:H,"")</f>
        <v>2</v>
      </c>
      <c r="F1657" s="9">
        <f t="shared" si="80"/>
        <v>2</v>
      </c>
      <c r="G1657" s="9">
        <f>_xlfn.XLOOKUP(I1657,过机服务商重量差!A:A,过机服务商重量差!L:L)</f>
        <v>8.5</v>
      </c>
      <c r="H1657" s="9" t="str">
        <f ca="1">IFERROR(LOOKUP(1,0/((B1657=名单!B:B)*(VALUE(AY1657)&gt;=名单!E:E)*(VALUE(AY1657)&lt;=名单!G:G)*(AA1657="正常走货")),名单!H:H),"否")</f>
        <v>是</v>
      </c>
      <c r="I1657" s="64" t="s">
        <v>5046</v>
      </c>
      <c r="J1657" s="64" t="s">
        <v>5048</v>
      </c>
      <c r="L1657" s="65" t="s">
        <v>845</v>
      </c>
      <c r="N1657" s="64" t="s">
        <v>18</v>
      </c>
      <c r="O1657" s="66"/>
      <c r="P1657" s="66"/>
      <c r="T1657" s="66"/>
      <c r="U1657" s="65" t="s">
        <v>145</v>
      </c>
      <c r="V1657" s="65" t="s">
        <v>14410</v>
      </c>
      <c r="W1657" s="66"/>
      <c r="Y1657" s="66"/>
      <c r="Z1657" s="66"/>
      <c r="AA1657" s="65" t="s">
        <v>14382</v>
      </c>
      <c r="AQ1657" s="64">
        <v>0</v>
      </c>
      <c r="AV1657" s="66"/>
      <c r="AX1657" s="66"/>
      <c r="AY1657" s="67" t="s">
        <v>16052</v>
      </c>
      <c r="BE1657" s="66"/>
    </row>
    <row r="1658" spans="1:58">
      <c r="A1658" s="9" t="str">
        <f t="shared" si="78"/>
        <v>2026-01</v>
      </c>
      <c r="B1658" s="9" t="str">
        <f>_xlfn.XLOOKUP(I1658,过机服务商重量差!A:A,过机服务商重量差!G:G)</f>
        <v>玉麒麟</v>
      </c>
      <c r="C1658" s="9" t="str">
        <f>IF(N1658="FBA","主营产品",IF(N1658="专线","专线",LOOKUP(1,0/((G1658&gt;=提成标准!D:D)*(G1658&lt;提成标准!E:E)),提成标准!C:C)))</f>
        <v>快递小货</v>
      </c>
      <c r="D1658" s="9">
        <f t="shared" si="79"/>
        <v>1</v>
      </c>
      <c r="E1658" s="9">
        <f>_xlfn.XLOOKUP(C1658,提成标准!C:C,提成标准!H:H,"")</f>
        <v>2</v>
      </c>
      <c r="F1658" s="9">
        <f t="shared" si="80"/>
        <v>2</v>
      </c>
      <c r="G1658" s="9">
        <f>_xlfn.XLOOKUP(I1658,过机服务商重量差!A:A,过机服务商重量差!L:L)</f>
        <v>2</v>
      </c>
      <c r="H1658" s="9" t="str">
        <f ca="1">IFERROR(LOOKUP(1,0/((B1658=名单!B:B)*(VALUE(AY1658)&gt;=名单!E:E)*(VALUE(AY1658)&lt;=名单!G:G)*(AA1658="正常走货")),名单!H:H),"否")</f>
        <v>否</v>
      </c>
      <c r="I1658" s="64" t="s">
        <v>5049</v>
      </c>
      <c r="J1658" s="64" t="s">
        <v>5051</v>
      </c>
      <c r="L1658" s="65" t="s">
        <v>17</v>
      </c>
      <c r="N1658" s="64" t="s">
        <v>18</v>
      </c>
      <c r="O1658" s="66"/>
      <c r="P1658" s="66"/>
      <c r="T1658" s="66"/>
      <c r="U1658" s="65" t="s">
        <v>1269</v>
      </c>
      <c r="V1658" s="65" t="s">
        <v>14389</v>
      </c>
      <c r="W1658" s="66"/>
      <c r="Y1658" s="66"/>
      <c r="Z1658" s="66"/>
      <c r="AA1658" s="65" t="s">
        <v>14382</v>
      </c>
      <c r="AQ1658" s="64">
        <v>98.59</v>
      </c>
      <c r="AU1658" s="66"/>
      <c r="AV1658" s="66"/>
      <c r="AW1658" s="66"/>
      <c r="AX1658" s="66"/>
      <c r="AY1658" s="67" t="s">
        <v>16053</v>
      </c>
      <c r="BE1658" s="66"/>
    </row>
    <row r="1659" spans="1:58">
      <c r="A1659" s="9" t="str">
        <f t="shared" si="78"/>
        <v>2026-01</v>
      </c>
      <c r="B1659" s="9" t="str">
        <f>_xlfn.XLOOKUP(I1659,过机服务商重量差!A:A,过机服务商重量差!G:G)</f>
        <v>玉麒麟</v>
      </c>
      <c r="C1659" s="9" t="str">
        <f>IF(N1659="FBA","主营产品",IF(N1659="专线","专线",LOOKUP(1,0/((G1659&gt;=提成标准!D:D)*(G1659&lt;提成标准!E:E)),提成标准!C:C)))</f>
        <v>快递小货</v>
      </c>
      <c r="D1659" s="9">
        <f t="shared" si="79"/>
        <v>1</v>
      </c>
      <c r="E1659" s="9">
        <f>_xlfn.XLOOKUP(C1659,提成标准!C:C,提成标准!H:H,"")</f>
        <v>2</v>
      </c>
      <c r="F1659" s="9">
        <f t="shared" si="80"/>
        <v>2</v>
      </c>
      <c r="G1659" s="9">
        <f>_xlfn.XLOOKUP(I1659,过机服务商重量差!A:A,过机服务商重量差!L:L)</f>
        <v>1.5</v>
      </c>
      <c r="H1659" s="9" t="str">
        <f ca="1">IFERROR(LOOKUP(1,0/((B1659=名单!B:B)*(VALUE(AY1659)&gt;=名单!E:E)*(VALUE(AY1659)&lt;=名单!G:G)*(AA1659="正常走货")),名单!H:H),"否")</f>
        <v>否</v>
      </c>
      <c r="I1659" s="64" t="s">
        <v>5052</v>
      </c>
      <c r="J1659" s="64" t="s">
        <v>5054</v>
      </c>
      <c r="L1659" s="65" t="s">
        <v>17</v>
      </c>
      <c r="N1659" s="64" t="s">
        <v>18</v>
      </c>
      <c r="O1659" s="66"/>
      <c r="P1659" s="66"/>
      <c r="T1659" s="66"/>
      <c r="U1659" s="65" t="s">
        <v>120</v>
      </c>
      <c r="V1659" s="65" t="s">
        <v>14385</v>
      </c>
      <c r="W1659" s="66"/>
      <c r="Y1659" s="66"/>
      <c r="Z1659" s="66"/>
      <c r="AA1659" s="65" t="s">
        <v>14382</v>
      </c>
      <c r="AQ1659" s="64">
        <v>53</v>
      </c>
      <c r="AU1659" s="66"/>
      <c r="AV1659" s="66"/>
      <c r="AX1659" s="66"/>
      <c r="AY1659" s="67" t="s">
        <v>16054</v>
      </c>
      <c r="BE1659" s="66"/>
      <c r="BF1659" s="66"/>
    </row>
    <row r="1660" spans="1:58">
      <c r="A1660" s="9" t="str">
        <f t="shared" ref="A1660:A1723" si="81">MID(AY1660,1,7)</f>
        <v>2026-01</v>
      </c>
      <c r="B1660" s="9" t="str">
        <f>_xlfn.XLOOKUP(I1660,过机服务商重量差!A:A,过机服务商重量差!G:G)</f>
        <v>玉麒麟</v>
      </c>
      <c r="C1660" s="9" t="str">
        <f>IF(N1660="FBA","主营产品",IF(N1660="专线","专线",LOOKUP(1,0/((G1660&gt;=提成标准!D:D)*(G1660&lt;提成标准!E:E)),提成标准!C:C)))</f>
        <v>快递小货</v>
      </c>
      <c r="D1660" s="9">
        <f t="shared" si="79"/>
        <v>1</v>
      </c>
      <c r="E1660" s="9">
        <f>_xlfn.XLOOKUP(C1660,提成标准!C:C,提成标准!H:H,"")</f>
        <v>2</v>
      </c>
      <c r="F1660" s="9">
        <f t="shared" si="80"/>
        <v>2</v>
      </c>
      <c r="G1660" s="9">
        <f>_xlfn.XLOOKUP(I1660,过机服务商重量差!A:A,过机服务商重量差!L:L)</f>
        <v>0.5</v>
      </c>
      <c r="H1660" s="9" t="str">
        <f ca="1">IFERROR(LOOKUP(1,0/((B1660=名单!B:B)*(VALUE(AY1660)&gt;=名单!E:E)*(VALUE(AY1660)&lt;=名单!G:G)*(AA1660="正常走货")),名单!H:H),"否")</f>
        <v>否</v>
      </c>
      <c r="I1660" s="64" t="s">
        <v>5055</v>
      </c>
      <c r="J1660" s="64" t="s">
        <v>5057</v>
      </c>
      <c r="L1660" s="65" t="s">
        <v>17</v>
      </c>
      <c r="N1660" s="64" t="s">
        <v>18</v>
      </c>
      <c r="O1660" s="66"/>
      <c r="P1660" s="66"/>
      <c r="T1660" s="66"/>
      <c r="U1660" s="65" t="s">
        <v>156</v>
      </c>
      <c r="V1660" s="65" t="s">
        <v>14389</v>
      </c>
      <c r="W1660" s="66"/>
      <c r="Y1660" s="66"/>
      <c r="Z1660" s="66"/>
      <c r="AA1660" s="65" t="s">
        <v>14382</v>
      </c>
      <c r="AQ1660" s="64">
        <v>84</v>
      </c>
      <c r="AV1660" s="66"/>
      <c r="AW1660" s="66"/>
      <c r="AX1660" s="66"/>
      <c r="AY1660" s="67" t="s">
        <v>16055</v>
      </c>
      <c r="BE1660" s="66"/>
    </row>
    <row r="1661" spans="1:58">
      <c r="A1661" s="9" t="str">
        <f t="shared" si="81"/>
        <v>2026-01</v>
      </c>
      <c r="B1661" s="9" t="str">
        <f>_xlfn.XLOOKUP(I1661,过机服务商重量差!A:A,过机服务商重量差!G:G)</f>
        <v>无崖子</v>
      </c>
      <c r="C1661" s="9" t="str">
        <f>IF(N1661="FBA","主营产品",IF(N1661="专线","专线",LOOKUP(1,0/((G1661&gt;=提成标准!D:D)*(G1661&lt;提成标准!E:E)),提成标准!C:C)))</f>
        <v>快递大货</v>
      </c>
      <c r="D1661" s="9">
        <f t="shared" si="79"/>
        <v>27</v>
      </c>
      <c r="E1661" s="9">
        <f>_xlfn.XLOOKUP(C1661,提成标准!C:C,提成标准!H:H,"")</f>
        <v>0.1</v>
      </c>
      <c r="F1661" s="9">
        <f t="shared" si="80"/>
        <v>2.7</v>
      </c>
      <c r="G1661" s="9">
        <f>_xlfn.XLOOKUP(I1661,过机服务商重量差!A:A,过机服务商重量差!L:L)</f>
        <v>27</v>
      </c>
      <c r="H1661" s="9" t="str">
        <f ca="1">IFERROR(LOOKUP(1,0/((B1661=名单!B:B)*(VALUE(AY1661)&gt;=名单!E:E)*(VALUE(AY1661)&lt;=名单!G:G)*(AA1661="正常走货")),名单!H:H),"否")</f>
        <v>是</v>
      </c>
      <c r="I1661" s="64" t="s">
        <v>5058</v>
      </c>
      <c r="J1661" s="64" t="s">
        <v>5060</v>
      </c>
      <c r="L1661" s="65" t="s">
        <v>2864</v>
      </c>
      <c r="N1661" s="64" t="s">
        <v>18</v>
      </c>
      <c r="O1661" s="66"/>
      <c r="P1661" s="66"/>
      <c r="T1661" s="66"/>
      <c r="U1661" s="65" t="s">
        <v>99</v>
      </c>
      <c r="V1661" s="65" t="s">
        <v>14413</v>
      </c>
      <c r="W1661" s="66"/>
      <c r="Y1661" s="66"/>
      <c r="Z1661" s="66"/>
      <c r="AA1661" s="65" t="s">
        <v>14382</v>
      </c>
      <c r="AQ1661" s="64">
        <v>64.4200000000001</v>
      </c>
      <c r="AV1661" s="66"/>
      <c r="AW1661" s="66"/>
      <c r="AX1661" s="66"/>
      <c r="AY1661" s="67" t="s">
        <v>16056</v>
      </c>
    </row>
    <row r="1662" spans="1:58">
      <c r="A1662" s="9" t="str">
        <f t="shared" si="81"/>
        <v>2026-01</v>
      </c>
      <c r="B1662" s="9" t="str">
        <f>_xlfn.XLOOKUP(I1662,过机服务商重量差!A:A,过机服务商重量差!G:G)</f>
        <v>帅时莹</v>
      </c>
      <c r="C1662" s="9" t="str">
        <f>IF(N1662="FBA","主营产品",IF(N1662="专线","专线",LOOKUP(1,0/((G1662&gt;=提成标准!D:D)*(G1662&lt;提成标准!E:E)),提成标准!C:C)))</f>
        <v>快递大货</v>
      </c>
      <c r="D1662" s="9">
        <f t="shared" ref="D1662:D1725" si="82">IF(C1662="快递小货",1,IF(C1662="主营产品",0,G1662))</f>
        <v>24</v>
      </c>
      <c r="E1662" s="9">
        <f>_xlfn.XLOOKUP(C1662,提成标准!C:C,提成标准!H:H,"")</f>
        <v>0.1</v>
      </c>
      <c r="F1662" s="9">
        <f t="shared" ref="F1662:F1725" si="83">D1662*E1662</f>
        <v>2.4</v>
      </c>
      <c r="G1662" s="9">
        <f>_xlfn.XLOOKUP(I1662,过机服务商重量差!A:A,过机服务商重量差!L:L)</f>
        <v>24</v>
      </c>
      <c r="H1662" s="9" t="str">
        <f ca="1">IFERROR(LOOKUP(1,0/((B1662=名单!B:B)*(VALUE(AY1662)&gt;=名单!E:E)*(VALUE(AY1662)&lt;=名单!G:G)*(AA1662="正常走货")),名单!H:H),"否")</f>
        <v>否</v>
      </c>
      <c r="I1662" s="64" t="s">
        <v>5061</v>
      </c>
      <c r="J1662" s="64" t="s">
        <v>5063</v>
      </c>
      <c r="L1662" s="65" t="s">
        <v>140</v>
      </c>
      <c r="N1662" s="65" t="s">
        <v>18</v>
      </c>
      <c r="O1662" s="66"/>
      <c r="P1662" s="66"/>
      <c r="T1662" s="66"/>
      <c r="U1662" s="65" t="s">
        <v>191</v>
      </c>
      <c r="V1662" s="65" t="s">
        <v>14413</v>
      </c>
      <c r="W1662" s="66"/>
      <c r="Y1662" s="66"/>
      <c r="Z1662" s="66"/>
      <c r="AA1662" s="65" t="s">
        <v>14382</v>
      </c>
      <c r="AQ1662" s="64">
        <v>667.5</v>
      </c>
      <c r="AU1662" s="66"/>
      <c r="AV1662" s="66"/>
      <c r="AW1662" s="66"/>
      <c r="AX1662" s="66"/>
      <c r="AY1662" s="67" t="s">
        <v>16057</v>
      </c>
      <c r="BE1662" s="66"/>
    </row>
    <row r="1663" spans="1:58">
      <c r="A1663" s="9" t="str">
        <f t="shared" si="81"/>
        <v>2026-01</v>
      </c>
      <c r="B1663" s="9" t="str">
        <f>_xlfn.XLOOKUP(I1663,过机服务商重量差!A:A,过机服务商重量差!G:G)</f>
        <v>玉麒麟</v>
      </c>
      <c r="C1663" s="9" t="str">
        <f>IF(N1663="FBA","主营产品",IF(N1663="专线","专线",LOOKUP(1,0/((G1663&gt;=提成标准!D:D)*(G1663&lt;提成标准!E:E)),提成标准!C:C)))</f>
        <v>快递小货</v>
      </c>
      <c r="D1663" s="9">
        <f t="shared" si="82"/>
        <v>1</v>
      </c>
      <c r="E1663" s="9">
        <f>_xlfn.XLOOKUP(C1663,提成标准!C:C,提成标准!H:H,"")</f>
        <v>2</v>
      </c>
      <c r="F1663" s="9">
        <f t="shared" si="83"/>
        <v>2</v>
      </c>
      <c r="G1663" s="9">
        <f>_xlfn.XLOOKUP(I1663,过机服务商重量差!A:A,过机服务商重量差!L:L)</f>
        <v>3.5</v>
      </c>
      <c r="H1663" s="9" t="str">
        <f ca="1">IFERROR(LOOKUP(1,0/((B1663=名单!B:B)*(VALUE(AY1663)&gt;=名单!E:E)*(VALUE(AY1663)&lt;=名单!G:G)*(AA1663="正常走货")),名单!H:H),"否")</f>
        <v>否</v>
      </c>
      <c r="I1663" s="64" t="s">
        <v>5064</v>
      </c>
      <c r="J1663" s="64" t="s">
        <v>5066</v>
      </c>
      <c r="L1663" s="65" t="s">
        <v>17</v>
      </c>
      <c r="N1663" s="65" t="s">
        <v>18</v>
      </c>
      <c r="O1663" s="66"/>
      <c r="P1663" s="66"/>
      <c r="T1663" s="66"/>
      <c r="U1663" s="65" t="s">
        <v>1038</v>
      </c>
      <c r="V1663" s="65" t="s">
        <v>14410</v>
      </c>
      <c r="W1663" s="66"/>
      <c r="Y1663" s="66"/>
      <c r="Z1663" s="66"/>
      <c r="AA1663" s="65" t="s">
        <v>14382</v>
      </c>
      <c r="AQ1663" s="64">
        <v>166</v>
      </c>
      <c r="AU1663" s="66"/>
      <c r="AV1663" s="66"/>
      <c r="AW1663" s="66"/>
      <c r="AX1663" s="66"/>
      <c r="AY1663" s="67" t="s">
        <v>16058</v>
      </c>
      <c r="BE1663" s="66"/>
    </row>
    <row r="1664" spans="1:58">
      <c r="A1664" s="9" t="str">
        <f t="shared" si="81"/>
        <v>2026-01</v>
      </c>
      <c r="B1664" s="9" t="str">
        <f>_xlfn.XLOOKUP(I1664,过机服务商重量差!A:A,过机服务商重量差!G:G)</f>
        <v>玉麒麟</v>
      </c>
      <c r="C1664" s="9" t="str">
        <f>IF(N1664="FBA","主营产品",IF(N1664="专线","专线",LOOKUP(1,0/((G1664&gt;=提成标准!D:D)*(G1664&lt;提成标准!E:E)),提成标准!C:C)))</f>
        <v>快递小货</v>
      </c>
      <c r="D1664" s="9">
        <f t="shared" si="82"/>
        <v>1</v>
      </c>
      <c r="E1664" s="9">
        <f>_xlfn.XLOOKUP(C1664,提成标准!C:C,提成标准!H:H,"")</f>
        <v>2</v>
      </c>
      <c r="F1664" s="9">
        <f t="shared" si="83"/>
        <v>2</v>
      </c>
      <c r="G1664" s="9">
        <f>_xlfn.XLOOKUP(I1664,过机服务商重量差!A:A,过机服务商重量差!L:L)</f>
        <v>9.5</v>
      </c>
      <c r="H1664" s="9" t="str">
        <f ca="1">IFERROR(LOOKUP(1,0/((B1664=名单!B:B)*(VALUE(AY1664)&gt;=名单!E:E)*(VALUE(AY1664)&lt;=名单!G:G)*(AA1664="正常走货")),名单!H:H),"否")</f>
        <v>否</v>
      </c>
      <c r="I1664" s="64" t="s">
        <v>5067</v>
      </c>
      <c r="J1664" s="64" t="s">
        <v>5069</v>
      </c>
      <c r="L1664" s="65" t="s">
        <v>17</v>
      </c>
      <c r="N1664" s="64" t="s">
        <v>18</v>
      </c>
      <c r="O1664" s="66"/>
      <c r="P1664" s="66"/>
      <c r="T1664" s="66"/>
      <c r="U1664" s="65" t="s">
        <v>156</v>
      </c>
      <c r="V1664" s="65" t="s">
        <v>14389</v>
      </c>
      <c r="W1664" s="66"/>
      <c r="Y1664" s="66"/>
      <c r="Z1664" s="66"/>
      <c r="AA1664" s="65" t="s">
        <v>14382</v>
      </c>
      <c r="AQ1664" s="64">
        <v>261.1</v>
      </c>
      <c r="AU1664" s="66"/>
      <c r="AV1664" s="66"/>
      <c r="AW1664" s="66"/>
      <c r="AX1664" s="66"/>
      <c r="AY1664" s="67" t="s">
        <v>16059</v>
      </c>
      <c r="BE1664" s="66"/>
      <c r="BF1664" s="66"/>
    </row>
    <row r="1665" spans="1:58">
      <c r="A1665" s="9" t="str">
        <f t="shared" si="81"/>
        <v>2026-01</v>
      </c>
      <c r="B1665" s="9" t="str">
        <f>_xlfn.XLOOKUP(I1665,过机服务商重量差!A:A,过机服务商重量差!G:G)</f>
        <v>玉麒麟</v>
      </c>
      <c r="C1665" s="9" t="str">
        <f>IF(N1665="FBA","主营产品",IF(N1665="专线","专线",LOOKUP(1,0/((G1665&gt;=提成标准!D:D)*(G1665&lt;提成标准!E:E)),提成标准!C:C)))</f>
        <v>快递小货</v>
      </c>
      <c r="D1665" s="9">
        <f t="shared" si="82"/>
        <v>1</v>
      </c>
      <c r="E1665" s="9">
        <f>_xlfn.XLOOKUP(C1665,提成标准!C:C,提成标准!H:H,"")</f>
        <v>2</v>
      </c>
      <c r="F1665" s="9">
        <f t="shared" si="83"/>
        <v>2</v>
      </c>
      <c r="G1665" s="9">
        <f>_xlfn.XLOOKUP(I1665,过机服务商重量差!A:A,过机服务商重量差!L:L)</f>
        <v>2</v>
      </c>
      <c r="H1665" s="9" t="str">
        <f ca="1">IFERROR(LOOKUP(1,0/((B1665=名单!B:B)*(VALUE(AY1665)&gt;=名单!E:E)*(VALUE(AY1665)&lt;=名单!G:G)*(AA1665="正常走货")),名单!H:H),"否")</f>
        <v>否</v>
      </c>
      <c r="I1665" s="64" t="s">
        <v>5070</v>
      </c>
      <c r="J1665" s="64" t="s">
        <v>5072</v>
      </c>
      <c r="L1665" s="64" t="s">
        <v>17</v>
      </c>
      <c r="N1665" s="65" t="s">
        <v>18</v>
      </c>
      <c r="O1665" s="66"/>
      <c r="P1665" s="66"/>
      <c r="T1665" s="66"/>
      <c r="U1665" s="65" t="s">
        <v>239</v>
      </c>
      <c r="V1665" s="65" t="s">
        <v>14389</v>
      </c>
      <c r="W1665" s="66"/>
      <c r="Y1665" s="66"/>
      <c r="Z1665" s="66"/>
      <c r="AA1665" s="65" t="s">
        <v>14382</v>
      </c>
      <c r="AQ1665" s="64">
        <v>299.2</v>
      </c>
      <c r="AU1665" s="66"/>
      <c r="AV1665" s="66"/>
      <c r="AX1665" s="66"/>
      <c r="AY1665" s="67" t="s">
        <v>16060</v>
      </c>
      <c r="BE1665" s="66"/>
    </row>
    <row r="1666" spans="1:58">
      <c r="A1666" s="9" t="str">
        <f t="shared" si="81"/>
        <v>2026-01</v>
      </c>
      <c r="B1666" s="9" t="str">
        <f>_xlfn.XLOOKUP(I1666,过机服务商重量差!A:A,过机服务商重量差!G:G)</f>
        <v>玉麒麟</v>
      </c>
      <c r="C1666" s="9" t="str">
        <f>IF(N1666="FBA","主营产品",IF(N1666="专线","专线",LOOKUP(1,0/((G1666&gt;=提成标准!D:D)*(G1666&lt;提成标准!E:E)),提成标准!C:C)))</f>
        <v>快递小货</v>
      </c>
      <c r="D1666" s="9">
        <f t="shared" si="82"/>
        <v>1</v>
      </c>
      <c r="E1666" s="9">
        <f>_xlfn.XLOOKUP(C1666,提成标准!C:C,提成标准!H:H,"")</f>
        <v>2</v>
      </c>
      <c r="F1666" s="9">
        <f t="shared" si="83"/>
        <v>2</v>
      </c>
      <c r="G1666" s="9">
        <f>_xlfn.XLOOKUP(I1666,过机服务商重量差!A:A,过机服务商重量差!L:L)</f>
        <v>2</v>
      </c>
      <c r="H1666" s="9" t="str">
        <f ca="1">IFERROR(LOOKUP(1,0/((B1666=名单!B:B)*(VALUE(AY1666)&gt;=名单!E:E)*(VALUE(AY1666)&lt;=名单!G:G)*(AA1666="正常走货")),名单!H:H),"否")</f>
        <v>否</v>
      </c>
      <c r="I1666" s="64" t="s">
        <v>5073</v>
      </c>
      <c r="J1666" s="64" t="s">
        <v>5075</v>
      </c>
      <c r="L1666" s="65" t="s">
        <v>17</v>
      </c>
      <c r="N1666" s="64" t="s">
        <v>18</v>
      </c>
      <c r="O1666" s="66"/>
      <c r="P1666" s="66"/>
      <c r="T1666" s="66"/>
      <c r="U1666" s="65" t="s">
        <v>390</v>
      </c>
      <c r="V1666" s="64" t="s">
        <v>14389</v>
      </c>
      <c r="W1666" s="66"/>
      <c r="Y1666" s="66"/>
      <c r="Z1666" s="66"/>
      <c r="AA1666" s="65" t="s">
        <v>14382</v>
      </c>
      <c r="AQ1666" s="64">
        <v>79.2</v>
      </c>
      <c r="AU1666" s="66"/>
      <c r="AV1666" s="66"/>
      <c r="AW1666" s="66"/>
      <c r="AX1666" s="66"/>
      <c r="AY1666" s="67" t="s">
        <v>16061</v>
      </c>
      <c r="BE1666" s="66"/>
    </row>
    <row r="1667" spans="1:58">
      <c r="A1667" s="9" t="str">
        <f t="shared" si="81"/>
        <v>2026-01</v>
      </c>
      <c r="B1667" s="9" t="str">
        <f>_xlfn.XLOOKUP(I1667,过机服务商重量差!A:A,过机服务商重量差!G:G)</f>
        <v>玉麒麟</v>
      </c>
      <c r="C1667" s="9" t="str">
        <f>IF(N1667="FBA","主营产品",IF(N1667="专线","专线",LOOKUP(1,0/((G1667&gt;=提成标准!D:D)*(G1667&lt;提成标准!E:E)),提成标准!C:C)))</f>
        <v>快递小货</v>
      </c>
      <c r="D1667" s="9">
        <f t="shared" si="82"/>
        <v>1</v>
      </c>
      <c r="E1667" s="9">
        <f>_xlfn.XLOOKUP(C1667,提成标准!C:C,提成标准!H:H,"")</f>
        <v>2</v>
      </c>
      <c r="F1667" s="9">
        <f t="shared" si="83"/>
        <v>2</v>
      </c>
      <c r="G1667" s="9">
        <f>_xlfn.XLOOKUP(I1667,过机服务商重量差!A:A,过机服务商重量差!L:L)</f>
        <v>1</v>
      </c>
      <c r="H1667" s="9" t="str">
        <f ca="1">IFERROR(LOOKUP(1,0/((B1667=名单!B:B)*(VALUE(AY1667)&gt;=名单!E:E)*(VALUE(AY1667)&lt;=名单!G:G)*(AA1667="正常走货")),名单!H:H),"否")</f>
        <v>否</v>
      </c>
      <c r="I1667" s="64" t="s">
        <v>5076</v>
      </c>
      <c r="J1667" s="64" t="s">
        <v>5078</v>
      </c>
      <c r="L1667" s="65" t="s">
        <v>17</v>
      </c>
      <c r="N1667" s="64" t="s">
        <v>18</v>
      </c>
      <c r="O1667" s="66"/>
      <c r="P1667" s="66"/>
      <c r="T1667" s="66"/>
      <c r="U1667" s="65" t="s">
        <v>145</v>
      </c>
      <c r="V1667" s="64" t="s">
        <v>14410</v>
      </c>
      <c r="W1667" s="66"/>
      <c r="Y1667" s="66"/>
      <c r="Z1667" s="66"/>
      <c r="AA1667" s="65" t="s">
        <v>14382</v>
      </c>
      <c r="AQ1667" s="64">
        <v>104</v>
      </c>
      <c r="AU1667" s="66"/>
      <c r="AV1667" s="66"/>
      <c r="AW1667" s="66"/>
      <c r="AX1667" s="66"/>
      <c r="AY1667" s="67" t="s">
        <v>16062</v>
      </c>
      <c r="BE1667" s="66"/>
      <c r="BF1667" s="66"/>
    </row>
    <row r="1668" spans="1:58">
      <c r="A1668" s="9" t="str">
        <f t="shared" si="81"/>
        <v>2026-01</v>
      </c>
      <c r="B1668" s="9" t="str">
        <f>_xlfn.XLOOKUP(I1668,过机服务商重量差!A:A,过机服务商重量差!G:G)</f>
        <v>玉麒麟</v>
      </c>
      <c r="C1668" s="9" t="str">
        <f>IF(N1668="FBA","主营产品",IF(N1668="专线","专线",LOOKUP(1,0/((G1668&gt;=提成标准!D:D)*(G1668&lt;提成标准!E:E)),提成标准!C:C)))</f>
        <v>快递小货</v>
      </c>
      <c r="D1668" s="9">
        <f t="shared" si="82"/>
        <v>1</v>
      </c>
      <c r="E1668" s="9">
        <f>_xlfn.XLOOKUP(C1668,提成标准!C:C,提成标准!H:H,"")</f>
        <v>2</v>
      </c>
      <c r="F1668" s="9">
        <f t="shared" si="83"/>
        <v>2</v>
      </c>
      <c r="G1668" s="9">
        <f>_xlfn.XLOOKUP(I1668,过机服务商重量差!A:A,过机服务商重量差!L:L)</f>
        <v>1</v>
      </c>
      <c r="H1668" s="9" t="str">
        <f ca="1">IFERROR(LOOKUP(1,0/((B1668=名单!B:B)*(VALUE(AY1668)&gt;=名单!E:E)*(VALUE(AY1668)&lt;=名单!G:G)*(AA1668="正常走货")),名单!H:H),"否")</f>
        <v>否</v>
      </c>
      <c r="I1668" s="64" t="s">
        <v>5079</v>
      </c>
      <c r="J1668" s="64" t="s">
        <v>5081</v>
      </c>
      <c r="L1668" s="65" t="s">
        <v>17</v>
      </c>
      <c r="N1668" s="64" t="s">
        <v>18</v>
      </c>
      <c r="O1668" s="66"/>
      <c r="P1668" s="66"/>
      <c r="T1668" s="66"/>
      <c r="U1668" s="65" t="s">
        <v>99</v>
      </c>
      <c r="V1668" s="64" t="s">
        <v>14413</v>
      </c>
      <c r="W1668" s="66"/>
      <c r="Y1668" s="66"/>
      <c r="Z1668" s="66"/>
      <c r="AA1668" s="65" t="s">
        <v>14382</v>
      </c>
      <c r="AQ1668" s="64">
        <v>74.6</v>
      </c>
      <c r="AU1668" s="66"/>
      <c r="AV1668" s="66"/>
      <c r="AW1668" s="66"/>
      <c r="AX1668" s="66"/>
      <c r="AY1668" s="67" t="s">
        <v>16063</v>
      </c>
      <c r="BE1668" s="66"/>
      <c r="BF1668" s="66"/>
    </row>
    <row r="1669" spans="1:58">
      <c r="A1669" s="9" t="str">
        <f t="shared" si="81"/>
        <v>2026-01</v>
      </c>
      <c r="B1669" s="9" t="str">
        <f>_xlfn.XLOOKUP(I1669,过机服务商重量差!A:A,过机服务商重量差!G:G)</f>
        <v>小旋风</v>
      </c>
      <c r="C1669" s="9" t="str">
        <f>IF(N1669="FBA","主营产品",IF(N1669="专线","专线",LOOKUP(1,0/((G1669&gt;=提成标准!D:D)*(G1669&lt;提成标准!E:E)),提成标准!C:C)))</f>
        <v>快递大货</v>
      </c>
      <c r="D1669" s="9">
        <f t="shared" si="82"/>
        <v>83</v>
      </c>
      <c r="E1669" s="9">
        <f>_xlfn.XLOOKUP(C1669,提成标准!C:C,提成标准!H:H,"")</f>
        <v>0.1</v>
      </c>
      <c r="F1669" s="9">
        <f t="shared" si="83"/>
        <v>8.3</v>
      </c>
      <c r="G1669" s="9">
        <f>_xlfn.XLOOKUP(I1669,过机服务商重量差!A:A,过机服务商重量差!L:L)</f>
        <v>83</v>
      </c>
      <c r="H1669" s="9" t="str">
        <f ca="1">IFERROR(LOOKUP(1,0/((B1669=名单!B:B)*(VALUE(AY1669)&gt;=名单!E:E)*(VALUE(AY1669)&lt;=名单!G:G)*(AA1669="正常走货")),名单!H:H),"否")</f>
        <v>否</v>
      </c>
      <c r="I1669" s="64" t="s">
        <v>5082</v>
      </c>
      <c r="J1669" s="64" t="s">
        <v>5084</v>
      </c>
      <c r="L1669" s="65" t="s">
        <v>85</v>
      </c>
      <c r="N1669" s="64" t="s">
        <v>18</v>
      </c>
      <c r="O1669" s="66"/>
      <c r="P1669" s="66"/>
      <c r="T1669" s="66"/>
      <c r="U1669" s="65" t="s">
        <v>20</v>
      </c>
      <c r="V1669" s="65" t="s">
        <v>14381</v>
      </c>
      <c r="W1669" s="66"/>
      <c r="Y1669" s="66"/>
      <c r="Z1669" s="66"/>
      <c r="AA1669" s="65" t="s">
        <v>14382</v>
      </c>
      <c r="AQ1669" s="64">
        <v>390.1</v>
      </c>
      <c r="AV1669" s="66"/>
      <c r="AW1669" s="66"/>
      <c r="AX1669" s="66"/>
      <c r="AY1669" s="67" t="s">
        <v>16064</v>
      </c>
      <c r="BE1669" s="66"/>
    </row>
    <row r="1670" spans="1:58">
      <c r="A1670" s="9" t="str">
        <f t="shared" si="81"/>
        <v>2026-01</v>
      </c>
      <c r="B1670" s="9" t="str">
        <f>_xlfn.XLOOKUP(I1670,过机服务商重量差!A:A,过机服务商重量差!G:G)</f>
        <v>无崖子</v>
      </c>
      <c r="C1670" s="9" t="str">
        <f>IF(N1670="FBA","主营产品",IF(N1670="专线","专线",LOOKUP(1,0/((G1670&gt;=提成标准!D:D)*(G1670&lt;提成标准!E:E)),提成标准!C:C)))</f>
        <v>快递大货</v>
      </c>
      <c r="D1670" s="9">
        <f t="shared" si="82"/>
        <v>33</v>
      </c>
      <c r="E1670" s="9">
        <f>_xlfn.XLOOKUP(C1670,提成标准!C:C,提成标准!H:H,"")</f>
        <v>0.1</v>
      </c>
      <c r="F1670" s="9">
        <f t="shared" si="83"/>
        <v>3.3</v>
      </c>
      <c r="G1670" s="9">
        <f>_xlfn.XLOOKUP(I1670,过机服务商重量差!A:A,过机服务商重量差!L:L)</f>
        <v>33</v>
      </c>
      <c r="H1670" s="9" t="str">
        <f ca="1">IFERROR(LOOKUP(1,0/((B1670=名单!B:B)*(VALUE(AY1670)&gt;=名单!E:E)*(VALUE(AY1670)&lt;=名单!G:G)*(AA1670="正常走货")),名单!H:H),"否")</f>
        <v>是</v>
      </c>
      <c r="I1670" s="64" t="s">
        <v>5085</v>
      </c>
      <c r="J1670" s="64" t="s">
        <v>5087</v>
      </c>
      <c r="L1670" s="65" t="s">
        <v>4948</v>
      </c>
      <c r="N1670" s="64" t="s">
        <v>18</v>
      </c>
      <c r="O1670" s="66"/>
      <c r="P1670" s="66"/>
      <c r="T1670" s="66"/>
      <c r="U1670" s="65" t="s">
        <v>191</v>
      </c>
      <c r="V1670" s="64" t="s">
        <v>14413</v>
      </c>
      <c r="W1670" s="66"/>
      <c r="Y1670" s="66"/>
      <c r="Z1670" s="66"/>
      <c r="AA1670" s="65" t="s">
        <v>14382</v>
      </c>
      <c r="AQ1670" s="64">
        <v>2037.29</v>
      </c>
      <c r="AU1670" s="66"/>
      <c r="AV1670" s="66"/>
      <c r="AW1670" s="66"/>
      <c r="AX1670" s="66"/>
      <c r="AY1670" s="67" t="s">
        <v>16065</v>
      </c>
      <c r="BE1670" s="66"/>
      <c r="BF1670" s="66"/>
    </row>
    <row r="1671" spans="1:58">
      <c r="A1671" s="9" t="str">
        <f t="shared" si="81"/>
        <v>2026-01</v>
      </c>
      <c r="B1671" s="9" t="str">
        <f>_xlfn.XLOOKUP(I1671,过机服务商重量差!A:A,过机服务商重量差!G:G)</f>
        <v>无崖子</v>
      </c>
      <c r="C1671" s="9" t="str">
        <f>IF(N1671="FBA","主营产品",IF(N1671="专线","专线",LOOKUP(1,0/((G1671&gt;=提成标准!D:D)*(G1671&lt;提成标准!E:E)),提成标准!C:C)))</f>
        <v>快递小货</v>
      </c>
      <c r="D1671" s="9">
        <f t="shared" si="82"/>
        <v>1</v>
      </c>
      <c r="E1671" s="9">
        <f>_xlfn.XLOOKUP(C1671,提成标准!C:C,提成标准!H:H,"")</f>
        <v>2</v>
      </c>
      <c r="F1671" s="9">
        <f t="shared" si="83"/>
        <v>2</v>
      </c>
      <c r="G1671" s="9">
        <f>_xlfn.XLOOKUP(I1671,过机服务商重量差!A:A,过机服务商重量差!L:L)</f>
        <v>18</v>
      </c>
      <c r="H1671" s="9" t="str">
        <f ca="1">IFERROR(LOOKUP(1,0/((B1671=名单!B:B)*(VALUE(AY1671)&gt;=名单!E:E)*(VALUE(AY1671)&lt;=名单!G:G)*(AA1671="正常走货")),名单!H:H),"否")</f>
        <v>是</v>
      </c>
      <c r="I1671" s="64" t="s">
        <v>5088</v>
      </c>
      <c r="J1671" s="64" t="s">
        <v>5090</v>
      </c>
      <c r="L1671" s="65" t="s">
        <v>728</v>
      </c>
      <c r="N1671" s="64" t="s">
        <v>18</v>
      </c>
      <c r="O1671" s="66"/>
      <c r="P1671" s="66"/>
      <c r="T1671" s="66"/>
      <c r="U1671" s="65" t="s">
        <v>20</v>
      </c>
      <c r="V1671" s="65" t="s">
        <v>14381</v>
      </c>
      <c r="W1671" s="66"/>
      <c r="Y1671" s="66"/>
      <c r="Z1671" s="66"/>
      <c r="AA1671" s="65" t="s">
        <v>14382</v>
      </c>
      <c r="AQ1671" s="64">
        <v>210</v>
      </c>
      <c r="AV1671" s="66"/>
      <c r="AW1671" s="66"/>
      <c r="AX1671" s="66"/>
      <c r="AY1671" s="67" t="s">
        <v>16066</v>
      </c>
      <c r="BE1671" s="66"/>
    </row>
    <row r="1672" spans="1:58">
      <c r="A1672" s="9" t="str">
        <f t="shared" si="81"/>
        <v>2026-01</v>
      </c>
      <c r="B1672" s="9" t="str">
        <f>_xlfn.XLOOKUP(I1672,过机服务商重量差!A:A,过机服务商重量差!G:G)</f>
        <v>小旋风</v>
      </c>
      <c r="C1672" s="9" t="str">
        <f>IF(N1672="FBA","主营产品",IF(N1672="专线","专线",LOOKUP(1,0/((G1672&gt;=提成标准!D:D)*(G1672&lt;提成标准!E:E)),提成标准!C:C)))</f>
        <v>快递大货</v>
      </c>
      <c r="D1672" s="9">
        <f t="shared" si="82"/>
        <v>43</v>
      </c>
      <c r="E1672" s="9">
        <f>_xlfn.XLOOKUP(C1672,提成标准!C:C,提成标准!H:H,"")</f>
        <v>0.1</v>
      </c>
      <c r="F1672" s="9">
        <f t="shared" si="83"/>
        <v>4.3</v>
      </c>
      <c r="G1672" s="9">
        <f>_xlfn.XLOOKUP(I1672,过机服务商重量差!A:A,过机服务商重量差!L:L)</f>
        <v>43</v>
      </c>
      <c r="H1672" s="9" t="str">
        <f ca="1">IFERROR(LOOKUP(1,0/((B1672=名单!B:B)*(VALUE(AY1672)&gt;=名单!E:E)*(VALUE(AY1672)&lt;=名单!G:G)*(AA1672="正常走货")),名单!H:H),"否")</f>
        <v>否</v>
      </c>
      <c r="I1672" s="64" t="s">
        <v>5091</v>
      </c>
      <c r="J1672" s="64" t="s">
        <v>5093</v>
      </c>
      <c r="L1672" s="65" t="s">
        <v>274</v>
      </c>
      <c r="N1672" s="64" t="s">
        <v>18</v>
      </c>
      <c r="O1672" s="66"/>
      <c r="P1672" s="66"/>
      <c r="T1672" s="66"/>
      <c r="U1672" s="65" t="s">
        <v>227</v>
      </c>
      <c r="V1672" s="65" t="s">
        <v>14413</v>
      </c>
      <c r="W1672" s="66"/>
      <c r="Y1672" s="66"/>
      <c r="Z1672" s="66"/>
      <c r="AA1672" s="65" t="s">
        <v>14382</v>
      </c>
      <c r="AQ1672" s="64">
        <v>64.5</v>
      </c>
      <c r="AU1672" s="66"/>
      <c r="AV1672" s="66"/>
      <c r="AW1672" s="66"/>
      <c r="AX1672" s="66"/>
      <c r="AY1672" s="67" t="s">
        <v>16067</v>
      </c>
      <c r="BC1672" s="66"/>
      <c r="BE1672" s="66"/>
    </row>
    <row r="1673" spans="1:58">
      <c r="A1673" s="9" t="str">
        <f t="shared" si="81"/>
        <v>2026-01</v>
      </c>
      <c r="B1673" s="9" t="str">
        <f>_xlfn.XLOOKUP(I1673,过机服务商重量差!A:A,过机服务商重量差!G:G)</f>
        <v>帅时莹</v>
      </c>
      <c r="C1673" s="9" t="str">
        <f>IF(N1673="FBA","主营产品",IF(N1673="专线","专线",LOOKUP(1,0/((G1673&gt;=提成标准!D:D)*(G1673&lt;提成标准!E:E)),提成标准!C:C)))</f>
        <v>快递大货</v>
      </c>
      <c r="D1673" s="9">
        <f t="shared" si="82"/>
        <v>92</v>
      </c>
      <c r="E1673" s="9">
        <f>_xlfn.XLOOKUP(C1673,提成标准!C:C,提成标准!H:H,"")</f>
        <v>0.1</v>
      </c>
      <c r="F1673" s="9">
        <f t="shared" si="83"/>
        <v>9.2</v>
      </c>
      <c r="G1673" s="9">
        <f>_xlfn.XLOOKUP(I1673,过机服务商重量差!A:A,过机服务商重量差!L:L)</f>
        <v>92</v>
      </c>
      <c r="H1673" s="9" t="str">
        <f ca="1">IFERROR(LOOKUP(1,0/((B1673=名单!B:B)*(VALUE(AY1673)&gt;=名单!E:E)*(VALUE(AY1673)&lt;=名单!G:G)*(AA1673="正常走货")),名单!H:H),"否")</f>
        <v>否</v>
      </c>
      <c r="I1673" s="64" t="s">
        <v>5094</v>
      </c>
      <c r="J1673" s="64" t="s">
        <v>5096</v>
      </c>
      <c r="L1673" s="65" t="s">
        <v>97</v>
      </c>
      <c r="N1673" s="64" t="s">
        <v>18</v>
      </c>
      <c r="O1673" s="66"/>
      <c r="P1673" s="66"/>
      <c r="T1673" s="66"/>
      <c r="U1673" s="65" t="s">
        <v>191</v>
      </c>
      <c r="V1673" s="65" t="s">
        <v>14413</v>
      </c>
      <c r="W1673" s="66"/>
      <c r="Y1673" s="66"/>
      <c r="Z1673" s="66"/>
      <c r="AA1673" s="65" t="s">
        <v>14382</v>
      </c>
      <c r="AQ1673" s="64">
        <v>209.2</v>
      </c>
      <c r="AV1673" s="66"/>
      <c r="AX1673" s="66"/>
      <c r="AY1673" s="67" t="s">
        <v>16068</v>
      </c>
      <c r="BC1673" s="66"/>
      <c r="BE1673" s="66"/>
    </row>
    <row r="1674" spans="1:58">
      <c r="A1674" s="9" t="str">
        <f t="shared" si="81"/>
        <v>2026-01</v>
      </c>
      <c r="B1674" s="9" t="str">
        <f>_xlfn.XLOOKUP(I1674,过机服务商重量差!A:A,过机服务商重量差!G:G)</f>
        <v>帅时莹</v>
      </c>
      <c r="C1674" s="9" t="str">
        <f>IF(N1674="FBA","主营产品",IF(N1674="专线","专线",LOOKUP(1,0/((G1674&gt;=提成标准!D:D)*(G1674&lt;提成标准!E:E)),提成标准!C:C)))</f>
        <v>快递小货</v>
      </c>
      <c r="D1674" s="9">
        <f t="shared" si="82"/>
        <v>1</v>
      </c>
      <c r="E1674" s="9">
        <f>_xlfn.XLOOKUP(C1674,提成标准!C:C,提成标准!H:H,"")</f>
        <v>2</v>
      </c>
      <c r="F1674" s="9">
        <f t="shared" si="83"/>
        <v>2</v>
      </c>
      <c r="G1674" s="9">
        <f>_xlfn.XLOOKUP(I1674,过机服务商重量差!A:A,过机服务商重量差!L:L)</f>
        <v>13</v>
      </c>
      <c r="H1674" s="9" t="str">
        <f ca="1">IFERROR(LOOKUP(1,0/((B1674=名单!B:B)*(VALUE(AY1674)&gt;=名单!E:E)*(VALUE(AY1674)&lt;=名单!G:G)*(AA1674="正常走货")),名单!H:H),"否")</f>
        <v>否</v>
      </c>
      <c r="I1674" s="64" t="s">
        <v>5097</v>
      </c>
      <c r="J1674" s="64" t="s">
        <v>5099</v>
      </c>
      <c r="L1674" s="65" t="s">
        <v>1184</v>
      </c>
      <c r="N1674" s="64" t="s">
        <v>18</v>
      </c>
      <c r="O1674" s="66"/>
      <c r="P1674" s="66"/>
      <c r="T1674" s="66"/>
      <c r="U1674" s="65" t="s">
        <v>227</v>
      </c>
      <c r="V1674" s="65" t="s">
        <v>14413</v>
      </c>
      <c r="W1674" s="66"/>
      <c r="Y1674" s="66"/>
      <c r="Z1674" s="66"/>
      <c r="AA1674" s="65" t="s">
        <v>14382</v>
      </c>
      <c r="AQ1674" s="64">
        <v>116.7</v>
      </c>
      <c r="AV1674" s="66"/>
      <c r="AX1674" s="66"/>
      <c r="AY1674" s="67" t="s">
        <v>16069</v>
      </c>
      <c r="BC1674" s="66"/>
      <c r="BE1674" s="66"/>
    </row>
    <row r="1675" spans="1:58">
      <c r="A1675" s="9" t="str">
        <f t="shared" si="81"/>
        <v>2026-01</v>
      </c>
      <c r="B1675" s="9" t="str">
        <f>_xlfn.XLOOKUP(I1675,过机服务商重量差!A:A,过机服务商重量差!G:G)</f>
        <v>无崖子</v>
      </c>
      <c r="C1675" s="9" t="str">
        <f>IF(N1675="FBA","主营产品",IF(N1675="专线","专线",LOOKUP(1,0/((G1675&gt;=提成标准!D:D)*(G1675&lt;提成标准!E:E)),提成标准!C:C)))</f>
        <v>快递小货</v>
      </c>
      <c r="D1675" s="9">
        <f t="shared" si="82"/>
        <v>1</v>
      </c>
      <c r="E1675" s="9">
        <f>_xlfn.XLOOKUP(C1675,提成标准!C:C,提成标准!H:H,"")</f>
        <v>2</v>
      </c>
      <c r="F1675" s="9">
        <f t="shared" si="83"/>
        <v>2</v>
      </c>
      <c r="G1675" s="9">
        <f>_xlfn.XLOOKUP(I1675,过机服务商重量差!A:A,过机服务商重量差!L:L)</f>
        <v>3.5</v>
      </c>
      <c r="H1675" s="9" t="str">
        <f ca="1">IFERROR(LOOKUP(1,0/((B1675=名单!B:B)*(VALUE(AY1675)&gt;=名单!E:E)*(VALUE(AY1675)&lt;=名单!G:G)*(AA1675="正常走货")),名单!H:H),"否")</f>
        <v>是</v>
      </c>
      <c r="I1675" s="64" t="s">
        <v>5100</v>
      </c>
      <c r="J1675" s="64" t="s">
        <v>5102</v>
      </c>
      <c r="L1675" s="65" t="s">
        <v>603</v>
      </c>
      <c r="N1675" s="64" t="s">
        <v>18</v>
      </c>
      <c r="O1675" s="66"/>
      <c r="P1675" s="66"/>
      <c r="T1675" s="66"/>
      <c r="U1675" s="65" t="s">
        <v>454</v>
      </c>
      <c r="V1675" s="65" t="s">
        <v>14410</v>
      </c>
      <c r="W1675" s="66"/>
      <c r="Y1675" s="66"/>
      <c r="Z1675" s="66"/>
      <c r="AA1675" s="65" t="s">
        <v>14382</v>
      </c>
      <c r="AQ1675" s="64">
        <v>58.4</v>
      </c>
      <c r="AV1675" s="66"/>
      <c r="AX1675" s="66"/>
      <c r="AY1675" s="67" t="s">
        <v>16070</v>
      </c>
      <c r="BE1675" s="66"/>
    </row>
    <row r="1676" spans="1:58">
      <c r="A1676" s="9" t="str">
        <f t="shared" si="81"/>
        <v>2026-01</v>
      </c>
      <c r="B1676" s="9" t="str">
        <f>_xlfn.XLOOKUP(I1676,过机服务商重量差!A:A,过机服务商重量差!G:G)</f>
        <v>玉麒麟</v>
      </c>
      <c r="C1676" s="9" t="str">
        <f>IF(N1676="FBA","主营产品",IF(N1676="专线","专线",LOOKUP(1,0/((G1676&gt;=提成标准!D:D)*(G1676&lt;提成标准!E:E)),提成标准!C:C)))</f>
        <v>快递小货</v>
      </c>
      <c r="D1676" s="9">
        <f t="shared" si="82"/>
        <v>1</v>
      </c>
      <c r="E1676" s="9">
        <f>_xlfn.XLOOKUP(C1676,提成标准!C:C,提成标准!H:H,"")</f>
        <v>2</v>
      </c>
      <c r="F1676" s="9">
        <f t="shared" si="83"/>
        <v>2</v>
      </c>
      <c r="G1676" s="9">
        <f>_xlfn.XLOOKUP(I1676,过机服务商重量差!A:A,过机服务商重量差!L:L)</f>
        <v>9</v>
      </c>
      <c r="H1676" s="9" t="str">
        <f ca="1">IFERROR(LOOKUP(1,0/((B1676=名单!B:B)*(VALUE(AY1676)&gt;=名单!E:E)*(VALUE(AY1676)&lt;=名单!G:G)*(AA1676="正常走货")),名单!H:H),"否")</f>
        <v>否</v>
      </c>
      <c r="I1676" s="64" t="s">
        <v>5103</v>
      </c>
      <c r="J1676" s="64" t="s">
        <v>5105</v>
      </c>
      <c r="L1676" s="65" t="s">
        <v>17</v>
      </c>
      <c r="N1676" s="64" t="s">
        <v>18</v>
      </c>
      <c r="O1676" s="66"/>
      <c r="P1676" s="66"/>
      <c r="T1676" s="66"/>
      <c r="U1676" s="65" t="s">
        <v>227</v>
      </c>
      <c r="V1676" s="65" t="s">
        <v>14413</v>
      </c>
      <c r="W1676" s="66"/>
      <c r="Y1676" s="66"/>
      <c r="Z1676" s="66"/>
      <c r="AA1676" s="65" t="s">
        <v>14382</v>
      </c>
      <c r="AQ1676" s="64">
        <v>307</v>
      </c>
      <c r="AV1676" s="66"/>
      <c r="AX1676" s="66"/>
      <c r="AY1676" s="67" t="s">
        <v>16071</v>
      </c>
      <c r="BE1676" s="66"/>
    </row>
    <row r="1677" spans="1:58">
      <c r="A1677" s="9" t="str">
        <f t="shared" si="81"/>
        <v>2026-01</v>
      </c>
      <c r="B1677" s="9" t="str">
        <f>_xlfn.XLOOKUP(I1677,过机服务商重量差!A:A,过机服务商重量差!G:G)</f>
        <v>玉麒麟</v>
      </c>
      <c r="C1677" s="9" t="str">
        <f>IF(N1677="FBA","主营产品",IF(N1677="专线","专线",LOOKUP(1,0/((G1677&gt;=提成标准!D:D)*(G1677&lt;提成标准!E:E)),提成标准!C:C)))</f>
        <v>快递小货</v>
      </c>
      <c r="D1677" s="9">
        <f t="shared" si="82"/>
        <v>1</v>
      </c>
      <c r="E1677" s="9">
        <f>_xlfn.XLOOKUP(C1677,提成标准!C:C,提成标准!H:H,"")</f>
        <v>2</v>
      </c>
      <c r="F1677" s="9">
        <f t="shared" si="83"/>
        <v>2</v>
      </c>
      <c r="G1677" s="9">
        <f>_xlfn.XLOOKUP(I1677,过机服务商重量差!A:A,过机服务商重量差!L:L)</f>
        <v>2</v>
      </c>
      <c r="H1677" s="9" t="str">
        <f ca="1">IFERROR(LOOKUP(1,0/((B1677=名单!B:B)*(VALUE(AY1677)&gt;=名单!E:E)*(VALUE(AY1677)&lt;=名单!G:G)*(AA1677="正常走货")),名单!H:H),"否")</f>
        <v>否</v>
      </c>
      <c r="I1677" s="64" t="s">
        <v>5106</v>
      </c>
      <c r="J1677" s="64" t="s">
        <v>5108</v>
      </c>
      <c r="L1677" s="65" t="s">
        <v>17</v>
      </c>
      <c r="N1677" s="64" t="s">
        <v>18</v>
      </c>
      <c r="O1677" s="66"/>
      <c r="P1677" s="66"/>
      <c r="T1677" s="66"/>
      <c r="U1677" s="65" t="s">
        <v>152</v>
      </c>
      <c r="V1677" s="65" t="s">
        <v>14385</v>
      </c>
      <c r="W1677" s="66"/>
      <c r="Y1677" s="66"/>
      <c r="Z1677" s="66"/>
      <c r="AA1677" s="65" t="s">
        <v>14382</v>
      </c>
      <c r="AQ1677" s="64">
        <v>99.18</v>
      </c>
      <c r="AV1677" s="66"/>
      <c r="AX1677" s="66"/>
      <c r="AY1677" s="67" t="s">
        <v>16072</v>
      </c>
      <c r="BE1677" s="66"/>
    </row>
    <row r="1678" spans="1:58">
      <c r="A1678" s="9" t="str">
        <f t="shared" si="81"/>
        <v>2026-01</v>
      </c>
      <c r="B1678" s="9" t="str">
        <f>_xlfn.XLOOKUP(I1678,过机服务商重量差!A:A,过机服务商重量差!G:G)</f>
        <v>007</v>
      </c>
      <c r="C1678" s="9" t="str">
        <f>IF(N1678="FBA","主营产品",IF(N1678="专线","专线",LOOKUP(1,0/((G1678&gt;=提成标准!D:D)*(G1678&lt;提成标准!E:E)),提成标准!C:C)))</f>
        <v>快递大货</v>
      </c>
      <c r="D1678" s="9">
        <f t="shared" si="82"/>
        <v>35</v>
      </c>
      <c r="E1678" s="9">
        <f>_xlfn.XLOOKUP(C1678,提成标准!C:C,提成标准!H:H,"")</f>
        <v>0.1</v>
      </c>
      <c r="F1678" s="9">
        <f t="shared" si="83"/>
        <v>3.5</v>
      </c>
      <c r="G1678" s="9">
        <f>_xlfn.XLOOKUP(I1678,过机服务商重量差!A:A,过机服务商重量差!L:L)</f>
        <v>35</v>
      </c>
      <c r="H1678" s="9" t="str">
        <f ca="1">IFERROR(LOOKUP(1,0/((B1678=名单!B:B)*(VALUE(AY1678)&gt;=名单!E:E)*(VALUE(AY1678)&lt;=名单!G:G)*(AA1678="正常走货")),名单!H:H),"否")</f>
        <v>否</v>
      </c>
      <c r="I1678" s="64" t="s">
        <v>5109</v>
      </c>
      <c r="J1678" s="64" t="s">
        <v>36</v>
      </c>
      <c r="L1678" s="65" t="s">
        <v>4937</v>
      </c>
      <c r="N1678" s="64" t="s">
        <v>18</v>
      </c>
      <c r="O1678" s="66"/>
      <c r="P1678" s="66"/>
      <c r="T1678" s="66"/>
      <c r="U1678" s="65" t="s">
        <v>120</v>
      </c>
      <c r="V1678" s="65" t="s">
        <v>14385</v>
      </c>
      <c r="W1678" s="66"/>
      <c r="Y1678" s="66"/>
      <c r="Z1678" s="66"/>
      <c r="AA1678" s="65" t="s">
        <v>14437</v>
      </c>
      <c r="AQ1678" s="64">
        <v>0</v>
      </c>
      <c r="AU1678" s="66"/>
      <c r="AV1678" s="66"/>
      <c r="AW1678" s="66"/>
      <c r="AX1678" s="66"/>
      <c r="AY1678" s="67" t="s">
        <v>16073</v>
      </c>
      <c r="BE1678" s="66"/>
    </row>
    <row r="1679" spans="1:58">
      <c r="A1679" s="9" t="str">
        <f t="shared" si="81"/>
        <v>2026-01</v>
      </c>
      <c r="B1679" s="9" t="str">
        <f>_xlfn.XLOOKUP(I1679,过机服务商重量差!A:A,过机服务商重量差!G:G)</f>
        <v>帅时莹</v>
      </c>
      <c r="C1679" s="9" t="str">
        <f>IF(N1679="FBA","主营产品",IF(N1679="专线","专线",LOOKUP(1,0/((G1679&gt;=提成标准!D:D)*(G1679&lt;提成标准!E:E)),提成标准!C:C)))</f>
        <v>快递小货</v>
      </c>
      <c r="D1679" s="9">
        <f t="shared" si="82"/>
        <v>1</v>
      </c>
      <c r="E1679" s="9">
        <f>_xlfn.XLOOKUP(C1679,提成标准!C:C,提成标准!H:H,"")</f>
        <v>2</v>
      </c>
      <c r="F1679" s="9">
        <f t="shared" si="83"/>
        <v>2</v>
      </c>
      <c r="G1679" s="9">
        <f>_xlfn.XLOOKUP(I1679,过机服务商重量差!A:A,过机服务商重量差!L:L)</f>
        <v>3.5</v>
      </c>
      <c r="H1679" s="9" t="str">
        <f ca="1">IFERROR(LOOKUP(1,0/((B1679=名单!B:B)*(VALUE(AY1679)&gt;=名单!E:E)*(VALUE(AY1679)&lt;=名单!G:G)*(AA1679="正常走货")),名单!H:H),"否")</f>
        <v>否</v>
      </c>
      <c r="I1679" s="64" t="s">
        <v>5111</v>
      </c>
      <c r="J1679" s="64" t="s">
        <v>5113</v>
      </c>
      <c r="L1679" s="65" t="s">
        <v>140</v>
      </c>
      <c r="N1679" s="64" t="s">
        <v>18</v>
      </c>
      <c r="O1679" s="66"/>
      <c r="P1679" s="66"/>
      <c r="T1679" s="66"/>
      <c r="U1679" s="65" t="s">
        <v>191</v>
      </c>
      <c r="V1679" s="65" t="s">
        <v>14413</v>
      </c>
      <c r="W1679" s="66"/>
      <c r="Y1679" s="66"/>
      <c r="Z1679" s="66"/>
      <c r="AA1679" s="65" t="s">
        <v>14382</v>
      </c>
      <c r="AQ1679" s="64">
        <v>116.08</v>
      </c>
      <c r="AV1679" s="66"/>
      <c r="AX1679" s="66"/>
      <c r="AY1679" s="67" t="s">
        <v>16074</v>
      </c>
      <c r="BC1679" s="66"/>
      <c r="BE1679" s="66"/>
    </row>
    <row r="1680" spans="1:58">
      <c r="A1680" s="9" t="str">
        <f t="shared" si="81"/>
        <v>2026-01</v>
      </c>
      <c r="B1680" s="9" t="str">
        <f>_xlfn.XLOOKUP(I1680,过机服务商重量差!A:A,过机服务商重量差!G:G)</f>
        <v>小旋风</v>
      </c>
      <c r="C1680" s="9" t="str">
        <f>IF(N1680="FBA","主营产品",IF(N1680="专线","专线",LOOKUP(1,0/((G1680&gt;=提成标准!D:D)*(G1680&lt;提成标准!E:E)),提成标准!C:C)))</f>
        <v>快递大货</v>
      </c>
      <c r="D1680" s="9">
        <f t="shared" si="82"/>
        <v>2417</v>
      </c>
      <c r="E1680" s="9">
        <f>_xlfn.XLOOKUP(C1680,提成标准!C:C,提成标准!H:H,"")</f>
        <v>0.1</v>
      </c>
      <c r="F1680" s="9">
        <f t="shared" si="83"/>
        <v>241.7</v>
      </c>
      <c r="G1680" s="9">
        <f>_xlfn.XLOOKUP(I1680,过机服务商重量差!A:A,过机服务商重量差!L:L)</f>
        <v>2417</v>
      </c>
      <c r="H1680" s="9" t="str">
        <f ca="1">IFERROR(LOOKUP(1,0/((B1680=名单!B:B)*(VALUE(AY1680)&gt;=名单!E:E)*(VALUE(AY1680)&lt;=名单!G:G)*(AA1680="正常走货")),名单!H:H),"否")</f>
        <v>否</v>
      </c>
      <c r="I1680" s="64" t="s">
        <v>5114</v>
      </c>
      <c r="J1680" s="64" t="s">
        <v>5116</v>
      </c>
      <c r="L1680" s="65" t="s">
        <v>274</v>
      </c>
      <c r="N1680" s="64" t="s">
        <v>18</v>
      </c>
      <c r="O1680" s="66"/>
      <c r="P1680" s="66"/>
      <c r="T1680" s="66"/>
      <c r="U1680" s="65" t="s">
        <v>1410</v>
      </c>
      <c r="V1680" s="65" t="s">
        <v>14410</v>
      </c>
      <c r="W1680" s="66"/>
      <c r="Y1680" s="66"/>
      <c r="Z1680" s="66"/>
      <c r="AA1680" s="65" t="s">
        <v>14382</v>
      </c>
      <c r="AQ1680" s="64">
        <v>1418.71</v>
      </c>
      <c r="AV1680" s="66"/>
      <c r="AW1680" s="66"/>
      <c r="AX1680" s="66"/>
      <c r="AY1680" s="67" t="s">
        <v>16075</v>
      </c>
      <c r="BE1680" s="66"/>
    </row>
    <row r="1681" spans="1:58">
      <c r="A1681" s="9" t="str">
        <f t="shared" si="81"/>
        <v>2026-01</v>
      </c>
      <c r="B1681" s="9" t="str">
        <f>_xlfn.XLOOKUP(I1681,过机服务商重量差!A:A,过机服务商重量差!G:G)</f>
        <v>无崖子</v>
      </c>
      <c r="C1681" s="9" t="str">
        <f>IF(N1681="FBA","主营产品",IF(N1681="专线","专线",LOOKUP(1,0/((G1681&gt;=提成标准!D:D)*(G1681&lt;提成标准!E:E)),提成标准!C:C)))</f>
        <v>快递大货</v>
      </c>
      <c r="D1681" s="9">
        <f t="shared" si="82"/>
        <v>64</v>
      </c>
      <c r="E1681" s="9">
        <f>_xlfn.XLOOKUP(C1681,提成标准!C:C,提成标准!H:H,"")</f>
        <v>0.1</v>
      </c>
      <c r="F1681" s="9">
        <f t="shared" si="83"/>
        <v>6.4</v>
      </c>
      <c r="G1681" s="9">
        <f>_xlfn.XLOOKUP(I1681,过机服务商重量差!A:A,过机服务商重量差!L:L)</f>
        <v>64</v>
      </c>
      <c r="H1681" s="9" t="str">
        <f ca="1">IFERROR(LOOKUP(1,0/((B1681=名单!B:B)*(VALUE(AY1681)&gt;=名单!E:E)*(VALUE(AY1681)&lt;=名单!G:G)*(AA1681="正常走货")),名单!H:H),"否")</f>
        <v>是</v>
      </c>
      <c r="I1681" s="64" t="s">
        <v>5117</v>
      </c>
      <c r="J1681" s="64" t="s">
        <v>5119</v>
      </c>
      <c r="L1681" s="65" t="s">
        <v>539</v>
      </c>
      <c r="N1681" s="64" t="s">
        <v>18</v>
      </c>
      <c r="O1681" s="66"/>
      <c r="P1681" s="66"/>
      <c r="T1681" s="66"/>
      <c r="U1681" s="65" t="s">
        <v>612</v>
      </c>
      <c r="V1681" s="65" t="s">
        <v>14410</v>
      </c>
      <c r="W1681" s="66"/>
      <c r="Y1681" s="66"/>
      <c r="Z1681" s="66"/>
      <c r="AA1681" s="65" t="s">
        <v>14382</v>
      </c>
      <c r="AQ1681" s="64">
        <v>217.68</v>
      </c>
      <c r="AV1681" s="66"/>
      <c r="AW1681" s="66"/>
      <c r="AX1681" s="66"/>
      <c r="AY1681" s="67" t="s">
        <v>16076</v>
      </c>
      <c r="BE1681" s="66"/>
    </row>
    <row r="1682" spans="1:58">
      <c r="A1682" s="9" t="str">
        <f t="shared" si="81"/>
        <v>2026-01</v>
      </c>
      <c r="B1682" s="9" t="str">
        <f>_xlfn.XLOOKUP(I1682,过机服务商重量差!A:A,过机服务商重量差!G:G)</f>
        <v>无崖子</v>
      </c>
      <c r="C1682" s="9" t="str">
        <f>IF(N1682="FBA","主营产品",IF(N1682="专线","专线",LOOKUP(1,0/((G1682&gt;=提成标准!D:D)*(G1682&lt;提成标准!E:E)),提成标准!C:C)))</f>
        <v>快递大货</v>
      </c>
      <c r="D1682" s="9">
        <f t="shared" si="82"/>
        <v>148</v>
      </c>
      <c r="E1682" s="9">
        <f>_xlfn.XLOOKUP(C1682,提成标准!C:C,提成标准!H:H,"")</f>
        <v>0.1</v>
      </c>
      <c r="F1682" s="9">
        <f t="shared" si="83"/>
        <v>14.8</v>
      </c>
      <c r="G1682" s="9">
        <f>_xlfn.XLOOKUP(I1682,过机服务商重量差!A:A,过机服务商重量差!L:L)</f>
        <v>148</v>
      </c>
      <c r="H1682" s="9" t="str">
        <f ca="1">IFERROR(LOOKUP(1,0/((B1682=名单!B:B)*(VALUE(AY1682)&gt;=名单!E:E)*(VALUE(AY1682)&lt;=名单!G:G)*(AA1682="正常走货")),名单!H:H),"否")</f>
        <v>是</v>
      </c>
      <c r="I1682" s="64" t="s">
        <v>5120</v>
      </c>
      <c r="J1682" s="64" t="s">
        <v>5122</v>
      </c>
      <c r="L1682" s="65" t="s">
        <v>539</v>
      </c>
      <c r="N1682" s="64" t="s">
        <v>18</v>
      </c>
      <c r="O1682" s="66"/>
      <c r="P1682" s="66"/>
      <c r="T1682" s="66"/>
      <c r="U1682" s="65" t="s">
        <v>612</v>
      </c>
      <c r="V1682" s="65" t="s">
        <v>14410</v>
      </c>
      <c r="W1682" s="66"/>
      <c r="Y1682" s="66"/>
      <c r="Z1682" s="66"/>
      <c r="AA1682" s="65" t="s">
        <v>14382</v>
      </c>
      <c r="AQ1682" s="64">
        <v>473.15</v>
      </c>
      <c r="AV1682" s="66"/>
      <c r="AX1682" s="66"/>
      <c r="AY1682" s="67" t="s">
        <v>16077</v>
      </c>
      <c r="BC1682" s="66"/>
      <c r="BE1682" s="66"/>
    </row>
    <row r="1683" spans="1:58">
      <c r="A1683" s="9" t="str">
        <f t="shared" si="81"/>
        <v>2026-01</v>
      </c>
      <c r="B1683" s="9" t="str">
        <f>_xlfn.XLOOKUP(I1683,过机服务商重量差!A:A,过机服务商重量差!G:G)</f>
        <v>007</v>
      </c>
      <c r="C1683" s="9" t="str">
        <f>IF(N1683="FBA","主营产品",IF(N1683="专线","专线",LOOKUP(1,0/((G1683&gt;=提成标准!D:D)*(G1683&lt;提成标准!E:E)),提成标准!C:C)))</f>
        <v>快递大货</v>
      </c>
      <c r="D1683" s="9">
        <f t="shared" si="82"/>
        <v>212</v>
      </c>
      <c r="E1683" s="9">
        <f>_xlfn.XLOOKUP(C1683,提成标准!C:C,提成标准!H:H,"")</f>
        <v>0.1</v>
      </c>
      <c r="F1683" s="9">
        <f t="shared" si="83"/>
        <v>21.2</v>
      </c>
      <c r="G1683" s="9">
        <f>_xlfn.XLOOKUP(I1683,过机服务商重量差!A:A,过机服务商重量差!L:L)</f>
        <v>212</v>
      </c>
      <c r="H1683" s="9" t="str">
        <f ca="1">IFERROR(LOOKUP(1,0/((B1683=名单!B:B)*(VALUE(AY1683)&gt;=名单!E:E)*(VALUE(AY1683)&lt;=名单!G:G)*(AA1683="正常走货")),名单!H:H),"否")</f>
        <v>否</v>
      </c>
      <c r="I1683" s="64" t="s">
        <v>5123</v>
      </c>
      <c r="J1683" s="64" t="s">
        <v>5125</v>
      </c>
      <c r="L1683" s="65" t="s">
        <v>168</v>
      </c>
      <c r="N1683" s="64" t="s">
        <v>18</v>
      </c>
      <c r="O1683" s="66"/>
      <c r="P1683" s="66"/>
      <c r="T1683" s="66"/>
      <c r="U1683" s="65" t="s">
        <v>191</v>
      </c>
      <c r="V1683" s="65" t="s">
        <v>14413</v>
      </c>
      <c r="W1683" s="66"/>
      <c r="Y1683" s="66"/>
      <c r="Z1683" s="66"/>
      <c r="AA1683" s="65" t="s">
        <v>14382</v>
      </c>
      <c r="AQ1683" s="64">
        <v>2968</v>
      </c>
      <c r="AU1683" s="66"/>
      <c r="AV1683" s="66"/>
      <c r="AW1683" s="66"/>
      <c r="AX1683" s="66"/>
      <c r="AY1683" s="67" t="s">
        <v>16078</v>
      </c>
      <c r="BE1683" s="66"/>
    </row>
    <row r="1684" spans="1:58">
      <c r="A1684" s="9" t="str">
        <f t="shared" si="81"/>
        <v>2026-01</v>
      </c>
      <c r="B1684" s="9" t="str">
        <f>_xlfn.XLOOKUP(I1684,过机服务商重量差!A:A,过机服务商重量差!G:G)</f>
        <v>帅时莹</v>
      </c>
      <c r="C1684" s="9" t="str">
        <f>IF(N1684="FBA","主营产品",IF(N1684="专线","专线",LOOKUP(1,0/((G1684&gt;=提成标准!D:D)*(G1684&lt;提成标准!E:E)),提成标准!C:C)))</f>
        <v>快递大货</v>
      </c>
      <c r="D1684" s="9">
        <f t="shared" si="82"/>
        <v>66</v>
      </c>
      <c r="E1684" s="9">
        <f>_xlfn.XLOOKUP(C1684,提成标准!C:C,提成标准!H:H,"")</f>
        <v>0.1</v>
      </c>
      <c r="F1684" s="9">
        <f t="shared" si="83"/>
        <v>6.6</v>
      </c>
      <c r="G1684" s="9">
        <f>_xlfn.XLOOKUP(I1684,过机服务商重量差!A:A,过机服务商重量差!L:L)</f>
        <v>66</v>
      </c>
      <c r="H1684" s="9" t="str">
        <f ca="1">IFERROR(LOOKUP(1,0/((B1684=名单!B:B)*(VALUE(AY1684)&gt;=名单!E:E)*(VALUE(AY1684)&lt;=名单!G:G)*(AA1684="正常走货")),名单!H:H),"否")</f>
        <v>否</v>
      </c>
      <c r="I1684" s="64" t="s">
        <v>5126</v>
      </c>
      <c r="J1684" s="64" t="s">
        <v>5128</v>
      </c>
      <c r="L1684" s="65" t="s">
        <v>97</v>
      </c>
      <c r="N1684" s="64" t="s">
        <v>18</v>
      </c>
      <c r="O1684" s="66"/>
      <c r="P1684" s="66"/>
      <c r="T1684" s="66"/>
      <c r="U1684" s="65" t="s">
        <v>540</v>
      </c>
      <c r="V1684" s="65" t="s">
        <v>14413</v>
      </c>
      <c r="W1684" s="66"/>
      <c r="Y1684" s="66"/>
      <c r="Z1684" s="66"/>
      <c r="AA1684" s="65" t="s">
        <v>14382</v>
      </c>
      <c r="AQ1684" s="64">
        <v>131.2</v>
      </c>
      <c r="AV1684" s="66"/>
      <c r="AX1684" s="66"/>
      <c r="AY1684" s="67" t="s">
        <v>16079</v>
      </c>
      <c r="BE1684" s="66"/>
    </row>
    <row r="1685" spans="1:58">
      <c r="A1685" s="9" t="str">
        <f t="shared" si="81"/>
        <v>2026-01</v>
      </c>
      <c r="B1685" s="9" t="str">
        <f>_xlfn.XLOOKUP(I1685,过机服务商重量差!A:A,过机服务商重量差!G:G)</f>
        <v>小旋风</v>
      </c>
      <c r="C1685" s="9" t="str">
        <f>IF(N1685="FBA","主营产品",IF(N1685="专线","专线",LOOKUP(1,0/((G1685&gt;=提成标准!D:D)*(G1685&lt;提成标准!E:E)),提成标准!C:C)))</f>
        <v>快递大货</v>
      </c>
      <c r="D1685" s="9">
        <f t="shared" si="82"/>
        <v>52</v>
      </c>
      <c r="E1685" s="9">
        <f>_xlfn.XLOOKUP(C1685,提成标准!C:C,提成标准!H:H,"")</f>
        <v>0.1</v>
      </c>
      <c r="F1685" s="9">
        <f t="shared" si="83"/>
        <v>5.2</v>
      </c>
      <c r="G1685" s="9">
        <f>_xlfn.XLOOKUP(I1685,过机服务商重量差!A:A,过机服务商重量差!L:L)</f>
        <v>52</v>
      </c>
      <c r="H1685" s="9" t="str">
        <f ca="1">IFERROR(LOOKUP(1,0/((B1685=名单!B:B)*(VALUE(AY1685)&gt;=名单!E:E)*(VALUE(AY1685)&lt;=名单!G:G)*(AA1685="正常走货")),名单!H:H),"否")</f>
        <v>否</v>
      </c>
      <c r="I1685" s="64" t="s">
        <v>5129</v>
      </c>
      <c r="J1685" s="64" t="s">
        <v>5131</v>
      </c>
      <c r="L1685" s="65" t="s">
        <v>453</v>
      </c>
      <c r="N1685" s="64" t="s">
        <v>18</v>
      </c>
      <c r="O1685" s="66"/>
      <c r="P1685" s="66"/>
      <c r="T1685" s="66"/>
      <c r="U1685" s="65" t="s">
        <v>471</v>
      </c>
      <c r="V1685" s="65" t="s">
        <v>14389</v>
      </c>
      <c r="W1685" s="66"/>
      <c r="Y1685" s="66"/>
      <c r="Z1685" s="66"/>
      <c r="AA1685" s="65" t="s">
        <v>14382</v>
      </c>
      <c r="AQ1685" s="64">
        <v>10.4</v>
      </c>
      <c r="AV1685" s="66"/>
      <c r="AW1685" s="66"/>
      <c r="AX1685" s="66"/>
      <c r="AY1685" s="67" t="s">
        <v>16080</v>
      </c>
      <c r="BE1685" s="66"/>
    </row>
    <row r="1686" spans="1:58">
      <c r="A1686" s="9" t="str">
        <f t="shared" si="81"/>
        <v>2026-01</v>
      </c>
      <c r="B1686" s="9" t="str">
        <f>_xlfn.XLOOKUP(I1686,过机服务商重量差!A:A,过机服务商重量差!G:G)</f>
        <v>小旋风</v>
      </c>
      <c r="C1686" s="9" t="str">
        <f>IF(N1686="FBA","主营产品",IF(N1686="专线","专线",LOOKUP(1,0/((G1686&gt;=提成标准!D:D)*(G1686&lt;提成标准!E:E)),提成标准!C:C)))</f>
        <v>快递大货</v>
      </c>
      <c r="D1686" s="9">
        <f t="shared" si="82"/>
        <v>21</v>
      </c>
      <c r="E1686" s="9">
        <f>_xlfn.XLOOKUP(C1686,提成标准!C:C,提成标准!H:H,"")</f>
        <v>0.1</v>
      </c>
      <c r="F1686" s="9">
        <f t="shared" si="83"/>
        <v>2.1</v>
      </c>
      <c r="G1686" s="9">
        <f>_xlfn.XLOOKUP(I1686,过机服务商重量差!A:A,过机服务商重量差!L:L)</f>
        <v>21</v>
      </c>
      <c r="H1686" s="9" t="str">
        <f ca="1">IFERROR(LOOKUP(1,0/((B1686=名单!B:B)*(VALUE(AY1686)&gt;=名单!E:E)*(VALUE(AY1686)&lt;=名单!G:G)*(AA1686="正常走货")),名单!H:H),"否")</f>
        <v>否</v>
      </c>
      <c r="I1686" s="64" t="s">
        <v>5132</v>
      </c>
      <c r="J1686" s="64" t="s">
        <v>5134</v>
      </c>
      <c r="L1686" s="64" t="s">
        <v>274</v>
      </c>
      <c r="N1686" s="64" t="s">
        <v>18</v>
      </c>
      <c r="O1686" s="66"/>
      <c r="P1686" s="66"/>
      <c r="T1686" s="66"/>
      <c r="U1686" s="65" t="s">
        <v>642</v>
      </c>
      <c r="V1686" s="65" t="s">
        <v>14413</v>
      </c>
      <c r="W1686" s="66"/>
      <c r="Y1686" s="66"/>
      <c r="Z1686" s="66"/>
      <c r="AA1686" s="65" t="s">
        <v>14382</v>
      </c>
      <c r="AQ1686" s="64">
        <v>31.5</v>
      </c>
      <c r="AU1686" s="66"/>
      <c r="AV1686" s="66"/>
      <c r="AX1686" s="66"/>
      <c r="AY1686" s="67" t="s">
        <v>16081</v>
      </c>
      <c r="BE1686" s="66"/>
      <c r="BF1686" s="66"/>
    </row>
    <row r="1687" spans="1:58">
      <c r="A1687" s="9" t="str">
        <f t="shared" si="81"/>
        <v>2026-01</v>
      </c>
      <c r="B1687" s="9" t="str">
        <f>_xlfn.XLOOKUP(I1687,过机服务商重量差!A:A,过机服务商重量差!G:G)</f>
        <v>小旋风</v>
      </c>
      <c r="C1687" s="9" t="str">
        <f>IF(N1687="FBA","主营产品",IF(N1687="专线","专线",LOOKUP(1,0/((G1687&gt;=提成标准!D:D)*(G1687&lt;提成标准!E:E)),提成标准!C:C)))</f>
        <v>快递大货</v>
      </c>
      <c r="D1687" s="9">
        <f t="shared" si="82"/>
        <v>192</v>
      </c>
      <c r="E1687" s="9">
        <f>_xlfn.XLOOKUP(C1687,提成标准!C:C,提成标准!H:H,"")</f>
        <v>0.1</v>
      </c>
      <c r="F1687" s="9">
        <f t="shared" si="83"/>
        <v>19.2</v>
      </c>
      <c r="G1687" s="9">
        <f>_xlfn.XLOOKUP(I1687,过机服务商重量差!A:A,过机服务商重量差!L:L)</f>
        <v>192</v>
      </c>
      <c r="H1687" s="9" t="str">
        <f ca="1">IFERROR(LOOKUP(1,0/((B1687=名单!B:B)*(VALUE(AY1687)&gt;=名单!E:E)*(VALUE(AY1687)&lt;=名单!G:G)*(AA1687="正常走货")),名单!H:H),"否")</f>
        <v>否</v>
      </c>
      <c r="I1687" s="64" t="s">
        <v>5135</v>
      </c>
      <c r="J1687" s="64" t="s">
        <v>5137</v>
      </c>
      <c r="L1687" s="65" t="s">
        <v>274</v>
      </c>
      <c r="N1687" s="65" t="s">
        <v>18</v>
      </c>
      <c r="O1687" s="66"/>
      <c r="P1687" s="66"/>
      <c r="T1687" s="66"/>
      <c r="U1687" s="65" t="s">
        <v>227</v>
      </c>
      <c r="V1687" s="65" t="s">
        <v>14413</v>
      </c>
      <c r="W1687" s="66"/>
      <c r="Y1687" s="66"/>
      <c r="Z1687" s="66"/>
      <c r="AA1687" s="65" t="s">
        <v>14382</v>
      </c>
      <c r="AQ1687" s="64">
        <v>96</v>
      </c>
      <c r="AU1687" s="66"/>
      <c r="AV1687" s="66"/>
      <c r="AW1687" s="66"/>
      <c r="AX1687" s="66"/>
      <c r="AY1687" s="67" t="s">
        <v>16082</v>
      </c>
      <c r="BE1687" s="66"/>
      <c r="BF1687" s="66"/>
    </row>
    <row r="1688" spans="1:58">
      <c r="A1688" s="9" t="str">
        <f t="shared" si="81"/>
        <v>2026-01</v>
      </c>
      <c r="B1688" s="9" t="str">
        <f>_xlfn.XLOOKUP(I1688,过机服务商重量差!A:A,过机服务商重量差!G:G)</f>
        <v>帅时莹</v>
      </c>
      <c r="C1688" s="9" t="str">
        <f>IF(N1688="FBA","主营产品",IF(N1688="专线","专线",LOOKUP(1,0/((G1688&gt;=提成标准!D:D)*(G1688&lt;提成标准!E:E)),提成标准!C:C)))</f>
        <v>快递小货</v>
      </c>
      <c r="D1688" s="9">
        <f t="shared" si="82"/>
        <v>1</v>
      </c>
      <c r="E1688" s="9">
        <f>_xlfn.XLOOKUP(C1688,提成标准!C:C,提成标准!H:H,"")</f>
        <v>2</v>
      </c>
      <c r="F1688" s="9">
        <f t="shared" si="83"/>
        <v>2</v>
      </c>
      <c r="G1688" s="9">
        <f>_xlfn.XLOOKUP(I1688,过机服务商重量差!A:A,过机服务商重量差!L:L)</f>
        <v>1.5</v>
      </c>
      <c r="H1688" s="9" t="str">
        <f ca="1">IFERROR(LOOKUP(1,0/((B1688=名单!B:B)*(VALUE(AY1688)&gt;=名单!E:E)*(VALUE(AY1688)&lt;=名单!G:G)*(AA1688="正常走货")),名单!H:H),"否")</f>
        <v>否</v>
      </c>
      <c r="I1688" s="64" t="s">
        <v>5138</v>
      </c>
      <c r="J1688" s="64" t="s">
        <v>5140</v>
      </c>
      <c r="L1688" s="65" t="s">
        <v>140</v>
      </c>
      <c r="N1688" s="64" t="s">
        <v>18</v>
      </c>
      <c r="O1688" s="66"/>
      <c r="P1688" s="66"/>
      <c r="T1688" s="66"/>
      <c r="U1688" s="65" t="s">
        <v>191</v>
      </c>
      <c r="V1688" s="65" t="s">
        <v>14413</v>
      </c>
      <c r="W1688" s="66"/>
      <c r="Y1688" s="66"/>
      <c r="Z1688" s="66"/>
      <c r="AA1688" s="65" t="s">
        <v>14382</v>
      </c>
      <c r="AQ1688" s="64">
        <v>62.1</v>
      </c>
      <c r="AV1688" s="66"/>
      <c r="AX1688" s="66"/>
      <c r="AY1688" s="67" t="s">
        <v>16083</v>
      </c>
      <c r="BE1688" s="66"/>
    </row>
    <row r="1689" spans="1:58">
      <c r="A1689" s="9" t="str">
        <f t="shared" si="81"/>
        <v>2026-01</v>
      </c>
      <c r="B1689" s="9" t="str">
        <f>_xlfn.XLOOKUP(I1689,过机服务商重量差!A:A,过机服务商重量差!G:G)</f>
        <v>小旋风</v>
      </c>
      <c r="C1689" s="9" t="str">
        <f>IF(N1689="FBA","主营产品",IF(N1689="专线","专线",LOOKUP(1,0/((G1689&gt;=提成标准!D:D)*(G1689&lt;提成标准!E:E)),提成标准!C:C)))</f>
        <v>快递大货</v>
      </c>
      <c r="D1689" s="9">
        <f t="shared" si="82"/>
        <v>123</v>
      </c>
      <c r="E1689" s="9">
        <f>_xlfn.XLOOKUP(C1689,提成标准!C:C,提成标准!H:H,"")</f>
        <v>0.1</v>
      </c>
      <c r="F1689" s="9">
        <f t="shared" si="83"/>
        <v>12.3</v>
      </c>
      <c r="G1689" s="9">
        <f>_xlfn.XLOOKUP(I1689,过机服务商重量差!A:A,过机服务商重量差!L:L)</f>
        <v>123</v>
      </c>
      <c r="H1689" s="9" t="str">
        <f ca="1">IFERROR(LOOKUP(1,0/((B1689=名单!B:B)*(VALUE(AY1689)&gt;=名单!E:E)*(VALUE(AY1689)&lt;=名单!G:G)*(AA1689="正常走货")),名单!H:H),"否")</f>
        <v>否</v>
      </c>
      <c r="I1689" s="64" t="s">
        <v>5141</v>
      </c>
      <c r="J1689" s="64" t="s">
        <v>5143</v>
      </c>
      <c r="L1689" s="65" t="s">
        <v>78</v>
      </c>
      <c r="N1689" s="64" t="s">
        <v>18</v>
      </c>
      <c r="O1689" s="66"/>
      <c r="P1689" s="66"/>
      <c r="T1689" s="66"/>
      <c r="U1689" s="65" t="s">
        <v>232</v>
      </c>
      <c r="V1689" s="65" t="s">
        <v>14389</v>
      </c>
      <c r="W1689" s="66"/>
      <c r="Y1689" s="66"/>
      <c r="Z1689" s="66"/>
      <c r="AA1689" s="65" t="s">
        <v>14382</v>
      </c>
      <c r="AQ1689" s="64">
        <v>209.1</v>
      </c>
      <c r="AV1689" s="66"/>
      <c r="AX1689" s="66"/>
      <c r="AY1689" s="67" t="s">
        <v>16084</v>
      </c>
      <c r="BE1689" s="66"/>
    </row>
    <row r="1690" spans="1:58">
      <c r="A1690" s="9" t="str">
        <f t="shared" si="81"/>
        <v>2026-01</v>
      </c>
      <c r="B1690" s="9" t="str">
        <f>_xlfn.XLOOKUP(I1690,过机服务商重量差!A:A,过机服务商重量差!G:G)</f>
        <v>玉麒麟</v>
      </c>
      <c r="C1690" s="9" t="str">
        <f>IF(N1690="FBA","主营产品",IF(N1690="专线","专线",LOOKUP(1,0/((G1690&gt;=提成标准!D:D)*(G1690&lt;提成标准!E:E)),提成标准!C:C)))</f>
        <v>快递小货</v>
      </c>
      <c r="D1690" s="9">
        <f t="shared" si="82"/>
        <v>1</v>
      </c>
      <c r="E1690" s="9">
        <f>_xlfn.XLOOKUP(C1690,提成标准!C:C,提成标准!H:H,"")</f>
        <v>2</v>
      </c>
      <c r="F1690" s="9">
        <f t="shared" si="83"/>
        <v>2</v>
      </c>
      <c r="G1690" s="9">
        <f>_xlfn.XLOOKUP(I1690,过机服务商重量差!A:A,过机服务商重量差!L:L)</f>
        <v>1</v>
      </c>
      <c r="H1690" s="9" t="str">
        <f ca="1">IFERROR(LOOKUP(1,0/((B1690=名单!B:B)*(VALUE(AY1690)&gt;=名单!E:E)*(VALUE(AY1690)&lt;=名单!G:G)*(AA1690="正常走货")),名单!H:H),"否")</f>
        <v>否</v>
      </c>
      <c r="I1690" s="64" t="s">
        <v>5144</v>
      </c>
      <c r="J1690" s="64" t="s">
        <v>5146</v>
      </c>
      <c r="L1690" s="65" t="s">
        <v>24</v>
      </c>
      <c r="N1690" s="64" t="s">
        <v>18</v>
      </c>
      <c r="O1690" s="66"/>
      <c r="P1690" s="66"/>
      <c r="T1690" s="66"/>
      <c r="U1690" s="65" t="s">
        <v>20</v>
      </c>
      <c r="V1690" s="64" t="s">
        <v>14381</v>
      </c>
      <c r="W1690" s="66"/>
      <c r="Y1690" s="66"/>
      <c r="Z1690" s="66"/>
      <c r="AA1690" s="65" t="s">
        <v>14382</v>
      </c>
      <c r="AQ1690" s="64">
        <v>95.1</v>
      </c>
      <c r="AU1690" s="66"/>
      <c r="AV1690" s="66"/>
      <c r="AW1690" s="66"/>
      <c r="AX1690" s="66"/>
      <c r="AY1690" s="67" t="s">
        <v>16085</v>
      </c>
      <c r="BE1690" s="66"/>
      <c r="BF1690" s="66"/>
    </row>
    <row r="1691" spans="1:58">
      <c r="A1691" s="9" t="str">
        <f t="shared" si="81"/>
        <v>2026-01</v>
      </c>
      <c r="B1691" s="9" t="str">
        <f>_xlfn.XLOOKUP(I1691,过机服务商重量差!A:A,过机服务商重量差!G:G)</f>
        <v>小旋风</v>
      </c>
      <c r="C1691" s="9" t="str">
        <f>IF(N1691="FBA","主营产品",IF(N1691="专线","专线",LOOKUP(1,0/((G1691&gt;=提成标准!D:D)*(G1691&lt;提成标准!E:E)),提成标准!C:C)))</f>
        <v>快递大货</v>
      </c>
      <c r="D1691" s="9">
        <f t="shared" si="82"/>
        <v>25</v>
      </c>
      <c r="E1691" s="9">
        <f>_xlfn.XLOOKUP(C1691,提成标准!C:C,提成标准!H:H,"")</f>
        <v>0.1</v>
      </c>
      <c r="F1691" s="9">
        <f t="shared" si="83"/>
        <v>2.5</v>
      </c>
      <c r="G1691" s="9">
        <f>_xlfn.XLOOKUP(I1691,过机服务商重量差!A:A,过机服务商重量差!L:L)</f>
        <v>25</v>
      </c>
      <c r="H1691" s="9" t="str">
        <f ca="1">IFERROR(LOOKUP(1,0/((B1691=名单!B:B)*(VALUE(AY1691)&gt;=名单!E:E)*(VALUE(AY1691)&lt;=名单!G:G)*(AA1691="正常走货")),名单!H:H),"否")</f>
        <v>否</v>
      </c>
      <c r="I1691" s="64" t="s">
        <v>5147</v>
      </c>
      <c r="J1691" s="64" t="s">
        <v>5149</v>
      </c>
      <c r="L1691" s="65" t="s">
        <v>1377</v>
      </c>
      <c r="N1691" s="65" t="s">
        <v>18</v>
      </c>
      <c r="O1691" s="66"/>
      <c r="P1691" s="66"/>
      <c r="T1691" s="66"/>
      <c r="U1691" s="65" t="s">
        <v>558</v>
      </c>
      <c r="V1691" s="65" t="s">
        <v>14413</v>
      </c>
      <c r="W1691" s="66"/>
      <c r="Y1691" s="66"/>
      <c r="Z1691" s="66"/>
      <c r="AA1691" s="65" t="s">
        <v>14382</v>
      </c>
      <c r="AQ1691" s="64">
        <v>37.5</v>
      </c>
      <c r="AU1691" s="66"/>
      <c r="AV1691" s="66"/>
      <c r="AW1691" s="66"/>
      <c r="AX1691" s="66"/>
      <c r="AY1691" s="67" t="s">
        <v>16086</v>
      </c>
      <c r="BE1691" s="66"/>
    </row>
    <row r="1692" spans="1:58">
      <c r="A1692" s="9" t="str">
        <f t="shared" si="81"/>
        <v>2026-01</v>
      </c>
      <c r="B1692" s="9" t="str">
        <f>_xlfn.XLOOKUP(I1692,过机服务商重量差!A:A,过机服务商重量差!G:G)</f>
        <v/>
      </c>
      <c r="C1692" s="9" t="str">
        <f>IF(N1692="FBA","主营产品",IF(N1692="专线","专线",LOOKUP(1,0/((G1692&gt;=提成标准!D:D)*(G1692&lt;提成标准!E:E)),提成标准!C:C)))</f>
        <v>快递大货</v>
      </c>
      <c r="D1692" s="9">
        <f t="shared" si="82"/>
        <v>4676</v>
      </c>
      <c r="E1692" s="9">
        <f>_xlfn.XLOOKUP(C1692,提成标准!C:C,提成标准!H:H,"")</f>
        <v>0.1</v>
      </c>
      <c r="F1692" s="9">
        <f t="shared" si="83"/>
        <v>467.6</v>
      </c>
      <c r="G1692" s="9">
        <f>_xlfn.XLOOKUP(I1692,过机服务商重量差!A:A,过机服务商重量差!L:L)</f>
        <v>4676</v>
      </c>
      <c r="H1692" s="9" t="str">
        <f ca="1">IFERROR(LOOKUP(1,0/((B1692=名单!B:B)*(VALUE(AY1692)&gt;=名单!E:E)*(VALUE(AY1692)&lt;=名单!G:G)*(AA1692="正常走货")),名单!H:H),"否")</f>
        <v>否</v>
      </c>
      <c r="I1692" s="64" t="s">
        <v>5150</v>
      </c>
      <c r="J1692" s="64" t="s">
        <v>36</v>
      </c>
      <c r="L1692" s="65" t="s">
        <v>1230</v>
      </c>
      <c r="N1692" s="64" t="s">
        <v>18</v>
      </c>
      <c r="O1692" s="66"/>
      <c r="P1692" s="66"/>
      <c r="T1692" s="66"/>
      <c r="U1692" s="65" t="s">
        <v>558</v>
      </c>
      <c r="V1692" s="65" t="s">
        <v>14413</v>
      </c>
      <c r="W1692" s="66"/>
      <c r="Y1692" s="66"/>
      <c r="Z1692" s="66"/>
      <c r="AA1692" s="65" t="s">
        <v>14382</v>
      </c>
      <c r="AQ1692" s="64">
        <v>700</v>
      </c>
      <c r="AV1692" s="66"/>
      <c r="AX1692" s="66"/>
      <c r="AY1692" s="67" t="s">
        <v>16087</v>
      </c>
      <c r="BE1692" s="66"/>
      <c r="BF1692" s="66"/>
    </row>
    <row r="1693" spans="1:58">
      <c r="A1693" s="9" t="str">
        <f t="shared" si="81"/>
        <v>2026-01</v>
      </c>
      <c r="B1693" s="9" t="str">
        <f>_xlfn.XLOOKUP(I1693,过机服务商重量差!A:A,过机服务商重量差!G:G)</f>
        <v>风清扬</v>
      </c>
      <c r="C1693" s="9" t="str">
        <f>IF(N1693="FBA","主营产品",IF(N1693="专线","专线",LOOKUP(1,0/((G1693&gt;=提成标准!D:D)*(G1693&lt;提成标准!E:E)),提成标准!C:C)))</f>
        <v>快递小货</v>
      </c>
      <c r="D1693" s="9">
        <f t="shared" si="82"/>
        <v>1</v>
      </c>
      <c r="E1693" s="9">
        <f>_xlfn.XLOOKUP(C1693,提成标准!C:C,提成标准!H:H,"")</f>
        <v>2</v>
      </c>
      <c r="F1693" s="9">
        <f t="shared" si="83"/>
        <v>2</v>
      </c>
      <c r="G1693" s="9">
        <f>_xlfn.XLOOKUP(I1693,过机服务商重量差!A:A,过机服务商重量差!L:L)</f>
        <v>1</v>
      </c>
      <c r="H1693" s="9" t="str">
        <f ca="1">IFERROR(LOOKUP(1,0/((B1693=名单!B:B)*(VALUE(AY1693)&gt;=名单!E:E)*(VALUE(AY1693)&lt;=名单!G:G)*(AA1693="正常走货")),名单!H:H),"否")</f>
        <v>否</v>
      </c>
      <c r="I1693" s="64" t="s">
        <v>5152</v>
      </c>
      <c r="J1693" s="64" t="s">
        <v>5154</v>
      </c>
      <c r="L1693" s="64" t="s">
        <v>144</v>
      </c>
      <c r="N1693" s="64" t="s">
        <v>18</v>
      </c>
      <c r="O1693" s="66"/>
      <c r="P1693" s="66"/>
      <c r="T1693" s="66"/>
      <c r="U1693" s="65" t="s">
        <v>90</v>
      </c>
      <c r="V1693" s="65" t="s">
        <v>14410</v>
      </c>
      <c r="W1693" s="66"/>
      <c r="Y1693" s="66"/>
      <c r="Z1693" s="66"/>
      <c r="AA1693" s="65" t="s">
        <v>14382</v>
      </c>
      <c r="AQ1693" s="64">
        <v>85.5</v>
      </c>
      <c r="AU1693" s="66"/>
      <c r="AV1693" s="66"/>
      <c r="AX1693" s="66"/>
      <c r="AY1693" s="67" t="s">
        <v>16088</v>
      </c>
      <c r="BE1693" s="66"/>
      <c r="BF1693" s="66"/>
    </row>
    <row r="1694" spans="1:58">
      <c r="A1694" s="9" t="str">
        <f t="shared" si="81"/>
        <v>2026-01</v>
      </c>
      <c r="B1694" s="9" t="str">
        <f>_xlfn.XLOOKUP(I1694,过机服务商重量差!A:A,过机服务商重量差!G:G)</f>
        <v>无崖子</v>
      </c>
      <c r="C1694" s="9" t="str">
        <f>IF(N1694="FBA","主营产品",IF(N1694="专线","专线",LOOKUP(1,0/((G1694&gt;=提成标准!D:D)*(G1694&lt;提成标准!E:E)),提成标准!C:C)))</f>
        <v>快递小货</v>
      </c>
      <c r="D1694" s="9">
        <f t="shared" si="82"/>
        <v>1</v>
      </c>
      <c r="E1694" s="9">
        <f>_xlfn.XLOOKUP(C1694,提成标准!C:C,提成标准!H:H,"")</f>
        <v>2</v>
      </c>
      <c r="F1694" s="9">
        <f t="shared" si="83"/>
        <v>2</v>
      </c>
      <c r="G1694" s="9">
        <f>_xlfn.XLOOKUP(I1694,过机服务商重量差!A:A,过机服务商重量差!L:L)</f>
        <v>19.5</v>
      </c>
      <c r="H1694" s="9" t="str">
        <f ca="1">IFERROR(LOOKUP(1,0/((B1694=名单!B:B)*(VALUE(AY1694)&gt;=名单!E:E)*(VALUE(AY1694)&lt;=名单!G:G)*(AA1694="正常走货")),名单!H:H),"否")</f>
        <v>是</v>
      </c>
      <c r="I1694" s="64" t="s">
        <v>5155</v>
      </c>
      <c r="J1694" s="64" t="s">
        <v>5157</v>
      </c>
      <c r="L1694" s="65" t="s">
        <v>845</v>
      </c>
      <c r="N1694" s="65" t="s">
        <v>18</v>
      </c>
      <c r="O1694" s="66"/>
      <c r="P1694" s="66"/>
      <c r="T1694" s="66"/>
      <c r="U1694" s="65" t="s">
        <v>86</v>
      </c>
      <c r="V1694" s="64" t="s">
        <v>14381</v>
      </c>
      <c r="W1694" s="66"/>
      <c r="Y1694" s="66"/>
      <c r="Z1694" s="66"/>
      <c r="AA1694" s="65" t="s">
        <v>14382</v>
      </c>
      <c r="AQ1694" s="64">
        <v>0</v>
      </c>
      <c r="AU1694" s="66"/>
      <c r="AV1694" s="66"/>
      <c r="AW1694" s="66"/>
      <c r="AX1694" s="66"/>
      <c r="AY1694" s="67" t="s">
        <v>16089</v>
      </c>
      <c r="BE1694" s="66"/>
      <c r="BF1694" s="66"/>
    </row>
    <row r="1695" spans="1:58">
      <c r="A1695" s="9" t="str">
        <f t="shared" si="81"/>
        <v>2026-01</v>
      </c>
      <c r="B1695" s="9" t="str">
        <f>_xlfn.XLOOKUP(I1695,过机服务商重量差!A:A,过机服务商重量差!G:G)</f>
        <v>玉麒麟</v>
      </c>
      <c r="C1695" s="9" t="str">
        <f>IF(N1695="FBA","主营产品",IF(N1695="专线","专线",LOOKUP(1,0/((G1695&gt;=提成标准!D:D)*(G1695&lt;提成标准!E:E)),提成标准!C:C)))</f>
        <v>快递大货</v>
      </c>
      <c r="D1695" s="9">
        <f t="shared" si="82"/>
        <v>25</v>
      </c>
      <c r="E1695" s="9">
        <f>_xlfn.XLOOKUP(C1695,提成标准!C:C,提成标准!H:H,"")</f>
        <v>0.1</v>
      </c>
      <c r="F1695" s="9">
        <f t="shared" si="83"/>
        <v>2.5</v>
      </c>
      <c r="G1695" s="9">
        <f>_xlfn.XLOOKUP(I1695,过机服务商重量差!A:A,过机服务商重量差!L:L)</f>
        <v>25</v>
      </c>
      <c r="H1695" s="9" t="str">
        <f ca="1">IFERROR(LOOKUP(1,0/((B1695=名单!B:B)*(VALUE(AY1695)&gt;=名单!E:E)*(VALUE(AY1695)&lt;=名单!G:G)*(AA1695="正常走货")),名单!H:H),"否")</f>
        <v>否</v>
      </c>
      <c r="I1695" s="64" t="s">
        <v>5158</v>
      </c>
      <c r="J1695" s="64" t="s">
        <v>5160</v>
      </c>
      <c r="L1695" s="64" t="s">
        <v>17</v>
      </c>
      <c r="N1695" s="64" t="s">
        <v>18</v>
      </c>
      <c r="O1695" s="66"/>
      <c r="P1695" s="66"/>
      <c r="T1695" s="66"/>
      <c r="U1695" s="65" t="s">
        <v>2305</v>
      </c>
      <c r="V1695" s="65" t="s">
        <v>14413</v>
      </c>
      <c r="W1695" s="66"/>
      <c r="Y1695" s="66"/>
      <c r="Z1695" s="66"/>
      <c r="AA1695" s="65" t="s">
        <v>14382</v>
      </c>
      <c r="AQ1695" s="64">
        <v>296</v>
      </c>
      <c r="AU1695" s="66"/>
      <c r="AV1695" s="66"/>
      <c r="AX1695" s="66"/>
      <c r="AY1695" s="67" t="s">
        <v>16090</v>
      </c>
      <c r="BE1695" s="66"/>
    </row>
    <row r="1696" spans="1:58">
      <c r="A1696" s="9" t="str">
        <f t="shared" si="81"/>
        <v>2026-01</v>
      </c>
      <c r="B1696" s="9" t="str">
        <f>_xlfn.XLOOKUP(I1696,过机服务商重量差!A:A,过机服务商重量差!G:G)</f>
        <v>小旋风</v>
      </c>
      <c r="C1696" s="9" t="str">
        <f>IF(N1696="FBA","主营产品",IF(N1696="专线","专线",LOOKUP(1,0/((G1696&gt;=提成标准!D:D)*(G1696&lt;提成标准!E:E)),提成标准!C:C)))</f>
        <v>快递大货</v>
      </c>
      <c r="D1696" s="9">
        <f t="shared" si="82"/>
        <v>423</v>
      </c>
      <c r="E1696" s="9">
        <f>_xlfn.XLOOKUP(C1696,提成标准!C:C,提成标准!H:H,"")</f>
        <v>0.1</v>
      </c>
      <c r="F1696" s="9">
        <f t="shared" si="83"/>
        <v>42.3</v>
      </c>
      <c r="G1696" s="9">
        <f>_xlfn.XLOOKUP(I1696,过机服务商重量差!A:A,过机服务商重量差!L:L)</f>
        <v>423</v>
      </c>
      <c r="H1696" s="9" t="str">
        <f ca="1">IFERROR(LOOKUP(1,0/((B1696=名单!B:B)*(VALUE(AY1696)&gt;=名单!E:E)*(VALUE(AY1696)&lt;=名单!G:G)*(AA1696="正常走货")),名单!H:H),"否")</f>
        <v>否</v>
      </c>
      <c r="I1696" s="64" t="s">
        <v>5161</v>
      </c>
      <c r="J1696" s="64" t="s">
        <v>5163</v>
      </c>
      <c r="L1696" s="65" t="s">
        <v>453</v>
      </c>
      <c r="N1696" s="64" t="s">
        <v>18</v>
      </c>
      <c r="O1696" s="66"/>
      <c r="P1696" s="66"/>
      <c r="T1696" s="66"/>
      <c r="U1696" s="65" t="s">
        <v>612</v>
      </c>
      <c r="V1696" s="65" t="s">
        <v>14410</v>
      </c>
      <c r="W1696" s="66"/>
      <c r="Y1696" s="66"/>
      <c r="Z1696" s="66"/>
      <c r="AA1696" s="65" t="s">
        <v>14382</v>
      </c>
      <c r="AQ1696" s="64">
        <v>84.5999999999999</v>
      </c>
      <c r="AU1696" s="66"/>
      <c r="AV1696" s="66"/>
      <c r="AW1696" s="66"/>
      <c r="AX1696" s="66"/>
      <c r="AY1696" s="67" t="s">
        <v>16091</v>
      </c>
      <c r="BE1696" s="66"/>
    </row>
    <row r="1697" spans="1:57">
      <c r="A1697" s="9" t="str">
        <f t="shared" si="81"/>
        <v>2026-01</v>
      </c>
      <c r="B1697" s="9" t="str">
        <f>_xlfn.XLOOKUP(I1697,过机服务商重量差!A:A,过机服务商重量差!G:G)</f>
        <v>风清扬</v>
      </c>
      <c r="C1697" s="9" t="str">
        <f>IF(N1697="FBA","主营产品",IF(N1697="专线","专线",LOOKUP(1,0/((G1697&gt;=提成标准!D:D)*(G1697&lt;提成标准!E:E)),提成标准!C:C)))</f>
        <v>快递小货</v>
      </c>
      <c r="D1697" s="9">
        <f t="shared" si="82"/>
        <v>1</v>
      </c>
      <c r="E1697" s="9">
        <f>_xlfn.XLOOKUP(C1697,提成标准!C:C,提成标准!H:H,"")</f>
        <v>2</v>
      </c>
      <c r="F1697" s="9">
        <f t="shared" si="83"/>
        <v>2</v>
      </c>
      <c r="G1697" s="9">
        <f>_xlfn.XLOOKUP(I1697,过机服务商重量差!A:A,过机服务商重量差!L:L)</f>
        <v>17</v>
      </c>
      <c r="H1697" s="9" t="str">
        <f ca="1">IFERROR(LOOKUP(1,0/((B1697=名单!B:B)*(VALUE(AY1697)&gt;=名单!E:E)*(VALUE(AY1697)&lt;=名单!G:G)*(AA1697="正常走货")),名单!H:H),"否")</f>
        <v>否</v>
      </c>
      <c r="I1697" s="64" t="s">
        <v>5164</v>
      </c>
      <c r="J1697" s="64" t="s">
        <v>5166</v>
      </c>
      <c r="L1697" s="65" t="s">
        <v>1592</v>
      </c>
      <c r="N1697" s="64" t="s">
        <v>18</v>
      </c>
      <c r="O1697" s="66"/>
      <c r="P1697" s="66"/>
      <c r="T1697" s="66"/>
      <c r="U1697" s="65" t="s">
        <v>120</v>
      </c>
      <c r="V1697" s="65" t="s">
        <v>14385</v>
      </c>
      <c r="W1697" s="66"/>
      <c r="Y1697" s="66"/>
      <c r="Z1697" s="66"/>
      <c r="AA1697" s="65" t="s">
        <v>14382</v>
      </c>
      <c r="AQ1697" s="64">
        <v>0</v>
      </c>
      <c r="AU1697" s="66"/>
      <c r="AV1697" s="66"/>
      <c r="AX1697" s="66"/>
      <c r="AY1697" s="67" t="s">
        <v>16092</v>
      </c>
      <c r="BE1697" s="66"/>
    </row>
    <row r="1698" spans="1:57">
      <c r="A1698" s="9" t="str">
        <f t="shared" si="81"/>
        <v>2026-01</v>
      </c>
      <c r="B1698" s="9" t="str">
        <f>_xlfn.XLOOKUP(I1698,过机服务商重量差!A:A,过机服务商重量差!G:G)</f>
        <v>无崖子</v>
      </c>
      <c r="C1698" s="9" t="str">
        <f>IF(N1698="FBA","主营产品",IF(N1698="专线","专线",LOOKUP(1,0/((G1698&gt;=提成标准!D:D)*(G1698&lt;提成标准!E:E)),提成标准!C:C)))</f>
        <v>快递大货</v>
      </c>
      <c r="D1698" s="9">
        <f t="shared" si="82"/>
        <v>44</v>
      </c>
      <c r="E1698" s="9">
        <f>_xlfn.XLOOKUP(C1698,提成标准!C:C,提成标准!H:H,"")</f>
        <v>0.1</v>
      </c>
      <c r="F1698" s="9">
        <f t="shared" si="83"/>
        <v>4.4</v>
      </c>
      <c r="G1698" s="9">
        <f>_xlfn.XLOOKUP(I1698,过机服务商重量差!A:A,过机服务商重量差!L:L)</f>
        <v>44</v>
      </c>
      <c r="H1698" s="9" t="str">
        <f ca="1">IFERROR(LOOKUP(1,0/((B1698=名单!B:B)*(VALUE(AY1698)&gt;=名单!E:E)*(VALUE(AY1698)&lt;=名单!G:G)*(AA1698="正常走货")),名单!H:H),"否")</f>
        <v>是</v>
      </c>
      <c r="I1698" s="64" t="s">
        <v>5167</v>
      </c>
      <c r="J1698" s="64" t="s">
        <v>5169</v>
      </c>
      <c r="L1698" s="65" t="s">
        <v>590</v>
      </c>
      <c r="N1698" s="64" t="s">
        <v>18</v>
      </c>
      <c r="O1698" s="66"/>
      <c r="P1698" s="66"/>
      <c r="T1698" s="66"/>
      <c r="U1698" s="65" t="s">
        <v>535</v>
      </c>
      <c r="V1698" s="65" t="s">
        <v>14413</v>
      </c>
      <c r="W1698" s="66"/>
      <c r="Y1698" s="66"/>
      <c r="Z1698" s="66"/>
      <c r="AA1698" s="65" t="s">
        <v>14382</v>
      </c>
      <c r="AQ1698" s="64">
        <v>213.4</v>
      </c>
      <c r="AV1698" s="66"/>
      <c r="AW1698" s="66"/>
      <c r="AX1698" s="66"/>
      <c r="AY1698" s="67" t="s">
        <v>16093</v>
      </c>
      <c r="BE1698" s="66"/>
    </row>
    <row r="1699" spans="1:57">
      <c r="A1699" s="9" t="str">
        <f t="shared" si="81"/>
        <v>2026-01</v>
      </c>
      <c r="B1699" s="9" t="str">
        <f>_xlfn.XLOOKUP(I1699,过机服务商重量差!A:A,过机服务商重量差!G:G)</f>
        <v>玉麒麟</v>
      </c>
      <c r="C1699" s="9" t="str">
        <f>IF(N1699="FBA","主营产品",IF(N1699="专线","专线",LOOKUP(1,0/((G1699&gt;=提成标准!D:D)*(G1699&lt;提成标准!E:E)),提成标准!C:C)))</f>
        <v>快递大货</v>
      </c>
      <c r="D1699" s="9">
        <f t="shared" si="82"/>
        <v>190</v>
      </c>
      <c r="E1699" s="9">
        <f>_xlfn.XLOOKUP(C1699,提成标准!C:C,提成标准!H:H,"")</f>
        <v>0.1</v>
      </c>
      <c r="F1699" s="9">
        <f t="shared" si="83"/>
        <v>19</v>
      </c>
      <c r="G1699" s="9">
        <f>_xlfn.XLOOKUP(I1699,过机服务商重量差!A:A,过机服务商重量差!L:L)</f>
        <v>190</v>
      </c>
      <c r="H1699" s="9" t="str">
        <f ca="1">IFERROR(LOOKUP(1,0/((B1699=名单!B:B)*(VALUE(AY1699)&gt;=名单!E:E)*(VALUE(AY1699)&lt;=名单!G:G)*(AA1699="正常走货")),名单!H:H),"否")</f>
        <v>否</v>
      </c>
      <c r="I1699" s="64" t="s">
        <v>5170</v>
      </c>
      <c r="J1699" s="64" t="s">
        <v>5172</v>
      </c>
      <c r="L1699" s="65" t="s">
        <v>17</v>
      </c>
      <c r="N1699" s="64" t="s">
        <v>18</v>
      </c>
      <c r="O1699" s="66"/>
      <c r="P1699" s="66"/>
      <c r="T1699" s="66"/>
      <c r="U1699" s="65" t="s">
        <v>540</v>
      </c>
      <c r="V1699" s="65" t="s">
        <v>14413</v>
      </c>
      <c r="W1699" s="66"/>
      <c r="Y1699" s="66"/>
      <c r="Z1699" s="66"/>
      <c r="AA1699" s="65" t="s">
        <v>14382</v>
      </c>
      <c r="AQ1699" s="64">
        <v>984.37</v>
      </c>
      <c r="AV1699" s="66"/>
      <c r="AW1699" s="66"/>
      <c r="AX1699" s="66"/>
      <c r="AY1699" s="67" t="s">
        <v>16094</v>
      </c>
      <c r="BE1699" s="66"/>
    </row>
    <row r="1700" spans="1:57">
      <c r="A1700" s="9" t="str">
        <f t="shared" si="81"/>
        <v>2026-01</v>
      </c>
      <c r="B1700" s="9" t="str">
        <f>_xlfn.XLOOKUP(I1700,过机服务商重量差!A:A,过机服务商重量差!G:G)</f>
        <v>风清扬</v>
      </c>
      <c r="C1700" s="9" t="str">
        <f>IF(N1700="FBA","主营产品",IF(N1700="专线","专线",LOOKUP(1,0/((G1700&gt;=提成标准!D:D)*(G1700&lt;提成标准!E:E)),提成标准!C:C)))</f>
        <v>快递大货</v>
      </c>
      <c r="D1700" s="9">
        <f t="shared" si="82"/>
        <v>408</v>
      </c>
      <c r="E1700" s="9">
        <f>_xlfn.XLOOKUP(C1700,提成标准!C:C,提成标准!H:H,"")</f>
        <v>0.1</v>
      </c>
      <c r="F1700" s="9">
        <f t="shared" si="83"/>
        <v>40.8</v>
      </c>
      <c r="G1700" s="9">
        <f>_xlfn.XLOOKUP(I1700,过机服务商重量差!A:A,过机服务商重量差!L:L)</f>
        <v>408</v>
      </c>
      <c r="H1700" s="9" t="str">
        <f ca="1">IFERROR(LOOKUP(1,0/((B1700=名单!B:B)*(VALUE(AY1700)&gt;=名单!E:E)*(VALUE(AY1700)&lt;=名单!G:G)*(AA1700="正常走货")),名单!H:H),"否")</f>
        <v>否</v>
      </c>
      <c r="I1700" s="64" t="s">
        <v>5173</v>
      </c>
      <c r="J1700" s="64" t="s">
        <v>50</v>
      </c>
      <c r="L1700" s="65" t="s">
        <v>231</v>
      </c>
      <c r="N1700" s="64" t="s">
        <v>18</v>
      </c>
      <c r="O1700" s="66"/>
      <c r="P1700" s="66"/>
      <c r="T1700" s="66"/>
      <c r="U1700" s="65" t="s">
        <v>323</v>
      </c>
      <c r="V1700" s="65" t="s">
        <v>14476</v>
      </c>
      <c r="W1700" s="66"/>
      <c r="Y1700" s="66"/>
      <c r="Z1700" s="66"/>
      <c r="AA1700" s="65" t="s">
        <v>14382</v>
      </c>
      <c r="AQ1700" s="64">
        <v>299.4</v>
      </c>
      <c r="AV1700" s="66"/>
      <c r="AW1700" s="66"/>
      <c r="AX1700" s="66"/>
      <c r="AY1700" s="67" t="s">
        <v>16095</v>
      </c>
      <c r="BE1700" s="66"/>
    </row>
    <row r="1701" spans="1:57">
      <c r="A1701" s="9" t="str">
        <f t="shared" si="81"/>
        <v>2026-01</v>
      </c>
      <c r="B1701" s="9" t="str">
        <f>_xlfn.XLOOKUP(I1701,过机服务商重量差!A:A,过机服务商重量差!G:G)</f>
        <v>玉麒麟</v>
      </c>
      <c r="C1701" s="9" t="str">
        <f>IF(N1701="FBA","主营产品",IF(N1701="专线","专线",LOOKUP(1,0/((G1701&gt;=提成标准!D:D)*(G1701&lt;提成标准!E:E)),提成标准!C:C)))</f>
        <v>快递小货</v>
      </c>
      <c r="D1701" s="9">
        <f t="shared" si="82"/>
        <v>1</v>
      </c>
      <c r="E1701" s="9">
        <f>_xlfn.XLOOKUP(C1701,提成标准!C:C,提成标准!H:H,"")</f>
        <v>2</v>
      </c>
      <c r="F1701" s="9">
        <f t="shared" si="83"/>
        <v>2</v>
      </c>
      <c r="G1701" s="9">
        <f>_xlfn.XLOOKUP(I1701,过机服务商重量差!A:A,过机服务商重量差!L:L)</f>
        <v>4.5</v>
      </c>
      <c r="H1701" s="9" t="str">
        <f ca="1">IFERROR(LOOKUP(1,0/((B1701=名单!B:B)*(VALUE(AY1701)&gt;=名单!E:E)*(VALUE(AY1701)&lt;=名单!G:G)*(AA1701="正常走货")),名单!H:H),"否")</f>
        <v>否</v>
      </c>
      <c r="I1701" s="64" t="s">
        <v>5175</v>
      </c>
      <c r="J1701" s="64" t="s">
        <v>5177</v>
      </c>
      <c r="L1701" s="65" t="s">
        <v>17</v>
      </c>
      <c r="N1701" s="64" t="s">
        <v>18</v>
      </c>
      <c r="O1701" s="66"/>
      <c r="P1701" s="66"/>
      <c r="T1701" s="66"/>
      <c r="U1701" s="65" t="s">
        <v>1262</v>
      </c>
      <c r="V1701" s="65" t="s">
        <v>14385</v>
      </c>
      <c r="W1701" s="66"/>
      <c r="Y1701" s="66"/>
      <c r="Z1701" s="66"/>
      <c r="AA1701" s="65" t="s">
        <v>14382</v>
      </c>
      <c r="AQ1701" s="64">
        <v>57.91</v>
      </c>
      <c r="AV1701" s="66"/>
      <c r="AW1701" s="66"/>
      <c r="AX1701" s="66"/>
      <c r="AY1701" s="67" t="s">
        <v>16096</v>
      </c>
      <c r="BE1701" s="66"/>
    </row>
    <row r="1702" spans="1:57">
      <c r="A1702" s="9" t="str">
        <f t="shared" si="81"/>
        <v>2026-01</v>
      </c>
      <c r="B1702" s="9" t="str">
        <f>_xlfn.XLOOKUP(I1702,过机服务商重量差!A:A,过机服务商重量差!G:G)</f>
        <v>风清扬</v>
      </c>
      <c r="C1702" s="9" t="str">
        <f>IF(N1702="FBA","主营产品",IF(N1702="专线","专线",LOOKUP(1,0/((G1702&gt;=提成标准!D:D)*(G1702&lt;提成标准!E:E)),提成标准!C:C)))</f>
        <v>快递大货</v>
      </c>
      <c r="D1702" s="9">
        <f t="shared" si="82"/>
        <v>66</v>
      </c>
      <c r="E1702" s="9">
        <f>_xlfn.XLOOKUP(C1702,提成标准!C:C,提成标准!H:H,"")</f>
        <v>0.1</v>
      </c>
      <c r="F1702" s="9">
        <f t="shared" si="83"/>
        <v>6.6</v>
      </c>
      <c r="G1702" s="9">
        <f>_xlfn.XLOOKUP(I1702,过机服务商重量差!A:A,过机服务商重量差!L:L)</f>
        <v>66</v>
      </c>
      <c r="H1702" s="9" t="str">
        <f ca="1">IFERROR(LOOKUP(1,0/((B1702=名单!B:B)*(VALUE(AY1702)&gt;=名单!E:E)*(VALUE(AY1702)&lt;=名单!G:G)*(AA1702="正常走货")),名单!H:H),"否")</f>
        <v>否</v>
      </c>
      <c r="I1702" s="64" t="s">
        <v>5178</v>
      </c>
      <c r="J1702" s="64" t="s">
        <v>5180</v>
      </c>
      <c r="L1702" s="65" t="s">
        <v>880</v>
      </c>
      <c r="N1702" s="64" t="s">
        <v>18</v>
      </c>
      <c r="O1702" s="66"/>
      <c r="P1702" s="66"/>
      <c r="T1702" s="66"/>
      <c r="U1702" s="65" t="s">
        <v>5181</v>
      </c>
      <c r="V1702" s="65" t="s">
        <v>16097</v>
      </c>
      <c r="W1702" s="66"/>
      <c r="Y1702" s="66"/>
      <c r="Z1702" s="66"/>
      <c r="AA1702" s="65" t="s">
        <v>14382</v>
      </c>
      <c r="AQ1702" s="64">
        <v>231</v>
      </c>
      <c r="AV1702" s="66"/>
      <c r="AW1702" s="66"/>
      <c r="AX1702" s="66"/>
      <c r="AY1702" s="67" t="s">
        <v>16098</v>
      </c>
      <c r="BE1702" s="66"/>
    </row>
    <row r="1703" spans="1:57">
      <c r="A1703" s="9" t="str">
        <f t="shared" si="81"/>
        <v>2026-01</v>
      </c>
      <c r="B1703" s="9" t="str">
        <f>_xlfn.XLOOKUP(I1703,过机服务商重量差!A:A,过机服务商重量差!G:G)</f>
        <v>帅时莹</v>
      </c>
      <c r="C1703" s="9" t="str">
        <f>IF(N1703="FBA","主营产品",IF(N1703="专线","专线",LOOKUP(1,0/((G1703&gt;=提成标准!D:D)*(G1703&lt;提成标准!E:E)),提成标准!C:C)))</f>
        <v>快递小货</v>
      </c>
      <c r="D1703" s="9">
        <f t="shared" si="82"/>
        <v>1</v>
      </c>
      <c r="E1703" s="9">
        <f>_xlfn.XLOOKUP(C1703,提成标准!C:C,提成标准!H:H,"")</f>
        <v>2</v>
      </c>
      <c r="F1703" s="9">
        <f t="shared" si="83"/>
        <v>2</v>
      </c>
      <c r="G1703" s="9">
        <f>_xlfn.XLOOKUP(I1703,过机服务商重量差!A:A,过机服务商重量差!L:L)</f>
        <v>1.5</v>
      </c>
      <c r="H1703" s="9" t="str">
        <f ca="1">IFERROR(LOOKUP(1,0/((B1703=名单!B:B)*(VALUE(AY1703)&gt;=名单!E:E)*(VALUE(AY1703)&lt;=名单!G:G)*(AA1703="正常走货")),名单!H:H),"否")</f>
        <v>否</v>
      </c>
      <c r="I1703" s="64" t="s">
        <v>5182</v>
      </c>
      <c r="J1703" s="64" t="s">
        <v>5184</v>
      </c>
      <c r="L1703" s="65" t="s">
        <v>140</v>
      </c>
      <c r="N1703" s="64" t="s">
        <v>18</v>
      </c>
      <c r="O1703" s="66"/>
      <c r="P1703" s="66"/>
      <c r="T1703" s="66"/>
      <c r="U1703" s="65" t="s">
        <v>99</v>
      </c>
      <c r="V1703" s="65" t="s">
        <v>14413</v>
      </c>
      <c r="W1703" s="66"/>
      <c r="Y1703" s="66"/>
      <c r="Z1703" s="66"/>
      <c r="AA1703" s="65" t="s">
        <v>14382</v>
      </c>
      <c r="AQ1703" s="64">
        <v>53.4</v>
      </c>
      <c r="AU1703" s="66"/>
      <c r="AV1703" s="66"/>
      <c r="AW1703" s="66"/>
      <c r="AX1703" s="66"/>
      <c r="AY1703" s="67" t="s">
        <v>16099</v>
      </c>
      <c r="BE1703" s="66"/>
    </row>
    <row r="1704" spans="1:57">
      <c r="A1704" s="9" t="str">
        <f t="shared" si="81"/>
        <v>2026-01</v>
      </c>
      <c r="B1704" s="9" t="str">
        <f>_xlfn.XLOOKUP(I1704,过机服务商重量差!A:A,过机服务商重量差!G:G)</f>
        <v>007</v>
      </c>
      <c r="C1704" s="9" t="str">
        <f>IF(N1704="FBA","主营产品",IF(N1704="专线","专线",LOOKUP(1,0/((G1704&gt;=提成标准!D:D)*(G1704&lt;提成标准!E:E)),提成标准!C:C)))</f>
        <v>快递大货</v>
      </c>
      <c r="D1704" s="9">
        <f t="shared" si="82"/>
        <v>22</v>
      </c>
      <c r="E1704" s="9">
        <f>_xlfn.XLOOKUP(C1704,提成标准!C:C,提成标准!H:H,"")</f>
        <v>0.1</v>
      </c>
      <c r="F1704" s="9">
        <f t="shared" si="83"/>
        <v>2.2</v>
      </c>
      <c r="G1704" s="9">
        <f>_xlfn.XLOOKUP(I1704,过机服务商重量差!A:A,过机服务商重量差!L:L)</f>
        <v>22</v>
      </c>
      <c r="H1704" s="9" t="str">
        <f ca="1">IFERROR(LOOKUP(1,0/((B1704=名单!B:B)*(VALUE(AY1704)&gt;=名单!E:E)*(VALUE(AY1704)&lt;=名单!G:G)*(AA1704="正常走货")),名单!H:H),"否")</f>
        <v>否</v>
      </c>
      <c r="I1704" s="64" t="s">
        <v>5185</v>
      </c>
      <c r="J1704" s="64" t="s">
        <v>5187</v>
      </c>
      <c r="L1704" s="65" t="s">
        <v>4937</v>
      </c>
      <c r="N1704" s="64" t="s">
        <v>18</v>
      </c>
      <c r="O1704" s="66"/>
      <c r="P1704" s="66"/>
      <c r="T1704" s="66"/>
      <c r="U1704" s="65" t="s">
        <v>4938</v>
      </c>
      <c r="V1704" s="65" t="s">
        <v>14672</v>
      </c>
      <c r="W1704" s="66"/>
      <c r="Y1704" s="66"/>
      <c r="Z1704" s="66"/>
      <c r="AA1704" s="65" t="s">
        <v>14382</v>
      </c>
      <c r="AQ1704" s="64">
        <v>390</v>
      </c>
      <c r="AU1704" s="66"/>
      <c r="AV1704" s="66"/>
      <c r="AW1704" s="66"/>
      <c r="AX1704" s="66"/>
      <c r="AY1704" s="67" t="s">
        <v>16100</v>
      </c>
      <c r="BE1704" s="66"/>
    </row>
    <row r="1705" spans="1:57">
      <c r="A1705" s="9" t="str">
        <f t="shared" si="81"/>
        <v>2026-01</v>
      </c>
      <c r="B1705" s="9" t="str">
        <f>_xlfn.XLOOKUP(I1705,过机服务商重量差!A:A,过机服务商重量差!G:G)</f>
        <v>小旋风</v>
      </c>
      <c r="C1705" s="9" t="str">
        <f>IF(N1705="FBA","主营产品",IF(N1705="专线","专线",LOOKUP(1,0/((G1705&gt;=提成标准!D:D)*(G1705&lt;提成标准!E:E)),提成标准!C:C)))</f>
        <v>快递大货</v>
      </c>
      <c r="D1705" s="9">
        <f t="shared" si="82"/>
        <v>34</v>
      </c>
      <c r="E1705" s="9">
        <f>_xlfn.XLOOKUP(C1705,提成标准!C:C,提成标准!H:H,"")</f>
        <v>0.1</v>
      </c>
      <c r="F1705" s="9">
        <f t="shared" si="83"/>
        <v>3.4</v>
      </c>
      <c r="G1705" s="9">
        <f>_xlfn.XLOOKUP(I1705,过机服务商重量差!A:A,过机服务商重量差!L:L)</f>
        <v>34</v>
      </c>
      <c r="H1705" s="9" t="str">
        <f ca="1">IFERROR(LOOKUP(1,0/((B1705=名单!B:B)*(VALUE(AY1705)&gt;=名单!E:E)*(VALUE(AY1705)&lt;=名单!G:G)*(AA1705="正常走货")),名单!H:H),"否")</f>
        <v>否</v>
      </c>
      <c r="I1705" s="64" t="s">
        <v>5188</v>
      </c>
      <c r="J1705" s="64" t="s">
        <v>5190</v>
      </c>
      <c r="L1705" s="65" t="s">
        <v>397</v>
      </c>
      <c r="N1705" s="64" t="s">
        <v>18</v>
      </c>
      <c r="O1705" s="66"/>
      <c r="P1705" s="66"/>
      <c r="T1705" s="66"/>
      <c r="U1705" s="65" t="s">
        <v>4938</v>
      </c>
      <c r="V1705" s="65" t="s">
        <v>14672</v>
      </c>
      <c r="W1705" s="66"/>
      <c r="Y1705" s="66"/>
      <c r="Z1705" s="66"/>
      <c r="AA1705" s="65" t="s">
        <v>14382</v>
      </c>
      <c r="AQ1705" s="64">
        <v>313.2</v>
      </c>
      <c r="AV1705" s="66"/>
      <c r="AW1705" s="66"/>
      <c r="AX1705" s="66"/>
      <c r="AY1705" s="67" t="s">
        <v>16101</v>
      </c>
      <c r="BE1705" s="66"/>
    </row>
    <row r="1706" spans="1:57">
      <c r="A1706" s="9" t="str">
        <f t="shared" si="81"/>
        <v>2026-01</v>
      </c>
      <c r="B1706" s="9" t="str">
        <f>_xlfn.XLOOKUP(I1706,过机服务商重量差!A:A,过机服务商重量差!G:G)</f>
        <v>小旋风</v>
      </c>
      <c r="C1706" s="9" t="str">
        <f>IF(N1706="FBA","主营产品",IF(N1706="专线","专线",LOOKUP(1,0/((G1706&gt;=提成标准!D:D)*(G1706&lt;提成标准!E:E)),提成标准!C:C)))</f>
        <v>快递大货</v>
      </c>
      <c r="D1706" s="9">
        <f t="shared" si="82"/>
        <v>21</v>
      </c>
      <c r="E1706" s="9">
        <f>_xlfn.XLOOKUP(C1706,提成标准!C:C,提成标准!H:H,"")</f>
        <v>0.1</v>
      </c>
      <c r="F1706" s="9">
        <f t="shared" si="83"/>
        <v>2.1</v>
      </c>
      <c r="G1706" s="9">
        <f>_xlfn.XLOOKUP(I1706,过机服务商重量差!A:A,过机服务商重量差!L:L)</f>
        <v>21</v>
      </c>
      <c r="H1706" s="9" t="str">
        <f ca="1">IFERROR(LOOKUP(1,0/((B1706=名单!B:B)*(VALUE(AY1706)&gt;=名单!E:E)*(VALUE(AY1706)&lt;=名单!G:G)*(AA1706="正常走货")),名单!H:H),"否")</f>
        <v>否</v>
      </c>
      <c r="I1706" s="64" t="s">
        <v>5191</v>
      </c>
      <c r="J1706" s="64" t="s">
        <v>36</v>
      </c>
      <c r="L1706" s="65" t="s">
        <v>397</v>
      </c>
      <c r="N1706" s="64" t="s">
        <v>18</v>
      </c>
      <c r="O1706" s="66"/>
      <c r="P1706" s="66"/>
      <c r="T1706" s="66"/>
      <c r="U1706" s="65" t="s">
        <v>4938</v>
      </c>
      <c r="V1706" s="65" t="s">
        <v>14672</v>
      </c>
      <c r="W1706" s="66"/>
      <c r="Y1706" s="66"/>
      <c r="Z1706" s="66"/>
      <c r="AA1706" s="65" t="s">
        <v>14437</v>
      </c>
      <c r="AQ1706" s="64">
        <v>0</v>
      </c>
      <c r="AV1706" s="66"/>
      <c r="AW1706" s="66"/>
      <c r="AX1706" s="66"/>
      <c r="AY1706" s="67" t="s">
        <v>16102</v>
      </c>
      <c r="BE1706" s="66"/>
    </row>
    <row r="1707" spans="1:57">
      <c r="A1707" s="9" t="str">
        <f t="shared" si="81"/>
        <v>2026-01</v>
      </c>
      <c r="B1707" s="9" t="str">
        <f>_xlfn.XLOOKUP(I1707,过机服务商重量差!A:A,过机服务商重量差!G:G)</f>
        <v>玉麒麟</v>
      </c>
      <c r="C1707" s="9" t="str">
        <f>IF(N1707="FBA","主营产品",IF(N1707="专线","专线",LOOKUP(1,0/((G1707&gt;=提成标准!D:D)*(G1707&lt;提成标准!E:E)),提成标准!C:C)))</f>
        <v>快递大货</v>
      </c>
      <c r="D1707" s="9">
        <f t="shared" si="82"/>
        <v>36</v>
      </c>
      <c r="E1707" s="9">
        <f>_xlfn.XLOOKUP(C1707,提成标准!C:C,提成标准!H:H,"")</f>
        <v>0.1</v>
      </c>
      <c r="F1707" s="9">
        <f t="shared" si="83"/>
        <v>3.6</v>
      </c>
      <c r="G1707" s="9">
        <f>_xlfn.XLOOKUP(I1707,过机服务商重量差!A:A,过机服务商重量差!L:L)</f>
        <v>36</v>
      </c>
      <c r="H1707" s="9" t="str">
        <f ca="1">IFERROR(LOOKUP(1,0/((B1707=名单!B:B)*(VALUE(AY1707)&gt;=名单!E:E)*(VALUE(AY1707)&lt;=名单!G:G)*(AA1707="正常走货")),名单!H:H),"否")</f>
        <v>否</v>
      </c>
      <c r="I1707" s="64" t="s">
        <v>5193</v>
      </c>
      <c r="J1707" s="64" t="s">
        <v>5195</v>
      </c>
      <c r="L1707" s="65" t="s">
        <v>17</v>
      </c>
      <c r="N1707" s="64" t="s">
        <v>18</v>
      </c>
      <c r="O1707" s="66"/>
      <c r="P1707" s="66"/>
      <c r="T1707" s="66"/>
      <c r="U1707" s="65" t="s">
        <v>2305</v>
      </c>
      <c r="V1707" s="65" t="s">
        <v>14413</v>
      </c>
      <c r="W1707" s="66"/>
      <c r="Y1707" s="66"/>
      <c r="Z1707" s="66"/>
      <c r="AA1707" s="65" t="s">
        <v>14382</v>
      </c>
      <c r="AQ1707" s="64">
        <v>37.72</v>
      </c>
      <c r="AV1707" s="66"/>
      <c r="AW1707" s="66"/>
      <c r="AX1707" s="66"/>
      <c r="AY1707" s="67" t="s">
        <v>16103</v>
      </c>
      <c r="BE1707" s="66"/>
    </row>
    <row r="1708" spans="1:57">
      <c r="A1708" s="9" t="str">
        <f t="shared" si="81"/>
        <v>2026-01</v>
      </c>
      <c r="B1708" s="9" t="str">
        <f>_xlfn.XLOOKUP(I1708,过机服务商重量差!A:A,过机服务商重量差!G:G)</f>
        <v>风清扬</v>
      </c>
      <c r="C1708" s="9" t="str">
        <f>IF(N1708="FBA","主营产品",IF(N1708="专线","专线",LOOKUP(1,0/((G1708&gt;=提成标准!D:D)*(G1708&lt;提成标准!E:E)),提成标准!C:C)))</f>
        <v>快递大货</v>
      </c>
      <c r="D1708" s="9">
        <f t="shared" si="82"/>
        <v>41</v>
      </c>
      <c r="E1708" s="9">
        <f>_xlfn.XLOOKUP(C1708,提成标准!C:C,提成标准!H:H,"")</f>
        <v>0.1</v>
      </c>
      <c r="F1708" s="9">
        <f t="shared" si="83"/>
        <v>4.1</v>
      </c>
      <c r="G1708" s="9">
        <f>_xlfn.XLOOKUP(I1708,过机服务商重量差!A:A,过机服务商重量差!L:L)</f>
        <v>41</v>
      </c>
      <c r="H1708" s="9" t="str">
        <f ca="1">IFERROR(LOOKUP(1,0/((B1708=名单!B:B)*(VALUE(AY1708)&gt;=名单!E:E)*(VALUE(AY1708)&lt;=名单!G:G)*(AA1708="正常走货")),名单!H:H),"否")</f>
        <v>否</v>
      </c>
      <c r="I1708" s="64" t="s">
        <v>5196</v>
      </c>
      <c r="J1708" s="64" t="s">
        <v>5198</v>
      </c>
      <c r="L1708" s="65" t="s">
        <v>144</v>
      </c>
      <c r="N1708" s="64" t="s">
        <v>18</v>
      </c>
      <c r="O1708" s="66"/>
      <c r="P1708" s="66"/>
      <c r="T1708" s="66"/>
      <c r="U1708" s="65" t="s">
        <v>120</v>
      </c>
      <c r="V1708" s="65" t="s">
        <v>14385</v>
      </c>
      <c r="W1708" s="66"/>
      <c r="Y1708" s="66"/>
      <c r="Z1708" s="66"/>
      <c r="AA1708" s="65" t="s">
        <v>14382</v>
      </c>
      <c r="AQ1708" s="64">
        <v>436.5</v>
      </c>
      <c r="AU1708" s="66"/>
      <c r="AV1708" s="66"/>
      <c r="AW1708" s="66"/>
      <c r="AX1708" s="66"/>
      <c r="AY1708" s="67" t="s">
        <v>16104</v>
      </c>
      <c r="BE1708" s="66"/>
    </row>
    <row r="1709" spans="1:57">
      <c r="A1709" s="9" t="str">
        <f t="shared" si="81"/>
        <v>2026-01</v>
      </c>
      <c r="B1709" s="9" t="str">
        <f>_xlfn.XLOOKUP(I1709,过机服务商重量差!A:A,过机服务商重量差!G:G)</f>
        <v>无崖子</v>
      </c>
      <c r="C1709" s="9" t="str">
        <f>IF(N1709="FBA","主营产品",IF(N1709="专线","专线",LOOKUP(1,0/((G1709&gt;=提成标准!D:D)*(G1709&lt;提成标准!E:E)),提成标准!C:C)))</f>
        <v>快递小货</v>
      </c>
      <c r="D1709" s="9">
        <f t="shared" si="82"/>
        <v>1</v>
      </c>
      <c r="E1709" s="9">
        <f>_xlfn.XLOOKUP(C1709,提成标准!C:C,提成标准!H:H,"")</f>
        <v>2</v>
      </c>
      <c r="F1709" s="9">
        <f t="shared" si="83"/>
        <v>2</v>
      </c>
      <c r="G1709" s="9">
        <f>_xlfn.XLOOKUP(I1709,过机服务商重量差!A:A,过机服务商重量差!L:L)</f>
        <v>6</v>
      </c>
      <c r="H1709" s="9" t="str">
        <f ca="1">IFERROR(LOOKUP(1,0/((B1709=名单!B:B)*(VALUE(AY1709)&gt;=名单!E:E)*(VALUE(AY1709)&lt;=名单!G:G)*(AA1709="正常走货")),名单!H:H),"否")</f>
        <v>是</v>
      </c>
      <c r="I1709" s="64" t="s">
        <v>5199</v>
      </c>
      <c r="J1709" s="64" t="s">
        <v>5201</v>
      </c>
      <c r="L1709" s="65" t="s">
        <v>603</v>
      </c>
      <c r="N1709" s="64" t="s">
        <v>18</v>
      </c>
      <c r="O1709" s="66"/>
      <c r="P1709" s="66"/>
      <c r="T1709" s="66"/>
      <c r="U1709" s="65" t="s">
        <v>223</v>
      </c>
      <c r="V1709" s="65" t="s">
        <v>14413</v>
      </c>
      <c r="W1709" s="66"/>
      <c r="Y1709" s="66"/>
      <c r="Z1709" s="66"/>
      <c r="AA1709" s="65" t="s">
        <v>14382</v>
      </c>
      <c r="AQ1709" s="64">
        <v>151.89</v>
      </c>
      <c r="AV1709" s="66"/>
      <c r="AW1709" s="66"/>
      <c r="AX1709" s="66"/>
      <c r="AY1709" s="67" t="s">
        <v>16105</v>
      </c>
      <c r="BE1709" s="66"/>
    </row>
    <row r="1710" spans="1:57">
      <c r="A1710" s="9" t="str">
        <f t="shared" si="81"/>
        <v>2026-01</v>
      </c>
      <c r="B1710" s="9" t="str">
        <f>_xlfn.XLOOKUP(I1710,过机服务商重量差!A:A,过机服务商重量差!G:G)</f>
        <v>帅时莹</v>
      </c>
      <c r="C1710" s="9" t="str">
        <f>IF(N1710="FBA","主营产品",IF(N1710="专线","专线",LOOKUP(1,0/((G1710&gt;=提成标准!D:D)*(G1710&lt;提成标准!E:E)),提成标准!C:C)))</f>
        <v>快递大货</v>
      </c>
      <c r="D1710" s="9">
        <f t="shared" si="82"/>
        <v>2914</v>
      </c>
      <c r="E1710" s="9">
        <f>_xlfn.XLOOKUP(C1710,提成标准!C:C,提成标准!H:H,"")</f>
        <v>0.1</v>
      </c>
      <c r="F1710" s="9">
        <f t="shared" si="83"/>
        <v>291.4</v>
      </c>
      <c r="G1710" s="9">
        <f>_xlfn.XLOOKUP(I1710,过机服务商重量差!A:A,过机服务商重量差!L:L)</f>
        <v>2914</v>
      </c>
      <c r="H1710" s="9" t="str">
        <f ca="1">IFERROR(LOOKUP(1,0/((B1710=名单!B:B)*(VALUE(AY1710)&gt;=名单!E:E)*(VALUE(AY1710)&lt;=名单!G:G)*(AA1710="正常走货")),名单!H:H),"否")</f>
        <v>否</v>
      </c>
      <c r="I1710" s="64" t="s">
        <v>5202</v>
      </c>
      <c r="J1710" s="64" t="s">
        <v>5204</v>
      </c>
      <c r="L1710" s="65" t="s">
        <v>97</v>
      </c>
      <c r="N1710" s="64" t="s">
        <v>18</v>
      </c>
      <c r="O1710" s="66"/>
      <c r="P1710" s="66"/>
      <c r="T1710" s="66"/>
      <c r="U1710" s="65" t="s">
        <v>187</v>
      </c>
      <c r="V1710" s="65" t="s">
        <v>14413</v>
      </c>
      <c r="W1710" s="66"/>
      <c r="Y1710" s="66"/>
      <c r="Z1710" s="66"/>
      <c r="AA1710" s="65" t="s">
        <v>14382</v>
      </c>
      <c r="AQ1710" s="64">
        <v>2032.25</v>
      </c>
      <c r="AU1710" s="66"/>
      <c r="AV1710" s="66"/>
      <c r="AW1710" s="66"/>
      <c r="AX1710" s="66"/>
      <c r="AY1710" s="67" t="s">
        <v>16106</v>
      </c>
      <c r="BE1710" s="66"/>
    </row>
    <row r="1711" spans="1:57">
      <c r="A1711" s="9" t="str">
        <f t="shared" si="81"/>
        <v>2026-01</v>
      </c>
      <c r="B1711" s="9" t="str">
        <f>_xlfn.XLOOKUP(I1711,过机服务商重量差!A:A,过机服务商重量差!G:G)</f>
        <v>玉麒麟</v>
      </c>
      <c r="C1711" s="9" t="str">
        <f>IF(N1711="FBA","主营产品",IF(N1711="专线","专线",LOOKUP(1,0/((G1711&gt;=提成标准!D:D)*(G1711&lt;提成标准!E:E)),提成标准!C:C)))</f>
        <v>快递大货</v>
      </c>
      <c r="D1711" s="9">
        <f t="shared" si="82"/>
        <v>24</v>
      </c>
      <c r="E1711" s="9">
        <f>_xlfn.XLOOKUP(C1711,提成标准!C:C,提成标准!H:H,"")</f>
        <v>0.1</v>
      </c>
      <c r="F1711" s="9">
        <f t="shared" si="83"/>
        <v>2.4</v>
      </c>
      <c r="G1711" s="9">
        <f>_xlfn.XLOOKUP(I1711,过机服务商重量差!A:A,过机服务商重量差!L:L)</f>
        <v>24</v>
      </c>
      <c r="H1711" s="9" t="str">
        <f ca="1">IFERROR(LOOKUP(1,0/((B1711=名单!B:B)*(VALUE(AY1711)&gt;=名单!E:E)*(VALUE(AY1711)&lt;=名单!G:G)*(AA1711="正常走货")),名单!H:H),"否")</f>
        <v>否</v>
      </c>
      <c r="I1711" s="64" t="s">
        <v>5205</v>
      </c>
      <c r="J1711" s="64" t="s">
        <v>5207</v>
      </c>
      <c r="L1711" s="65" t="s">
        <v>256</v>
      </c>
      <c r="N1711" s="64" t="s">
        <v>18</v>
      </c>
      <c r="O1711" s="66"/>
      <c r="P1711" s="66"/>
      <c r="T1711" s="66"/>
      <c r="U1711" s="65" t="s">
        <v>604</v>
      </c>
      <c r="V1711" s="65" t="s">
        <v>14410</v>
      </c>
      <c r="W1711" s="66"/>
      <c r="Y1711" s="66"/>
      <c r="Z1711" s="66"/>
      <c r="AA1711" s="65" t="s">
        <v>14382</v>
      </c>
      <c r="AQ1711" s="64">
        <v>630</v>
      </c>
      <c r="AV1711" s="66"/>
      <c r="AW1711" s="66"/>
      <c r="AX1711" s="66"/>
      <c r="AY1711" s="67" t="s">
        <v>16107</v>
      </c>
      <c r="BE1711" s="66"/>
    </row>
    <row r="1712" spans="1:57">
      <c r="A1712" s="9" t="str">
        <f t="shared" si="81"/>
        <v>2026-01</v>
      </c>
      <c r="B1712" s="9" t="str">
        <f>_xlfn.XLOOKUP(I1712,过机服务商重量差!A:A,过机服务商重量差!G:G)</f>
        <v>风清扬</v>
      </c>
      <c r="C1712" s="9" t="str">
        <f>IF(N1712="FBA","主营产品",IF(N1712="专线","专线",LOOKUP(1,0/((G1712&gt;=提成标准!D:D)*(G1712&lt;提成标准!E:E)),提成标准!C:C)))</f>
        <v>快递大货</v>
      </c>
      <c r="D1712" s="9">
        <f t="shared" si="82"/>
        <v>1483</v>
      </c>
      <c r="E1712" s="9">
        <f>_xlfn.XLOOKUP(C1712,提成标准!C:C,提成标准!H:H,"")</f>
        <v>0.1</v>
      </c>
      <c r="F1712" s="9">
        <f t="shared" si="83"/>
        <v>148.3</v>
      </c>
      <c r="G1712" s="9">
        <f>_xlfn.XLOOKUP(I1712,过机服务商重量差!A:A,过机服务商重量差!L:L)</f>
        <v>1483</v>
      </c>
      <c r="H1712" s="9" t="str">
        <f ca="1">IFERROR(LOOKUP(1,0/((B1712=名单!B:B)*(VALUE(AY1712)&gt;=名单!E:E)*(VALUE(AY1712)&lt;=名单!G:G)*(AA1712="正常走货")),名单!H:H),"否")</f>
        <v>否</v>
      </c>
      <c r="I1712" s="64" t="s">
        <v>5208</v>
      </c>
      <c r="J1712" s="64" t="s">
        <v>5210</v>
      </c>
      <c r="L1712" s="65" t="s">
        <v>231</v>
      </c>
      <c r="N1712" s="64" t="s">
        <v>18</v>
      </c>
      <c r="O1712" s="66"/>
      <c r="P1712" s="66"/>
      <c r="T1712" s="66"/>
      <c r="U1712" s="65" t="s">
        <v>3634</v>
      </c>
      <c r="V1712" s="65" t="s">
        <v>14476</v>
      </c>
      <c r="W1712" s="66"/>
      <c r="Y1712" s="66"/>
      <c r="Z1712" s="66"/>
      <c r="AA1712" s="65" t="s">
        <v>14382</v>
      </c>
      <c r="AQ1712" s="64">
        <v>1186.4</v>
      </c>
      <c r="AV1712" s="66"/>
      <c r="AW1712" s="66"/>
      <c r="AX1712" s="66"/>
      <c r="AY1712" s="67" t="s">
        <v>16108</v>
      </c>
      <c r="BE1712" s="66"/>
    </row>
    <row r="1713" spans="1:58">
      <c r="A1713" s="9" t="str">
        <f t="shared" si="81"/>
        <v>2026-01</v>
      </c>
      <c r="B1713" s="9" t="str">
        <f>_xlfn.XLOOKUP(I1713,过机服务商重量差!A:A,过机服务商重量差!G:G)</f>
        <v>玉麒麟</v>
      </c>
      <c r="C1713" s="9" t="str">
        <f>IF(N1713="FBA","主营产品",IF(N1713="专线","专线",LOOKUP(1,0/((G1713&gt;=提成标准!D:D)*(G1713&lt;提成标准!E:E)),提成标准!C:C)))</f>
        <v>快递小货</v>
      </c>
      <c r="D1713" s="9">
        <f t="shared" si="82"/>
        <v>1</v>
      </c>
      <c r="E1713" s="9">
        <f>_xlfn.XLOOKUP(C1713,提成标准!C:C,提成标准!H:H,"")</f>
        <v>2</v>
      </c>
      <c r="F1713" s="9">
        <f t="shared" si="83"/>
        <v>2</v>
      </c>
      <c r="G1713" s="9">
        <f>_xlfn.XLOOKUP(I1713,过机服务商重量差!A:A,过机服务商重量差!L:L)</f>
        <v>2</v>
      </c>
      <c r="H1713" s="9" t="str">
        <f ca="1">IFERROR(LOOKUP(1,0/((B1713=名单!B:B)*(VALUE(AY1713)&gt;=名单!E:E)*(VALUE(AY1713)&lt;=名单!G:G)*(AA1713="正常走货")),名单!H:H),"否")</f>
        <v>否</v>
      </c>
      <c r="I1713" s="64" t="s">
        <v>5211</v>
      </c>
      <c r="J1713" s="64" t="s">
        <v>5213</v>
      </c>
      <c r="L1713" s="65" t="s">
        <v>256</v>
      </c>
      <c r="N1713" s="64" t="s">
        <v>18</v>
      </c>
      <c r="O1713" s="66"/>
      <c r="P1713" s="66"/>
      <c r="T1713" s="66"/>
      <c r="U1713" s="65" t="s">
        <v>540</v>
      </c>
      <c r="V1713" s="65" t="s">
        <v>14413</v>
      </c>
      <c r="W1713" s="66"/>
      <c r="Y1713" s="66"/>
      <c r="Z1713" s="66"/>
      <c r="AA1713" s="65" t="s">
        <v>14382</v>
      </c>
      <c r="AQ1713" s="64">
        <v>60</v>
      </c>
      <c r="AV1713" s="66"/>
      <c r="AW1713" s="66"/>
      <c r="AX1713" s="66"/>
      <c r="AY1713" s="67" t="s">
        <v>16109</v>
      </c>
      <c r="BE1713" s="66"/>
    </row>
    <row r="1714" spans="1:58">
      <c r="A1714" s="9" t="str">
        <f t="shared" si="81"/>
        <v>2026-01</v>
      </c>
      <c r="B1714" s="9" t="str">
        <f>_xlfn.XLOOKUP(I1714,过机服务商重量差!A:A,过机服务商重量差!G:G)</f>
        <v>玉麒麟</v>
      </c>
      <c r="C1714" s="9" t="str">
        <f>IF(N1714="FBA","主营产品",IF(N1714="专线","专线",LOOKUP(1,0/((G1714&gt;=提成标准!D:D)*(G1714&lt;提成标准!E:E)),提成标准!C:C)))</f>
        <v>快递大货</v>
      </c>
      <c r="D1714" s="9">
        <f t="shared" si="82"/>
        <v>29</v>
      </c>
      <c r="E1714" s="9">
        <f>_xlfn.XLOOKUP(C1714,提成标准!C:C,提成标准!H:H,"")</f>
        <v>0.1</v>
      </c>
      <c r="F1714" s="9">
        <f t="shared" si="83"/>
        <v>2.9</v>
      </c>
      <c r="G1714" s="9">
        <f>_xlfn.XLOOKUP(I1714,过机服务商重量差!A:A,过机服务商重量差!L:L)</f>
        <v>29</v>
      </c>
      <c r="H1714" s="9" t="str">
        <f ca="1">IFERROR(LOOKUP(1,0/((B1714=名单!B:B)*(VALUE(AY1714)&gt;=名单!E:E)*(VALUE(AY1714)&lt;=名单!G:G)*(AA1714="正常走货")),名单!H:H),"否")</f>
        <v>否</v>
      </c>
      <c r="I1714" s="64" t="s">
        <v>5214</v>
      </c>
      <c r="J1714" s="64" t="s">
        <v>5216</v>
      </c>
      <c r="L1714" s="65" t="s">
        <v>17</v>
      </c>
      <c r="N1714" s="64" t="s">
        <v>18</v>
      </c>
      <c r="O1714" s="66"/>
      <c r="P1714" s="66"/>
      <c r="T1714" s="66"/>
      <c r="U1714" s="65" t="s">
        <v>390</v>
      </c>
      <c r="V1714" s="65" t="s">
        <v>14389</v>
      </c>
      <c r="W1714" s="66"/>
      <c r="Y1714" s="66"/>
      <c r="Z1714" s="66"/>
      <c r="AA1714" s="65" t="s">
        <v>14382</v>
      </c>
      <c r="AQ1714" s="64">
        <v>483.1</v>
      </c>
      <c r="AV1714" s="66"/>
      <c r="AX1714" s="66"/>
      <c r="AY1714" s="67" t="s">
        <v>16110</v>
      </c>
      <c r="BC1714" s="66"/>
      <c r="BE1714" s="66"/>
      <c r="BF1714" s="66"/>
    </row>
    <row r="1715" spans="1:58">
      <c r="A1715" s="9" t="str">
        <f t="shared" si="81"/>
        <v>2026-01</v>
      </c>
      <c r="B1715" s="9" t="str">
        <f>_xlfn.XLOOKUP(I1715,过机服务商重量差!A:A,过机服务商重量差!G:G)</f>
        <v>无崖子</v>
      </c>
      <c r="C1715" s="9" t="str">
        <f>IF(N1715="FBA","主营产品",IF(N1715="专线","专线",LOOKUP(1,0/((G1715&gt;=提成标准!D:D)*(G1715&lt;提成标准!E:E)),提成标准!C:C)))</f>
        <v>快递小货</v>
      </c>
      <c r="D1715" s="9">
        <f t="shared" si="82"/>
        <v>1</v>
      </c>
      <c r="E1715" s="9">
        <f>_xlfn.XLOOKUP(C1715,提成标准!C:C,提成标准!H:H,"")</f>
        <v>2</v>
      </c>
      <c r="F1715" s="9">
        <f t="shared" si="83"/>
        <v>2</v>
      </c>
      <c r="G1715" s="9">
        <f>_xlfn.XLOOKUP(I1715,过机服务商重量差!A:A,过机服务商重量差!L:L)</f>
        <v>0.5</v>
      </c>
      <c r="H1715" s="9" t="str">
        <f ca="1">IFERROR(LOOKUP(1,0/((B1715=名单!B:B)*(VALUE(AY1715)&gt;=名单!E:E)*(VALUE(AY1715)&lt;=名单!G:G)*(AA1715="正常走货")),名单!H:H),"否")</f>
        <v>是</v>
      </c>
      <c r="I1715" s="64" t="s">
        <v>5217</v>
      </c>
      <c r="J1715" s="64" t="s">
        <v>5219</v>
      </c>
      <c r="L1715" s="64" t="s">
        <v>160</v>
      </c>
      <c r="N1715" s="64" t="s">
        <v>18</v>
      </c>
      <c r="O1715" s="66"/>
      <c r="P1715" s="66"/>
      <c r="T1715" s="66"/>
      <c r="U1715" s="65" t="s">
        <v>207</v>
      </c>
      <c r="V1715" s="65" t="s">
        <v>14410</v>
      </c>
      <c r="W1715" s="66"/>
      <c r="Y1715" s="66"/>
      <c r="Z1715" s="66"/>
      <c r="AA1715" s="65" t="s">
        <v>14382</v>
      </c>
      <c r="AQ1715" s="64">
        <v>0</v>
      </c>
      <c r="AV1715" s="66"/>
      <c r="AX1715" s="66"/>
      <c r="AY1715" s="67" t="s">
        <v>16111</v>
      </c>
      <c r="BC1715" s="66"/>
      <c r="BE1715" s="66"/>
    </row>
    <row r="1716" spans="1:58">
      <c r="A1716" s="9" t="str">
        <f t="shared" si="81"/>
        <v>2026-01</v>
      </c>
      <c r="B1716" s="9" t="str">
        <f>_xlfn.XLOOKUP(I1716,过机服务商重量差!A:A,过机服务商重量差!G:G)</f>
        <v>无崖子</v>
      </c>
      <c r="C1716" s="9" t="str">
        <f>IF(N1716="FBA","主营产品",IF(N1716="专线","专线",LOOKUP(1,0/((G1716&gt;=提成标准!D:D)*(G1716&lt;提成标准!E:E)),提成标准!C:C)))</f>
        <v>快递小货</v>
      </c>
      <c r="D1716" s="9">
        <f t="shared" si="82"/>
        <v>1</v>
      </c>
      <c r="E1716" s="9">
        <f>_xlfn.XLOOKUP(C1716,提成标准!C:C,提成标准!H:H,"")</f>
        <v>2</v>
      </c>
      <c r="F1716" s="9">
        <f t="shared" si="83"/>
        <v>2</v>
      </c>
      <c r="G1716" s="9">
        <f>_xlfn.XLOOKUP(I1716,过机服务商重量差!A:A,过机服务商重量差!L:L)</f>
        <v>0.5</v>
      </c>
      <c r="H1716" s="9" t="str">
        <f ca="1">IFERROR(LOOKUP(1,0/((B1716=名单!B:B)*(VALUE(AY1716)&gt;=名单!E:E)*(VALUE(AY1716)&lt;=名单!G:G)*(AA1716="正常走货")),名单!H:H),"否")</f>
        <v>是</v>
      </c>
      <c r="I1716" s="64" t="s">
        <v>5220</v>
      </c>
      <c r="J1716" s="64" t="s">
        <v>5222</v>
      </c>
      <c r="L1716" s="65" t="s">
        <v>160</v>
      </c>
      <c r="N1716" s="64" t="s">
        <v>18</v>
      </c>
      <c r="O1716" s="66"/>
      <c r="P1716" s="66"/>
      <c r="T1716" s="66"/>
      <c r="U1716" s="65" t="s">
        <v>207</v>
      </c>
      <c r="V1716" s="65" t="s">
        <v>14410</v>
      </c>
      <c r="W1716" s="66"/>
      <c r="Y1716" s="66"/>
      <c r="Z1716" s="66"/>
      <c r="AA1716" s="65" t="s">
        <v>14382</v>
      </c>
      <c r="AQ1716" s="64">
        <v>0</v>
      </c>
      <c r="AU1716" s="66"/>
      <c r="AV1716" s="66"/>
      <c r="AX1716" s="66"/>
      <c r="AY1716" s="67" t="s">
        <v>16112</v>
      </c>
      <c r="BC1716" s="66"/>
      <c r="BE1716" s="66"/>
      <c r="BF1716" s="66"/>
    </row>
    <row r="1717" spans="1:58">
      <c r="A1717" s="9" t="str">
        <f t="shared" si="81"/>
        <v>2026-01</v>
      </c>
      <c r="B1717" s="9" t="str">
        <f>_xlfn.XLOOKUP(I1717,过机服务商重量差!A:A,过机服务商重量差!G:G)</f>
        <v>玉麒麟</v>
      </c>
      <c r="C1717" s="9" t="str">
        <f>IF(N1717="FBA","主营产品",IF(N1717="专线","专线",LOOKUP(1,0/((G1717&gt;=提成标准!D:D)*(G1717&lt;提成标准!E:E)),提成标准!C:C)))</f>
        <v>快递小货</v>
      </c>
      <c r="D1717" s="9">
        <f t="shared" si="82"/>
        <v>1</v>
      </c>
      <c r="E1717" s="9">
        <f>_xlfn.XLOOKUP(C1717,提成标准!C:C,提成标准!H:H,"")</f>
        <v>2</v>
      </c>
      <c r="F1717" s="9">
        <f t="shared" si="83"/>
        <v>2</v>
      </c>
      <c r="G1717" s="9">
        <f>_xlfn.XLOOKUP(I1717,过机服务商重量差!A:A,过机服务商重量差!L:L)</f>
        <v>1.5</v>
      </c>
      <c r="H1717" s="9" t="str">
        <f ca="1">IFERROR(LOOKUP(1,0/((B1717=名单!B:B)*(VALUE(AY1717)&gt;=名单!E:E)*(VALUE(AY1717)&lt;=名单!G:G)*(AA1717="正常走货")),名单!H:H),"否")</f>
        <v>否</v>
      </c>
      <c r="I1717" s="64" t="s">
        <v>5223</v>
      </c>
      <c r="J1717" s="64" t="s">
        <v>5225</v>
      </c>
      <c r="L1717" s="65" t="s">
        <v>17</v>
      </c>
      <c r="N1717" s="64" t="s">
        <v>18</v>
      </c>
      <c r="O1717" s="66"/>
      <c r="P1717" s="66"/>
      <c r="T1717" s="66"/>
      <c r="U1717" s="65" t="s">
        <v>20</v>
      </c>
      <c r="V1717" s="65" t="s">
        <v>14381</v>
      </c>
      <c r="W1717" s="66"/>
      <c r="Y1717" s="66"/>
      <c r="Z1717" s="66"/>
      <c r="AA1717" s="65" t="s">
        <v>14382</v>
      </c>
      <c r="AQ1717" s="64">
        <v>67.37</v>
      </c>
      <c r="AV1717" s="66"/>
      <c r="AX1717" s="66"/>
      <c r="AY1717" s="67" t="s">
        <v>16113</v>
      </c>
      <c r="BC1717" s="66"/>
      <c r="BE1717" s="66"/>
      <c r="BF1717" s="66"/>
    </row>
    <row r="1718" spans="1:58">
      <c r="A1718" s="9" t="str">
        <f t="shared" si="81"/>
        <v>2026-01</v>
      </c>
      <c r="B1718" s="9" t="str">
        <f>_xlfn.XLOOKUP(I1718,过机服务商重量差!A:A,过机服务商重量差!G:G)</f>
        <v>玉麒麟</v>
      </c>
      <c r="C1718" s="9" t="str">
        <f>IF(N1718="FBA","主营产品",IF(N1718="专线","专线",LOOKUP(1,0/((G1718&gt;=提成标准!D:D)*(G1718&lt;提成标准!E:E)),提成标准!C:C)))</f>
        <v>快递小货</v>
      </c>
      <c r="D1718" s="9">
        <f t="shared" si="82"/>
        <v>1</v>
      </c>
      <c r="E1718" s="9">
        <f>_xlfn.XLOOKUP(C1718,提成标准!C:C,提成标准!H:H,"")</f>
        <v>2</v>
      </c>
      <c r="F1718" s="9">
        <f t="shared" si="83"/>
        <v>2</v>
      </c>
      <c r="G1718" s="9">
        <f>_xlfn.XLOOKUP(I1718,过机服务商重量差!A:A,过机服务商重量差!L:L)</f>
        <v>0.5</v>
      </c>
      <c r="H1718" s="9" t="str">
        <f ca="1">IFERROR(LOOKUP(1,0/((B1718=名单!B:B)*(VALUE(AY1718)&gt;=名单!E:E)*(VALUE(AY1718)&lt;=名单!G:G)*(AA1718="正常走货")),名单!H:H),"否")</f>
        <v>否</v>
      </c>
      <c r="I1718" s="64" t="s">
        <v>5226</v>
      </c>
      <c r="J1718" s="64" t="s">
        <v>5228</v>
      </c>
      <c r="L1718" s="65" t="s">
        <v>17</v>
      </c>
      <c r="N1718" s="64" t="s">
        <v>18</v>
      </c>
      <c r="O1718" s="66"/>
      <c r="P1718" s="66"/>
      <c r="T1718" s="66"/>
      <c r="U1718" s="65" t="s">
        <v>203</v>
      </c>
      <c r="V1718" s="65" t="s">
        <v>14381</v>
      </c>
      <c r="W1718" s="66"/>
      <c r="Y1718" s="66"/>
      <c r="Z1718" s="66"/>
      <c r="AA1718" s="65" t="s">
        <v>14382</v>
      </c>
      <c r="AQ1718" s="64">
        <v>71.5</v>
      </c>
      <c r="AV1718" s="66"/>
      <c r="AW1718" s="66"/>
      <c r="AX1718" s="66"/>
      <c r="AY1718" s="67" t="s">
        <v>16114</v>
      </c>
      <c r="BE1718" s="66"/>
    </row>
    <row r="1719" spans="1:58">
      <c r="A1719" s="9" t="str">
        <f t="shared" si="81"/>
        <v>2026-01</v>
      </c>
      <c r="B1719" s="9" t="str">
        <f>_xlfn.XLOOKUP(I1719,过机服务商重量差!A:A,过机服务商重量差!G:G)</f>
        <v>玉麒麟</v>
      </c>
      <c r="C1719" s="9" t="str">
        <f>IF(N1719="FBA","主营产品",IF(N1719="专线","专线",LOOKUP(1,0/((G1719&gt;=提成标准!D:D)*(G1719&lt;提成标准!E:E)),提成标准!C:C)))</f>
        <v>快递大货</v>
      </c>
      <c r="D1719" s="9">
        <f t="shared" si="82"/>
        <v>62</v>
      </c>
      <c r="E1719" s="9">
        <f>_xlfn.XLOOKUP(C1719,提成标准!C:C,提成标准!H:H,"")</f>
        <v>0.1</v>
      </c>
      <c r="F1719" s="9">
        <f t="shared" si="83"/>
        <v>6.2</v>
      </c>
      <c r="G1719" s="9">
        <f>_xlfn.XLOOKUP(I1719,过机服务商重量差!A:A,过机服务商重量差!L:L)</f>
        <v>62</v>
      </c>
      <c r="H1719" s="9" t="str">
        <f ca="1">IFERROR(LOOKUP(1,0/((B1719=名单!B:B)*(VALUE(AY1719)&gt;=名单!E:E)*(VALUE(AY1719)&lt;=名单!G:G)*(AA1719="正常走货")),名单!H:H),"否")</f>
        <v>否</v>
      </c>
      <c r="I1719" s="64" t="s">
        <v>5229</v>
      </c>
      <c r="J1719" s="64" t="s">
        <v>5231</v>
      </c>
      <c r="L1719" s="65" t="s">
        <v>17</v>
      </c>
      <c r="N1719" s="64" t="s">
        <v>18</v>
      </c>
      <c r="O1719" s="66"/>
      <c r="P1719" s="66"/>
      <c r="T1719" s="66"/>
      <c r="U1719" s="65" t="s">
        <v>1262</v>
      </c>
      <c r="V1719" s="65" t="s">
        <v>14385</v>
      </c>
      <c r="W1719" s="66"/>
      <c r="Y1719" s="66"/>
      <c r="Z1719" s="66"/>
      <c r="AA1719" s="65" t="s">
        <v>14382</v>
      </c>
      <c r="AQ1719" s="64">
        <v>327</v>
      </c>
      <c r="AV1719" s="66"/>
      <c r="AW1719" s="66"/>
      <c r="AX1719" s="66"/>
      <c r="AY1719" s="67" t="s">
        <v>16115</v>
      </c>
      <c r="BE1719" s="66"/>
    </row>
    <row r="1720" spans="1:58">
      <c r="A1720" s="9" t="str">
        <f t="shared" si="81"/>
        <v>2026-01</v>
      </c>
      <c r="B1720" s="9" t="str">
        <f>_xlfn.XLOOKUP(I1720,过机服务商重量差!A:A,过机服务商重量差!G:G)</f>
        <v>无崖子</v>
      </c>
      <c r="C1720" s="9" t="str">
        <f>IF(N1720="FBA","主营产品",IF(N1720="专线","专线",LOOKUP(1,0/((G1720&gt;=提成标准!D:D)*(G1720&lt;提成标准!E:E)),提成标准!C:C)))</f>
        <v>快递小货</v>
      </c>
      <c r="D1720" s="9">
        <f t="shared" si="82"/>
        <v>1</v>
      </c>
      <c r="E1720" s="9">
        <f>_xlfn.XLOOKUP(C1720,提成标准!C:C,提成标准!H:H,"")</f>
        <v>2</v>
      </c>
      <c r="F1720" s="9">
        <f t="shared" si="83"/>
        <v>2</v>
      </c>
      <c r="G1720" s="9">
        <f>_xlfn.XLOOKUP(I1720,过机服务商重量差!A:A,过机服务商重量差!L:L)</f>
        <v>5</v>
      </c>
      <c r="H1720" s="9" t="str">
        <f ca="1">IFERROR(LOOKUP(1,0/((B1720=名单!B:B)*(VALUE(AY1720)&gt;=名单!E:E)*(VALUE(AY1720)&lt;=名单!G:G)*(AA1720="正常走货")),名单!H:H),"否")</f>
        <v>是</v>
      </c>
      <c r="I1720" s="64" t="s">
        <v>5232</v>
      </c>
      <c r="J1720" s="64" t="s">
        <v>5234</v>
      </c>
      <c r="L1720" s="65" t="s">
        <v>590</v>
      </c>
      <c r="N1720" s="64" t="s">
        <v>18</v>
      </c>
      <c r="O1720" s="66"/>
      <c r="P1720" s="66"/>
      <c r="T1720" s="66"/>
      <c r="U1720" s="65" t="s">
        <v>191</v>
      </c>
      <c r="V1720" s="65" t="s">
        <v>14413</v>
      </c>
      <c r="W1720" s="66"/>
      <c r="Y1720" s="66"/>
      <c r="Z1720" s="66"/>
      <c r="AA1720" s="65" t="s">
        <v>14382</v>
      </c>
      <c r="AQ1720" s="64">
        <v>133.82</v>
      </c>
      <c r="AU1720" s="66"/>
      <c r="AV1720" s="66"/>
      <c r="AX1720" s="66"/>
      <c r="AY1720" s="67" t="s">
        <v>16116</v>
      </c>
      <c r="BC1720" s="66"/>
      <c r="BE1720" s="66"/>
      <c r="BF1720" s="66"/>
    </row>
    <row r="1721" spans="1:58">
      <c r="A1721" s="9" t="str">
        <f t="shared" si="81"/>
        <v>2026-01</v>
      </c>
      <c r="B1721" s="9" t="str">
        <f>_xlfn.XLOOKUP(I1721,过机服务商重量差!A:A,过机服务商重量差!G:G)</f>
        <v>无崖子</v>
      </c>
      <c r="C1721" s="9" t="str">
        <f>IF(N1721="FBA","主营产品",IF(N1721="专线","专线",LOOKUP(1,0/((G1721&gt;=提成标准!D:D)*(G1721&lt;提成标准!E:E)),提成标准!C:C)))</f>
        <v>快递小货</v>
      </c>
      <c r="D1721" s="9">
        <f t="shared" si="82"/>
        <v>1</v>
      </c>
      <c r="E1721" s="9">
        <f>_xlfn.XLOOKUP(C1721,提成标准!C:C,提成标准!H:H,"")</f>
        <v>2</v>
      </c>
      <c r="F1721" s="9">
        <f t="shared" si="83"/>
        <v>2</v>
      </c>
      <c r="G1721" s="9">
        <f>_xlfn.XLOOKUP(I1721,过机服务商重量差!A:A,过机服务商重量差!L:L)</f>
        <v>5</v>
      </c>
      <c r="H1721" s="9" t="str">
        <f ca="1">IFERROR(LOOKUP(1,0/((B1721=名单!B:B)*(VALUE(AY1721)&gt;=名单!E:E)*(VALUE(AY1721)&lt;=名单!G:G)*(AA1721="正常走货")),名单!H:H),"否")</f>
        <v>是</v>
      </c>
      <c r="I1721" s="64" t="s">
        <v>5235</v>
      </c>
      <c r="J1721" s="64" t="s">
        <v>5237</v>
      </c>
      <c r="L1721" s="65" t="s">
        <v>590</v>
      </c>
      <c r="N1721" s="64" t="s">
        <v>18</v>
      </c>
      <c r="O1721" s="66"/>
      <c r="P1721" s="66"/>
      <c r="T1721" s="66"/>
      <c r="U1721" s="65" t="s">
        <v>191</v>
      </c>
      <c r="V1721" s="65" t="s">
        <v>14413</v>
      </c>
      <c r="W1721" s="66"/>
      <c r="Y1721" s="66"/>
      <c r="Z1721" s="66"/>
      <c r="AA1721" s="65" t="s">
        <v>14382</v>
      </c>
      <c r="AQ1721" s="64">
        <v>133.82</v>
      </c>
      <c r="AV1721" s="66"/>
      <c r="AX1721" s="66"/>
      <c r="AY1721" s="67" t="s">
        <v>16117</v>
      </c>
      <c r="BC1721" s="66"/>
      <c r="BE1721" s="66"/>
    </row>
    <row r="1722" spans="1:58">
      <c r="A1722" s="9" t="str">
        <f t="shared" si="81"/>
        <v>2026-01</v>
      </c>
      <c r="B1722" s="9" t="str">
        <f>_xlfn.XLOOKUP(I1722,过机服务商重量差!A:A,过机服务商重量差!G:G)</f>
        <v>无崖子</v>
      </c>
      <c r="C1722" s="9" t="str">
        <f>IF(N1722="FBA","主营产品",IF(N1722="专线","专线",LOOKUP(1,0/((G1722&gt;=提成标准!D:D)*(G1722&lt;提成标准!E:E)),提成标准!C:C)))</f>
        <v>快递小货</v>
      </c>
      <c r="D1722" s="9">
        <f t="shared" si="82"/>
        <v>1</v>
      </c>
      <c r="E1722" s="9">
        <f>_xlfn.XLOOKUP(C1722,提成标准!C:C,提成标准!H:H,"")</f>
        <v>2</v>
      </c>
      <c r="F1722" s="9">
        <f t="shared" si="83"/>
        <v>2</v>
      </c>
      <c r="G1722" s="9">
        <f>_xlfn.XLOOKUP(I1722,过机服务商重量差!A:A,过机服务商重量差!L:L)</f>
        <v>5</v>
      </c>
      <c r="H1722" s="9" t="str">
        <f ca="1">IFERROR(LOOKUP(1,0/((B1722=名单!B:B)*(VALUE(AY1722)&gt;=名单!E:E)*(VALUE(AY1722)&lt;=名单!G:G)*(AA1722="正常走货")),名单!H:H),"否")</f>
        <v>是</v>
      </c>
      <c r="I1722" s="64" t="s">
        <v>5238</v>
      </c>
      <c r="J1722" s="64" t="s">
        <v>5240</v>
      </c>
      <c r="L1722" s="65" t="s">
        <v>590</v>
      </c>
      <c r="N1722" s="64" t="s">
        <v>18</v>
      </c>
      <c r="O1722" s="66"/>
      <c r="P1722" s="66"/>
      <c r="T1722" s="66"/>
      <c r="U1722" s="65" t="s">
        <v>191</v>
      </c>
      <c r="V1722" s="65" t="s">
        <v>14413</v>
      </c>
      <c r="W1722" s="66"/>
      <c r="Y1722" s="66"/>
      <c r="Z1722" s="66"/>
      <c r="AA1722" s="65" t="s">
        <v>14382</v>
      </c>
      <c r="AQ1722" s="64">
        <v>133.82</v>
      </c>
      <c r="AV1722" s="66"/>
      <c r="AX1722" s="66"/>
      <c r="AY1722" s="67" t="s">
        <v>16118</v>
      </c>
      <c r="BE1722" s="66"/>
      <c r="BF1722" s="66"/>
    </row>
    <row r="1723" spans="1:58">
      <c r="A1723" s="9" t="str">
        <f t="shared" si="81"/>
        <v>2026-01</v>
      </c>
      <c r="B1723" s="9" t="str">
        <f>_xlfn.XLOOKUP(I1723,过机服务商重量差!A:A,过机服务商重量差!G:G)</f>
        <v>无崖子</v>
      </c>
      <c r="C1723" s="9" t="str">
        <f>IF(N1723="FBA","主营产品",IF(N1723="专线","专线",LOOKUP(1,0/((G1723&gt;=提成标准!D:D)*(G1723&lt;提成标准!E:E)),提成标准!C:C)))</f>
        <v>快递小货</v>
      </c>
      <c r="D1723" s="9">
        <f t="shared" si="82"/>
        <v>1</v>
      </c>
      <c r="E1723" s="9">
        <f>_xlfn.XLOOKUP(C1723,提成标准!C:C,提成标准!H:H,"")</f>
        <v>2</v>
      </c>
      <c r="F1723" s="9">
        <f t="shared" si="83"/>
        <v>2</v>
      </c>
      <c r="G1723" s="9">
        <f>_xlfn.XLOOKUP(I1723,过机服务商重量差!A:A,过机服务商重量差!L:L)</f>
        <v>6</v>
      </c>
      <c r="H1723" s="9" t="str">
        <f ca="1">IFERROR(LOOKUP(1,0/((B1723=名单!B:B)*(VALUE(AY1723)&gt;=名单!E:E)*(VALUE(AY1723)&lt;=名单!G:G)*(AA1723="正常走货")),名单!H:H),"否")</f>
        <v>是</v>
      </c>
      <c r="I1723" s="64" t="s">
        <v>5241</v>
      </c>
      <c r="J1723" s="64" t="s">
        <v>5243</v>
      </c>
      <c r="L1723" s="65" t="s">
        <v>590</v>
      </c>
      <c r="N1723" s="64" t="s">
        <v>18</v>
      </c>
      <c r="O1723" s="66"/>
      <c r="P1723" s="66"/>
      <c r="T1723" s="66"/>
      <c r="U1723" s="65" t="s">
        <v>191</v>
      </c>
      <c r="V1723" s="65" t="s">
        <v>14413</v>
      </c>
      <c r="W1723" s="66"/>
      <c r="Y1723" s="66"/>
      <c r="Z1723" s="66"/>
      <c r="AA1723" s="65" t="s">
        <v>14382</v>
      </c>
      <c r="AQ1723" s="64">
        <v>133.82</v>
      </c>
      <c r="AU1723" s="66"/>
      <c r="AV1723" s="66"/>
      <c r="AX1723" s="66"/>
      <c r="AY1723" s="67" t="s">
        <v>16119</v>
      </c>
      <c r="BC1723" s="66"/>
      <c r="BE1723" s="66"/>
    </row>
    <row r="1724" spans="1:58">
      <c r="A1724" s="9" t="str">
        <f t="shared" ref="A1724:A1787" si="84">MID(AY1724,1,7)</f>
        <v>2026-01</v>
      </c>
      <c r="B1724" s="9" t="str">
        <f>_xlfn.XLOOKUP(I1724,过机服务商重量差!A:A,过机服务商重量差!G:G)</f>
        <v>007</v>
      </c>
      <c r="C1724" s="9" t="str">
        <f>IF(N1724="FBA","主营产品",IF(N1724="专线","专线",LOOKUP(1,0/((G1724&gt;=提成标准!D:D)*(G1724&lt;提成标准!E:E)),提成标准!C:C)))</f>
        <v>快递大货</v>
      </c>
      <c r="D1724" s="9">
        <f t="shared" si="82"/>
        <v>47</v>
      </c>
      <c r="E1724" s="9">
        <f>_xlfn.XLOOKUP(C1724,提成标准!C:C,提成标准!H:H,"")</f>
        <v>0.1</v>
      </c>
      <c r="F1724" s="9">
        <f t="shared" si="83"/>
        <v>4.7</v>
      </c>
      <c r="G1724" s="9">
        <f>_xlfn.XLOOKUP(I1724,过机服务商重量差!A:A,过机服务商重量差!L:L)</f>
        <v>47</v>
      </c>
      <c r="H1724" s="9" t="str">
        <f ca="1">IFERROR(LOOKUP(1,0/((B1724=名单!B:B)*(VALUE(AY1724)&gt;=名单!E:E)*(VALUE(AY1724)&lt;=名单!G:G)*(AA1724="正常走货")),名单!H:H),"否")</f>
        <v>否</v>
      </c>
      <c r="I1724" s="64" t="s">
        <v>5244</v>
      </c>
      <c r="J1724" s="64" t="s">
        <v>5246</v>
      </c>
      <c r="L1724" s="65" t="s">
        <v>168</v>
      </c>
      <c r="N1724" s="64" t="s">
        <v>18</v>
      </c>
      <c r="O1724" s="66"/>
      <c r="P1724" s="66"/>
      <c r="T1724" s="66"/>
      <c r="U1724" s="65" t="s">
        <v>215</v>
      </c>
      <c r="V1724" s="65" t="s">
        <v>14381</v>
      </c>
      <c r="W1724" s="66"/>
      <c r="Y1724" s="66"/>
      <c r="Z1724" s="66"/>
      <c r="AA1724" s="65" t="s">
        <v>14382</v>
      </c>
      <c r="AQ1724" s="64">
        <v>997</v>
      </c>
      <c r="AU1724" s="66"/>
      <c r="AV1724" s="66"/>
      <c r="AX1724" s="66"/>
      <c r="AY1724" s="67" t="s">
        <v>16120</v>
      </c>
      <c r="BC1724" s="66"/>
      <c r="BE1724" s="66"/>
      <c r="BF1724" s="66"/>
    </row>
    <row r="1725" spans="1:58">
      <c r="A1725" s="9" t="str">
        <f t="shared" si="84"/>
        <v>2026-01</v>
      </c>
      <c r="B1725" s="9" t="str">
        <f>_xlfn.XLOOKUP(I1725,过机服务商重量差!A:A,过机服务商重量差!G:G)</f>
        <v>玉麒麟</v>
      </c>
      <c r="C1725" s="9" t="str">
        <f>IF(N1725="FBA","主营产品",IF(N1725="专线","专线",LOOKUP(1,0/((G1725&gt;=提成标准!D:D)*(G1725&lt;提成标准!E:E)),提成标准!C:C)))</f>
        <v>快递大货</v>
      </c>
      <c r="D1725" s="9">
        <f t="shared" si="82"/>
        <v>36</v>
      </c>
      <c r="E1725" s="9">
        <f>_xlfn.XLOOKUP(C1725,提成标准!C:C,提成标准!H:H,"")</f>
        <v>0.1</v>
      </c>
      <c r="F1725" s="9">
        <f t="shared" si="83"/>
        <v>3.6</v>
      </c>
      <c r="G1725" s="9">
        <f>_xlfn.XLOOKUP(I1725,过机服务商重量差!A:A,过机服务商重量差!L:L)</f>
        <v>36</v>
      </c>
      <c r="H1725" s="9" t="str">
        <f ca="1">IFERROR(LOOKUP(1,0/((B1725=名单!B:B)*(VALUE(AY1725)&gt;=名单!E:E)*(VALUE(AY1725)&lt;=名单!G:G)*(AA1725="正常走货")),名单!H:H),"否")</f>
        <v>否</v>
      </c>
      <c r="I1725" s="64" t="s">
        <v>5247</v>
      </c>
      <c r="J1725" s="64" t="s">
        <v>5249</v>
      </c>
      <c r="L1725" s="65" t="s">
        <v>17</v>
      </c>
      <c r="N1725" s="64" t="s">
        <v>18</v>
      </c>
      <c r="O1725" s="66"/>
      <c r="P1725" s="66"/>
      <c r="T1725" s="66"/>
      <c r="U1725" s="65" t="s">
        <v>337</v>
      </c>
      <c r="V1725" s="65" t="s">
        <v>14381</v>
      </c>
      <c r="W1725" s="66"/>
      <c r="Y1725" s="66"/>
      <c r="Z1725" s="66"/>
      <c r="AA1725" s="65" t="s">
        <v>14382</v>
      </c>
      <c r="AQ1725" s="64">
        <v>145</v>
      </c>
      <c r="AV1725" s="66"/>
      <c r="AW1725" s="66"/>
      <c r="AX1725" s="66"/>
      <c r="AY1725" s="67" t="s">
        <v>16121</v>
      </c>
      <c r="BE1725" s="66"/>
    </row>
    <row r="1726" spans="1:58">
      <c r="A1726" s="9" t="str">
        <f t="shared" si="84"/>
        <v>2026-01</v>
      </c>
      <c r="B1726" s="9" t="str">
        <f>_xlfn.XLOOKUP(I1726,过机服务商重量差!A:A,过机服务商重量差!G:G)</f>
        <v>小旋风</v>
      </c>
      <c r="C1726" s="9" t="str">
        <f>IF(N1726="FBA","主营产品",IF(N1726="专线","专线",LOOKUP(1,0/((G1726&gt;=提成标准!D:D)*(G1726&lt;提成标准!E:E)),提成标准!C:C)))</f>
        <v>快递大货</v>
      </c>
      <c r="D1726" s="9">
        <f t="shared" ref="D1726:D1789" si="85">IF(C1726="快递小货",1,IF(C1726="主营产品",0,G1726))</f>
        <v>22</v>
      </c>
      <c r="E1726" s="9">
        <f>_xlfn.XLOOKUP(C1726,提成标准!C:C,提成标准!H:H,"")</f>
        <v>0.1</v>
      </c>
      <c r="F1726" s="9">
        <f t="shared" ref="F1726:F1789" si="86">D1726*E1726</f>
        <v>2.2</v>
      </c>
      <c r="G1726" s="9">
        <f>_xlfn.XLOOKUP(I1726,过机服务商重量差!A:A,过机服务商重量差!L:L)</f>
        <v>22</v>
      </c>
      <c r="H1726" s="9" t="str">
        <f ca="1">IFERROR(LOOKUP(1,0/((B1726=名单!B:B)*(VALUE(AY1726)&gt;=名单!E:E)*(VALUE(AY1726)&lt;=名单!G:G)*(AA1726="正常走货")),名单!H:H),"否")</f>
        <v>否</v>
      </c>
      <c r="I1726" s="64" t="s">
        <v>5250</v>
      </c>
      <c r="J1726" s="64" t="s">
        <v>5252</v>
      </c>
      <c r="L1726" s="65" t="s">
        <v>428</v>
      </c>
      <c r="N1726" s="64" t="s">
        <v>18</v>
      </c>
      <c r="O1726" s="66"/>
      <c r="P1726" s="66"/>
      <c r="T1726" s="66"/>
      <c r="U1726" s="65" t="s">
        <v>442</v>
      </c>
      <c r="V1726" s="65" t="s">
        <v>14413</v>
      </c>
      <c r="W1726" s="66"/>
      <c r="Y1726" s="66"/>
      <c r="Z1726" s="66"/>
      <c r="AA1726" s="65" t="s">
        <v>14382</v>
      </c>
      <c r="AQ1726" s="64">
        <v>96</v>
      </c>
      <c r="AV1726" s="66"/>
      <c r="AX1726" s="66"/>
      <c r="AY1726" s="67" t="s">
        <v>16122</v>
      </c>
      <c r="BE1726" s="66"/>
      <c r="BF1726" s="66"/>
    </row>
    <row r="1727" spans="1:58">
      <c r="A1727" s="9" t="str">
        <f t="shared" si="84"/>
        <v>2026-01</v>
      </c>
      <c r="B1727" s="9" t="str">
        <f>_xlfn.XLOOKUP(I1727,过机服务商重量差!A:A,过机服务商重量差!G:G)</f>
        <v>帅时莹</v>
      </c>
      <c r="C1727" s="9" t="str">
        <f>IF(N1727="FBA","主营产品",IF(N1727="专线","专线",LOOKUP(1,0/((G1727&gt;=提成标准!D:D)*(G1727&lt;提成标准!E:E)),提成标准!C:C)))</f>
        <v>快递小货</v>
      </c>
      <c r="D1727" s="9">
        <f t="shared" si="85"/>
        <v>1</v>
      </c>
      <c r="E1727" s="9">
        <f>_xlfn.XLOOKUP(C1727,提成标准!C:C,提成标准!H:H,"")</f>
        <v>2</v>
      </c>
      <c r="F1727" s="9">
        <f t="shared" si="86"/>
        <v>2</v>
      </c>
      <c r="G1727" s="9">
        <f>_xlfn.XLOOKUP(I1727,过机服务商重量差!A:A,过机服务商重量差!L:L)</f>
        <v>9.5</v>
      </c>
      <c r="H1727" s="9" t="str">
        <f ca="1">IFERROR(LOOKUP(1,0/((B1727=名单!B:B)*(VALUE(AY1727)&gt;=名单!E:E)*(VALUE(AY1727)&lt;=名单!G:G)*(AA1727="正常走货")),名单!H:H),"否")</f>
        <v>否</v>
      </c>
      <c r="I1727" s="64" t="s">
        <v>5253</v>
      </c>
      <c r="J1727" s="64" t="s">
        <v>5255</v>
      </c>
      <c r="L1727" s="65" t="s">
        <v>140</v>
      </c>
      <c r="N1727" s="64" t="s">
        <v>18</v>
      </c>
      <c r="O1727" s="66"/>
      <c r="P1727" s="66"/>
      <c r="T1727" s="66"/>
      <c r="U1727" s="65" t="s">
        <v>442</v>
      </c>
      <c r="V1727" s="65" t="s">
        <v>14413</v>
      </c>
      <c r="W1727" s="66"/>
      <c r="Y1727" s="66"/>
      <c r="Z1727" s="66"/>
      <c r="AA1727" s="65" t="s">
        <v>14382</v>
      </c>
      <c r="AQ1727" s="64">
        <v>67.89</v>
      </c>
      <c r="AU1727" s="66"/>
      <c r="AV1727" s="66"/>
      <c r="AX1727" s="66"/>
      <c r="AY1727" s="67" t="s">
        <v>16123</v>
      </c>
      <c r="BE1727" s="66"/>
      <c r="BF1727" s="66"/>
    </row>
    <row r="1728" spans="1:58">
      <c r="A1728" s="9" t="str">
        <f t="shared" si="84"/>
        <v>2026-01</v>
      </c>
      <c r="B1728" s="9" t="str">
        <f>_xlfn.XLOOKUP(I1728,过机服务商重量差!A:A,过机服务商重量差!G:G)</f>
        <v>小旋风</v>
      </c>
      <c r="C1728" s="9" t="str">
        <f>IF(N1728="FBA","主营产品",IF(N1728="专线","专线",LOOKUP(1,0/((G1728&gt;=提成标准!D:D)*(G1728&lt;提成标准!E:E)),提成标准!C:C)))</f>
        <v>快递大货</v>
      </c>
      <c r="D1728" s="9">
        <f t="shared" si="85"/>
        <v>173</v>
      </c>
      <c r="E1728" s="9">
        <f>_xlfn.XLOOKUP(C1728,提成标准!C:C,提成标准!H:H,"")</f>
        <v>0.1</v>
      </c>
      <c r="F1728" s="9">
        <f t="shared" si="86"/>
        <v>17.3</v>
      </c>
      <c r="G1728" s="9">
        <f>_xlfn.XLOOKUP(I1728,过机服务商重量差!A:A,过机服务商重量差!L:L)</f>
        <v>173</v>
      </c>
      <c r="H1728" s="9" t="str">
        <f ca="1">IFERROR(LOOKUP(1,0/((B1728=名单!B:B)*(VALUE(AY1728)&gt;=名单!E:E)*(VALUE(AY1728)&lt;=名单!G:G)*(AA1728="正常走货")),名单!H:H),"否")</f>
        <v>否</v>
      </c>
      <c r="I1728" s="64" t="s">
        <v>5256</v>
      </c>
      <c r="J1728" s="64" t="s">
        <v>5258</v>
      </c>
      <c r="L1728" s="65" t="s">
        <v>274</v>
      </c>
      <c r="N1728" s="64" t="s">
        <v>18</v>
      </c>
      <c r="O1728" s="66"/>
      <c r="P1728" s="66"/>
      <c r="T1728" s="66"/>
      <c r="U1728" s="65" t="s">
        <v>90</v>
      </c>
      <c r="V1728" s="65" t="s">
        <v>14410</v>
      </c>
      <c r="W1728" s="66"/>
      <c r="Y1728" s="66"/>
      <c r="Z1728" s="66"/>
      <c r="AA1728" s="65" t="s">
        <v>14382</v>
      </c>
      <c r="AQ1728" s="64">
        <v>86.5</v>
      </c>
      <c r="AU1728" s="66"/>
      <c r="AV1728" s="66"/>
      <c r="AX1728" s="66"/>
      <c r="AY1728" s="67" t="s">
        <v>16124</v>
      </c>
      <c r="BC1728" s="66"/>
      <c r="BE1728" s="66"/>
    </row>
    <row r="1729" spans="1:58">
      <c r="A1729" s="9" t="str">
        <f t="shared" si="84"/>
        <v>2026-01</v>
      </c>
      <c r="B1729" s="9" t="str">
        <f>_xlfn.XLOOKUP(I1729,过机服务商重量差!A:A,过机服务商重量差!G:G)</f>
        <v>无崖子</v>
      </c>
      <c r="C1729" s="9" t="str">
        <f>IF(N1729="FBA","主营产品",IF(N1729="专线","专线",LOOKUP(1,0/((G1729&gt;=提成标准!D:D)*(G1729&lt;提成标准!E:E)),提成标准!C:C)))</f>
        <v>快递大货</v>
      </c>
      <c r="D1729" s="9">
        <f t="shared" si="85"/>
        <v>26</v>
      </c>
      <c r="E1729" s="9">
        <f>_xlfn.XLOOKUP(C1729,提成标准!C:C,提成标准!H:H,"")</f>
        <v>0.1</v>
      </c>
      <c r="F1729" s="9">
        <f t="shared" si="86"/>
        <v>2.6</v>
      </c>
      <c r="G1729" s="9">
        <f>_xlfn.XLOOKUP(I1729,过机服务商重量差!A:A,过机服务商重量差!L:L)</f>
        <v>26</v>
      </c>
      <c r="H1729" s="9" t="str">
        <f ca="1">IFERROR(LOOKUP(1,0/((B1729=名单!B:B)*(VALUE(AY1729)&gt;=名单!E:E)*(VALUE(AY1729)&lt;=名单!G:G)*(AA1729="正常走货")),名单!H:H),"否")</f>
        <v>是</v>
      </c>
      <c r="I1729" s="64" t="s">
        <v>5259</v>
      </c>
      <c r="J1729" s="64" t="s">
        <v>5261</v>
      </c>
      <c r="L1729" s="65" t="s">
        <v>1273</v>
      </c>
      <c r="N1729" s="64" t="s">
        <v>18</v>
      </c>
      <c r="O1729" s="66"/>
      <c r="P1729" s="66"/>
      <c r="T1729" s="66"/>
      <c r="U1729" s="65" t="s">
        <v>145</v>
      </c>
      <c r="V1729" s="65" t="s">
        <v>14410</v>
      </c>
      <c r="W1729" s="66"/>
      <c r="Y1729" s="66"/>
      <c r="Z1729" s="66"/>
      <c r="AA1729" s="65" t="s">
        <v>14382</v>
      </c>
      <c r="AQ1729" s="64">
        <v>0</v>
      </c>
      <c r="AU1729" s="66"/>
      <c r="AV1729" s="66"/>
      <c r="AX1729" s="66"/>
      <c r="AY1729" s="67" t="s">
        <v>16125</v>
      </c>
      <c r="BC1729" s="66"/>
      <c r="BE1729" s="66"/>
    </row>
    <row r="1730" spans="1:58">
      <c r="A1730" s="9" t="str">
        <f t="shared" si="84"/>
        <v>2026-01</v>
      </c>
      <c r="B1730" s="9" t="str">
        <f>_xlfn.XLOOKUP(I1730,过机服务商重量差!A:A,过机服务商重量差!G:G)</f>
        <v>玉麒麟</v>
      </c>
      <c r="C1730" s="9" t="str">
        <f>IF(N1730="FBA","主营产品",IF(N1730="专线","专线",LOOKUP(1,0/((G1730&gt;=提成标准!D:D)*(G1730&lt;提成标准!E:E)),提成标准!C:C)))</f>
        <v>快递小货</v>
      </c>
      <c r="D1730" s="9">
        <f t="shared" si="85"/>
        <v>1</v>
      </c>
      <c r="E1730" s="9">
        <f>_xlfn.XLOOKUP(C1730,提成标准!C:C,提成标准!H:H,"")</f>
        <v>2</v>
      </c>
      <c r="F1730" s="9">
        <f t="shared" si="86"/>
        <v>2</v>
      </c>
      <c r="G1730" s="9">
        <f>_xlfn.XLOOKUP(I1730,过机服务商重量差!A:A,过机服务商重量差!L:L)</f>
        <v>7.5</v>
      </c>
      <c r="H1730" s="9" t="str">
        <f ca="1">IFERROR(LOOKUP(1,0/((B1730=名单!B:B)*(VALUE(AY1730)&gt;=名单!E:E)*(VALUE(AY1730)&lt;=名单!G:G)*(AA1730="正常走货")),名单!H:H),"否")</f>
        <v>否</v>
      </c>
      <c r="I1730" s="64" t="s">
        <v>5262</v>
      </c>
      <c r="J1730" s="64" t="s">
        <v>5264</v>
      </c>
      <c r="L1730" s="64" t="s">
        <v>17</v>
      </c>
      <c r="N1730" s="64" t="s">
        <v>18</v>
      </c>
      <c r="O1730" s="66"/>
      <c r="P1730" s="66"/>
      <c r="T1730" s="66"/>
      <c r="U1730" s="65" t="s">
        <v>227</v>
      </c>
      <c r="V1730" s="65" t="s">
        <v>14413</v>
      </c>
      <c r="W1730" s="66"/>
      <c r="Y1730" s="66"/>
      <c r="Z1730" s="66"/>
      <c r="AA1730" s="65" t="s">
        <v>14382</v>
      </c>
      <c r="AQ1730" s="64">
        <v>108.47</v>
      </c>
      <c r="AU1730" s="66"/>
      <c r="AV1730" s="66"/>
      <c r="AX1730" s="66"/>
      <c r="AY1730" s="67" t="s">
        <v>16126</v>
      </c>
      <c r="BE1730" s="66"/>
      <c r="BF1730" s="66"/>
    </row>
    <row r="1731" spans="1:58">
      <c r="A1731" s="9" t="str">
        <f t="shared" si="84"/>
        <v>2026-01</v>
      </c>
      <c r="B1731" s="9" t="str">
        <f>_xlfn.XLOOKUP(I1731,过机服务商重量差!A:A,过机服务商重量差!G:G)</f>
        <v>玉麒麟</v>
      </c>
      <c r="C1731" s="9" t="str">
        <f>IF(N1731="FBA","主营产品",IF(N1731="专线","专线",LOOKUP(1,0/((G1731&gt;=提成标准!D:D)*(G1731&lt;提成标准!E:E)),提成标准!C:C)))</f>
        <v>快递小货</v>
      </c>
      <c r="D1731" s="9">
        <f t="shared" si="85"/>
        <v>1</v>
      </c>
      <c r="E1731" s="9">
        <f>_xlfn.XLOOKUP(C1731,提成标准!C:C,提成标准!H:H,"")</f>
        <v>2</v>
      </c>
      <c r="F1731" s="9">
        <f t="shared" si="86"/>
        <v>2</v>
      </c>
      <c r="G1731" s="9">
        <f>_xlfn.XLOOKUP(I1731,过机服务商重量差!A:A,过机服务商重量差!L:L)</f>
        <v>19</v>
      </c>
      <c r="H1731" s="9" t="str">
        <f ca="1">IFERROR(LOOKUP(1,0/((B1731=名单!B:B)*(VALUE(AY1731)&gt;=名单!E:E)*(VALUE(AY1731)&lt;=名单!G:G)*(AA1731="正常走货")),名单!H:H),"否")</f>
        <v>否</v>
      </c>
      <c r="I1731" s="64" t="s">
        <v>5265</v>
      </c>
      <c r="J1731" s="64" t="s">
        <v>5267</v>
      </c>
      <c r="L1731" s="65" t="s">
        <v>17</v>
      </c>
      <c r="N1731" s="64" t="s">
        <v>18</v>
      </c>
      <c r="O1731" s="66"/>
      <c r="P1731" s="66"/>
      <c r="T1731" s="66"/>
      <c r="U1731" s="65" t="s">
        <v>152</v>
      </c>
      <c r="V1731" s="65" t="s">
        <v>14385</v>
      </c>
      <c r="W1731" s="66"/>
      <c r="Y1731" s="66"/>
      <c r="Z1731" s="66"/>
      <c r="AA1731" s="65" t="s">
        <v>14382</v>
      </c>
      <c r="AQ1731" s="64">
        <v>69.39</v>
      </c>
      <c r="AV1731" s="66"/>
      <c r="AX1731" s="66"/>
      <c r="AY1731" s="67" t="s">
        <v>16127</v>
      </c>
      <c r="BC1731" s="66"/>
      <c r="BE1731" s="66"/>
      <c r="BF1731" s="66"/>
    </row>
    <row r="1732" spans="1:58">
      <c r="A1732" s="9" t="str">
        <f t="shared" si="84"/>
        <v>2026-01</v>
      </c>
      <c r="B1732" s="9" t="str">
        <f>_xlfn.XLOOKUP(I1732,过机服务商重量差!A:A,过机服务商重量差!G:G)</f>
        <v>风清扬</v>
      </c>
      <c r="C1732" s="9" t="str">
        <f>IF(N1732="FBA","主营产品",IF(N1732="专线","专线",LOOKUP(1,0/((G1732&gt;=提成标准!D:D)*(G1732&lt;提成标准!E:E)),提成标准!C:C)))</f>
        <v>快递大货</v>
      </c>
      <c r="D1732" s="9">
        <f t="shared" si="85"/>
        <v>50</v>
      </c>
      <c r="E1732" s="9">
        <f>_xlfn.XLOOKUP(C1732,提成标准!C:C,提成标准!H:H,"")</f>
        <v>0.1</v>
      </c>
      <c r="F1732" s="9">
        <f t="shared" si="86"/>
        <v>5</v>
      </c>
      <c r="G1732" s="9">
        <f>_xlfn.XLOOKUP(I1732,过机服务商重量差!A:A,过机服务商重量差!L:L)</f>
        <v>50</v>
      </c>
      <c r="H1732" s="9" t="str">
        <f ca="1">IFERROR(LOOKUP(1,0/((B1732=名单!B:B)*(VALUE(AY1732)&gt;=名单!E:E)*(VALUE(AY1732)&lt;=名单!G:G)*(AA1732="正常走货")),名单!H:H),"否")</f>
        <v>否</v>
      </c>
      <c r="I1732" s="64" t="s">
        <v>5268</v>
      </c>
      <c r="J1732" s="64" t="s">
        <v>5270</v>
      </c>
      <c r="L1732" s="65" t="s">
        <v>1592</v>
      </c>
      <c r="N1732" s="64" t="s">
        <v>18</v>
      </c>
      <c r="O1732" s="66"/>
      <c r="P1732" s="66"/>
      <c r="T1732" s="66"/>
      <c r="U1732" s="65" t="s">
        <v>99</v>
      </c>
      <c r="V1732" s="65" t="s">
        <v>14413</v>
      </c>
      <c r="W1732" s="66"/>
      <c r="Y1732" s="66"/>
      <c r="Z1732" s="66"/>
      <c r="AA1732" s="65" t="s">
        <v>14382</v>
      </c>
      <c r="AQ1732" s="64">
        <v>800</v>
      </c>
      <c r="AU1732" s="66"/>
      <c r="AV1732" s="66"/>
      <c r="AW1732" s="66"/>
      <c r="AX1732" s="66"/>
      <c r="AY1732" s="67" t="s">
        <v>16128</v>
      </c>
      <c r="BE1732" s="66"/>
    </row>
    <row r="1733" spans="1:58">
      <c r="A1733" s="9" t="str">
        <f t="shared" si="84"/>
        <v>2026-01</v>
      </c>
      <c r="B1733" s="9" t="str">
        <f>_xlfn.XLOOKUP(I1733,过机服务商重量差!A:A,过机服务商重量差!G:G)</f>
        <v>风清扬</v>
      </c>
      <c r="C1733" s="9" t="str">
        <f>IF(N1733="FBA","主营产品",IF(N1733="专线","专线",LOOKUP(1,0/((G1733&gt;=提成标准!D:D)*(G1733&lt;提成标准!E:E)),提成标准!C:C)))</f>
        <v>快递大货</v>
      </c>
      <c r="D1733" s="9">
        <f t="shared" si="85"/>
        <v>50</v>
      </c>
      <c r="E1733" s="9">
        <f>_xlfn.XLOOKUP(C1733,提成标准!C:C,提成标准!H:H,"")</f>
        <v>0.1</v>
      </c>
      <c r="F1733" s="9">
        <f t="shared" si="86"/>
        <v>5</v>
      </c>
      <c r="G1733" s="9">
        <f>_xlfn.XLOOKUP(I1733,过机服务商重量差!A:A,过机服务商重量差!L:L)</f>
        <v>50</v>
      </c>
      <c r="H1733" s="9" t="str">
        <f ca="1">IFERROR(LOOKUP(1,0/((B1733=名单!B:B)*(VALUE(AY1733)&gt;=名单!E:E)*(VALUE(AY1733)&lt;=名单!G:G)*(AA1733="正常走货")),名单!H:H),"否")</f>
        <v>否</v>
      </c>
      <c r="I1733" s="64" t="s">
        <v>5271</v>
      </c>
      <c r="J1733" s="64" t="s">
        <v>5273</v>
      </c>
      <c r="L1733" s="65" t="s">
        <v>1592</v>
      </c>
      <c r="N1733" s="64" t="s">
        <v>18</v>
      </c>
      <c r="O1733" s="66"/>
      <c r="P1733" s="66"/>
      <c r="T1733" s="66"/>
      <c r="U1733" s="65" t="s">
        <v>99</v>
      </c>
      <c r="V1733" s="65" t="s">
        <v>14413</v>
      </c>
      <c r="W1733" s="66"/>
      <c r="Y1733" s="66"/>
      <c r="Z1733" s="66"/>
      <c r="AA1733" s="65" t="s">
        <v>14382</v>
      </c>
      <c r="AQ1733" s="64">
        <v>800</v>
      </c>
      <c r="AV1733" s="66"/>
      <c r="AX1733" s="66"/>
      <c r="AY1733" s="67" t="s">
        <v>16129</v>
      </c>
      <c r="BE1733" s="66"/>
    </row>
    <row r="1734" spans="1:58">
      <c r="A1734" s="9" t="str">
        <f t="shared" si="84"/>
        <v>2026-01</v>
      </c>
      <c r="B1734" s="9" t="str">
        <f>_xlfn.XLOOKUP(I1734,过机服务商重量差!A:A,过机服务商重量差!G:G)</f>
        <v>风清扬</v>
      </c>
      <c r="C1734" s="9" t="str">
        <f>IF(N1734="FBA","主营产品",IF(N1734="专线","专线",LOOKUP(1,0/((G1734&gt;=提成标准!D:D)*(G1734&lt;提成标准!E:E)),提成标准!C:C)))</f>
        <v>快递大货</v>
      </c>
      <c r="D1734" s="9">
        <f t="shared" si="85"/>
        <v>48</v>
      </c>
      <c r="E1734" s="9">
        <f>_xlfn.XLOOKUP(C1734,提成标准!C:C,提成标准!H:H,"")</f>
        <v>0.1</v>
      </c>
      <c r="F1734" s="9">
        <f t="shared" si="86"/>
        <v>4.8</v>
      </c>
      <c r="G1734" s="9">
        <f>_xlfn.XLOOKUP(I1734,过机服务商重量差!A:A,过机服务商重量差!L:L)</f>
        <v>48</v>
      </c>
      <c r="H1734" s="9" t="str">
        <f ca="1">IFERROR(LOOKUP(1,0/((B1734=名单!B:B)*(VALUE(AY1734)&gt;=名单!E:E)*(VALUE(AY1734)&lt;=名单!G:G)*(AA1734="正常走货")),名单!H:H),"否")</f>
        <v>否</v>
      </c>
      <c r="I1734" s="64" t="s">
        <v>5274</v>
      </c>
      <c r="J1734" s="64" t="s">
        <v>5276</v>
      </c>
      <c r="L1734" s="65" t="s">
        <v>1592</v>
      </c>
      <c r="N1734" s="64" t="s">
        <v>18</v>
      </c>
      <c r="O1734" s="66"/>
      <c r="P1734" s="66"/>
      <c r="T1734" s="66"/>
      <c r="U1734" s="65" t="s">
        <v>99</v>
      </c>
      <c r="V1734" s="65" t="s">
        <v>14413</v>
      </c>
      <c r="W1734" s="66"/>
      <c r="Y1734" s="66"/>
      <c r="Z1734" s="66"/>
      <c r="AA1734" s="65" t="s">
        <v>14382</v>
      </c>
      <c r="AQ1734" s="64">
        <v>938</v>
      </c>
      <c r="AV1734" s="66"/>
      <c r="AX1734" s="66"/>
      <c r="AY1734" s="67" t="s">
        <v>16130</v>
      </c>
      <c r="BC1734" s="66"/>
      <c r="BE1734" s="66"/>
      <c r="BF1734" s="66"/>
    </row>
    <row r="1735" spans="1:58">
      <c r="A1735" s="9" t="str">
        <f t="shared" si="84"/>
        <v>2026-01</v>
      </c>
      <c r="B1735" s="9" t="str">
        <f>_xlfn.XLOOKUP(I1735,过机服务商重量差!A:A,过机服务商重量差!G:G)</f>
        <v>风清扬</v>
      </c>
      <c r="C1735" s="9" t="str">
        <f>IF(N1735="FBA","主营产品",IF(N1735="专线","专线",LOOKUP(1,0/((G1735&gt;=提成标准!D:D)*(G1735&lt;提成标准!E:E)),提成标准!C:C)))</f>
        <v>快递大货</v>
      </c>
      <c r="D1735" s="9">
        <f t="shared" si="85"/>
        <v>49</v>
      </c>
      <c r="E1735" s="9">
        <f>_xlfn.XLOOKUP(C1735,提成标准!C:C,提成标准!H:H,"")</f>
        <v>0.1</v>
      </c>
      <c r="F1735" s="9">
        <f t="shared" si="86"/>
        <v>4.9</v>
      </c>
      <c r="G1735" s="9">
        <f>_xlfn.XLOOKUP(I1735,过机服务商重量差!A:A,过机服务商重量差!L:L)</f>
        <v>49</v>
      </c>
      <c r="H1735" s="9" t="str">
        <f ca="1">IFERROR(LOOKUP(1,0/((B1735=名单!B:B)*(VALUE(AY1735)&gt;=名单!E:E)*(VALUE(AY1735)&lt;=名单!G:G)*(AA1735="正常走货")),名单!H:H),"否")</f>
        <v>否</v>
      </c>
      <c r="I1735" s="64" t="s">
        <v>5277</v>
      </c>
      <c r="J1735" s="64" t="s">
        <v>5279</v>
      </c>
      <c r="L1735" s="65" t="s">
        <v>1592</v>
      </c>
      <c r="N1735" s="64" t="s">
        <v>18</v>
      </c>
      <c r="O1735" s="66"/>
      <c r="P1735" s="66"/>
      <c r="T1735" s="66"/>
      <c r="U1735" s="65" t="s">
        <v>99</v>
      </c>
      <c r="V1735" s="65" t="s">
        <v>14413</v>
      </c>
      <c r="W1735" s="66"/>
      <c r="Y1735" s="66"/>
      <c r="Z1735" s="66"/>
      <c r="AA1735" s="65" t="s">
        <v>14382</v>
      </c>
      <c r="AQ1735" s="64">
        <v>844</v>
      </c>
      <c r="AV1735" s="66"/>
      <c r="AW1735" s="66"/>
      <c r="AX1735" s="66"/>
      <c r="AY1735" s="67" t="s">
        <v>16131</v>
      </c>
      <c r="BE1735" s="66"/>
    </row>
    <row r="1736" spans="1:58">
      <c r="A1736" s="9" t="str">
        <f t="shared" si="84"/>
        <v>2026-01</v>
      </c>
      <c r="B1736" s="9" t="str">
        <f>_xlfn.XLOOKUP(I1736,过机服务商重量差!A:A,过机服务商重量差!G:G)</f>
        <v>风清扬</v>
      </c>
      <c r="C1736" s="9" t="str">
        <f>IF(N1736="FBA","主营产品",IF(N1736="专线","专线",LOOKUP(1,0/((G1736&gt;=提成标准!D:D)*(G1736&lt;提成标准!E:E)),提成标准!C:C)))</f>
        <v>快递大货</v>
      </c>
      <c r="D1736" s="9">
        <f t="shared" si="85"/>
        <v>50</v>
      </c>
      <c r="E1736" s="9">
        <f>_xlfn.XLOOKUP(C1736,提成标准!C:C,提成标准!H:H,"")</f>
        <v>0.1</v>
      </c>
      <c r="F1736" s="9">
        <f t="shared" si="86"/>
        <v>5</v>
      </c>
      <c r="G1736" s="9">
        <f>_xlfn.XLOOKUP(I1736,过机服务商重量差!A:A,过机服务商重量差!L:L)</f>
        <v>50</v>
      </c>
      <c r="H1736" s="9" t="str">
        <f ca="1">IFERROR(LOOKUP(1,0/((B1736=名单!B:B)*(VALUE(AY1736)&gt;=名单!E:E)*(VALUE(AY1736)&lt;=名单!G:G)*(AA1736="正常走货")),名单!H:H),"否")</f>
        <v>否</v>
      </c>
      <c r="I1736" s="64" t="s">
        <v>5280</v>
      </c>
      <c r="J1736" s="64" t="s">
        <v>5282</v>
      </c>
      <c r="L1736" s="65" t="s">
        <v>1592</v>
      </c>
      <c r="N1736" s="64" t="s">
        <v>18</v>
      </c>
      <c r="O1736" s="66"/>
      <c r="P1736" s="66"/>
      <c r="T1736" s="66"/>
      <c r="U1736" s="65" t="s">
        <v>99</v>
      </c>
      <c r="V1736" s="65" t="s">
        <v>14413</v>
      </c>
      <c r="W1736" s="66"/>
      <c r="Y1736" s="66"/>
      <c r="Z1736" s="66"/>
      <c r="AA1736" s="65" t="s">
        <v>14382</v>
      </c>
      <c r="AQ1736" s="64">
        <v>750</v>
      </c>
      <c r="AV1736" s="66"/>
      <c r="AW1736" s="66"/>
      <c r="AX1736" s="66"/>
      <c r="AY1736" s="67" t="s">
        <v>16132</v>
      </c>
      <c r="BE1736" s="66"/>
    </row>
    <row r="1737" spans="1:58">
      <c r="A1737" s="9" t="str">
        <f t="shared" si="84"/>
        <v>2026-01</v>
      </c>
      <c r="B1737" s="9" t="str">
        <f>_xlfn.XLOOKUP(I1737,过机服务商重量差!A:A,过机服务商重量差!G:G)</f>
        <v>帅时莹</v>
      </c>
      <c r="C1737" s="9" t="str">
        <f>IF(N1737="FBA","主营产品",IF(N1737="专线","专线",LOOKUP(1,0/((G1737&gt;=提成标准!D:D)*(G1737&lt;提成标准!E:E)),提成标准!C:C)))</f>
        <v>快递大货</v>
      </c>
      <c r="D1737" s="9">
        <f t="shared" si="85"/>
        <v>48</v>
      </c>
      <c r="E1737" s="9">
        <f>_xlfn.XLOOKUP(C1737,提成标准!C:C,提成标准!H:H,"")</f>
        <v>0.1</v>
      </c>
      <c r="F1737" s="9">
        <f t="shared" si="86"/>
        <v>4.8</v>
      </c>
      <c r="G1737" s="9">
        <f>_xlfn.XLOOKUP(I1737,过机服务商重量差!A:A,过机服务商重量差!L:L)</f>
        <v>48</v>
      </c>
      <c r="H1737" s="9" t="str">
        <f ca="1">IFERROR(LOOKUP(1,0/((B1737=名单!B:B)*(VALUE(AY1737)&gt;=名单!E:E)*(VALUE(AY1737)&lt;=名单!G:G)*(AA1737="正常走货")),名单!H:H),"否")</f>
        <v>否</v>
      </c>
      <c r="I1737" s="64" t="s">
        <v>5283</v>
      </c>
      <c r="J1737" s="64" t="s">
        <v>5285</v>
      </c>
      <c r="L1737" s="65" t="s">
        <v>287</v>
      </c>
      <c r="N1737" s="64" t="s">
        <v>18</v>
      </c>
      <c r="O1737" s="66"/>
      <c r="P1737" s="66"/>
      <c r="T1737" s="66"/>
      <c r="U1737" s="65" t="s">
        <v>99</v>
      </c>
      <c r="V1737" s="65" t="s">
        <v>14413</v>
      </c>
      <c r="W1737" s="66"/>
      <c r="Y1737" s="66"/>
      <c r="Z1737" s="66"/>
      <c r="AA1737" s="65" t="s">
        <v>14382</v>
      </c>
      <c r="AQ1737" s="64">
        <v>110.4</v>
      </c>
      <c r="AV1737" s="66"/>
      <c r="AW1737" s="66"/>
      <c r="AX1737" s="66"/>
      <c r="AY1737" s="67" t="s">
        <v>16133</v>
      </c>
      <c r="BE1737" s="66"/>
    </row>
    <row r="1738" spans="1:58">
      <c r="A1738" s="9" t="str">
        <f t="shared" si="84"/>
        <v>2026-01</v>
      </c>
      <c r="B1738" s="9" t="str">
        <f>_xlfn.XLOOKUP(I1738,过机服务商重量差!A:A,过机服务商重量差!G:G)</f>
        <v>无崖子</v>
      </c>
      <c r="C1738" s="9" t="str">
        <f>IF(N1738="FBA","主营产品",IF(N1738="专线","专线",LOOKUP(1,0/((G1738&gt;=提成标准!D:D)*(G1738&lt;提成标准!E:E)),提成标准!C:C)))</f>
        <v>快递大货</v>
      </c>
      <c r="D1738" s="9">
        <f t="shared" si="85"/>
        <v>25</v>
      </c>
      <c r="E1738" s="9">
        <f>_xlfn.XLOOKUP(C1738,提成标准!C:C,提成标准!H:H,"")</f>
        <v>0.1</v>
      </c>
      <c r="F1738" s="9">
        <f t="shared" si="86"/>
        <v>2.5</v>
      </c>
      <c r="G1738" s="9">
        <f>_xlfn.XLOOKUP(I1738,过机服务商重量差!A:A,过机服务商重量差!L:L)</f>
        <v>25</v>
      </c>
      <c r="H1738" s="9" t="str">
        <f ca="1">IFERROR(LOOKUP(1,0/((B1738=名单!B:B)*(VALUE(AY1738)&gt;=名单!E:E)*(VALUE(AY1738)&lt;=名单!G:G)*(AA1738="正常走货")),名单!H:H),"否")</f>
        <v>是</v>
      </c>
      <c r="I1738" s="64" t="s">
        <v>5286</v>
      </c>
      <c r="J1738" s="64" t="s">
        <v>5288</v>
      </c>
      <c r="L1738" s="65" t="s">
        <v>2455</v>
      </c>
      <c r="N1738" s="64" t="s">
        <v>18</v>
      </c>
      <c r="O1738" s="66"/>
      <c r="P1738" s="66"/>
      <c r="T1738" s="66"/>
      <c r="U1738" s="65" t="s">
        <v>86</v>
      </c>
      <c r="V1738" s="65" t="s">
        <v>14381</v>
      </c>
      <c r="W1738" s="66"/>
      <c r="Y1738" s="66"/>
      <c r="Z1738" s="66"/>
      <c r="AA1738" s="65" t="s">
        <v>14382</v>
      </c>
      <c r="AQ1738" s="64">
        <v>0</v>
      </c>
      <c r="AV1738" s="66"/>
      <c r="AW1738" s="66"/>
      <c r="AX1738" s="66"/>
      <c r="AY1738" s="67" t="s">
        <v>16134</v>
      </c>
      <c r="BE1738" s="66"/>
    </row>
    <row r="1739" spans="1:58">
      <c r="A1739" s="9" t="str">
        <f t="shared" si="84"/>
        <v>2026-01</v>
      </c>
      <c r="B1739" s="9" t="str">
        <f>_xlfn.XLOOKUP(I1739,过机服务商重量差!A:A,过机服务商重量差!G:G)</f>
        <v>无崖子</v>
      </c>
      <c r="C1739" s="9" t="str">
        <f>IF(N1739="FBA","主营产品",IF(N1739="专线","专线",LOOKUP(1,0/((G1739&gt;=提成标准!D:D)*(G1739&lt;提成标准!E:E)),提成标准!C:C)))</f>
        <v>快递大货</v>
      </c>
      <c r="D1739" s="9">
        <f t="shared" si="85"/>
        <v>29</v>
      </c>
      <c r="E1739" s="9">
        <f>_xlfn.XLOOKUP(C1739,提成标准!C:C,提成标准!H:H,"")</f>
        <v>0.1</v>
      </c>
      <c r="F1739" s="9">
        <f t="shared" si="86"/>
        <v>2.9</v>
      </c>
      <c r="G1739" s="9">
        <f>_xlfn.XLOOKUP(I1739,过机服务商重量差!A:A,过机服务商重量差!L:L)</f>
        <v>29</v>
      </c>
      <c r="H1739" s="9" t="str">
        <f ca="1">IFERROR(LOOKUP(1,0/((B1739=名单!B:B)*(VALUE(AY1739)&gt;=名单!E:E)*(VALUE(AY1739)&lt;=名单!G:G)*(AA1739="正常走货")),名单!H:H),"否")</f>
        <v>是</v>
      </c>
      <c r="I1739" s="64" t="s">
        <v>5289</v>
      </c>
      <c r="J1739" s="64" t="s">
        <v>5291</v>
      </c>
      <c r="L1739" s="65" t="s">
        <v>2455</v>
      </c>
      <c r="N1739" s="64" t="s">
        <v>18</v>
      </c>
      <c r="O1739" s="66"/>
      <c r="P1739" s="66"/>
      <c r="T1739" s="66"/>
      <c r="U1739" s="65" t="s">
        <v>86</v>
      </c>
      <c r="V1739" s="65" t="s">
        <v>14381</v>
      </c>
      <c r="W1739" s="66"/>
      <c r="Y1739" s="66"/>
      <c r="Z1739" s="66"/>
      <c r="AA1739" s="65" t="s">
        <v>14382</v>
      </c>
      <c r="AQ1739" s="64">
        <v>0</v>
      </c>
      <c r="AU1739" s="66"/>
      <c r="AV1739" s="66"/>
      <c r="AW1739" s="66"/>
      <c r="AX1739" s="66"/>
      <c r="AY1739" s="67" t="s">
        <v>16135</v>
      </c>
      <c r="BE1739" s="66"/>
    </row>
    <row r="1740" spans="1:58">
      <c r="A1740" s="9" t="str">
        <f t="shared" si="84"/>
        <v>2026-01</v>
      </c>
      <c r="B1740" s="9" t="str">
        <f>_xlfn.XLOOKUP(I1740,过机服务商重量差!A:A,过机服务商重量差!G:G)</f>
        <v>帅时莹</v>
      </c>
      <c r="C1740" s="9" t="str">
        <f>IF(N1740="FBA","主营产品",IF(N1740="专线","专线",LOOKUP(1,0/((G1740&gt;=提成标准!D:D)*(G1740&lt;提成标准!E:E)),提成标准!C:C)))</f>
        <v>快递大货</v>
      </c>
      <c r="D1740" s="9">
        <f t="shared" si="85"/>
        <v>32</v>
      </c>
      <c r="E1740" s="9">
        <f>_xlfn.XLOOKUP(C1740,提成标准!C:C,提成标准!H:H,"")</f>
        <v>0.1</v>
      </c>
      <c r="F1740" s="9">
        <f t="shared" si="86"/>
        <v>3.2</v>
      </c>
      <c r="G1740" s="9">
        <f>_xlfn.XLOOKUP(I1740,过机服务商重量差!A:A,过机服务商重量差!L:L)</f>
        <v>32</v>
      </c>
      <c r="H1740" s="9" t="str">
        <f ca="1">IFERROR(LOOKUP(1,0/((B1740=名单!B:B)*(VALUE(AY1740)&gt;=名单!E:E)*(VALUE(AY1740)&lt;=名单!G:G)*(AA1740="正常走货")),名单!H:H),"否")</f>
        <v>否</v>
      </c>
      <c r="I1740" s="64" t="s">
        <v>5292</v>
      </c>
      <c r="J1740" s="64" t="s">
        <v>5294</v>
      </c>
      <c r="L1740" s="65" t="s">
        <v>738</v>
      </c>
      <c r="N1740" s="64" t="s">
        <v>18</v>
      </c>
      <c r="O1740" s="66"/>
      <c r="P1740" s="66"/>
      <c r="T1740" s="66"/>
      <c r="U1740" s="65" t="s">
        <v>130</v>
      </c>
      <c r="V1740" s="65" t="s">
        <v>14422</v>
      </c>
      <c r="W1740" s="66"/>
      <c r="Y1740" s="66"/>
      <c r="Z1740" s="66"/>
      <c r="AA1740" s="65" t="s">
        <v>14382</v>
      </c>
      <c r="AQ1740" s="64">
        <v>380.4</v>
      </c>
      <c r="AV1740" s="66"/>
      <c r="AX1740" s="66"/>
      <c r="AY1740" s="67" t="s">
        <v>16136</v>
      </c>
      <c r="BE1740" s="66"/>
    </row>
    <row r="1741" spans="1:58">
      <c r="A1741" s="9" t="str">
        <f t="shared" si="84"/>
        <v>2026-01</v>
      </c>
      <c r="B1741" s="9" t="str">
        <f>_xlfn.XLOOKUP(I1741,过机服务商重量差!A:A,过机服务商重量差!G:G)</f>
        <v>无崖子</v>
      </c>
      <c r="C1741" s="9" t="str">
        <f>IF(N1741="FBA","主营产品",IF(N1741="专线","专线",LOOKUP(1,0/((G1741&gt;=提成标准!D:D)*(G1741&lt;提成标准!E:E)),提成标准!C:C)))</f>
        <v>快递小货</v>
      </c>
      <c r="D1741" s="9">
        <f t="shared" si="85"/>
        <v>1</v>
      </c>
      <c r="E1741" s="9">
        <f>_xlfn.XLOOKUP(C1741,提成标准!C:C,提成标准!H:H,"")</f>
        <v>2</v>
      </c>
      <c r="F1741" s="9">
        <f t="shared" si="86"/>
        <v>2</v>
      </c>
      <c r="G1741" s="9">
        <f>_xlfn.XLOOKUP(I1741,过机服务商重量差!A:A,过机服务商重量差!L:L)</f>
        <v>9</v>
      </c>
      <c r="H1741" s="9" t="str">
        <f ca="1">IFERROR(LOOKUP(1,0/((B1741=名单!B:B)*(VALUE(AY1741)&gt;=名单!E:E)*(VALUE(AY1741)&lt;=名单!G:G)*(AA1741="正常走货")),名单!H:H),"否")</f>
        <v>是</v>
      </c>
      <c r="I1741" s="64" t="s">
        <v>5295</v>
      </c>
      <c r="J1741" s="64" t="s">
        <v>5297</v>
      </c>
      <c r="L1741" s="65" t="s">
        <v>128</v>
      </c>
      <c r="N1741" s="64" t="s">
        <v>18</v>
      </c>
      <c r="O1741" s="66"/>
      <c r="P1741" s="66"/>
      <c r="T1741" s="66"/>
      <c r="U1741" s="65" t="s">
        <v>130</v>
      </c>
      <c r="V1741" s="65" t="s">
        <v>14422</v>
      </c>
      <c r="W1741" s="66"/>
      <c r="Y1741" s="66"/>
      <c r="Z1741" s="66"/>
      <c r="AA1741" s="65" t="s">
        <v>14382</v>
      </c>
      <c r="AQ1741" s="64">
        <v>200.6</v>
      </c>
      <c r="AV1741" s="66"/>
      <c r="AW1741" s="66"/>
      <c r="AX1741" s="66"/>
      <c r="AY1741" s="67" t="s">
        <v>16137</v>
      </c>
      <c r="BE1741" s="66"/>
    </row>
    <row r="1742" spans="1:58">
      <c r="A1742" s="9" t="str">
        <f t="shared" si="84"/>
        <v>2026-01</v>
      </c>
      <c r="B1742" s="9" t="str">
        <f>_xlfn.XLOOKUP(I1742,过机服务商重量差!A:A,过机服务商重量差!G:G)</f>
        <v>帅时莹</v>
      </c>
      <c r="C1742" s="9" t="str">
        <f>IF(N1742="FBA","主营产品",IF(N1742="专线","专线",LOOKUP(1,0/((G1742&gt;=提成标准!D:D)*(G1742&lt;提成标准!E:E)),提成标准!C:C)))</f>
        <v>快递小货</v>
      </c>
      <c r="D1742" s="9">
        <f t="shared" si="85"/>
        <v>1</v>
      </c>
      <c r="E1742" s="9">
        <f>_xlfn.XLOOKUP(C1742,提成标准!C:C,提成标准!H:H,"")</f>
        <v>2</v>
      </c>
      <c r="F1742" s="9">
        <f t="shared" si="86"/>
        <v>2</v>
      </c>
      <c r="G1742" s="9">
        <f>_xlfn.XLOOKUP(I1742,过机服务商重量差!A:A,过机服务商重量差!L:L)</f>
        <v>6</v>
      </c>
      <c r="H1742" s="9" t="str">
        <f ca="1">IFERROR(LOOKUP(1,0/((B1742=名单!B:B)*(VALUE(AY1742)&gt;=名单!E:E)*(VALUE(AY1742)&lt;=名单!G:G)*(AA1742="正常走货")),名单!H:H),"否")</f>
        <v>否</v>
      </c>
      <c r="I1742" s="64" t="s">
        <v>5298</v>
      </c>
      <c r="J1742" s="64" t="s">
        <v>5300</v>
      </c>
      <c r="L1742" s="65" t="s">
        <v>738</v>
      </c>
      <c r="N1742" s="64" t="s">
        <v>18</v>
      </c>
      <c r="O1742" s="66"/>
      <c r="P1742" s="66"/>
      <c r="T1742" s="66"/>
      <c r="U1742" s="65" t="s">
        <v>130</v>
      </c>
      <c r="V1742" s="65" t="s">
        <v>14422</v>
      </c>
      <c r="W1742" s="66"/>
      <c r="Y1742" s="66"/>
      <c r="Z1742" s="66"/>
      <c r="AA1742" s="65" t="s">
        <v>14382</v>
      </c>
      <c r="AQ1742" s="64">
        <v>220</v>
      </c>
      <c r="AV1742" s="66"/>
      <c r="AW1742" s="66"/>
      <c r="AX1742" s="66"/>
      <c r="AY1742" s="67" t="s">
        <v>16138</v>
      </c>
      <c r="BE1742" s="66"/>
    </row>
    <row r="1743" spans="1:58">
      <c r="A1743" s="9" t="str">
        <f t="shared" si="84"/>
        <v>2026-01</v>
      </c>
      <c r="B1743" s="9" t="str">
        <f>_xlfn.XLOOKUP(I1743,过机服务商重量差!A:A,过机服务商重量差!G:G)</f>
        <v>玉麒麟</v>
      </c>
      <c r="C1743" s="9" t="str">
        <f>IF(N1743="FBA","主营产品",IF(N1743="专线","专线",LOOKUP(1,0/((G1743&gt;=提成标准!D:D)*(G1743&lt;提成标准!E:E)),提成标准!C:C)))</f>
        <v>快递小货</v>
      </c>
      <c r="D1743" s="9">
        <f t="shared" si="85"/>
        <v>1</v>
      </c>
      <c r="E1743" s="9">
        <f>_xlfn.XLOOKUP(C1743,提成标准!C:C,提成标准!H:H,"")</f>
        <v>2</v>
      </c>
      <c r="F1743" s="9">
        <f t="shared" si="86"/>
        <v>2</v>
      </c>
      <c r="G1743" s="9">
        <f>_xlfn.XLOOKUP(I1743,过机服务商重量差!A:A,过机服务商重量差!L:L)</f>
        <v>1.5</v>
      </c>
      <c r="H1743" s="9" t="str">
        <f ca="1">IFERROR(LOOKUP(1,0/((B1743=名单!B:B)*(VALUE(AY1743)&gt;=名单!E:E)*(VALUE(AY1743)&lt;=名单!G:G)*(AA1743="正常走货")),名单!H:H),"否")</f>
        <v>否</v>
      </c>
      <c r="I1743" s="64" t="s">
        <v>5301</v>
      </c>
      <c r="J1743" s="64" t="s">
        <v>5303</v>
      </c>
      <c r="L1743" s="65" t="s">
        <v>17</v>
      </c>
      <c r="N1743" s="64" t="s">
        <v>18</v>
      </c>
      <c r="O1743" s="66"/>
      <c r="P1743" s="66"/>
      <c r="T1743" s="66"/>
      <c r="U1743" s="65" t="s">
        <v>152</v>
      </c>
      <c r="V1743" s="65" t="s">
        <v>14385</v>
      </c>
      <c r="W1743" s="66"/>
      <c r="Y1743" s="66"/>
      <c r="Z1743" s="66"/>
      <c r="AA1743" s="65" t="s">
        <v>14382</v>
      </c>
      <c r="AQ1743" s="64">
        <v>39.34</v>
      </c>
      <c r="AU1743" s="66"/>
      <c r="AV1743" s="66"/>
      <c r="AW1743" s="66"/>
      <c r="AX1743" s="66"/>
      <c r="AY1743" s="67" t="s">
        <v>16139</v>
      </c>
      <c r="BE1743" s="66"/>
      <c r="BF1743" s="66"/>
    </row>
    <row r="1744" spans="1:58">
      <c r="A1744" s="9" t="str">
        <f t="shared" si="84"/>
        <v>2026-01</v>
      </c>
      <c r="B1744" s="9" t="str">
        <f>_xlfn.XLOOKUP(I1744,过机服务商重量差!A:A,过机服务商重量差!G:G)</f>
        <v>玉麒麟</v>
      </c>
      <c r="C1744" s="9" t="str">
        <f>IF(N1744="FBA","主营产品",IF(N1744="专线","专线",LOOKUP(1,0/((G1744&gt;=提成标准!D:D)*(G1744&lt;提成标准!E:E)),提成标准!C:C)))</f>
        <v>快递小货</v>
      </c>
      <c r="D1744" s="9">
        <f t="shared" si="85"/>
        <v>1</v>
      </c>
      <c r="E1744" s="9">
        <f>_xlfn.XLOOKUP(C1744,提成标准!C:C,提成标准!H:H,"")</f>
        <v>2</v>
      </c>
      <c r="F1744" s="9">
        <f t="shared" si="86"/>
        <v>2</v>
      </c>
      <c r="G1744" s="9">
        <f>_xlfn.XLOOKUP(I1744,过机服务商重量差!A:A,过机服务商重量差!L:L)</f>
        <v>1</v>
      </c>
      <c r="H1744" s="9" t="str">
        <f ca="1">IFERROR(LOOKUP(1,0/((B1744=名单!B:B)*(VALUE(AY1744)&gt;=名单!E:E)*(VALUE(AY1744)&lt;=名单!G:G)*(AA1744="正常走货")),名单!H:H),"否")</f>
        <v>否</v>
      </c>
      <c r="I1744" s="64" t="s">
        <v>5304</v>
      </c>
      <c r="J1744" s="64" t="s">
        <v>5306</v>
      </c>
      <c r="L1744" s="65" t="s">
        <v>17</v>
      </c>
      <c r="N1744" s="64" t="s">
        <v>18</v>
      </c>
      <c r="O1744" s="66"/>
      <c r="P1744" s="66"/>
      <c r="T1744" s="66"/>
      <c r="U1744" s="65" t="s">
        <v>152</v>
      </c>
      <c r="V1744" s="65" t="s">
        <v>14385</v>
      </c>
      <c r="W1744" s="66"/>
      <c r="Y1744" s="66"/>
      <c r="Z1744" s="66"/>
      <c r="AA1744" s="65" t="s">
        <v>14382</v>
      </c>
      <c r="AQ1744" s="64">
        <v>39.92</v>
      </c>
      <c r="AV1744" s="66"/>
      <c r="AW1744" s="66"/>
      <c r="AX1744" s="66"/>
      <c r="AY1744" s="67" t="s">
        <v>16140</v>
      </c>
      <c r="BE1744" s="66"/>
    </row>
    <row r="1745" spans="1:58">
      <c r="A1745" s="9" t="str">
        <f t="shared" si="84"/>
        <v>2026-01</v>
      </c>
      <c r="B1745" s="9" t="str">
        <f>_xlfn.XLOOKUP(I1745,过机服务商重量差!A:A,过机服务商重量差!G:G)</f>
        <v>无崖子</v>
      </c>
      <c r="C1745" s="9" t="str">
        <f>IF(N1745="FBA","主营产品",IF(N1745="专线","专线",LOOKUP(1,0/((G1745&gt;=提成标准!D:D)*(G1745&lt;提成标准!E:E)),提成标准!C:C)))</f>
        <v>快递小货</v>
      </c>
      <c r="D1745" s="9">
        <f t="shared" si="85"/>
        <v>1</v>
      </c>
      <c r="E1745" s="9">
        <f>_xlfn.XLOOKUP(C1745,提成标准!C:C,提成标准!H:H,"")</f>
        <v>2</v>
      </c>
      <c r="F1745" s="9">
        <f t="shared" si="86"/>
        <v>2</v>
      </c>
      <c r="G1745" s="9">
        <f>_xlfn.XLOOKUP(I1745,过机服务商重量差!A:A,过机服务商重量差!L:L)</f>
        <v>9.5</v>
      </c>
      <c r="H1745" s="9" t="str">
        <f ca="1">IFERROR(LOOKUP(1,0/((B1745=名单!B:B)*(VALUE(AY1745)&gt;=名单!E:E)*(VALUE(AY1745)&lt;=名单!G:G)*(AA1745="正常走货")),名单!H:H),"否")</f>
        <v>是</v>
      </c>
      <c r="I1745" s="64" t="s">
        <v>5307</v>
      </c>
      <c r="J1745" s="64" t="s">
        <v>5309</v>
      </c>
      <c r="L1745" s="65" t="s">
        <v>2309</v>
      </c>
      <c r="N1745" s="64" t="s">
        <v>18</v>
      </c>
      <c r="O1745" s="66"/>
      <c r="P1745" s="66"/>
      <c r="T1745" s="66"/>
      <c r="U1745" s="65" t="s">
        <v>130</v>
      </c>
      <c r="V1745" s="65" t="s">
        <v>14422</v>
      </c>
      <c r="W1745" s="66"/>
      <c r="Y1745" s="66"/>
      <c r="Z1745" s="66"/>
      <c r="AA1745" s="65" t="s">
        <v>14382</v>
      </c>
      <c r="AQ1745" s="64">
        <v>284.7</v>
      </c>
      <c r="AU1745" s="66"/>
      <c r="AV1745" s="66"/>
      <c r="AW1745" s="66"/>
      <c r="AX1745" s="66"/>
      <c r="AY1745" s="67" t="s">
        <v>16141</v>
      </c>
      <c r="BE1745" s="66"/>
      <c r="BF1745" s="66"/>
    </row>
    <row r="1746" spans="1:58">
      <c r="A1746" s="9" t="str">
        <f t="shared" si="84"/>
        <v>2026-01</v>
      </c>
      <c r="B1746" s="9" t="str">
        <f>_xlfn.XLOOKUP(I1746,过机服务商重量差!A:A,过机服务商重量差!G:G)</f>
        <v>玉麒麟</v>
      </c>
      <c r="C1746" s="9" t="str">
        <f>IF(N1746="FBA","主营产品",IF(N1746="专线","专线",LOOKUP(1,0/((G1746&gt;=提成标准!D:D)*(G1746&lt;提成标准!E:E)),提成标准!C:C)))</f>
        <v>快递小货</v>
      </c>
      <c r="D1746" s="9">
        <f t="shared" si="85"/>
        <v>1</v>
      </c>
      <c r="E1746" s="9">
        <f>_xlfn.XLOOKUP(C1746,提成标准!C:C,提成标准!H:H,"")</f>
        <v>2</v>
      </c>
      <c r="F1746" s="9">
        <f t="shared" si="86"/>
        <v>2</v>
      </c>
      <c r="G1746" s="9">
        <f>_xlfn.XLOOKUP(I1746,过机服务商重量差!A:A,过机服务商重量差!L:L)</f>
        <v>1.5</v>
      </c>
      <c r="H1746" s="9" t="str">
        <f ca="1">IFERROR(LOOKUP(1,0/((B1746=名单!B:B)*(VALUE(AY1746)&gt;=名单!E:E)*(VALUE(AY1746)&lt;=名单!G:G)*(AA1746="正常走货")),名单!H:H),"否")</f>
        <v>否</v>
      </c>
      <c r="I1746" s="64" t="s">
        <v>5310</v>
      </c>
      <c r="J1746" s="64" t="s">
        <v>5312</v>
      </c>
      <c r="L1746" s="65" t="s">
        <v>17</v>
      </c>
      <c r="N1746" s="64" t="s">
        <v>18</v>
      </c>
      <c r="O1746" s="66"/>
      <c r="P1746" s="66"/>
      <c r="T1746" s="66"/>
      <c r="U1746" s="65" t="s">
        <v>90</v>
      </c>
      <c r="V1746" s="65" t="s">
        <v>14410</v>
      </c>
      <c r="W1746" s="66"/>
      <c r="Y1746" s="66"/>
      <c r="Z1746" s="66"/>
      <c r="AA1746" s="65" t="s">
        <v>14382</v>
      </c>
      <c r="AQ1746" s="64">
        <v>37.39</v>
      </c>
      <c r="AU1746" s="66"/>
      <c r="AV1746" s="66"/>
      <c r="AW1746" s="66"/>
      <c r="AX1746" s="66"/>
      <c r="AY1746" s="67" t="s">
        <v>16142</v>
      </c>
      <c r="BE1746" s="66"/>
    </row>
    <row r="1747" spans="1:58">
      <c r="A1747" s="9" t="str">
        <f t="shared" si="84"/>
        <v>2026-01</v>
      </c>
      <c r="B1747" s="9" t="str">
        <f>_xlfn.XLOOKUP(I1747,过机服务商重量差!A:A,过机服务商重量差!G:G)</f>
        <v>帅时莹</v>
      </c>
      <c r="C1747" s="9" t="str">
        <f>IF(N1747="FBA","主营产品",IF(N1747="专线","专线",LOOKUP(1,0/((G1747&gt;=提成标准!D:D)*(G1747&lt;提成标准!E:E)),提成标准!C:C)))</f>
        <v>快递小货</v>
      </c>
      <c r="D1747" s="9">
        <f t="shared" si="85"/>
        <v>1</v>
      </c>
      <c r="E1747" s="9">
        <f>_xlfn.XLOOKUP(C1747,提成标准!C:C,提成标准!H:H,"")</f>
        <v>2</v>
      </c>
      <c r="F1747" s="9">
        <f t="shared" si="86"/>
        <v>2</v>
      </c>
      <c r="G1747" s="9">
        <f>_xlfn.XLOOKUP(I1747,过机服务商重量差!A:A,过机服务商重量差!L:L)</f>
        <v>7</v>
      </c>
      <c r="H1747" s="9" t="str">
        <f ca="1">IFERROR(LOOKUP(1,0/((B1747=名单!B:B)*(VALUE(AY1747)&gt;=名单!E:E)*(VALUE(AY1747)&lt;=名单!G:G)*(AA1747="正常走货")),名单!H:H),"否")</f>
        <v>否</v>
      </c>
      <c r="I1747" s="64" t="s">
        <v>5313</v>
      </c>
      <c r="J1747" s="64" t="s">
        <v>5315</v>
      </c>
      <c r="L1747" s="65" t="s">
        <v>140</v>
      </c>
      <c r="N1747" s="64" t="s">
        <v>18</v>
      </c>
      <c r="O1747" s="66"/>
      <c r="P1747" s="66"/>
      <c r="T1747" s="66"/>
      <c r="U1747" s="65" t="s">
        <v>540</v>
      </c>
      <c r="V1747" s="65" t="s">
        <v>14413</v>
      </c>
      <c r="W1747" s="66"/>
      <c r="Y1747" s="66"/>
      <c r="Z1747" s="66"/>
      <c r="AA1747" s="65" t="s">
        <v>14382</v>
      </c>
      <c r="AQ1747" s="64">
        <v>208.32</v>
      </c>
      <c r="AU1747" s="66"/>
      <c r="AV1747" s="66"/>
      <c r="AW1747" s="66"/>
      <c r="AX1747" s="66"/>
      <c r="AY1747" s="67" t="s">
        <v>16143</v>
      </c>
      <c r="BC1747" s="66"/>
      <c r="BE1747" s="66"/>
    </row>
    <row r="1748" spans="1:58">
      <c r="A1748" s="9" t="str">
        <f t="shared" si="84"/>
        <v>2026-01</v>
      </c>
      <c r="B1748" s="9" t="str">
        <f>_xlfn.XLOOKUP(I1748,过机服务商重量差!A:A,过机服务商重量差!G:G)</f>
        <v>玉麒麟</v>
      </c>
      <c r="C1748" s="9" t="str">
        <f>IF(N1748="FBA","主营产品",IF(N1748="专线","专线",LOOKUP(1,0/((G1748&gt;=提成标准!D:D)*(G1748&lt;提成标准!E:E)),提成标准!C:C)))</f>
        <v>快递小货</v>
      </c>
      <c r="D1748" s="9">
        <f t="shared" si="85"/>
        <v>1</v>
      </c>
      <c r="E1748" s="9">
        <f>_xlfn.XLOOKUP(C1748,提成标准!C:C,提成标准!H:H,"")</f>
        <v>2</v>
      </c>
      <c r="F1748" s="9">
        <f t="shared" si="86"/>
        <v>2</v>
      </c>
      <c r="G1748" s="9">
        <f>_xlfn.XLOOKUP(I1748,过机服务商重量差!A:A,过机服务商重量差!L:L)</f>
        <v>12</v>
      </c>
      <c r="H1748" s="9" t="str">
        <f ca="1">IFERROR(LOOKUP(1,0/((B1748=名单!B:B)*(VALUE(AY1748)&gt;=名单!E:E)*(VALUE(AY1748)&lt;=名单!G:G)*(AA1748="正常走货")),名单!H:H),"否")</f>
        <v>否</v>
      </c>
      <c r="I1748" s="64" t="s">
        <v>5316</v>
      </c>
      <c r="J1748" s="64" t="s">
        <v>5318</v>
      </c>
      <c r="L1748" s="65" t="s">
        <v>17</v>
      </c>
      <c r="N1748" s="64" t="s">
        <v>18</v>
      </c>
      <c r="O1748" s="66"/>
      <c r="P1748" s="66"/>
      <c r="T1748" s="66"/>
      <c r="U1748" s="65" t="s">
        <v>540</v>
      </c>
      <c r="V1748" s="65" t="s">
        <v>14413</v>
      </c>
      <c r="W1748" s="66"/>
      <c r="Y1748" s="66"/>
      <c r="Z1748" s="66"/>
      <c r="AA1748" s="65" t="s">
        <v>14382</v>
      </c>
      <c r="AQ1748" s="64">
        <v>180.68</v>
      </c>
      <c r="AV1748" s="66"/>
      <c r="AX1748" s="66"/>
      <c r="AY1748" s="67" t="s">
        <v>16144</v>
      </c>
      <c r="BE1748" s="66"/>
    </row>
    <row r="1749" spans="1:58">
      <c r="A1749" s="9" t="str">
        <f t="shared" si="84"/>
        <v>2026-01</v>
      </c>
      <c r="B1749" s="9" t="str">
        <f>_xlfn.XLOOKUP(I1749,过机服务商重量差!A:A,过机服务商重量差!G:G)</f>
        <v>玉麒麟</v>
      </c>
      <c r="C1749" s="9" t="str">
        <f>IF(N1749="FBA","主营产品",IF(N1749="专线","专线",LOOKUP(1,0/((G1749&gt;=提成标准!D:D)*(G1749&lt;提成标准!E:E)),提成标准!C:C)))</f>
        <v>快递大货</v>
      </c>
      <c r="D1749" s="9">
        <f t="shared" si="85"/>
        <v>22</v>
      </c>
      <c r="E1749" s="9">
        <f>_xlfn.XLOOKUP(C1749,提成标准!C:C,提成标准!H:H,"")</f>
        <v>0.1</v>
      </c>
      <c r="F1749" s="9">
        <f t="shared" si="86"/>
        <v>2.2</v>
      </c>
      <c r="G1749" s="9">
        <f>_xlfn.XLOOKUP(I1749,过机服务商重量差!A:A,过机服务商重量差!L:L)</f>
        <v>22</v>
      </c>
      <c r="H1749" s="9" t="str">
        <f ca="1">IFERROR(LOOKUP(1,0/((B1749=名单!B:B)*(VALUE(AY1749)&gt;=名单!E:E)*(VALUE(AY1749)&lt;=名单!G:G)*(AA1749="正常走货")),名单!H:H),"否")</f>
        <v>否</v>
      </c>
      <c r="I1749" s="64" t="s">
        <v>5319</v>
      </c>
      <c r="J1749" s="64" t="s">
        <v>5321</v>
      </c>
      <c r="L1749" s="65" t="s">
        <v>24</v>
      </c>
      <c r="N1749" s="64" t="s">
        <v>18</v>
      </c>
      <c r="O1749" s="66"/>
      <c r="P1749" s="66"/>
      <c r="T1749" s="66"/>
      <c r="U1749" s="65" t="s">
        <v>145</v>
      </c>
      <c r="V1749" s="64" t="s">
        <v>14410</v>
      </c>
      <c r="W1749" s="66"/>
      <c r="Y1749" s="66"/>
      <c r="Z1749" s="66"/>
      <c r="AA1749" s="65" t="s">
        <v>14382</v>
      </c>
      <c r="AQ1749" s="64">
        <v>311.7</v>
      </c>
      <c r="AU1749" s="66"/>
      <c r="AV1749" s="66"/>
      <c r="AW1749" s="66"/>
      <c r="AX1749" s="66"/>
      <c r="AY1749" s="67" t="s">
        <v>16145</v>
      </c>
      <c r="BE1749" s="66"/>
    </row>
    <row r="1750" spans="1:58">
      <c r="A1750" s="9" t="str">
        <f t="shared" si="84"/>
        <v>2026-01</v>
      </c>
      <c r="B1750" s="9" t="str">
        <f>_xlfn.XLOOKUP(I1750,过机服务商重量差!A:A,过机服务商重量差!G:G)</f>
        <v>风清扬</v>
      </c>
      <c r="C1750" s="9" t="str">
        <f>IF(N1750="FBA","主营产品",IF(N1750="专线","专线",LOOKUP(1,0/((G1750&gt;=提成标准!D:D)*(G1750&lt;提成标准!E:E)),提成标准!C:C)))</f>
        <v>快递大货</v>
      </c>
      <c r="D1750" s="9">
        <f t="shared" si="85"/>
        <v>26</v>
      </c>
      <c r="E1750" s="9">
        <f>_xlfn.XLOOKUP(C1750,提成标准!C:C,提成标准!H:H,"")</f>
        <v>0.1</v>
      </c>
      <c r="F1750" s="9">
        <f t="shared" si="86"/>
        <v>2.6</v>
      </c>
      <c r="G1750" s="9">
        <f>_xlfn.XLOOKUP(I1750,过机服务商重量差!A:A,过机服务商重量差!L:L)</f>
        <v>26</v>
      </c>
      <c r="H1750" s="9" t="str">
        <f ca="1">IFERROR(LOOKUP(1,0/((B1750=名单!B:B)*(VALUE(AY1750)&gt;=名单!E:E)*(VALUE(AY1750)&lt;=名单!G:G)*(AA1750="正常走货")),名单!H:H),"否")</f>
        <v>否</v>
      </c>
      <c r="I1750" s="64" t="s">
        <v>5322</v>
      </c>
      <c r="J1750" s="64" t="s">
        <v>5324</v>
      </c>
      <c r="L1750" s="65" t="s">
        <v>231</v>
      </c>
      <c r="N1750" s="64" t="s">
        <v>18</v>
      </c>
      <c r="O1750" s="66"/>
      <c r="P1750" s="66"/>
      <c r="T1750" s="66"/>
      <c r="U1750" s="65" t="s">
        <v>203</v>
      </c>
      <c r="V1750" s="65" t="s">
        <v>14381</v>
      </c>
      <c r="W1750" s="66"/>
      <c r="Y1750" s="66"/>
      <c r="Z1750" s="66"/>
      <c r="AA1750" s="65" t="s">
        <v>14382</v>
      </c>
      <c r="AQ1750" s="64">
        <v>201</v>
      </c>
      <c r="AU1750" s="66"/>
      <c r="AV1750" s="66"/>
      <c r="AW1750" s="66"/>
      <c r="AX1750" s="66"/>
      <c r="AY1750" s="67" t="s">
        <v>16146</v>
      </c>
      <c r="BC1750" s="66"/>
      <c r="BE1750" s="66"/>
      <c r="BF1750" s="66"/>
    </row>
    <row r="1751" spans="1:58">
      <c r="A1751" s="9" t="str">
        <f t="shared" si="84"/>
        <v>2026-01</v>
      </c>
      <c r="B1751" s="9" t="str">
        <f>_xlfn.XLOOKUP(I1751,过机服务商重量差!A:A,过机服务商重量差!G:G)</f>
        <v>风清扬</v>
      </c>
      <c r="C1751" s="9" t="str">
        <f>IF(N1751="FBA","主营产品",IF(N1751="专线","专线",LOOKUP(1,0/((G1751&gt;=提成标准!D:D)*(G1751&lt;提成标准!E:E)),提成标准!C:C)))</f>
        <v>快递大货</v>
      </c>
      <c r="D1751" s="9">
        <f t="shared" si="85"/>
        <v>30</v>
      </c>
      <c r="E1751" s="9">
        <f>_xlfn.XLOOKUP(C1751,提成标准!C:C,提成标准!H:H,"")</f>
        <v>0.1</v>
      </c>
      <c r="F1751" s="9">
        <f t="shared" si="86"/>
        <v>3</v>
      </c>
      <c r="G1751" s="9">
        <f>_xlfn.XLOOKUP(I1751,过机服务商重量差!A:A,过机服务商重量差!L:L)</f>
        <v>30</v>
      </c>
      <c r="H1751" s="9" t="str">
        <f ca="1">IFERROR(LOOKUP(1,0/((B1751=名单!B:B)*(VALUE(AY1751)&gt;=名单!E:E)*(VALUE(AY1751)&lt;=名单!G:G)*(AA1751="正常走货")),名单!H:H),"否")</f>
        <v>否</v>
      </c>
      <c r="I1751" s="64" t="s">
        <v>5325</v>
      </c>
      <c r="J1751" s="64" t="s">
        <v>5327</v>
      </c>
      <c r="L1751" s="65" t="s">
        <v>231</v>
      </c>
      <c r="N1751" s="64" t="s">
        <v>18</v>
      </c>
      <c r="O1751" s="66"/>
      <c r="P1751" s="66"/>
      <c r="T1751" s="66"/>
      <c r="U1751" s="65" t="s">
        <v>203</v>
      </c>
      <c r="V1751" s="65" t="s">
        <v>14381</v>
      </c>
      <c r="W1751" s="66"/>
      <c r="Y1751" s="66"/>
      <c r="Z1751" s="66"/>
      <c r="AA1751" s="65" t="s">
        <v>14382</v>
      </c>
      <c r="AQ1751" s="64">
        <v>105</v>
      </c>
      <c r="AU1751" s="66"/>
      <c r="AV1751" s="66"/>
      <c r="AW1751" s="66"/>
      <c r="AX1751" s="66"/>
      <c r="AY1751" s="67" t="s">
        <v>16147</v>
      </c>
      <c r="BC1751" s="66"/>
      <c r="BE1751" s="66"/>
      <c r="BF1751" s="66"/>
    </row>
    <row r="1752" spans="1:58">
      <c r="A1752" s="9" t="str">
        <f t="shared" si="84"/>
        <v>2026-01</v>
      </c>
      <c r="B1752" s="9" t="str">
        <f>_xlfn.XLOOKUP(I1752,过机服务商重量差!A:A,过机服务商重量差!G:G)</f>
        <v>风清扬</v>
      </c>
      <c r="C1752" s="9" t="str">
        <f>IF(N1752="FBA","主营产品",IF(N1752="专线","专线",LOOKUP(1,0/((G1752&gt;=提成标准!D:D)*(G1752&lt;提成标准!E:E)),提成标准!C:C)))</f>
        <v>快递大货</v>
      </c>
      <c r="D1752" s="9">
        <f t="shared" si="85"/>
        <v>728</v>
      </c>
      <c r="E1752" s="9">
        <f>_xlfn.XLOOKUP(C1752,提成标准!C:C,提成标准!H:H,"")</f>
        <v>0.1</v>
      </c>
      <c r="F1752" s="9">
        <f t="shared" si="86"/>
        <v>72.8</v>
      </c>
      <c r="G1752" s="9">
        <f>_xlfn.XLOOKUP(I1752,过机服务商重量差!A:A,过机服务商重量差!L:L)</f>
        <v>728</v>
      </c>
      <c r="H1752" s="9" t="str">
        <f ca="1">IFERROR(LOOKUP(1,0/((B1752=名单!B:B)*(VALUE(AY1752)&gt;=名单!E:E)*(VALUE(AY1752)&lt;=名单!G:G)*(AA1752="正常走货")),名单!H:H),"否")</f>
        <v>否</v>
      </c>
      <c r="I1752" s="64" t="s">
        <v>5328</v>
      </c>
      <c r="J1752" s="64" t="s">
        <v>5330</v>
      </c>
      <c r="L1752" s="65" t="s">
        <v>144</v>
      </c>
      <c r="N1752" s="64" t="s">
        <v>18</v>
      </c>
      <c r="O1752" s="66"/>
      <c r="P1752" s="66"/>
      <c r="T1752" s="66"/>
      <c r="U1752" s="65" t="s">
        <v>90</v>
      </c>
      <c r="V1752" s="65" t="s">
        <v>14410</v>
      </c>
      <c r="W1752" s="66"/>
      <c r="Y1752" s="66"/>
      <c r="Z1752" s="66"/>
      <c r="AA1752" s="65" t="s">
        <v>14382</v>
      </c>
      <c r="AQ1752" s="64">
        <v>755.5</v>
      </c>
      <c r="AU1752" s="66"/>
      <c r="AV1752" s="66"/>
      <c r="AW1752" s="66"/>
      <c r="AX1752" s="66"/>
      <c r="AY1752" s="67" t="s">
        <v>16148</v>
      </c>
      <c r="BE1752" s="66"/>
      <c r="BF1752" s="66"/>
    </row>
    <row r="1753" spans="1:58">
      <c r="A1753" s="9" t="str">
        <f t="shared" si="84"/>
        <v>2026-01</v>
      </c>
      <c r="B1753" s="9" t="str">
        <f>_xlfn.XLOOKUP(I1753,过机服务商重量差!A:A,过机服务商重量差!G:G)</f>
        <v>无崖子</v>
      </c>
      <c r="C1753" s="9" t="str">
        <f>IF(N1753="FBA","主营产品",IF(N1753="专线","专线",LOOKUP(1,0/((G1753&gt;=提成标准!D:D)*(G1753&lt;提成标准!E:E)),提成标准!C:C)))</f>
        <v>快递大货</v>
      </c>
      <c r="D1753" s="9">
        <f t="shared" si="85"/>
        <v>48</v>
      </c>
      <c r="E1753" s="9">
        <f>_xlfn.XLOOKUP(C1753,提成标准!C:C,提成标准!H:H,"")</f>
        <v>0.1</v>
      </c>
      <c r="F1753" s="9">
        <f t="shared" si="86"/>
        <v>4.8</v>
      </c>
      <c r="G1753" s="9">
        <f>_xlfn.XLOOKUP(I1753,过机服务商重量差!A:A,过机服务商重量差!L:L)</f>
        <v>48</v>
      </c>
      <c r="H1753" s="9" t="str">
        <f ca="1">IFERROR(LOOKUP(1,0/((B1753=名单!B:B)*(VALUE(AY1753)&gt;=名单!E:E)*(VALUE(AY1753)&lt;=名单!G:G)*(AA1753="正常走货")),名单!H:H),"否")</f>
        <v>是</v>
      </c>
      <c r="I1753" s="64" t="s">
        <v>5331</v>
      </c>
      <c r="J1753" s="64" t="s">
        <v>5333</v>
      </c>
      <c r="L1753" s="65" t="s">
        <v>611</v>
      </c>
      <c r="N1753" s="64" t="s">
        <v>18</v>
      </c>
      <c r="O1753" s="66"/>
      <c r="P1753" s="66"/>
      <c r="T1753" s="66"/>
      <c r="U1753" s="65" t="s">
        <v>86</v>
      </c>
      <c r="V1753" s="65" t="s">
        <v>14381</v>
      </c>
      <c r="W1753" s="66"/>
      <c r="Y1753" s="66"/>
      <c r="Z1753" s="66"/>
      <c r="AA1753" s="65" t="s">
        <v>14382</v>
      </c>
      <c r="AQ1753" s="64">
        <v>1.09999999999991</v>
      </c>
      <c r="AU1753" s="66"/>
      <c r="AV1753" s="66"/>
      <c r="AW1753" s="66"/>
      <c r="AX1753" s="66"/>
      <c r="AY1753" s="67" t="s">
        <v>16149</v>
      </c>
      <c r="BE1753" s="66"/>
      <c r="BF1753" s="66"/>
    </row>
    <row r="1754" spans="1:58">
      <c r="A1754" s="9" t="str">
        <f t="shared" si="84"/>
        <v>2026-01</v>
      </c>
      <c r="B1754" s="9" t="str">
        <f>_xlfn.XLOOKUP(I1754,过机服务商重量差!A:A,过机服务商重量差!G:G)</f>
        <v>帅时莹</v>
      </c>
      <c r="C1754" s="9" t="str">
        <f>IF(N1754="FBA","主营产品",IF(N1754="专线","专线",LOOKUP(1,0/((G1754&gt;=提成标准!D:D)*(G1754&lt;提成标准!E:E)),提成标准!C:C)))</f>
        <v>快递大货</v>
      </c>
      <c r="D1754" s="9">
        <f t="shared" si="85"/>
        <v>23</v>
      </c>
      <c r="E1754" s="9">
        <f>_xlfn.XLOOKUP(C1754,提成标准!C:C,提成标准!H:H,"")</f>
        <v>0.1</v>
      </c>
      <c r="F1754" s="9">
        <f t="shared" si="86"/>
        <v>2.3</v>
      </c>
      <c r="G1754" s="9">
        <f>_xlfn.XLOOKUP(I1754,过机服务商重量差!A:A,过机服务商重量差!L:L)</f>
        <v>23</v>
      </c>
      <c r="H1754" s="9" t="str">
        <f ca="1">IFERROR(LOOKUP(1,0/((B1754=名单!B:B)*(VALUE(AY1754)&gt;=名单!E:E)*(VALUE(AY1754)&lt;=名单!G:G)*(AA1754="正常走货")),名单!H:H),"否")</f>
        <v>否</v>
      </c>
      <c r="I1754" s="64" t="s">
        <v>5334</v>
      </c>
      <c r="J1754" s="64" t="s">
        <v>5336</v>
      </c>
      <c r="L1754" s="65" t="s">
        <v>140</v>
      </c>
      <c r="N1754" s="64" t="s">
        <v>18</v>
      </c>
      <c r="O1754" s="66"/>
      <c r="P1754" s="66"/>
      <c r="T1754" s="66"/>
      <c r="U1754" s="65" t="s">
        <v>199</v>
      </c>
      <c r="V1754" s="65" t="s">
        <v>14442</v>
      </c>
      <c r="W1754" s="66"/>
      <c r="Y1754" s="66"/>
      <c r="Z1754" s="66"/>
      <c r="AA1754" s="65" t="s">
        <v>14382</v>
      </c>
      <c r="AQ1754" s="64">
        <v>285.2</v>
      </c>
      <c r="AU1754" s="66"/>
      <c r="AV1754" s="66"/>
      <c r="AW1754" s="66"/>
      <c r="AX1754" s="66"/>
      <c r="AY1754" s="67" t="s">
        <v>16150</v>
      </c>
      <c r="BC1754" s="66"/>
      <c r="BE1754" s="66"/>
      <c r="BF1754" s="66"/>
    </row>
    <row r="1755" spans="1:58">
      <c r="A1755" s="9" t="str">
        <f t="shared" si="84"/>
        <v>2026-01</v>
      </c>
      <c r="B1755" s="9" t="str">
        <f>_xlfn.XLOOKUP(I1755,过机服务商重量差!A:A,过机服务商重量差!G:G)</f>
        <v>帅时莹</v>
      </c>
      <c r="C1755" s="9" t="str">
        <f>IF(N1755="FBA","主营产品",IF(N1755="专线","专线",LOOKUP(1,0/((G1755&gt;=提成标准!D:D)*(G1755&lt;提成标准!E:E)),提成标准!C:C)))</f>
        <v>快递小货</v>
      </c>
      <c r="D1755" s="9">
        <f t="shared" si="85"/>
        <v>1</v>
      </c>
      <c r="E1755" s="9">
        <f>_xlfn.XLOOKUP(C1755,提成标准!C:C,提成标准!H:H,"")</f>
        <v>2</v>
      </c>
      <c r="F1755" s="9">
        <f t="shared" si="86"/>
        <v>2</v>
      </c>
      <c r="G1755" s="9">
        <f>_xlfn.XLOOKUP(I1755,过机服务商重量差!A:A,过机服务商重量差!L:L)</f>
        <v>19</v>
      </c>
      <c r="H1755" s="9" t="str">
        <f ca="1">IFERROR(LOOKUP(1,0/((B1755=名单!B:B)*(VALUE(AY1755)&gt;=名单!E:E)*(VALUE(AY1755)&lt;=名单!G:G)*(AA1755="正常走货")),名单!H:H),"否")</f>
        <v>否</v>
      </c>
      <c r="I1755" s="64" t="s">
        <v>5337</v>
      </c>
      <c r="J1755" s="64" t="s">
        <v>5339</v>
      </c>
      <c r="L1755" s="65" t="s">
        <v>140</v>
      </c>
      <c r="N1755" s="64" t="s">
        <v>18</v>
      </c>
      <c r="O1755" s="66"/>
      <c r="P1755" s="66"/>
      <c r="T1755" s="66"/>
      <c r="U1755" s="65" t="s">
        <v>199</v>
      </c>
      <c r="V1755" s="65" t="s">
        <v>14442</v>
      </c>
      <c r="W1755" s="66"/>
      <c r="Y1755" s="66"/>
      <c r="Z1755" s="66"/>
      <c r="AA1755" s="65" t="s">
        <v>14382</v>
      </c>
      <c r="AQ1755" s="64">
        <v>338.51</v>
      </c>
      <c r="AU1755" s="66"/>
      <c r="AV1755" s="66"/>
      <c r="AW1755" s="66"/>
      <c r="AX1755" s="66"/>
      <c r="AY1755" s="67" t="s">
        <v>16151</v>
      </c>
      <c r="BE1755" s="66"/>
    </row>
    <row r="1756" spans="1:58">
      <c r="A1756" s="9" t="str">
        <f t="shared" si="84"/>
        <v>2026-01</v>
      </c>
      <c r="B1756" s="9" t="str">
        <f>_xlfn.XLOOKUP(I1756,过机服务商重量差!A:A,过机服务商重量差!G:G)</f>
        <v>帅时莹</v>
      </c>
      <c r="C1756" s="9" t="str">
        <f>IF(N1756="FBA","主营产品",IF(N1756="专线","专线",LOOKUP(1,0/((G1756&gt;=提成标准!D:D)*(G1756&lt;提成标准!E:E)),提成标准!C:C)))</f>
        <v>快递大货</v>
      </c>
      <c r="D1756" s="9">
        <f t="shared" si="85"/>
        <v>24</v>
      </c>
      <c r="E1756" s="9">
        <f>_xlfn.XLOOKUP(C1756,提成标准!C:C,提成标准!H:H,"")</f>
        <v>0.1</v>
      </c>
      <c r="F1756" s="9">
        <f t="shared" si="86"/>
        <v>2.4</v>
      </c>
      <c r="G1756" s="9">
        <f>_xlfn.XLOOKUP(I1756,过机服务商重量差!A:A,过机服务商重量差!L:L)</f>
        <v>24</v>
      </c>
      <c r="H1756" s="9" t="str">
        <f ca="1">IFERROR(LOOKUP(1,0/((B1756=名单!B:B)*(VALUE(AY1756)&gt;=名单!E:E)*(VALUE(AY1756)&lt;=名单!G:G)*(AA1756="正常走货")),名单!H:H),"否")</f>
        <v>否</v>
      </c>
      <c r="I1756" s="64" t="s">
        <v>5340</v>
      </c>
      <c r="J1756" s="64" t="s">
        <v>5342</v>
      </c>
      <c r="L1756" s="65" t="s">
        <v>140</v>
      </c>
      <c r="N1756" s="64" t="s">
        <v>18</v>
      </c>
      <c r="O1756" s="66"/>
      <c r="P1756" s="66"/>
      <c r="T1756" s="66"/>
      <c r="U1756" s="65" t="s">
        <v>199</v>
      </c>
      <c r="V1756" s="65" t="s">
        <v>14442</v>
      </c>
      <c r="W1756" s="66"/>
      <c r="Y1756" s="66"/>
      <c r="Z1756" s="66"/>
      <c r="AA1756" s="65" t="s">
        <v>14382</v>
      </c>
      <c r="AQ1756" s="64">
        <v>297.6</v>
      </c>
      <c r="AV1756" s="66"/>
      <c r="AW1756" s="66"/>
      <c r="AX1756" s="66"/>
      <c r="AY1756" s="67" t="s">
        <v>16152</v>
      </c>
      <c r="BE1756" s="66"/>
    </row>
    <row r="1757" spans="1:58">
      <c r="A1757" s="9" t="str">
        <f t="shared" si="84"/>
        <v>2026-01</v>
      </c>
      <c r="B1757" s="9" t="str">
        <f>_xlfn.XLOOKUP(I1757,过机服务商重量差!A:A,过机服务商重量差!G:G)</f>
        <v>无崖子</v>
      </c>
      <c r="C1757" s="9" t="str">
        <f>IF(N1757="FBA","主营产品",IF(N1757="专线","专线",LOOKUP(1,0/((G1757&gt;=提成标准!D:D)*(G1757&lt;提成标准!E:E)),提成标准!C:C)))</f>
        <v>快递小货</v>
      </c>
      <c r="D1757" s="9">
        <f t="shared" si="85"/>
        <v>1</v>
      </c>
      <c r="E1757" s="9">
        <f>_xlfn.XLOOKUP(C1757,提成标准!C:C,提成标准!H:H,"")</f>
        <v>2</v>
      </c>
      <c r="F1757" s="9">
        <f t="shared" si="86"/>
        <v>2</v>
      </c>
      <c r="G1757" s="9">
        <f>_xlfn.XLOOKUP(I1757,过机服务商重量差!A:A,过机服务商重量差!L:L)</f>
        <v>2</v>
      </c>
      <c r="H1757" s="9" t="str">
        <f ca="1">IFERROR(LOOKUP(1,0/((B1757=名单!B:B)*(VALUE(AY1757)&gt;=名单!E:E)*(VALUE(AY1757)&lt;=名单!G:G)*(AA1757="正常走货")),名单!H:H),"否")</f>
        <v>是</v>
      </c>
      <c r="I1757" s="64" t="s">
        <v>5343</v>
      </c>
      <c r="J1757" s="64" t="s">
        <v>5345</v>
      </c>
      <c r="L1757" s="65" t="s">
        <v>160</v>
      </c>
      <c r="N1757" s="64" t="s">
        <v>18</v>
      </c>
      <c r="O1757" s="66"/>
      <c r="P1757" s="66"/>
      <c r="T1757" s="66"/>
      <c r="U1757" s="65" t="s">
        <v>337</v>
      </c>
      <c r="V1757" s="65" t="s">
        <v>14381</v>
      </c>
      <c r="W1757" s="66"/>
      <c r="Y1757" s="66"/>
      <c r="Z1757" s="66"/>
      <c r="AA1757" s="65" t="s">
        <v>14382</v>
      </c>
      <c r="AQ1757" s="64">
        <v>0</v>
      </c>
      <c r="AV1757" s="66"/>
      <c r="AW1757" s="66"/>
      <c r="AX1757" s="66"/>
      <c r="AY1757" s="67" t="s">
        <v>16153</v>
      </c>
      <c r="BE1757" s="66"/>
    </row>
    <row r="1758" spans="1:58">
      <c r="A1758" s="9" t="str">
        <f t="shared" si="84"/>
        <v>2026-01</v>
      </c>
      <c r="B1758" s="9" t="str">
        <f>_xlfn.XLOOKUP(I1758,过机服务商重量差!A:A,过机服务商重量差!G:G)</f>
        <v>玉麒麟</v>
      </c>
      <c r="C1758" s="9" t="str">
        <f>IF(N1758="FBA","主营产品",IF(N1758="专线","专线",LOOKUP(1,0/((G1758&gt;=提成标准!D:D)*(G1758&lt;提成标准!E:E)),提成标准!C:C)))</f>
        <v>快递小货</v>
      </c>
      <c r="D1758" s="9">
        <f t="shared" si="85"/>
        <v>1</v>
      </c>
      <c r="E1758" s="9">
        <f>_xlfn.XLOOKUP(C1758,提成标准!C:C,提成标准!H:H,"")</f>
        <v>2</v>
      </c>
      <c r="F1758" s="9">
        <f t="shared" si="86"/>
        <v>2</v>
      </c>
      <c r="G1758" s="9">
        <f>_xlfn.XLOOKUP(I1758,过机服务商重量差!A:A,过机服务商重量差!L:L)</f>
        <v>1</v>
      </c>
      <c r="H1758" s="9" t="str">
        <f ca="1">IFERROR(LOOKUP(1,0/((B1758=名单!B:B)*(VALUE(AY1758)&gt;=名单!E:E)*(VALUE(AY1758)&lt;=名单!G:G)*(AA1758="正常走货")),名单!H:H),"否")</f>
        <v>否</v>
      </c>
      <c r="I1758" s="64" t="s">
        <v>5346</v>
      </c>
      <c r="J1758" s="64" t="s">
        <v>5348</v>
      </c>
      <c r="L1758" s="65" t="s">
        <v>17</v>
      </c>
      <c r="N1758" s="64" t="s">
        <v>18</v>
      </c>
      <c r="O1758" s="66"/>
      <c r="P1758" s="66"/>
      <c r="T1758" s="66"/>
      <c r="U1758" s="65" t="s">
        <v>199</v>
      </c>
      <c r="V1758" s="65" t="s">
        <v>14442</v>
      </c>
      <c r="W1758" s="66"/>
      <c r="Y1758" s="66"/>
      <c r="Z1758" s="66"/>
      <c r="AA1758" s="65" t="s">
        <v>14382</v>
      </c>
      <c r="AQ1758" s="64">
        <v>47.9</v>
      </c>
      <c r="AV1758" s="66"/>
      <c r="AX1758" s="66"/>
      <c r="AY1758" s="67" t="s">
        <v>16154</v>
      </c>
      <c r="BE1758" s="66"/>
    </row>
    <row r="1759" spans="1:58">
      <c r="A1759" s="9" t="str">
        <f t="shared" si="84"/>
        <v>2026-01</v>
      </c>
      <c r="B1759" s="9" t="str">
        <f>_xlfn.XLOOKUP(I1759,过机服务商重量差!A:A,过机服务商重量差!G:G)</f>
        <v>无崖子</v>
      </c>
      <c r="C1759" s="9" t="str">
        <f>IF(N1759="FBA","主营产品",IF(N1759="专线","专线",LOOKUP(1,0/((G1759&gt;=提成标准!D:D)*(G1759&lt;提成标准!E:E)),提成标准!C:C)))</f>
        <v>快递小货</v>
      </c>
      <c r="D1759" s="9">
        <f t="shared" si="85"/>
        <v>1</v>
      </c>
      <c r="E1759" s="9">
        <f>_xlfn.XLOOKUP(C1759,提成标准!C:C,提成标准!H:H,"")</f>
        <v>2</v>
      </c>
      <c r="F1759" s="9">
        <f t="shared" si="86"/>
        <v>2</v>
      </c>
      <c r="G1759" s="9">
        <f>_xlfn.XLOOKUP(I1759,过机服务商重量差!A:A,过机服务商重量差!L:L)</f>
        <v>4</v>
      </c>
      <c r="H1759" s="9" t="str">
        <f ca="1">IFERROR(LOOKUP(1,0/((B1759=名单!B:B)*(VALUE(AY1759)&gt;=名单!E:E)*(VALUE(AY1759)&lt;=名单!G:G)*(AA1759="正常走货")),名单!H:H),"否")</f>
        <v>是</v>
      </c>
      <c r="I1759" s="64" t="s">
        <v>5349</v>
      </c>
      <c r="J1759" s="64" t="s">
        <v>5351</v>
      </c>
      <c r="L1759" s="65" t="s">
        <v>160</v>
      </c>
      <c r="N1759" s="64" t="s">
        <v>18</v>
      </c>
      <c r="O1759" s="66"/>
      <c r="P1759" s="66"/>
      <c r="T1759" s="66"/>
      <c r="U1759" s="65" t="s">
        <v>337</v>
      </c>
      <c r="V1759" s="65" t="s">
        <v>14381</v>
      </c>
      <c r="W1759" s="66"/>
      <c r="Y1759" s="66"/>
      <c r="Z1759" s="66"/>
      <c r="AA1759" s="65" t="s">
        <v>14382</v>
      </c>
      <c r="AQ1759" s="64">
        <v>0</v>
      </c>
      <c r="AV1759" s="66"/>
      <c r="AX1759" s="66"/>
      <c r="AY1759" s="67" t="s">
        <v>16155</v>
      </c>
      <c r="BE1759" s="66"/>
    </row>
    <row r="1760" spans="1:58">
      <c r="A1760" s="9" t="str">
        <f t="shared" si="84"/>
        <v>2026-01</v>
      </c>
      <c r="B1760" s="9" t="str">
        <f>_xlfn.XLOOKUP(I1760,过机服务商重量差!A:A,过机服务商重量差!G:G)</f>
        <v>无崖子</v>
      </c>
      <c r="C1760" s="9" t="str">
        <f>IF(N1760="FBA","主营产品",IF(N1760="专线","专线",LOOKUP(1,0/((G1760&gt;=提成标准!D:D)*(G1760&lt;提成标准!E:E)),提成标准!C:C)))</f>
        <v>快递小货</v>
      </c>
      <c r="D1760" s="9">
        <f t="shared" si="85"/>
        <v>1</v>
      </c>
      <c r="E1760" s="9">
        <f>_xlfn.XLOOKUP(C1760,提成标准!C:C,提成标准!H:H,"")</f>
        <v>2</v>
      </c>
      <c r="F1760" s="9">
        <f t="shared" si="86"/>
        <v>2</v>
      </c>
      <c r="G1760" s="9">
        <f>_xlfn.XLOOKUP(I1760,过机服务商重量差!A:A,过机服务商重量差!L:L)</f>
        <v>4</v>
      </c>
      <c r="H1760" s="9" t="str">
        <f ca="1">IFERROR(LOOKUP(1,0/((B1760=名单!B:B)*(VALUE(AY1760)&gt;=名单!E:E)*(VALUE(AY1760)&lt;=名单!G:G)*(AA1760="正常走货")),名单!H:H),"否")</f>
        <v>是</v>
      </c>
      <c r="I1760" s="64" t="s">
        <v>5352</v>
      </c>
      <c r="J1760" s="64" t="s">
        <v>5354</v>
      </c>
      <c r="L1760" s="65" t="s">
        <v>160</v>
      </c>
      <c r="N1760" s="64" t="s">
        <v>18</v>
      </c>
      <c r="O1760" s="66"/>
      <c r="P1760" s="66"/>
      <c r="T1760" s="66"/>
      <c r="U1760" s="65" t="s">
        <v>337</v>
      </c>
      <c r="V1760" s="65" t="s">
        <v>14381</v>
      </c>
      <c r="W1760" s="66"/>
      <c r="Y1760" s="66"/>
      <c r="Z1760" s="66"/>
      <c r="AA1760" s="65" t="s">
        <v>14382</v>
      </c>
      <c r="AQ1760" s="64">
        <v>0</v>
      </c>
      <c r="AV1760" s="66"/>
      <c r="AX1760" s="66"/>
      <c r="AY1760" s="67" t="s">
        <v>16156</v>
      </c>
      <c r="BE1760" s="66"/>
    </row>
    <row r="1761" spans="1:58">
      <c r="A1761" s="9" t="str">
        <f t="shared" si="84"/>
        <v>2026-01</v>
      </c>
      <c r="B1761" s="9" t="str">
        <f>_xlfn.XLOOKUP(I1761,过机服务商重量差!A:A,过机服务商重量差!G:G)</f>
        <v>无崖子</v>
      </c>
      <c r="C1761" s="9" t="str">
        <f>IF(N1761="FBA","主营产品",IF(N1761="专线","专线",LOOKUP(1,0/((G1761&gt;=提成标准!D:D)*(G1761&lt;提成标准!E:E)),提成标准!C:C)))</f>
        <v>快递小货</v>
      </c>
      <c r="D1761" s="9">
        <f t="shared" si="85"/>
        <v>1</v>
      </c>
      <c r="E1761" s="9">
        <f>_xlfn.XLOOKUP(C1761,提成标准!C:C,提成标准!H:H,"")</f>
        <v>2</v>
      </c>
      <c r="F1761" s="9">
        <f t="shared" si="86"/>
        <v>2</v>
      </c>
      <c r="G1761" s="9">
        <f>_xlfn.XLOOKUP(I1761,过机服务商重量差!A:A,过机服务商重量差!L:L)</f>
        <v>2</v>
      </c>
      <c r="H1761" s="9" t="str">
        <f ca="1">IFERROR(LOOKUP(1,0/((B1761=名单!B:B)*(VALUE(AY1761)&gt;=名单!E:E)*(VALUE(AY1761)&lt;=名单!G:G)*(AA1761="正常走货")),名单!H:H),"否")</f>
        <v>是</v>
      </c>
      <c r="I1761" s="64" t="s">
        <v>5355</v>
      </c>
      <c r="J1761" s="64" t="s">
        <v>5357</v>
      </c>
      <c r="L1761" s="65" t="s">
        <v>160</v>
      </c>
      <c r="N1761" s="64" t="s">
        <v>18</v>
      </c>
      <c r="O1761" s="66"/>
      <c r="P1761" s="66"/>
      <c r="T1761" s="66"/>
      <c r="U1761" s="65" t="s">
        <v>337</v>
      </c>
      <c r="V1761" s="65" t="s">
        <v>14381</v>
      </c>
      <c r="W1761" s="66"/>
      <c r="Y1761" s="66"/>
      <c r="Z1761" s="66"/>
      <c r="AA1761" s="65" t="s">
        <v>14382</v>
      </c>
      <c r="AQ1761" s="64">
        <v>0</v>
      </c>
      <c r="AV1761" s="66"/>
      <c r="AW1761" s="66"/>
      <c r="AX1761" s="66"/>
      <c r="AY1761" s="67" t="s">
        <v>16157</v>
      </c>
      <c r="BE1761" s="66"/>
    </row>
    <row r="1762" spans="1:58">
      <c r="A1762" s="9" t="str">
        <f t="shared" si="84"/>
        <v>2026-01</v>
      </c>
      <c r="B1762" s="9" t="str">
        <f>_xlfn.XLOOKUP(I1762,过机服务商重量差!A:A,过机服务商重量差!G:G)</f>
        <v>无崖子</v>
      </c>
      <c r="C1762" s="9" t="str">
        <f>IF(N1762="FBA","主营产品",IF(N1762="专线","专线",LOOKUP(1,0/((G1762&gt;=提成标准!D:D)*(G1762&lt;提成标准!E:E)),提成标准!C:C)))</f>
        <v>快递小货</v>
      </c>
      <c r="D1762" s="9">
        <f t="shared" si="85"/>
        <v>1</v>
      </c>
      <c r="E1762" s="9">
        <f>_xlfn.XLOOKUP(C1762,提成标准!C:C,提成标准!H:H,"")</f>
        <v>2</v>
      </c>
      <c r="F1762" s="9">
        <f t="shared" si="86"/>
        <v>2</v>
      </c>
      <c r="G1762" s="9">
        <f>_xlfn.XLOOKUP(I1762,过机服务商重量差!A:A,过机服务商重量差!L:L)</f>
        <v>2</v>
      </c>
      <c r="H1762" s="9" t="str">
        <f ca="1">IFERROR(LOOKUP(1,0/((B1762=名单!B:B)*(VALUE(AY1762)&gt;=名单!E:E)*(VALUE(AY1762)&lt;=名单!G:G)*(AA1762="正常走货")),名单!H:H),"否")</f>
        <v>是</v>
      </c>
      <c r="I1762" s="64" t="s">
        <v>5358</v>
      </c>
      <c r="J1762" s="64" t="s">
        <v>5360</v>
      </c>
      <c r="L1762" s="64" t="s">
        <v>160</v>
      </c>
      <c r="N1762" s="64" t="s">
        <v>18</v>
      </c>
      <c r="O1762" s="66"/>
      <c r="P1762" s="66"/>
      <c r="T1762" s="66"/>
      <c r="U1762" s="65" t="s">
        <v>337</v>
      </c>
      <c r="V1762" s="65" t="s">
        <v>14381</v>
      </c>
      <c r="W1762" s="66"/>
      <c r="Y1762" s="66"/>
      <c r="Z1762" s="66"/>
      <c r="AA1762" s="65" t="s">
        <v>14382</v>
      </c>
      <c r="AQ1762" s="64">
        <v>0</v>
      </c>
      <c r="AU1762" s="66"/>
      <c r="AV1762" s="66"/>
      <c r="AX1762" s="66"/>
      <c r="AY1762" s="67" t="s">
        <v>16158</v>
      </c>
      <c r="BE1762" s="66"/>
    </row>
    <row r="1763" spans="1:58">
      <c r="A1763" s="9" t="str">
        <f t="shared" si="84"/>
        <v>2026-01</v>
      </c>
      <c r="B1763" s="9" t="str">
        <f>_xlfn.XLOOKUP(I1763,过机服务商重量差!A:A,过机服务商重量差!G:G)</f>
        <v>无崖子</v>
      </c>
      <c r="C1763" s="9" t="str">
        <f>IF(N1763="FBA","主营产品",IF(N1763="专线","专线",LOOKUP(1,0/((G1763&gt;=提成标准!D:D)*(G1763&lt;提成标准!E:E)),提成标准!C:C)))</f>
        <v>快递小货</v>
      </c>
      <c r="D1763" s="9">
        <f t="shared" si="85"/>
        <v>1</v>
      </c>
      <c r="E1763" s="9">
        <f>_xlfn.XLOOKUP(C1763,提成标准!C:C,提成标准!H:H,"")</f>
        <v>2</v>
      </c>
      <c r="F1763" s="9">
        <f t="shared" si="86"/>
        <v>2</v>
      </c>
      <c r="G1763" s="9">
        <f>_xlfn.XLOOKUP(I1763,过机服务商重量差!A:A,过机服务商重量差!L:L)</f>
        <v>2</v>
      </c>
      <c r="H1763" s="9" t="str">
        <f ca="1">IFERROR(LOOKUP(1,0/((B1763=名单!B:B)*(VALUE(AY1763)&gt;=名单!E:E)*(VALUE(AY1763)&lt;=名单!G:G)*(AA1763="正常走货")),名单!H:H),"否")</f>
        <v>是</v>
      </c>
      <c r="I1763" s="64" t="s">
        <v>5361</v>
      </c>
      <c r="J1763" s="64" t="s">
        <v>5363</v>
      </c>
      <c r="L1763" s="65" t="s">
        <v>160</v>
      </c>
      <c r="N1763" s="64" t="s">
        <v>18</v>
      </c>
      <c r="O1763" s="66"/>
      <c r="P1763" s="66"/>
      <c r="T1763" s="66"/>
      <c r="U1763" s="65" t="s">
        <v>337</v>
      </c>
      <c r="V1763" s="65" t="s">
        <v>14381</v>
      </c>
      <c r="W1763" s="66"/>
      <c r="Y1763" s="66"/>
      <c r="Z1763" s="66"/>
      <c r="AA1763" s="65" t="s">
        <v>14382</v>
      </c>
      <c r="AQ1763" s="64">
        <v>0</v>
      </c>
      <c r="AU1763" s="66"/>
      <c r="AV1763" s="66"/>
      <c r="AW1763" s="66"/>
      <c r="AX1763" s="66"/>
      <c r="AY1763" s="67" t="s">
        <v>16159</v>
      </c>
      <c r="BE1763" s="66"/>
      <c r="BF1763" s="66"/>
    </row>
    <row r="1764" spans="1:58">
      <c r="A1764" s="9" t="str">
        <f t="shared" si="84"/>
        <v>2026-01</v>
      </c>
      <c r="B1764" s="9" t="str">
        <f>_xlfn.XLOOKUP(I1764,过机服务商重量差!A:A,过机服务商重量差!G:G)</f>
        <v>无崖子</v>
      </c>
      <c r="C1764" s="9" t="str">
        <f>IF(N1764="FBA","主营产品",IF(N1764="专线","专线",LOOKUP(1,0/((G1764&gt;=提成标准!D:D)*(G1764&lt;提成标准!E:E)),提成标准!C:C)))</f>
        <v>快递小货</v>
      </c>
      <c r="D1764" s="9">
        <f t="shared" si="85"/>
        <v>1</v>
      </c>
      <c r="E1764" s="9">
        <f>_xlfn.XLOOKUP(C1764,提成标准!C:C,提成标准!H:H,"")</f>
        <v>2</v>
      </c>
      <c r="F1764" s="9">
        <f t="shared" si="86"/>
        <v>2</v>
      </c>
      <c r="G1764" s="9">
        <f>_xlfn.XLOOKUP(I1764,过机服务商重量差!A:A,过机服务商重量差!L:L)</f>
        <v>2</v>
      </c>
      <c r="H1764" s="9" t="str">
        <f ca="1">IFERROR(LOOKUP(1,0/((B1764=名单!B:B)*(VALUE(AY1764)&gt;=名单!E:E)*(VALUE(AY1764)&lt;=名单!G:G)*(AA1764="正常走货")),名单!H:H),"否")</f>
        <v>是</v>
      </c>
      <c r="I1764" s="64" t="s">
        <v>5364</v>
      </c>
      <c r="J1764" s="64" t="s">
        <v>5366</v>
      </c>
      <c r="L1764" s="65" t="s">
        <v>160</v>
      </c>
      <c r="N1764" s="64" t="s">
        <v>18</v>
      </c>
      <c r="O1764" s="66"/>
      <c r="P1764" s="66"/>
      <c r="T1764" s="66"/>
      <c r="U1764" s="65" t="s">
        <v>337</v>
      </c>
      <c r="V1764" s="65" t="s">
        <v>14381</v>
      </c>
      <c r="W1764" s="66"/>
      <c r="Y1764" s="66"/>
      <c r="Z1764" s="66"/>
      <c r="AA1764" s="65" t="s">
        <v>14382</v>
      </c>
      <c r="AQ1764" s="64">
        <v>0</v>
      </c>
      <c r="AV1764" s="66"/>
      <c r="AX1764" s="66"/>
      <c r="AY1764" s="67" t="s">
        <v>16160</v>
      </c>
      <c r="BE1764" s="66"/>
    </row>
    <row r="1765" spans="1:58">
      <c r="A1765" s="9" t="str">
        <f t="shared" si="84"/>
        <v>2026-01</v>
      </c>
      <c r="B1765" s="9" t="str">
        <f>_xlfn.XLOOKUP(I1765,过机服务商重量差!A:A,过机服务商重量差!G:G)</f>
        <v>无崖子</v>
      </c>
      <c r="C1765" s="9" t="str">
        <f>IF(N1765="FBA","主营产品",IF(N1765="专线","专线",LOOKUP(1,0/((G1765&gt;=提成标准!D:D)*(G1765&lt;提成标准!E:E)),提成标准!C:C)))</f>
        <v>快递小货</v>
      </c>
      <c r="D1765" s="9">
        <f t="shared" si="85"/>
        <v>1</v>
      </c>
      <c r="E1765" s="9">
        <f>_xlfn.XLOOKUP(C1765,提成标准!C:C,提成标准!H:H,"")</f>
        <v>2</v>
      </c>
      <c r="F1765" s="9">
        <f t="shared" si="86"/>
        <v>2</v>
      </c>
      <c r="G1765" s="9">
        <f>_xlfn.XLOOKUP(I1765,过机服务商重量差!A:A,过机服务商重量差!L:L)</f>
        <v>4</v>
      </c>
      <c r="H1765" s="9" t="str">
        <f ca="1">IFERROR(LOOKUP(1,0/((B1765=名单!B:B)*(VALUE(AY1765)&gt;=名单!E:E)*(VALUE(AY1765)&lt;=名单!G:G)*(AA1765="正常走货")),名单!H:H),"否")</f>
        <v>是</v>
      </c>
      <c r="I1765" s="64" t="s">
        <v>5367</v>
      </c>
      <c r="J1765" s="64" t="s">
        <v>5369</v>
      </c>
      <c r="L1765" s="65" t="s">
        <v>160</v>
      </c>
      <c r="N1765" s="64" t="s">
        <v>18</v>
      </c>
      <c r="O1765" s="66"/>
      <c r="P1765" s="66"/>
      <c r="T1765" s="66"/>
      <c r="U1765" s="65" t="s">
        <v>337</v>
      </c>
      <c r="V1765" s="65" t="s">
        <v>14381</v>
      </c>
      <c r="W1765" s="66"/>
      <c r="Y1765" s="66"/>
      <c r="Z1765" s="66"/>
      <c r="AA1765" s="65" t="s">
        <v>14382</v>
      </c>
      <c r="AQ1765" s="64">
        <v>0</v>
      </c>
      <c r="AU1765" s="66"/>
      <c r="AV1765" s="66"/>
      <c r="AX1765" s="66"/>
      <c r="AY1765" s="67" t="s">
        <v>16161</v>
      </c>
      <c r="BE1765" s="66"/>
    </row>
    <row r="1766" spans="1:58">
      <c r="A1766" s="9" t="str">
        <f t="shared" si="84"/>
        <v>2026-01</v>
      </c>
      <c r="B1766" s="9" t="str">
        <f>_xlfn.XLOOKUP(I1766,过机服务商重量差!A:A,过机服务商重量差!G:G)</f>
        <v>无崖子</v>
      </c>
      <c r="C1766" s="9" t="str">
        <f>IF(N1766="FBA","主营产品",IF(N1766="专线","专线",LOOKUP(1,0/((G1766&gt;=提成标准!D:D)*(G1766&lt;提成标准!E:E)),提成标准!C:C)))</f>
        <v>快递小货</v>
      </c>
      <c r="D1766" s="9">
        <f t="shared" si="85"/>
        <v>1</v>
      </c>
      <c r="E1766" s="9">
        <f>_xlfn.XLOOKUP(C1766,提成标准!C:C,提成标准!H:H,"")</f>
        <v>2</v>
      </c>
      <c r="F1766" s="9">
        <f t="shared" si="86"/>
        <v>2</v>
      </c>
      <c r="G1766" s="9">
        <f>_xlfn.XLOOKUP(I1766,过机服务商重量差!A:A,过机服务商重量差!L:L)</f>
        <v>4</v>
      </c>
      <c r="H1766" s="9" t="str">
        <f ca="1">IFERROR(LOOKUP(1,0/((B1766=名单!B:B)*(VALUE(AY1766)&gt;=名单!E:E)*(VALUE(AY1766)&lt;=名单!G:G)*(AA1766="正常走货")),名单!H:H),"否")</f>
        <v>是</v>
      </c>
      <c r="I1766" s="64" t="s">
        <v>5370</v>
      </c>
      <c r="J1766" s="64" t="s">
        <v>5372</v>
      </c>
      <c r="L1766" s="65" t="s">
        <v>160</v>
      </c>
      <c r="N1766" s="64" t="s">
        <v>18</v>
      </c>
      <c r="O1766" s="66"/>
      <c r="P1766" s="66"/>
      <c r="T1766" s="66"/>
      <c r="U1766" s="65" t="s">
        <v>337</v>
      </c>
      <c r="V1766" s="65" t="s">
        <v>14381</v>
      </c>
      <c r="W1766" s="66"/>
      <c r="Y1766" s="66"/>
      <c r="Z1766" s="66"/>
      <c r="AA1766" s="65" t="s">
        <v>14382</v>
      </c>
      <c r="AQ1766" s="64">
        <v>0</v>
      </c>
      <c r="AU1766" s="66"/>
      <c r="AV1766" s="66"/>
      <c r="AW1766" s="66"/>
      <c r="AX1766" s="66"/>
      <c r="AY1766" s="67" t="s">
        <v>16162</v>
      </c>
      <c r="BE1766" s="66"/>
    </row>
    <row r="1767" spans="1:58">
      <c r="A1767" s="9" t="str">
        <f t="shared" si="84"/>
        <v>2026-01</v>
      </c>
      <c r="B1767" s="9" t="str">
        <f>_xlfn.XLOOKUP(I1767,过机服务商重量差!A:A,过机服务商重量差!G:G)</f>
        <v>无崖子</v>
      </c>
      <c r="C1767" s="9" t="str">
        <f>IF(N1767="FBA","主营产品",IF(N1767="专线","专线",LOOKUP(1,0/((G1767&gt;=提成标准!D:D)*(G1767&lt;提成标准!E:E)),提成标准!C:C)))</f>
        <v>快递小货</v>
      </c>
      <c r="D1767" s="9">
        <f t="shared" si="85"/>
        <v>1</v>
      </c>
      <c r="E1767" s="9">
        <f>_xlfn.XLOOKUP(C1767,提成标准!C:C,提成标准!H:H,"")</f>
        <v>2</v>
      </c>
      <c r="F1767" s="9">
        <f t="shared" si="86"/>
        <v>2</v>
      </c>
      <c r="G1767" s="9">
        <f>_xlfn.XLOOKUP(I1767,过机服务商重量差!A:A,过机服务商重量差!L:L)</f>
        <v>4</v>
      </c>
      <c r="H1767" s="9" t="str">
        <f ca="1">IFERROR(LOOKUP(1,0/((B1767=名单!B:B)*(VALUE(AY1767)&gt;=名单!E:E)*(VALUE(AY1767)&lt;=名单!G:G)*(AA1767="正常走货")),名单!H:H),"否")</f>
        <v>是</v>
      </c>
      <c r="I1767" s="64" t="s">
        <v>5373</v>
      </c>
      <c r="J1767" s="64" t="s">
        <v>5375</v>
      </c>
      <c r="L1767" s="65" t="s">
        <v>160</v>
      </c>
      <c r="N1767" s="64" t="s">
        <v>18</v>
      </c>
      <c r="O1767" s="66"/>
      <c r="P1767" s="66"/>
      <c r="T1767" s="66"/>
      <c r="U1767" s="65" t="s">
        <v>337</v>
      </c>
      <c r="V1767" s="64" t="s">
        <v>14381</v>
      </c>
      <c r="W1767" s="66"/>
      <c r="Y1767" s="66"/>
      <c r="Z1767" s="66"/>
      <c r="AA1767" s="65" t="s">
        <v>14382</v>
      </c>
      <c r="AQ1767" s="64">
        <v>0</v>
      </c>
      <c r="AU1767" s="66"/>
      <c r="AV1767" s="66"/>
      <c r="AW1767" s="66"/>
      <c r="AX1767" s="66"/>
      <c r="AY1767" s="67" t="s">
        <v>16163</v>
      </c>
      <c r="BC1767" s="66"/>
      <c r="BE1767" s="66"/>
    </row>
    <row r="1768" spans="1:58">
      <c r="A1768" s="9" t="str">
        <f t="shared" si="84"/>
        <v>2026-01</v>
      </c>
      <c r="B1768" s="9" t="str">
        <f>_xlfn.XLOOKUP(I1768,过机服务商重量差!A:A,过机服务商重量差!G:G)</f>
        <v>玉麒麟</v>
      </c>
      <c r="C1768" s="9" t="str">
        <f>IF(N1768="FBA","主营产品",IF(N1768="专线","专线",LOOKUP(1,0/((G1768&gt;=提成标准!D:D)*(G1768&lt;提成标准!E:E)),提成标准!C:C)))</f>
        <v>快递小货</v>
      </c>
      <c r="D1768" s="9">
        <f t="shared" si="85"/>
        <v>1</v>
      </c>
      <c r="E1768" s="9">
        <f>_xlfn.XLOOKUP(C1768,提成标准!C:C,提成标准!H:H,"")</f>
        <v>2</v>
      </c>
      <c r="F1768" s="9">
        <f t="shared" si="86"/>
        <v>2</v>
      </c>
      <c r="G1768" s="9">
        <f>_xlfn.XLOOKUP(I1768,过机服务商重量差!A:A,过机服务商重量差!L:L)</f>
        <v>4.5</v>
      </c>
      <c r="H1768" s="9" t="str">
        <f ca="1">IFERROR(LOOKUP(1,0/((B1768=名单!B:B)*(VALUE(AY1768)&gt;=名单!E:E)*(VALUE(AY1768)&lt;=名单!G:G)*(AA1768="正常走货")),名单!H:H),"否")</f>
        <v>否</v>
      </c>
      <c r="I1768" s="64" t="s">
        <v>5376</v>
      </c>
      <c r="J1768" s="64" t="s">
        <v>5378</v>
      </c>
      <c r="L1768" s="65" t="s">
        <v>17</v>
      </c>
      <c r="N1768" s="64" t="s">
        <v>18</v>
      </c>
      <c r="O1768" s="66"/>
      <c r="P1768" s="66"/>
      <c r="T1768" s="66"/>
      <c r="U1768" s="65" t="s">
        <v>152</v>
      </c>
      <c r="V1768" s="65" t="s">
        <v>14385</v>
      </c>
      <c r="W1768" s="66"/>
      <c r="Y1768" s="66"/>
      <c r="Z1768" s="66"/>
      <c r="AA1768" s="65" t="s">
        <v>14382</v>
      </c>
      <c r="AQ1768" s="64">
        <v>66.1</v>
      </c>
      <c r="AU1768" s="66"/>
      <c r="AV1768" s="66"/>
      <c r="AX1768" s="66"/>
      <c r="AY1768" s="67" t="s">
        <v>16164</v>
      </c>
      <c r="BE1768" s="66"/>
    </row>
    <row r="1769" spans="1:58">
      <c r="A1769" s="9" t="str">
        <f t="shared" si="84"/>
        <v>2026-01</v>
      </c>
      <c r="B1769" s="9" t="str">
        <f>_xlfn.XLOOKUP(I1769,过机服务商重量差!A:A,过机服务商重量差!G:G)</f>
        <v>007</v>
      </c>
      <c r="C1769" s="9" t="str">
        <f>IF(N1769="FBA","主营产品",IF(N1769="专线","专线",LOOKUP(1,0/((G1769&gt;=提成标准!D:D)*(G1769&lt;提成标准!E:E)),提成标准!C:C)))</f>
        <v>快递大货</v>
      </c>
      <c r="D1769" s="9">
        <f t="shared" si="85"/>
        <v>47</v>
      </c>
      <c r="E1769" s="9">
        <f>_xlfn.XLOOKUP(C1769,提成标准!C:C,提成标准!H:H,"")</f>
        <v>0.1</v>
      </c>
      <c r="F1769" s="9">
        <f t="shared" si="86"/>
        <v>4.7</v>
      </c>
      <c r="G1769" s="9">
        <f>_xlfn.XLOOKUP(I1769,过机服务商重量差!A:A,过机服务商重量差!L:L)</f>
        <v>47</v>
      </c>
      <c r="H1769" s="9" t="str">
        <f ca="1">IFERROR(LOOKUP(1,0/((B1769=名单!B:B)*(VALUE(AY1769)&gt;=名单!E:E)*(VALUE(AY1769)&lt;=名单!G:G)*(AA1769="正常走货")),名单!H:H),"否")</f>
        <v>否</v>
      </c>
      <c r="I1769" s="64" t="s">
        <v>5379</v>
      </c>
      <c r="J1769" s="64" t="s">
        <v>5381</v>
      </c>
      <c r="L1769" s="65" t="s">
        <v>4937</v>
      </c>
      <c r="N1769" s="64" t="s">
        <v>18</v>
      </c>
      <c r="O1769" s="66"/>
      <c r="P1769" s="66"/>
      <c r="T1769" s="66"/>
      <c r="U1769" s="65" t="s">
        <v>145</v>
      </c>
      <c r="V1769" s="65" t="s">
        <v>14410</v>
      </c>
      <c r="W1769" s="66"/>
      <c r="Y1769" s="66"/>
      <c r="Z1769" s="66"/>
      <c r="AA1769" s="65" t="s">
        <v>14382</v>
      </c>
      <c r="AQ1769" s="64">
        <v>775.5</v>
      </c>
      <c r="AU1769" s="66"/>
      <c r="AV1769" s="66"/>
      <c r="AX1769" s="66"/>
      <c r="AY1769" s="67" t="s">
        <v>16165</v>
      </c>
      <c r="BE1769" s="66"/>
    </row>
    <row r="1770" spans="1:58">
      <c r="A1770" s="9" t="str">
        <f t="shared" si="84"/>
        <v>2026-01</v>
      </c>
      <c r="B1770" s="9" t="str">
        <f>_xlfn.XLOOKUP(I1770,过机服务商重量差!A:A,过机服务商重量差!G:G)</f>
        <v>小旋风</v>
      </c>
      <c r="C1770" s="9" t="str">
        <f>IF(N1770="FBA","主营产品",IF(N1770="专线","专线",LOOKUP(1,0/((G1770&gt;=提成标准!D:D)*(G1770&lt;提成标准!E:E)),提成标准!C:C)))</f>
        <v>快递大货</v>
      </c>
      <c r="D1770" s="9">
        <f t="shared" si="85"/>
        <v>170</v>
      </c>
      <c r="E1770" s="9">
        <f>_xlfn.XLOOKUP(C1770,提成标准!C:C,提成标准!H:H,"")</f>
        <v>0.1</v>
      </c>
      <c r="F1770" s="9">
        <f t="shared" si="86"/>
        <v>17</v>
      </c>
      <c r="G1770" s="9">
        <f>_xlfn.XLOOKUP(I1770,过机服务商重量差!A:A,过机服务商重量差!L:L)</f>
        <v>170</v>
      </c>
      <c r="H1770" s="9" t="str">
        <f ca="1">IFERROR(LOOKUP(1,0/((B1770=名单!B:B)*(VALUE(AY1770)&gt;=名单!E:E)*(VALUE(AY1770)&lt;=名单!G:G)*(AA1770="正常走货")),名单!H:H),"否")</f>
        <v>否</v>
      </c>
      <c r="I1770" s="64" t="s">
        <v>5382</v>
      </c>
      <c r="J1770" s="64" t="s">
        <v>4655</v>
      </c>
      <c r="L1770" s="65" t="s">
        <v>364</v>
      </c>
      <c r="N1770" s="64" t="s">
        <v>18</v>
      </c>
      <c r="O1770" s="66"/>
      <c r="P1770" s="66"/>
      <c r="T1770" s="66"/>
      <c r="U1770" s="65" t="s">
        <v>328</v>
      </c>
      <c r="V1770" s="65" t="s">
        <v>14385</v>
      </c>
      <c r="W1770" s="66"/>
      <c r="Y1770" s="66"/>
      <c r="Z1770" s="66"/>
      <c r="AA1770" s="65" t="s">
        <v>14382</v>
      </c>
      <c r="AQ1770" s="64">
        <v>1235.49</v>
      </c>
      <c r="AV1770" s="66"/>
      <c r="AX1770" s="66"/>
      <c r="AY1770" s="67" t="s">
        <v>16166</v>
      </c>
      <c r="BE1770" s="66"/>
    </row>
    <row r="1771" spans="1:58">
      <c r="A1771" s="9" t="str">
        <f t="shared" si="84"/>
        <v>2026-01</v>
      </c>
      <c r="B1771" s="9" t="str">
        <f>_xlfn.XLOOKUP(I1771,过机服务商重量差!A:A,过机服务商重量差!G:G)</f>
        <v>小旋风</v>
      </c>
      <c r="C1771" s="9" t="str">
        <f>IF(N1771="FBA","主营产品",IF(N1771="专线","专线",LOOKUP(1,0/((G1771&gt;=提成标准!D:D)*(G1771&lt;提成标准!E:E)),提成标准!C:C)))</f>
        <v>快递大货</v>
      </c>
      <c r="D1771" s="9">
        <f t="shared" si="85"/>
        <v>265</v>
      </c>
      <c r="E1771" s="9">
        <f>_xlfn.XLOOKUP(C1771,提成标准!C:C,提成标准!H:H,"")</f>
        <v>0.1</v>
      </c>
      <c r="F1771" s="9">
        <f t="shared" si="86"/>
        <v>26.5</v>
      </c>
      <c r="G1771" s="9">
        <f>_xlfn.XLOOKUP(I1771,过机服务商重量差!A:A,过机服务商重量差!L:L)</f>
        <v>265</v>
      </c>
      <c r="H1771" s="9" t="str">
        <f ca="1">IFERROR(LOOKUP(1,0/((B1771=名单!B:B)*(VALUE(AY1771)&gt;=名单!E:E)*(VALUE(AY1771)&lt;=名单!G:G)*(AA1771="正常走货")),名单!H:H),"否")</f>
        <v>否</v>
      </c>
      <c r="I1771" s="64" t="s">
        <v>5384</v>
      </c>
      <c r="J1771" s="64" t="s">
        <v>4655</v>
      </c>
      <c r="L1771" s="64" t="s">
        <v>364</v>
      </c>
      <c r="N1771" s="64" t="s">
        <v>18</v>
      </c>
      <c r="O1771" s="66"/>
      <c r="P1771" s="66"/>
      <c r="T1771" s="66"/>
      <c r="U1771" s="65" t="s">
        <v>328</v>
      </c>
      <c r="V1771" s="65" t="s">
        <v>14385</v>
      </c>
      <c r="W1771" s="66"/>
      <c r="Y1771" s="66"/>
      <c r="Z1771" s="66"/>
      <c r="AA1771" s="65" t="s">
        <v>14382</v>
      </c>
      <c r="AQ1771" s="64">
        <v>1548.49</v>
      </c>
      <c r="AU1771" s="66"/>
      <c r="AV1771" s="66"/>
      <c r="AX1771" s="66"/>
      <c r="AY1771" s="67" t="s">
        <v>16167</v>
      </c>
      <c r="BE1771" s="66"/>
    </row>
    <row r="1772" spans="1:58">
      <c r="A1772" s="9" t="str">
        <f t="shared" si="84"/>
        <v>2026-01</v>
      </c>
      <c r="B1772" s="9" t="str">
        <f>_xlfn.XLOOKUP(I1772,过机服务商重量差!A:A,过机服务商重量差!G:G)</f>
        <v>玉麒麟</v>
      </c>
      <c r="C1772" s="9" t="str">
        <f>IF(N1772="FBA","主营产品",IF(N1772="专线","专线",LOOKUP(1,0/((G1772&gt;=提成标准!D:D)*(G1772&lt;提成标准!E:E)),提成标准!C:C)))</f>
        <v>快递大货</v>
      </c>
      <c r="D1772" s="9">
        <f t="shared" si="85"/>
        <v>48</v>
      </c>
      <c r="E1772" s="9">
        <f>_xlfn.XLOOKUP(C1772,提成标准!C:C,提成标准!H:H,"")</f>
        <v>0.1</v>
      </c>
      <c r="F1772" s="9">
        <f t="shared" si="86"/>
        <v>4.8</v>
      </c>
      <c r="G1772" s="9">
        <f>_xlfn.XLOOKUP(I1772,过机服务商重量差!A:A,过机服务商重量差!L:L)</f>
        <v>48</v>
      </c>
      <c r="H1772" s="9" t="str">
        <f ca="1">IFERROR(LOOKUP(1,0/((B1772=名单!B:B)*(VALUE(AY1772)&gt;=名单!E:E)*(VALUE(AY1772)&lt;=名单!G:G)*(AA1772="正常走货")),名单!H:H),"否")</f>
        <v>否</v>
      </c>
      <c r="I1772" s="64" t="s">
        <v>5386</v>
      </c>
      <c r="J1772" s="64" t="s">
        <v>5388</v>
      </c>
      <c r="L1772" s="65" t="s">
        <v>24</v>
      </c>
      <c r="N1772" s="64" t="s">
        <v>18</v>
      </c>
      <c r="O1772" s="66"/>
      <c r="P1772" s="66"/>
      <c r="T1772" s="66"/>
      <c r="U1772" s="65" t="s">
        <v>1262</v>
      </c>
      <c r="V1772" s="65" t="s">
        <v>14385</v>
      </c>
      <c r="W1772" s="66"/>
      <c r="Y1772" s="66"/>
      <c r="Z1772" s="66"/>
      <c r="AA1772" s="65" t="s">
        <v>14382</v>
      </c>
      <c r="AQ1772" s="64">
        <v>197.6</v>
      </c>
      <c r="AU1772" s="66"/>
      <c r="AV1772" s="66"/>
      <c r="AW1772" s="66"/>
      <c r="AX1772" s="66"/>
      <c r="AY1772" s="67" t="s">
        <v>16168</v>
      </c>
      <c r="BE1772" s="66"/>
      <c r="BF1772" s="66"/>
    </row>
    <row r="1773" spans="1:58">
      <c r="A1773" s="9" t="str">
        <f t="shared" si="84"/>
        <v>2026-01</v>
      </c>
      <c r="B1773" s="9" t="str">
        <f>_xlfn.XLOOKUP(I1773,过机服务商重量差!A:A,过机服务商重量差!G:G)</f>
        <v>玉麒麟</v>
      </c>
      <c r="C1773" s="9" t="str">
        <f>IF(N1773="FBA","主营产品",IF(N1773="专线","专线",LOOKUP(1,0/((G1773&gt;=提成标准!D:D)*(G1773&lt;提成标准!E:E)),提成标准!C:C)))</f>
        <v>快递大货</v>
      </c>
      <c r="D1773" s="9">
        <f t="shared" si="85"/>
        <v>71</v>
      </c>
      <c r="E1773" s="9">
        <f>_xlfn.XLOOKUP(C1773,提成标准!C:C,提成标准!H:H,"")</f>
        <v>0.1</v>
      </c>
      <c r="F1773" s="9">
        <f t="shared" si="86"/>
        <v>7.1</v>
      </c>
      <c r="G1773" s="9">
        <f>_xlfn.XLOOKUP(I1773,过机服务商重量差!A:A,过机服务商重量差!L:L)</f>
        <v>71</v>
      </c>
      <c r="H1773" s="9" t="str">
        <f ca="1">IFERROR(LOOKUP(1,0/((B1773=名单!B:B)*(VALUE(AY1773)&gt;=名单!E:E)*(VALUE(AY1773)&lt;=名单!G:G)*(AA1773="正常走货")),名单!H:H),"否")</f>
        <v>否</v>
      </c>
      <c r="I1773" s="64" t="s">
        <v>5389</v>
      </c>
      <c r="J1773" s="64" t="s">
        <v>5391</v>
      </c>
      <c r="L1773" s="65" t="s">
        <v>24</v>
      </c>
      <c r="N1773" s="64" t="s">
        <v>18</v>
      </c>
      <c r="O1773" s="66"/>
      <c r="P1773" s="66"/>
      <c r="T1773" s="66"/>
      <c r="U1773" s="65" t="s">
        <v>1262</v>
      </c>
      <c r="V1773" s="65" t="s">
        <v>14385</v>
      </c>
      <c r="W1773" s="66"/>
      <c r="Y1773" s="66"/>
      <c r="Z1773" s="66"/>
      <c r="AA1773" s="65" t="s">
        <v>14382</v>
      </c>
      <c r="AQ1773" s="64">
        <v>301.1</v>
      </c>
      <c r="AU1773" s="66"/>
      <c r="AV1773" s="66"/>
      <c r="AW1773" s="66"/>
      <c r="AX1773" s="66"/>
      <c r="AY1773" s="67" t="s">
        <v>16169</v>
      </c>
      <c r="BE1773" s="66"/>
      <c r="BF1773" s="66"/>
    </row>
    <row r="1774" spans="1:58">
      <c r="A1774" s="9" t="str">
        <f t="shared" si="84"/>
        <v>2026-01</v>
      </c>
      <c r="B1774" s="9" t="str">
        <f>_xlfn.XLOOKUP(I1774,过机服务商重量差!A:A,过机服务商重量差!G:G)</f>
        <v>玉麒麟</v>
      </c>
      <c r="C1774" s="9" t="str">
        <f>IF(N1774="FBA","主营产品",IF(N1774="专线","专线",LOOKUP(1,0/((G1774&gt;=提成标准!D:D)*(G1774&lt;提成标准!E:E)),提成标准!C:C)))</f>
        <v>快递大货</v>
      </c>
      <c r="D1774" s="9">
        <f t="shared" si="85"/>
        <v>22.5</v>
      </c>
      <c r="E1774" s="9">
        <f>_xlfn.XLOOKUP(C1774,提成标准!C:C,提成标准!H:H,"")</f>
        <v>0.1</v>
      </c>
      <c r="F1774" s="9">
        <f t="shared" si="86"/>
        <v>2.25</v>
      </c>
      <c r="G1774" s="9">
        <f>_xlfn.XLOOKUP(I1774,过机服务商重量差!A:A,过机服务商重量差!L:L)</f>
        <v>22.5</v>
      </c>
      <c r="H1774" s="9" t="str">
        <f ca="1">IFERROR(LOOKUP(1,0/((B1774=名单!B:B)*(VALUE(AY1774)&gt;=名单!E:E)*(VALUE(AY1774)&lt;=名单!G:G)*(AA1774="正常走货")),名单!H:H),"否")</f>
        <v>否</v>
      </c>
      <c r="I1774" s="64" t="s">
        <v>5392</v>
      </c>
      <c r="J1774" s="64" t="s">
        <v>5394</v>
      </c>
      <c r="L1774" s="65" t="s">
        <v>24</v>
      </c>
      <c r="N1774" s="64" t="s">
        <v>18</v>
      </c>
      <c r="O1774" s="66"/>
      <c r="P1774" s="66"/>
      <c r="T1774" s="66"/>
      <c r="U1774" s="65" t="s">
        <v>1262</v>
      </c>
      <c r="V1774" s="65" t="s">
        <v>14385</v>
      </c>
      <c r="W1774" s="66"/>
      <c r="Y1774" s="66"/>
      <c r="Z1774" s="66"/>
      <c r="AA1774" s="65" t="s">
        <v>14382</v>
      </c>
      <c r="AQ1774" s="64">
        <v>67.3</v>
      </c>
      <c r="AU1774" s="66"/>
      <c r="AV1774" s="66"/>
      <c r="AW1774" s="66"/>
      <c r="AX1774" s="66"/>
      <c r="AY1774" s="67" t="s">
        <v>16170</v>
      </c>
      <c r="BE1774" s="66"/>
      <c r="BF1774" s="66"/>
    </row>
    <row r="1775" spans="1:58">
      <c r="A1775" s="9" t="str">
        <f t="shared" si="84"/>
        <v>2026-01</v>
      </c>
      <c r="B1775" s="9" t="str">
        <f>_xlfn.XLOOKUP(I1775,过机服务商重量差!A:A,过机服务商重量差!G:G)</f>
        <v>帅时莹</v>
      </c>
      <c r="C1775" s="9" t="str">
        <f>IF(N1775="FBA","主营产品",IF(N1775="专线","专线",LOOKUP(1,0/((G1775&gt;=提成标准!D:D)*(G1775&lt;提成标准!E:E)),提成标准!C:C)))</f>
        <v>快递小货</v>
      </c>
      <c r="D1775" s="9">
        <f t="shared" si="85"/>
        <v>1</v>
      </c>
      <c r="E1775" s="9">
        <f>_xlfn.XLOOKUP(C1775,提成标准!C:C,提成标准!H:H,"")</f>
        <v>2</v>
      </c>
      <c r="F1775" s="9">
        <f t="shared" si="86"/>
        <v>2</v>
      </c>
      <c r="G1775" s="9">
        <f>_xlfn.XLOOKUP(I1775,过机服务商重量差!A:A,过机服务商重量差!L:L)</f>
        <v>1.5</v>
      </c>
      <c r="H1775" s="9" t="str">
        <f ca="1">IFERROR(LOOKUP(1,0/((B1775=名单!B:B)*(VALUE(AY1775)&gt;=名单!E:E)*(VALUE(AY1775)&lt;=名单!G:G)*(AA1775="正常走货")),名单!H:H),"否")</f>
        <v>否</v>
      </c>
      <c r="I1775" s="64" t="s">
        <v>5395</v>
      </c>
      <c r="J1775" s="64" t="s">
        <v>5397</v>
      </c>
      <c r="L1775" s="65" t="s">
        <v>140</v>
      </c>
      <c r="N1775" s="64" t="s">
        <v>18</v>
      </c>
      <c r="O1775" s="66"/>
      <c r="P1775" s="66"/>
      <c r="T1775" s="66"/>
      <c r="U1775" s="65" t="s">
        <v>191</v>
      </c>
      <c r="V1775" s="65" t="s">
        <v>14413</v>
      </c>
      <c r="W1775" s="66"/>
      <c r="Y1775" s="66"/>
      <c r="Z1775" s="66"/>
      <c r="AA1775" s="65" t="s">
        <v>14382</v>
      </c>
      <c r="AQ1775" s="64">
        <v>141.73</v>
      </c>
      <c r="AU1775" s="66"/>
      <c r="AV1775" s="66"/>
      <c r="AX1775" s="66"/>
      <c r="AY1775" s="67" t="s">
        <v>16171</v>
      </c>
      <c r="BE1775" s="66"/>
    </row>
    <row r="1776" spans="1:58">
      <c r="A1776" s="9" t="str">
        <f t="shared" si="84"/>
        <v>2026-01</v>
      </c>
      <c r="B1776" s="9" t="str">
        <f>_xlfn.XLOOKUP(I1776,过机服务商重量差!A:A,过机服务商重量差!G:G)</f>
        <v>玉麒麟</v>
      </c>
      <c r="C1776" s="9" t="str">
        <f>IF(N1776="FBA","主营产品",IF(N1776="专线","专线",LOOKUP(1,0/((G1776&gt;=提成标准!D:D)*(G1776&lt;提成标准!E:E)),提成标准!C:C)))</f>
        <v>快递大货</v>
      </c>
      <c r="D1776" s="9">
        <f t="shared" si="85"/>
        <v>22</v>
      </c>
      <c r="E1776" s="9">
        <f>_xlfn.XLOOKUP(C1776,提成标准!C:C,提成标准!H:H,"")</f>
        <v>0.1</v>
      </c>
      <c r="F1776" s="9">
        <f t="shared" si="86"/>
        <v>2.2</v>
      </c>
      <c r="G1776" s="9">
        <f>_xlfn.XLOOKUP(I1776,过机服务商重量差!A:A,过机服务商重量差!L:L)</f>
        <v>22</v>
      </c>
      <c r="H1776" s="9" t="str">
        <f ca="1">IFERROR(LOOKUP(1,0/((B1776=名单!B:B)*(VALUE(AY1776)&gt;=名单!E:E)*(VALUE(AY1776)&lt;=名单!G:G)*(AA1776="正常走货")),名单!H:H),"否")</f>
        <v>否</v>
      </c>
      <c r="I1776" s="64" t="s">
        <v>5398</v>
      </c>
      <c r="J1776" s="64" t="s">
        <v>5400</v>
      </c>
      <c r="L1776" s="65" t="s">
        <v>17</v>
      </c>
      <c r="N1776" s="64" t="s">
        <v>18</v>
      </c>
      <c r="O1776" s="66"/>
      <c r="P1776" s="66"/>
      <c r="T1776" s="66"/>
      <c r="U1776" s="65" t="s">
        <v>191</v>
      </c>
      <c r="V1776" s="65" t="s">
        <v>14413</v>
      </c>
      <c r="W1776" s="66"/>
      <c r="Y1776" s="66"/>
      <c r="Z1776" s="66"/>
      <c r="AA1776" s="65" t="s">
        <v>14382</v>
      </c>
      <c r="AQ1776" s="64">
        <v>263.19</v>
      </c>
      <c r="AV1776" s="66"/>
      <c r="AW1776" s="66"/>
      <c r="AX1776" s="66"/>
      <c r="AY1776" s="67" t="s">
        <v>16172</v>
      </c>
      <c r="BE1776" s="66"/>
    </row>
    <row r="1777" spans="1:58">
      <c r="A1777" s="9" t="str">
        <f t="shared" si="84"/>
        <v>2026-01</v>
      </c>
      <c r="B1777" s="9" t="str">
        <f>_xlfn.XLOOKUP(I1777,过机服务商重量差!A:A,过机服务商重量差!G:G)</f>
        <v>无崖子</v>
      </c>
      <c r="C1777" s="9" t="str">
        <f>IF(N1777="FBA","主营产品",IF(N1777="专线","专线",LOOKUP(1,0/((G1777&gt;=提成标准!D:D)*(G1777&lt;提成标准!E:E)),提成标准!C:C)))</f>
        <v>快递小货</v>
      </c>
      <c r="D1777" s="9">
        <f t="shared" si="85"/>
        <v>1</v>
      </c>
      <c r="E1777" s="9">
        <f>_xlfn.XLOOKUP(C1777,提成标准!C:C,提成标准!H:H,"")</f>
        <v>2</v>
      </c>
      <c r="F1777" s="9">
        <f t="shared" si="86"/>
        <v>2</v>
      </c>
      <c r="G1777" s="9">
        <f>_xlfn.XLOOKUP(I1777,过机服务商重量差!A:A,过机服务商重量差!L:L)</f>
        <v>19</v>
      </c>
      <c r="H1777" s="9" t="str">
        <f ca="1">IFERROR(LOOKUP(1,0/((B1777=名单!B:B)*(VALUE(AY1777)&gt;=名单!E:E)*(VALUE(AY1777)&lt;=名单!G:G)*(AA1777="正常走货")),名单!H:H),"否")</f>
        <v>是</v>
      </c>
      <c r="I1777" s="64" t="s">
        <v>5401</v>
      </c>
      <c r="J1777" s="64" t="s">
        <v>5403</v>
      </c>
      <c r="L1777" s="65" t="s">
        <v>128</v>
      </c>
      <c r="N1777" s="64" t="s">
        <v>18</v>
      </c>
      <c r="O1777" s="66"/>
      <c r="P1777" s="66"/>
      <c r="T1777" s="66"/>
      <c r="U1777" s="65" t="s">
        <v>191</v>
      </c>
      <c r="V1777" s="65" t="s">
        <v>14413</v>
      </c>
      <c r="W1777" s="66"/>
      <c r="Y1777" s="66"/>
      <c r="Z1777" s="66"/>
      <c r="AA1777" s="65" t="s">
        <v>14382</v>
      </c>
      <c r="AQ1777" s="64">
        <v>231.09</v>
      </c>
      <c r="AV1777" s="66"/>
      <c r="AW1777" s="66"/>
      <c r="AX1777" s="66"/>
      <c r="AY1777" s="67" t="s">
        <v>16173</v>
      </c>
      <c r="BE1777" s="66"/>
    </row>
    <row r="1778" spans="1:58">
      <c r="A1778" s="9" t="str">
        <f t="shared" si="84"/>
        <v>2026-01</v>
      </c>
      <c r="B1778" s="9" t="str">
        <f>_xlfn.XLOOKUP(I1778,过机服务商重量差!A:A,过机服务商重量差!G:G)</f>
        <v>风清扬</v>
      </c>
      <c r="C1778" s="9" t="str">
        <f>IF(N1778="FBA","主营产品",IF(N1778="专线","专线",LOOKUP(1,0/((G1778&gt;=提成标准!D:D)*(G1778&lt;提成标准!E:E)),提成标准!C:C)))</f>
        <v>快递大货</v>
      </c>
      <c r="D1778" s="9">
        <f t="shared" si="85"/>
        <v>25</v>
      </c>
      <c r="E1778" s="9">
        <f>_xlfn.XLOOKUP(C1778,提成标准!C:C,提成标准!H:H,"")</f>
        <v>0.1</v>
      </c>
      <c r="F1778" s="9">
        <f t="shared" si="86"/>
        <v>2.5</v>
      </c>
      <c r="G1778" s="9">
        <f>_xlfn.XLOOKUP(I1778,过机服务商重量差!A:A,过机服务商重量差!L:L)</f>
        <v>25</v>
      </c>
      <c r="H1778" s="9" t="str">
        <f ca="1">IFERROR(LOOKUP(1,0/((B1778=名单!B:B)*(VALUE(AY1778)&gt;=名单!E:E)*(VALUE(AY1778)&lt;=名单!G:G)*(AA1778="正常走货")),名单!H:H),"否")</f>
        <v>否</v>
      </c>
      <c r="I1778" s="64" t="s">
        <v>5404</v>
      </c>
      <c r="J1778" s="64" t="s">
        <v>5406</v>
      </c>
      <c r="L1778" s="65" t="s">
        <v>1409</v>
      </c>
      <c r="N1778" s="64" t="s">
        <v>18</v>
      </c>
      <c r="O1778" s="66"/>
      <c r="P1778" s="66"/>
      <c r="T1778" s="66"/>
      <c r="U1778" s="65" t="s">
        <v>1498</v>
      </c>
      <c r="V1778" s="64" t="s">
        <v>14476</v>
      </c>
      <c r="W1778" s="66"/>
      <c r="Y1778" s="66"/>
      <c r="Z1778" s="66"/>
      <c r="AA1778" s="65" t="s">
        <v>14382</v>
      </c>
      <c r="AQ1778" s="64">
        <v>100</v>
      </c>
      <c r="AU1778" s="66"/>
      <c r="AV1778" s="66"/>
      <c r="AW1778" s="66"/>
      <c r="AX1778" s="66"/>
      <c r="AY1778" s="67" t="s">
        <v>16174</v>
      </c>
      <c r="BE1778" s="66"/>
    </row>
    <row r="1779" spans="1:58">
      <c r="A1779" s="9" t="str">
        <f t="shared" si="84"/>
        <v>2026-01</v>
      </c>
      <c r="B1779" s="9" t="str">
        <f>_xlfn.XLOOKUP(I1779,过机服务商重量差!A:A,过机服务商重量差!G:G)</f>
        <v>小旋风</v>
      </c>
      <c r="C1779" s="9" t="str">
        <f>IF(N1779="FBA","主营产品",IF(N1779="专线","专线",LOOKUP(1,0/((G1779&gt;=提成标准!D:D)*(G1779&lt;提成标准!E:E)),提成标准!C:C)))</f>
        <v>快递大货</v>
      </c>
      <c r="D1779" s="9">
        <f t="shared" si="85"/>
        <v>22</v>
      </c>
      <c r="E1779" s="9">
        <f>_xlfn.XLOOKUP(C1779,提成标准!C:C,提成标准!H:H,"")</f>
        <v>0.1</v>
      </c>
      <c r="F1779" s="9">
        <f t="shared" si="86"/>
        <v>2.2</v>
      </c>
      <c r="G1779" s="9">
        <f>_xlfn.XLOOKUP(I1779,过机服务商重量差!A:A,过机服务商重量差!L:L)</f>
        <v>22</v>
      </c>
      <c r="H1779" s="9" t="str">
        <f ca="1">IFERROR(LOOKUP(1,0/((B1779=名单!B:B)*(VALUE(AY1779)&gt;=名单!E:E)*(VALUE(AY1779)&lt;=名单!G:G)*(AA1779="正常走货")),名单!H:H),"否")</f>
        <v>否</v>
      </c>
      <c r="I1779" s="64" t="s">
        <v>5407</v>
      </c>
      <c r="J1779" s="64" t="s">
        <v>5409</v>
      </c>
      <c r="L1779" s="65" t="s">
        <v>78</v>
      </c>
      <c r="N1779" s="64" t="s">
        <v>18</v>
      </c>
      <c r="O1779" s="66"/>
      <c r="P1779" s="66"/>
      <c r="T1779" s="66"/>
      <c r="U1779" s="65" t="s">
        <v>1498</v>
      </c>
      <c r="V1779" s="65" t="s">
        <v>14476</v>
      </c>
      <c r="W1779" s="66"/>
      <c r="Y1779" s="66"/>
      <c r="Z1779" s="66"/>
      <c r="AA1779" s="65" t="s">
        <v>14382</v>
      </c>
      <c r="AQ1779" s="64">
        <v>108.4</v>
      </c>
      <c r="AV1779" s="66"/>
      <c r="AW1779" s="66"/>
      <c r="AX1779" s="66"/>
      <c r="AY1779" s="67" t="s">
        <v>16175</v>
      </c>
      <c r="BE1779" s="66"/>
    </row>
    <row r="1780" spans="1:58">
      <c r="A1780" s="9" t="str">
        <f t="shared" si="84"/>
        <v>2026-01</v>
      </c>
      <c r="B1780" s="9" t="str">
        <f>_xlfn.XLOOKUP(I1780,过机服务商重量差!A:A,过机服务商重量差!G:G)</f>
        <v>风清扬</v>
      </c>
      <c r="C1780" s="9" t="str">
        <f>IF(N1780="FBA","主营产品",IF(N1780="专线","专线",LOOKUP(1,0/((G1780&gt;=提成标准!D:D)*(G1780&lt;提成标准!E:E)),提成标准!C:C)))</f>
        <v>快递大货</v>
      </c>
      <c r="D1780" s="9">
        <f t="shared" si="85"/>
        <v>21</v>
      </c>
      <c r="E1780" s="9">
        <f>_xlfn.XLOOKUP(C1780,提成标准!C:C,提成标准!H:H,"")</f>
        <v>0.1</v>
      </c>
      <c r="F1780" s="9">
        <f t="shared" si="86"/>
        <v>2.1</v>
      </c>
      <c r="G1780" s="9">
        <f>_xlfn.XLOOKUP(I1780,过机服务商重量差!A:A,过机服务商重量差!L:L)</f>
        <v>21</v>
      </c>
      <c r="H1780" s="9" t="str">
        <f ca="1">IFERROR(LOOKUP(1,0/((B1780=名单!B:B)*(VALUE(AY1780)&gt;=名单!E:E)*(VALUE(AY1780)&lt;=名单!G:G)*(AA1780="正常走货")),名单!H:H),"否")</f>
        <v>否</v>
      </c>
      <c r="I1780" s="64" t="s">
        <v>5410</v>
      </c>
      <c r="J1780" s="64" t="s">
        <v>5412</v>
      </c>
      <c r="L1780" s="65" t="s">
        <v>51</v>
      </c>
      <c r="N1780" s="64" t="s">
        <v>18</v>
      </c>
      <c r="O1780" s="66"/>
      <c r="P1780" s="66"/>
      <c r="T1780" s="66"/>
      <c r="U1780" s="65" t="s">
        <v>145</v>
      </c>
      <c r="V1780" s="65" t="s">
        <v>14410</v>
      </c>
      <c r="W1780" s="66"/>
      <c r="Y1780" s="66"/>
      <c r="Z1780" s="66"/>
      <c r="AA1780" s="65" t="s">
        <v>14382</v>
      </c>
      <c r="AQ1780" s="64">
        <v>0.899999999999977</v>
      </c>
      <c r="AV1780" s="66"/>
      <c r="AW1780" s="66"/>
      <c r="AX1780" s="66"/>
      <c r="AY1780" s="67" t="s">
        <v>16176</v>
      </c>
      <c r="BE1780" s="66"/>
    </row>
    <row r="1781" spans="1:58">
      <c r="A1781" s="9" t="str">
        <f t="shared" si="84"/>
        <v>2026-01</v>
      </c>
      <c r="B1781" s="9" t="str">
        <f>_xlfn.XLOOKUP(I1781,过机服务商重量差!A:A,过机服务商重量差!G:G)</f>
        <v>玉麒麟</v>
      </c>
      <c r="C1781" s="9" t="str">
        <f>IF(N1781="FBA","主营产品",IF(N1781="专线","专线",LOOKUP(1,0/((G1781&gt;=提成标准!D:D)*(G1781&lt;提成标准!E:E)),提成标准!C:C)))</f>
        <v>快递小货</v>
      </c>
      <c r="D1781" s="9">
        <f t="shared" si="85"/>
        <v>1</v>
      </c>
      <c r="E1781" s="9">
        <f>_xlfn.XLOOKUP(C1781,提成标准!C:C,提成标准!H:H,"")</f>
        <v>2</v>
      </c>
      <c r="F1781" s="9">
        <f t="shared" si="86"/>
        <v>2</v>
      </c>
      <c r="G1781" s="9">
        <f>_xlfn.XLOOKUP(I1781,过机服务商重量差!A:A,过机服务商重量差!L:L)</f>
        <v>2</v>
      </c>
      <c r="H1781" s="9" t="str">
        <f ca="1">IFERROR(LOOKUP(1,0/((B1781=名单!B:B)*(VALUE(AY1781)&gt;=名单!E:E)*(VALUE(AY1781)&lt;=名单!G:G)*(AA1781="正常走货")),名单!H:H),"否")</f>
        <v>否</v>
      </c>
      <c r="I1781" s="64" t="s">
        <v>5413</v>
      </c>
      <c r="J1781" s="64" t="s">
        <v>5415</v>
      </c>
      <c r="L1781" s="65" t="s">
        <v>17</v>
      </c>
      <c r="N1781" s="64" t="s">
        <v>18</v>
      </c>
      <c r="O1781" s="66"/>
      <c r="P1781" s="66"/>
      <c r="T1781" s="66"/>
      <c r="U1781" s="65" t="s">
        <v>99</v>
      </c>
      <c r="V1781" s="65" t="s">
        <v>14413</v>
      </c>
      <c r="W1781" s="66"/>
      <c r="Y1781" s="66"/>
      <c r="Z1781" s="66"/>
      <c r="AA1781" s="65" t="s">
        <v>14382</v>
      </c>
      <c r="AQ1781" s="64">
        <v>105</v>
      </c>
      <c r="AU1781" s="66"/>
      <c r="AV1781" s="66"/>
      <c r="AW1781" s="66"/>
      <c r="AX1781" s="66"/>
      <c r="AY1781" s="67" t="s">
        <v>16177</v>
      </c>
      <c r="BC1781" s="66"/>
      <c r="BE1781" s="66"/>
    </row>
    <row r="1782" spans="1:58">
      <c r="A1782" s="9" t="str">
        <f t="shared" si="84"/>
        <v>2026-01</v>
      </c>
      <c r="B1782" s="9" t="str">
        <f>_xlfn.XLOOKUP(I1782,过机服务商重量差!A:A,过机服务商重量差!G:G)</f>
        <v>玉麒麟</v>
      </c>
      <c r="C1782" s="9" t="str">
        <f>IF(N1782="FBA","主营产品",IF(N1782="专线","专线",LOOKUP(1,0/((G1782&gt;=提成标准!D:D)*(G1782&lt;提成标准!E:E)),提成标准!C:C)))</f>
        <v>快递小货</v>
      </c>
      <c r="D1782" s="9">
        <f t="shared" si="85"/>
        <v>1</v>
      </c>
      <c r="E1782" s="9">
        <f>_xlfn.XLOOKUP(C1782,提成标准!C:C,提成标准!H:H,"")</f>
        <v>2</v>
      </c>
      <c r="F1782" s="9">
        <f t="shared" si="86"/>
        <v>2</v>
      </c>
      <c r="G1782" s="9">
        <f>_xlfn.XLOOKUP(I1782,过机服务商重量差!A:A,过机服务商重量差!L:L)</f>
        <v>18</v>
      </c>
      <c r="H1782" s="9" t="str">
        <f ca="1">IFERROR(LOOKUP(1,0/((B1782=名单!B:B)*(VALUE(AY1782)&gt;=名单!E:E)*(VALUE(AY1782)&lt;=名单!G:G)*(AA1782="正常走货")),名单!H:H),"否")</f>
        <v>否</v>
      </c>
      <c r="I1782" s="64" t="s">
        <v>5416</v>
      </c>
      <c r="J1782" s="64" t="s">
        <v>5418</v>
      </c>
      <c r="L1782" s="65" t="s">
        <v>17</v>
      </c>
      <c r="N1782" s="64" t="s">
        <v>18</v>
      </c>
      <c r="O1782" s="66"/>
      <c r="P1782" s="66"/>
      <c r="T1782" s="66"/>
      <c r="U1782" s="65" t="s">
        <v>227</v>
      </c>
      <c r="V1782" s="64" t="s">
        <v>14413</v>
      </c>
      <c r="W1782" s="66"/>
      <c r="Y1782" s="66"/>
      <c r="Z1782" s="66"/>
      <c r="AA1782" s="65" t="s">
        <v>14382</v>
      </c>
      <c r="AQ1782" s="64">
        <v>51</v>
      </c>
      <c r="AV1782" s="66"/>
      <c r="AX1782" s="66"/>
      <c r="AY1782" s="67" t="s">
        <v>16178</v>
      </c>
      <c r="BE1782" s="66"/>
    </row>
    <row r="1783" spans="1:58">
      <c r="A1783" s="9" t="str">
        <f t="shared" si="84"/>
        <v>2026-01</v>
      </c>
      <c r="B1783" s="9" t="str">
        <f>_xlfn.XLOOKUP(I1783,过机服务商重量差!A:A,过机服务商重量差!G:G)</f>
        <v>帅时莹</v>
      </c>
      <c r="C1783" s="9" t="str">
        <f>IF(N1783="FBA","主营产品",IF(N1783="专线","专线",LOOKUP(1,0/((G1783&gt;=提成标准!D:D)*(G1783&lt;提成标准!E:E)),提成标准!C:C)))</f>
        <v>快递小货</v>
      </c>
      <c r="D1783" s="9">
        <f t="shared" si="85"/>
        <v>1</v>
      </c>
      <c r="E1783" s="9">
        <f>_xlfn.XLOOKUP(C1783,提成标准!C:C,提成标准!H:H,"")</f>
        <v>2</v>
      </c>
      <c r="F1783" s="9">
        <f t="shared" si="86"/>
        <v>2</v>
      </c>
      <c r="G1783" s="9">
        <f>_xlfn.XLOOKUP(I1783,过机服务商重量差!A:A,过机服务商重量差!L:L)</f>
        <v>3</v>
      </c>
      <c r="H1783" s="9" t="str">
        <f ca="1">IFERROR(LOOKUP(1,0/((B1783=名单!B:B)*(VALUE(AY1783)&gt;=名单!E:E)*(VALUE(AY1783)&lt;=名单!G:G)*(AA1783="正常走货")),名单!H:H),"否")</f>
        <v>否</v>
      </c>
      <c r="I1783" s="64" t="s">
        <v>5419</v>
      </c>
      <c r="J1783" s="64" t="s">
        <v>5421</v>
      </c>
      <c r="L1783" s="65" t="s">
        <v>140</v>
      </c>
      <c r="N1783" s="64" t="s">
        <v>18</v>
      </c>
      <c r="O1783" s="66"/>
      <c r="P1783" s="66"/>
      <c r="T1783" s="66"/>
      <c r="U1783" s="65" t="s">
        <v>442</v>
      </c>
      <c r="V1783" s="65" t="s">
        <v>14413</v>
      </c>
      <c r="W1783" s="66"/>
      <c r="Y1783" s="66"/>
      <c r="Z1783" s="66"/>
      <c r="AA1783" s="65" t="s">
        <v>14382</v>
      </c>
      <c r="AQ1783" s="64">
        <v>39</v>
      </c>
      <c r="AV1783" s="66"/>
      <c r="AW1783" s="66"/>
      <c r="AX1783" s="66"/>
      <c r="AY1783" s="67" t="s">
        <v>16179</v>
      </c>
      <c r="BE1783" s="66"/>
    </row>
    <row r="1784" spans="1:58">
      <c r="A1784" s="9" t="str">
        <f t="shared" si="84"/>
        <v>2026-01</v>
      </c>
      <c r="B1784" s="9" t="str">
        <f>_xlfn.XLOOKUP(I1784,过机服务商重量差!A:A,过机服务商重量差!G:G)</f>
        <v>玉麒麟</v>
      </c>
      <c r="C1784" s="9" t="str">
        <f>IF(N1784="FBA","主营产品",IF(N1784="专线","专线",LOOKUP(1,0/((G1784&gt;=提成标准!D:D)*(G1784&lt;提成标准!E:E)),提成标准!C:C)))</f>
        <v>快递大货</v>
      </c>
      <c r="D1784" s="9">
        <f t="shared" si="85"/>
        <v>168</v>
      </c>
      <c r="E1784" s="9">
        <f>_xlfn.XLOOKUP(C1784,提成标准!C:C,提成标准!H:H,"")</f>
        <v>0.1</v>
      </c>
      <c r="F1784" s="9">
        <f t="shared" si="86"/>
        <v>16.8</v>
      </c>
      <c r="G1784" s="9">
        <f>_xlfn.XLOOKUP(I1784,过机服务商重量差!A:A,过机服务商重量差!L:L)</f>
        <v>168</v>
      </c>
      <c r="H1784" s="9" t="str">
        <f ca="1">IFERROR(LOOKUP(1,0/((B1784=名单!B:B)*(VALUE(AY1784)&gt;=名单!E:E)*(VALUE(AY1784)&lt;=名单!G:G)*(AA1784="正常走货")),名单!H:H),"否")</f>
        <v>否</v>
      </c>
      <c r="I1784" s="64" t="s">
        <v>5422</v>
      </c>
      <c r="J1784" s="64" t="s">
        <v>5424</v>
      </c>
      <c r="L1784" s="65" t="s">
        <v>24</v>
      </c>
      <c r="N1784" s="65" t="s">
        <v>18</v>
      </c>
      <c r="O1784" s="66"/>
      <c r="P1784" s="66"/>
      <c r="T1784" s="66"/>
      <c r="U1784" s="65" t="s">
        <v>223</v>
      </c>
      <c r="V1784" s="65" t="s">
        <v>14413</v>
      </c>
      <c r="W1784" s="66"/>
      <c r="Y1784" s="66"/>
      <c r="Z1784" s="66"/>
      <c r="AA1784" s="65" t="s">
        <v>14382</v>
      </c>
      <c r="AQ1784" s="64">
        <v>1192</v>
      </c>
      <c r="AU1784" s="66"/>
      <c r="AV1784" s="66"/>
      <c r="AW1784" s="66"/>
      <c r="AX1784" s="66"/>
      <c r="AY1784" s="67" t="s">
        <v>16180</v>
      </c>
    </row>
    <row r="1785" spans="1:58">
      <c r="A1785" s="9" t="str">
        <f t="shared" si="84"/>
        <v>2026-01</v>
      </c>
      <c r="B1785" s="9" t="str">
        <f>_xlfn.XLOOKUP(I1785,过机服务商重量差!A:A,过机服务商重量差!G:G)</f>
        <v>无崖子</v>
      </c>
      <c r="C1785" s="9" t="str">
        <f>IF(N1785="FBA","主营产品",IF(N1785="专线","专线",LOOKUP(1,0/((G1785&gt;=提成标准!D:D)*(G1785&lt;提成标准!E:E)),提成标准!C:C)))</f>
        <v>快递小货</v>
      </c>
      <c r="D1785" s="9">
        <f t="shared" si="85"/>
        <v>1</v>
      </c>
      <c r="E1785" s="9">
        <f>_xlfn.XLOOKUP(C1785,提成标准!C:C,提成标准!H:H,"")</f>
        <v>2</v>
      </c>
      <c r="F1785" s="9">
        <f t="shared" si="86"/>
        <v>2</v>
      </c>
      <c r="G1785" s="9">
        <f>_xlfn.XLOOKUP(I1785,过机服务商重量差!A:A,过机服务商重量差!L:L)</f>
        <v>8.5</v>
      </c>
      <c r="H1785" s="9" t="str">
        <f ca="1">IFERROR(LOOKUP(1,0/((B1785=名单!B:B)*(VALUE(AY1785)&gt;=名单!E:E)*(VALUE(AY1785)&lt;=名单!G:G)*(AA1785="正常走货")),名单!H:H),"否")</f>
        <v>是</v>
      </c>
      <c r="I1785" s="64" t="s">
        <v>5425</v>
      </c>
      <c r="J1785" s="64" t="s">
        <v>5427</v>
      </c>
      <c r="L1785" s="65" t="s">
        <v>590</v>
      </c>
      <c r="N1785" s="64" t="s">
        <v>18</v>
      </c>
      <c r="O1785" s="66"/>
      <c r="P1785" s="66"/>
      <c r="T1785" s="66"/>
      <c r="U1785" s="65" t="s">
        <v>223</v>
      </c>
      <c r="V1785" s="65" t="s">
        <v>14413</v>
      </c>
      <c r="W1785" s="66"/>
      <c r="Y1785" s="66"/>
      <c r="Z1785" s="66"/>
      <c r="AA1785" s="65" t="s">
        <v>14382</v>
      </c>
      <c r="AQ1785" s="64">
        <v>218.85</v>
      </c>
      <c r="AU1785" s="66"/>
      <c r="AV1785" s="66"/>
      <c r="AW1785" s="66"/>
      <c r="AX1785" s="66"/>
      <c r="AY1785" s="67" t="s">
        <v>16181</v>
      </c>
      <c r="BC1785" s="66"/>
      <c r="BE1785" s="66"/>
      <c r="BF1785" s="66"/>
    </row>
    <row r="1786" spans="1:58">
      <c r="A1786" s="9" t="str">
        <f t="shared" si="84"/>
        <v>2026-01</v>
      </c>
      <c r="B1786" s="9" t="str">
        <f>_xlfn.XLOOKUP(I1786,过机服务商重量差!A:A,过机服务商重量差!G:G)</f>
        <v>无崖子</v>
      </c>
      <c r="C1786" s="9" t="str">
        <f>IF(N1786="FBA","主营产品",IF(N1786="专线","专线",LOOKUP(1,0/((G1786&gt;=提成标准!D:D)*(G1786&lt;提成标准!E:E)),提成标准!C:C)))</f>
        <v>快递小货</v>
      </c>
      <c r="D1786" s="9">
        <f t="shared" si="85"/>
        <v>1</v>
      </c>
      <c r="E1786" s="9">
        <f>_xlfn.XLOOKUP(C1786,提成标准!C:C,提成标准!H:H,"")</f>
        <v>2</v>
      </c>
      <c r="F1786" s="9">
        <f t="shared" si="86"/>
        <v>2</v>
      </c>
      <c r="G1786" s="9">
        <f>_xlfn.XLOOKUP(I1786,过机服务商重量差!A:A,过机服务商重量差!L:L)</f>
        <v>9.5</v>
      </c>
      <c r="H1786" s="9" t="str">
        <f ca="1">IFERROR(LOOKUP(1,0/((B1786=名单!B:B)*(VALUE(AY1786)&gt;=名单!E:E)*(VALUE(AY1786)&lt;=名单!G:G)*(AA1786="正常走货")),名单!H:H),"否")</f>
        <v>是</v>
      </c>
      <c r="I1786" s="64" t="s">
        <v>5428</v>
      </c>
      <c r="J1786" s="64" t="s">
        <v>5430</v>
      </c>
      <c r="L1786" s="65" t="s">
        <v>590</v>
      </c>
      <c r="N1786" s="64" t="s">
        <v>18</v>
      </c>
      <c r="O1786" s="66"/>
      <c r="P1786" s="66"/>
      <c r="T1786" s="66"/>
      <c r="U1786" s="65" t="s">
        <v>223</v>
      </c>
      <c r="V1786" s="65" t="s">
        <v>14413</v>
      </c>
      <c r="W1786" s="66"/>
      <c r="Y1786" s="66"/>
      <c r="Z1786" s="66"/>
      <c r="AA1786" s="65" t="s">
        <v>14382</v>
      </c>
      <c r="AQ1786" s="64">
        <v>186.47</v>
      </c>
      <c r="AU1786" s="66"/>
      <c r="AV1786" s="66"/>
      <c r="AW1786" s="66"/>
      <c r="AX1786" s="66"/>
      <c r="AY1786" s="67" t="s">
        <v>16182</v>
      </c>
      <c r="BE1786" s="66"/>
    </row>
    <row r="1787" spans="1:58">
      <c r="A1787" s="9" t="str">
        <f t="shared" si="84"/>
        <v>2026-01</v>
      </c>
      <c r="B1787" s="9" t="str">
        <f>_xlfn.XLOOKUP(I1787,过机服务商重量差!A:A,过机服务商重量差!G:G)</f>
        <v>无崖子</v>
      </c>
      <c r="C1787" s="9" t="str">
        <f>IF(N1787="FBA","主营产品",IF(N1787="专线","专线",LOOKUP(1,0/((G1787&gt;=提成标准!D:D)*(G1787&lt;提成标准!E:E)),提成标准!C:C)))</f>
        <v>快递小货</v>
      </c>
      <c r="D1787" s="9">
        <f t="shared" si="85"/>
        <v>1</v>
      </c>
      <c r="E1787" s="9">
        <f>_xlfn.XLOOKUP(C1787,提成标准!C:C,提成标准!H:H,"")</f>
        <v>2</v>
      </c>
      <c r="F1787" s="9">
        <f t="shared" si="86"/>
        <v>2</v>
      </c>
      <c r="G1787" s="9">
        <f>_xlfn.XLOOKUP(I1787,过机服务商重量差!A:A,过机服务商重量差!L:L)</f>
        <v>14.5</v>
      </c>
      <c r="H1787" s="9" t="str">
        <f ca="1">IFERROR(LOOKUP(1,0/((B1787=名单!B:B)*(VALUE(AY1787)&gt;=名单!E:E)*(VALUE(AY1787)&lt;=名单!G:G)*(AA1787="正常走货")),名单!H:H),"否")</f>
        <v>是</v>
      </c>
      <c r="I1787" s="64" t="s">
        <v>5431</v>
      </c>
      <c r="J1787" s="64" t="s">
        <v>5433</v>
      </c>
      <c r="L1787" s="64" t="s">
        <v>603</v>
      </c>
      <c r="N1787" s="64" t="s">
        <v>18</v>
      </c>
      <c r="O1787" s="66"/>
      <c r="P1787" s="66"/>
      <c r="T1787" s="66"/>
      <c r="U1787" s="65" t="s">
        <v>223</v>
      </c>
      <c r="V1787" s="65" t="s">
        <v>14413</v>
      </c>
      <c r="W1787" s="66"/>
      <c r="Y1787" s="66"/>
      <c r="Z1787" s="66"/>
      <c r="AA1787" s="65" t="s">
        <v>14382</v>
      </c>
      <c r="AQ1787" s="64">
        <v>240.2</v>
      </c>
      <c r="AV1787" s="66"/>
      <c r="AW1787" s="66"/>
      <c r="AX1787" s="66"/>
      <c r="AY1787" s="67" t="s">
        <v>16183</v>
      </c>
      <c r="BE1787" s="66"/>
      <c r="BF1787" s="66"/>
    </row>
    <row r="1788" spans="1:58">
      <c r="A1788" s="9" t="str">
        <f t="shared" ref="A1788:A1851" si="87">MID(AY1788,1,7)</f>
        <v>2026-01</v>
      </c>
      <c r="B1788" s="9" t="str">
        <f>_xlfn.XLOOKUP(I1788,过机服务商重量差!A:A,过机服务商重量差!G:G)</f>
        <v>玉麒麟</v>
      </c>
      <c r="C1788" s="9" t="str">
        <f>IF(N1788="FBA","主营产品",IF(N1788="专线","专线",LOOKUP(1,0/((G1788&gt;=提成标准!D:D)*(G1788&lt;提成标准!E:E)),提成标准!C:C)))</f>
        <v>快递小货</v>
      </c>
      <c r="D1788" s="9">
        <f t="shared" si="85"/>
        <v>1</v>
      </c>
      <c r="E1788" s="9">
        <f>_xlfn.XLOOKUP(C1788,提成标准!C:C,提成标准!H:H,"")</f>
        <v>2</v>
      </c>
      <c r="F1788" s="9">
        <f t="shared" si="86"/>
        <v>2</v>
      </c>
      <c r="G1788" s="9">
        <f>_xlfn.XLOOKUP(I1788,过机服务商重量差!A:A,过机服务商重量差!L:L)</f>
        <v>1</v>
      </c>
      <c r="H1788" s="9" t="str">
        <f ca="1">IFERROR(LOOKUP(1,0/((B1788=名单!B:B)*(VALUE(AY1788)&gt;=名单!E:E)*(VALUE(AY1788)&lt;=名单!G:G)*(AA1788="正常走货")),名单!H:H),"否")</f>
        <v>否</v>
      </c>
      <c r="I1788" s="64" t="s">
        <v>5434</v>
      </c>
      <c r="J1788" s="64" t="s">
        <v>5436</v>
      </c>
      <c r="L1788" s="65" t="s">
        <v>17</v>
      </c>
      <c r="N1788" s="64" t="s">
        <v>18</v>
      </c>
      <c r="O1788" s="66"/>
      <c r="P1788" s="66"/>
      <c r="T1788" s="66"/>
      <c r="U1788" s="65" t="s">
        <v>79</v>
      </c>
      <c r="V1788" s="65" t="s">
        <v>14381</v>
      </c>
      <c r="W1788" s="66"/>
      <c r="Y1788" s="66"/>
      <c r="Z1788" s="66"/>
      <c r="AA1788" s="65" t="s">
        <v>14382</v>
      </c>
      <c r="AQ1788" s="64">
        <v>122.37</v>
      </c>
      <c r="AU1788" s="66"/>
      <c r="AV1788" s="66"/>
      <c r="AW1788" s="66"/>
      <c r="AX1788" s="66"/>
      <c r="AY1788" s="67" t="s">
        <v>16184</v>
      </c>
      <c r="BC1788" s="66"/>
      <c r="BE1788" s="66"/>
    </row>
    <row r="1789" spans="1:58">
      <c r="A1789" s="9" t="str">
        <f t="shared" si="87"/>
        <v>2026-01</v>
      </c>
      <c r="B1789" s="9" t="str">
        <f>_xlfn.XLOOKUP(I1789,过机服务商重量差!A:A,过机服务商重量差!G:G)</f>
        <v>玉麒麟</v>
      </c>
      <c r="C1789" s="9" t="str">
        <f>IF(N1789="FBA","主营产品",IF(N1789="专线","专线",LOOKUP(1,0/((G1789&gt;=提成标准!D:D)*(G1789&lt;提成标准!E:E)),提成标准!C:C)))</f>
        <v>快递小货</v>
      </c>
      <c r="D1789" s="9">
        <f t="shared" si="85"/>
        <v>1</v>
      </c>
      <c r="E1789" s="9">
        <f>_xlfn.XLOOKUP(C1789,提成标准!C:C,提成标准!H:H,"")</f>
        <v>2</v>
      </c>
      <c r="F1789" s="9">
        <f t="shared" si="86"/>
        <v>2</v>
      </c>
      <c r="G1789" s="9">
        <f>_xlfn.XLOOKUP(I1789,过机服务商重量差!A:A,过机服务商重量差!L:L)</f>
        <v>1</v>
      </c>
      <c r="H1789" s="9" t="str">
        <f ca="1">IFERROR(LOOKUP(1,0/((B1789=名单!B:B)*(VALUE(AY1789)&gt;=名单!E:E)*(VALUE(AY1789)&lt;=名单!G:G)*(AA1789="正常走货")),名单!H:H),"否")</f>
        <v>否</v>
      </c>
      <c r="I1789" s="64" t="s">
        <v>5437</v>
      </c>
      <c r="J1789" s="64" t="s">
        <v>5439</v>
      </c>
      <c r="L1789" s="65" t="s">
        <v>17</v>
      </c>
      <c r="N1789" s="64" t="s">
        <v>18</v>
      </c>
      <c r="O1789" s="66"/>
      <c r="P1789" s="66"/>
      <c r="T1789" s="66"/>
      <c r="U1789" s="65" t="s">
        <v>232</v>
      </c>
      <c r="V1789" s="65" t="s">
        <v>14389</v>
      </c>
      <c r="W1789" s="66"/>
      <c r="Y1789" s="66"/>
      <c r="Z1789" s="66"/>
      <c r="AA1789" s="65" t="s">
        <v>14382</v>
      </c>
      <c r="AQ1789" s="64">
        <v>30.92</v>
      </c>
      <c r="AV1789" s="66"/>
      <c r="AW1789" s="66"/>
      <c r="AX1789" s="66"/>
      <c r="AY1789" s="67" t="s">
        <v>16185</v>
      </c>
      <c r="BE1789" s="66"/>
    </row>
    <row r="1790" spans="1:58">
      <c r="A1790" s="9" t="str">
        <f t="shared" si="87"/>
        <v>2026-01</v>
      </c>
      <c r="B1790" s="9" t="str">
        <f>_xlfn.XLOOKUP(I1790,过机服务商重量差!A:A,过机服务商重量差!G:G)</f>
        <v>玉麒麟</v>
      </c>
      <c r="C1790" s="9" t="str">
        <f>IF(N1790="FBA","主营产品",IF(N1790="专线","专线",LOOKUP(1,0/((G1790&gt;=提成标准!D:D)*(G1790&lt;提成标准!E:E)),提成标准!C:C)))</f>
        <v>快递大货</v>
      </c>
      <c r="D1790" s="9">
        <f t="shared" ref="D1790:D1853" si="88">IF(C1790="快递小货",1,IF(C1790="主营产品",0,G1790))</f>
        <v>32</v>
      </c>
      <c r="E1790" s="9">
        <f>_xlfn.XLOOKUP(C1790,提成标准!C:C,提成标准!H:H,"")</f>
        <v>0.1</v>
      </c>
      <c r="F1790" s="9">
        <f t="shared" ref="F1790:F1853" si="89">D1790*E1790</f>
        <v>3.2</v>
      </c>
      <c r="G1790" s="9">
        <f>_xlfn.XLOOKUP(I1790,过机服务商重量差!A:A,过机服务商重量差!L:L)</f>
        <v>32</v>
      </c>
      <c r="H1790" s="9" t="str">
        <f ca="1">IFERROR(LOOKUP(1,0/((B1790=名单!B:B)*(VALUE(AY1790)&gt;=名单!E:E)*(VALUE(AY1790)&lt;=名单!G:G)*(AA1790="正常走货")),名单!H:H),"否")</f>
        <v>否</v>
      </c>
      <c r="I1790" s="64" t="s">
        <v>5440</v>
      </c>
      <c r="J1790" s="64" t="s">
        <v>5442</v>
      </c>
      <c r="L1790" s="65" t="s">
        <v>24</v>
      </c>
      <c r="N1790" s="64" t="s">
        <v>18</v>
      </c>
      <c r="O1790" s="66"/>
      <c r="P1790" s="66"/>
      <c r="T1790" s="66"/>
      <c r="U1790" s="65" t="s">
        <v>232</v>
      </c>
      <c r="V1790" s="65" t="s">
        <v>14389</v>
      </c>
      <c r="W1790" s="66"/>
      <c r="Y1790" s="66"/>
      <c r="Z1790" s="66"/>
      <c r="AA1790" s="65" t="s">
        <v>14382</v>
      </c>
      <c r="AQ1790" s="64">
        <v>4535.99</v>
      </c>
      <c r="AU1790" s="66"/>
      <c r="AV1790" s="66"/>
      <c r="AW1790" s="66"/>
      <c r="AX1790" s="66"/>
      <c r="AY1790" s="67" t="s">
        <v>16186</v>
      </c>
      <c r="BC1790" s="66"/>
      <c r="BE1790" s="66"/>
    </row>
    <row r="1791" spans="1:58">
      <c r="A1791" s="9" t="str">
        <f t="shared" si="87"/>
        <v>2026-01</v>
      </c>
      <c r="B1791" s="9" t="str">
        <f>_xlfn.XLOOKUP(I1791,过机服务商重量差!A:A,过机服务商重量差!G:G)</f>
        <v>无崖子</v>
      </c>
      <c r="C1791" s="9" t="str">
        <f>IF(N1791="FBA","主营产品",IF(N1791="专线","专线",LOOKUP(1,0/((G1791&gt;=提成标准!D:D)*(G1791&lt;提成标准!E:E)),提成标准!C:C)))</f>
        <v>快递大货</v>
      </c>
      <c r="D1791" s="9">
        <f t="shared" si="88"/>
        <v>136</v>
      </c>
      <c r="E1791" s="9">
        <f>_xlfn.XLOOKUP(C1791,提成标准!C:C,提成标准!H:H,"")</f>
        <v>0.1</v>
      </c>
      <c r="F1791" s="9">
        <f t="shared" si="89"/>
        <v>13.6</v>
      </c>
      <c r="G1791" s="9">
        <f>_xlfn.XLOOKUP(I1791,过机服务商重量差!A:A,过机服务商重量差!L:L)</f>
        <v>136</v>
      </c>
      <c r="H1791" s="9" t="str">
        <f ca="1">IFERROR(LOOKUP(1,0/((B1791=名单!B:B)*(VALUE(AY1791)&gt;=名单!E:E)*(VALUE(AY1791)&lt;=名单!G:G)*(AA1791="正常走货")),名单!H:H),"否")</f>
        <v>否</v>
      </c>
      <c r="I1791" s="64" t="s">
        <v>5443</v>
      </c>
      <c r="J1791" s="64" t="s">
        <v>36</v>
      </c>
      <c r="L1791" s="65" t="s">
        <v>128</v>
      </c>
      <c r="N1791" s="64" t="s">
        <v>18</v>
      </c>
      <c r="O1791" s="66"/>
      <c r="P1791" s="66"/>
      <c r="T1791" s="66"/>
      <c r="U1791" s="65" t="s">
        <v>2149</v>
      </c>
      <c r="V1791" s="65" t="s">
        <v>14385</v>
      </c>
      <c r="W1791" s="66"/>
      <c r="Y1791" s="66"/>
      <c r="Z1791" s="66"/>
      <c r="AA1791" s="65" t="s">
        <v>14437</v>
      </c>
      <c r="AQ1791" s="64">
        <v>0</v>
      </c>
      <c r="AV1791" s="66"/>
      <c r="AW1791" s="66"/>
      <c r="AX1791" s="66"/>
      <c r="AY1791" s="67" t="s">
        <v>16187</v>
      </c>
      <c r="BE1791" s="66"/>
      <c r="BF1791" s="66"/>
    </row>
    <row r="1792" spans="1:58">
      <c r="A1792" s="9" t="str">
        <f t="shared" si="87"/>
        <v>2026-01</v>
      </c>
      <c r="B1792" s="9" t="str">
        <f>_xlfn.XLOOKUP(I1792,过机服务商重量差!A:A,过机服务商重量差!G:G)</f>
        <v>007</v>
      </c>
      <c r="C1792" s="9" t="str">
        <f>IF(N1792="FBA","主营产品",IF(N1792="专线","专线",LOOKUP(1,0/((G1792&gt;=提成标准!D:D)*(G1792&lt;提成标准!E:E)),提成标准!C:C)))</f>
        <v>快递小货</v>
      </c>
      <c r="D1792" s="9">
        <f t="shared" si="88"/>
        <v>1</v>
      </c>
      <c r="E1792" s="9">
        <f>_xlfn.XLOOKUP(C1792,提成标准!C:C,提成标准!H:H,"")</f>
        <v>2</v>
      </c>
      <c r="F1792" s="9">
        <f t="shared" si="89"/>
        <v>2</v>
      </c>
      <c r="G1792" s="9">
        <f>_xlfn.XLOOKUP(I1792,过机服务商重量差!A:A,过机服务商重量差!L:L)</f>
        <v>14</v>
      </c>
      <c r="H1792" s="9" t="str">
        <f ca="1">IFERROR(LOOKUP(1,0/((B1792=名单!B:B)*(VALUE(AY1792)&gt;=名单!E:E)*(VALUE(AY1792)&lt;=名单!G:G)*(AA1792="正常走货")),名单!H:H),"否")</f>
        <v>否</v>
      </c>
      <c r="I1792" s="64" t="s">
        <v>5445</v>
      </c>
      <c r="J1792" s="64" t="s">
        <v>5447</v>
      </c>
      <c r="L1792" s="65" t="s">
        <v>168</v>
      </c>
      <c r="N1792" s="64" t="s">
        <v>18</v>
      </c>
      <c r="O1792" s="66"/>
      <c r="P1792" s="66"/>
      <c r="T1792" s="66"/>
      <c r="U1792" s="65" t="s">
        <v>951</v>
      </c>
      <c r="V1792" s="65" t="s">
        <v>14672</v>
      </c>
      <c r="W1792" s="66"/>
      <c r="Y1792" s="66"/>
      <c r="Z1792" s="66"/>
      <c r="AA1792" s="65" t="s">
        <v>14382</v>
      </c>
      <c r="AQ1792" s="64">
        <v>322</v>
      </c>
      <c r="AU1792" s="66"/>
      <c r="AV1792" s="66"/>
      <c r="AX1792" s="66"/>
      <c r="AY1792" s="67" t="s">
        <v>16188</v>
      </c>
      <c r="BC1792" s="66"/>
      <c r="BE1792" s="66"/>
    </row>
    <row r="1793" spans="1:58">
      <c r="A1793" s="9" t="str">
        <f t="shared" si="87"/>
        <v>2026-01</v>
      </c>
      <c r="B1793" s="9" t="str">
        <f>_xlfn.XLOOKUP(I1793,过机服务商重量差!A:A,过机服务商重量差!G:G)</f>
        <v>无崖子</v>
      </c>
      <c r="C1793" s="9" t="str">
        <f>IF(N1793="FBA","主营产品",IF(N1793="专线","专线",LOOKUP(1,0/((G1793&gt;=提成标准!D:D)*(G1793&lt;提成标准!E:E)),提成标准!C:C)))</f>
        <v>快递大货</v>
      </c>
      <c r="D1793" s="9">
        <f t="shared" si="88"/>
        <v>78</v>
      </c>
      <c r="E1793" s="9">
        <f>_xlfn.XLOOKUP(C1793,提成标准!C:C,提成标准!H:H,"")</f>
        <v>0.1</v>
      </c>
      <c r="F1793" s="9">
        <f t="shared" si="89"/>
        <v>7.8</v>
      </c>
      <c r="G1793" s="9">
        <f>_xlfn.XLOOKUP(I1793,过机服务商重量差!A:A,过机服务商重量差!L:L)</f>
        <v>78</v>
      </c>
      <c r="H1793" s="9" t="str">
        <f ca="1">IFERROR(LOOKUP(1,0/((B1793=名单!B:B)*(VALUE(AY1793)&gt;=名单!E:E)*(VALUE(AY1793)&lt;=名单!G:G)*(AA1793="正常走货")),名单!H:H),"否")</f>
        <v>是</v>
      </c>
      <c r="I1793" s="64" t="s">
        <v>5448</v>
      </c>
      <c r="J1793" s="64" t="s">
        <v>5450</v>
      </c>
      <c r="L1793" s="65" t="s">
        <v>1273</v>
      </c>
      <c r="N1793" s="64" t="s">
        <v>18</v>
      </c>
      <c r="O1793" s="66"/>
      <c r="P1793" s="66"/>
      <c r="T1793" s="66"/>
      <c r="U1793" s="65" t="s">
        <v>79</v>
      </c>
      <c r="V1793" s="65" t="s">
        <v>14381</v>
      </c>
      <c r="W1793" s="66"/>
      <c r="Y1793" s="66"/>
      <c r="Z1793" s="66"/>
      <c r="AA1793" s="65" t="s">
        <v>14382</v>
      </c>
      <c r="AQ1793" s="64">
        <v>0</v>
      </c>
      <c r="AU1793" s="66"/>
      <c r="AV1793" s="66"/>
      <c r="AW1793" s="66"/>
      <c r="AX1793" s="66"/>
      <c r="AY1793" s="67" t="s">
        <v>16189</v>
      </c>
      <c r="BE1793" s="66"/>
      <c r="BF1793" s="66"/>
    </row>
    <row r="1794" spans="1:58">
      <c r="A1794" s="9" t="str">
        <f t="shared" si="87"/>
        <v>2026-01</v>
      </c>
      <c r="B1794" s="9" t="str">
        <f>_xlfn.XLOOKUP(I1794,过机服务商重量差!A:A,过机服务商重量差!G:G)</f>
        <v>无崖子</v>
      </c>
      <c r="C1794" s="9" t="str">
        <f>IF(N1794="FBA","主营产品",IF(N1794="专线","专线",LOOKUP(1,0/((G1794&gt;=提成标准!D:D)*(G1794&lt;提成标准!E:E)),提成标准!C:C)))</f>
        <v>快递大货</v>
      </c>
      <c r="D1794" s="9">
        <f t="shared" si="88"/>
        <v>84</v>
      </c>
      <c r="E1794" s="9">
        <f>_xlfn.XLOOKUP(C1794,提成标准!C:C,提成标准!H:H,"")</f>
        <v>0.1</v>
      </c>
      <c r="F1794" s="9">
        <f t="shared" si="89"/>
        <v>8.4</v>
      </c>
      <c r="G1794" s="9">
        <f>_xlfn.XLOOKUP(I1794,过机服务商重量差!A:A,过机服务商重量差!L:L)</f>
        <v>84</v>
      </c>
      <c r="H1794" s="9" t="str">
        <f ca="1">IFERROR(LOOKUP(1,0/((B1794=名单!B:B)*(VALUE(AY1794)&gt;=名单!E:E)*(VALUE(AY1794)&lt;=名单!G:G)*(AA1794="正常走货")),名单!H:H),"否")</f>
        <v>是</v>
      </c>
      <c r="I1794" s="64" t="s">
        <v>5451</v>
      </c>
      <c r="J1794" s="64" t="s">
        <v>5453</v>
      </c>
      <c r="L1794" s="65" t="s">
        <v>1273</v>
      </c>
      <c r="N1794" s="64" t="s">
        <v>18</v>
      </c>
      <c r="O1794" s="66"/>
      <c r="P1794" s="66"/>
      <c r="T1794" s="66"/>
      <c r="U1794" s="65" t="s">
        <v>79</v>
      </c>
      <c r="V1794" s="65" t="s">
        <v>14381</v>
      </c>
      <c r="W1794" s="66"/>
      <c r="Y1794" s="66"/>
      <c r="Z1794" s="66"/>
      <c r="AA1794" s="65" t="s">
        <v>14382</v>
      </c>
      <c r="AQ1794" s="64">
        <v>68.5</v>
      </c>
      <c r="AV1794" s="66"/>
      <c r="AW1794" s="66"/>
      <c r="AX1794" s="66"/>
      <c r="AY1794" s="67" t="s">
        <v>16190</v>
      </c>
      <c r="BE1794" s="66"/>
      <c r="BF1794" s="66"/>
    </row>
    <row r="1795" spans="1:58">
      <c r="A1795" s="9" t="str">
        <f t="shared" si="87"/>
        <v>2026-01</v>
      </c>
      <c r="B1795" s="9" t="str">
        <f>_xlfn.XLOOKUP(I1795,过机服务商重量差!A:A,过机服务商重量差!G:G)</f>
        <v>无崖子</v>
      </c>
      <c r="C1795" s="9" t="str">
        <f>IF(N1795="FBA","主营产品",IF(N1795="专线","专线",LOOKUP(1,0/((G1795&gt;=提成标准!D:D)*(G1795&lt;提成标准!E:E)),提成标准!C:C)))</f>
        <v>快递大货</v>
      </c>
      <c r="D1795" s="9">
        <f t="shared" si="88"/>
        <v>78</v>
      </c>
      <c r="E1795" s="9">
        <f>_xlfn.XLOOKUP(C1795,提成标准!C:C,提成标准!H:H,"")</f>
        <v>0.1</v>
      </c>
      <c r="F1795" s="9">
        <f t="shared" si="89"/>
        <v>7.8</v>
      </c>
      <c r="G1795" s="9">
        <f>_xlfn.XLOOKUP(I1795,过机服务商重量差!A:A,过机服务商重量差!L:L)</f>
        <v>78</v>
      </c>
      <c r="H1795" s="9" t="str">
        <f ca="1">IFERROR(LOOKUP(1,0/((B1795=名单!B:B)*(VALUE(AY1795)&gt;=名单!E:E)*(VALUE(AY1795)&lt;=名单!G:G)*(AA1795="正常走货")),名单!H:H),"否")</f>
        <v>是</v>
      </c>
      <c r="I1795" s="64" t="s">
        <v>5454</v>
      </c>
      <c r="J1795" s="64" t="s">
        <v>5456</v>
      </c>
      <c r="L1795" s="65" t="s">
        <v>1273</v>
      </c>
      <c r="N1795" s="64" t="s">
        <v>18</v>
      </c>
      <c r="O1795" s="66"/>
      <c r="P1795" s="66"/>
      <c r="T1795" s="66"/>
      <c r="U1795" s="65" t="s">
        <v>79</v>
      </c>
      <c r="V1795" s="65" t="s">
        <v>14381</v>
      </c>
      <c r="W1795" s="66"/>
      <c r="Y1795" s="66"/>
      <c r="Z1795" s="66"/>
      <c r="AA1795" s="65" t="s">
        <v>14382</v>
      </c>
      <c r="AQ1795" s="64">
        <v>0</v>
      </c>
      <c r="AV1795" s="66"/>
      <c r="AW1795" s="66"/>
      <c r="AX1795" s="66"/>
      <c r="AY1795" s="67" t="s">
        <v>16191</v>
      </c>
      <c r="BE1795" s="66"/>
      <c r="BF1795" s="66"/>
    </row>
    <row r="1796" spans="1:58">
      <c r="A1796" s="9" t="str">
        <f t="shared" si="87"/>
        <v>2026-01</v>
      </c>
      <c r="B1796" s="9" t="str">
        <f>_xlfn.XLOOKUP(I1796,过机服务商重量差!A:A,过机服务商重量差!G:G)</f>
        <v>小旋风</v>
      </c>
      <c r="C1796" s="9" t="str">
        <f>IF(N1796="FBA","主营产品",IF(N1796="专线","专线",LOOKUP(1,0/((G1796&gt;=提成标准!D:D)*(G1796&lt;提成标准!E:E)),提成标准!C:C)))</f>
        <v>快递大货</v>
      </c>
      <c r="D1796" s="9">
        <f t="shared" si="88"/>
        <v>68</v>
      </c>
      <c r="E1796" s="9">
        <f>_xlfn.XLOOKUP(C1796,提成标准!C:C,提成标准!H:H,"")</f>
        <v>0.1</v>
      </c>
      <c r="F1796" s="9">
        <f t="shared" si="89"/>
        <v>6.8</v>
      </c>
      <c r="G1796" s="9">
        <f>_xlfn.XLOOKUP(I1796,过机服务商重量差!A:A,过机服务商重量差!L:L)</f>
        <v>68</v>
      </c>
      <c r="H1796" s="9" t="str">
        <f ca="1">IFERROR(LOOKUP(1,0/((B1796=名单!B:B)*(VALUE(AY1796)&gt;=名单!E:E)*(VALUE(AY1796)&lt;=名单!G:G)*(AA1796="正常走货")),名单!H:H),"否")</f>
        <v>否</v>
      </c>
      <c r="I1796" s="64" t="s">
        <v>5457</v>
      </c>
      <c r="J1796" s="64" t="s">
        <v>5459</v>
      </c>
      <c r="L1796" s="65" t="s">
        <v>441</v>
      </c>
      <c r="N1796" s="64" t="s">
        <v>18</v>
      </c>
      <c r="O1796" s="66"/>
      <c r="P1796" s="66"/>
      <c r="T1796" s="66"/>
      <c r="U1796" s="65" t="s">
        <v>79</v>
      </c>
      <c r="V1796" s="65" t="s">
        <v>14381</v>
      </c>
      <c r="W1796" s="66"/>
      <c r="Y1796" s="66"/>
      <c r="Z1796" s="66"/>
      <c r="AA1796" s="65" t="s">
        <v>14382</v>
      </c>
      <c r="AQ1796" s="64">
        <v>245</v>
      </c>
      <c r="AU1796" s="66"/>
      <c r="AV1796" s="66"/>
      <c r="AW1796" s="66"/>
      <c r="AX1796" s="66"/>
      <c r="AY1796" s="67" t="s">
        <v>16192</v>
      </c>
      <c r="BE1796" s="66"/>
    </row>
    <row r="1797" spans="1:58">
      <c r="A1797" s="9" t="str">
        <f t="shared" si="87"/>
        <v>2026-01</v>
      </c>
      <c r="B1797" s="9" t="str">
        <f>_xlfn.XLOOKUP(I1797,过机服务商重量差!A:A,过机服务商重量差!G:G)</f>
        <v>小旋风</v>
      </c>
      <c r="C1797" s="9" t="str">
        <f>IF(N1797="FBA","主营产品",IF(N1797="专线","专线",LOOKUP(1,0/((G1797&gt;=提成标准!D:D)*(G1797&lt;提成标准!E:E)),提成标准!C:C)))</f>
        <v>快递小货</v>
      </c>
      <c r="D1797" s="9">
        <f t="shared" si="88"/>
        <v>1</v>
      </c>
      <c r="E1797" s="9">
        <f>_xlfn.XLOOKUP(C1797,提成标准!C:C,提成标准!H:H,"")</f>
        <v>2</v>
      </c>
      <c r="F1797" s="9">
        <f t="shared" si="89"/>
        <v>2</v>
      </c>
      <c r="G1797" s="9">
        <f>_xlfn.XLOOKUP(I1797,过机服务商重量差!A:A,过机服务商重量差!L:L)</f>
        <v>18</v>
      </c>
      <c r="H1797" s="9" t="str">
        <f ca="1">IFERROR(LOOKUP(1,0/((B1797=名单!B:B)*(VALUE(AY1797)&gt;=名单!E:E)*(VALUE(AY1797)&lt;=名单!G:G)*(AA1797="正常走货")),名单!H:H),"否")</f>
        <v>否</v>
      </c>
      <c r="I1797" s="64" t="s">
        <v>5460</v>
      </c>
      <c r="J1797" s="64" t="s">
        <v>5462</v>
      </c>
      <c r="L1797" s="65" t="s">
        <v>449</v>
      </c>
      <c r="N1797" s="65" t="s">
        <v>18</v>
      </c>
      <c r="O1797" s="66"/>
      <c r="P1797" s="66"/>
      <c r="T1797" s="66"/>
      <c r="U1797" s="65" t="s">
        <v>79</v>
      </c>
      <c r="V1797" s="65" t="s">
        <v>14381</v>
      </c>
      <c r="W1797" s="66"/>
      <c r="Y1797" s="66"/>
      <c r="Z1797" s="66"/>
      <c r="AA1797" s="65" t="s">
        <v>14382</v>
      </c>
      <c r="AQ1797" s="64">
        <v>-174</v>
      </c>
      <c r="AU1797" s="66"/>
      <c r="AV1797" s="66"/>
      <c r="AW1797" s="66"/>
      <c r="AX1797" s="66"/>
      <c r="AY1797" s="67" t="s">
        <v>16193</v>
      </c>
      <c r="BE1797" s="66"/>
      <c r="BF1797" s="66"/>
    </row>
    <row r="1798" spans="1:58">
      <c r="A1798" s="9" t="str">
        <f t="shared" si="87"/>
        <v>2026-01</v>
      </c>
      <c r="B1798" s="9" t="str">
        <f>_xlfn.XLOOKUP(I1798,过机服务商重量差!A:A,过机服务商重量差!G:G)</f>
        <v>玉麒麟</v>
      </c>
      <c r="C1798" s="9" t="str">
        <f>IF(N1798="FBA","主营产品",IF(N1798="专线","专线",LOOKUP(1,0/((G1798&gt;=提成标准!D:D)*(G1798&lt;提成标准!E:E)),提成标准!C:C)))</f>
        <v>快递大货</v>
      </c>
      <c r="D1798" s="9">
        <f t="shared" si="88"/>
        <v>35</v>
      </c>
      <c r="E1798" s="9">
        <f>_xlfn.XLOOKUP(C1798,提成标准!C:C,提成标准!H:H,"")</f>
        <v>0.1</v>
      </c>
      <c r="F1798" s="9">
        <f t="shared" si="89"/>
        <v>3.5</v>
      </c>
      <c r="G1798" s="9">
        <f>_xlfn.XLOOKUP(I1798,过机服务商重量差!A:A,过机服务商重量差!L:L)</f>
        <v>35</v>
      </c>
      <c r="H1798" s="9" t="str">
        <f ca="1">IFERROR(LOOKUP(1,0/((B1798=名单!B:B)*(VALUE(AY1798)&gt;=名单!E:E)*(VALUE(AY1798)&lt;=名单!G:G)*(AA1798="正常走货")),名单!H:H),"否")</f>
        <v>否</v>
      </c>
      <c r="I1798" s="64" t="s">
        <v>5463</v>
      </c>
      <c r="J1798" s="64" t="s">
        <v>5465</v>
      </c>
      <c r="L1798" s="65" t="s">
        <v>17</v>
      </c>
      <c r="N1798" s="65" t="s">
        <v>18</v>
      </c>
      <c r="O1798" s="66"/>
      <c r="P1798" s="66"/>
      <c r="T1798" s="66"/>
      <c r="U1798" s="65" t="s">
        <v>191</v>
      </c>
      <c r="V1798" s="65" t="s">
        <v>14413</v>
      </c>
      <c r="W1798" s="66"/>
      <c r="Y1798" s="66"/>
      <c r="Z1798" s="66"/>
      <c r="AA1798" s="65" t="s">
        <v>14382</v>
      </c>
      <c r="AQ1798" s="64">
        <v>434</v>
      </c>
      <c r="AU1798" s="66"/>
      <c r="AV1798" s="66"/>
      <c r="AW1798" s="66"/>
      <c r="AX1798" s="66"/>
      <c r="AY1798" s="67" t="s">
        <v>16194</v>
      </c>
      <c r="BE1798" s="66"/>
      <c r="BF1798" s="66"/>
    </row>
    <row r="1799" spans="1:58">
      <c r="A1799" s="9" t="str">
        <f t="shared" si="87"/>
        <v>2026-01</v>
      </c>
      <c r="B1799" s="9" t="str">
        <f>_xlfn.XLOOKUP(I1799,过机服务商重量差!A:A,过机服务商重量差!G:G)</f>
        <v>风清扬</v>
      </c>
      <c r="C1799" s="9" t="str">
        <f>IF(N1799="FBA","主营产品",IF(N1799="专线","专线",LOOKUP(1,0/((G1799&gt;=提成标准!D:D)*(G1799&lt;提成标准!E:E)),提成标准!C:C)))</f>
        <v>快递大货</v>
      </c>
      <c r="D1799" s="9">
        <f t="shared" si="88"/>
        <v>195</v>
      </c>
      <c r="E1799" s="9">
        <f>_xlfn.XLOOKUP(C1799,提成标准!C:C,提成标准!H:H,"")</f>
        <v>0.1</v>
      </c>
      <c r="F1799" s="9">
        <f t="shared" si="89"/>
        <v>19.5</v>
      </c>
      <c r="G1799" s="9">
        <f>_xlfn.XLOOKUP(I1799,过机服务商重量差!A:A,过机服务商重量差!L:L)</f>
        <v>195</v>
      </c>
      <c r="H1799" s="9" t="str">
        <f ca="1">IFERROR(LOOKUP(1,0/((B1799=名单!B:B)*(VALUE(AY1799)&gt;=名单!E:E)*(VALUE(AY1799)&lt;=名单!G:G)*(AA1799="正常走货")),名单!H:H),"否")</f>
        <v>否</v>
      </c>
      <c r="I1799" s="64" t="s">
        <v>5466</v>
      </c>
      <c r="J1799" s="64" t="s">
        <v>5468</v>
      </c>
      <c r="L1799" s="65" t="s">
        <v>231</v>
      </c>
      <c r="N1799" s="64" t="s">
        <v>18</v>
      </c>
      <c r="O1799" s="66"/>
      <c r="P1799" s="66"/>
      <c r="T1799" s="66"/>
      <c r="U1799" s="65" t="s">
        <v>156</v>
      </c>
      <c r="V1799" s="65" t="s">
        <v>14389</v>
      </c>
      <c r="W1799" s="66"/>
      <c r="Y1799" s="66"/>
      <c r="Z1799" s="66"/>
      <c r="AA1799" s="65" t="s">
        <v>14382</v>
      </c>
      <c r="AQ1799" s="64">
        <v>234</v>
      </c>
      <c r="AV1799" s="66"/>
      <c r="AX1799" s="66"/>
      <c r="AY1799" s="67" t="s">
        <v>16195</v>
      </c>
      <c r="BC1799" s="66"/>
      <c r="BE1799" s="66"/>
    </row>
    <row r="1800" spans="1:58">
      <c r="A1800" s="9" t="str">
        <f t="shared" si="87"/>
        <v>2026-01</v>
      </c>
      <c r="B1800" s="9" t="str">
        <f>_xlfn.XLOOKUP(I1800,过机服务商重量差!A:A,过机服务商重量差!G:G)</f>
        <v>风清扬</v>
      </c>
      <c r="C1800" s="9" t="str">
        <f>IF(N1800="FBA","主营产品",IF(N1800="专线","专线",LOOKUP(1,0/((G1800&gt;=提成标准!D:D)*(G1800&lt;提成标准!E:E)),提成标准!C:C)))</f>
        <v>快递大货</v>
      </c>
      <c r="D1800" s="9">
        <f t="shared" si="88"/>
        <v>88</v>
      </c>
      <c r="E1800" s="9">
        <f>_xlfn.XLOOKUP(C1800,提成标准!C:C,提成标准!H:H,"")</f>
        <v>0.1</v>
      </c>
      <c r="F1800" s="9">
        <f t="shared" si="89"/>
        <v>8.8</v>
      </c>
      <c r="G1800" s="9">
        <f>_xlfn.XLOOKUP(I1800,过机服务商重量差!A:A,过机服务商重量差!L:L)</f>
        <v>88</v>
      </c>
      <c r="H1800" s="9" t="str">
        <f ca="1">IFERROR(LOOKUP(1,0/((B1800=名单!B:B)*(VALUE(AY1800)&gt;=名单!E:E)*(VALUE(AY1800)&lt;=名单!G:G)*(AA1800="正常走货")),名单!H:H),"否")</f>
        <v>否</v>
      </c>
      <c r="I1800" s="64" t="s">
        <v>5469</v>
      </c>
      <c r="J1800" s="64" t="s">
        <v>5471</v>
      </c>
      <c r="L1800" s="65" t="s">
        <v>231</v>
      </c>
      <c r="N1800" s="64" t="s">
        <v>18</v>
      </c>
      <c r="O1800" s="66"/>
      <c r="P1800" s="66"/>
      <c r="T1800" s="66"/>
      <c r="U1800" s="65" t="s">
        <v>156</v>
      </c>
      <c r="V1800" s="65" t="s">
        <v>14389</v>
      </c>
      <c r="W1800" s="66"/>
      <c r="Y1800" s="66"/>
      <c r="Z1800" s="66"/>
      <c r="AA1800" s="65" t="s">
        <v>14382</v>
      </c>
      <c r="AQ1800" s="64">
        <v>44</v>
      </c>
      <c r="AV1800" s="66"/>
      <c r="AX1800" s="66"/>
      <c r="AY1800" s="67" t="s">
        <v>16196</v>
      </c>
      <c r="BC1800" s="66"/>
      <c r="BE1800" s="66"/>
    </row>
    <row r="1801" spans="1:58">
      <c r="A1801" s="9" t="str">
        <f t="shared" si="87"/>
        <v>2026-01</v>
      </c>
      <c r="B1801" s="9" t="str">
        <f>_xlfn.XLOOKUP(I1801,过机服务商重量差!A:A,过机服务商重量差!G:G)</f>
        <v>玉麒麟</v>
      </c>
      <c r="C1801" s="9" t="str">
        <f>IF(N1801="FBA","主营产品",IF(N1801="专线","专线",LOOKUP(1,0/((G1801&gt;=提成标准!D:D)*(G1801&lt;提成标准!E:E)),提成标准!C:C)))</f>
        <v>快递大货</v>
      </c>
      <c r="D1801" s="9">
        <f t="shared" si="88"/>
        <v>174</v>
      </c>
      <c r="E1801" s="9">
        <f>_xlfn.XLOOKUP(C1801,提成标准!C:C,提成标准!H:H,"")</f>
        <v>0.1</v>
      </c>
      <c r="F1801" s="9">
        <f t="shared" si="89"/>
        <v>17.4</v>
      </c>
      <c r="G1801" s="9">
        <f>_xlfn.XLOOKUP(I1801,过机服务商重量差!A:A,过机服务商重量差!L:L)</f>
        <v>174</v>
      </c>
      <c r="H1801" s="9" t="str">
        <f ca="1">IFERROR(LOOKUP(1,0/((B1801=名单!B:B)*(VALUE(AY1801)&gt;=名单!E:E)*(VALUE(AY1801)&lt;=名单!G:G)*(AA1801="正常走货")),名单!H:H),"否")</f>
        <v>否</v>
      </c>
      <c r="I1801" s="64" t="s">
        <v>5472</v>
      </c>
      <c r="J1801" s="64" t="s">
        <v>5474</v>
      </c>
      <c r="L1801" s="65" t="s">
        <v>17</v>
      </c>
      <c r="N1801" s="65" t="s">
        <v>18</v>
      </c>
      <c r="O1801" s="66"/>
      <c r="P1801" s="66"/>
      <c r="T1801" s="66"/>
      <c r="U1801" s="65" t="s">
        <v>156</v>
      </c>
      <c r="V1801" s="65" t="s">
        <v>14389</v>
      </c>
      <c r="W1801" s="66"/>
      <c r="Y1801" s="66"/>
      <c r="Z1801" s="66"/>
      <c r="AA1801" s="65" t="s">
        <v>14382</v>
      </c>
      <c r="AQ1801" s="64">
        <v>-119</v>
      </c>
      <c r="AU1801" s="66"/>
      <c r="AV1801" s="66"/>
      <c r="AW1801" s="66"/>
      <c r="AX1801" s="66"/>
      <c r="AY1801" s="67" t="s">
        <v>16197</v>
      </c>
      <c r="BE1801" s="66"/>
    </row>
    <row r="1802" spans="1:58">
      <c r="A1802" s="9" t="str">
        <f t="shared" si="87"/>
        <v>2026-01</v>
      </c>
      <c r="B1802" s="9" t="str">
        <f>_xlfn.XLOOKUP(I1802,过机服务商重量差!A:A,过机服务商重量差!G:G)</f>
        <v>帅时莹</v>
      </c>
      <c r="C1802" s="9" t="str">
        <f>IF(N1802="FBA","主营产品",IF(N1802="专线","专线",LOOKUP(1,0/((G1802&gt;=提成标准!D:D)*(G1802&lt;提成标准!E:E)),提成标准!C:C)))</f>
        <v>快递小货</v>
      </c>
      <c r="D1802" s="9">
        <f t="shared" si="88"/>
        <v>1</v>
      </c>
      <c r="E1802" s="9">
        <f>_xlfn.XLOOKUP(C1802,提成标准!C:C,提成标准!H:H,"")</f>
        <v>2</v>
      </c>
      <c r="F1802" s="9">
        <f t="shared" si="89"/>
        <v>2</v>
      </c>
      <c r="G1802" s="9">
        <f>_xlfn.XLOOKUP(I1802,过机服务商重量差!A:A,过机服务商重量差!L:L)</f>
        <v>7</v>
      </c>
      <c r="H1802" s="9" t="str">
        <f ca="1">IFERROR(LOOKUP(1,0/((B1802=名单!B:B)*(VALUE(AY1802)&gt;=名单!E:E)*(VALUE(AY1802)&lt;=名单!G:G)*(AA1802="正常走货")),名单!H:H),"否")</f>
        <v>否</v>
      </c>
      <c r="I1802" s="64" t="s">
        <v>5475</v>
      </c>
      <c r="J1802" s="64" t="s">
        <v>5477</v>
      </c>
      <c r="L1802" s="65" t="s">
        <v>140</v>
      </c>
      <c r="N1802" s="64" t="s">
        <v>18</v>
      </c>
      <c r="O1802" s="66"/>
      <c r="P1802" s="66"/>
      <c r="T1802" s="66"/>
      <c r="U1802" s="65" t="s">
        <v>535</v>
      </c>
      <c r="V1802" s="65" t="s">
        <v>14413</v>
      </c>
      <c r="W1802" s="66"/>
      <c r="Y1802" s="66"/>
      <c r="Z1802" s="66"/>
      <c r="AA1802" s="65" t="s">
        <v>14382</v>
      </c>
      <c r="AQ1802" s="64">
        <v>168.06</v>
      </c>
      <c r="AV1802" s="66"/>
      <c r="AX1802" s="66"/>
      <c r="AY1802" s="67" t="s">
        <v>16198</v>
      </c>
      <c r="BE1802" s="66"/>
    </row>
    <row r="1803" spans="1:58">
      <c r="A1803" s="9" t="str">
        <f t="shared" si="87"/>
        <v>2026-01</v>
      </c>
      <c r="B1803" s="9" t="str">
        <f>_xlfn.XLOOKUP(I1803,过机服务商重量差!A:A,过机服务商重量差!G:G)</f>
        <v>玉麒麟</v>
      </c>
      <c r="C1803" s="9" t="str">
        <f>IF(N1803="FBA","主营产品",IF(N1803="专线","专线",LOOKUP(1,0/((G1803&gt;=提成标准!D:D)*(G1803&lt;提成标准!E:E)),提成标准!C:C)))</f>
        <v>快递小货</v>
      </c>
      <c r="D1803" s="9">
        <f t="shared" si="88"/>
        <v>1</v>
      </c>
      <c r="E1803" s="9">
        <f>_xlfn.XLOOKUP(C1803,提成标准!C:C,提成标准!H:H,"")</f>
        <v>2</v>
      </c>
      <c r="F1803" s="9">
        <f t="shared" si="89"/>
        <v>2</v>
      </c>
      <c r="G1803" s="9">
        <f>_xlfn.XLOOKUP(I1803,过机服务商重量差!A:A,过机服务商重量差!L:L)</f>
        <v>18</v>
      </c>
      <c r="H1803" s="9" t="str">
        <f ca="1">IFERROR(LOOKUP(1,0/((B1803=名单!B:B)*(VALUE(AY1803)&gt;=名单!E:E)*(VALUE(AY1803)&lt;=名单!G:G)*(AA1803="正常走货")),名单!H:H),"否")</f>
        <v>否</v>
      </c>
      <c r="I1803" s="64" t="s">
        <v>5478</v>
      </c>
      <c r="J1803" s="64" t="s">
        <v>5480</v>
      </c>
      <c r="L1803" s="65" t="s">
        <v>17</v>
      </c>
      <c r="N1803" s="64" t="s">
        <v>18</v>
      </c>
      <c r="O1803" s="66"/>
      <c r="P1803" s="66"/>
      <c r="T1803" s="66"/>
      <c r="U1803" s="65" t="s">
        <v>145</v>
      </c>
      <c r="V1803" s="65" t="s">
        <v>14410</v>
      </c>
      <c r="W1803" s="66"/>
      <c r="Y1803" s="66"/>
      <c r="Z1803" s="66"/>
      <c r="AA1803" s="65" t="s">
        <v>14382</v>
      </c>
      <c r="AQ1803" s="64">
        <v>129</v>
      </c>
      <c r="AU1803" s="66"/>
      <c r="AV1803" s="66"/>
      <c r="AX1803" s="66"/>
      <c r="AY1803" s="67" t="s">
        <v>16199</v>
      </c>
      <c r="BE1803" s="66"/>
    </row>
    <row r="1804" spans="1:58">
      <c r="A1804" s="9" t="str">
        <f t="shared" si="87"/>
        <v>2026-01</v>
      </c>
      <c r="B1804" s="9" t="str">
        <f>_xlfn.XLOOKUP(I1804,过机服务商重量差!A:A,过机服务商重量差!G:G)</f>
        <v>玉麒麟</v>
      </c>
      <c r="C1804" s="9" t="str">
        <f>IF(N1804="FBA","主营产品",IF(N1804="专线","专线",LOOKUP(1,0/((G1804&gt;=提成标准!D:D)*(G1804&lt;提成标准!E:E)),提成标准!C:C)))</f>
        <v>快递小货</v>
      </c>
      <c r="D1804" s="9">
        <f t="shared" si="88"/>
        <v>1</v>
      </c>
      <c r="E1804" s="9">
        <f>_xlfn.XLOOKUP(C1804,提成标准!C:C,提成标准!H:H,"")</f>
        <v>2</v>
      </c>
      <c r="F1804" s="9">
        <f t="shared" si="89"/>
        <v>2</v>
      </c>
      <c r="G1804" s="9">
        <f>_xlfn.XLOOKUP(I1804,过机服务商重量差!A:A,过机服务商重量差!L:L)</f>
        <v>13</v>
      </c>
      <c r="H1804" s="9" t="str">
        <f ca="1">IFERROR(LOOKUP(1,0/((B1804=名单!B:B)*(VALUE(AY1804)&gt;=名单!E:E)*(VALUE(AY1804)&lt;=名单!G:G)*(AA1804="正常走货")),名单!H:H),"否")</f>
        <v>否</v>
      </c>
      <c r="I1804" s="64" t="s">
        <v>5481</v>
      </c>
      <c r="J1804" s="64" t="s">
        <v>5483</v>
      </c>
      <c r="L1804" s="65" t="s">
        <v>17</v>
      </c>
      <c r="N1804" s="64" t="s">
        <v>18</v>
      </c>
      <c r="O1804" s="66"/>
      <c r="P1804" s="66"/>
      <c r="T1804" s="66"/>
      <c r="U1804" s="65" t="s">
        <v>191</v>
      </c>
      <c r="V1804" s="65" t="s">
        <v>14413</v>
      </c>
      <c r="W1804" s="66"/>
      <c r="Y1804" s="66"/>
      <c r="Z1804" s="66"/>
      <c r="AA1804" s="65" t="s">
        <v>14382</v>
      </c>
      <c r="AQ1804" s="64">
        <v>125</v>
      </c>
      <c r="AV1804" s="66"/>
      <c r="AW1804" s="66"/>
      <c r="AX1804" s="66"/>
      <c r="AY1804" s="67" t="s">
        <v>16200</v>
      </c>
      <c r="BE1804" s="66"/>
    </row>
    <row r="1805" spans="1:58">
      <c r="A1805" s="9" t="str">
        <f t="shared" si="87"/>
        <v>2026-01</v>
      </c>
      <c r="B1805" s="9" t="str">
        <f>_xlfn.XLOOKUP(I1805,过机服务商重量差!A:A,过机服务商重量差!G:G)</f>
        <v>玉麒麟</v>
      </c>
      <c r="C1805" s="9" t="str">
        <f>IF(N1805="FBA","主营产品",IF(N1805="专线","专线",LOOKUP(1,0/((G1805&gt;=提成标准!D:D)*(G1805&lt;提成标准!E:E)),提成标准!C:C)))</f>
        <v>快递小货</v>
      </c>
      <c r="D1805" s="9">
        <f t="shared" si="88"/>
        <v>1</v>
      </c>
      <c r="E1805" s="9">
        <f>_xlfn.XLOOKUP(C1805,提成标准!C:C,提成标准!H:H,"")</f>
        <v>2</v>
      </c>
      <c r="F1805" s="9">
        <f t="shared" si="89"/>
        <v>2</v>
      </c>
      <c r="G1805" s="9">
        <f>_xlfn.XLOOKUP(I1805,过机服务商重量差!A:A,过机服务商重量差!L:L)</f>
        <v>1</v>
      </c>
      <c r="H1805" s="9" t="str">
        <f ca="1">IFERROR(LOOKUP(1,0/((B1805=名单!B:B)*(VALUE(AY1805)&gt;=名单!E:E)*(VALUE(AY1805)&lt;=名单!G:G)*(AA1805="正常走货")),名单!H:H),"否")</f>
        <v>否</v>
      </c>
      <c r="I1805" s="64" t="s">
        <v>5484</v>
      </c>
      <c r="J1805" s="64" t="s">
        <v>5486</v>
      </c>
      <c r="L1805" s="64" t="s">
        <v>17</v>
      </c>
      <c r="N1805" s="64" t="s">
        <v>18</v>
      </c>
      <c r="O1805" s="66"/>
      <c r="P1805" s="66"/>
      <c r="T1805" s="66"/>
      <c r="U1805" s="65" t="s">
        <v>604</v>
      </c>
      <c r="V1805" s="65" t="s">
        <v>14410</v>
      </c>
      <c r="W1805" s="66"/>
      <c r="Y1805" s="66"/>
      <c r="Z1805" s="66"/>
      <c r="AA1805" s="65" t="s">
        <v>14382</v>
      </c>
      <c r="AQ1805" s="64">
        <v>134.2</v>
      </c>
      <c r="AU1805" s="66"/>
      <c r="AV1805" s="66"/>
      <c r="AX1805" s="66"/>
      <c r="AY1805" s="67" t="s">
        <v>16201</v>
      </c>
      <c r="BE1805" s="66"/>
    </row>
    <row r="1806" spans="1:58">
      <c r="A1806" s="9" t="str">
        <f t="shared" si="87"/>
        <v>2026-01</v>
      </c>
      <c r="B1806" s="9" t="str">
        <f>_xlfn.XLOOKUP(I1806,过机服务商重量差!A:A,过机服务商重量差!G:G)</f>
        <v>玉麒麟</v>
      </c>
      <c r="C1806" s="9" t="str">
        <f>IF(N1806="FBA","主营产品",IF(N1806="专线","专线",LOOKUP(1,0/((G1806&gt;=提成标准!D:D)*(G1806&lt;提成标准!E:E)),提成标准!C:C)))</f>
        <v>快递小货</v>
      </c>
      <c r="D1806" s="9">
        <f t="shared" si="88"/>
        <v>1</v>
      </c>
      <c r="E1806" s="9">
        <f>_xlfn.XLOOKUP(C1806,提成标准!C:C,提成标准!H:H,"")</f>
        <v>2</v>
      </c>
      <c r="F1806" s="9">
        <f t="shared" si="89"/>
        <v>2</v>
      </c>
      <c r="G1806" s="9">
        <f>_xlfn.XLOOKUP(I1806,过机服务商重量差!A:A,过机服务商重量差!L:L)</f>
        <v>13.5</v>
      </c>
      <c r="H1806" s="9" t="str">
        <f ca="1">IFERROR(LOOKUP(1,0/((B1806=名单!B:B)*(VALUE(AY1806)&gt;=名单!E:E)*(VALUE(AY1806)&lt;=名单!G:G)*(AA1806="正常走货")),名单!H:H),"否")</f>
        <v>否</v>
      </c>
      <c r="I1806" s="64" t="s">
        <v>5487</v>
      </c>
      <c r="J1806" s="64" t="s">
        <v>5489</v>
      </c>
      <c r="L1806" s="65" t="s">
        <v>17</v>
      </c>
      <c r="N1806" s="64" t="s">
        <v>18</v>
      </c>
      <c r="O1806" s="66"/>
      <c r="P1806" s="66"/>
      <c r="T1806" s="66"/>
      <c r="U1806" s="65" t="s">
        <v>2305</v>
      </c>
      <c r="V1806" s="65" t="s">
        <v>14413</v>
      </c>
      <c r="W1806" s="66"/>
      <c r="Y1806" s="66"/>
      <c r="Z1806" s="66"/>
      <c r="AA1806" s="65" t="s">
        <v>14382</v>
      </c>
      <c r="AQ1806" s="64">
        <v>59.2</v>
      </c>
      <c r="AU1806" s="66"/>
      <c r="AV1806" s="66"/>
      <c r="AX1806" s="66"/>
      <c r="AY1806" s="67" t="s">
        <v>16202</v>
      </c>
      <c r="BC1806" s="66"/>
      <c r="BE1806" s="66"/>
      <c r="BF1806" s="66"/>
    </row>
    <row r="1807" spans="1:58">
      <c r="A1807" s="9" t="str">
        <f t="shared" si="87"/>
        <v>2026-01</v>
      </c>
      <c r="B1807" s="9" t="str">
        <f>_xlfn.XLOOKUP(I1807,过机服务商重量差!A:A,过机服务商重量差!G:G)</f>
        <v>无崖子</v>
      </c>
      <c r="C1807" s="9" t="str">
        <f>IF(N1807="FBA","主营产品",IF(N1807="专线","专线",LOOKUP(1,0/((G1807&gt;=提成标准!D:D)*(G1807&lt;提成标准!E:E)),提成标准!C:C)))</f>
        <v>快递大货</v>
      </c>
      <c r="D1807" s="9">
        <f t="shared" si="88"/>
        <v>29</v>
      </c>
      <c r="E1807" s="9">
        <f>_xlfn.XLOOKUP(C1807,提成标准!C:C,提成标准!H:H,"")</f>
        <v>0.1</v>
      </c>
      <c r="F1807" s="9">
        <f t="shared" si="89"/>
        <v>2.9</v>
      </c>
      <c r="G1807" s="9">
        <f>_xlfn.XLOOKUP(I1807,过机服务商重量差!A:A,过机服务商重量差!L:L)</f>
        <v>29</v>
      </c>
      <c r="H1807" s="9" t="str">
        <f ca="1">IFERROR(LOOKUP(1,0/((B1807=名单!B:B)*(VALUE(AY1807)&gt;=名单!E:E)*(VALUE(AY1807)&lt;=名单!G:G)*(AA1807="正常走货")),名单!H:H),"否")</f>
        <v>是</v>
      </c>
      <c r="I1807" s="64" t="s">
        <v>5490</v>
      </c>
      <c r="J1807" s="64" t="s">
        <v>5492</v>
      </c>
      <c r="L1807" s="65" t="s">
        <v>1188</v>
      </c>
      <c r="N1807" s="64" t="s">
        <v>18</v>
      </c>
      <c r="O1807" s="66"/>
      <c r="P1807" s="66"/>
      <c r="T1807" s="66"/>
      <c r="U1807" s="65" t="s">
        <v>642</v>
      </c>
      <c r="V1807" s="65" t="s">
        <v>14413</v>
      </c>
      <c r="W1807" s="66"/>
      <c r="Y1807" s="66"/>
      <c r="Z1807" s="66"/>
      <c r="AA1807" s="65" t="s">
        <v>14382</v>
      </c>
      <c r="AQ1807" s="64">
        <v>110.74</v>
      </c>
      <c r="AU1807" s="66"/>
      <c r="AV1807" s="66"/>
      <c r="AX1807" s="66"/>
      <c r="AY1807" s="67" t="s">
        <v>16203</v>
      </c>
      <c r="BE1807" s="66"/>
    </row>
    <row r="1808" spans="1:58">
      <c r="A1808" s="9" t="str">
        <f t="shared" si="87"/>
        <v>2026-01</v>
      </c>
      <c r="B1808" s="9" t="str">
        <f>_xlfn.XLOOKUP(I1808,过机服务商重量差!A:A,过机服务商重量差!G:G)</f>
        <v>无崖子</v>
      </c>
      <c r="C1808" s="9" t="str">
        <f>IF(N1808="FBA","主营产品",IF(N1808="专线","专线",LOOKUP(1,0/((G1808&gt;=提成标准!D:D)*(G1808&lt;提成标准!E:E)),提成标准!C:C)))</f>
        <v>快递大货</v>
      </c>
      <c r="D1808" s="9">
        <f t="shared" si="88"/>
        <v>34</v>
      </c>
      <c r="E1808" s="9">
        <f>_xlfn.XLOOKUP(C1808,提成标准!C:C,提成标准!H:H,"")</f>
        <v>0.1</v>
      </c>
      <c r="F1808" s="9">
        <f t="shared" si="89"/>
        <v>3.4</v>
      </c>
      <c r="G1808" s="9">
        <f>_xlfn.XLOOKUP(I1808,过机服务商重量差!A:A,过机服务商重量差!L:L)</f>
        <v>34</v>
      </c>
      <c r="H1808" s="9" t="str">
        <f ca="1">IFERROR(LOOKUP(1,0/((B1808=名单!B:B)*(VALUE(AY1808)&gt;=名单!E:E)*(VALUE(AY1808)&lt;=名单!G:G)*(AA1808="正常走货")),名单!H:H),"否")</f>
        <v>是</v>
      </c>
      <c r="I1808" s="64" t="s">
        <v>5493</v>
      </c>
      <c r="J1808" s="64" t="s">
        <v>5495</v>
      </c>
      <c r="L1808" s="65" t="s">
        <v>1188</v>
      </c>
      <c r="N1808" s="64" t="s">
        <v>18</v>
      </c>
      <c r="O1808" s="66"/>
      <c r="P1808" s="66"/>
      <c r="T1808" s="66"/>
      <c r="U1808" s="65" t="s">
        <v>642</v>
      </c>
      <c r="V1808" s="65" t="s">
        <v>14413</v>
      </c>
      <c r="W1808" s="66"/>
      <c r="Y1808" s="66"/>
      <c r="Z1808" s="66"/>
      <c r="AA1808" s="65" t="s">
        <v>14382</v>
      </c>
      <c r="AQ1808" s="64">
        <v>64.04</v>
      </c>
      <c r="AU1808" s="66"/>
      <c r="AV1808" s="66"/>
      <c r="AW1808" s="66"/>
      <c r="AX1808" s="66"/>
      <c r="AY1808" s="67" t="s">
        <v>16204</v>
      </c>
      <c r="BE1808" s="66"/>
    </row>
    <row r="1809" spans="1:58">
      <c r="A1809" s="9" t="str">
        <f t="shared" si="87"/>
        <v>2026-01</v>
      </c>
      <c r="B1809" s="9" t="str">
        <f>_xlfn.XLOOKUP(I1809,过机服务商重量差!A:A,过机服务商重量差!G:G)</f>
        <v>玉麒麟</v>
      </c>
      <c r="C1809" s="9" t="str">
        <f>IF(N1809="FBA","主营产品",IF(N1809="专线","专线",LOOKUP(1,0/((G1809&gt;=提成标准!D:D)*(G1809&lt;提成标准!E:E)),提成标准!C:C)))</f>
        <v>快递小货</v>
      </c>
      <c r="D1809" s="9">
        <f t="shared" si="88"/>
        <v>1</v>
      </c>
      <c r="E1809" s="9">
        <f>_xlfn.XLOOKUP(C1809,提成标准!C:C,提成标准!H:H,"")</f>
        <v>2</v>
      </c>
      <c r="F1809" s="9">
        <f t="shared" si="89"/>
        <v>2</v>
      </c>
      <c r="G1809" s="9">
        <f>_xlfn.XLOOKUP(I1809,过机服务商重量差!A:A,过机服务商重量差!L:L)</f>
        <v>15.5</v>
      </c>
      <c r="H1809" s="9" t="str">
        <f ca="1">IFERROR(LOOKUP(1,0/((B1809=名单!B:B)*(VALUE(AY1809)&gt;=名单!E:E)*(VALUE(AY1809)&lt;=名单!G:G)*(AA1809="正常走货")),名单!H:H),"否")</f>
        <v>否</v>
      </c>
      <c r="I1809" s="64" t="s">
        <v>5496</v>
      </c>
      <c r="J1809" s="64" t="s">
        <v>5498</v>
      </c>
      <c r="L1809" s="65" t="s">
        <v>17</v>
      </c>
      <c r="N1809" s="64" t="s">
        <v>18</v>
      </c>
      <c r="O1809" s="66"/>
      <c r="P1809" s="66"/>
      <c r="T1809" s="66"/>
      <c r="U1809" s="65" t="s">
        <v>103</v>
      </c>
      <c r="V1809" s="65" t="s">
        <v>14385</v>
      </c>
      <c r="W1809" s="66"/>
      <c r="Y1809" s="66"/>
      <c r="Z1809" s="66"/>
      <c r="AA1809" s="65" t="s">
        <v>14382</v>
      </c>
      <c r="AQ1809" s="64">
        <v>-6</v>
      </c>
      <c r="AU1809" s="66"/>
      <c r="AV1809" s="66"/>
      <c r="AX1809" s="66"/>
      <c r="AY1809" s="67" t="s">
        <v>16205</v>
      </c>
      <c r="BC1809" s="66"/>
      <c r="BE1809" s="66"/>
    </row>
    <row r="1810" spans="1:58">
      <c r="A1810" s="9" t="str">
        <f t="shared" si="87"/>
        <v>2026-01</v>
      </c>
      <c r="B1810" s="9" t="str">
        <f>_xlfn.XLOOKUP(I1810,过机服务商重量差!A:A,过机服务商重量差!G:G)</f>
        <v>玉麒麟</v>
      </c>
      <c r="C1810" s="9" t="str">
        <f>IF(N1810="FBA","主营产品",IF(N1810="专线","专线",LOOKUP(1,0/((G1810&gt;=提成标准!D:D)*(G1810&lt;提成标准!E:E)),提成标准!C:C)))</f>
        <v>快递小货</v>
      </c>
      <c r="D1810" s="9">
        <f t="shared" si="88"/>
        <v>1</v>
      </c>
      <c r="E1810" s="9">
        <f>_xlfn.XLOOKUP(C1810,提成标准!C:C,提成标准!H:H,"")</f>
        <v>2</v>
      </c>
      <c r="F1810" s="9">
        <f t="shared" si="89"/>
        <v>2</v>
      </c>
      <c r="G1810" s="9">
        <f>_xlfn.XLOOKUP(I1810,过机服务商重量差!A:A,过机服务商重量差!L:L)</f>
        <v>8</v>
      </c>
      <c r="H1810" s="9" t="str">
        <f ca="1">IFERROR(LOOKUP(1,0/((B1810=名单!B:B)*(VALUE(AY1810)&gt;=名单!E:E)*(VALUE(AY1810)&lt;=名单!G:G)*(AA1810="正常走货")),名单!H:H),"否")</f>
        <v>否</v>
      </c>
      <c r="I1810" s="64" t="s">
        <v>5499</v>
      </c>
      <c r="J1810" s="64" t="s">
        <v>5501</v>
      </c>
      <c r="L1810" s="65" t="s">
        <v>17</v>
      </c>
      <c r="N1810" s="64" t="s">
        <v>18</v>
      </c>
      <c r="O1810" s="66"/>
      <c r="P1810" s="66"/>
      <c r="T1810" s="66"/>
      <c r="U1810" s="65" t="s">
        <v>103</v>
      </c>
      <c r="V1810" s="64" t="s">
        <v>14385</v>
      </c>
      <c r="W1810" s="66"/>
      <c r="Y1810" s="66"/>
      <c r="Z1810" s="66"/>
      <c r="AA1810" s="65" t="s">
        <v>14382</v>
      </c>
      <c r="AQ1810" s="64">
        <v>130.8</v>
      </c>
      <c r="AU1810" s="66"/>
      <c r="AV1810" s="66"/>
      <c r="AW1810" s="66"/>
      <c r="AX1810" s="66"/>
      <c r="AY1810" s="67" t="s">
        <v>16206</v>
      </c>
      <c r="BE1810" s="66"/>
    </row>
    <row r="1811" spans="1:58">
      <c r="A1811" s="9" t="str">
        <f t="shared" si="87"/>
        <v>2026-01</v>
      </c>
      <c r="B1811" s="9" t="str">
        <f>_xlfn.XLOOKUP(I1811,过机服务商重量差!A:A,过机服务商重量差!G:G)</f>
        <v>玉麒麟</v>
      </c>
      <c r="C1811" s="9" t="str">
        <f>IF(N1811="FBA","主营产品",IF(N1811="专线","专线",LOOKUP(1,0/((G1811&gt;=提成标准!D:D)*(G1811&lt;提成标准!E:E)),提成标准!C:C)))</f>
        <v>快递小货</v>
      </c>
      <c r="D1811" s="9">
        <f t="shared" si="88"/>
        <v>1</v>
      </c>
      <c r="E1811" s="9">
        <f>_xlfn.XLOOKUP(C1811,提成标准!C:C,提成标准!H:H,"")</f>
        <v>2</v>
      </c>
      <c r="F1811" s="9">
        <f t="shared" si="89"/>
        <v>2</v>
      </c>
      <c r="G1811" s="9">
        <f>_xlfn.XLOOKUP(I1811,过机服务商重量差!A:A,过机服务商重量差!L:L)</f>
        <v>14.5</v>
      </c>
      <c r="H1811" s="9" t="str">
        <f ca="1">IFERROR(LOOKUP(1,0/((B1811=名单!B:B)*(VALUE(AY1811)&gt;=名单!E:E)*(VALUE(AY1811)&lt;=名单!G:G)*(AA1811="正常走货")),名单!H:H),"否")</f>
        <v>否</v>
      </c>
      <c r="I1811" s="64" t="s">
        <v>5502</v>
      </c>
      <c r="J1811" s="64" t="s">
        <v>5504</v>
      </c>
      <c r="L1811" s="65" t="s">
        <v>17</v>
      </c>
      <c r="N1811" s="65" t="s">
        <v>18</v>
      </c>
      <c r="O1811" s="66"/>
      <c r="P1811" s="66"/>
      <c r="T1811" s="66"/>
      <c r="U1811" s="65" t="s">
        <v>103</v>
      </c>
      <c r="V1811" s="65" t="s">
        <v>14385</v>
      </c>
      <c r="W1811" s="66"/>
      <c r="Y1811" s="66"/>
      <c r="Z1811" s="66"/>
      <c r="AA1811" s="65" t="s">
        <v>14382</v>
      </c>
      <c r="AQ1811" s="64">
        <v>172</v>
      </c>
      <c r="AU1811" s="66"/>
      <c r="AV1811" s="66"/>
      <c r="AW1811" s="66"/>
      <c r="AX1811" s="66"/>
      <c r="AY1811" s="67" t="s">
        <v>16207</v>
      </c>
      <c r="BE1811" s="66"/>
      <c r="BF1811" s="66"/>
    </row>
    <row r="1812" spans="1:58">
      <c r="A1812" s="9" t="str">
        <f t="shared" si="87"/>
        <v>2026-01</v>
      </c>
      <c r="B1812" s="9" t="str">
        <f>_xlfn.XLOOKUP(I1812,过机服务商重量差!A:A,过机服务商重量差!G:G)</f>
        <v>玉麒麟</v>
      </c>
      <c r="C1812" s="9" t="str">
        <f>IF(N1812="FBA","主营产品",IF(N1812="专线","专线",LOOKUP(1,0/((G1812&gt;=提成标准!D:D)*(G1812&lt;提成标准!E:E)),提成标准!C:C)))</f>
        <v>快递小货</v>
      </c>
      <c r="D1812" s="9">
        <f t="shared" si="88"/>
        <v>1</v>
      </c>
      <c r="E1812" s="9">
        <f>_xlfn.XLOOKUP(C1812,提成标准!C:C,提成标准!H:H,"")</f>
        <v>2</v>
      </c>
      <c r="F1812" s="9">
        <f t="shared" si="89"/>
        <v>2</v>
      </c>
      <c r="G1812" s="9">
        <f>_xlfn.XLOOKUP(I1812,过机服务商重量差!A:A,过机服务商重量差!L:L)</f>
        <v>10</v>
      </c>
      <c r="H1812" s="9" t="str">
        <f ca="1">IFERROR(LOOKUP(1,0/((B1812=名单!B:B)*(VALUE(AY1812)&gt;=名单!E:E)*(VALUE(AY1812)&lt;=名单!G:G)*(AA1812="正常走货")),名单!H:H),"否")</f>
        <v>否</v>
      </c>
      <c r="I1812" s="64" t="s">
        <v>5505</v>
      </c>
      <c r="J1812" s="64" t="s">
        <v>5507</v>
      </c>
      <c r="L1812" s="65" t="s">
        <v>17</v>
      </c>
      <c r="N1812" s="64" t="s">
        <v>18</v>
      </c>
      <c r="O1812" s="66"/>
      <c r="P1812" s="66"/>
      <c r="T1812" s="66"/>
      <c r="U1812" s="65" t="s">
        <v>767</v>
      </c>
      <c r="V1812" s="65" t="s">
        <v>14385</v>
      </c>
      <c r="W1812" s="66"/>
      <c r="Y1812" s="66"/>
      <c r="Z1812" s="66"/>
      <c r="AA1812" s="65" t="s">
        <v>14382</v>
      </c>
      <c r="AQ1812" s="64">
        <v>45.96</v>
      </c>
      <c r="AU1812" s="66"/>
      <c r="AV1812" s="66"/>
      <c r="AW1812" s="66"/>
      <c r="AX1812" s="66"/>
      <c r="AY1812" s="67" t="s">
        <v>16208</v>
      </c>
      <c r="BE1812" s="66"/>
    </row>
    <row r="1813" spans="1:58">
      <c r="A1813" s="9" t="str">
        <f t="shared" si="87"/>
        <v>2026-01</v>
      </c>
      <c r="B1813" s="9" t="str">
        <f>_xlfn.XLOOKUP(I1813,过机服务商重量差!A:A,过机服务商重量差!G:G)</f>
        <v>无崖子</v>
      </c>
      <c r="C1813" s="9" t="str">
        <f>IF(N1813="FBA","主营产品",IF(N1813="专线","专线",LOOKUP(1,0/((G1813&gt;=提成标准!D:D)*(G1813&lt;提成标准!E:E)),提成标准!C:C)))</f>
        <v>快递小货</v>
      </c>
      <c r="D1813" s="9">
        <f t="shared" si="88"/>
        <v>1</v>
      </c>
      <c r="E1813" s="9">
        <f>_xlfn.XLOOKUP(C1813,提成标准!C:C,提成标准!H:H,"")</f>
        <v>2</v>
      </c>
      <c r="F1813" s="9">
        <f t="shared" si="89"/>
        <v>2</v>
      </c>
      <c r="G1813" s="9">
        <f>_xlfn.XLOOKUP(I1813,过机服务商重量差!A:A,过机服务商重量差!L:L)</f>
        <v>0.5</v>
      </c>
      <c r="H1813" s="9" t="str">
        <f ca="1">IFERROR(LOOKUP(1,0/((B1813=名单!B:B)*(VALUE(AY1813)&gt;=名单!E:E)*(VALUE(AY1813)&lt;=名单!G:G)*(AA1813="正常走货")),名单!H:H),"否")</f>
        <v>是</v>
      </c>
      <c r="I1813" s="64" t="s">
        <v>5508</v>
      </c>
      <c r="J1813" s="64" t="s">
        <v>5510</v>
      </c>
      <c r="L1813" s="65" t="s">
        <v>160</v>
      </c>
      <c r="N1813" s="64" t="s">
        <v>18</v>
      </c>
      <c r="O1813" s="66"/>
      <c r="P1813" s="66"/>
      <c r="T1813" s="66"/>
      <c r="U1813" s="65" t="s">
        <v>203</v>
      </c>
      <c r="V1813" s="65" t="s">
        <v>14381</v>
      </c>
      <c r="W1813" s="66"/>
      <c r="Y1813" s="66"/>
      <c r="Z1813" s="66"/>
      <c r="AA1813" s="65" t="s">
        <v>14382</v>
      </c>
      <c r="AQ1813" s="64">
        <v>0</v>
      </c>
      <c r="AV1813" s="66"/>
      <c r="AX1813" s="66"/>
      <c r="AY1813" s="67" t="s">
        <v>16209</v>
      </c>
      <c r="BC1813" s="66"/>
      <c r="BE1813" s="66"/>
    </row>
    <row r="1814" spans="1:58">
      <c r="A1814" s="9" t="str">
        <f t="shared" si="87"/>
        <v>2026-01</v>
      </c>
      <c r="B1814" s="9" t="str">
        <f>_xlfn.XLOOKUP(I1814,过机服务商重量差!A:A,过机服务商重量差!G:G)</f>
        <v>玉麒麟</v>
      </c>
      <c r="C1814" s="9" t="str">
        <f>IF(N1814="FBA","主营产品",IF(N1814="专线","专线",LOOKUP(1,0/((G1814&gt;=提成标准!D:D)*(G1814&lt;提成标准!E:E)),提成标准!C:C)))</f>
        <v>快递小货</v>
      </c>
      <c r="D1814" s="9">
        <f t="shared" si="88"/>
        <v>1</v>
      </c>
      <c r="E1814" s="9">
        <f>_xlfn.XLOOKUP(C1814,提成标准!C:C,提成标准!H:H,"")</f>
        <v>2</v>
      </c>
      <c r="F1814" s="9">
        <f t="shared" si="89"/>
        <v>2</v>
      </c>
      <c r="G1814" s="9">
        <f>_xlfn.XLOOKUP(I1814,过机服务商重量差!A:A,过机服务商重量差!L:L)</f>
        <v>0.5</v>
      </c>
      <c r="H1814" s="9" t="str">
        <f ca="1">IFERROR(LOOKUP(1,0/((B1814=名单!B:B)*(VALUE(AY1814)&gt;=名单!E:E)*(VALUE(AY1814)&lt;=名单!G:G)*(AA1814="正常走货")),名单!H:H),"否")</f>
        <v>否</v>
      </c>
      <c r="I1814" s="64" t="s">
        <v>5511</v>
      </c>
      <c r="J1814" s="64" t="s">
        <v>5513</v>
      </c>
      <c r="L1814" s="65" t="s">
        <v>17</v>
      </c>
      <c r="N1814" s="64" t="s">
        <v>18</v>
      </c>
      <c r="O1814" s="66"/>
      <c r="P1814" s="66"/>
      <c r="T1814" s="66"/>
      <c r="U1814" s="65" t="s">
        <v>215</v>
      </c>
      <c r="V1814" s="65" t="s">
        <v>14381</v>
      </c>
      <c r="W1814" s="66"/>
      <c r="Y1814" s="66"/>
      <c r="Z1814" s="66"/>
      <c r="AA1814" s="65" t="s">
        <v>14382</v>
      </c>
      <c r="AQ1814" s="64">
        <v>40.6</v>
      </c>
      <c r="AV1814" s="66"/>
      <c r="AX1814" s="66"/>
      <c r="AY1814" s="67" t="s">
        <v>16210</v>
      </c>
      <c r="BC1814" s="66"/>
      <c r="BE1814" s="66"/>
    </row>
    <row r="1815" spans="1:58">
      <c r="A1815" s="9" t="str">
        <f t="shared" si="87"/>
        <v>2026-01</v>
      </c>
      <c r="B1815" s="9" t="str">
        <f>_xlfn.XLOOKUP(I1815,过机服务商重量差!A:A,过机服务商重量差!G:G)</f>
        <v>风清扬</v>
      </c>
      <c r="C1815" s="9" t="str">
        <f>IF(N1815="FBA","主营产品",IF(N1815="专线","专线",LOOKUP(1,0/((G1815&gt;=提成标准!D:D)*(G1815&lt;提成标准!E:E)),提成标准!C:C)))</f>
        <v>快递小货</v>
      </c>
      <c r="D1815" s="9">
        <f t="shared" si="88"/>
        <v>1</v>
      </c>
      <c r="E1815" s="9">
        <f>_xlfn.XLOOKUP(C1815,提成标准!C:C,提成标准!H:H,"")</f>
        <v>2</v>
      </c>
      <c r="F1815" s="9">
        <f t="shared" si="89"/>
        <v>2</v>
      </c>
      <c r="G1815" s="9">
        <f>_xlfn.XLOOKUP(I1815,过机服务商重量差!A:A,过机服务商重量差!L:L)</f>
        <v>1</v>
      </c>
      <c r="H1815" s="9" t="str">
        <f ca="1">IFERROR(LOOKUP(1,0/((B1815=名单!B:B)*(VALUE(AY1815)&gt;=名单!E:E)*(VALUE(AY1815)&lt;=名单!G:G)*(AA1815="正常走货")),名单!H:H),"否")</f>
        <v>否</v>
      </c>
      <c r="I1815" s="64" t="s">
        <v>5514</v>
      </c>
      <c r="J1815" s="64" t="s">
        <v>5516</v>
      </c>
      <c r="L1815" s="65" t="s">
        <v>144</v>
      </c>
      <c r="N1815" s="64" t="s">
        <v>18</v>
      </c>
      <c r="O1815" s="66"/>
      <c r="P1815" s="66"/>
      <c r="T1815" s="66"/>
      <c r="U1815" s="65" t="s">
        <v>90</v>
      </c>
      <c r="V1815" s="65" t="s">
        <v>14410</v>
      </c>
      <c r="W1815" s="66"/>
      <c r="Y1815" s="66"/>
      <c r="Z1815" s="66"/>
      <c r="AA1815" s="65" t="s">
        <v>14382</v>
      </c>
      <c r="AQ1815" s="64">
        <v>63</v>
      </c>
      <c r="AV1815" s="66"/>
      <c r="AX1815" s="66"/>
      <c r="AY1815" s="67" t="s">
        <v>16211</v>
      </c>
      <c r="BE1815" s="66"/>
    </row>
    <row r="1816" spans="1:58">
      <c r="A1816" s="9" t="str">
        <f t="shared" si="87"/>
        <v>2026-01</v>
      </c>
      <c r="B1816" s="9" t="str">
        <f>_xlfn.XLOOKUP(I1816,过机服务商重量差!A:A,过机服务商重量差!G:G)</f>
        <v>无崖子</v>
      </c>
      <c r="C1816" s="9" t="str">
        <f>IF(N1816="FBA","主营产品",IF(N1816="专线","专线",LOOKUP(1,0/((G1816&gt;=提成标准!D:D)*(G1816&lt;提成标准!E:E)),提成标准!C:C)))</f>
        <v>快递大货</v>
      </c>
      <c r="D1816" s="9">
        <f t="shared" si="88"/>
        <v>55</v>
      </c>
      <c r="E1816" s="9">
        <f>_xlfn.XLOOKUP(C1816,提成标准!C:C,提成标准!H:H,"")</f>
        <v>0.1</v>
      </c>
      <c r="F1816" s="9">
        <f t="shared" si="89"/>
        <v>5.5</v>
      </c>
      <c r="G1816" s="9">
        <f>_xlfn.XLOOKUP(I1816,过机服务商重量差!A:A,过机服务商重量差!L:L)</f>
        <v>55</v>
      </c>
      <c r="H1816" s="9" t="str">
        <f ca="1">IFERROR(LOOKUP(1,0/((B1816=名单!B:B)*(VALUE(AY1816)&gt;=名单!E:E)*(VALUE(AY1816)&lt;=名单!G:G)*(AA1816="正常走货")),名单!H:H),"否")</f>
        <v>是</v>
      </c>
      <c r="I1816" s="64" t="s">
        <v>5517</v>
      </c>
      <c r="J1816" s="64" t="s">
        <v>5519</v>
      </c>
      <c r="L1816" s="65" t="s">
        <v>566</v>
      </c>
      <c r="N1816" s="64" t="s">
        <v>18</v>
      </c>
      <c r="O1816" s="66"/>
      <c r="P1816" s="66"/>
      <c r="T1816" s="66"/>
      <c r="U1816" s="65" t="s">
        <v>1488</v>
      </c>
      <c r="V1816" s="65" t="s">
        <v>14389</v>
      </c>
      <c r="W1816" s="66"/>
      <c r="Y1816" s="66"/>
      <c r="Z1816" s="66"/>
      <c r="AA1816" s="65" t="s">
        <v>14382</v>
      </c>
      <c r="AQ1816" s="64">
        <v>0.400000000000091</v>
      </c>
      <c r="AV1816" s="66"/>
      <c r="AX1816" s="66"/>
      <c r="AY1816" s="67" t="s">
        <v>16212</v>
      </c>
      <c r="BC1816" s="66"/>
      <c r="BE1816" s="66"/>
    </row>
    <row r="1817" spans="1:58">
      <c r="A1817" s="9" t="str">
        <f t="shared" si="87"/>
        <v>2026-01</v>
      </c>
      <c r="B1817" s="9" t="str">
        <f>_xlfn.XLOOKUP(I1817,过机服务商重量差!A:A,过机服务商重量差!G:G)</f>
        <v>帅时莹</v>
      </c>
      <c r="C1817" s="9" t="str">
        <f>IF(N1817="FBA","主营产品",IF(N1817="专线","专线",LOOKUP(1,0/((G1817&gt;=提成标准!D:D)*(G1817&lt;提成标准!E:E)),提成标准!C:C)))</f>
        <v>快递小货</v>
      </c>
      <c r="D1817" s="9">
        <f t="shared" si="88"/>
        <v>1</v>
      </c>
      <c r="E1817" s="9">
        <f>_xlfn.XLOOKUP(C1817,提成标准!C:C,提成标准!H:H,"")</f>
        <v>2</v>
      </c>
      <c r="F1817" s="9">
        <f t="shared" si="89"/>
        <v>2</v>
      </c>
      <c r="G1817" s="9">
        <f>_xlfn.XLOOKUP(I1817,过机服务商重量差!A:A,过机服务商重量差!L:L)</f>
        <v>1</v>
      </c>
      <c r="H1817" s="9" t="str">
        <f ca="1">IFERROR(LOOKUP(1,0/((B1817=名单!B:B)*(VALUE(AY1817)&gt;=名单!E:E)*(VALUE(AY1817)&lt;=名单!G:G)*(AA1817="正常走货")),名单!H:H),"否")</f>
        <v>否</v>
      </c>
      <c r="I1817" s="64" t="s">
        <v>5520</v>
      </c>
      <c r="J1817" s="64" t="s">
        <v>5522</v>
      </c>
      <c r="L1817" s="65" t="s">
        <v>458</v>
      </c>
      <c r="N1817" s="64" t="s">
        <v>18</v>
      </c>
      <c r="O1817" s="66"/>
      <c r="P1817" s="66"/>
      <c r="T1817" s="66"/>
      <c r="U1817" s="65" t="s">
        <v>562</v>
      </c>
      <c r="V1817" s="65" t="s">
        <v>14413</v>
      </c>
      <c r="W1817" s="66"/>
      <c r="Y1817" s="66"/>
      <c r="Z1817" s="66"/>
      <c r="AA1817" s="65" t="s">
        <v>14382</v>
      </c>
      <c r="AQ1817" s="64">
        <v>55</v>
      </c>
      <c r="AV1817" s="66"/>
      <c r="AX1817" s="66"/>
      <c r="AY1817" s="67" t="s">
        <v>16213</v>
      </c>
      <c r="BE1817" s="66"/>
    </row>
    <row r="1818" spans="1:58">
      <c r="A1818" s="9" t="str">
        <f t="shared" si="87"/>
        <v>2026-01</v>
      </c>
      <c r="B1818" s="9" t="str">
        <f>_xlfn.XLOOKUP(I1818,过机服务商重量差!A:A,过机服务商重量差!G:G)</f>
        <v>帅时莹</v>
      </c>
      <c r="C1818" s="9" t="str">
        <f>IF(N1818="FBA","主营产品",IF(N1818="专线","专线",LOOKUP(1,0/((G1818&gt;=提成标准!D:D)*(G1818&lt;提成标准!E:E)),提成标准!C:C)))</f>
        <v>快递大货</v>
      </c>
      <c r="D1818" s="9">
        <f t="shared" si="88"/>
        <v>65</v>
      </c>
      <c r="E1818" s="9">
        <f>_xlfn.XLOOKUP(C1818,提成标准!C:C,提成标准!H:H,"")</f>
        <v>0.1</v>
      </c>
      <c r="F1818" s="9">
        <f t="shared" si="89"/>
        <v>6.5</v>
      </c>
      <c r="G1818" s="9">
        <f>_xlfn.XLOOKUP(I1818,过机服务商重量差!A:A,过机服务商重量差!L:L)</f>
        <v>65</v>
      </c>
      <c r="H1818" s="9" t="str">
        <f ca="1">IFERROR(LOOKUP(1,0/((B1818=名单!B:B)*(VALUE(AY1818)&gt;=名单!E:E)*(VALUE(AY1818)&lt;=名单!G:G)*(AA1818="正常走货")),名单!H:H),"否")</f>
        <v>否</v>
      </c>
      <c r="I1818" s="64" t="s">
        <v>5523</v>
      </c>
      <c r="J1818" s="64" t="s">
        <v>5525</v>
      </c>
      <c r="L1818" s="65" t="s">
        <v>97</v>
      </c>
      <c r="N1818" s="64" t="s">
        <v>18</v>
      </c>
      <c r="O1818" s="66"/>
      <c r="P1818" s="66"/>
      <c r="T1818" s="66"/>
      <c r="U1818" s="65" t="s">
        <v>558</v>
      </c>
      <c r="V1818" s="64" t="s">
        <v>14413</v>
      </c>
      <c r="W1818" s="66"/>
      <c r="Y1818" s="66"/>
      <c r="Z1818" s="66"/>
      <c r="AA1818" s="65" t="s">
        <v>14382</v>
      </c>
      <c r="AQ1818" s="64">
        <v>60</v>
      </c>
      <c r="AU1818" s="66"/>
      <c r="AV1818" s="66"/>
      <c r="AW1818" s="66"/>
      <c r="AX1818" s="66"/>
      <c r="AY1818" s="67" t="s">
        <v>16214</v>
      </c>
      <c r="BE1818" s="66"/>
      <c r="BF1818" s="66"/>
    </row>
    <row r="1819" spans="1:58">
      <c r="A1819" s="9" t="str">
        <f t="shared" si="87"/>
        <v>2026-01</v>
      </c>
      <c r="B1819" s="9" t="str">
        <f>_xlfn.XLOOKUP(I1819,过机服务商重量差!A:A,过机服务商重量差!G:G)</f>
        <v>玉麒麟</v>
      </c>
      <c r="C1819" s="9" t="str">
        <f>IF(N1819="FBA","主营产品",IF(N1819="专线","专线",LOOKUP(1,0/((G1819&gt;=提成标准!D:D)*(G1819&lt;提成标准!E:E)),提成标准!C:C)))</f>
        <v>快递小货</v>
      </c>
      <c r="D1819" s="9">
        <f t="shared" si="88"/>
        <v>1</v>
      </c>
      <c r="E1819" s="9">
        <f>_xlfn.XLOOKUP(C1819,提成标准!C:C,提成标准!H:H,"")</f>
        <v>2</v>
      </c>
      <c r="F1819" s="9">
        <f t="shared" si="89"/>
        <v>2</v>
      </c>
      <c r="G1819" s="9">
        <f>_xlfn.XLOOKUP(I1819,过机服务商重量差!A:A,过机服务商重量差!L:L)</f>
        <v>14</v>
      </c>
      <c r="H1819" s="9" t="str">
        <f ca="1">IFERROR(LOOKUP(1,0/((B1819=名单!B:B)*(VALUE(AY1819)&gt;=名单!E:E)*(VALUE(AY1819)&lt;=名单!G:G)*(AA1819="正常走货")),名单!H:H),"否")</f>
        <v>否</v>
      </c>
      <c r="I1819" s="64" t="s">
        <v>5526</v>
      </c>
      <c r="J1819" s="64" t="s">
        <v>5528</v>
      </c>
      <c r="L1819" s="65" t="s">
        <v>17</v>
      </c>
      <c r="N1819" s="64" t="s">
        <v>18</v>
      </c>
      <c r="O1819" s="66"/>
      <c r="P1819" s="66"/>
      <c r="T1819" s="66"/>
      <c r="U1819" s="65" t="s">
        <v>558</v>
      </c>
      <c r="V1819" s="65" t="s">
        <v>14413</v>
      </c>
      <c r="W1819" s="66"/>
      <c r="Y1819" s="66"/>
      <c r="Z1819" s="66"/>
      <c r="AA1819" s="65" t="s">
        <v>14382</v>
      </c>
      <c r="AQ1819" s="64">
        <v>272.6</v>
      </c>
      <c r="AV1819" s="66"/>
      <c r="AX1819" s="66"/>
      <c r="AY1819" s="67" t="s">
        <v>16215</v>
      </c>
      <c r="BE1819" s="66"/>
    </row>
    <row r="1820" spans="1:58">
      <c r="A1820" s="9" t="str">
        <f t="shared" si="87"/>
        <v>2026-01</v>
      </c>
      <c r="B1820" s="9" t="str">
        <f>_xlfn.XLOOKUP(I1820,过机服务商重量差!A:A,过机服务商重量差!G:G)</f>
        <v>玉麒麟</v>
      </c>
      <c r="C1820" s="9" t="str">
        <f>IF(N1820="FBA","主营产品",IF(N1820="专线","专线",LOOKUP(1,0/((G1820&gt;=提成标准!D:D)*(G1820&lt;提成标准!E:E)),提成标准!C:C)))</f>
        <v>快递大货</v>
      </c>
      <c r="D1820" s="9">
        <f t="shared" si="88"/>
        <v>23</v>
      </c>
      <c r="E1820" s="9">
        <f>_xlfn.XLOOKUP(C1820,提成标准!C:C,提成标准!H:H,"")</f>
        <v>0.1</v>
      </c>
      <c r="F1820" s="9">
        <f t="shared" si="89"/>
        <v>2.3</v>
      </c>
      <c r="G1820" s="9">
        <f>_xlfn.XLOOKUP(I1820,过机服务商重量差!A:A,过机服务商重量差!L:L)</f>
        <v>23</v>
      </c>
      <c r="H1820" s="9" t="str">
        <f ca="1">IFERROR(LOOKUP(1,0/((B1820=名单!B:B)*(VALUE(AY1820)&gt;=名单!E:E)*(VALUE(AY1820)&lt;=名单!G:G)*(AA1820="正常走货")),名单!H:H),"否")</f>
        <v>否</v>
      </c>
      <c r="I1820" s="64" t="s">
        <v>5529</v>
      </c>
      <c r="J1820" s="64" t="s">
        <v>5531</v>
      </c>
      <c r="L1820" s="65" t="s">
        <v>17</v>
      </c>
      <c r="N1820" s="65" t="s">
        <v>18</v>
      </c>
      <c r="O1820" s="66"/>
      <c r="P1820" s="66"/>
      <c r="T1820" s="66"/>
      <c r="U1820" s="65" t="s">
        <v>292</v>
      </c>
      <c r="V1820" s="65" t="s">
        <v>14413</v>
      </c>
      <c r="W1820" s="66"/>
      <c r="Y1820" s="66"/>
      <c r="Z1820" s="66"/>
      <c r="AA1820" s="65" t="s">
        <v>14382</v>
      </c>
      <c r="AQ1820" s="64">
        <v>239</v>
      </c>
      <c r="AU1820" s="66"/>
      <c r="AV1820" s="66"/>
      <c r="AW1820" s="66"/>
      <c r="AX1820" s="66"/>
      <c r="AY1820" s="67" t="s">
        <v>16216</v>
      </c>
      <c r="BC1820" s="66"/>
      <c r="BE1820" s="66"/>
      <c r="BF1820" s="66"/>
    </row>
    <row r="1821" spans="1:58">
      <c r="A1821" s="9" t="str">
        <f t="shared" si="87"/>
        <v>2026-01</v>
      </c>
      <c r="B1821" s="9" t="str">
        <f>_xlfn.XLOOKUP(I1821,过机服务商重量差!A:A,过机服务商重量差!G:G)</f>
        <v>无崖子</v>
      </c>
      <c r="C1821" s="9" t="str">
        <f>IF(N1821="FBA","主营产品",IF(N1821="专线","专线",LOOKUP(1,0/((G1821&gt;=提成标准!D:D)*(G1821&lt;提成标准!E:E)),提成标准!C:C)))</f>
        <v>快递大货</v>
      </c>
      <c r="D1821" s="9">
        <f t="shared" si="88"/>
        <v>29</v>
      </c>
      <c r="E1821" s="9">
        <f>_xlfn.XLOOKUP(C1821,提成标准!C:C,提成标准!H:H,"")</f>
        <v>0.1</v>
      </c>
      <c r="F1821" s="9">
        <f t="shared" si="89"/>
        <v>2.9</v>
      </c>
      <c r="G1821" s="9">
        <f>_xlfn.XLOOKUP(I1821,过机服务商重量差!A:A,过机服务商重量差!L:L)</f>
        <v>29</v>
      </c>
      <c r="H1821" s="9" t="str">
        <f ca="1">IFERROR(LOOKUP(1,0/((B1821=名单!B:B)*(VALUE(AY1821)&gt;=名单!E:E)*(VALUE(AY1821)&lt;=名单!G:G)*(AA1821="正常走货")),名单!H:H),"否")</f>
        <v>是</v>
      </c>
      <c r="I1821" s="64" t="s">
        <v>5532</v>
      </c>
      <c r="J1821" s="64" t="s">
        <v>5534</v>
      </c>
      <c r="L1821" s="65" t="s">
        <v>590</v>
      </c>
      <c r="N1821" s="64" t="s">
        <v>18</v>
      </c>
      <c r="O1821" s="66"/>
      <c r="P1821" s="66"/>
      <c r="T1821" s="66"/>
      <c r="U1821" s="65" t="s">
        <v>20</v>
      </c>
      <c r="V1821" s="64" t="s">
        <v>14381</v>
      </c>
      <c r="W1821" s="66"/>
      <c r="Y1821" s="66"/>
      <c r="Z1821" s="66"/>
      <c r="AA1821" s="65" t="s">
        <v>14382</v>
      </c>
      <c r="AQ1821" s="64">
        <v>506.82</v>
      </c>
      <c r="AU1821" s="66"/>
      <c r="AV1821" s="66"/>
      <c r="AW1821" s="66"/>
      <c r="AX1821" s="66"/>
      <c r="AY1821" s="67" t="s">
        <v>16217</v>
      </c>
      <c r="BE1821" s="66"/>
      <c r="BF1821" s="66"/>
    </row>
    <row r="1822" spans="1:58">
      <c r="A1822" s="9" t="str">
        <f t="shared" si="87"/>
        <v>2026-01</v>
      </c>
      <c r="B1822" s="9" t="str">
        <f>_xlfn.XLOOKUP(I1822,过机服务商重量差!A:A,过机服务商重量差!G:G)</f>
        <v>小旋风</v>
      </c>
      <c r="C1822" s="9" t="str">
        <f>IF(N1822="FBA","主营产品",IF(N1822="专线","专线",LOOKUP(1,0/((G1822&gt;=提成标准!D:D)*(G1822&lt;提成标准!E:E)),提成标准!C:C)))</f>
        <v>快递大货</v>
      </c>
      <c r="D1822" s="9">
        <f t="shared" si="88"/>
        <v>94</v>
      </c>
      <c r="E1822" s="9">
        <f>_xlfn.XLOOKUP(C1822,提成标准!C:C,提成标准!H:H,"")</f>
        <v>0.1</v>
      </c>
      <c r="F1822" s="9">
        <f t="shared" si="89"/>
        <v>9.4</v>
      </c>
      <c r="G1822" s="9">
        <f>_xlfn.XLOOKUP(I1822,过机服务商重量差!A:A,过机服务商重量差!L:L)</f>
        <v>94</v>
      </c>
      <c r="H1822" s="9" t="str">
        <f ca="1">IFERROR(LOOKUP(1,0/((B1822=名单!B:B)*(VALUE(AY1822)&gt;=名单!E:E)*(VALUE(AY1822)&lt;=名单!G:G)*(AA1822="正常走货")),名单!H:H),"否")</f>
        <v>否</v>
      </c>
      <c r="I1822" s="64" t="s">
        <v>5535</v>
      </c>
      <c r="J1822" s="64" t="s">
        <v>5537</v>
      </c>
      <c r="L1822" s="65" t="s">
        <v>453</v>
      </c>
      <c r="N1822" s="64" t="s">
        <v>18</v>
      </c>
      <c r="O1822" s="66"/>
      <c r="P1822" s="66"/>
      <c r="T1822" s="66"/>
      <c r="U1822" s="65" t="s">
        <v>187</v>
      </c>
      <c r="V1822" s="64" t="s">
        <v>14413</v>
      </c>
      <c r="W1822" s="66"/>
      <c r="Y1822" s="66"/>
      <c r="Z1822" s="66"/>
      <c r="AA1822" s="65" t="s">
        <v>14382</v>
      </c>
      <c r="AQ1822" s="64">
        <v>18.8</v>
      </c>
      <c r="AU1822" s="66"/>
      <c r="AV1822" s="66"/>
      <c r="AW1822" s="66"/>
      <c r="AX1822" s="66"/>
      <c r="AY1822" s="67" t="s">
        <v>16218</v>
      </c>
      <c r="BE1822" s="66"/>
    </row>
    <row r="1823" spans="1:58">
      <c r="A1823" s="9" t="str">
        <f t="shared" si="87"/>
        <v>2026-01</v>
      </c>
      <c r="B1823" s="9" t="str">
        <f>_xlfn.XLOOKUP(I1823,过机服务商重量差!A:A,过机服务商重量差!G:G)</f>
        <v>风清扬</v>
      </c>
      <c r="C1823" s="9" t="str">
        <f>IF(N1823="FBA","主营产品",IF(N1823="专线","专线",LOOKUP(1,0/((G1823&gt;=提成标准!D:D)*(G1823&lt;提成标准!E:E)),提成标准!C:C)))</f>
        <v>快递小货</v>
      </c>
      <c r="D1823" s="9">
        <f t="shared" si="88"/>
        <v>1</v>
      </c>
      <c r="E1823" s="9">
        <f>_xlfn.XLOOKUP(C1823,提成标准!C:C,提成标准!H:H,"")</f>
        <v>2</v>
      </c>
      <c r="F1823" s="9">
        <f t="shared" si="89"/>
        <v>2</v>
      </c>
      <c r="G1823" s="9">
        <f>_xlfn.XLOOKUP(I1823,过机服务商重量差!A:A,过机服务商重量差!L:L)</f>
        <v>12</v>
      </c>
      <c r="H1823" s="9" t="str">
        <f ca="1">IFERROR(LOOKUP(1,0/((B1823=名单!B:B)*(VALUE(AY1823)&gt;=名单!E:E)*(VALUE(AY1823)&lt;=名单!G:G)*(AA1823="正常走货")),名单!H:H),"否")</f>
        <v>否</v>
      </c>
      <c r="I1823" s="64" t="s">
        <v>5538</v>
      </c>
      <c r="J1823" s="64" t="s">
        <v>5540</v>
      </c>
      <c r="L1823" s="65" t="s">
        <v>144</v>
      </c>
      <c r="N1823" s="64" t="s">
        <v>18</v>
      </c>
      <c r="O1823" s="66"/>
      <c r="P1823" s="66"/>
      <c r="T1823" s="66"/>
      <c r="U1823" s="65" t="s">
        <v>408</v>
      </c>
      <c r="V1823" s="65" t="s">
        <v>14381</v>
      </c>
      <c r="W1823" s="66"/>
      <c r="Y1823" s="66"/>
      <c r="Z1823" s="66"/>
      <c r="AA1823" s="65" t="s">
        <v>14382</v>
      </c>
      <c r="AQ1823" s="64">
        <v>299</v>
      </c>
      <c r="AV1823" s="66"/>
      <c r="AW1823" s="66"/>
      <c r="AX1823" s="66"/>
      <c r="AY1823" s="67" t="s">
        <v>16219</v>
      </c>
      <c r="BE1823" s="66"/>
    </row>
    <row r="1824" spans="1:58">
      <c r="A1824" s="9" t="str">
        <f t="shared" si="87"/>
        <v>2026-01</v>
      </c>
      <c r="B1824" s="9" t="str">
        <f>_xlfn.XLOOKUP(I1824,过机服务商重量差!A:A,过机服务商重量差!G:G)</f>
        <v>无崖子</v>
      </c>
      <c r="C1824" s="9" t="str">
        <f>IF(N1824="FBA","主营产品",IF(N1824="专线","专线",LOOKUP(1,0/((G1824&gt;=提成标准!D:D)*(G1824&lt;提成标准!E:E)),提成标准!C:C)))</f>
        <v>快递小货</v>
      </c>
      <c r="D1824" s="9">
        <f t="shared" si="88"/>
        <v>1</v>
      </c>
      <c r="E1824" s="9">
        <f>_xlfn.XLOOKUP(C1824,提成标准!C:C,提成标准!H:H,"")</f>
        <v>2</v>
      </c>
      <c r="F1824" s="9">
        <f t="shared" si="89"/>
        <v>2</v>
      </c>
      <c r="G1824" s="9">
        <f>_xlfn.XLOOKUP(I1824,过机服务商重量差!A:A,过机服务商重量差!L:L)</f>
        <v>0.5</v>
      </c>
      <c r="H1824" s="9" t="str">
        <f ca="1">IFERROR(LOOKUP(1,0/((B1824=名单!B:B)*(VALUE(AY1824)&gt;=名单!E:E)*(VALUE(AY1824)&lt;=名单!G:G)*(AA1824="正常走货")),名单!H:H),"否")</f>
        <v>是</v>
      </c>
      <c r="I1824" s="64" t="s">
        <v>5541</v>
      </c>
      <c r="J1824" s="64" t="s">
        <v>5543</v>
      </c>
      <c r="L1824" s="65" t="s">
        <v>160</v>
      </c>
      <c r="N1824" s="64" t="s">
        <v>18</v>
      </c>
      <c r="O1824" s="66"/>
      <c r="P1824" s="66"/>
      <c r="T1824" s="66"/>
      <c r="U1824" s="65" t="s">
        <v>408</v>
      </c>
      <c r="V1824" s="65" t="s">
        <v>14381</v>
      </c>
      <c r="W1824" s="66"/>
      <c r="Y1824" s="66"/>
      <c r="Z1824" s="66"/>
      <c r="AA1824" s="65" t="s">
        <v>14382</v>
      </c>
      <c r="AQ1824" s="64">
        <v>0</v>
      </c>
      <c r="AV1824" s="66"/>
      <c r="AW1824" s="66"/>
      <c r="AX1824" s="66"/>
      <c r="AY1824" s="67" t="s">
        <v>16220</v>
      </c>
      <c r="BE1824" s="66"/>
    </row>
    <row r="1825" spans="1:58">
      <c r="A1825" s="9" t="str">
        <f t="shared" si="87"/>
        <v>2026-01</v>
      </c>
      <c r="B1825" s="9" t="str">
        <f>_xlfn.XLOOKUP(I1825,过机服务商重量差!A:A,过机服务商重量差!G:G)</f>
        <v>玉麒麟</v>
      </c>
      <c r="C1825" s="9" t="str">
        <f>IF(N1825="FBA","主营产品",IF(N1825="专线","专线",LOOKUP(1,0/((G1825&gt;=提成标准!D:D)*(G1825&lt;提成标准!E:E)),提成标准!C:C)))</f>
        <v>快递大货</v>
      </c>
      <c r="D1825" s="9">
        <f t="shared" si="88"/>
        <v>46</v>
      </c>
      <c r="E1825" s="9">
        <f>_xlfn.XLOOKUP(C1825,提成标准!C:C,提成标准!H:H,"")</f>
        <v>0.1</v>
      </c>
      <c r="F1825" s="9">
        <f t="shared" si="89"/>
        <v>4.6</v>
      </c>
      <c r="G1825" s="9">
        <f>_xlfn.XLOOKUP(I1825,过机服务商重量差!A:A,过机服务商重量差!L:L)</f>
        <v>46</v>
      </c>
      <c r="H1825" s="9" t="str">
        <f ca="1">IFERROR(LOOKUP(1,0/((B1825=名单!B:B)*(VALUE(AY1825)&gt;=名单!E:E)*(VALUE(AY1825)&lt;=名单!G:G)*(AA1825="正常走货")),名单!H:H),"否")</f>
        <v>否</v>
      </c>
      <c r="I1825" s="64" t="s">
        <v>5544</v>
      </c>
      <c r="J1825" s="64" t="s">
        <v>5546</v>
      </c>
      <c r="L1825" s="64" t="s">
        <v>17</v>
      </c>
      <c r="N1825" s="64" t="s">
        <v>18</v>
      </c>
      <c r="O1825" s="66"/>
      <c r="P1825" s="66"/>
      <c r="T1825" s="66"/>
      <c r="U1825" s="65" t="s">
        <v>279</v>
      </c>
      <c r="V1825" s="65" t="s">
        <v>14410</v>
      </c>
      <c r="W1825" s="66"/>
      <c r="Y1825" s="66"/>
      <c r="Z1825" s="66"/>
      <c r="AA1825" s="65" t="s">
        <v>14382</v>
      </c>
      <c r="AQ1825" s="64">
        <v>660</v>
      </c>
      <c r="AU1825" s="66"/>
      <c r="AV1825" s="66"/>
      <c r="AX1825" s="66"/>
      <c r="AY1825" s="67" t="s">
        <v>16221</v>
      </c>
      <c r="BE1825" s="66"/>
      <c r="BF1825" s="66"/>
    </row>
    <row r="1826" spans="1:58">
      <c r="A1826" s="9" t="str">
        <f t="shared" si="87"/>
        <v>2026-01</v>
      </c>
      <c r="B1826" s="9" t="str">
        <f>_xlfn.XLOOKUP(I1826,过机服务商重量差!A:A,过机服务商重量差!G:G)</f>
        <v>玉麒麟</v>
      </c>
      <c r="C1826" s="9" t="str">
        <f>IF(N1826="FBA","主营产品",IF(N1826="专线","专线",LOOKUP(1,0/((G1826&gt;=提成标准!D:D)*(G1826&lt;提成标准!E:E)),提成标准!C:C)))</f>
        <v>快递大货</v>
      </c>
      <c r="D1826" s="9">
        <f t="shared" si="88"/>
        <v>78</v>
      </c>
      <c r="E1826" s="9">
        <f>_xlfn.XLOOKUP(C1826,提成标准!C:C,提成标准!H:H,"")</f>
        <v>0.1</v>
      </c>
      <c r="F1826" s="9">
        <f t="shared" si="89"/>
        <v>7.8</v>
      </c>
      <c r="G1826" s="9">
        <f>_xlfn.XLOOKUP(I1826,过机服务商重量差!A:A,过机服务商重量差!L:L)</f>
        <v>78</v>
      </c>
      <c r="H1826" s="9" t="str">
        <f ca="1">IFERROR(LOOKUP(1,0/((B1826=名单!B:B)*(VALUE(AY1826)&gt;=名单!E:E)*(VALUE(AY1826)&lt;=名单!G:G)*(AA1826="正常走货")),名单!H:H),"否")</f>
        <v>否</v>
      </c>
      <c r="I1826" s="64" t="s">
        <v>5547</v>
      </c>
      <c r="J1826" s="64" t="s">
        <v>5549</v>
      </c>
      <c r="L1826" s="65" t="s">
        <v>17</v>
      </c>
      <c r="N1826" s="64" t="s">
        <v>18</v>
      </c>
      <c r="O1826" s="66"/>
      <c r="P1826" s="66"/>
      <c r="T1826" s="66"/>
      <c r="U1826" s="65" t="s">
        <v>191</v>
      </c>
      <c r="V1826" s="65" t="s">
        <v>14413</v>
      </c>
      <c r="W1826" s="66"/>
      <c r="Y1826" s="66"/>
      <c r="Z1826" s="66"/>
      <c r="AA1826" s="65" t="s">
        <v>14382</v>
      </c>
      <c r="AQ1826" s="64">
        <v>388.91</v>
      </c>
      <c r="AU1826" s="66"/>
      <c r="AV1826" s="66"/>
      <c r="AW1826" s="66"/>
      <c r="AX1826" s="66"/>
      <c r="AY1826" s="67" t="s">
        <v>16222</v>
      </c>
      <c r="BC1826" s="66"/>
      <c r="BE1826" s="66"/>
    </row>
    <row r="1827" spans="1:58">
      <c r="A1827" s="9" t="str">
        <f t="shared" si="87"/>
        <v>2026-01</v>
      </c>
      <c r="B1827" s="9" t="str">
        <f>_xlfn.XLOOKUP(I1827,过机服务商重量差!A:A,过机服务商重量差!G:G)</f>
        <v>玉麒麟</v>
      </c>
      <c r="C1827" s="9" t="str">
        <f>IF(N1827="FBA","主营产品",IF(N1827="专线","专线",LOOKUP(1,0/((G1827&gt;=提成标准!D:D)*(G1827&lt;提成标准!E:E)),提成标准!C:C)))</f>
        <v>快递小货</v>
      </c>
      <c r="D1827" s="9">
        <f t="shared" si="88"/>
        <v>1</v>
      </c>
      <c r="E1827" s="9">
        <f>_xlfn.XLOOKUP(C1827,提成标准!C:C,提成标准!H:H,"")</f>
        <v>2</v>
      </c>
      <c r="F1827" s="9">
        <f t="shared" si="89"/>
        <v>2</v>
      </c>
      <c r="G1827" s="9">
        <f>_xlfn.XLOOKUP(I1827,过机服务商重量差!A:A,过机服务商重量差!L:L)</f>
        <v>0.5</v>
      </c>
      <c r="H1827" s="9" t="str">
        <f ca="1">IFERROR(LOOKUP(1,0/((B1827=名单!B:B)*(VALUE(AY1827)&gt;=名单!E:E)*(VALUE(AY1827)&lt;=名单!G:G)*(AA1827="正常走货")),名单!H:H),"否")</f>
        <v>否</v>
      </c>
      <c r="I1827" s="64" t="s">
        <v>5550</v>
      </c>
      <c r="J1827" s="64" t="s">
        <v>5552</v>
      </c>
      <c r="L1827" s="65" t="s">
        <v>17</v>
      </c>
      <c r="N1827" s="65" t="s">
        <v>18</v>
      </c>
      <c r="O1827" s="66"/>
      <c r="P1827" s="66"/>
      <c r="T1827" s="66"/>
      <c r="U1827" s="65" t="s">
        <v>454</v>
      </c>
      <c r="V1827" s="65" t="s">
        <v>14410</v>
      </c>
      <c r="W1827" s="66"/>
      <c r="Y1827" s="66"/>
      <c r="Z1827" s="66"/>
      <c r="AA1827" s="65" t="s">
        <v>14382</v>
      </c>
      <c r="AQ1827" s="64">
        <v>69</v>
      </c>
      <c r="AU1827" s="66"/>
      <c r="AV1827" s="66"/>
      <c r="AW1827" s="66"/>
      <c r="AX1827" s="66"/>
      <c r="AY1827" s="67" t="s">
        <v>16223</v>
      </c>
      <c r="BE1827" s="66"/>
    </row>
    <row r="1828" spans="1:58">
      <c r="A1828" s="9" t="str">
        <f t="shared" si="87"/>
        <v>2026-01</v>
      </c>
      <c r="B1828" s="9" t="str">
        <f>_xlfn.XLOOKUP(I1828,过机服务商重量差!A:A,过机服务商重量差!G:G)</f>
        <v>玉麒麟</v>
      </c>
      <c r="C1828" s="9" t="str">
        <f>IF(N1828="FBA","主营产品",IF(N1828="专线","专线",LOOKUP(1,0/((G1828&gt;=提成标准!D:D)*(G1828&lt;提成标准!E:E)),提成标准!C:C)))</f>
        <v>快递小货</v>
      </c>
      <c r="D1828" s="9">
        <f t="shared" si="88"/>
        <v>1</v>
      </c>
      <c r="E1828" s="9">
        <f>_xlfn.XLOOKUP(C1828,提成标准!C:C,提成标准!H:H,"")</f>
        <v>2</v>
      </c>
      <c r="F1828" s="9">
        <f t="shared" si="89"/>
        <v>2</v>
      </c>
      <c r="G1828" s="9">
        <f>_xlfn.XLOOKUP(I1828,过机服务商重量差!A:A,过机服务商重量差!L:L)</f>
        <v>0.5</v>
      </c>
      <c r="H1828" s="9" t="str">
        <f ca="1">IFERROR(LOOKUP(1,0/((B1828=名单!B:B)*(VALUE(AY1828)&gt;=名单!E:E)*(VALUE(AY1828)&lt;=名单!G:G)*(AA1828="正常走货")),名单!H:H),"否")</f>
        <v>否</v>
      </c>
      <c r="I1828" s="64" t="s">
        <v>5553</v>
      </c>
      <c r="J1828" s="64" t="s">
        <v>5555</v>
      </c>
      <c r="L1828" s="65" t="s">
        <v>17</v>
      </c>
      <c r="N1828" s="64" t="s">
        <v>18</v>
      </c>
      <c r="O1828" s="66"/>
      <c r="P1828" s="66"/>
      <c r="T1828" s="66"/>
      <c r="U1828" s="65" t="s">
        <v>219</v>
      </c>
      <c r="V1828" s="65" t="s">
        <v>14389</v>
      </c>
      <c r="W1828" s="66"/>
      <c r="Y1828" s="66"/>
      <c r="Z1828" s="66"/>
      <c r="AA1828" s="65" t="s">
        <v>14382</v>
      </c>
      <c r="AQ1828" s="64">
        <v>43.4</v>
      </c>
      <c r="AV1828" s="66"/>
      <c r="AX1828" s="66"/>
      <c r="AY1828" s="67" t="s">
        <v>16224</v>
      </c>
      <c r="BC1828" s="66"/>
      <c r="BE1828" s="66"/>
    </row>
    <row r="1829" spans="1:58">
      <c r="A1829" s="9" t="str">
        <f t="shared" si="87"/>
        <v>2026-01</v>
      </c>
      <c r="B1829" s="9" t="str">
        <f>_xlfn.XLOOKUP(I1829,过机服务商重量差!A:A,过机服务商重量差!G:G)</f>
        <v>风清扬</v>
      </c>
      <c r="C1829" s="9" t="str">
        <f>IF(N1829="FBA","主营产品",IF(N1829="专线","专线",LOOKUP(1,0/((G1829&gt;=提成标准!D:D)*(G1829&lt;提成标准!E:E)),提成标准!C:C)))</f>
        <v>快递大货</v>
      </c>
      <c r="D1829" s="9">
        <f t="shared" si="88"/>
        <v>61</v>
      </c>
      <c r="E1829" s="9">
        <f>_xlfn.XLOOKUP(C1829,提成标准!C:C,提成标准!H:H,"")</f>
        <v>0.1</v>
      </c>
      <c r="F1829" s="9">
        <f t="shared" si="89"/>
        <v>6.1</v>
      </c>
      <c r="G1829" s="9">
        <f>_xlfn.XLOOKUP(I1829,过机服务商重量差!A:A,过机服务商重量差!L:L)</f>
        <v>61</v>
      </c>
      <c r="H1829" s="9" t="str">
        <f ca="1">IFERROR(LOOKUP(1,0/((B1829=名单!B:B)*(VALUE(AY1829)&gt;=名单!E:E)*(VALUE(AY1829)&lt;=名单!G:G)*(AA1829="正常走货")),名单!H:H),"否")</f>
        <v>否</v>
      </c>
      <c r="I1829" s="64" t="s">
        <v>5556</v>
      </c>
      <c r="J1829" s="64" t="s">
        <v>5558</v>
      </c>
      <c r="L1829" s="64" t="s">
        <v>2086</v>
      </c>
      <c r="N1829" s="64" t="s">
        <v>18</v>
      </c>
      <c r="O1829" s="66"/>
      <c r="P1829" s="66"/>
      <c r="T1829" s="66"/>
      <c r="U1829" s="65" t="s">
        <v>380</v>
      </c>
      <c r="V1829" s="65" t="s">
        <v>14385</v>
      </c>
      <c r="W1829" s="66"/>
      <c r="Y1829" s="66"/>
      <c r="Z1829" s="66"/>
      <c r="AA1829" s="65" t="s">
        <v>14382</v>
      </c>
      <c r="AQ1829" s="64">
        <v>-30.5</v>
      </c>
      <c r="AU1829" s="66"/>
      <c r="AV1829" s="66"/>
      <c r="AX1829" s="66"/>
      <c r="AY1829" s="67" t="s">
        <v>16225</v>
      </c>
      <c r="BE1829" s="66"/>
      <c r="BF1829" s="66"/>
    </row>
    <row r="1830" spans="1:58">
      <c r="A1830" s="9" t="str">
        <f t="shared" si="87"/>
        <v>2026-01</v>
      </c>
      <c r="B1830" s="9" t="str">
        <f>_xlfn.XLOOKUP(I1830,过机服务商重量差!A:A,过机服务商重量差!G:G)</f>
        <v>张诚</v>
      </c>
      <c r="C1830" s="9" t="str">
        <f>IF(N1830="FBA","主营产品",IF(N1830="专线","专线",LOOKUP(1,0/((G1830&gt;=提成标准!D:D)*(G1830&lt;提成标准!E:E)),提成标准!C:C)))</f>
        <v>快递大货</v>
      </c>
      <c r="D1830" s="9">
        <f t="shared" si="88"/>
        <v>162</v>
      </c>
      <c r="E1830" s="9">
        <f>_xlfn.XLOOKUP(C1830,提成标准!C:C,提成标准!H:H,"")</f>
        <v>0.1</v>
      </c>
      <c r="F1830" s="9">
        <f t="shared" si="89"/>
        <v>16.2</v>
      </c>
      <c r="G1830" s="9">
        <f>_xlfn.XLOOKUP(I1830,过机服务商重量差!A:A,过机服务商重量差!L:L)</f>
        <v>162</v>
      </c>
      <c r="H1830" s="9" t="str">
        <f ca="1">IFERROR(LOOKUP(1,0/((B1830=名单!B:B)*(VALUE(AY1830)&gt;=名单!E:E)*(VALUE(AY1830)&lt;=名单!G:G)*(AA1830="正常走货")),名单!H:H),"否")</f>
        <v>否</v>
      </c>
      <c r="I1830" s="64" t="s">
        <v>5559</v>
      </c>
      <c r="J1830" s="64" t="s">
        <v>5561</v>
      </c>
      <c r="L1830" s="65" t="s">
        <v>14388</v>
      </c>
      <c r="N1830" s="64" t="s">
        <v>18</v>
      </c>
      <c r="O1830" s="66"/>
      <c r="P1830" s="66"/>
      <c r="T1830" s="66"/>
      <c r="U1830" s="65" t="s">
        <v>39</v>
      </c>
      <c r="V1830" s="65" t="s">
        <v>14389</v>
      </c>
      <c r="W1830" s="66"/>
      <c r="Y1830" s="66"/>
      <c r="Z1830" s="66"/>
      <c r="AA1830" s="65" t="s">
        <v>14382</v>
      </c>
      <c r="AQ1830" s="64">
        <v>1467</v>
      </c>
      <c r="AV1830" s="66"/>
      <c r="AX1830" s="66"/>
      <c r="AY1830" s="67" t="s">
        <v>16226</v>
      </c>
      <c r="BE1830" s="66"/>
    </row>
    <row r="1831" spans="1:58">
      <c r="A1831" s="9" t="str">
        <f t="shared" si="87"/>
        <v>2026-01</v>
      </c>
      <c r="B1831" s="9" t="str">
        <f>_xlfn.XLOOKUP(I1831,过机服务商重量差!A:A,过机服务商重量差!G:G)</f>
        <v>风清扬</v>
      </c>
      <c r="C1831" s="9" t="str">
        <f>IF(N1831="FBA","主营产品",IF(N1831="专线","专线",LOOKUP(1,0/((G1831&gt;=提成标准!D:D)*(G1831&lt;提成标准!E:E)),提成标准!C:C)))</f>
        <v>快递大货</v>
      </c>
      <c r="D1831" s="9">
        <f t="shared" si="88"/>
        <v>57</v>
      </c>
      <c r="E1831" s="9">
        <f>_xlfn.XLOOKUP(C1831,提成标准!C:C,提成标准!H:H,"")</f>
        <v>0.1</v>
      </c>
      <c r="F1831" s="9">
        <f t="shared" si="89"/>
        <v>5.7</v>
      </c>
      <c r="G1831" s="9">
        <f>_xlfn.XLOOKUP(I1831,过机服务商重量差!A:A,过机服务商重量差!L:L)</f>
        <v>57</v>
      </c>
      <c r="H1831" s="9" t="str">
        <f ca="1">IFERROR(LOOKUP(1,0/((B1831=名单!B:B)*(VALUE(AY1831)&gt;=名单!E:E)*(VALUE(AY1831)&lt;=名单!G:G)*(AA1831="正常走货")),名单!H:H),"否")</f>
        <v>否</v>
      </c>
      <c r="I1831" s="64" t="s">
        <v>5562</v>
      </c>
      <c r="J1831" s="64" t="s">
        <v>50</v>
      </c>
      <c r="L1831" s="65" t="s">
        <v>231</v>
      </c>
      <c r="N1831" s="64" t="s">
        <v>18</v>
      </c>
      <c r="O1831" s="66"/>
      <c r="P1831" s="66"/>
      <c r="T1831" s="66"/>
      <c r="U1831" s="65" t="s">
        <v>39</v>
      </c>
      <c r="V1831" s="65" t="s">
        <v>14389</v>
      </c>
      <c r="W1831" s="66"/>
      <c r="Y1831" s="66"/>
      <c r="Z1831" s="66"/>
      <c r="AA1831" s="65" t="s">
        <v>14382</v>
      </c>
      <c r="AQ1831" s="64">
        <v>58.5</v>
      </c>
      <c r="AV1831" s="66"/>
      <c r="AW1831" s="66"/>
      <c r="AX1831" s="66"/>
      <c r="AY1831" s="67" t="s">
        <v>16227</v>
      </c>
      <c r="BE1831" s="66"/>
    </row>
    <row r="1832" spans="1:58">
      <c r="A1832" s="9" t="str">
        <f t="shared" si="87"/>
        <v>2026-01</v>
      </c>
      <c r="B1832" s="9" t="str">
        <f>_xlfn.XLOOKUP(I1832,过机服务商重量差!A:A,过机服务商重量差!G:G)</f>
        <v>玉麒麟</v>
      </c>
      <c r="C1832" s="9" t="str">
        <f>IF(N1832="FBA","主营产品",IF(N1832="专线","专线",LOOKUP(1,0/((G1832&gt;=提成标准!D:D)*(G1832&lt;提成标准!E:E)),提成标准!C:C)))</f>
        <v>快递大货</v>
      </c>
      <c r="D1832" s="9">
        <f t="shared" si="88"/>
        <v>130</v>
      </c>
      <c r="E1832" s="9">
        <f>_xlfn.XLOOKUP(C1832,提成标准!C:C,提成标准!H:H,"")</f>
        <v>0.1</v>
      </c>
      <c r="F1832" s="9">
        <f t="shared" si="89"/>
        <v>13</v>
      </c>
      <c r="G1832" s="9">
        <f>_xlfn.XLOOKUP(I1832,过机服务商重量差!A:A,过机服务商重量差!L:L)</f>
        <v>130</v>
      </c>
      <c r="H1832" s="9" t="str">
        <f ca="1">IFERROR(LOOKUP(1,0/((B1832=名单!B:B)*(VALUE(AY1832)&gt;=名单!E:E)*(VALUE(AY1832)&lt;=名单!G:G)*(AA1832="正常走货")),名单!H:H),"否")</f>
        <v>否</v>
      </c>
      <c r="I1832" s="64" t="s">
        <v>5564</v>
      </c>
      <c r="J1832" s="64" t="s">
        <v>5566</v>
      </c>
      <c r="L1832" s="64" t="s">
        <v>17</v>
      </c>
      <c r="N1832" s="64" t="s">
        <v>18</v>
      </c>
      <c r="O1832" s="66"/>
      <c r="P1832" s="66"/>
      <c r="T1832" s="66"/>
      <c r="U1832" s="65" t="s">
        <v>292</v>
      </c>
      <c r="V1832" s="65" t="s">
        <v>14413</v>
      </c>
      <c r="W1832" s="66"/>
      <c r="Y1832" s="66"/>
      <c r="Z1832" s="66"/>
      <c r="AA1832" s="65" t="s">
        <v>14382</v>
      </c>
      <c r="AQ1832" s="64">
        <v>579.44</v>
      </c>
      <c r="AU1832" s="66"/>
      <c r="AV1832" s="66"/>
      <c r="AX1832" s="66"/>
      <c r="AY1832" s="67" t="s">
        <v>16228</v>
      </c>
      <c r="BE1832" s="66"/>
      <c r="BF1832" s="66"/>
    </row>
    <row r="1833" spans="1:58">
      <c r="A1833" s="9" t="str">
        <f t="shared" si="87"/>
        <v>2026-01</v>
      </c>
      <c r="B1833" s="9" t="str">
        <f>_xlfn.XLOOKUP(I1833,过机服务商重量差!A:A,过机服务商重量差!G:G)</f>
        <v>风清扬</v>
      </c>
      <c r="C1833" s="9" t="str">
        <f>IF(N1833="FBA","主营产品",IF(N1833="专线","专线",LOOKUP(1,0/((G1833&gt;=提成标准!D:D)*(G1833&lt;提成标准!E:E)),提成标准!C:C)))</f>
        <v>快递大货</v>
      </c>
      <c r="D1833" s="9">
        <f t="shared" si="88"/>
        <v>393</v>
      </c>
      <c r="E1833" s="9">
        <f>_xlfn.XLOOKUP(C1833,提成标准!C:C,提成标准!H:H,"")</f>
        <v>0.1</v>
      </c>
      <c r="F1833" s="9">
        <f t="shared" si="89"/>
        <v>39.3</v>
      </c>
      <c r="G1833" s="9">
        <f>_xlfn.XLOOKUP(I1833,过机服务商重量差!A:A,过机服务商重量差!L:L)</f>
        <v>393</v>
      </c>
      <c r="H1833" s="9" t="str">
        <f ca="1">IFERROR(LOOKUP(1,0/((B1833=名单!B:B)*(VALUE(AY1833)&gt;=名单!E:E)*(VALUE(AY1833)&lt;=名单!G:G)*(AA1833="正常走货")),名单!H:H),"否")</f>
        <v>否</v>
      </c>
      <c r="I1833" s="64" t="s">
        <v>5567</v>
      </c>
      <c r="J1833" s="64" t="s">
        <v>50</v>
      </c>
      <c r="L1833" s="64" t="s">
        <v>231</v>
      </c>
      <c r="N1833" s="64" t="s">
        <v>18</v>
      </c>
      <c r="O1833" s="66"/>
      <c r="P1833" s="66"/>
      <c r="T1833" s="66"/>
      <c r="U1833" s="65" t="s">
        <v>39</v>
      </c>
      <c r="V1833" s="65" t="s">
        <v>14389</v>
      </c>
      <c r="W1833" s="66"/>
      <c r="Y1833" s="66"/>
      <c r="Z1833" s="66"/>
      <c r="AA1833" s="65" t="s">
        <v>14382</v>
      </c>
      <c r="AQ1833" s="64">
        <v>1560</v>
      </c>
      <c r="AU1833" s="66"/>
      <c r="AV1833" s="66"/>
      <c r="AX1833" s="66"/>
      <c r="AY1833" s="67" t="s">
        <v>16229</v>
      </c>
      <c r="BE1833" s="66"/>
      <c r="BF1833" s="66"/>
    </row>
    <row r="1834" spans="1:58">
      <c r="A1834" s="9" t="str">
        <f t="shared" si="87"/>
        <v>2026-01</v>
      </c>
      <c r="B1834" s="9" t="str">
        <f>_xlfn.XLOOKUP(I1834,过机服务商重量差!A:A,过机服务商重量差!G:G)</f>
        <v>无崖子</v>
      </c>
      <c r="C1834" s="9" t="str">
        <f>IF(N1834="FBA","主营产品",IF(N1834="专线","专线",LOOKUP(1,0/((G1834&gt;=提成标准!D:D)*(G1834&lt;提成标准!E:E)),提成标准!C:C)))</f>
        <v>快递小货</v>
      </c>
      <c r="D1834" s="9">
        <f t="shared" si="88"/>
        <v>1</v>
      </c>
      <c r="E1834" s="9">
        <f>_xlfn.XLOOKUP(C1834,提成标准!C:C,提成标准!H:H,"")</f>
        <v>2</v>
      </c>
      <c r="F1834" s="9">
        <f t="shared" si="89"/>
        <v>2</v>
      </c>
      <c r="G1834" s="9">
        <f>_xlfn.XLOOKUP(I1834,过机服务商重量差!A:A,过机服务商重量差!L:L)</f>
        <v>1.5</v>
      </c>
      <c r="H1834" s="9" t="str">
        <f ca="1">IFERROR(LOOKUP(1,0/((B1834=名单!B:B)*(VALUE(AY1834)&gt;=名单!E:E)*(VALUE(AY1834)&lt;=名单!G:G)*(AA1834="正常走货")),名单!H:H),"否")</f>
        <v>是</v>
      </c>
      <c r="I1834" s="64" t="s">
        <v>5569</v>
      </c>
      <c r="J1834" s="64" t="s">
        <v>5571</v>
      </c>
      <c r="L1834" s="65" t="s">
        <v>603</v>
      </c>
      <c r="N1834" s="64" t="s">
        <v>18</v>
      </c>
      <c r="O1834" s="66"/>
      <c r="P1834" s="66"/>
      <c r="T1834" s="66"/>
      <c r="U1834" s="65" t="s">
        <v>187</v>
      </c>
      <c r="V1834" s="65" t="s">
        <v>14413</v>
      </c>
      <c r="W1834" s="66"/>
      <c r="Y1834" s="66"/>
      <c r="Z1834" s="66"/>
      <c r="AA1834" s="65" t="s">
        <v>14382</v>
      </c>
      <c r="AQ1834" s="64">
        <v>139.32</v>
      </c>
      <c r="AV1834" s="66"/>
      <c r="AW1834" s="66"/>
      <c r="AX1834" s="66"/>
      <c r="AY1834" s="67" t="s">
        <v>16230</v>
      </c>
      <c r="BE1834" s="66"/>
      <c r="BF1834" s="66"/>
    </row>
    <row r="1835" spans="1:58">
      <c r="A1835" s="9" t="str">
        <f t="shared" si="87"/>
        <v>2026-01</v>
      </c>
      <c r="B1835" s="9" t="str">
        <f>_xlfn.XLOOKUP(I1835,过机服务商重量差!A:A,过机服务商重量差!G:G)</f>
        <v>风清扬</v>
      </c>
      <c r="C1835" s="9" t="str">
        <f>IF(N1835="FBA","主营产品",IF(N1835="专线","专线",LOOKUP(1,0/((G1835&gt;=提成标准!D:D)*(G1835&lt;提成标准!E:E)),提成标准!C:C)))</f>
        <v>快递大货</v>
      </c>
      <c r="D1835" s="9">
        <f t="shared" si="88"/>
        <v>516</v>
      </c>
      <c r="E1835" s="9">
        <f>_xlfn.XLOOKUP(C1835,提成标准!C:C,提成标准!H:H,"")</f>
        <v>0.1</v>
      </c>
      <c r="F1835" s="9">
        <f t="shared" si="89"/>
        <v>51.6</v>
      </c>
      <c r="G1835" s="9">
        <f>_xlfn.XLOOKUP(I1835,过机服务商重量差!A:A,过机服务商重量差!L:L)</f>
        <v>516</v>
      </c>
      <c r="H1835" s="9" t="str">
        <f ca="1">IFERROR(LOOKUP(1,0/((B1835=名单!B:B)*(VALUE(AY1835)&gt;=名单!E:E)*(VALUE(AY1835)&lt;=名单!G:G)*(AA1835="正常走货")),名单!H:H),"否")</f>
        <v>否</v>
      </c>
      <c r="I1835" s="64" t="s">
        <v>5572</v>
      </c>
      <c r="J1835" s="64" t="s">
        <v>50</v>
      </c>
      <c r="L1835" s="65" t="s">
        <v>231</v>
      </c>
      <c r="N1835" s="64" t="s">
        <v>18</v>
      </c>
      <c r="O1835" s="66"/>
      <c r="P1835" s="66"/>
      <c r="T1835" s="66"/>
      <c r="U1835" s="65" t="s">
        <v>39</v>
      </c>
      <c r="V1835" s="64" t="s">
        <v>14389</v>
      </c>
      <c r="W1835" s="66"/>
      <c r="Y1835" s="66"/>
      <c r="Z1835" s="66"/>
      <c r="AA1835" s="65" t="s">
        <v>14382</v>
      </c>
      <c r="AQ1835" s="64">
        <v>2040</v>
      </c>
      <c r="AV1835" s="66"/>
      <c r="AX1835" s="66"/>
      <c r="AY1835" s="67" t="s">
        <v>16231</v>
      </c>
      <c r="BE1835" s="66"/>
    </row>
    <row r="1836" spans="1:58">
      <c r="A1836" s="9" t="str">
        <f t="shared" si="87"/>
        <v>2026-01</v>
      </c>
      <c r="B1836" s="9" t="str">
        <f>_xlfn.XLOOKUP(I1836,过机服务商重量差!A:A,过机服务商重量差!G:G)</f>
        <v>风清扬</v>
      </c>
      <c r="C1836" s="9" t="str">
        <f>IF(N1836="FBA","主营产品",IF(N1836="专线","专线",LOOKUP(1,0/((G1836&gt;=提成标准!D:D)*(G1836&lt;提成标准!E:E)),提成标准!C:C)))</f>
        <v>快递大货</v>
      </c>
      <c r="D1836" s="9">
        <f t="shared" si="88"/>
        <v>193</v>
      </c>
      <c r="E1836" s="9">
        <f>_xlfn.XLOOKUP(C1836,提成标准!C:C,提成标准!H:H,"")</f>
        <v>0.1</v>
      </c>
      <c r="F1836" s="9">
        <f t="shared" si="89"/>
        <v>19.3</v>
      </c>
      <c r="G1836" s="9">
        <f>_xlfn.XLOOKUP(I1836,过机服务商重量差!A:A,过机服务商重量差!L:L)</f>
        <v>193</v>
      </c>
      <c r="H1836" s="9" t="str">
        <f ca="1">IFERROR(LOOKUP(1,0/((B1836=名单!B:B)*(VALUE(AY1836)&gt;=名单!E:E)*(VALUE(AY1836)&lt;=名单!G:G)*(AA1836="正常走货")),名单!H:H),"否")</f>
        <v>否</v>
      </c>
      <c r="I1836" s="64" t="s">
        <v>5574</v>
      </c>
      <c r="J1836" s="64" t="s">
        <v>50</v>
      </c>
      <c r="L1836" s="65" t="s">
        <v>231</v>
      </c>
      <c r="N1836" s="64" t="s">
        <v>18</v>
      </c>
      <c r="O1836" s="66"/>
      <c r="P1836" s="66"/>
      <c r="T1836" s="66"/>
      <c r="U1836" s="65" t="s">
        <v>39</v>
      </c>
      <c r="V1836" s="65" t="s">
        <v>14389</v>
      </c>
      <c r="W1836" s="66"/>
      <c r="Y1836" s="66"/>
      <c r="Z1836" s="66"/>
      <c r="AA1836" s="65" t="s">
        <v>14382</v>
      </c>
      <c r="AQ1836" s="64">
        <v>132</v>
      </c>
      <c r="AU1836" s="66"/>
      <c r="AV1836" s="66"/>
      <c r="AW1836" s="66"/>
      <c r="AX1836" s="66"/>
      <c r="AY1836" s="67" t="s">
        <v>16232</v>
      </c>
      <c r="BE1836" s="66"/>
    </row>
    <row r="1837" spans="1:58">
      <c r="A1837" s="9" t="str">
        <f t="shared" si="87"/>
        <v>2026-01</v>
      </c>
      <c r="B1837" s="9" t="str">
        <f>_xlfn.XLOOKUP(I1837,过机服务商重量差!A:A,过机服务商重量差!G:G)</f>
        <v>风清扬</v>
      </c>
      <c r="C1837" s="9" t="str">
        <f>IF(N1837="FBA","主营产品",IF(N1837="专线","专线",LOOKUP(1,0/((G1837&gt;=提成标准!D:D)*(G1837&lt;提成标准!E:E)),提成标准!C:C)))</f>
        <v>快递大货</v>
      </c>
      <c r="D1837" s="9">
        <f t="shared" si="88"/>
        <v>393</v>
      </c>
      <c r="E1837" s="9">
        <f>_xlfn.XLOOKUP(C1837,提成标准!C:C,提成标准!H:H,"")</f>
        <v>0.1</v>
      </c>
      <c r="F1837" s="9">
        <f t="shared" si="89"/>
        <v>39.3</v>
      </c>
      <c r="G1837" s="9">
        <f>_xlfn.XLOOKUP(I1837,过机服务商重量差!A:A,过机服务商重量差!L:L)</f>
        <v>393</v>
      </c>
      <c r="H1837" s="9" t="str">
        <f ca="1">IFERROR(LOOKUP(1,0/((B1837=名单!B:B)*(VALUE(AY1837)&gt;=名单!E:E)*(VALUE(AY1837)&lt;=名单!G:G)*(AA1837="正常走货")),名单!H:H),"否")</f>
        <v>否</v>
      </c>
      <c r="I1837" s="64" t="s">
        <v>5576</v>
      </c>
      <c r="J1837" s="64" t="s">
        <v>50</v>
      </c>
      <c r="L1837" s="65" t="s">
        <v>231</v>
      </c>
      <c r="N1837" s="64" t="s">
        <v>18</v>
      </c>
      <c r="O1837" s="66"/>
      <c r="P1837" s="66"/>
      <c r="T1837" s="66"/>
      <c r="U1837" s="65" t="s">
        <v>39</v>
      </c>
      <c r="V1837" s="65" t="s">
        <v>14389</v>
      </c>
      <c r="W1837" s="66"/>
      <c r="Y1837" s="66"/>
      <c r="Z1837" s="66"/>
      <c r="AA1837" s="65" t="s">
        <v>14382</v>
      </c>
      <c r="AQ1837" s="64">
        <v>1548</v>
      </c>
      <c r="AV1837" s="66"/>
      <c r="AW1837" s="66"/>
      <c r="AX1837" s="66"/>
      <c r="AY1837" s="67" t="s">
        <v>16233</v>
      </c>
      <c r="BE1837" s="66"/>
    </row>
    <row r="1838" spans="1:58">
      <c r="A1838" s="9" t="str">
        <f t="shared" si="87"/>
        <v>2026-01</v>
      </c>
      <c r="B1838" s="9" t="str">
        <f>_xlfn.XLOOKUP(I1838,过机服务商重量差!A:A,过机服务商重量差!G:G)</f>
        <v>风清扬</v>
      </c>
      <c r="C1838" s="9" t="str">
        <f>IF(N1838="FBA","主营产品",IF(N1838="专线","专线",LOOKUP(1,0/((G1838&gt;=提成标准!D:D)*(G1838&lt;提成标准!E:E)),提成标准!C:C)))</f>
        <v>快递大货</v>
      </c>
      <c r="D1838" s="9">
        <f t="shared" si="88"/>
        <v>149</v>
      </c>
      <c r="E1838" s="9">
        <f>_xlfn.XLOOKUP(C1838,提成标准!C:C,提成标准!H:H,"")</f>
        <v>0.1</v>
      </c>
      <c r="F1838" s="9">
        <f t="shared" si="89"/>
        <v>14.9</v>
      </c>
      <c r="G1838" s="9">
        <f>_xlfn.XLOOKUP(I1838,过机服务商重量差!A:A,过机服务商重量差!L:L)</f>
        <v>149</v>
      </c>
      <c r="H1838" s="9" t="str">
        <f ca="1">IFERROR(LOOKUP(1,0/((B1838=名单!B:B)*(VALUE(AY1838)&gt;=名单!E:E)*(VALUE(AY1838)&lt;=名单!G:G)*(AA1838="正常走货")),名单!H:H),"否")</f>
        <v>否</v>
      </c>
      <c r="I1838" s="64" t="s">
        <v>5578</v>
      </c>
      <c r="J1838" s="64" t="s">
        <v>50</v>
      </c>
      <c r="L1838" s="65" t="s">
        <v>231</v>
      </c>
      <c r="N1838" s="64" t="s">
        <v>18</v>
      </c>
      <c r="O1838" s="66"/>
      <c r="P1838" s="66"/>
      <c r="T1838" s="66"/>
      <c r="U1838" s="65" t="s">
        <v>39</v>
      </c>
      <c r="V1838" s="65" t="s">
        <v>14389</v>
      </c>
      <c r="W1838" s="66"/>
      <c r="Y1838" s="66"/>
      <c r="Z1838" s="66"/>
      <c r="AA1838" s="65" t="s">
        <v>14382</v>
      </c>
      <c r="AQ1838" s="64">
        <v>1808</v>
      </c>
      <c r="AV1838" s="66"/>
      <c r="AW1838" s="66"/>
      <c r="AX1838" s="66"/>
      <c r="AY1838" s="67" t="s">
        <v>16234</v>
      </c>
      <c r="BE1838" s="66"/>
    </row>
    <row r="1839" spans="1:58">
      <c r="A1839" s="9" t="str">
        <f t="shared" si="87"/>
        <v>2026-01</v>
      </c>
      <c r="B1839" s="9" t="str">
        <f>_xlfn.XLOOKUP(I1839,过机服务商重量差!A:A,过机服务商重量差!G:G)</f>
        <v>风清扬</v>
      </c>
      <c r="C1839" s="9" t="str">
        <f>IF(N1839="FBA","主营产品",IF(N1839="专线","专线",LOOKUP(1,0/((G1839&gt;=提成标准!D:D)*(G1839&lt;提成标准!E:E)),提成标准!C:C)))</f>
        <v>快递大货</v>
      </c>
      <c r="D1839" s="9">
        <f t="shared" si="88"/>
        <v>164</v>
      </c>
      <c r="E1839" s="9">
        <f>_xlfn.XLOOKUP(C1839,提成标准!C:C,提成标准!H:H,"")</f>
        <v>0.1</v>
      </c>
      <c r="F1839" s="9">
        <f t="shared" si="89"/>
        <v>16.4</v>
      </c>
      <c r="G1839" s="9">
        <f>_xlfn.XLOOKUP(I1839,过机服务商重量差!A:A,过机服务商重量差!L:L)</f>
        <v>164</v>
      </c>
      <c r="H1839" s="9" t="str">
        <f ca="1">IFERROR(LOOKUP(1,0/((B1839=名单!B:B)*(VALUE(AY1839)&gt;=名单!E:E)*(VALUE(AY1839)&lt;=名单!G:G)*(AA1839="正常走货")),名单!H:H),"否")</f>
        <v>否</v>
      </c>
      <c r="I1839" s="64" t="s">
        <v>5580</v>
      </c>
      <c r="J1839" s="64" t="s">
        <v>50</v>
      </c>
      <c r="L1839" s="65" t="s">
        <v>231</v>
      </c>
      <c r="N1839" s="64" t="s">
        <v>18</v>
      </c>
      <c r="O1839" s="66"/>
      <c r="P1839" s="66"/>
      <c r="T1839" s="66"/>
      <c r="U1839" s="65" t="s">
        <v>39</v>
      </c>
      <c r="V1839" s="65" t="s">
        <v>14389</v>
      </c>
      <c r="W1839" s="66"/>
      <c r="Y1839" s="66"/>
      <c r="Z1839" s="66"/>
      <c r="AA1839" s="65" t="s">
        <v>14382</v>
      </c>
      <c r="AQ1839" s="64">
        <v>656</v>
      </c>
      <c r="AV1839" s="66"/>
      <c r="AX1839" s="66"/>
      <c r="AY1839" s="67" t="s">
        <v>16235</v>
      </c>
      <c r="BE1839" s="66"/>
    </row>
    <row r="1840" spans="1:58">
      <c r="A1840" s="9" t="str">
        <f t="shared" si="87"/>
        <v>2026-01</v>
      </c>
      <c r="B1840" s="9" t="str">
        <f>_xlfn.XLOOKUP(I1840,过机服务商重量差!A:A,过机服务商重量差!G:G)</f>
        <v>风清扬</v>
      </c>
      <c r="C1840" s="9" t="str">
        <f>IF(N1840="FBA","主营产品",IF(N1840="专线","专线",LOOKUP(1,0/((G1840&gt;=提成标准!D:D)*(G1840&lt;提成标准!E:E)),提成标准!C:C)))</f>
        <v>快递大货</v>
      </c>
      <c r="D1840" s="9">
        <f t="shared" si="88"/>
        <v>59</v>
      </c>
      <c r="E1840" s="9">
        <f>_xlfn.XLOOKUP(C1840,提成标准!C:C,提成标准!H:H,"")</f>
        <v>0.1</v>
      </c>
      <c r="F1840" s="9">
        <f t="shared" si="89"/>
        <v>5.9</v>
      </c>
      <c r="G1840" s="9">
        <f>_xlfn.XLOOKUP(I1840,过机服务商重量差!A:A,过机服务商重量差!L:L)</f>
        <v>59</v>
      </c>
      <c r="H1840" s="9" t="str">
        <f ca="1">IFERROR(LOOKUP(1,0/((B1840=名单!B:B)*(VALUE(AY1840)&gt;=名单!E:E)*(VALUE(AY1840)&lt;=名单!G:G)*(AA1840="正常走货")),名单!H:H),"否")</f>
        <v>否</v>
      </c>
      <c r="I1840" s="64" t="s">
        <v>5582</v>
      </c>
      <c r="J1840" s="64" t="s">
        <v>5584</v>
      </c>
      <c r="L1840" s="65" t="s">
        <v>967</v>
      </c>
      <c r="N1840" s="64" t="s">
        <v>18</v>
      </c>
      <c r="O1840" s="66"/>
      <c r="P1840" s="66"/>
      <c r="T1840" s="66"/>
      <c r="U1840" s="65" t="s">
        <v>540</v>
      </c>
      <c r="V1840" s="65" t="s">
        <v>14413</v>
      </c>
      <c r="W1840" s="66"/>
      <c r="Y1840" s="66"/>
      <c r="Z1840" s="66"/>
      <c r="AA1840" s="65" t="s">
        <v>14382</v>
      </c>
      <c r="AQ1840" s="64">
        <v>200</v>
      </c>
      <c r="AV1840" s="66"/>
      <c r="AX1840" s="66"/>
      <c r="AY1840" s="67" t="s">
        <v>16236</v>
      </c>
    </row>
    <row r="1841" spans="1:58">
      <c r="A1841" s="9" t="str">
        <f t="shared" si="87"/>
        <v>2026-01</v>
      </c>
      <c r="B1841" s="9" t="str">
        <f>_xlfn.XLOOKUP(I1841,过机服务商重量差!A:A,过机服务商重量差!G:G)</f>
        <v>无崖子</v>
      </c>
      <c r="C1841" s="9" t="str">
        <f>IF(N1841="FBA","主营产品",IF(N1841="专线","专线",LOOKUP(1,0/((G1841&gt;=提成标准!D:D)*(G1841&lt;提成标准!E:E)),提成标准!C:C)))</f>
        <v>快递大货</v>
      </c>
      <c r="D1841" s="9">
        <f t="shared" si="88"/>
        <v>111</v>
      </c>
      <c r="E1841" s="9">
        <f>_xlfn.XLOOKUP(C1841,提成标准!C:C,提成标准!H:H,"")</f>
        <v>0.1</v>
      </c>
      <c r="F1841" s="9">
        <f t="shared" si="89"/>
        <v>11.1</v>
      </c>
      <c r="G1841" s="9">
        <f>_xlfn.XLOOKUP(I1841,过机服务商重量差!A:A,过机服务商重量差!L:L)</f>
        <v>111</v>
      </c>
      <c r="H1841" s="9" t="str">
        <f ca="1">IFERROR(LOOKUP(1,0/((B1841=名单!B:B)*(VALUE(AY1841)&gt;=名单!E:E)*(VALUE(AY1841)&lt;=名单!G:G)*(AA1841="正常走货")),名单!H:H),"否")</f>
        <v>是</v>
      </c>
      <c r="I1841" s="64" t="s">
        <v>5585</v>
      </c>
      <c r="J1841" s="64" t="s">
        <v>5587</v>
      </c>
      <c r="L1841" s="65" t="s">
        <v>590</v>
      </c>
      <c r="N1841" s="64" t="s">
        <v>18</v>
      </c>
      <c r="O1841" s="66"/>
      <c r="P1841" s="66"/>
      <c r="T1841" s="66"/>
      <c r="U1841" s="65" t="s">
        <v>612</v>
      </c>
      <c r="V1841" s="65" t="s">
        <v>14410</v>
      </c>
      <c r="W1841" s="66"/>
      <c r="Y1841" s="66"/>
      <c r="Z1841" s="66"/>
      <c r="AA1841" s="65" t="s">
        <v>14382</v>
      </c>
      <c r="AQ1841" s="64">
        <v>352.4</v>
      </c>
      <c r="AV1841" s="66"/>
      <c r="AX1841" s="66"/>
      <c r="AY1841" s="67" t="s">
        <v>16237</v>
      </c>
      <c r="BC1841" s="66"/>
      <c r="BE1841" s="66"/>
    </row>
    <row r="1842" spans="1:58">
      <c r="A1842" s="9" t="str">
        <f t="shared" si="87"/>
        <v>2026-01</v>
      </c>
      <c r="B1842" s="9" t="str">
        <f>_xlfn.XLOOKUP(I1842,过机服务商重量差!A:A,过机服务商重量差!G:G)</f>
        <v>无崖子</v>
      </c>
      <c r="C1842" s="9" t="str">
        <f>IF(N1842="FBA","主营产品",IF(N1842="专线","专线",LOOKUP(1,0/((G1842&gt;=提成标准!D:D)*(G1842&lt;提成标准!E:E)),提成标准!C:C)))</f>
        <v>快递小货</v>
      </c>
      <c r="D1842" s="9">
        <f t="shared" si="88"/>
        <v>1</v>
      </c>
      <c r="E1842" s="9">
        <f>_xlfn.XLOOKUP(C1842,提成标准!C:C,提成标准!H:H,"")</f>
        <v>2</v>
      </c>
      <c r="F1842" s="9">
        <f t="shared" si="89"/>
        <v>2</v>
      </c>
      <c r="G1842" s="9">
        <f>_xlfn.XLOOKUP(I1842,过机服务商重量差!A:A,过机服务商重量差!L:L)</f>
        <v>1</v>
      </c>
      <c r="H1842" s="9" t="str">
        <f ca="1">IFERROR(LOOKUP(1,0/((B1842=名单!B:B)*(VALUE(AY1842)&gt;=名单!E:E)*(VALUE(AY1842)&lt;=名单!G:G)*(AA1842="正常走货")),名单!H:H),"否")</f>
        <v>是</v>
      </c>
      <c r="I1842" s="64" t="s">
        <v>5588</v>
      </c>
      <c r="J1842" s="64" t="s">
        <v>5590</v>
      </c>
      <c r="L1842" s="65" t="s">
        <v>128</v>
      </c>
      <c r="N1842" s="65" t="s">
        <v>18</v>
      </c>
      <c r="O1842" s="66"/>
      <c r="P1842" s="66"/>
      <c r="T1842" s="66"/>
      <c r="U1842" s="65" t="s">
        <v>288</v>
      </c>
      <c r="V1842" s="65" t="s">
        <v>14413</v>
      </c>
      <c r="W1842" s="66"/>
      <c r="Y1842" s="66"/>
      <c r="Z1842" s="66"/>
      <c r="AA1842" s="65" t="s">
        <v>14382</v>
      </c>
      <c r="AQ1842" s="64">
        <v>90.4</v>
      </c>
      <c r="AU1842" s="66"/>
      <c r="AV1842" s="66"/>
      <c r="AW1842" s="66"/>
      <c r="AX1842" s="66"/>
      <c r="AY1842" s="67" t="s">
        <v>16238</v>
      </c>
      <c r="BE1842" s="66"/>
      <c r="BF1842" s="66"/>
    </row>
    <row r="1843" spans="1:58">
      <c r="A1843" s="9" t="str">
        <f t="shared" si="87"/>
        <v>2026-01</v>
      </c>
      <c r="B1843" s="9" t="str">
        <f>_xlfn.XLOOKUP(I1843,过机服务商重量差!A:A,过机服务商重量差!G:G)</f>
        <v>玉麒麟</v>
      </c>
      <c r="C1843" s="9" t="str">
        <f>IF(N1843="FBA","主营产品",IF(N1843="专线","专线",LOOKUP(1,0/((G1843&gt;=提成标准!D:D)*(G1843&lt;提成标准!E:E)),提成标准!C:C)))</f>
        <v>快递小货</v>
      </c>
      <c r="D1843" s="9">
        <f t="shared" si="88"/>
        <v>1</v>
      </c>
      <c r="E1843" s="9">
        <f>_xlfn.XLOOKUP(C1843,提成标准!C:C,提成标准!H:H,"")</f>
        <v>2</v>
      </c>
      <c r="F1843" s="9">
        <f t="shared" si="89"/>
        <v>2</v>
      </c>
      <c r="G1843" s="9">
        <f>_xlfn.XLOOKUP(I1843,过机服务商重量差!A:A,过机服务商重量差!L:L)</f>
        <v>1.5</v>
      </c>
      <c r="H1843" s="9" t="str">
        <f ca="1">IFERROR(LOOKUP(1,0/((B1843=名单!B:B)*(VALUE(AY1843)&gt;=名单!E:E)*(VALUE(AY1843)&lt;=名单!G:G)*(AA1843="正常走货")),名单!H:H),"否")</f>
        <v>否</v>
      </c>
      <c r="I1843" s="64" t="s">
        <v>5591</v>
      </c>
      <c r="J1843" s="64" t="s">
        <v>5593</v>
      </c>
      <c r="L1843" s="65" t="s">
        <v>17</v>
      </c>
      <c r="N1843" s="64" t="s">
        <v>18</v>
      </c>
      <c r="O1843" s="66"/>
      <c r="P1843" s="66"/>
      <c r="T1843" s="66"/>
      <c r="U1843" s="65" t="s">
        <v>288</v>
      </c>
      <c r="V1843" s="65" t="s">
        <v>14413</v>
      </c>
      <c r="W1843" s="66"/>
      <c r="Y1843" s="66"/>
      <c r="Z1843" s="66"/>
      <c r="AA1843" s="65" t="s">
        <v>14382</v>
      </c>
      <c r="AQ1843" s="64">
        <v>155.5</v>
      </c>
      <c r="AV1843" s="66"/>
      <c r="AX1843" s="66"/>
      <c r="AY1843" s="67" t="s">
        <v>16239</v>
      </c>
      <c r="BE1843" s="66"/>
    </row>
    <row r="1844" spans="1:58">
      <c r="A1844" s="9" t="str">
        <f t="shared" si="87"/>
        <v>2026-01</v>
      </c>
      <c r="B1844" s="9" t="str">
        <f>_xlfn.XLOOKUP(I1844,过机服务商重量差!A:A,过机服务商重量差!G:G)</f>
        <v>帅时莹</v>
      </c>
      <c r="C1844" s="9" t="str">
        <f>IF(N1844="FBA","主营产品",IF(N1844="专线","专线",LOOKUP(1,0/((G1844&gt;=提成标准!D:D)*(G1844&lt;提成标准!E:E)),提成标准!C:C)))</f>
        <v>快递大货</v>
      </c>
      <c r="D1844" s="9">
        <f t="shared" si="88"/>
        <v>88</v>
      </c>
      <c r="E1844" s="9">
        <f>_xlfn.XLOOKUP(C1844,提成标准!C:C,提成标准!H:H,"")</f>
        <v>0.1</v>
      </c>
      <c r="F1844" s="9">
        <f t="shared" si="89"/>
        <v>8.8</v>
      </c>
      <c r="G1844" s="9">
        <f>_xlfn.XLOOKUP(I1844,过机服务商重量差!A:A,过机服务商重量差!L:L)</f>
        <v>88</v>
      </c>
      <c r="H1844" s="9" t="str">
        <f ca="1">IFERROR(LOOKUP(1,0/((B1844=名单!B:B)*(VALUE(AY1844)&gt;=名单!E:E)*(VALUE(AY1844)&lt;=名单!G:G)*(AA1844="正常走货")),名单!H:H),"否")</f>
        <v>否</v>
      </c>
      <c r="I1844" s="64" t="s">
        <v>5594</v>
      </c>
      <c r="J1844" s="64" t="s">
        <v>36</v>
      </c>
      <c r="L1844" s="65" t="s">
        <v>586</v>
      </c>
      <c r="N1844" s="64" t="s">
        <v>18</v>
      </c>
      <c r="O1844" s="66"/>
      <c r="P1844" s="66"/>
      <c r="T1844" s="66"/>
      <c r="U1844" s="65" t="s">
        <v>99</v>
      </c>
      <c r="V1844" s="64" t="s">
        <v>14413</v>
      </c>
      <c r="W1844" s="66"/>
      <c r="Y1844" s="66"/>
      <c r="Z1844" s="66"/>
      <c r="AA1844" s="65" t="s">
        <v>14437</v>
      </c>
      <c r="AQ1844" s="64">
        <v>0</v>
      </c>
      <c r="AU1844" s="66"/>
      <c r="AV1844" s="66"/>
      <c r="AW1844" s="66"/>
      <c r="AX1844" s="66"/>
      <c r="AY1844" s="67" t="s">
        <v>16240</v>
      </c>
      <c r="BE1844" s="66"/>
      <c r="BF1844" s="66"/>
    </row>
    <row r="1845" spans="1:58">
      <c r="A1845" s="9" t="str">
        <f t="shared" si="87"/>
        <v>2026-01</v>
      </c>
      <c r="B1845" s="9" t="str">
        <f>_xlfn.XLOOKUP(I1845,过机服务商重量差!A:A,过机服务商重量差!G:G)</f>
        <v>玉麒麟</v>
      </c>
      <c r="C1845" s="9" t="str">
        <f>IF(N1845="FBA","主营产品",IF(N1845="专线","专线",LOOKUP(1,0/((G1845&gt;=提成标准!D:D)*(G1845&lt;提成标准!E:E)),提成标准!C:C)))</f>
        <v>快递小货</v>
      </c>
      <c r="D1845" s="9">
        <f t="shared" si="88"/>
        <v>1</v>
      </c>
      <c r="E1845" s="9">
        <f>_xlfn.XLOOKUP(C1845,提成标准!C:C,提成标准!H:H,"")</f>
        <v>2</v>
      </c>
      <c r="F1845" s="9">
        <f t="shared" si="89"/>
        <v>2</v>
      </c>
      <c r="G1845" s="9">
        <f>_xlfn.XLOOKUP(I1845,过机服务商重量差!A:A,过机服务商重量差!L:L)</f>
        <v>0.5</v>
      </c>
      <c r="H1845" s="9" t="str">
        <f ca="1">IFERROR(LOOKUP(1,0/((B1845=名单!B:B)*(VALUE(AY1845)&gt;=名单!E:E)*(VALUE(AY1845)&lt;=名单!G:G)*(AA1845="正常走货")),名单!H:H),"否")</f>
        <v>否</v>
      </c>
      <c r="I1845" s="64" t="s">
        <v>5596</v>
      </c>
      <c r="J1845" s="64" t="s">
        <v>5596</v>
      </c>
      <c r="L1845" s="65" t="s">
        <v>256</v>
      </c>
      <c r="N1845" s="64" t="s">
        <v>18</v>
      </c>
      <c r="O1845" s="66"/>
      <c r="P1845" s="66"/>
      <c r="T1845" s="66"/>
      <c r="U1845" s="65" t="s">
        <v>191</v>
      </c>
      <c r="V1845" s="65" t="s">
        <v>14413</v>
      </c>
      <c r="W1845" s="66"/>
      <c r="Y1845" s="66"/>
      <c r="Z1845" s="66"/>
      <c r="AA1845" s="65" t="s">
        <v>14382</v>
      </c>
      <c r="AQ1845" s="64">
        <v>69</v>
      </c>
      <c r="AV1845" s="66"/>
      <c r="AX1845" s="66"/>
      <c r="AY1845" s="67" t="s">
        <v>16241</v>
      </c>
      <c r="BC1845" s="66"/>
      <c r="BE1845" s="66"/>
    </row>
    <row r="1846" spans="1:58">
      <c r="A1846" s="9" t="str">
        <f t="shared" si="87"/>
        <v>2026-01</v>
      </c>
      <c r="B1846" s="9" t="str">
        <f>_xlfn.XLOOKUP(I1846,过机服务商重量差!A:A,过机服务商重量差!G:G)</f>
        <v/>
      </c>
      <c r="C1846" s="9" t="str">
        <f>IF(N1846="FBA","主营产品",IF(N1846="专线","专线",LOOKUP(1,0/((G1846&gt;=提成标准!D:D)*(G1846&lt;提成标准!E:E)),提成标准!C:C)))</f>
        <v>快递大货</v>
      </c>
      <c r="D1846" s="9">
        <f t="shared" si="88"/>
        <v>1677</v>
      </c>
      <c r="E1846" s="9">
        <f>_xlfn.XLOOKUP(C1846,提成标准!C:C,提成标准!H:H,"")</f>
        <v>0.1</v>
      </c>
      <c r="F1846" s="9">
        <f t="shared" si="89"/>
        <v>167.7</v>
      </c>
      <c r="G1846" s="9">
        <f>_xlfn.XLOOKUP(I1846,过机服务商重量差!A:A,过机服务商重量差!L:L)</f>
        <v>1677</v>
      </c>
      <c r="H1846" s="9" t="str">
        <f ca="1">IFERROR(LOOKUP(1,0/((B1846=名单!B:B)*(VALUE(AY1846)&gt;=名单!E:E)*(VALUE(AY1846)&lt;=名单!G:G)*(AA1846="正常走货")),名单!H:H),"否")</f>
        <v>否</v>
      </c>
      <c r="I1846" s="64" t="s">
        <v>5598</v>
      </c>
      <c r="J1846" s="64" t="s">
        <v>36</v>
      </c>
      <c r="L1846" s="65" t="s">
        <v>1230</v>
      </c>
      <c r="N1846" s="64" t="s">
        <v>18</v>
      </c>
      <c r="O1846" s="66"/>
      <c r="P1846" s="66"/>
      <c r="T1846" s="66"/>
      <c r="U1846" s="65" t="s">
        <v>558</v>
      </c>
      <c r="V1846" s="65" t="s">
        <v>14413</v>
      </c>
      <c r="W1846" s="66"/>
      <c r="Y1846" s="66"/>
      <c r="Z1846" s="66"/>
      <c r="AA1846" s="65" t="s">
        <v>14382</v>
      </c>
      <c r="AQ1846" s="64">
        <v>1748.5</v>
      </c>
      <c r="AU1846" s="66"/>
      <c r="AV1846" s="66"/>
      <c r="AX1846" s="66"/>
      <c r="AY1846" s="67" t="s">
        <v>16242</v>
      </c>
      <c r="BE1846" s="66"/>
    </row>
    <row r="1847" spans="1:58">
      <c r="A1847" s="9" t="str">
        <f t="shared" si="87"/>
        <v>2026-01</v>
      </c>
      <c r="B1847" s="9" t="str">
        <f>_xlfn.XLOOKUP(I1847,过机服务商重量差!A:A,过机服务商重量差!G:G)</f>
        <v>无崖子</v>
      </c>
      <c r="C1847" s="9" t="str">
        <f>IF(N1847="FBA","主营产品",IF(N1847="专线","专线",LOOKUP(1,0/((G1847&gt;=提成标准!D:D)*(G1847&lt;提成标准!E:E)),提成标准!C:C)))</f>
        <v>快递小货</v>
      </c>
      <c r="D1847" s="9">
        <f t="shared" si="88"/>
        <v>1</v>
      </c>
      <c r="E1847" s="9">
        <f>_xlfn.XLOOKUP(C1847,提成标准!C:C,提成标准!H:H,"")</f>
        <v>2</v>
      </c>
      <c r="F1847" s="9">
        <f t="shared" si="89"/>
        <v>2</v>
      </c>
      <c r="G1847" s="9">
        <f>_xlfn.XLOOKUP(I1847,过机服务商重量差!A:A,过机服务商重量差!L:L)</f>
        <v>5</v>
      </c>
      <c r="H1847" s="9" t="str">
        <f ca="1">IFERROR(LOOKUP(1,0/((B1847=名单!B:B)*(VALUE(AY1847)&gt;=名单!E:E)*(VALUE(AY1847)&lt;=名单!G:G)*(AA1847="正常走货")),名单!H:H),"否")</f>
        <v>是</v>
      </c>
      <c r="I1847" s="64" t="s">
        <v>5600</v>
      </c>
      <c r="J1847" s="64" t="s">
        <v>5602</v>
      </c>
      <c r="L1847" s="65" t="s">
        <v>590</v>
      </c>
      <c r="N1847" s="64" t="s">
        <v>18</v>
      </c>
      <c r="O1847" s="66"/>
      <c r="P1847" s="66"/>
      <c r="T1847" s="66"/>
      <c r="U1847" s="65" t="s">
        <v>191</v>
      </c>
      <c r="V1847" s="65" t="s">
        <v>14413</v>
      </c>
      <c r="W1847" s="66"/>
      <c r="Y1847" s="66"/>
      <c r="Z1847" s="66"/>
      <c r="AA1847" s="65" t="s">
        <v>14382</v>
      </c>
      <c r="AQ1847" s="64">
        <v>494.8</v>
      </c>
      <c r="AV1847" s="66"/>
      <c r="AW1847" s="66"/>
      <c r="AX1847" s="66"/>
      <c r="AY1847" s="67" t="s">
        <v>16243</v>
      </c>
      <c r="BE1847" s="66"/>
      <c r="BF1847" s="66"/>
    </row>
    <row r="1848" spans="1:58">
      <c r="A1848" s="9" t="str">
        <f t="shared" si="87"/>
        <v>2026-01</v>
      </c>
      <c r="B1848" s="9" t="str">
        <f>_xlfn.XLOOKUP(I1848,过机服务商重量差!A:A,过机服务商重量差!G:G)</f>
        <v>无崖子</v>
      </c>
      <c r="C1848" s="9" t="str">
        <f>IF(N1848="FBA","主营产品",IF(N1848="专线","专线",LOOKUP(1,0/((G1848&gt;=提成标准!D:D)*(G1848&lt;提成标准!E:E)),提成标准!C:C)))</f>
        <v>快递小货</v>
      </c>
      <c r="D1848" s="9">
        <f t="shared" si="88"/>
        <v>1</v>
      </c>
      <c r="E1848" s="9">
        <f>_xlfn.XLOOKUP(C1848,提成标准!C:C,提成标准!H:H,"")</f>
        <v>2</v>
      </c>
      <c r="F1848" s="9">
        <f t="shared" si="89"/>
        <v>2</v>
      </c>
      <c r="G1848" s="9">
        <f>_xlfn.XLOOKUP(I1848,过机服务商重量差!A:A,过机服务商重量差!L:L)</f>
        <v>13</v>
      </c>
      <c r="H1848" s="9" t="str">
        <f ca="1">IFERROR(LOOKUP(1,0/((B1848=名单!B:B)*(VALUE(AY1848)&gt;=名单!E:E)*(VALUE(AY1848)&lt;=名单!G:G)*(AA1848="正常走货")),名单!H:H),"否")</f>
        <v>是</v>
      </c>
      <c r="I1848" s="64" t="s">
        <v>5603</v>
      </c>
      <c r="J1848" s="64" t="s">
        <v>5605</v>
      </c>
      <c r="L1848" s="65" t="s">
        <v>128</v>
      </c>
      <c r="N1848" s="64" t="s">
        <v>18</v>
      </c>
      <c r="O1848" s="66"/>
      <c r="P1848" s="66"/>
      <c r="T1848" s="66"/>
      <c r="U1848" s="65" t="s">
        <v>191</v>
      </c>
      <c r="V1848" s="65" t="s">
        <v>14413</v>
      </c>
      <c r="W1848" s="66"/>
      <c r="Y1848" s="66"/>
      <c r="Z1848" s="66"/>
      <c r="AA1848" s="65" t="s">
        <v>14382</v>
      </c>
      <c r="AQ1848" s="64">
        <v>208.35</v>
      </c>
      <c r="AV1848" s="66"/>
      <c r="AX1848" s="66"/>
      <c r="AY1848" s="67" t="s">
        <v>16244</v>
      </c>
      <c r="BE1848" s="66"/>
    </row>
    <row r="1849" spans="1:58">
      <c r="A1849" s="9" t="str">
        <f t="shared" si="87"/>
        <v>2026-01</v>
      </c>
      <c r="B1849" s="9" t="str">
        <f>_xlfn.XLOOKUP(I1849,过机服务商重量差!A:A,过机服务商重量差!G:G)</f>
        <v>玉麒麟</v>
      </c>
      <c r="C1849" s="9" t="str">
        <f>IF(N1849="FBA","主营产品",IF(N1849="专线","专线",LOOKUP(1,0/((G1849&gt;=提成标准!D:D)*(G1849&lt;提成标准!E:E)),提成标准!C:C)))</f>
        <v>快递小货</v>
      </c>
      <c r="D1849" s="9">
        <f t="shared" si="88"/>
        <v>1</v>
      </c>
      <c r="E1849" s="9">
        <f>_xlfn.XLOOKUP(C1849,提成标准!C:C,提成标准!H:H,"")</f>
        <v>2</v>
      </c>
      <c r="F1849" s="9">
        <f t="shared" si="89"/>
        <v>2</v>
      </c>
      <c r="G1849" s="9">
        <f>_xlfn.XLOOKUP(I1849,过机服务商重量差!A:A,过机服务商重量差!L:L)</f>
        <v>1.5</v>
      </c>
      <c r="H1849" s="9" t="str">
        <f ca="1">IFERROR(LOOKUP(1,0/((B1849=名单!B:B)*(VALUE(AY1849)&gt;=名单!E:E)*(VALUE(AY1849)&lt;=名单!G:G)*(AA1849="正常走货")),名单!H:H),"否")</f>
        <v>否</v>
      </c>
      <c r="I1849" s="64" t="s">
        <v>5606</v>
      </c>
      <c r="J1849" s="64" t="s">
        <v>5608</v>
      </c>
      <c r="L1849" s="65" t="s">
        <v>17</v>
      </c>
      <c r="N1849" s="65" t="s">
        <v>18</v>
      </c>
      <c r="O1849" s="66"/>
      <c r="P1849" s="66"/>
      <c r="T1849" s="66"/>
      <c r="U1849" s="65" t="s">
        <v>767</v>
      </c>
      <c r="V1849" s="65" t="s">
        <v>14385</v>
      </c>
      <c r="W1849" s="66"/>
      <c r="Y1849" s="66"/>
      <c r="Z1849" s="66"/>
      <c r="AA1849" s="65" t="s">
        <v>14382</v>
      </c>
      <c r="AQ1849" s="64">
        <v>60.5</v>
      </c>
      <c r="AU1849" s="66"/>
      <c r="AV1849" s="66"/>
      <c r="AW1849" s="66"/>
      <c r="AX1849" s="66"/>
      <c r="AY1849" s="67" t="s">
        <v>16245</v>
      </c>
      <c r="BE1849" s="66"/>
    </row>
    <row r="1850" spans="1:58">
      <c r="A1850" s="9" t="str">
        <f t="shared" si="87"/>
        <v>2026-01</v>
      </c>
      <c r="B1850" s="9" t="str">
        <f>_xlfn.XLOOKUP(I1850,过机服务商重量差!A:A,过机服务商重量差!G:G)</f>
        <v>小旋风</v>
      </c>
      <c r="C1850" s="9" t="str">
        <f>IF(N1850="FBA","主营产品",IF(N1850="专线","专线",LOOKUP(1,0/((G1850&gt;=提成标准!D:D)*(G1850&lt;提成标准!E:E)),提成标准!C:C)))</f>
        <v>快递大货</v>
      </c>
      <c r="D1850" s="9">
        <f t="shared" si="88"/>
        <v>35</v>
      </c>
      <c r="E1850" s="9">
        <f>_xlfn.XLOOKUP(C1850,提成标准!C:C,提成标准!H:H,"")</f>
        <v>0.1</v>
      </c>
      <c r="F1850" s="9">
        <f t="shared" si="89"/>
        <v>3.5</v>
      </c>
      <c r="G1850" s="9">
        <f>_xlfn.XLOOKUP(I1850,过机服务商重量差!A:A,过机服务商重量差!L:L)</f>
        <v>35</v>
      </c>
      <c r="H1850" s="9" t="str">
        <f ca="1">IFERROR(LOOKUP(1,0/((B1850=名单!B:B)*(VALUE(AY1850)&gt;=名单!E:E)*(VALUE(AY1850)&lt;=名单!G:G)*(AA1850="正常走货")),名单!H:H),"否")</f>
        <v>否</v>
      </c>
      <c r="I1850" s="64" t="s">
        <v>5609</v>
      </c>
      <c r="J1850" s="64" t="s">
        <v>5611</v>
      </c>
      <c r="L1850" s="65" t="s">
        <v>85</v>
      </c>
      <c r="N1850" s="64" t="s">
        <v>18</v>
      </c>
      <c r="O1850" s="66"/>
      <c r="P1850" s="66"/>
      <c r="T1850" s="66"/>
      <c r="U1850" s="65" t="s">
        <v>398</v>
      </c>
      <c r="V1850" s="65" t="s">
        <v>14385</v>
      </c>
      <c r="W1850" s="66"/>
      <c r="Y1850" s="66"/>
      <c r="Z1850" s="66"/>
      <c r="AA1850" s="65" t="s">
        <v>14382</v>
      </c>
      <c r="AQ1850" s="64">
        <v>63</v>
      </c>
      <c r="AV1850" s="66"/>
      <c r="AX1850" s="66"/>
      <c r="AY1850" s="67" t="s">
        <v>16246</v>
      </c>
      <c r="BC1850" s="66"/>
      <c r="BE1850" s="66"/>
    </row>
    <row r="1851" spans="1:58">
      <c r="A1851" s="9" t="str">
        <f t="shared" si="87"/>
        <v>2026-01</v>
      </c>
      <c r="B1851" s="9" t="str">
        <f>_xlfn.XLOOKUP(I1851,过机服务商重量差!A:A,过机服务商重量差!G:G)</f>
        <v>小旋风</v>
      </c>
      <c r="C1851" s="9" t="str">
        <f>IF(N1851="FBA","主营产品",IF(N1851="专线","专线",LOOKUP(1,0/((G1851&gt;=提成标准!D:D)*(G1851&lt;提成标准!E:E)),提成标准!C:C)))</f>
        <v>快递大货</v>
      </c>
      <c r="D1851" s="9">
        <f t="shared" si="88"/>
        <v>112</v>
      </c>
      <c r="E1851" s="9">
        <f>_xlfn.XLOOKUP(C1851,提成标准!C:C,提成标准!H:H,"")</f>
        <v>0.1</v>
      </c>
      <c r="F1851" s="9">
        <f t="shared" si="89"/>
        <v>11.2</v>
      </c>
      <c r="G1851" s="9">
        <f>_xlfn.XLOOKUP(I1851,过机服务商重量差!A:A,过机服务商重量差!L:L)</f>
        <v>112</v>
      </c>
      <c r="H1851" s="9" t="str">
        <f ca="1">IFERROR(LOOKUP(1,0/((B1851=名单!B:B)*(VALUE(AY1851)&gt;=名单!E:E)*(VALUE(AY1851)&lt;=名单!G:G)*(AA1851="正常走货")),名单!H:H),"否")</f>
        <v>否</v>
      </c>
      <c r="I1851" s="64" t="s">
        <v>5612</v>
      </c>
      <c r="J1851" s="64" t="s">
        <v>5614</v>
      </c>
      <c r="L1851" s="65" t="s">
        <v>85</v>
      </c>
      <c r="N1851" s="64" t="s">
        <v>18</v>
      </c>
      <c r="O1851" s="66"/>
      <c r="P1851" s="66"/>
      <c r="T1851" s="66"/>
      <c r="U1851" s="65" t="s">
        <v>246</v>
      </c>
      <c r="V1851" s="65" t="s">
        <v>14389</v>
      </c>
      <c r="W1851" s="66"/>
      <c r="Y1851" s="66"/>
      <c r="Z1851" s="66"/>
      <c r="AA1851" s="65" t="s">
        <v>14382</v>
      </c>
      <c r="AQ1851" s="64">
        <v>2705.4</v>
      </c>
      <c r="AV1851" s="66"/>
      <c r="AW1851" s="66"/>
      <c r="AX1851" s="66"/>
      <c r="AY1851" s="67" t="s">
        <v>16247</v>
      </c>
      <c r="BE1851" s="66"/>
    </row>
    <row r="1852" spans="1:58">
      <c r="A1852" s="9" t="str">
        <f t="shared" ref="A1852:A1860" si="90">MID(AY1852,1,7)</f>
        <v>2026-01</v>
      </c>
      <c r="B1852" s="9" t="str">
        <f>_xlfn.XLOOKUP(I1852,过机服务商重量差!A:A,过机服务商重量差!G:G)</f>
        <v>风清扬</v>
      </c>
      <c r="C1852" s="9" t="str">
        <f>IF(N1852="FBA","主营产品",IF(N1852="专线","专线",LOOKUP(1,0/((G1852&gt;=提成标准!D:D)*(G1852&lt;提成标准!E:E)),提成标准!C:C)))</f>
        <v>快递大货</v>
      </c>
      <c r="D1852" s="9">
        <f t="shared" si="88"/>
        <v>150</v>
      </c>
      <c r="E1852" s="9">
        <f>_xlfn.XLOOKUP(C1852,提成标准!C:C,提成标准!H:H,"")</f>
        <v>0.1</v>
      </c>
      <c r="F1852" s="9">
        <f t="shared" si="89"/>
        <v>15</v>
      </c>
      <c r="G1852" s="9">
        <f>_xlfn.XLOOKUP(I1852,过机服务商重量差!A:A,过机服务商重量差!L:L)</f>
        <v>150</v>
      </c>
      <c r="H1852" s="9" t="str">
        <f ca="1">IFERROR(LOOKUP(1,0/((B1852=名单!B:B)*(VALUE(AY1852)&gt;=名单!E:E)*(VALUE(AY1852)&lt;=名单!G:G)*(AA1852="正常走货")),名单!H:H),"否")</f>
        <v>否</v>
      </c>
      <c r="I1852" s="64" t="s">
        <v>5615</v>
      </c>
      <c r="J1852" s="64" t="s">
        <v>5617</v>
      </c>
      <c r="L1852" s="64" t="s">
        <v>967</v>
      </c>
      <c r="N1852" s="64" t="s">
        <v>18</v>
      </c>
      <c r="O1852" s="66"/>
      <c r="P1852" s="66"/>
      <c r="T1852" s="66"/>
      <c r="U1852" s="65" t="s">
        <v>246</v>
      </c>
      <c r="V1852" s="65" t="s">
        <v>14389</v>
      </c>
      <c r="W1852" s="66"/>
      <c r="Y1852" s="66"/>
      <c r="Z1852" s="66"/>
      <c r="AA1852" s="65" t="s">
        <v>14382</v>
      </c>
      <c r="AQ1852" s="64">
        <v>1825</v>
      </c>
      <c r="AU1852" s="66"/>
      <c r="AV1852" s="66"/>
      <c r="AX1852" s="66"/>
      <c r="AY1852" s="67" t="s">
        <v>16248</v>
      </c>
      <c r="BE1852" s="66"/>
    </row>
    <row r="1853" spans="1:58">
      <c r="A1853" s="9" t="str">
        <f t="shared" si="90"/>
        <v>2026-01</v>
      </c>
      <c r="B1853" s="9" t="str">
        <f>_xlfn.XLOOKUP(I1853,过机服务商重量差!A:A,过机服务商重量差!G:G)</f>
        <v>玉麒麟</v>
      </c>
      <c r="C1853" s="9" t="str">
        <f>IF(N1853="FBA","主营产品",IF(N1853="专线","专线",LOOKUP(1,0/((G1853&gt;=提成标准!D:D)*(G1853&lt;提成标准!E:E)),提成标准!C:C)))</f>
        <v>快递小货</v>
      </c>
      <c r="D1853" s="9">
        <f t="shared" si="88"/>
        <v>1</v>
      </c>
      <c r="E1853" s="9">
        <f>_xlfn.XLOOKUP(C1853,提成标准!C:C,提成标准!H:H,"")</f>
        <v>2</v>
      </c>
      <c r="F1853" s="9">
        <f t="shared" si="89"/>
        <v>2</v>
      </c>
      <c r="G1853" s="9">
        <f>_xlfn.XLOOKUP(I1853,过机服务商重量差!A:A,过机服务商重量差!L:L)</f>
        <v>11.5</v>
      </c>
      <c r="H1853" s="9" t="str">
        <f ca="1">IFERROR(LOOKUP(1,0/((B1853=名单!B:B)*(VALUE(AY1853)&gt;=名单!E:E)*(VALUE(AY1853)&lt;=名单!G:G)*(AA1853="正常走货")),名单!H:H),"否")</f>
        <v>否</v>
      </c>
      <c r="I1853" s="64" t="s">
        <v>5618</v>
      </c>
      <c r="J1853" s="64" t="s">
        <v>5620</v>
      </c>
      <c r="L1853" s="65" t="s">
        <v>17</v>
      </c>
      <c r="N1853" s="64" t="s">
        <v>18</v>
      </c>
      <c r="O1853" s="66"/>
      <c r="P1853" s="66"/>
      <c r="T1853" s="66"/>
      <c r="U1853" s="65" t="s">
        <v>191</v>
      </c>
      <c r="V1853" s="65" t="s">
        <v>14413</v>
      </c>
      <c r="W1853" s="66"/>
      <c r="Y1853" s="66"/>
      <c r="Z1853" s="66"/>
      <c r="AA1853" s="65" t="s">
        <v>14382</v>
      </c>
      <c r="AQ1853" s="64">
        <v>102.1</v>
      </c>
      <c r="AV1853" s="66"/>
      <c r="AX1853" s="66"/>
      <c r="AY1853" s="67" t="s">
        <v>16249</v>
      </c>
      <c r="BE1853" s="66"/>
    </row>
    <row r="1854" spans="1:58">
      <c r="A1854" s="9" t="str">
        <f t="shared" si="90"/>
        <v>2026-01</v>
      </c>
      <c r="B1854" s="9" t="str">
        <f>_xlfn.XLOOKUP(I1854,过机服务商重量差!A:A,过机服务商重量差!G:G)</f>
        <v>玉麒麟</v>
      </c>
      <c r="C1854" s="9" t="str">
        <f>IF(N1854="FBA","主营产品",IF(N1854="专线","专线",LOOKUP(1,0/((G1854&gt;=提成标准!D:D)*(G1854&lt;提成标准!E:E)),提成标准!C:C)))</f>
        <v>快递大货</v>
      </c>
      <c r="D1854" s="9">
        <f t="shared" ref="D1854:D1860" si="91">IF(C1854="快递小货",1,IF(C1854="主营产品",0,G1854))</f>
        <v>63</v>
      </c>
      <c r="E1854" s="9">
        <f>_xlfn.XLOOKUP(C1854,提成标准!C:C,提成标准!H:H,"")</f>
        <v>0.1</v>
      </c>
      <c r="F1854" s="9">
        <f t="shared" ref="F1854:F1860" si="92">D1854*E1854</f>
        <v>6.3</v>
      </c>
      <c r="G1854" s="9">
        <f>_xlfn.XLOOKUP(I1854,过机服务商重量差!A:A,过机服务商重量差!L:L)</f>
        <v>63</v>
      </c>
      <c r="H1854" s="9" t="str">
        <f ca="1">IFERROR(LOOKUP(1,0/((B1854=名单!B:B)*(VALUE(AY1854)&gt;=名单!E:E)*(VALUE(AY1854)&lt;=名单!G:G)*(AA1854="正常走货")),名单!H:H),"否")</f>
        <v>否</v>
      </c>
      <c r="I1854" s="64" t="s">
        <v>5621</v>
      </c>
      <c r="J1854" s="64" t="s">
        <v>5623</v>
      </c>
      <c r="L1854" s="65" t="s">
        <v>17</v>
      </c>
      <c r="N1854" s="64" t="s">
        <v>18</v>
      </c>
      <c r="O1854" s="66"/>
      <c r="P1854" s="66"/>
      <c r="T1854" s="66"/>
      <c r="U1854" s="65" t="s">
        <v>408</v>
      </c>
      <c r="V1854" s="65" t="s">
        <v>14381</v>
      </c>
      <c r="W1854" s="66"/>
      <c r="Y1854" s="66"/>
      <c r="Z1854" s="66"/>
      <c r="AA1854" s="65" t="s">
        <v>14382</v>
      </c>
      <c r="AQ1854" s="64">
        <v>1452.6</v>
      </c>
      <c r="AV1854" s="66"/>
      <c r="AW1854" s="66"/>
      <c r="AX1854" s="66"/>
      <c r="AY1854" s="67" t="s">
        <v>16250</v>
      </c>
      <c r="BE1854" s="66"/>
    </row>
    <row r="1855" spans="1:58">
      <c r="A1855" s="9" t="str">
        <f t="shared" si="90"/>
        <v>2026-01</v>
      </c>
      <c r="B1855" s="9" t="str">
        <f>_xlfn.XLOOKUP(I1855,过机服务商重量差!A:A,过机服务商重量差!G:G)</f>
        <v>风清扬</v>
      </c>
      <c r="C1855" s="9" t="str">
        <f>IF(N1855="FBA","主营产品",IF(N1855="专线","专线",LOOKUP(1,0/((G1855&gt;=提成标准!D:D)*(G1855&lt;提成标准!E:E)),提成标准!C:C)))</f>
        <v>快递大货</v>
      </c>
      <c r="D1855" s="9">
        <f t="shared" si="91"/>
        <v>170</v>
      </c>
      <c r="E1855" s="9">
        <f>_xlfn.XLOOKUP(C1855,提成标准!C:C,提成标准!H:H,"")</f>
        <v>0.1</v>
      </c>
      <c r="F1855" s="9">
        <f t="shared" si="92"/>
        <v>17</v>
      </c>
      <c r="G1855" s="9">
        <f>_xlfn.XLOOKUP(I1855,过机服务商重量差!A:A,过机服务商重量差!L:L)</f>
        <v>170</v>
      </c>
      <c r="H1855" s="9" t="str">
        <f ca="1">IFERROR(LOOKUP(1,0/((B1855=名单!B:B)*(VALUE(AY1855)&gt;=名单!E:E)*(VALUE(AY1855)&lt;=名单!G:G)*(AA1855="正常走货")),名单!H:H),"否")</f>
        <v>否</v>
      </c>
      <c r="I1855" s="64" t="s">
        <v>5624</v>
      </c>
      <c r="J1855" s="64" t="s">
        <v>5626</v>
      </c>
      <c r="L1855" s="65" t="s">
        <v>5627</v>
      </c>
      <c r="N1855" s="64" t="s">
        <v>18</v>
      </c>
      <c r="O1855" s="66"/>
      <c r="P1855" s="66"/>
      <c r="T1855" s="66"/>
      <c r="U1855" s="65" t="s">
        <v>156</v>
      </c>
      <c r="V1855" s="65" t="s">
        <v>14389</v>
      </c>
      <c r="W1855" s="66"/>
      <c r="Y1855" s="66"/>
      <c r="Z1855" s="66"/>
      <c r="AA1855" s="65" t="s">
        <v>14437</v>
      </c>
      <c r="AQ1855" s="64">
        <v>0</v>
      </c>
      <c r="AV1855" s="66"/>
      <c r="AW1855" s="66"/>
      <c r="AX1855" s="66"/>
      <c r="AY1855" s="67" t="s">
        <v>16251</v>
      </c>
      <c r="BE1855" s="66"/>
      <c r="BF1855" s="66"/>
    </row>
    <row r="1856" spans="1:58">
      <c r="A1856" s="9" t="str">
        <f t="shared" si="90"/>
        <v>2026-01</v>
      </c>
      <c r="B1856" s="9" t="str">
        <f>_xlfn.XLOOKUP(I1856,过机服务商重量差!A:A,过机服务商重量差!G:G)</f>
        <v>无崖子</v>
      </c>
      <c r="C1856" s="9" t="str">
        <f>IF(N1856="FBA","主营产品",IF(N1856="专线","专线",LOOKUP(1,0/((G1856&gt;=提成标准!D:D)*(G1856&lt;提成标准!E:E)),提成标准!C:C)))</f>
        <v>快递小货</v>
      </c>
      <c r="D1856" s="9">
        <f t="shared" si="91"/>
        <v>1</v>
      </c>
      <c r="E1856" s="9">
        <f>_xlfn.XLOOKUP(C1856,提成标准!C:C,提成标准!H:H,"")</f>
        <v>2</v>
      </c>
      <c r="F1856" s="9">
        <f t="shared" si="92"/>
        <v>2</v>
      </c>
      <c r="G1856" s="9">
        <f>_xlfn.XLOOKUP(I1856,过机服务商重量差!A:A,过机服务商重量差!L:L)</f>
        <v>11</v>
      </c>
      <c r="H1856" s="9" t="str">
        <f ca="1">IFERROR(LOOKUP(1,0/((B1856=名单!B:B)*(VALUE(AY1856)&gt;=名单!E:E)*(VALUE(AY1856)&lt;=名单!G:G)*(AA1856="正常走货")),名单!H:H),"否")</f>
        <v>是</v>
      </c>
      <c r="I1856" s="64" t="s">
        <v>5629</v>
      </c>
      <c r="J1856" s="64" t="s">
        <v>5631</v>
      </c>
      <c r="L1856" s="65" t="s">
        <v>3253</v>
      </c>
      <c r="N1856" s="64" t="s">
        <v>18</v>
      </c>
      <c r="O1856" s="66"/>
      <c r="P1856" s="66"/>
      <c r="T1856" s="66"/>
      <c r="U1856" s="65" t="s">
        <v>145</v>
      </c>
      <c r="V1856" s="65" t="s">
        <v>14410</v>
      </c>
      <c r="W1856" s="66"/>
      <c r="Y1856" s="66"/>
      <c r="Z1856" s="66"/>
      <c r="AA1856" s="65" t="s">
        <v>14382</v>
      </c>
      <c r="AQ1856" s="64">
        <v>0</v>
      </c>
      <c r="AV1856" s="66"/>
      <c r="AW1856" s="66"/>
      <c r="AX1856" s="66"/>
      <c r="AY1856" s="67" t="s">
        <v>16252</v>
      </c>
      <c r="BE1856" s="66"/>
    </row>
    <row r="1857" spans="1:58">
      <c r="A1857" s="9" t="str">
        <f t="shared" si="90"/>
        <v>2026-01</v>
      </c>
      <c r="B1857" s="9" t="str">
        <f>_xlfn.XLOOKUP(I1857,过机服务商重量差!A:A,过机服务商重量差!G:G)</f>
        <v>玉麒麟</v>
      </c>
      <c r="C1857" s="9" t="str">
        <f>IF(N1857="FBA","主营产品",IF(N1857="专线","专线",LOOKUP(1,0/((G1857&gt;=提成标准!D:D)*(G1857&lt;提成标准!E:E)),提成标准!C:C)))</f>
        <v>快递小货</v>
      </c>
      <c r="D1857" s="9">
        <f t="shared" si="91"/>
        <v>1</v>
      </c>
      <c r="E1857" s="9">
        <f>_xlfn.XLOOKUP(C1857,提成标准!C:C,提成标准!H:H,"")</f>
        <v>2</v>
      </c>
      <c r="F1857" s="9">
        <f t="shared" si="92"/>
        <v>2</v>
      </c>
      <c r="G1857" s="9">
        <f>_xlfn.XLOOKUP(I1857,过机服务商重量差!A:A,过机服务商重量差!L:L)</f>
        <v>0.5</v>
      </c>
      <c r="H1857" s="9" t="str">
        <f ca="1">IFERROR(LOOKUP(1,0/((B1857=名单!B:B)*(VALUE(AY1857)&gt;=名单!E:E)*(VALUE(AY1857)&lt;=名单!G:G)*(AA1857="正常走货")),名单!H:H),"否")</f>
        <v>否</v>
      </c>
      <c r="I1857" s="64" t="s">
        <v>5632</v>
      </c>
      <c r="J1857" s="64" t="s">
        <v>5634</v>
      </c>
      <c r="L1857" s="65" t="s">
        <v>17</v>
      </c>
      <c r="N1857" s="64" t="s">
        <v>18</v>
      </c>
      <c r="O1857" s="66"/>
      <c r="P1857" s="66"/>
      <c r="T1857" s="66"/>
      <c r="U1857" s="65" t="s">
        <v>152</v>
      </c>
      <c r="V1857" s="65" t="s">
        <v>14385</v>
      </c>
      <c r="W1857" s="66"/>
      <c r="Y1857" s="66"/>
      <c r="Z1857" s="66"/>
      <c r="AA1857" s="65" t="s">
        <v>14382</v>
      </c>
      <c r="AQ1857" s="64">
        <v>43.4</v>
      </c>
      <c r="AU1857" s="66"/>
      <c r="AV1857" s="66"/>
      <c r="AW1857" s="66"/>
      <c r="AX1857" s="66"/>
      <c r="AY1857" s="67" t="s">
        <v>16253</v>
      </c>
      <c r="BE1857" s="66"/>
    </row>
    <row r="1858" spans="1:58">
      <c r="A1858" s="9" t="str">
        <f t="shared" si="90"/>
        <v>2026-01</v>
      </c>
      <c r="B1858" s="9" t="str">
        <f>_xlfn.XLOOKUP(I1858,过机服务商重量差!A:A,过机服务商重量差!G:G)</f>
        <v>玉麒麟</v>
      </c>
      <c r="C1858" s="9" t="str">
        <f>IF(N1858="FBA","主营产品",IF(N1858="专线","专线",LOOKUP(1,0/((G1858&gt;=提成标准!D:D)*(G1858&lt;提成标准!E:E)),提成标准!C:C)))</f>
        <v>快递小货</v>
      </c>
      <c r="D1858" s="9">
        <f t="shared" si="91"/>
        <v>1</v>
      </c>
      <c r="E1858" s="9">
        <f>_xlfn.XLOOKUP(C1858,提成标准!C:C,提成标准!H:H,"")</f>
        <v>2</v>
      </c>
      <c r="F1858" s="9">
        <f t="shared" si="92"/>
        <v>2</v>
      </c>
      <c r="G1858" s="9">
        <f>_xlfn.XLOOKUP(I1858,过机服务商重量差!A:A,过机服务商重量差!L:L)</f>
        <v>12.5</v>
      </c>
      <c r="H1858" s="9" t="str">
        <f ca="1">IFERROR(LOOKUP(1,0/((B1858=名单!B:B)*(VALUE(AY1858)&gt;=名单!E:E)*(VALUE(AY1858)&lt;=名单!G:G)*(AA1858="正常走货")),名单!H:H),"否")</f>
        <v>否</v>
      </c>
      <c r="I1858" s="64" t="s">
        <v>5635</v>
      </c>
      <c r="J1858" s="64" t="s">
        <v>5637</v>
      </c>
      <c r="L1858" s="65" t="s">
        <v>17</v>
      </c>
      <c r="N1858" s="64" t="s">
        <v>18</v>
      </c>
      <c r="O1858" s="66"/>
      <c r="P1858" s="66"/>
      <c r="T1858" s="66"/>
      <c r="U1858" s="65" t="s">
        <v>145</v>
      </c>
      <c r="V1858" s="65" t="s">
        <v>14410</v>
      </c>
      <c r="W1858" s="66"/>
      <c r="Y1858" s="66"/>
      <c r="Z1858" s="66"/>
      <c r="AA1858" s="65" t="s">
        <v>14382</v>
      </c>
      <c r="AQ1858" s="64">
        <v>135.4</v>
      </c>
      <c r="AU1858" s="66"/>
      <c r="AV1858" s="66"/>
      <c r="AW1858" s="66"/>
      <c r="AX1858" s="66"/>
      <c r="AY1858" s="67" t="s">
        <v>16254</v>
      </c>
      <c r="BE1858" s="66"/>
      <c r="BF1858" s="66"/>
    </row>
    <row r="1859" spans="1:58">
      <c r="A1859" s="9" t="str">
        <f t="shared" si="90"/>
        <v>2026-01</v>
      </c>
      <c r="B1859" s="9" t="str">
        <f>_xlfn.XLOOKUP(I1859,过机服务商重量差!A:A,过机服务商重量差!G:G)</f>
        <v>玉麒麟</v>
      </c>
      <c r="C1859" s="9" t="str">
        <f>IF(N1859="FBA","主营产品",IF(N1859="专线","专线",LOOKUP(1,0/((G1859&gt;=提成标准!D:D)*(G1859&lt;提成标准!E:E)),提成标准!C:C)))</f>
        <v>快递大货</v>
      </c>
      <c r="D1859" s="9">
        <f t="shared" si="91"/>
        <v>29</v>
      </c>
      <c r="E1859" s="9">
        <f>_xlfn.XLOOKUP(C1859,提成标准!C:C,提成标准!H:H,"")</f>
        <v>0.1</v>
      </c>
      <c r="F1859" s="9">
        <f t="shared" si="92"/>
        <v>2.9</v>
      </c>
      <c r="G1859" s="9">
        <f>_xlfn.XLOOKUP(I1859,过机服务商重量差!A:A,过机服务商重量差!L:L)</f>
        <v>29</v>
      </c>
      <c r="H1859" s="9" t="str">
        <f ca="1">IFERROR(LOOKUP(1,0/((B1859=名单!B:B)*(VALUE(AY1859)&gt;=名单!E:E)*(VALUE(AY1859)&lt;=名单!G:G)*(AA1859="正常走货")),名单!H:H),"否")</f>
        <v>否</v>
      </c>
      <c r="I1859" s="64" t="s">
        <v>5638</v>
      </c>
      <c r="J1859" s="64" t="s">
        <v>5640</v>
      </c>
      <c r="L1859" s="65" t="s">
        <v>17</v>
      </c>
      <c r="N1859" s="64" t="s">
        <v>18</v>
      </c>
      <c r="O1859" s="66"/>
      <c r="P1859" s="66"/>
      <c r="T1859" s="66"/>
      <c r="U1859" s="65" t="s">
        <v>292</v>
      </c>
      <c r="V1859" s="65" t="s">
        <v>14413</v>
      </c>
      <c r="W1859" s="66"/>
      <c r="Y1859" s="66"/>
      <c r="Z1859" s="66"/>
      <c r="AA1859" s="65" t="s">
        <v>14382</v>
      </c>
      <c r="AQ1859" s="64">
        <v>159.64</v>
      </c>
      <c r="AU1859" s="66"/>
      <c r="AV1859" s="66"/>
      <c r="AX1859" s="66"/>
      <c r="AY1859" s="67" t="s">
        <v>16255</v>
      </c>
      <c r="BE1859" s="66"/>
    </row>
    <row r="1860" spans="1:58">
      <c r="A1860" s="9" t="str">
        <f t="shared" si="90"/>
        <v>2026-01</v>
      </c>
      <c r="B1860" s="9" t="str">
        <f>_xlfn.XLOOKUP(I1860,过机服务商重量差!A:A,过机服务商重量差!G:G)</f>
        <v>007</v>
      </c>
      <c r="C1860" s="9" t="str">
        <f>IF(N1860="FBA","主营产品",IF(N1860="专线","专线",LOOKUP(1,0/((G1860&gt;=提成标准!D:D)*(G1860&lt;提成标准!E:E)),提成标准!C:C)))</f>
        <v>快递大货</v>
      </c>
      <c r="D1860" s="9">
        <f t="shared" si="91"/>
        <v>49</v>
      </c>
      <c r="E1860" s="9">
        <f>_xlfn.XLOOKUP(C1860,提成标准!C:C,提成标准!H:H,"")</f>
        <v>0.1</v>
      </c>
      <c r="F1860" s="9">
        <f t="shared" si="92"/>
        <v>4.9</v>
      </c>
      <c r="G1860" s="9">
        <f>_xlfn.XLOOKUP(I1860,过机服务商重量差!A:A,过机服务商重量差!L:L)</f>
        <v>49</v>
      </c>
      <c r="H1860" s="9" t="str">
        <f ca="1">IFERROR(LOOKUP(1,0/((B1860=名单!B:B)*(VALUE(AY1860)&gt;=名单!E:E)*(VALUE(AY1860)&lt;=名单!G:G)*(AA1860="正常走货")),名单!H:H),"否")</f>
        <v>否</v>
      </c>
      <c r="I1860" s="64" t="s">
        <v>5641</v>
      </c>
      <c r="J1860" s="64" t="s">
        <v>5643</v>
      </c>
      <c r="L1860" s="65" t="s">
        <v>266</v>
      </c>
      <c r="N1860" s="64" t="s">
        <v>18</v>
      </c>
      <c r="O1860" s="66"/>
      <c r="P1860" s="66"/>
      <c r="T1860" s="66"/>
      <c r="U1860" s="65" t="s">
        <v>353</v>
      </c>
      <c r="V1860" s="65" t="s">
        <v>14389</v>
      </c>
      <c r="W1860" s="66"/>
      <c r="Y1860" s="66"/>
      <c r="Z1860" s="66"/>
      <c r="AA1860" s="65" t="s">
        <v>14382</v>
      </c>
      <c r="AQ1860" s="64">
        <v>519.4</v>
      </c>
      <c r="AV1860" s="66"/>
      <c r="AX1860" s="66"/>
      <c r="AY1860" s="67" t="s">
        <v>16256</v>
      </c>
      <c r="BE1860" s="66"/>
      <c r="BF1860" s="66"/>
    </row>
    <row r="1861" spans="1:58">
      <c r="A1861" s="9" t="str">
        <f t="shared" ref="A1861:A1914" si="93">MID(AY1861,1,7)</f>
        <v>2026-01</v>
      </c>
      <c r="B1861" s="9" t="str">
        <f>_xlfn.XLOOKUP(I1861,过机服务商重量差!A:A,过机服务商重量差!G:G)</f>
        <v>玉麒麟</v>
      </c>
      <c r="C1861" s="9" t="str">
        <f>IF(N1861="FBA","主营产品",IF(N1861="专线","专线",LOOKUP(1,0/((G1861&gt;=提成标准!D:D)*(G1861&lt;提成标准!E:E)),提成标准!C:C)))</f>
        <v>快递大货</v>
      </c>
      <c r="D1861" s="9">
        <f t="shared" ref="D1861:D1916" si="94">IF(C1861="快递小货",1,IF(C1861="主营产品",0,G1861))</f>
        <v>71</v>
      </c>
      <c r="E1861" s="9">
        <f>_xlfn.XLOOKUP(C1861,提成标准!C:C,提成标准!H:H,"")</f>
        <v>0.1</v>
      </c>
      <c r="F1861" s="9">
        <f t="shared" ref="F1861:F1916" si="95">D1861*E1861</f>
        <v>7.1</v>
      </c>
      <c r="G1861" s="9">
        <f>_xlfn.XLOOKUP(I1861,过机服务商重量差!A:A,过机服务商重量差!L:L)</f>
        <v>71</v>
      </c>
      <c r="H1861" s="9" t="str">
        <f ca="1">IFERROR(LOOKUP(1,0/((B1861=名单!B:B)*(VALUE(AY1861)&gt;=名单!E:E)*(VALUE(AY1861)&lt;=名单!G:G)*(AA1861="正常走货")),名单!H:H),"否")</f>
        <v>否</v>
      </c>
      <c r="I1861" s="64" t="s">
        <v>5644</v>
      </c>
      <c r="J1861" s="64" t="s">
        <v>5646</v>
      </c>
      <c r="L1861" s="65" t="s">
        <v>17</v>
      </c>
      <c r="N1861" s="64" t="s">
        <v>18</v>
      </c>
      <c r="O1861" s="66"/>
      <c r="P1861" s="66"/>
      <c r="T1861" s="66"/>
      <c r="U1861" s="65" t="s">
        <v>471</v>
      </c>
      <c r="V1861" s="65" t="s">
        <v>14389</v>
      </c>
      <c r="W1861" s="66"/>
      <c r="Y1861" s="66"/>
      <c r="Z1861" s="66"/>
      <c r="AA1861" s="65" t="s">
        <v>14382</v>
      </c>
      <c r="AQ1861" s="64">
        <v>1199.1</v>
      </c>
      <c r="AU1861" s="66"/>
      <c r="AV1861" s="66"/>
      <c r="AW1861" s="66"/>
      <c r="AX1861" s="66"/>
      <c r="AY1861" s="67" t="s">
        <v>16257</v>
      </c>
      <c r="BC1861" s="66"/>
      <c r="BE1861" s="66"/>
      <c r="BF1861" s="66"/>
    </row>
    <row r="1862" spans="1:58">
      <c r="A1862" s="9" t="str">
        <f t="shared" si="93"/>
        <v>2026-01</v>
      </c>
      <c r="B1862" s="9" t="str">
        <f>_xlfn.XLOOKUP(I1862,过机服务商重量差!A:A,过机服务商重量差!G:G)</f>
        <v>无崖子</v>
      </c>
      <c r="C1862" s="9" t="str">
        <f>IF(N1862="FBA","主营产品",IF(N1862="专线","专线",LOOKUP(1,0/((G1862&gt;=提成标准!D:D)*(G1862&lt;提成标准!E:E)),提成标准!C:C)))</f>
        <v>快递小货</v>
      </c>
      <c r="D1862" s="9">
        <f t="shared" si="94"/>
        <v>1</v>
      </c>
      <c r="E1862" s="9">
        <f>_xlfn.XLOOKUP(C1862,提成标准!C:C,提成标准!H:H,"")</f>
        <v>2</v>
      </c>
      <c r="F1862" s="9">
        <f t="shared" si="95"/>
        <v>2</v>
      </c>
      <c r="G1862" s="9">
        <f>_xlfn.XLOOKUP(I1862,过机服务商重量差!A:A,过机服务商重量差!L:L)</f>
        <v>1</v>
      </c>
      <c r="H1862" s="9" t="str">
        <f ca="1">IFERROR(LOOKUP(1,0/((B1862=名单!B:B)*(VALUE(AY1862)&gt;=名单!E:E)*(VALUE(AY1862)&lt;=名单!G:G)*(AA1862="正常走货")),名单!H:H),"否")</f>
        <v>是</v>
      </c>
      <c r="I1862" s="64" t="s">
        <v>5647</v>
      </c>
      <c r="J1862" s="64" t="s">
        <v>5649</v>
      </c>
      <c r="L1862" s="65" t="s">
        <v>198</v>
      </c>
      <c r="N1862" s="64" t="s">
        <v>18</v>
      </c>
      <c r="O1862" s="66"/>
      <c r="P1862" s="66"/>
      <c r="T1862" s="66"/>
      <c r="U1862" s="65" t="s">
        <v>161</v>
      </c>
      <c r="V1862" s="65" t="s">
        <v>14381</v>
      </c>
      <c r="W1862" s="66"/>
      <c r="Y1862" s="66"/>
      <c r="Z1862" s="66"/>
      <c r="AA1862" s="65" t="s">
        <v>14382</v>
      </c>
      <c r="AQ1862" s="64">
        <v>0.900000000000006</v>
      </c>
      <c r="AV1862" s="66"/>
      <c r="AX1862" s="66"/>
      <c r="AY1862" s="67" t="s">
        <v>16258</v>
      </c>
      <c r="BC1862" s="66"/>
      <c r="BE1862" s="66"/>
    </row>
    <row r="1863" spans="1:58">
      <c r="A1863" s="9" t="str">
        <f t="shared" si="93"/>
        <v>2026-01</v>
      </c>
      <c r="B1863" s="9" t="str">
        <f>_xlfn.XLOOKUP(I1863,过机服务商重量差!A:A,过机服务商重量差!G:G)</f>
        <v>玉麒麟</v>
      </c>
      <c r="C1863" s="9" t="str">
        <f>IF(N1863="FBA","主营产品",IF(N1863="专线","专线",LOOKUP(1,0/((G1863&gt;=提成标准!D:D)*(G1863&lt;提成标准!E:E)),提成标准!C:C)))</f>
        <v>快递小货</v>
      </c>
      <c r="D1863" s="9">
        <f t="shared" si="94"/>
        <v>1</v>
      </c>
      <c r="E1863" s="9">
        <f>_xlfn.XLOOKUP(C1863,提成标准!C:C,提成标准!H:H,"")</f>
        <v>2</v>
      </c>
      <c r="F1863" s="9">
        <f t="shared" si="95"/>
        <v>2</v>
      </c>
      <c r="G1863" s="9">
        <f>_xlfn.XLOOKUP(I1863,过机服务商重量差!A:A,过机服务商重量差!L:L)</f>
        <v>11</v>
      </c>
      <c r="H1863" s="9" t="str">
        <f ca="1">IFERROR(LOOKUP(1,0/((B1863=名单!B:B)*(VALUE(AY1863)&gt;=名单!E:E)*(VALUE(AY1863)&lt;=名单!G:G)*(AA1863="正常走货")),名单!H:H),"否")</f>
        <v>否</v>
      </c>
      <c r="I1863" s="64" t="s">
        <v>5650</v>
      </c>
      <c r="J1863" s="64" t="s">
        <v>5652</v>
      </c>
      <c r="L1863" s="65" t="s">
        <v>17</v>
      </c>
      <c r="N1863" s="64" t="s">
        <v>18</v>
      </c>
      <c r="O1863" s="66"/>
      <c r="P1863" s="66"/>
      <c r="T1863" s="66"/>
      <c r="U1863" s="65" t="s">
        <v>145</v>
      </c>
      <c r="V1863" s="65" t="s">
        <v>14410</v>
      </c>
      <c r="W1863" s="66"/>
      <c r="Y1863" s="66"/>
      <c r="Z1863" s="66"/>
      <c r="AA1863" s="65" t="s">
        <v>14382</v>
      </c>
      <c r="AQ1863" s="64">
        <v>1190.25</v>
      </c>
      <c r="AU1863" s="66"/>
      <c r="AV1863" s="66"/>
      <c r="AW1863" s="66"/>
      <c r="AX1863" s="66"/>
      <c r="AY1863" s="67" t="s">
        <v>16259</v>
      </c>
      <c r="BE1863" s="66"/>
    </row>
    <row r="1864" spans="1:58">
      <c r="A1864" s="9" t="str">
        <f t="shared" si="93"/>
        <v>2026-01</v>
      </c>
      <c r="B1864" s="9" t="str">
        <f>_xlfn.XLOOKUP(I1864,过机服务商重量差!A:A,过机服务商重量差!G:G)</f>
        <v>玉麒麟</v>
      </c>
      <c r="C1864" s="9" t="str">
        <f>IF(N1864="FBA","主营产品",IF(N1864="专线","专线",LOOKUP(1,0/((G1864&gt;=提成标准!D:D)*(G1864&lt;提成标准!E:E)),提成标准!C:C)))</f>
        <v>快递小货</v>
      </c>
      <c r="D1864" s="9">
        <f t="shared" si="94"/>
        <v>1</v>
      </c>
      <c r="E1864" s="9">
        <f>_xlfn.XLOOKUP(C1864,提成标准!C:C,提成标准!H:H,"")</f>
        <v>2</v>
      </c>
      <c r="F1864" s="9">
        <f t="shared" si="95"/>
        <v>2</v>
      </c>
      <c r="G1864" s="9">
        <f>_xlfn.XLOOKUP(I1864,过机服务商重量差!A:A,过机服务商重量差!L:L)</f>
        <v>1</v>
      </c>
      <c r="H1864" s="9" t="str">
        <f ca="1">IFERROR(LOOKUP(1,0/((B1864=名单!B:B)*(VALUE(AY1864)&gt;=名单!E:E)*(VALUE(AY1864)&lt;=名单!G:G)*(AA1864="正常走货")),名单!H:H),"否")</f>
        <v>否</v>
      </c>
      <c r="I1864" s="64" t="s">
        <v>5653</v>
      </c>
      <c r="J1864" s="64" t="s">
        <v>5655</v>
      </c>
      <c r="L1864" s="65" t="s">
        <v>17</v>
      </c>
      <c r="N1864" s="64" t="s">
        <v>18</v>
      </c>
      <c r="O1864" s="66"/>
      <c r="P1864" s="66"/>
      <c r="T1864" s="66"/>
      <c r="U1864" s="65" t="s">
        <v>3423</v>
      </c>
      <c r="V1864" s="65" t="s">
        <v>14389</v>
      </c>
      <c r="W1864" s="66"/>
      <c r="Y1864" s="66"/>
      <c r="Z1864" s="66"/>
      <c r="AA1864" s="65" t="s">
        <v>14382</v>
      </c>
      <c r="AQ1864" s="64">
        <v>68</v>
      </c>
      <c r="AU1864" s="66"/>
      <c r="AV1864" s="66"/>
      <c r="AW1864" s="66"/>
      <c r="AX1864" s="66"/>
      <c r="AY1864" s="67" t="s">
        <v>16260</v>
      </c>
      <c r="BC1864" s="66"/>
    </row>
    <row r="1865" spans="1:58">
      <c r="A1865" s="9" t="str">
        <f t="shared" si="93"/>
        <v>2026-01</v>
      </c>
      <c r="B1865" s="9" t="str">
        <f>_xlfn.XLOOKUP(I1865,过机服务商重量差!A:A,过机服务商重量差!G:G)</f>
        <v>风清扬</v>
      </c>
      <c r="C1865" s="9" t="str">
        <f>IF(N1865="FBA","主营产品",IF(N1865="专线","专线",LOOKUP(1,0/((G1865&gt;=提成标准!D:D)*(G1865&lt;提成标准!E:E)),提成标准!C:C)))</f>
        <v>快递大货</v>
      </c>
      <c r="D1865" s="9">
        <f t="shared" si="94"/>
        <v>21</v>
      </c>
      <c r="E1865" s="9">
        <f>_xlfn.XLOOKUP(C1865,提成标准!C:C,提成标准!H:H,"")</f>
        <v>0.1</v>
      </c>
      <c r="F1865" s="9">
        <f t="shared" si="95"/>
        <v>2.1</v>
      </c>
      <c r="G1865" s="9">
        <f>_xlfn.XLOOKUP(I1865,过机服务商重量差!A:A,过机服务商重量差!L:L)</f>
        <v>21</v>
      </c>
      <c r="H1865" s="9" t="str">
        <f ca="1">IFERROR(LOOKUP(1,0/((B1865=名单!B:B)*(VALUE(AY1865)&gt;=名单!E:E)*(VALUE(AY1865)&lt;=名单!G:G)*(AA1865="正常走货")),名单!H:H),"否")</f>
        <v>否</v>
      </c>
      <c r="I1865" s="64" t="s">
        <v>5656</v>
      </c>
      <c r="J1865" s="64" t="s">
        <v>5658</v>
      </c>
      <c r="L1865" s="65" t="s">
        <v>317</v>
      </c>
      <c r="N1865" s="64" t="s">
        <v>18</v>
      </c>
      <c r="O1865" s="66"/>
      <c r="P1865" s="66"/>
      <c r="T1865" s="66"/>
      <c r="U1865" s="65" t="s">
        <v>1567</v>
      </c>
      <c r="V1865" s="65" t="s">
        <v>14389</v>
      </c>
      <c r="W1865" s="66"/>
      <c r="Y1865" s="66"/>
      <c r="Z1865" s="66"/>
      <c r="AA1865" s="65" t="s">
        <v>14382</v>
      </c>
      <c r="AQ1865" s="64">
        <v>100</v>
      </c>
      <c r="AU1865" s="66"/>
      <c r="AV1865" s="66"/>
      <c r="AW1865" s="66"/>
      <c r="AX1865" s="66"/>
      <c r="AY1865" s="67" t="s">
        <v>16261</v>
      </c>
      <c r="BE1865" s="66"/>
    </row>
    <row r="1866" spans="1:58">
      <c r="A1866" s="9" t="str">
        <f t="shared" si="93"/>
        <v>2026-01</v>
      </c>
      <c r="B1866" s="9" t="str">
        <f>_xlfn.XLOOKUP(I1866,过机服务商重量差!A:A,过机服务商重量差!G:G)</f>
        <v>玉麒麟</v>
      </c>
      <c r="C1866" s="9" t="str">
        <f>IF(N1866="FBA","主营产品",IF(N1866="专线","专线",LOOKUP(1,0/((G1866&gt;=提成标准!D:D)*(G1866&lt;提成标准!E:E)),提成标准!C:C)))</f>
        <v>快递小货</v>
      </c>
      <c r="D1866" s="9">
        <f t="shared" si="94"/>
        <v>1</v>
      </c>
      <c r="E1866" s="9">
        <f>_xlfn.XLOOKUP(C1866,提成标准!C:C,提成标准!H:H,"")</f>
        <v>2</v>
      </c>
      <c r="F1866" s="9">
        <f t="shared" si="95"/>
        <v>2</v>
      </c>
      <c r="G1866" s="9">
        <f>_xlfn.XLOOKUP(I1866,过机服务商重量差!A:A,过机服务商重量差!L:L)</f>
        <v>8.5</v>
      </c>
      <c r="H1866" s="9" t="str">
        <f ca="1">IFERROR(LOOKUP(1,0/((B1866=名单!B:B)*(VALUE(AY1866)&gt;=名单!E:E)*(VALUE(AY1866)&lt;=名单!G:G)*(AA1866="正常走货")),名单!H:H),"否")</f>
        <v>否</v>
      </c>
      <c r="I1866" s="64" t="s">
        <v>5659</v>
      </c>
      <c r="J1866" s="64" t="s">
        <v>5661</v>
      </c>
      <c r="L1866" s="65" t="s">
        <v>24</v>
      </c>
      <c r="N1866" s="64" t="s">
        <v>18</v>
      </c>
      <c r="O1866" s="66"/>
      <c r="P1866" s="66"/>
      <c r="T1866" s="66"/>
      <c r="U1866" s="65" t="s">
        <v>4015</v>
      </c>
      <c r="V1866" s="65" t="s">
        <v>14413</v>
      </c>
      <c r="W1866" s="66"/>
      <c r="Y1866" s="66"/>
      <c r="Z1866" s="66"/>
      <c r="AA1866" s="65" t="s">
        <v>14382</v>
      </c>
      <c r="AQ1866" s="64">
        <v>63.4</v>
      </c>
      <c r="AU1866" s="66"/>
      <c r="AV1866" s="66"/>
      <c r="AW1866" s="66"/>
      <c r="AX1866" s="66"/>
      <c r="AY1866" s="67" t="s">
        <v>16262</v>
      </c>
      <c r="BE1866" s="66"/>
    </row>
    <row r="1867" spans="1:58">
      <c r="A1867" s="9" t="str">
        <f t="shared" si="93"/>
        <v>2026-01</v>
      </c>
      <c r="B1867" s="9" t="str">
        <f>_xlfn.XLOOKUP(I1867,过机服务商重量差!A:A,过机服务商重量差!G:G)</f>
        <v>帅时莹</v>
      </c>
      <c r="C1867" s="9" t="str">
        <f>IF(N1867="FBA","主营产品",IF(N1867="专线","专线",LOOKUP(1,0/((G1867&gt;=提成标准!D:D)*(G1867&lt;提成标准!E:E)),提成标准!C:C)))</f>
        <v>快递大货</v>
      </c>
      <c r="D1867" s="9">
        <f t="shared" si="94"/>
        <v>973</v>
      </c>
      <c r="E1867" s="9">
        <f>_xlfn.XLOOKUP(C1867,提成标准!C:C,提成标准!H:H,"")</f>
        <v>0.1</v>
      </c>
      <c r="F1867" s="9">
        <f t="shared" si="95"/>
        <v>97.3</v>
      </c>
      <c r="G1867" s="9">
        <f>_xlfn.XLOOKUP(I1867,过机服务商重量差!A:A,过机服务商重量差!L:L)</f>
        <v>973</v>
      </c>
      <c r="H1867" s="9" t="str">
        <f ca="1">IFERROR(LOOKUP(1,0/((B1867=名单!B:B)*(VALUE(AY1867)&gt;=名单!E:E)*(VALUE(AY1867)&lt;=名单!G:G)*(AA1867="正常走货")),名单!H:H),"否")</f>
        <v>否</v>
      </c>
      <c r="I1867" s="64" t="s">
        <v>5662</v>
      </c>
      <c r="J1867" s="64" t="s">
        <v>36</v>
      </c>
      <c r="L1867" s="65" t="s">
        <v>4930</v>
      </c>
      <c r="N1867" s="64" t="s">
        <v>18</v>
      </c>
      <c r="O1867" s="66"/>
      <c r="P1867" s="66"/>
      <c r="T1867" s="66"/>
      <c r="U1867" s="65" t="s">
        <v>1701</v>
      </c>
      <c r="V1867" s="65" t="s">
        <v>14413</v>
      </c>
      <c r="W1867" s="66"/>
      <c r="Y1867" s="66"/>
      <c r="Z1867" s="66"/>
      <c r="AA1867" s="65" t="s">
        <v>14382</v>
      </c>
      <c r="AQ1867" s="64">
        <v>1522.4</v>
      </c>
      <c r="AV1867" s="66"/>
      <c r="AW1867" s="66"/>
      <c r="AX1867" s="66"/>
      <c r="AY1867" s="67" t="s">
        <v>16263</v>
      </c>
      <c r="BE1867" s="66"/>
    </row>
    <row r="1868" spans="1:58">
      <c r="A1868" s="9" t="str">
        <f t="shared" si="93"/>
        <v>2026-01</v>
      </c>
      <c r="B1868" s="9" t="str">
        <f>_xlfn.XLOOKUP(I1868,过机服务商重量差!A:A,过机服务商重量差!G:G)</f>
        <v>无崖子</v>
      </c>
      <c r="C1868" s="9" t="str">
        <f>IF(N1868="FBA","主营产品",IF(N1868="专线","专线",LOOKUP(1,0/((G1868&gt;=提成标准!D:D)*(G1868&lt;提成标准!E:E)),提成标准!C:C)))</f>
        <v>快递小货</v>
      </c>
      <c r="D1868" s="9">
        <f t="shared" si="94"/>
        <v>1</v>
      </c>
      <c r="E1868" s="9">
        <f>_xlfn.XLOOKUP(C1868,提成标准!C:C,提成标准!H:H,"")</f>
        <v>2</v>
      </c>
      <c r="F1868" s="9">
        <f t="shared" si="95"/>
        <v>2</v>
      </c>
      <c r="G1868" s="9">
        <f>_xlfn.XLOOKUP(I1868,过机服务商重量差!A:A,过机服务商重量差!L:L)</f>
        <v>0.5</v>
      </c>
      <c r="H1868" s="9" t="str">
        <f ca="1">IFERROR(LOOKUP(1,0/((B1868=名单!B:B)*(VALUE(AY1868)&gt;=名单!E:E)*(VALUE(AY1868)&lt;=名单!G:G)*(AA1868="正常走货")),名单!H:H),"否")</f>
        <v>是</v>
      </c>
      <c r="I1868" s="64" t="s">
        <v>5664</v>
      </c>
      <c r="J1868" s="64" t="s">
        <v>5666</v>
      </c>
      <c r="L1868" s="65" t="s">
        <v>590</v>
      </c>
      <c r="N1868" s="64" t="s">
        <v>18</v>
      </c>
      <c r="O1868" s="66"/>
      <c r="P1868" s="66"/>
      <c r="T1868" s="66"/>
      <c r="U1868" s="65" t="s">
        <v>292</v>
      </c>
      <c r="V1868" s="65" t="s">
        <v>14413</v>
      </c>
      <c r="W1868" s="66"/>
      <c r="Y1868" s="66"/>
      <c r="Z1868" s="66"/>
      <c r="AA1868" s="65" t="s">
        <v>14382</v>
      </c>
      <c r="AQ1868" s="64">
        <v>71.7</v>
      </c>
      <c r="AU1868" s="66"/>
      <c r="AV1868" s="66"/>
      <c r="AX1868" s="66"/>
      <c r="AY1868" s="67" t="s">
        <v>16264</v>
      </c>
      <c r="BC1868" s="66"/>
      <c r="BE1868" s="66"/>
      <c r="BF1868" s="66"/>
    </row>
    <row r="1869" spans="1:58">
      <c r="A1869" s="9" t="str">
        <f t="shared" si="93"/>
        <v>2026-01</v>
      </c>
      <c r="B1869" s="9" t="str">
        <f>_xlfn.XLOOKUP(I1869,过机服务商重量差!A:A,过机服务商重量差!G:G)</f>
        <v>玉麒麟</v>
      </c>
      <c r="C1869" s="9" t="str">
        <f>IF(N1869="FBA","主营产品",IF(N1869="专线","专线",LOOKUP(1,0/((G1869&gt;=提成标准!D:D)*(G1869&lt;提成标准!E:E)),提成标准!C:C)))</f>
        <v>快递小货</v>
      </c>
      <c r="D1869" s="9">
        <f t="shared" si="94"/>
        <v>1</v>
      </c>
      <c r="E1869" s="9">
        <f>_xlfn.XLOOKUP(C1869,提成标准!C:C,提成标准!H:H,"")</f>
        <v>2</v>
      </c>
      <c r="F1869" s="9">
        <f t="shared" si="95"/>
        <v>2</v>
      </c>
      <c r="G1869" s="9">
        <f>_xlfn.XLOOKUP(I1869,过机服务商重量差!A:A,过机服务商重量差!L:L)</f>
        <v>12</v>
      </c>
      <c r="H1869" s="9" t="str">
        <f ca="1">IFERROR(LOOKUP(1,0/((B1869=名单!B:B)*(VALUE(AY1869)&gt;=名单!E:E)*(VALUE(AY1869)&lt;=名单!G:G)*(AA1869="正常走货")),名单!H:H),"否")</f>
        <v>否</v>
      </c>
      <c r="I1869" s="64" t="s">
        <v>5667</v>
      </c>
      <c r="J1869" s="64" t="s">
        <v>5669</v>
      </c>
      <c r="L1869" s="65" t="s">
        <v>24</v>
      </c>
      <c r="N1869" s="64" t="s">
        <v>18</v>
      </c>
      <c r="O1869" s="66"/>
      <c r="P1869" s="66"/>
      <c r="T1869" s="66"/>
      <c r="U1869" s="65" t="s">
        <v>2871</v>
      </c>
      <c r="V1869" s="65" t="s">
        <v>14385</v>
      </c>
      <c r="W1869" s="66"/>
      <c r="Y1869" s="66"/>
      <c r="Z1869" s="66"/>
      <c r="AA1869" s="65" t="s">
        <v>14437</v>
      </c>
      <c r="AQ1869" s="64">
        <v>0</v>
      </c>
      <c r="AV1869" s="66"/>
      <c r="AW1869" s="66"/>
      <c r="AX1869" s="66"/>
      <c r="AY1869" s="67" t="s">
        <v>16265</v>
      </c>
      <c r="BE1869" s="66"/>
    </row>
    <row r="1870" spans="1:58">
      <c r="A1870" s="9" t="str">
        <f t="shared" si="93"/>
        <v>2026-01</v>
      </c>
      <c r="B1870" s="9" t="str">
        <f>_xlfn.XLOOKUP(I1870,过机服务商重量差!A:A,过机服务商重量差!G:G)</f>
        <v>玉麒麟</v>
      </c>
      <c r="C1870" s="9" t="str">
        <f>IF(N1870="FBA","主营产品",IF(N1870="专线","专线",LOOKUP(1,0/((G1870&gt;=提成标准!D:D)*(G1870&lt;提成标准!E:E)),提成标准!C:C)))</f>
        <v>快递小货</v>
      </c>
      <c r="D1870" s="9">
        <f t="shared" si="94"/>
        <v>1</v>
      </c>
      <c r="E1870" s="9">
        <f>_xlfn.XLOOKUP(C1870,提成标准!C:C,提成标准!H:H,"")</f>
        <v>2</v>
      </c>
      <c r="F1870" s="9">
        <f t="shared" si="95"/>
        <v>2</v>
      </c>
      <c r="G1870" s="9">
        <f>_xlfn.XLOOKUP(I1870,过机服务商重量差!A:A,过机服务商重量差!L:L)</f>
        <v>5.5</v>
      </c>
      <c r="H1870" s="9" t="str">
        <f ca="1">IFERROR(LOOKUP(1,0/((B1870=名单!B:B)*(VALUE(AY1870)&gt;=名单!E:E)*(VALUE(AY1870)&lt;=名单!G:G)*(AA1870="正常走货")),名单!H:H),"否")</f>
        <v>否</v>
      </c>
      <c r="I1870" s="64" t="s">
        <v>5670</v>
      </c>
      <c r="J1870" s="64" t="s">
        <v>5672</v>
      </c>
      <c r="L1870" s="65" t="s">
        <v>17</v>
      </c>
      <c r="N1870" s="64" t="s">
        <v>18</v>
      </c>
      <c r="O1870" s="66"/>
      <c r="P1870" s="66"/>
      <c r="T1870" s="66"/>
      <c r="U1870" s="65" t="s">
        <v>99</v>
      </c>
      <c r="V1870" s="65" t="s">
        <v>14413</v>
      </c>
      <c r="W1870" s="66"/>
      <c r="Y1870" s="66"/>
      <c r="Z1870" s="66"/>
      <c r="AA1870" s="65" t="s">
        <v>14382</v>
      </c>
      <c r="AQ1870" s="64">
        <v>66</v>
      </c>
      <c r="AV1870" s="66"/>
      <c r="AX1870" s="66"/>
      <c r="AY1870" s="67" t="s">
        <v>16266</v>
      </c>
      <c r="BE1870" s="66"/>
    </row>
    <row r="1871" spans="1:58">
      <c r="A1871" s="9" t="str">
        <f t="shared" si="93"/>
        <v>2026-01</v>
      </c>
      <c r="B1871" s="9" t="str">
        <f>_xlfn.XLOOKUP(I1871,过机服务商重量差!A:A,过机服务商重量差!G:G)</f>
        <v>帅时莹</v>
      </c>
      <c r="C1871" s="9" t="str">
        <f>IF(N1871="FBA","主营产品",IF(N1871="专线","专线",LOOKUP(1,0/((G1871&gt;=提成标准!D:D)*(G1871&lt;提成标准!E:E)),提成标准!C:C)))</f>
        <v>快递小货</v>
      </c>
      <c r="D1871" s="9">
        <f t="shared" si="94"/>
        <v>1</v>
      </c>
      <c r="E1871" s="9">
        <f>_xlfn.XLOOKUP(C1871,提成标准!C:C,提成标准!H:H,"")</f>
        <v>2</v>
      </c>
      <c r="F1871" s="9">
        <f t="shared" si="95"/>
        <v>2</v>
      </c>
      <c r="G1871" s="9">
        <f>_xlfn.XLOOKUP(I1871,过机服务商重量差!A:A,过机服务商重量差!L:L)</f>
        <v>11.5</v>
      </c>
      <c r="H1871" s="9" t="str">
        <f ca="1">IFERROR(LOOKUP(1,0/((B1871=名单!B:B)*(VALUE(AY1871)&gt;=名单!E:E)*(VALUE(AY1871)&lt;=名单!G:G)*(AA1871="正常走货")),名单!H:H),"否")</f>
        <v>否</v>
      </c>
      <c r="I1871" s="64" t="s">
        <v>5673</v>
      </c>
      <c r="J1871" s="64" t="s">
        <v>5675</v>
      </c>
      <c r="L1871" s="65" t="s">
        <v>586</v>
      </c>
      <c r="N1871" s="64" t="s">
        <v>18</v>
      </c>
      <c r="O1871" s="66"/>
      <c r="P1871" s="66"/>
      <c r="T1871" s="66"/>
      <c r="U1871" s="65" t="s">
        <v>191</v>
      </c>
      <c r="V1871" s="65" t="s">
        <v>14413</v>
      </c>
      <c r="W1871" s="66"/>
      <c r="Y1871" s="66"/>
      <c r="Z1871" s="66"/>
      <c r="AA1871" s="65" t="s">
        <v>14382</v>
      </c>
      <c r="AQ1871" s="64">
        <v>112.87</v>
      </c>
      <c r="AU1871" s="66"/>
      <c r="AV1871" s="66"/>
      <c r="AX1871" s="66"/>
      <c r="AY1871" s="67" t="s">
        <v>16267</v>
      </c>
      <c r="BC1871" s="66"/>
      <c r="BE1871" s="66"/>
    </row>
    <row r="1872" spans="1:58">
      <c r="A1872" s="9" t="str">
        <f t="shared" si="93"/>
        <v>2026-01</v>
      </c>
      <c r="B1872" s="9" t="str">
        <f>_xlfn.XLOOKUP(I1872,过机服务商重量差!A:A,过机服务商重量差!G:G)</f>
        <v>玉麒麟</v>
      </c>
      <c r="C1872" s="9" t="str">
        <f>IF(N1872="FBA","主营产品",IF(N1872="专线","专线",LOOKUP(1,0/((G1872&gt;=提成标准!D:D)*(G1872&lt;提成标准!E:E)),提成标准!C:C)))</f>
        <v>快递大货</v>
      </c>
      <c r="D1872" s="9">
        <f t="shared" si="94"/>
        <v>25</v>
      </c>
      <c r="E1872" s="9">
        <f>_xlfn.XLOOKUP(C1872,提成标准!C:C,提成标准!H:H,"")</f>
        <v>0.1</v>
      </c>
      <c r="F1872" s="9">
        <f t="shared" si="95"/>
        <v>2.5</v>
      </c>
      <c r="G1872" s="9">
        <f>_xlfn.XLOOKUP(I1872,过机服务商重量差!A:A,过机服务商重量差!L:L)</f>
        <v>25</v>
      </c>
      <c r="H1872" s="9" t="str">
        <f ca="1">IFERROR(LOOKUP(1,0/((B1872=名单!B:B)*(VALUE(AY1872)&gt;=名单!E:E)*(VALUE(AY1872)&lt;=名单!G:G)*(AA1872="正常走货")),名单!H:H),"否")</f>
        <v>否</v>
      </c>
      <c r="I1872" s="64" t="s">
        <v>5676</v>
      </c>
      <c r="J1872" s="64" t="s">
        <v>5678</v>
      </c>
      <c r="L1872" s="65" t="s">
        <v>24</v>
      </c>
      <c r="N1872" s="64" t="s">
        <v>18</v>
      </c>
      <c r="O1872" s="66"/>
      <c r="P1872" s="66"/>
      <c r="T1872" s="66"/>
      <c r="U1872" s="65" t="s">
        <v>246</v>
      </c>
      <c r="V1872" s="65" t="s">
        <v>14389</v>
      </c>
      <c r="W1872" s="66"/>
      <c r="Y1872" s="66"/>
      <c r="Z1872" s="66"/>
      <c r="AA1872" s="65" t="s">
        <v>14382</v>
      </c>
      <c r="AQ1872" s="64">
        <v>351.1</v>
      </c>
      <c r="AV1872" s="66"/>
      <c r="AX1872" s="66"/>
      <c r="AY1872" s="67" t="s">
        <v>16268</v>
      </c>
      <c r="BE1872" s="66"/>
    </row>
    <row r="1873" spans="1:58">
      <c r="A1873" s="9" t="str">
        <f t="shared" si="93"/>
        <v>2026-01</v>
      </c>
      <c r="B1873" s="9" t="str">
        <f>_xlfn.XLOOKUP(I1873,过机服务商重量差!A:A,过机服务商重量差!G:G)</f>
        <v>玉麒麟</v>
      </c>
      <c r="C1873" s="9" t="str">
        <f>IF(N1873="FBA","主营产品",IF(N1873="专线","专线",LOOKUP(1,0/((G1873&gt;=提成标准!D:D)*(G1873&lt;提成标准!E:E)),提成标准!C:C)))</f>
        <v>快递大货</v>
      </c>
      <c r="D1873" s="9">
        <f t="shared" si="94"/>
        <v>24</v>
      </c>
      <c r="E1873" s="9">
        <f>_xlfn.XLOOKUP(C1873,提成标准!C:C,提成标准!H:H,"")</f>
        <v>0.1</v>
      </c>
      <c r="F1873" s="9">
        <f t="shared" si="95"/>
        <v>2.4</v>
      </c>
      <c r="G1873" s="9">
        <f>_xlfn.XLOOKUP(I1873,过机服务商重量差!A:A,过机服务商重量差!L:L)</f>
        <v>24</v>
      </c>
      <c r="H1873" s="9" t="str">
        <f ca="1">IFERROR(LOOKUP(1,0/((B1873=名单!B:B)*(VALUE(AY1873)&gt;=名单!E:E)*(VALUE(AY1873)&lt;=名单!G:G)*(AA1873="正常走货")),名单!H:H),"否")</f>
        <v>否</v>
      </c>
      <c r="I1873" s="64" t="s">
        <v>5679</v>
      </c>
      <c r="J1873" s="64" t="s">
        <v>5681</v>
      </c>
      <c r="L1873" s="65" t="s">
        <v>24</v>
      </c>
      <c r="N1873" s="64" t="s">
        <v>18</v>
      </c>
      <c r="O1873" s="66"/>
      <c r="P1873" s="66"/>
      <c r="T1873" s="66"/>
      <c r="U1873" s="65" t="s">
        <v>246</v>
      </c>
      <c r="V1873" s="65" t="s">
        <v>14389</v>
      </c>
      <c r="W1873" s="66"/>
      <c r="Y1873" s="66"/>
      <c r="Z1873" s="66"/>
      <c r="AA1873" s="65" t="s">
        <v>14382</v>
      </c>
      <c r="AQ1873" s="64">
        <v>345.6</v>
      </c>
      <c r="AV1873" s="66"/>
      <c r="AX1873" s="66"/>
      <c r="AY1873" s="67" t="s">
        <v>16269</v>
      </c>
      <c r="BE1873" s="66"/>
    </row>
    <row r="1874" spans="1:58">
      <c r="A1874" s="9" t="str">
        <f t="shared" si="93"/>
        <v>2026-01</v>
      </c>
      <c r="B1874" s="9" t="str">
        <f>_xlfn.XLOOKUP(I1874,过机服务商重量差!A:A,过机服务商重量差!G:G)</f>
        <v>帅时莹</v>
      </c>
      <c r="C1874" s="9" t="str">
        <f>IF(N1874="FBA","主营产品",IF(N1874="专线","专线",LOOKUP(1,0/((G1874&gt;=提成标准!D:D)*(G1874&lt;提成标准!E:E)),提成标准!C:C)))</f>
        <v>快递大货</v>
      </c>
      <c r="D1874" s="9">
        <f t="shared" si="94"/>
        <v>107</v>
      </c>
      <c r="E1874" s="9">
        <f>_xlfn.XLOOKUP(C1874,提成标准!C:C,提成标准!H:H,"")</f>
        <v>0.1</v>
      </c>
      <c r="F1874" s="9">
        <f t="shared" si="95"/>
        <v>10.7</v>
      </c>
      <c r="G1874" s="9">
        <f>_xlfn.XLOOKUP(I1874,过机服务商重量差!A:A,过机服务商重量差!L:L)</f>
        <v>107</v>
      </c>
      <c r="H1874" s="9" t="str">
        <f ca="1">IFERROR(LOOKUP(1,0/((B1874=名单!B:B)*(VALUE(AY1874)&gt;=名单!E:E)*(VALUE(AY1874)&lt;=名单!G:G)*(AA1874="正常走货")),名单!H:H),"否")</f>
        <v>否</v>
      </c>
      <c r="I1874" s="64" t="s">
        <v>5682</v>
      </c>
      <c r="J1874" s="64" t="s">
        <v>5684</v>
      </c>
      <c r="L1874" s="65" t="s">
        <v>432</v>
      </c>
      <c r="N1874" s="64" t="s">
        <v>18</v>
      </c>
      <c r="O1874" s="66"/>
      <c r="P1874" s="66"/>
      <c r="T1874" s="66"/>
      <c r="U1874" s="65" t="s">
        <v>191</v>
      </c>
      <c r="V1874" s="65" t="s">
        <v>14413</v>
      </c>
      <c r="W1874" s="66"/>
      <c r="Y1874" s="66"/>
      <c r="Z1874" s="66"/>
      <c r="AA1874" s="65" t="s">
        <v>14382</v>
      </c>
      <c r="AQ1874" s="64">
        <v>596</v>
      </c>
      <c r="AV1874" s="66"/>
      <c r="AX1874" s="66"/>
      <c r="AY1874" s="67" t="s">
        <v>16270</v>
      </c>
      <c r="BE1874" s="66"/>
    </row>
    <row r="1875" spans="1:58">
      <c r="A1875" s="9" t="str">
        <f t="shared" si="93"/>
        <v>2026-01</v>
      </c>
      <c r="B1875" s="9" t="str">
        <f>_xlfn.XLOOKUP(I1875,过机服务商重量差!A:A,过机服务商重量差!G:G)</f>
        <v>小旋风</v>
      </c>
      <c r="C1875" s="9" t="str">
        <f>IF(N1875="FBA","主营产品",IF(N1875="专线","专线",LOOKUP(1,0/((G1875&gt;=提成标准!D:D)*(G1875&lt;提成标准!E:E)),提成标准!C:C)))</f>
        <v>快递大货</v>
      </c>
      <c r="D1875" s="9">
        <f t="shared" si="94"/>
        <v>63</v>
      </c>
      <c r="E1875" s="9">
        <f>_xlfn.XLOOKUP(C1875,提成标准!C:C,提成标准!H:H,"")</f>
        <v>0.1</v>
      </c>
      <c r="F1875" s="9">
        <f t="shared" si="95"/>
        <v>6.3</v>
      </c>
      <c r="G1875" s="9">
        <f>_xlfn.XLOOKUP(I1875,过机服务商重量差!A:A,过机服务商重量差!L:L)</f>
        <v>63</v>
      </c>
      <c r="H1875" s="9" t="str">
        <f ca="1">IFERROR(LOOKUP(1,0/((B1875=名单!B:B)*(VALUE(AY1875)&gt;=名单!E:E)*(VALUE(AY1875)&lt;=名单!G:G)*(AA1875="正常走货")),名单!H:H),"否")</f>
        <v>否</v>
      </c>
      <c r="I1875" s="64" t="s">
        <v>5685</v>
      </c>
      <c r="J1875" s="64" t="s">
        <v>5687</v>
      </c>
      <c r="L1875" s="65" t="s">
        <v>78</v>
      </c>
      <c r="N1875" s="64" t="s">
        <v>18</v>
      </c>
      <c r="O1875" s="66"/>
      <c r="P1875" s="66"/>
      <c r="T1875" s="66"/>
      <c r="U1875" s="65" t="s">
        <v>767</v>
      </c>
      <c r="V1875" s="65" t="s">
        <v>14385</v>
      </c>
      <c r="W1875" s="66"/>
      <c r="Y1875" s="66"/>
      <c r="Z1875" s="66"/>
      <c r="AA1875" s="65" t="s">
        <v>14382</v>
      </c>
      <c r="AQ1875" s="64">
        <v>201.6</v>
      </c>
      <c r="AV1875" s="66"/>
      <c r="AX1875" s="66"/>
      <c r="AY1875" s="67" t="s">
        <v>16271</v>
      </c>
      <c r="BE1875" s="66"/>
    </row>
    <row r="1876" spans="1:58">
      <c r="A1876" s="9" t="str">
        <f t="shared" si="93"/>
        <v>2026-01</v>
      </c>
      <c r="B1876" s="9" t="str">
        <f>_xlfn.XLOOKUP(I1876,过机服务商重量差!A:A,过机服务商重量差!G:G)</f>
        <v>007</v>
      </c>
      <c r="C1876" s="9" t="str">
        <f>IF(N1876="FBA","主营产品",IF(N1876="专线","专线",LOOKUP(1,0/((G1876&gt;=提成标准!D:D)*(G1876&lt;提成标准!E:E)),提成标准!C:C)))</f>
        <v>快递大货</v>
      </c>
      <c r="D1876" s="9">
        <f t="shared" si="94"/>
        <v>21</v>
      </c>
      <c r="E1876" s="9">
        <f>_xlfn.XLOOKUP(C1876,提成标准!C:C,提成标准!H:H,"")</f>
        <v>0.1</v>
      </c>
      <c r="F1876" s="9">
        <f t="shared" si="95"/>
        <v>2.1</v>
      </c>
      <c r="G1876" s="9">
        <f>_xlfn.XLOOKUP(I1876,过机服务商重量差!A:A,过机服务商重量差!L:L)</f>
        <v>21</v>
      </c>
      <c r="H1876" s="9" t="str">
        <f ca="1">IFERROR(LOOKUP(1,0/((B1876=名单!B:B)*(VALUE(AY1876)&gt;=名单!E:E)*(VALUE(AY1876)&lt;=名单!G:G)*(AA1876="正常走货")),名单!H:H),"否")</f>
        <v>否</v>
      </c>
      <c r="I1876" s="64" t="s">
        <v>5688</v>
      </c>
      <c r="J1876" s="64" t="s">
        <v>5690</v>
      </c>
      <c r="L1876" s="65" t="s">
        <v>168</v>
      </c>
      <c r="N1876" s="64" t="s">
        <v>18</v>
      </c>
      <c r="O1876" s="66"/>
      <c r="P1876" s="66"/>
      <c r="T1876" s="66"/>
      <c r="U1876" s="65" t="s">
        <v>1632</v>
      </c>
      <c r="V1876" s="65" t="s">
        <v>14672</v>
      </c>
      <c r="W1876" s="66"/>
      <c r="Y1876" s="66"/>
      <c r="Z1876" s="66"/>
      <c r="AA1876" s="65" t="s">
        <v>14382</v>
      </c>
      <c r="AQ1876" s="64">
        <v>422</v>
      </c>
      <c r="AU1876" s="66"/>
      <c r="AV1876" s="66"/>
      <c r="AX1876" s="66"/>
      <c r="AY1876" s="67" t="s">
        <v>16272</v>
      </c>
      <c r="BE1876" s="66"/>
      <c r="BF1876" s="66"/>
    </row>
    <row r="1877" spans="1:58">
      <c r="A1877" s="9" t="str">
        <f t="shared" si="93"/>
        <v>2026-01</v>
      </c>
      <c r="B1877" s="9" t="str">
        <f>_xlfn.XLOOKUP(I1877,过机服务商重量差!A:A,过机服务商重量差!G:G)</f>
        <v>风清扬</v>
      </c>
      <c r="C1877" s="9" t="str">
        <f>IF(N1877="FBA","主营产品",IF(N1877="专线","专线",LOOKUP(1,0/((G1877&gt;=提成标准!D:D)*(G1877&lt;提成标准!E:E)),提成标准!C:C)))</f>
        <v>快递小货</v>
      </c>
      <c r="D1877" s="9">
        <f t="shared" si="94"/>
        <v>1</v>
      </c>
      <c r="E1877" s="9">
        <f>_xlfn.XLOOKUP(C1877,提成标准!C:C,提成标准!H:H,"")</f>
        <v>2</v>
      </c>
      <c r="F1877" s="9">
        <f t="shared" si="95"/>
        <v>2</v>
      </c>
      <c r="G1877" s="9">
        <f>_xlfn.XLOOKUP(I1877,过机服务商重量差!A:A,过机服务商重量差!L:L)</f>
        <v>17</v>
      </c>
      <c r="H1877" s="9" t="str">
        <f ca="1">IFERROR(LOOKUP(1,0/((B1877=名单!B:B)*(VALUE(AY1877)&gt;=名单!E:E)*(VALUE(AY1877)&lt;=名单!G:G)*(AA1877="正常走货")),名单!H:H),"否")</f>
        <v>否</v>
      </c>
      <c r="I1877" s="64" t="s">
        <v>5691</v>
      </c>
      <c r="J1877" s="64" t="s">
        <v>50</v>
      </c>
      <c r="L1877" s="65" t="s">
        <v>194</v>
      </c>
      <c r="N1877" s="64" t="s">
        <v>18</v>
      </c>
      <c r="O1877" s="66"/>
      <c r="P1877" s="66"/>
      <c r="T1877" s="66"/>
      <c r="U1877" s="65" t="s">
        <v>3182</v>
      </c>
      <c r="V1877" s="65" t="s">
        <v>15413</v>
      </c>
      <c r="W1877" s="66"/>
      <c r="Y1877" s="66"/>
      <c r="Z1877" s="66"/>
      <c r="AA1877" s="65" t="s">
        <v>14382</v>
      </c>
      <c r="AQ1877" s="64">
        <v>27.6</v>
      </c>
      <c r="AU1877" s="66"/>
      <c r="AV1877" s="66"/>
      <c r="AW1877" s="66"/>
      <c r="AX1877" s="66"/>
      <c r="AY1877" s="67" t="s">
        <v>16273</v>
      </c>
      <c r="BC1877" s="66"/>
      <c r="BE1877" s="66"/>
    </row>
    <row r="1878" spans="1:58">
      <c r="A1878" s="9" t="str">
        <f t="shared" si="93"/>
        <v>2026-01</v>
      </c>
      <c r="B1878" s="9" t="str">
        <f>_xlfn.XLOOKUP(I1878,过机服务商重量差!A:A,过机服务商重量差!G:G)</f>
        <v>风清扬</v>
      </c>
      <c r="C1878" s="9" t="str">
        <f>IF(N1878="FBA","主营产品",IF(N1878="专线","专线",LOOKUP(1,0/((G1878&gt;=提成标准!D:D)*(G1878&lt;提成标准!E:E)),提成标准!C:C)))</f>
        <v>快递大货</v>
      </c>
      <c r="D1878" s="9">
        <f t="shared" si="94"/>
        <v>29</v>
      </c>
      <c r="E1878" s="9">
        <f>_xlfn.XLOOKUP(C1878,提成标准!C:C,提成标准!H:H,"")</f>
        <v>0.1</v>
      </c>
      <c r="F1878" s="9">
        <f t="shared" si="95"/>
        <v>2.9</v>
      </c>
      <c r="G1878" s="9">
        <f>_xlfn.XLOOKUP(I1878,过机服务商重量差!A:A,过机服务商重量差!L:L)</f>
        <v>29</v>
      </c>
      <c r="H1878" s="9" t="str">
        <f ca="1">IFERROR(LOOKUP(1,0/((B1878=名单!B:B)*(VALUE(AY1878)&gt;=名单!E:E)*(VALUE(AY1878)&lt;=名单!G:G)*(AA1878="正常走货")),名单!H:H),"否")</f>
        <v>否</v>
      </c>
      <c r="I1878" s="64" t="s">
        <v>5693</v>
      </c>
      <c r="J1878" s="64" t="s">
        <v>50</v>
      </c>
      <c r="L1878" s="65" t="s">
        <v>194</v>
      </c>
      <c r="N1878" s="64" t="s">
        <v>18</v>
      </c>
      <c r="O1878" s="66"/>
      <c r="P1878" s="66"/>
      <c r="T1878" s="66"/>
      <c r="U1878" s="65" t="s">
        <v>3182</v>
      </c>
      <c r="V1878" s="65" t="s">
        <v>15413</v>
      </c>
      <c r="W1878" s="66"/>
      <c r="Y1878" s="66"/>
      <c r="Z1878" s="66"/>
      <c r="AA1878" s="65" t="s">
        <v>14382</v>
      </c>
      <c r="AQ1878" s="64">
        <v>-7.80000000000001</v>
      </c>
      <c r="AU1878" s="66"/>
      <c r="AV1878" s="66"/>
      <c r="AX1878" s="66"/>
      <c r="AY1878" s="67" t="s">
        <v>16274</v>
      </c>
      <c r="BE1878" s="66"/>
    </row>
    <row r="1879" spans="1:58">
      <c r="A1879" s="9" t="str">
        <f t="shared" si="93"/>
        <v>2026-01</v>
      </c>
      <c r="B1879" s="9" t="str">
        <f>_xlfn.XLOOKUP(I1879,过机服务商重量差!A:A,过机服务商重量差!G:G)</f>
        <v>风清扬</v>
      </c>
      <c r="C1879" s="9" t="str">
        <f>IF(N1879="FBA","主营产品",IF(N1879="专线","专线",LOOKUP(1,0/((G1879&gt;=提成标准!D:D)*(G1879&lt;提成标准!E:E)),提成标准!C:C)))</f>
        <v>快递大货</v>
      </c>
      <c r="D1879" s="9">
        <f t="shared" si="94"/>
        <v>34</v>
      </c>
      <c r="E1879" s="9">
        <f>_xlfn.XLOOKUP(C1879,提成标准!C:C,提成标准!H:H,"")</f>
        <v>0.1</v>
      </c>
      <c r="F1879" s="9">
        <f t="shared" si="95"/>
        <v>3.4</v>
      </c>
      <c r="G1879" s="9">
        <f>_xlfn.XLOOKUP(I1879,过机服务商重量差!A:A,过机服务商重量差!L:L)</f>
        <v>34</v>
      </c>
      <c r="H1879" s="9" t="str">
        <f ca="1">IFERROR(LOOKUP(1,0/((B1879=名单!B:B)*(VALUE(AY1879)&gt;=名单!E:E)*(VALUE(AY1879)&lt;=名单!G:G)*(AA1879="正常走货")),名单!H:H),"否")</f>
        <v>否</v>
      </c>
      <c r="I1879" s="64" t="s">
        <v>5695</v>
      </c>
      <c r="J1879" s="64" t="s">
        <v>50</v>
      </c>
      <c r="L1879" s="64" t="s">
        <v>194</v>
      </c>
      <c r="N1879" s="64" t="s">
        <v>18</v>
      </c>
      <c r="O1879" s="66"/>
      <c r="P1879" s="66"/>
      <c r="T1879" s="66"/>
      <c r="U1879" s="65" t="s">
        <v>3182</v>
      </c>
      <c r="V1879" s="65" t="s">
        <v>15413</v>
      </c>
      <c r="W1879" s="66"/>
      <c r="Y1879" s="66"/>
      <c r="Z1879" s="66"/>
      <c r="AA1879" s="65" t="s">
        <v>14382</v>
      </c>
      <c r="AQ1879" s="64">
        <v>7.19999999999999</v>
      </c>
      <c r="AU1879" s="66"/>
      <c r="AV1879" s="66"/>
      <c r="AX1879" s="66"/>
      <c r="AY1879" s="67" t="s">
        <v>16275</v>
      </c>
      <c r="BE1879" s="66"/>
    </row>
    <row r="1880" spans="1:58">
      <c r="A1880" s="9" t="str">
        <f t="shared" si="93"/>
        <v>2026-01</v>
      </c>
      <c r="B1880" s="9" t="str">
        <f>_xlfn.XLOOKUP(I1880,过机服务商重量差!A:A,过机服务商重量差!G:G)</f>
        <v>风清扬</v>
      </c>
      <c r="C1880" s="9" t="str">
        <f>IF(N1880="FBA","主营产品",IF(N1880="专线","专线",LOOKUP(1,0/((G1880&gt;=提成标准!D:D)*(G1880&lt;提成标准!E:E)),提成标准!C:C)))</f>
        <v>快递小货</v>
      </c>
      <c r="D1880" s="9">
        <f t="shared" si="94"/>
        <v>1</v>
      </c>
      <c r="E1880" s="9">
        <f>_xlfn.XLOOKUP(C1880,提成标准!C:C,提成标准!H:H,"")</f>
        <v>2</v>
      </c>
      <c r="F1880" s="9">
        <f t="shared" si="95"/>
        <v>2</v>
      </c>
      <c r="G1880" s="9">
        <f>_xlfn.XLOOKUP(I1880,过机服务商重量差!A:A,过机服务商重量差!L:L)</f>
        <v>18</v>
      </c>
      <c r="H1880" s="9" t="str">
        <f ca="1">IFERROR(LOOKUP(1,0/((B1880=名单!B:B)*(VALUE(AY1880)&gt;=名单!E:E)*(VALUE(AY1880)&lt;=名单!G:G)*(AA1880="正常走货")),名单!H:H),"否")</f>
        <v>否</v>
      </c>
      <c r="I1880" s="64" t="s">
        <v>5697</v>
      </c>
      <c r="J1880" s="64" t="s">
        <v>50</v>
      </c>
      <c r="L1880" s="65" t="s">
        <v>194</v>
      </c>
      <c r="N1880" s="64" t="s">
        <v>18</v>
      </c>
      <c r="O1880" s="66"/>
      <c r="P1880" s="66"/>
      <c r="T1880" s="66"/>
      <c r="U1880" s="65" t="s">
        <v>3182</v>
      </c>
      <c r="V1880" s="65" t="s">
        <v>15413</v>
      </c>
      <c r="W1880" s="66"/>
      <c r="Y1880" s="66"/>
      <c r="Z1880" s="66"/>
      <c r="AA1880" s="65" t="s">
        <v>14382</v>
      </c>
      <c r="AQ1880" s="64">
        <v>-198.6</v>
      </c>
      <c r="AV1880" s="66"/>
      <c r="AW1880" s="66"/>
      <c r="AX1880" s="66"/>
      <c r="AY1880" s="67" t="s">
        <v>16276</v>
      </c>
      <c r="BE1880" s="66"/>
    </row>
    <row r="1881" spans="1:58">
      <c r="A1881" s="9" t="str">
        <f t="shared" si="93"/>
        <v>2026-01</v>
      </c>
      <c r="B1881" s="9" t="str">
        <f>_xlfn.XLOOKUP(I1881,过机服务商重量差!A:A,过机服务商重量差!G:G)</f>
        <v>风清扬</v>
      </c>
      <c r="C1881" s="9" t="str">
        <f>IF(N1881="FBA","主营产品",IF(N1881="专线","专线",LOOKUP(1,0/((G1881&gt;=提成标准!D:D)*(G1881&lt;提成标准!E:E)),提成标准!C:C)))</f>
        <v>快递大货</v>
      </c>
      <c r="D1881" s="9">
        <f t="shared" si="94"/>
        <v>51</v>
      </c>
      <c r="E1881" s="9">
        <f>_xlfn.XLOOKUP(C1881,提成标准!C:C,提成标准!H:H,"")</f>
        <v>0.1</v>
      </c>
      <c r="F1881" s="9">
        <f t="shared" si="95"/>
        <v>5.1</v>
      </c>
      <c r="G1881" s="9">
        <f>_xlfn.XLOOKUP(I1881,过机服务商重量差!A:A,过机服务商重量差!L:L)</f>
        <v>51</v>
      </c>
      <c r="H1881" s="9" t="str">
        <f ca="1">IFERROR(LOOKUP(1,0/((B1881=名单!B:B)*(VALUE(AY1881)&gt;=名单!E:E)*(VALUE(AY1881)&lt;=名单!G:G)*(AA1881="正常走货")),名单!H:H),"否")</f>
        <v>否</v>
      </c>
      <c r="I1881" s="64" t="s">
        <v>5699</v>
      </c>
      <c r="J1881" s="64" t="s">
        <v>50</v>
      </c>
      <c r="L1881" s="65" t="s">
        <v>194</v>
      </c>
      <c r="N1881" s="64" t="s">
        <v>18</v>
      </c>
      <c r="O1881" s="66"/>
      <c r="P1881" s="66"/>
      <c r="T1881" s="66"/>
      <c r="U1881" s="65" t="s">
        <v>3182</v>
      </c>
      <c r="V1881" s="65" t="s">
        <v>15413</v>
      </c>
      <c r="W1881" s="66"/>
      <c r="Y1881" s="66"/>
      <c r="Z1881" s="66"/>
      <c r="AA1881" s="65" t="s">
        <v>14382</v>
      </c>
      <c r="AQ1881" s="64">
        <v>143.8</v>
      </c>
      <c r="AU1881" s="66"/>
      <c r="AV1881" s="66"/>
      <c r="AW1881" s="66"/>
      <c r="AX1881" s="66"/>
      <c r="AY1881" s="67" t="s">
        <v>16277</v>
      </c>
      <c r="BC1881" s="66"/>
      <c r="BE1881" s="66"/>
    </row>
    <row r="1882" spans="1:58">
      <c r="A1882" s="9" t="str">
        <f t="shared" si="93"/>
        <v>2026-01</v>
      </c>
      <c r="B1882" s="9" t="str">
        <f>_xlfn.XLOOKUP(I1882,过机服务商重量差!A:A,过机服务商重量差!G:G)</f>
        <v>风清扬</v>
      </c>
      <c r="C1882" s="9" t="str">
        <f>IF(N1882="FBA","主营产品",IF(N1882="专线","专线",LOOKUP(1,0/((G1882&gt;=提成标准!D:D)*(G1882&lt;提成标准!E:E)),提成标准!C:C)))</f>
        <v>快递大货</v>
      </c>
      <c r="D1882" s="9">
        <f t="shared" si="94"/>
        <v>46</v>
      </c>
      <c r="E1882" s="9">
        <f>_xlfn.XLOOKUP(C1882,提成标准!C:C,提成标准!H:H,"")</f>
        <v>0.1</v>
      </c>
      <c r="F1882" s="9">
        <f t="shared" si="95"/>
        <v>4.6</v>
      </c>
      <c r="G1882" s="9">
        <f>_xlfn.XLOOKUP(I1882,过机服务商重量差!A:A,过机服务商重量差!L:L)</f>
        <v>46</v>
      </c>
      <c r="H1882" s="9" t="str">
        <f ca="1">IFERROR(LOOKUP(1,0/((B1882=名单!B:B)*(VALUE(AY1882)&gt;=名单!E:E)*(VALUE(AY1882)&lt;=名单!G:G)*(AA1882="正常走货")),名单!H:H),"否")</f>
        <v>否</v>
      </c>
      <c r="I1882" s="64" t="s">
        <v>5701</v>
      </c>
      <c r="J1882" s="64" t="s">
        <v>50</v>
      </c>
      <c r="L1882" s="65" t="s">
        <v>194</v>
      </c>
      <c r="N1882" s="64" t="s">
        <v>18</v>
      </c>
      <c r="O1882" s="66"/>
      <c r="P1882" s="66"/>
      <c r="T1882" s="66"/>
      <c r="U1882" s="65" t="s">
        <v>3182</v>
      </c>
      <c r="V1882" s="65" t="s">
        <v>15413</v>
      </c>
      <c r="W1882" s="66"/>
      <c r="Y1882" s="66"/>
      <c r="Z1882" s="66"/>
      <c r="AA1882" s="65" t="s">
        <v>14382</v>
      </c>
      <c r="AQ1882" s="64">
        <v>-28.2</v>
      </c>
      <c r="AU1882" s="66"/>
      <c r="AV1882" s="66"/>
      <c r="AW1882" s="66"/>
      <c r="AX1882" s="66"/>
      <c r="AY1882" s="67" t="s">
        <v>16278</v>
      </c>
      <c r="BE1882" s="66"/>
    </row>
    <row r="1883" spans="1:58">
      <c r="A1883" s="9" t="str">
        <f t="shared" si="93"/>
        <v>2026-01</v>
      </c>
      <c r="B1883" s="9" t="str">
        <f>_xlfn.XLOOKUP(I1883,过机服务商重量差!A:A,过机服务商重量差!G:G)</f>
        <v>风清扬</v>
      </c>
      <c r="C1883" s="9" t="str">
        <f>IF(N1883="FBA","主营产品",IF(N1883="专线","专线",LOOKUP(1,0/((G1883&gt;=提成标准!D:D)*(G1883&lt;提成标准!E:E)),提成标准!C:C)))</f>
        <v>快递大货</v>
      </c>
      <c r="D1883" s="9">
        <f t="shared" si="94"/>
        <v>77</v>
      </c>
      <c r="E1883" s="9">
        <f>_xlfn.XLOOKUP(C1883,提成标准!C:C,提成标准!H:H,"")</f>
        <v>0.1</v>
      </c>
      <c r="F1883" s="9">
        <f t="shared" si="95"/>
        <v>7.7</v>
      </c>
      <c r="G1883" s="9">
        <f>_xlfn.XLOOKUP(I1883,过机服务商重量差!A:A,过机服务商重量差!L:L)</f>
        <v>77</v>
      </c>
      <c r="H1883" s="9" t="str">
        <f ca="1">IFERROR(LOOKUP(1,0/((B1883=名单!B:B)*(VALUE(AY1883)&gt;=名单!E:E)*(VALUE(AY1883)&lt;=名单!G:G)*(AA1883="正常走货")),名单!H:H),"否")</f>
        <v>否</v>
      </c>
      <c r="I1883" s="64" t="s">
        <v>5703</v>
      </c>
      <c r="J1883" s="64" t="s">
        <v>50</v>
      </c>
      <c r="L1883" s="65" t="s">
        <v>194</v>
      </c>
      <c r="N1883" s="64" t="s">
        <v>18</v>
      </c>
      <c r="O1883" s="66"/>
      <c r="P1883" s="66"/>
      <c r="T1883" s="66"/>
      <c r="U1883" s="65" t="s">
        <v>3182</v>
      </c>
      <c r="V1883" s="65" t="s">
        <v>15413</v>
      </c>
      <c r="W1883" s="66"/>
      <c r="Y1883" s="66"/>
      <c r="Z1883" s="66"/>
      <c r="AA1883" s="65" t="s">
        <v>14382</v>
      </c>
      <c r="AQ1883" s="64">
        <v>-51.4</v>
      </c>
      <c r="AU1883" s="66"/>
      <c r="AV1883" s="66"/>
      <c r="AW1883" s="66"/>
      <c r="AX1883" s="66"/>
      <c r="AY1883" s="67" t="s">
        <v>16279</v>
      </c>
      <c r="BE1883" s="66"/>
    </row>
    <row r="1884" spans="1:58">
      <c r="A1884" s="9" t="str">
        <f t="shared" si="93"/>
        <v>2026-01</v>
      </c>
      <c r="B1884" s="9" t="str">
        <f>_xlfn.XLOOKUP(I1884,过机服务商重量差!A:A,过机服务商重量差!G:G)</f>
        <v>风清扬</v>
      </c>
      <c r="C1884" s="9" t="str">
        <f>IF(N1884="FBA","主营产品",IF(N1884="专线","专线",LOOKUP(1,0/((G1884&gt;=提成标准!D:D)*(G1884&lt;提成标准!E:E)),提成标准!C:C)))</f>
        <v>快递大货</v>
      </c>
      <c r="D1884" s="9">
        <f t="shared" si="94"/>
        <v>40</v>
      </c>
      <c r="E1884" s="9">
        <f>_xlfn.XLOOKUP(C1884,提成标准!C:C,提成标准!H:H,"")</f>
        <v>0.1</v>
      </c>
      <c r="F1884" s="9">
        <f t="shared" si="95"/>
        <v>4</v>
      </c>
      <c r="G1884" s="9">
        <f>_xlfn.XLOOKUP(I1884,过机服务商重量差!A:A,过机服务商重量差!L:L)</f>
        <v>40</v>
      </c>
      <c r="H1884" s="9" t="str">
        <f ca="1">IFERROR(LOOKUP(1,0/((B1884=名单!B:B)*(VALUE(AY1884)&gt;=名单!E:E)*(VALUE(AY1884)&lt;=名单!G:G)*(AA1884="正常走货")),名单!H:H),"否")</f>
        <v>否</v>
      </c>
      <c r="I1884" s="64" t="s">
        <v>5705</v>
      </c>
      <c r="J1884" s="64" t="s">
        <v>50</v>
      </c>
      <c r="L1884" s="65" t="s">
        <v>194</v>
      </c>
      <c r="N1884" s="64" t="s">
        <v>18</v>
      </c>
      <c r="O1884" s="66"/>
      <c r="P1884" s="66"/>
      <c r="T1884" s="66"/>
      <c r="U1884" s="65" t="s">
        <v>3182</v>
      </c>
      <c r="V1884" s="65" t="s">
        <v>15413</v>
      </c>
      <c r="W1884" s="66"/>
      <c r="Y1884" s="66"/>
      <c r="Z1884" s="66"/>
      <c r="AA1884" s="65" t="s">
        <v>14382</v>
      </c>
      <c r="AQ1884" s="64">
        <v>126</v>
      </c>
      <c r="AU1884" s="66"/>
      <c r="AV1884" s="66"/>
      <c r="AW1884" s="66"/>
      <c r="AX1884" s="66"/>
      <c r="AY1884" s="67" t="s">
        <v>16280</v>
      </c>
      <c r="BE1884" s="66"/>
    </row>
    <row r="1885" spans="1:58">
      <c r="A1885" s="9" t="str">
        <f t="shared" si="93"/>
        <v>2026-01</v>
      </c>
      <c r="B1885" s="9" t="str">
        <f>_xlfn.XLOOKUP(I1885,过机服务商重量差!A:A,过机服务商重量差!G:G)</f>
        <v>小旋风</v>
      </c>
      <c r="C1885" s="9" t="str">
        <f>IF(N1885="FBA","主营产品",IF(N1885="专线","专线",LOOKUP(1,0/((G1885&gt;=提成标准!D:D)*(G1885&lt;提成标准!E:E)),提成标准!C:C)))</f>
        <v>快递小货</v>
      </c>
      <c r="D1885" s="9">
        <f t="shared" si="94"/>
        <v>1</v>
      </c>
      <c r="E1885" s="9">
        <f>_xlfn.XLOOKUP(C1885,提成标准!C:C,提成标准!H:H,"")</f>
        <v>2</v>
      </c>
      <c r="F1885" s="9">
        <f t="shared" si="95"/>
        <v>2</v>
      </c>
      <c r="G1885" s="9">
        <f>_xlfn.XLOOKUP(I1885,过机服务商重量差!A:A,过机服务商重量差!L:L)</f>
        <v>1.1</v>
      </c>
      <c r="H1885" s="9" t="str">
        <f ca="1">IFERROR(LOOKUP(1,0/((B1885=名单!B:B)*(VALUE(AY1885)&gt;=名单!E:E)*(VALUE(AY1885)&lt;=名单!G:G)*(AA1885="正常走货")),名单!H:H),"否")</f>
        <v>否</v>
      </c>
      <c r="I1885" s="64" t="s">
        <v>5707</v>
      </c>
      <c r="J1885" s="64" t="s">
        <v>5709</v>
      </c>
      <c r="L1885" s="65" t="s">
        <v>28</v>
      </c>
      <c r="N1885" s="64" t="s">
        <v>18</v>
      </c>
      <c r="O1885" s="66"/>
      <c r="P1885" s="66"/>
      <c r="T1885" s="66"/>
      <c r="U1885" s="65" t="s">
        <v>99</v>
      </c>
      <c r="V1885" s="65" t="s">
        <v>14413</v>
      </c>
      <c r="W1885" s="66"/>
      <c r="Y1885" s="66"/>
      <c r="Z1885" s="66"/>
      <c r="AA1885" s="65" t="s">
        <v>14382</v>
      </c>
      <c r="AQ1885" s="64">
        <v>132</v>
      </c>
      <c r="AU1885" s="66"/>
      <c r="AV1885" s="66"/>
      <c r="AW1885" s="66"/>
      <c r="AX1885" s="66"/>
      <c r="AY1885" s="67" t="s">
        <v>16281</v>
      </c>
      <c r="BC1885" s="66"/>
      <c r="BE1885" s="66"/>
    </row>
    <row r="1886" spans="1:58">
      <c r="A1886" s="9" t="str">
        <f t="shared" si="93"/>
        <v>2026-01</v>
      </c>
      <c r="B1886" s="9" t="str">
        <f>_xlfn.XLOOKUP(I1886,过机服务商重量差!A:A,过机服务商重量差!G:G)</f>
        <v>玉麒麟</v>
      </c>
      <c r="C1886" s="9" t="str">
        <f>IF(N1886="FBA","主营产品",IF(N1886="专线","专线",LOOKUP(1,0/((G1886&gt;=提成标准!D:D)*(G1886&lt;提成标准!E:E)),提成标准!C:C)))</f>
        <v>快递小货</v>
      </c>
      <c r="D1886" s="9">
        <f t="shared" si="94"/>
        <v>1</v>
      </c>
      <c r="E1886" s="9">
        <f>_xlfn.XLOOKUP(C1886,提成标准!C:C,提成标准!H:H,"")</f>
        <v>2</v>
      </c>
      <c r="F1886" s="9">
        <f t="shared" si="95"/>
        <v>2</v>
      </c>
      <c r="G1886" s="9">
        <f>_xlfn.XLOOKUP(I1886,过机服务商重量差!A:A,过机服务商重量差!L:L)</f>
        <v>16.5</v>
      </c>
      <c r="H1886" s="9" t="str">
        <f ca="1">IFERROR(LOOKUP(1,0/((B1886=名单!B:B)*(VALUE(AY1886)&gt;=名单!E:E)*(VALUE(AY1886)&lt;=名单!G:G)*(AA1886="正常走货")),名单!H:H),"否")</f>
        <v>否</v>
      </c>
      <c r="I1886" s="64" t="s">
        <v>5710</v>
      </c>
      <c r="J1886" s="64" t="s">
        <v>5712</v>
      </c>
      <c r="L1886" s="65" t="s">
        <v>17</v>
      </c>
      <c r="N1886" s="64" t="s">
        <v>18</v>
      </c>
      <c r="O1886" s="66"/>
      <c r="P1886" s="66"/>
      <c r="T1886" s="66"/>
      <c r="U1886" s="65" t="s">
        <v>145</v>
      </c>
      <c r="V1886" s="65" t="s">
        <v>14410</v>
      </c>
      <c r="W1886" s="66"/>
      <c r="Y1886" s="66"/>
      <c r="Z1886" s="66"/>
      <c r="AA1886" s="65" t="s">
        <v>14382</v>
      </c>
      <c r="AQ1886" s="64">
        <v>217.5</v>
      </c>
      <c r="AV1886" s="66"/>
      <c r="AW1886" s="66"/>
      <c r="AX1886" s="66"/>
      <c r="AY1886" s="67" t="s">
        <v>16282</v>
      </c>
    </row>
    <row r="1887" spans="1:58">
      <c r="A1887" s="9" t="str">
        <f t="shared" si="93"/>
        <v>2026-01</v>
      </c>
      <c r="B1887" s="9" t="str">
        <f>_xlfn.XLOOKUP(I1887,过机服务商重量差!A:A,过机服务商重量差!G:G)</f>
        <v>007</v>
      </c>
      <c r="C1887" s="9" t="str">
        <f>IF(N1887="FBA","主营产品",IF(N1887="专线","专线",LOOKUP(1,0/((G1887&gt;=提成标准!D:D)*(G1887&lt;提成标准!E:E)),提成标准!C:C)))</f>
        <v>快递大货</v>
      </c>
      <c r="D1887" s="9">
        <f t="shared" si="94"/>
        <v>721</v>
      </c>
      <c r="E1887" s="9">
        <f>_xlfn.XLOOKUP(C1887,提成标准!C:C,提成标准!H:H,"")</f>
        <v>0.1</v>
      </c>
      <c r="F1887" s="9">
        <f t="shared" si="95"/>
        <v>72.1</v>
      </c>
      <c r="G1887" s="9">
        <f>_xlfn.XLOOKUP(I1887,过机服务商重量差!A:A,过机服务商重量差!L:L)</f>
        <v>721</v>
      </c>
      <c r="H1887" s="9" t="str">
        <f ca="1">IFERROR(LOOKUP(1,0/((B1887=名单!B:B)*(VALUE(AY1887)&gt;=名单!E:E)*(VALUE(AY1887)&lt;=名单!G:G)*(AA1887="正常走货")),名单!H:H),"否")</f>
        <v>否</v>
      </c>
      <c r="I1887" s="64" t="s">
        <v>5713</v>
      </c>
      <c r="J1887" s="64" t="s">
        <v>5715</v>
      </c>
      <c r="L1887" s="65" t="s">
        <v>266</v>
      </c>
      <c r="N1887" s="64" t="s">
        <v>18</v>
      </c>
      <c r="O1887" s="66"/>
      <c r="P1887" s="66"/>
      <c r="T1887" s="66"/>
      <c r="U1887" s="65" t="s">
        <v>215</v>
      </c>
      <c r="V1887" s="65" t="s">
        <v>14381</v>
      </c>
      <c r="W1887" s="66"/>
      <c r="Y1887" s="66"/>
      <c r="Z1887" s="66"/>
      <c r="AA1887" s="65" t="s">
        <v>14382</v>
      </c>
      <c r="AQ1887" s="64">
        <v>7642.6</v>
      </c>
      <c r="AU1887" s="66"/>
      <c r="AV1887" s="66"/>
      <c r="AW1887" s="66"/>
      <c r="AX1887" s="66"/>
      <c r="AY1887" s="67" t="s">
        <v>16283</v>
      </c>
      <c r="BE1887" s="66"/>
      <c r="BF1887" s="66"/>
    </row>
    <row r="1888" spans="1:58">
      <c r="A1888" s="9" t="str">
        <f t="shared" si="93"/>
        <v>2026-01</v>
      </c>
      <c r="B1888" s="9" t="str">
        <f>_xlfn.XLOOKUP(I1888,过机服务商重量差!A:A,过机服务商重量差!G:G)</f>
        <v>007</v>
      </c>
      <c r="C1888" s="9" t="str">
        <f>IF(N1888="FBA","主营产品",IF(N1888="专线","专线",LOOKUP(1,0/((G1888&gt;=提成标准!D:D)*(G1888&lt;提成标准!E:E)),提成标准!C:C)))</f>
        <v>快递大货</v>
      </c>
      <c r="D1888" s="9">
        <f t="shared" si="94"/>
        <v>35</v>
      </c>
      <c r="E1888" s="9">
        <f>_xlfn.XLOOKUP(C1888,提成标准!C:C,提成标准!H:H,"")</f>
        <v>0.1</v>
      </c>
      <c r="F1888" s="9">
        <f t="shared" si="95"/>
        <v>3.5</v>
      </c>
      <c r="G1888" s="9">
        <f>_xlfn.XLOOKUP(I1888,过机服务商重量差!A:A,过机服务商重量差!L:L)</f>
        <v>35</v>
      </c>
      <c r="H1888" s="9" t="str">
        <f ca="1">IFERROR(LOOKUP(1,0/((B1888=名单!B:B)*(VALUE(AY1888)&gt;=名单!E:E)*(VALUE(AY1888)&lt;=名单!G:G)*(AA1888="正常走货")),名单!H:H),"否")</f>
        <v>否</v>
      </c>
      <c r="I1888" s="64" t="s">
        <v>5716</v>
      </c>
      <c r="J1888" s="64" t="s">
        <v>5718</v>
      </c>
      <c r="L1888" s="65" t="s">
        <v>283</v>
      </c>
      <c r="N1888" s="64" t="s">
        <v>18</v>
      </c>
      <c r="O1888" s="66"/>
      <c r="P1888" s="66"/>
      <c r="T1888" s="66"/>
      <c r="U1888" s="65" t="s">
        <v>120</v>
      </c>
      <c r="V1888" s="65" t="s">
        <v>14385</v>
      </c>
      <c r="W1888" s="66"/>
      <c r="Y1888" s="66"/>
      <c r="Z1888" s="66"/>
      <c r="AA1888" s="65" t="s">
        <v>14382</v>
      </c>
      <c r="AQ1888" s="64">
        <v>-23.5</v>
      </c>
      <c r="AV1888" s="66"/>
      <c r="AX1888" s="66"/>
      <c r="AY1888" s="67" t="s">
        <v>16284</v>
      </c>
      <c r="BE1888" s="66"/>
    </row>
    <row r="1889" spans="1:58">
      <c r="A1889" s="9" t="str">
        <f t="shared" si="93"/>
        <v>2026-01</v>
      </c>
      <c r="B1889" s="9" t="str">
        <f>_xlfn.XLOOKUP(I1889,过机服务商重量差!A:A,过机服务商重量差!G:G)</f>
        <v>玉麒麟</v>
      </c>
      <c r="C1889" s="9" t="str">
        <f>IF(N1889="FBA","主营产品",IF(N1889="专线","专线",LOOKUP(1,0/((G1889&gt;=提成标准!D:D)*(G1889&lt;提成标准!E:E)),提成标准!C:C)))</f>
        <v>快递小货</v>
      </c>
      <c r="D1889" s="9">
        <f t="shared" si="94"/>
        <v>1</v>
      </c>
      <c r="E1889" s="9">
        <f>_xlfn.XLOOKUP(C1889,提成标准!C:C,提成标准!H:H,"")</f>
        <v>2</v>
      </c>
      <c r="F1889" s="9">
        <f t="shared" si="95"/>
        <v>2</v>
      </c>
      <c r="G1889" s="9">
        <f>_xlfn.XLOOKUP(I1889,过机服务商重量差!A:A,过机服务商重量差!L:L)</f>
        <v>3.5</v>
      </c>
      <c r="H1889" s="9" t="str">
        <f ca="1">IFERROR(LOOKUP(1,0/((B1889=名单!B:B)*(VALUE(AY1889)&gt;=名单!E:E)*(VALUE(AY1889)&lt;=名单!G:G)*(AA1889="正常走货")),名单!H:H),"否")</f>
        <v>否</v>
      </c>
      <c r="I1889" s="64" t="s">
        <v>5719</v>
      </c>
      <c r="J1889" s="64" t="s">
        <v>5721</v>
      </c>
      <c r="L1889" s="65" t="s">
        <v>17</v>
      </c>
      <c r="N1889" s="64" t="s">
        <v>18</v>
      </c>
      <c r="O1889" s="66"/>
      <c r="P1889" s="66"/>
      <c r="T1889" s="66"/>
      <c r="U1889" s="65" t="s">
        <v>152</v>
      </c>
      <c r="V1889" s="65" t="s">
        <v>14385</v>
      </c>
      <c r="W1889" s="66"/>
      <c r="Y1889" s="66"/>
      <c r="Z1889" s="66"/>
      <c r="AA1889" s="65" t="s">
        <v>14382</v>
      </c>
      <c r="AQ1889" s="64">
        <v>39.7</v>
      </c>
      <c r="AU1889" s="66"/>
      <c r="AV1889" s="66"/>
      <c r="AW1889" s="66"/>
      <c r="AX1889" s="66"/>
      <c r="AY1889" s="67" t="s">
        <v>16285</v>
      </c>
      <c r="BE1889" s="66"/>
    </row>
    <row r="1890" spans="1:58">
      <c r="A1890" s="9" t="str">
        <f t="shared" si="93"/>
        <v>2026-01</v>
      </c>
      <c r="B1890" s="9" t="str">
        <f>_xlfn.XLOOKUP(I1890,过机服务商重量差!A:A,过机服务商重量差!G:G)</f>
        <v>玉麒麟</v>
      </c>
      <c r="C1890" s="9" t="str">
        <f>IF(N1890="FBA","主营产品",IF(N1890="专线","专线",LOOKUP(1,0/((G1890&gt;=提成标准!D:D)*(G1890&lt;提成标准!E:E)),提成标准!C:C)))</f>
        <v>快递小货</v>
      </c>
      <c r="D1890" s="9">
        <f t="shared" si="94"/>
        <v>1</v>
      </c>
      <c r="E1890" s="9">
        <f>_xlfn.XLOOKUP(C1890,提成标准!C:C,提成标准!H:H,"")</f>
        <v>2</v>
      </c>
      <c r="F1890" s="9">
        <f t="shared" si="95"/>
        <v>2</v>
      </c>
      <c r="G1890" s="9">
        <f>_xlfn.XLOOKUP(I1890,过机服务商重量差!A:A,过机服务商重量差!L:L)</f>
        <v>3</v>
      </c>
      <c r="H1890" s="9" t="str">
        <f ca="1">IFERROR(LOOKUP(1,0/((B1890=名单!B:B)*(VALUE(AY1890)&gt;=名单!E:E)*(VALUE(AY1890)&lt;=名单!G:G)*(AA1890="正常走货")),名单!H:H),"否")</f>
        <v>否</v>
      </c>
      <c r="I1890" s="64" t="s">
        <v>5722</v>
      </c>
      <c r="J1890" s="64" t="s">
        <v>5724</v>
      </c>
      <c r="L1890" s="65" t="s">
        <v>17</v>
      </c>
      <c r="N1890" s="64" t="s">
        <v>18</v>
      </c>
      <c r="O1890" s="66"/>
      <c r="P1890" s="66"/>
      <c r="T1890" s="66"/>
      <c r="U1890" s="65" t="s">
        <v>152</v>
      </c>
      <c r="V1890" s="65" t="s">
        <v>14385</v>
      </c>
      <c r="W1890" s="66"/>
      <c r="Y1890" s="66"/>
      <c r="Z1890" s="66"/>
      <c r="AA1890" s="65" t="s">
        <v>14382</v>
      </c>
      <c r="AQ1890" s="64">
        <v>48.77</v>
      </c>
      <c r="AV1890" s="66"/>
      <c r="AW1890" s="66"/>
      <c r="AX1890" s="66"/>
      <c r="AY1890" s="67" t="s">
        <v>16286</v>
      </c>
      <c r="BE1890" s="66"/>
    </row>
    <row r="1891" spans="1:58">
      <c r="A1891" s="9" t="str">
        <f t="shared" si="93"/>
        <v>2026-01</v>
      </c>
      <c r="B1891" s="9" t="str">
        <f>_xlfn.XLOOKUP(I1891,过机服务商重量差!A:A,过机服务商重量差!G:G)</f>
        <v>玉麒麟</v>
      </c>
      <c r="C1891" s="9" t="str">
        <f>IF(N1891="FBA","主营产品",IF(N1891="专线","专线",LOOKUP(1,0/((G1891&gt;=提成标准!D:D)*(G1891&lt;提成标准!E:E)),提成标准!C:C)))</f>
        <v>快递小货</v>
      </c>
      <c r="D1891" s="9">
        <f t="shared" si="94"/>
        <v>1</v>
      </c>
      <c r="E1891" s="9">
        <f>_xlfn.XLOOKUP(C1891,提成标准!C:C,提成标准!H:H,"")</f>
        <v>2</v>
      </c>
      <c r="F1891" s="9">
        <f t="shared" si="95"/>
        <v>2</v>
      </c>
      <c r="G1891" s="9">
        <f>_xlfn.XLOOKUP(I1891,过机服务商重量差!A:A,过机服务商重量差!L:L)</f>
        <v>0.5</v>
      </c>
      <c r="H1891" s="9" t="str">
        <f ca="1">IFERROR(LOOKUP(1,0/((B1891=名单!B:B)*(VALUE(AY1891)&gt;=名单!E:E)*(VALUE(AY1891)&lt;=名单!G:G)*(AA1891="正常走货")),名单!H:H),"否")</f>
        <v>否</v>
      </c>
      <c r="I1891" s="64" t="s">
        <v>5725</v>
      </c>
      <c r="J1891" s="64" t="s">
        <v>5727</v>
      </c>
      <c r="L1891" s="65" t="s">
        <v>24</v>
      </c>
      <c r="N1891" s="64" t="s">
        <v>18</v>
      </c>
      <c r="O1891" s="66"/>
      <c r="P1891" s="66"/>
      <c r="T1891" s="66"/>
      <c r="U1891" s="65" t="s">
        <v>223</v>
      </c>
      <c r="V1891" s="65" t="s">
        <v>14413</v>
      </c>
      <c r="W1891" s="66"/>
      <c r="Y1891" s="66"/>
      <c r="Z1891" s="66"/>
      <c r="AA1891" s="65" t="s">
        <v>14382</v>
      </c>
      <c r="AQ1891" s="64">
        <v>39.92</v>
      </c>
      <c r="AV1891" s="66"/>
      <c r="AX1891" s="66"/>
      <c r="AY1891" s="67" t="s">
        <v>16287</v>
      </c>
      <c r="BC1891" s="66"/>
      <c r="BE1891" s="66"/>
    </row>
    <row r="1892" spans="1:58">
      <c r="A1892" s="9" t="str">
        <f t="shared" si="93"/>
        <v>2026-01</v>
      </c>
      <c r="B1892" s="9" t="str">
        <f>_xlfn.XLOOKUP(I1892,过机服务商重量差!A:A,过机服务商重量差!G:G)</f>
        <v>帅时莹</v>
      </c>
      <c r="C1892" s="9" t="str">
        <f>IF(N1892="FBA","主营产品",IF(N1892="专线","专线",LOOKUP(1,0/((G1892&gt;=提成标准!D:D)*(G1892&lt;提成标准!E:E)),提成标准!C:C)))</f>
        <v>快递大货</v>
      </c>
      <c r="D1892" s="9">
        <f t="shared" si="94"/>
        <v>32</v>
      </c>
      <c r="E1892" s="9">
        <f>_xlfn.XLOOKUP(C1892,提成标准!C:C,提成标准!H:H,"")</f>
        <v>0.1</v>
      </c>
      <c r="F1892" s="9">
        <f t="shared" si="95"/>
        <v>3.2</v>
      </c>
      <c r="G1892" s="9">
        <f>_xlfn.XLOOKUP(I1892,过机服务商重量差!A:A,过机服务商重量差!L:L)</f>
        <v>32</v>
      </c>
      <c r="H1892" s="9" t="str">
        <f ca="1">IFERROR(LOOKUP(1,0/((B1892=名单!B:B)*(VALUE(AY1892)&gt;=名单!E:E)*(VALUE(AY1892)&lt;=名单!G:G)*(AA1892="正常走货")),名单!H:H),"否")</f>
        <v>否</v>
      </c>
      <c r="I1892" s="64" t="s">
        <v>5728</v>
      </c>
      <c r="J1892" s="64" t="s">
        <v>5730</v>
      </c>
      <c r="L1892" s="65" t="s">
        <v>738</v>
      </c>
      <c r="N1892" s="64" t="s">
        <v>18</v>
      </c>
      <c r="O1892" s="66"/>
      <c r="P1892" s="66"/>
      <c r="T1892" s="66"/>
      <c r="U1892" s="65" t="s">
        <v>130</v>
      </c>
      <c r="V1892" s="65" t="s">
        <v>14422</v>
      </c>
      <c r="W1892" s="66"/>
      <c r="Y1892" s="66"/>
      <c r="Z1892" s="66"/>
      <c r="AA1892" s="65" t="s">
        <v>14382</v>
      </c>
      <c r="AQ1892" s="64">
        <v>380.4</v>
      </c>
      <c r="AV1892" s="66"/>
      <c r="AX1892" s="66"/>
      <c r="AY1892" s="67" t="s">
        <v>16288</v>
      </c>
      <c r="BC1892" s="66"/>
      <c r="BE1892" s="66"/>
      <c r="BF1892" s="66"/>
    </row>
    <row r="1893" spans="1:58">
      <c r="A1893" s="9" t="str">
        <f t="shared" si="93"/>
        <v>2026-01</v>
      </c>
      <c r="B1893" s="9" t="str">
        <f>_xlfn.XLOOKUP(I1893,过机服务商重量差!A:A,过机服务商重量差!G:G)</f>
        <v>无崖子</v>
      </c>
      <c r="C1893" s="9" t="str">
        <f>IF(N1893="FBA","主营产品",IF(N1893="专线","专线",LOOKUP(1,0/((G1893&gt;=提成标准!D:D)*(G1893&lt;提成标准!E:E)),提成标准!C:C)))</f>
        <v>快递小货</v>
      </c>
      <c r="D1893" s="9">
        <f t="shared" si="94"/>
        <v>1</v>
      </c>
      <c r="E1893" s="9">
        <f>_xlfn.XLOOKUP(C1893,提成标准!C:C,提成标准!H:H,"")</f>
        <v>2</v>
      </c>
      <c r="F1893" s="9">
        <f t="shared" si="95"/>
        <v>2</v>
      </c>
      <c r="G1893" s="9">
        <f>_xlfn.XLOOKUP(I1893,过机服务商重量差!A:A,过机服务商重量差!L:L)</f>
        <v>4</v>
      </c>
      <c r="H1893" s="9" t="str">
        <f ca="1">IFERROR(LOOKUP(1,0/((B1893=名单!B:B)*(VALUE(AY1893)&gt;=名单!E:E)*(VALUE(AY1893)&lt;=名单!G:G)*(AA1893="正常走货")),名单!H:H),"否")</f>
        <v>是</v>
      </c>
      <c r="I1893" s="64" t="s">
        <v>5731</v>
      </c>
      <c r="J1893" s="64" t="s">
        <v>5733</v>
      </c>
      <c r="L1893" s="65" t="s">
        <v>128</v>
      </c>
      <c r="N1893" s="64" t="s">
        <v>18</v>
      </c>
      <c r="O1893" s="66"/>
      <c r="P1893" s="66"/>
      <c r="T1893" s="66"/>
      <c r="U1893" s="65" t="s">
        <v>130</v>
      </c>
      <c r="V1893" s="65" t="s">
        <v>14422</v>
      </c>
      <c r="W1893" s="66"/>
      <c r="Y1893" s="66"/>
      <c r="Z1893" s="66"/>
      <c r="AA1893" s="65" t="s">
        <v>14382</v>
      </c>
      <c r="AQ1893" s="64">
        <v>160.72</v>
      </c>
      <c r="AV1893" s="66"/>
      <c r="AX1893" s="66"/>
      <c r="AY1893" s="67" t="s">
        <v>16289</v>
      </c>
      <c r="BE1893" s="66"/>
    </row>
    <row r="1894" spans="1:58">
      <c r="A1894" s="9" t="str">
        <f t="shared" si="93"/>
        <v>2026-01</v>
      </c>
      <c r="B1894" s="9" t="str">
        <f>_xlfn.XLOOKUP(I1894,过机服务商重量差!A:A,过机服务商重量差!G:G)</f>
        <v>玉麒麟</v>
      </c>
      <c r="C1894" s="9" t="str">
        <f>IF(N1894="FBA","主营产品",IF(N1894="专线","专线",LOOKUP(1,0/((G1894&gt;=提成标准!D:D)*(G1894&lt;提成标准!E:E)),提成标准!C:C)))</f>
        <v>快递大货</v>
      </c>
      <c r="D1894" s="9">
        <f t="shared" si="94"/>
        <v>58</v>
      </c>
      <c r="E1894" s="9">
        <f>_xlfn.XLOOKUP(C1894,提成标准!C:C,提成标准!H:H,"")</f>
        <v>0.1</v>
      </c>
      <c r="F1894" s="9">
        <f t="shared" si="95"/>
        <v>5.8</v>
      </c>
      <c r="G1894" s="9">
        <f>_xlfn.XLOOKUP(I1894,过机服务商重量差!A:A,过机服务商重量差!L:L)</f>
        <v>58</v>
      </c>
      <c r="H1894" s="9" t="str">
        <f ca="1">IFERROR(LOOKUP(1,0/((B1894=名单!B:B)*(VALUE(AY1894)&gt;=名单!E:E)*(VALUE(AY1894)&lt;=名单!G:G)*(AA1894="正常走货")),名单!H:H),"否")</f>
        <v>否</v>
      </c>
      <c r="I1894" s="64" t="s">
        <v>5734</v>
      </c>
      <c r="J1894" s="64" t="s">
        <v>36</v>
      </c>
      <c r="L1894" s="65" t="s">
        <v>256</v>
      </c>
      <c r="N1894" s="64" t="s">
        <v>18</v>
      </c>
      <c r="O1894" s="66"/>
      <c r="P1894" s="66"/>
      <c r="T1894" s="66"/>
      <c r="U1894" s="65" t="s">
        <v>191</v>
      </c>
      <c r="V1894" s="65" t="s">
        <v>14413</v>
      </c>
      <c r="W1894" s="66"/>
      <c r="Y1894" s="66"/>
      <c r="Z1894" s="66"/>
      <c r="AA1894" s="65" t="s">
        <v>14437</v>
      </c>
      <c r="AQ1894" s="64">
        <v>0</v>
      </c>
      <c r="AV1894" s="66"/>
      <c r="AX1894" s="66"/>
      <c r="AY1894" s="67" t="s">
        <v>16290</v>
      </c>
      <c r="BC1894" s="66"/>
    </row>
    <row r="1895" spans="1:58">
      <c r="A1895" s="9" t="str">
        <f t="shared" si="93"/>
        <v>2026-01</v>
      </c>
      <c r="B1895" s="9" t="str">
        <f>_xlfn.XLOOKUP(I1895,过机服务商重量差!A:A,过机服务商重量差!G:G)</f>
        <v>风清扬</v>
      </c>
      <c r="C1895" s="9" t="str">
        <f>IF(N1895="FBA","主营产品",IF(N1895="专线","专线",LOOKUP(1,0/((G1895&gt;=提成标准!D:D)*(G1895&lt;提成标准!E:E)),提成标准!C:C)))</f>
        <v>快递大货</v>
      </c>
      <c r="D1895" s="9">
        <f t="shared" si="94"/>
        <v>95</v>
      </c>
      <c r="E1895" s="9">
        <f>_xlfn.XLOOKUP(C1895,提成标准!C:C,提成标准!H:H,"")</f>
        <v>0.1</v>
      </c>
      <c r="F1895" s="9">
        <f t="shared" si="95"/>
        <v>9.5</v>
      </c>
      <c r="G1895" s="9">
        <f>_xlfn.XLOOKUP(I1895,过机服务商重量差!A:A,过机服务商重量差!L:L)</f>
        <v>95</v>
      </c>
      <c r="H1895" s="9" t="str">
        <f ca="1">IFERROR(LOOKUP(1,0/((B1895=名单!B:B)*(VALUE(AY1895)&gt;=名单!E:E)*(VALUE(AY1895)&lt;=名单!G:G)*(AA1895="正常走货")),名单!H:H),"否")</f>
        <v>否</v>
      </c>
      <c r="I1895" s="64" t="s">
        <v>5736</v>
      </c>
      <c r="J1895" s="64" t="s">
        <v>5738</v>
      </c>
      <c r="L1895" s="65" t="s">
        <v>332</v>
      </c>
      <c r="N1895" s="64" t="s">
        <v>18</v>
      </c>
      <c r="O1895" s="66"/>
      <c r="P1895" s="66"/>
      <c r="T1895" s="66"/>
      <c r="U1895" s="65" t="s">
        <v>1262</v>
      </c>
      <c r="V1895" s="65" t="s">
        <v>14385</v>
      </c>
      <c r="W1895" s="66"/>
      <c r="Y1895" s="66"/>
      <c r="Z1895" s="66"/>
      <c r="AA1895" s="65" t="s">
        <v>14382</v>
      </c>
      <c r="AQ1895" s="64">
        <v>0</v>
      </c>
      <c r="AV1895" s="66"/>
      <c r="AX1895" s="66"/>
      <c r="AY1895" s="67" t="s">
        <v>16291</v>
      </c>
      <c r="BE1895" s="66"/>
    </row>
    <row r="1896" spans="1:58">
      <c r="A1896" s="9" t="str">
        <f t="shared" si="93"/>
        <v>2026-01</v>
      </c>
      <c r="B1896" s="9" t="str">
        <f>_xlfn.XLOOKUP(I1896,过机服务商重量差!A:A,过机服务商重量差!G:G)</f>
        <v>007</v>
      </c>
      <c r="C1896" s="9" t="str">
        <f>IF(N1896="FBA","主营产品",IF(N1896="专线","专线",LOOKUP(1,0/((G1896&gt;=提成标准!D:D)*(G1896&lt;提成标准!E:E)),提成标准!C:C)))</f>
        <v>快递大货</v>
      </c>
      <c r="D1896" s="9">
        <f t="shared" si="94"/>
        <v>314</v>
      </c>
      <c r="E1896" s="9">
        <f>_xlfn.XLOOKUP(C1896,提成标准!C:C,提成标准!H:H,"")</f>
        <v>0.1</v>
      </c>
      <c r="F1896" s="9">
        <f t="shared" si="95"/>
        <v>31.4</v>
      </c>
      <c r="G1896" s="9">
        <f>_xlfn.XLOOKUP(I1896,过机服务商重量差!A:A,过机服务商重量差!L:L)</f>
        <v>314</v>
      </c>
      <c r="H1896" s="9" t="str">
        <f ca="1">IFERROR(LOOKUP(1,0/((B1896=名单!B:B)*(VALUE(AY1896)&gt;=名单!E:E)*(VALUE(AY1896)&lt;=名单!G:G)*(AA1896="正常走货")),名单!H:H),"否")</f>
        <v>否</v>
      </c>
      <c r="I1896" s="64" t="s">
        <v>5739</v>
      </c>
      <c r="J1896" s="64" t="s">
        <v>5741</v>
      </c>
      <c r="L1896" s="65" t="s">
        <v>266</v>
      </c>
      <c r="N1896" s="64" t="s">
        <v>18</v>
      </c>
      <c r="O1896" s="66"/>
      <c r="P1896" s="66"/>
      <c r="T1896" s="66"/>
      <c r="U1896" s="65" t="s">
        <v>152</v>
      </c>
      <c r="V1896" s="65" t="s">
        <v>14385</v>
      </c>
      <c r="W1896" s="66"/>
      <c r="Y1896" s="66"/>
      <c r="Z1896" s="66"/>
      <c r="AA1896" s="65" t="s">
        <v>14382</v>
      </c>
      <c r="AQ1896" s="64">
        <v>3328.4</v>
      </c>
      <c r="AV1896" s="66"/>
      <c r="AX1896" s="66"/>
      <c r="AY1896" s="67" t="s">
        <v>16292</v>
      </c>
      <c r="BC1896" s="66"/>
      <c r="BE1896" s="66"/>
    </row>
    <row r="1897" spans="1:58">
      <c r="A1897" s="9" t="str">
        <f t="shared" si="93"/>
        <v>2026-01</v>
      </c>
      <c r="B1897" s="9" t="str">
        <f>_xlfn.XLOOKUP(I1897,过机服务商重量差!A:A,过机服务商重量差!G:G)</f>
        <v>风清扬</v>
      </c>
      <c r="C1897" s="9" t="str">
        <f>IF(N1897="FBA","主营产品",IF(N1897="专线","专线",LOOKUP(1,0/((G1897&gt;=提成标准!D:D)*(G1897&lt;提成标准!E:E)),提成标准!C:C)))</f>
        <v>快递大货</v>
      </c>
      <c r="D1897" s="9">
        <f t="shared" si="94"/>
        <v>229</v>
      </c>
      <c r="E1897" s="9">
        <f>_xlfn.XLOOKUP(C1897,提成标准!C:C,提成标准!H:H,"")</f>
        <v>0.1</v>
      </c>
      <c r="F1897" s="9">
        <f t="shared" si="95"/>
        <v>22.9</v>
      </c>
      <c r="G1897" s="9">
        <f>_xlfn.XLOOKUP(I1897,过机服务商重量差!A:A,过机服务商重量差!L:L)</f>
        <v>229</v>
      </c>
      <c r="H1897" s="9" t="str">
        <f ca="1">IFERROR(LOOKUP(1,0/((B1897=名单!B:B)*(VALUE(AY1897)&gt;=名单!E:E)*(VALUE(AY1897)&lt;=名单!G:G)*(AA1897="正常走货")),名单!H:H),"否")</f>
        <v>否</v>
      </c>
      <c r="I1897" s="64" t="s">
        <v>5742</v>
      </c>
      <c r="J1897" s="64" t="s">
        <v>5744</v>
      </c>
      <c r="L1897" s="65" t="s">
        <v>5745</v>
      </c>
      <c r="N1897" s="64" t="s">
        <v>18</v>
      </c>
      <c r="O1897" s="66"/>
      <c r="P1897" s="66"/>
      <c r="T1897" s="66"/>
      <c r="U1897" s="65" t="s">
        <v>207</v>
      </c>
      <c r="V1897" s="65" t="s">
        <v>14410</v>
      </c>
      <c r="W1897" s="66"/>
      <c r="Y1897" s="66"/>
      <c r="Z1897" s="66"/>
      <c r="AA1897" s="65" t="s">
        <v>14382</v>
      </c>
      <c r="AQ1897" s="64">
        <v>100</v>
      </c>
      <c r="AU1897" s="66"/>
      <c r="AV1897" s="66"/>
      <c r="AX1897" s="66"/>
      <c r="AY1897" s="67" t="s">
        <v>16293</v>
      </c>
      <c r="BE1897" s="66"/>
      <c r="BF1897" s="66"/>
    </row>
    <row r="1898" spans="1:58">
      <c r="A1898" s="9" t="str">
        <f t="shared" si="93"/>
        <v>2026-01</v>
      </c>
      <c r="B1898" s="9" t="str">
        <f>_xlfn.XLOOKUP(I1898,过机服务商重量差!A:A,过机服务商重量差!G:G)</f>
        <v>帅时莹</v>
      </c>
      <c r="C1898" s="9" t="str">
        <f>IF(N1898="FBA","主营产品",IF(N1898="专线","专线",LOOKUP(1,0/((G1898&gt;=提成标准!D:D)*(G1898&lt;提成标准!E:E)),提成标准!C:C)))</f>
        <v>快递大货</v>
      </c>
      <c r="D1898" s="9">
        <f t="shared" si="94"/>
        <v>55</v>
      </c>
      <c r="E1898" s="9">
        <f>_xlfn.XLOOKUP(C1898,提成标准!C:C,提成标准!H:H,"")</f>
        <v>0.1</v>
      </c>
      <c r="F1898" s="9">
        <f t="shared" si="95"/>
        <v>5.5</v>
      </c>
      <c r="G1898" s="9">
        <f>_xlfn.XLOOKUP(I1898,过机服务商重量差!A:A,过机服务商重量差!L:L)</f>
        <v>55</v>
      </c>
      <c r="H1898" s="9" t="str">
        <f ca="1">IFERROR(LOOKUP(1,0/((B1898=名单!B:B)*(VALUE(AY1898)&gt;=名单!E:E)*(VALUE(AY1898)&lt;=名单!G:G)*(AA1898="正常走货")),名单!H:H),"否")</f>
        <v>否</v>
      </c>
      <c r="I1898" s="64" t="s">
        <v>5746</v>
      </c>
      <c r="J1898" s="64" t="s">
        <v>5748</v>
      </c>
      <c r="L1898" s="65" t="s">
        <v>938</v>
      </c>
      <c r="N1898" s="64" t="s">
        <v>18</v>
      </c>
      <c r="O1898" s="66"/>
      <c r="P1898" s="66"/>
      <c r="T1898" s="66"/>
      <c r="U1898" s="65" t="s">
        <v>227</v>
      </c>
      <c r="V1898" s="65" t="s">
        <v>14413</v>
      </c>
      <c r="W1898" s="66"/>
      <c r="Y1898" s="66"/>
      <c r="Z1898" s="66"/>
      <c r="AA1898" s="65" t="s">
        <v>14382</v>
      </c>
      <c r="AQ1898" s="64">
        <v>165</v>
      </c>
      <c r="AV1898" s="66"/>
      <c r="AX1898" s="66"/>
      <c r="AY1898" s="67" t="s">
        <v>16294</v>
      </c>
      <c r="BE1898" s="66"/>
    </row>
    <row r="1899" spans="1:58">
      <c r="A1899" s="9" t="str">
        <f t="shared" si="93"/>
        <v>2026-01</v>
      </c>
      <c r="B1899" s="9" t="str">
        <f>_xlfn.XLOOKUP(I1899,过机服务商重量差!A:A,过机服务商重量差!G:G)</f>
        <v>玉麒麟</v>
      </c>
      <c r="C1899" s="9" t="str">
        <f>IF(N1899="FBA","主营产品",IF(N1899="专线","专线",LOOKUP(1,0/((G1899&gt;=提成标准!D:D)*(G1899&lt;提成标准!E:E)),提成标准!C:C)))</f>
        <v>快递大货</v>
      </c>
      <c r="D1899" s="9">
        <f t="shared" si="94"/>
        <v>23</v>
      </c>
      <c r="E1899" s="9">
        <f>_xlfn.XLOOKUP(C1899,提成标准!C:C,提成标准!H:H,"")</f>
        <v>0.1</v>
      </c>
      <c r="F1899" s="9">
        <f t="shared" si="95"/>
        <v>2.3</v>
      </c>
      <c r="G1899" s="9">
        <f>_xlfn.XLOOKUP(I1899,过机服务商重量差!A:A,过机服务商重量差!L:L)</f>
        <v>23</v>
      </c>
      <c r="H1899" s="9" t="str">
        <f ca="1">IFERROR(LOOKUP(1,0/((B1899=名单!B:B)*(VALUE(AY1899)&gt;=名单!E:E)*(VALUE(AY1899)&lt;=名单!G:G)*(AA1899="正常走货")),名单!H:H),"否")</f>
        <v>否</v>
      </c>
      <c r="I1899" s="64" t="s">
        <v>5749</v>
      </c>
      <c r="J1899" s="64" t="s">
        <v>5751</v>
      </c>
      <c r="L1899" s="65" t="s">
        <v>17</v>
      </c>
      <c r="N1899" s="64" t="s">
        <v>18</v>
      </c>
      <c r="O1899" s="66"/>
      <c r="P1899" s="66"/>
      <c r="T1899" s="66"/>
      <c r="U1899" s="65" t="s">
        <v>227</v>
      </c>
      <c r="V1899" s="65" t="s">
        <v>14413</v>
      </c>
      <c r="W1899" s="66"/>
      <c r="Y1899" s="66"/>
      <c r="Z1899" s="66"/>
      <c r="AA1899" s="65" t="s">
        <v>14382</v>
      </c>
      <c r="AQ1899" s="64">
        <v>78.03</v>
      </c>
      <c r="AU1899" s="66"/>
      <c r="AV1899" s="66"/>
      <c r="AX1899" s="66"/>
      <c r="AY1899" s="67" t="s">
        <v>16295</v>
      </c>
      <c r="BC1899" s="66"/>
      <c r="BE1899" s="66"/>
    </row>
    <row r="1900" spans="1:58">
      <c r="A1900" s="9" t="str">
        <f t="shared" si="93"/>
        <v>2026-01</v>
      </c>
      <c r="B1900" s="9" t="str">
        <f>_xlfn.XLOOKUP(I1900,过机服务商重量差!A:A,过机服务商重量差!G:G)</f>
        <v>玉麒麟</v>
      </c>
      <c r="C1900" s="9" t="str">
        <f>IF(N1900="FBA","主营产品",IF(N1900="专线","专线",LOOKUP(1,0/((G1900&gt;=提成标准!D:D)*(G1900&lt;提成标准!E:E)),提成标准!C:C)))</f>
        <v>快递小货</v>
      </c>
      <c r="D1900" s="9">
        <f t="shared" si="94"/>
        <v>1</v>
      </c>
      <c r="E1900" s="9">
        <f>_xlfn.XLOOKUP(C1900,提成标准!C:C,提成标准!H:H,"")</f>
        <v>2</v>
      </c>
      <c r="F1900" s="9">
        <f t="shared" si="95"/>
        <v>2</v>
      </c>
      <c r="G1900" s="9">
        <f>_xlfn.XLOOKUP(I1900,过机服务商重量差!A:A,过机服务商重量差!L:L)</f>
        <v>1</v>
      </c>
      <c r="H1900" s="9" t="str">
        <f ca="1">IFERROR(LOOKUP(1,0/((B1900=名单!B:B)*(VALUE(AY1900)&gt;=名单!E:E)*(VALUE(AY1900)&lt;=名单!G:G)*(AA1900="正常走货")),名单!H:H),"否")</f>
        <v>否</v>
      </c>
      <c r="I1900" s="64" t="s">
        <v>5752</v>
      </c>
      <c r="J1900" s="64" t="s">
        <v>5752</v>
      </c>
      <c r="L1900" s="65" t="s">
        <v>17</v>
      </c>
      <c r="N1900" s="64" t="s">
        <v>18</v>
      </c>
      <c r="O1900" s="66"/>
      <c r="P1900" s="66"/>
      <c r="T1900" s="66"/>
      <c r="U1900" s="65" t="s">
        <v>152</v>
      </c>
      <c r="V1900" s="65" t="s">
        <v>14385</v>
      </c>
      <c r="W1900" s="66"/>
      <c r="Y1900" s="66"/>
      <c r="Z1900" s="66"/>
      <c r="AA1900" s="65" t="s">
        <v>14382</v>
      </c>
      <c r="AQ1900" s="64">
        <v>40</v>
      </c>
      <c r="AV1900" s="66"/>
      <c r="AX1900" s="66"/>
      <c r="AY1900" s="67" t="s">
        <v>16296</v>
      </c>
      <c r="BE1900" s="66"/>
    </row>
    <row r="1901" spans="1:58">
      <c r="A1901" s="9" t="str">
        <f t="shared" si="93"/>
        <v>2026-01</v>
      </c>
      <c r="B1901" s="9" t="str">
        <f>_xlfn.XLOOKUP(I1901,过机服务商重量差!A:A,过机服务商重量差!G:G)</f>
        <v>玉麒麟</v>
      </c>
      <c r="C1901" s="9" t="str">
        <f>IF(N1901="FBA","主营产品",IF(N1901="专线","专线",LOOKUP(1,0/((G1901&gt;=提成标准!D:D)*(G1901&lt;提成标准!E:E)),提成标准!C:C)))</f>
        <v>快递小货</v>
      </c>
      <c r="D1901" s="9">
        <f t="shared" si="94"/>
        <v>1</v>
      </c>
      <c r="E1901" s="9">
        <f>_xlfn.XLOOKUP(C1901,提成标准!C:C,提成标准!H:H,"")</f>
        <v>2</v>
      </c>
      <c r="F1901" s="9">
        <f t="shared" si="95"/>
        <v>2</v>
      </c>
      <c r="G1901" s="9">
        <f>_xlfn.XLOOKUP(I1901,过机服务商重量差!A:A,过机服务商重量差!L:L)</f>
        <v>0.5</v>
      </c>
      <c r="H1901" s="9" t="str">
        <f ca="1">IFERROR(LOOKUP(1,0/((B1901=名单!B:B)*(VALUE(AY1901)&gt;=名单!E:E)*(VALUE(AY1901)&lt;=名单!G:G)*(AA1901="正常走货")),名单!H:H),"否")</f>
        <v>否</v>
      </c>
      <c r="I1901" s="64" t="s">
        <v>5754</v>
      </c>
      <c r="J1901" s="64" t="s">
        <v>5756</v>
      </c>
      <c r="L1901" s="65" t="s">
        <v>17</v>
      </c>
      <c r="N1901" s="64" t="s">
        <v>18</v>
      </c>
      <c r="O1901" s="66"/>
      <c r="P1901" s="66"/>
      <c r="T1901" s="66"/>
      <c r="U1901" s="65" t="s">
        <v>152</v>
      </c>
      <c r="V1901" s="65" t="s">
        <v>14385</v>
      </c>
      <c r="W1901" s="66"/>
      <c r="Y1901" s="66"/>
      <c r="Z1901" s="66"/>
      <c r="AA1901" s="65" t="s">
        <v>14382</v>
      </c>
      <c r="AQ1901" s="64">
        <v>39.4</v>
      </c>
      <c r="AV1901" s="66"/>
      <c r="AX1901" s="66"/>
      <c r="AY1901" s="67" t="s">
        <v>16297</v>
      </c>
      <c r="BC1901" s="66"/>
      <c r="BE1901" s="66"/>
    </row>
    <row r="1902" spans="1:58">
      <c r="A1902" s="9" t="str">
        <f t="shared" si="93"/>
        <v>2026-01</v>
      </c>
      <c r="B1902" s="9" t="str">
        <f>_xlfn.XLOOKUP(I1902,过机服务商重量差!A:A,过机服务商重量差!G:G)</f>
        <v>风清扬</v>
      </c>
      <c r="C1902" s="9" t="str">
        <f>IF(N1902="FBA","主营产品",IF(N1902="专线","专线",LOOKUP(1,0/((G1902&gt;=提成标准!D:D)*(G1902&lt;提成标准!E:E)),提成标准!C:C)))</f>
        <v>快递小货</v>
      </c>
      <c r="D1902" s="9">
        <f t="shared" si="94"/>
        <v>1</v>
      </c>
      <c r="E1902" s="9">
        <f>_xlfn.XLOOKUP(C1902,提成标准!C:C,提成标准!H:H,"")</f>
        <v>2</v>
      </c>
      <c r="F1902" s="9">
        <f t="shared" si="95"/>
        <v>2</v>
      </c>
      <c r="G1902" s="9">
        <f>_xlfn.XLOOKUP(I1902,过机服务商重量差!A:A,过机服务商重量差!L:L)</f>
        <v>8</v>
      </c>
      <c r="H1902" s="9" t="str">
        <f ca="1">IFERROR(LOOKUP(1,0/((B1902=名单!B:B)*(VALUE(AY1902)&gt;=名单!E:E)*(VALUE(AY1902)&lt;=名单!G:G)*(AA1902="正常走货")),名单!H:H),"否")</f>
        <v>否</v>
      </c>
      <c r="I1902" s="64" t="s">
        <v>5757</v>
      </c>
      <c r="J1902" s="64" t="s">
        <v>5759</v>
      </c>
      <c r="L1902" s="65" t="s">
        <v>144</v>
      </c>
      <c r="N1902" s="64" t="s">
        <v>18</v>
      </c>
      <c r="O1902" s="66"/>
      <c r="P1902" s="66"/>
      <c r="T1902" s="66"/>
      <c r="U1902" s="65" t="s">
        <v>2149</v>
      </c>
      <c r="V1902" s="65" t="s">
        <v>14385</v>
      </c>
      <c r="W1902" s="66"/>
      <c r="Y1902" s="66"/>
      <c r="Z1902" s="66"/>
      <c r="AA1902" s="65" t="s">
        <v>14382</v>
      </c>
      <c r="AQ1902" s="64">
        <v>10</v>
      </c>
      <c r="AU1902" s="66"/>
      <c r="AV1902" s="66"/>
      <c r="AW1902" s="66"/>
      <c r="AX1902" s="66"/>
      <c r="AY1902" s="67" t="s">
        <v>16298</v>
      </c>
      <c r="BE1902" s="66"/>
    </row>
    <row r="1903" spans="1:58">
      <c r="A1903" s="9" t="str">
        <f t="shared" si="93"/>
        <v>2026-01</v>
      </c>
      <c r="B1903" s="9" t="str">
        <f>_xlfn.XLOOKUP(I1903,过机服务商重量差!A:A,过机服务商重量差!G:G)</f>
        <v>玉麒麟</v>
      </c>
      <c r="C1903" s="9" t="str">
        <f>IF(N1903="FBA","主营产品",IF(N1903="专线","专线",LOOKUP(1,0/((G1903&gt;=提成标准!D:D)*(G1903&lt;提成标准!E:E)),提成标准!C:C)))</f>
        <v>快递大货</v>
      </c>
      <c r="D1903" s="9">
        <f t="shared" si="94"/>
        <v>21</v>
      </c>
      <c r="E1903" s="9">
        <f>_xlfn.XLOOKUP(C1903,提成标准!C:C,提成标准!H:H,"")</f>
        <v>0.1</v>
      </c>
      <c r="F1903" s="9">
        <f t="shared" si="95"/>
        <v>2.1</v>
      </c>
      <c r="G1903" s="9">
        <f>_xlfn.XLOOKUP(I1903,过机服务商重量差!A:A,过机服务商重量差!L:L)</f>
        <v>21</v>
      </c>
      <c r="H1903" s="9" t="str">
        <f ca="1">IFERROR(LOOKUP(1,0/((B1903=名单!B:B)*(VALUE(AY1903)&gt;=名单!E:E)*(VALUE(AY1903)&lt;=名单!G:G)*(AA1903="正常走货")),名单!H:H),"否")</f>
        <v>否</v>
      </c>
      <c r="I1903" s="64" t="s">
        <v>5760</v>
      </c>
      <c r="J1903" s="64" t="s">
        <v>5762</v>
      </c>
      <c r="L1903" s="65" t="s">
        <v>256</v>
      </c>
      <c r="N1903" s="64" t="s">
        <v>18</v>
      </c>
      <c r="O1903" s="66"/>
      <c r="P1903" s="66"/>
      <c r="T1903" s="66"/>
      <c r="U1903" s="65" t="s">
        <v>199</v>
      </c>
      <c r="V1903" s="65" t="s">
        <v>14442</v>
      </c>
      <c r="W1903" s="66"/>
      <c r="Y1903" s="66"/>
      <c r="Z1903" s="66"/>
      <c r="AA1903" s="65" t="s">
        <v>14382</v>
      </c>
      <c r="AQ1903" s="64">
        <v>128</v>
      </c>
      <c r="AV1903" s="66"/>
      <c r="AX1903" s="66"/>
      <c r="AY1903" s="67" t="s">
        <v>16299</v>
      </c>
      <c r="BC1903" s="66"/>
      <c r="BE1903" s="66"/>
    </row>
    <row r="1904" spans="1:58">
      <c r="A1904" s="9" t="str">
        <f t="shared" si="93"/>
        <v>2026-01</v>
      </c>
      <c r="B1904" s="9" t="str">
        <f>_xlfn.XLOOKUP(I1904,过机服务商重量差!A:A,过机服务商重量差!G:G)</f>
        <v>玉麒麟</v>
      </c>
      <c r="C1904" s="9" t="str">
        <f>IF(N1904="FBA","主营产品",IF(N1904="专线","专线",LOOKUP(1,0/((G1904&gt;=提成标准!D:D)*(G1904&lt;提成标准!E:E)),提成标准!C:C)))</f>
        <v>快递小货</v>
      </c>
      <c r="D1904" s="9">
        <f t="shared" si="94"/>
        <v>1</v>
      </c>
      <c r="E1904" s="9">
        <f>_xlfn.XLOOKUP(C1904,提成标准!C:C,提成标准!H:H,"")</f>
        <v>2</v>
      </c>
      <c r="F1904" s="9">
        <f t="shared" si="95"/>
        <v>2</v>
      </c>
      <c r="G1904" s="9">
        <f>_xlfn.XLOOKUP(I1904,过机服务商重量差!A:A,过机服务商重量差!L:L)</f>
        <v>9</v>
      </c>
      <c r="H1904" s="9" t="str">
        <f ca="1">IFERROR(LOOKUP(1,0/((B1904=名单!B:B)*(VALUE(AY1904)&gt;=名单!E:E)*(VALUE(AY1904)&lt;=名单!G:G)*(AA1904="正常走货")),名单!H:H),"否")</f>
        <v>否</v>
      </c>
      <c r="I1904" s="64" t="s">
        <v>5763</v>
      </c>
      <c r="J1904" s="64" t="s">
        <v>5765</v>
      </c>
      <c r="L1904" s="64" t="s">
        <v>24</v>
      </c>
      <c r="N1904" s="64" t="s">
        <v>18</v>
      </c>
      <c r="O1904" s="66"/>
      <c r="P1904" s="66"/>
      <c r="T1904" s="66"/>
      <c r="U1904" s="65" t="s">
        <v>421</v>
      </c>
      <c r="V1904" s="65" t="s">
        <v>14385</v>
      </c>
      <c r="W1904" s="66"/>
      <c r="Y1904" s="66"/>
      <c r="Z1904" s="66"/>
      <c r="AA1904" s="65" t="s">
        <v>14382</v>
      </c>
      <c r="AQ1904" s="64">
        <v>67</v>
      </c>
      <c r="AU1904" s="66"/>
      <c r="AV1904" s="66"/>
      <c r="AX1904" s="66"/>
      <c r="AY1904" s="67" t="s">
        <v>16300</v>
      </c>
      <c r="BE1904" s="66"/>
    </row>
    <row r="1905" spans="1:58">
      <c r="A1905" s="9" t="str">
        <f t="shared" si="93"/>
        <v>2026-01</v>
      </c>
      <c r="B1905" s="9" t="str">
        <f>_xlfn.XLOOKUP(I1905,过机服务商重量差!A:A,过机服务商重量差!G:G)</f>
        <v>玉麒麟</v>
      </c>
      <c r="C1905" s="9" t="str">
        <f>IF(N1905="FBA","主营产品",IF(N1905="专线","专线",LOOKUP(1,0/((G1905&gt;=提成标准!D:D)*(G1905&lt;提成标准!E:E)),提成标准!C:C)))</f>
        <v>快递大货</v>
      </c>
      <c r="D1905" s="9">
        <f t="shared" si="94"/>
        <v>107</v>
      </c>
      <c r="E1905" s="9">
        <f>_xlfn.XLOOKUP(C1905,提成标准!C:C,提成标准!H:H,"")</f>
        <v>0.1</v>
      </c>
      <c r="F1905" s="9">
        <f t="shared" si="95"/>
        <v>10.7</v>
      </c>
      <c r="G1905" s="9">
        <f>_xlfn.XLOOKUP(I1905,过机服务商重量差!A:A,过机服务商重量差!L:L)</f>
        <v>107</v>
      </c>
      <c r="H1905" s="9" t="str">
        <f ca="1">IFERROR(LOOKUP(1,0/((B1905=名单!B:B)*(VALUE(AY1905)&gt;=名单!E:E)*(VALUE(AY1905)&lt;=名单!G:G)*(AA1905="正常走货")),名单!H:H),"否")</f>
        <v>否</v>
      </c>
      <c r="I1905" s="64" t="s">
        <v>5766</v>
      </c>
      <c r="J1905" s="64" t="s">
        <v>5768</v>
      </c>
      <c r="L1905" s="64" t="s">
        <v>17</v>
      </c>
      <c r="N1905" s="64" t="s">
        <v>18</v>
      </c>
      <c r="O1905" s="66"/>
      <c r="P1905" s="66"/>
      <c r="T1905" s="66"/>
      <c r="U1905" s="65" t="s">
        <v>275</v>
      </c>
      <c r="V1905" s="65" t="s">
        <v>14410</v>
      </c>
      <c r="W1905" s="66"/>
      <c r="Y1905" s="66"/>
      <c r="Z1905" s="66"/>
      <c r="AA1905" s="65" t="s">
        <v>14382</v>
      </c>
      <c r="AQ1905" s="64">
        <v>439.200000000001</v>
      </c>
      <c r="AU1905" s="66"/>
      <c r="AV1905" s="66"/>
      <c r="AX1905" s="66"/>
      <c r="AY1905" s="67" t="s">
        <v>16301</v>
      </c>
      <c r="BE1905" s="66"/>
    </row>
    <row r="1906" spans="1:58">
      <c r="A1906" s="9" t="str">
        <f t="shared" si="93"/>
        <v>2026-01</v>
      </c>
      <c r="B1906" s="9" t="str">
        <f>_xlfn.XLOOKUP(I1906,过机服务商重量差!A:A,过机服务商重量差!G:G)</f>
        <v>无崖子</v>
      </c>
      <c r="C1906" s="9" t="str">
        <f>IF(N1906="FBA","主营产品",IF(N1906="专线","专线",LOOKUP(1,0/((G1906&gt;=提成标准!D:D)*(G1906&lt;提成标准!E:E)),提成标准!C:C)))</f>
        <v>快递大货</v>
      </c>
      <c r="D1906" s="9">
        <f t="shared" si="94"/>
        <v>34</v>
      </c>
      <c r="E1906" s="9">
        <f>_xlfn.XLOOKUP(C1906,提成标准!C:C,提成标准!H:H,"")</f>
        <v>0.1</v>
      </c>
      <c r="F1906" s="9">
        <f t="shared" si="95"/>
        <v>3.4</v>
      </c>
      <c r="G1906" s="9">
        <f>_xlfn.XLOOKUP(I1906,过机服务商重量差!A:A,过机服务商重量差!L:L)</f>
        <v>34</v>
      </c>
      <c r="H1906" s="9" t="str">
        <f ca="1">IFERROR(LOOKUP(1,0/((B1906=名单!B:B)*(VALUE(AY1906)&gt;=名单!E:E)*(VALUE(AY1906)&lt;=名单!G:G)*(AA1906="正常走货")),名单!H:H),"否")</f>
        <v>是</v>
      </c>
      <c r="I1906" s="64" t="s">
        <v>5769</v>
      </c>
      <c r="J1906" s="64" t="s">
        <v>5771</v>
      </c>
      <c r="L1906" s="65" t="s">
        <v>128</v>
      </c>
      <c r="N1906" s="64" t="s">
        <v>18</v>
      </c>
      <c r="O1906" s="66"/>
      <c r="P1906" s="66"/>
      <c r="T1906" s="66"/>
      <c r="U1906" s="65" t="s">
        <v>191</v>
      </c>
      <c r="V1906" s="65" t="s">
        <v>14413</v>
      </c>
      <c r="W1906" s="66"/>
      <c r="Y1906" s="66"/>
      <c r="Z1906" s="66"/>
      <c r="AA1906" s="65" t="s">
        <v>14382</v>
      </c>
      <c r="AQ1906" s="64">
        <v>251.6</v>
      </c>
      <c r="AV1906" s="66"/>
      <c r="AW1906" s="66"/>
      <c r="AX1906" s="66"/>
      <c r="AY1906" s="67" t="s">
        <v>16302</v>
      </c>
      <c r="BE1906" s="66"/>
    </row>
    <row r="1907" spans="1:58">
      <c r="A1907" s="9" t="str">
        <f t="shared" si="93"/>
        <v>2026-01</v>
      </c>
      <c r="B1907" s="9" t="str">
        <f>_xlfn.XLOOKUP(I1907,过机服务商重量差!A:A,过机服务商重量差!G:G)</f>
        <v>玉麒麟</v>
      </c>
      <c r="C1907" s="9" t="str">
        <f>IF(N1907="FBA","主营产品",IF(N1907="专线","专线",LOOKUP(1,0/((G1907&gt;=提成标准!D:D)*(G1907&lt;提成标准!E:E)),提成标准!C:C)))</f>
        <v>快递小货</v>
      </c>
      <c r="D1907" s="9">
        <f t="shared" si="94"/>
        <v>1</v>
      </c>
      <c r="E1907" s="9">
        <f>_xlfn.XLOOKUP(C1907,提成标准!C:C,提成标准!H:H,"")</f>
        <v>2</v>
      </c>
      <c r="F1907" s="9">
        <f t="shared" si="95"/>
        <v>2</v>
      </c>
      <c r="G1907" s="9">
        <f>_xlfn.XLOOKUP(I1907,过机服务商重量差!A:A,过机服务商重量差!L:L)</f>
        <v>12</v>
      </c>
      <c r="H1907" s="9" t="str">
        <f ca="1">IFERROR(LOOKUP(1,0/((B1907=名单!B:B)*(VALUE(AY1907)&gt;=名单!E:E)*(VALUE(AY1907)&lt;=名单!G:G)*(AA1907="正常走货")),名单!H:H),"否")</f>
        <v>否</v>
      </c>
      <c r="I1907" s="64" t="s">
        <v>5772</v>
      </c>
      <c r="J1907" s="64" t="s">
        <v>5774</v>
      </c>
      <c r="L1907" s="65" t="s">
        <v>24</v>
      </c>
      <c r="N1907" s="64" t="s">
        <v>18</v>
      </c>
      <c r="O1907" s="66"/>
      <c r="P1907" s="66"/>
      <c r="T1907" s="66"/>
      <c r="U1907" s="65" t="s">
        <v>211</v>
      </c>
      <c r="V1907" s="65" t="s">
        <v>14410</v>
      </c>
      <c r="W1907" s="66"/>
      <c r="Y1907" s="66"/>
      <c r="Z1907" s="66"/>
      <c r="AA1907" s="65" t="s">
        <v>14382</v>
      </c>
      <c r="AQ1907" s="64">
        <v>180.4</v>
      </c>
      <c r="AU1907" s="66"/>
      <c r="AV1907" s="66"/>
      <c r="AW1907" s="66"/>
      <c r="AX1907" s="66"/>
      <c r="AY1907" s="67" t="s">
        <v>16303</v>
      </c>
      <c r="BE1907" s="66"/>
    </row>
    <row r="1908" spans="1:58">
      <c r="A1908" s="9" t="str">
        <f t="shared" si="93"/>
        <v>2026-01</v>
      </c>
      <c r="B1908" s="9" t="str">
        <f>_xlfn.XLOOKUP(I1908,过机服务商重量差!A:A,过机服务商重量差!G:G)</f>
        <v>无崖子</v>
      </c>
      <c r="C1908" s="9" t="str">
        <f>IF(N1908="FBA","主营产品",IF(N1908="专线","专线",LOOKUP(1,0/((G1908&gt;=提成标准!D:D)*(G1908&lt;提成标准!E:E)),提成标准!C:C)))</f>
        <v>快递小货</v>
      </c>
      <c r="D1908" s="9">
        <f t="shared" si="94"/>
        <v>1</v>
      </c>
      <c r="E1908" s="9">
        <f>_xlfn.XLOOKUP(C1908,提成标准!C:C,提成标准!H:H,"")</f>
        <v>2</v>
      </c>
      <c r="F1908" s="9">
        <f t="shared" si="95"/>
        <v>2</v>
      </c>
      <c r="G1908" s="9">
        <f>_xlfn.XLOOKUP(I1908,过机服务商重量差!A:A,过机服务商重量差!L:L)</f>
        <v>0.5</v>
      </c>
      <c r="H1908" s="9" t="str">
        <f ca="1">IFERROR(LOOKUP(1,0/((B1908=名单!B:B)*(VALUE(AY1908)&gt;=名单!E:E)*(VALUE(AY1908)&lt;=名单!G:G)*(AA1908="正常走货")),名单!H:H),"否")</f>
        <v>是</v>
      </c>
      <c r="I1908" s="64" t="s">
        <v>5775</v>
      </c>
      <c r="J1908" s="64" t="s">
        <v>5777</v>
      </c>
      <c r="L1908" s="65" t="s">
        <v>160</v>
      </c>
      <c r="N1908" s="64" t="s">
        <v>18</v>
      </c>
      <c r="O1908" s="66"/>
      <c r="P1908" s="66"/>
      <c r="T1908" s="66"/>
      <c r="U1908" s="65" t="s">
        <v>161</v>
      </c>
      <c r="V1908" s="65" t="s">
        <v>14381</v>
      </c>
      <c r="W1908" s="66"/>
      <c r="Y1908" s="66"/>
      <c r="Z1908" s="66"/>
      <c r="AA1908" s="65" t="s">
        <v>14382</v>
      </c>
      <c r="AQ1908" s="64">
        <v>0</v>
      </c>
      <c r="AV1908" s="66"/>
      <c r="AX1908" s="66"/>
      <c r="AY1908" s="67" t="s">
        <v>16304</v>
      </c>
      <c r="BE1908" s="66"/>
    </row>
    <row r="1909" spans="1:58">
      <c r="A1909" s="9" t="str">
        <f t="shared" si="93"/>
        <v>2026-01</v>
      </c>
      <c r="B1909" s="9" t="str">
        <f>_xlfn.XLOOKUP(I1909,过机服务商重量差!A:A,过机服务商重量差!G:G)</f>
        <v>无崖子</v>
      </c>
      <c r="C1909" s="9" t="str">
        <f>IF(N1909="FBA","主营产品",IF(N1909="专线","专线",LOOKUP(1,0/((G1909&gt;=提成标准!D:D)*(G1909&lt;提成标准!E:E)),提成标准!C:C)))</f>
        <v>快递小货</v>
      </c>
      <c r="D1909" s="9">
        <f t="shared" si="94"/>
        <v>1</v>
      </c>
      <c r="E1909" s="9">
        <f>_xlfn.XLOOKUP(C1909,提成标准!C:C,提成标准!H:H,"")</f>
        <v>2</v>
      </c>
      <c r="F1909" s="9">
        <f t="shared" si="95"/>
        <v>2</v>
      </c>
      <c r="G1909" s="9">
        <f>_xlfn.XLOOKUP(I1909,过机服务商重量差!A:A,过机服务商重量差!L:L)</f>
        <v>1</v>
      </c>
      <c r="H1909" s="9" t="str">
        <f ca="1">IFERROR(LOOKUP(1,0/((B1909=名单!B:B)*(VALUE(AY1909)&gt;=名单!E:E)*(VALUE(AY1909)&lt;=名单!G:G)*(AA1909="正常走货")),名单!H:H),"否")</f>
        <v>是</v>
      </c>
      <c r="I1909" s="64" t="s">
        <v>5778</v>
      </c>
      <c r="J1909" s="64" t="s">
        <v>5780</v>
      </c>
      <c r="L1909" s="65" t="s">
        <v>160</v>
      </c>
      <c r="N1909" s="64" t="s">
        <v>18</v>
      </c>
      <c r="O1909" s="66"/>
      <c r="P1909" s="66"/>
      <c r="T1909" s="66"/>
      <c r="U1909" s="65" t="s">
        <v>161</v>
      </c>
      <c r="V1909" s="65" t="s">
        <v>14381</v>
      </c>
      <c r="W1909" s="66"/>
      <c r="Y1909" s="66"/>
      <c r="Z1909" s="66"/>
      <c r="AA1909" s="65" t="s">
        <v>14382</v>
      </c>
      <c r="AQ1909" s="64">
        <v>0</v>
      </c>
      <c r="AV1909" s="66"/>
      <c r="AX1909" s="66"/>
      <c r="AY1909" s="67" t="s">
        <v>16305</v>
      </c>
      <c r="BC1909" s="66"/>
      <c r="BE1909" s="66"/>
      <c r="BF1909" s="66"/>
    </row>
    <row r="1910" spans="1:58">
      <c r="A1910" s="9" t="str">
        <f t="shared" si="93"/>
        <v>2026-01</v>
      </c>
      <c r="B1910" s="9" t="str">
        <f>_xlfn.XLOOKUP(I1910,过机服务商重量差!A:A,过机服务商重量差!G:G)</f>
        <v>风清扬</v>
      </c>
      <c r="C1910" s="9" t="str">
        <f>IF(N1910="FBA","主营产品",IF(N1910="专线","专线",LOOKUP(1,0/((G1910&gt;=提成标准!D:D)*(G1910&lt;提成标准!E:E)),提成标准!C:C)))</f>
        <v>快递大货</v>
      </c>
      <c r="D1910" s="9">
        <f t="shared" si="94"/>
        <v>21</v>
      </c>
      <c r="E1910" s="9">
        <f>_xlfn.XLOOKUP(C1910,提成标准!C:C,提成标准!H:H,"")</f>
        <v>0.1</v>
      </c>
      <c r="F1910" s="9">
        <f t="shared" si="95"/>
        <v>2.1</v>
      </c>
      <c r="G1910" s="9">
        <f>_xlfn.XLOOKUP(I1910,过机服务商重量差!A:A,过机服务商重量差!L:L)</f>
        <v>21</v>
      </c>
      <c r="H1910" s="9" t="str">
        <f ca="1">IFERROR(LOOKUP(1,0/((B1910=名单!B:B)*(VALUE(AY1910)&gt;=名单!E:E)*(VALUE(AY1910)&lt;=名单!G:G)*(AA1910="正常走货")),名单!H:H),"否")</f>
        <v>否</v>
      </c>
      <c r="I1910" s="64" t="s">
        <v>5781</v>
      </c>
      <c r="J1910" s="64" t="s">
        <v>5783</v>
      </c>
      <c r="L1910" s="65" t="s">
        <v>880</v>
      </c>
      <c r="N1910" s="64" t="s">
        <v>18</v>
      </c>
      <c r="O1910" s="66"/>
      <c r="P1910" s="66"/>
      <c r="T1910" s="66"/>
      <c r="U1910" s="65" t="s">
        <v>421</v>
      </c>
      <c r="V1910" s="65" t="s">
        <v>14385</v>
      </c>
      <c r="W1910" s="66"/>
      <c r="Y1910" s="66"/>
      <c r="Z1910" s="66"/>
      <c r="AA1910" s="65" t="s">
        <v>14382</v>
      </c>
      <c r="AQ1910" s="64">
        <v>63</v>
      </c>
      <c r="AV1910" s="66"/>
      <c r="AX1910" s="66"/>
      <c r="AY1910" s="67" t="s">
        <v>16306</v>
      </c>
      <c r="BC1910" s="66"/>
      <c r="BE1910" s="66"/>
    </row>
    <row r="1911" spans="1:58">
      <c r="A1911" s="9" t="str">
        <f t="shared" si="93"/>
        <v>2026-01</v>
      </c>
      <c r="B1911" s="9" t="str">
        <f>_xlfn.XLOOKUP(I1911,过机服务商重量差!A:A,过机服务商重量差!G:G)</f>
        <v>无崖子</v>
      </c>
      <c r="C1911" s="9" t="str">
        <f>IF(N1911="FBA","主营产品",IF(N1911="专线","专线",LOOKUP(1,0/((G1911&gt;=提成标准!D:D)*(G1911&lt;提成标准!E:E)),提成标准!C:C)))</f>
        <v>快递小货</v>
      </c>
      <c r="D1911" s="9">
        <f t="shared" si="94"/>
        <v>1</v>
      </c>
      <c r="E1911" s="9">
        <f>_xlfn.XLOOKUP(C1911,提成标准!C:C,提成标准!H:H,"")</f>
        <v>2</v>
      </c>
      <c r="F1911" s="9">
        <f t="shared" si="95"/>
        <v>2</v>
      </c>
      <c r="G1911" s="9">
        <f>_xlfn.XLOOKUP(I1911,过机服务商重量差!A:A,过机服务商重量差!L:L)</f>
        <v>1.5</v>
      </c>
      <c r="H1911" s="9" t="str">
        <f ca="1">IFERROR(LOOKUP(1,0/((B1911=名单!B:B)*(VALUE(AY1911)&gt;=名单!E:E)*(VALUE(AY1911)&lt;=名单!G:G)*(AA1911="正常走货")),名单!H:H),"否")</f>
        <v>是</v>
      </c>
      <c r="I1911" s="64" t="s">
        <v>5784</v>
      </c>
      <c r="J1911" s="64" t="s">
        <v>5786</v>
      </c>
      <c r="L1911" s="65" t="s">
        <v>336</v>
      </c>
      <c r="N1911" s="64" t="s">
        <v>18</v>
      </c>
      <c r="O1911" s="66"/>
      <c r="P1911" s="66"/>
      <c r="T1911" s="66"/>
      <c r="U1911" s="65" t="s">
        <v>161</v>
      </c>
      <c r="V1911" s="65" t="s">
        <v>14381</v>
      </c>
      <c r="W1911" s="66"/>
      <c r="Y1911" s="66"/>
      <c r="Z1911" s="66"/>
      <c r="AA1911" s="65" t="s">
        <v>14382</v>
      </c>
      <c r="AQ1911" s="64">
        <v>0</v>
      </c>
      <c r="AV1911" s="66"/>
      <c r="AX1911" s="66"/>
      <c r="AY1911" s="67" t="s">
        <v>16307</v>
      </c>
      <c r="BC1911" s="66"/>
      <c r="BE1911" s="66"/>
      <c r="BF1911" s="66"/>
    </row>
    <row r="1912" spans="1:58">
      <c r="A1912" s="9" t="str">
        <f t="shared" si="93"/>
        <v>2026-01</v>
      </c>
      <c r="B1912" s="9" t="str">
        <f>_xlfn.XLOOKUP(I1912,过机服务商重量差!A:A,过机服务商重量差!G:G)</f>
        <v>玉麒麟</v>
      </c>
      <c r="C1912" s="9" t="str">
        <f>IF(N1912="FBA","主营产品",IF(N1912="专线","专线",LOOKUP(1,0/((G1912&gt;=提成标准!D:D)*(G1912&lt;提成标准!E:E)),提成标准!C:C)))</f>
        <v>快递小货</v>
      </c>
      <c r="D1912" s="9">
        <f t="shared" si="94"/>
        <v>1</v>
      </c>
      <c r="E1912" s="9">
        <f>_xlfn.XLOOKUP(C1912,提成标准!C:C,提成标准!H:H,"")</f>
        <v>2</v>
      </c>
      <c r="F1912" s="9">
        <f t="shared" si="95"/>
        <v>2</v>
      </c>
      <c r="G1912" s="9">
        <f>_xlfn.XLOOKUP(I1912,过机服务商重量差!A:A,过机服务商重量差!L:L)</f>
        <v>1.5</v>
      </c>
      <c r="H1912" s="9" t="str">
        <f ca="1">IFERROR(LOOKUP(1,0/((B1912=名单!B:B)*(VALUE(AY1912)&gt;=名单!E:E)*(VALUE(AY1912)&lt;=名单!G:G)*(AA1912="正常走货")),名单!H:H),"否")</f>
        <v>否</v>
      </c>
      <c r="I1912" s="64" t="s">
        <v>5787</v>
      </c>
      <c r="J1912" s="64" t="s">
        <v>5789</v>
      </c>
      <c r="L1912" s="65" t="s">
        <v>17</v>
      </c>
      <c r="N1912" s="64" t="s">
        <v>18</v>
      </c>
      <c r="O1912" s="66"/>
      <c r="P1912" s="66"/>
      <c r="T1912" s="66"/>
      <c r="U1912" s="65" t="s">
        <v>1038</v>
      </c>
      <c r="V1912" s="65" t="s">
        <v>14410</v>
      </c>
      <c r="W1912" s="66"/>
      <c r="Y1912" s="66"/>
      <c r="Z1912" s="66"/>
      <c r="AA1912" s="65" t="s">
        <v>14382</v>
      </c>
      <c r="AQ1912" s="64">
        <v>87.5</v>
      </c>
      <c r="AU1912" s="66"/>
      <c r="AV1912" s="66"/>
      <c r="AX1912" s="66"/>
      <c r="AY1912" s="67" t="s">
        <v>16308</v>
      </c>
      <c r="BC1912" s="66"/>
      <c r="BE1912" s="66"/>
      <c r="BF1912" s="66"/>
    </row>
    <row r="1913" spans="1:58">
      <c r="A1913" s="9" t="str">
        <f t="shared" si="93"/>
        <v>2026-01</v>
      </c>
      <c r="B1913" s="9" t="str">
        <f>_xlfn.XLOOKUP(I1913,过机服务商重量差!A:A,过机服务商重量差!G:G)</f>
        <v>无崖子</v>
      </c>
      <c r="C1913" s="9" t="str">
        <f>IF(N1913="FBA","主营产品",IF(N1913="专线","专线",LOOKUP(1,0/((G1913&gt;=提成标准!D:D)*(G1913&lt;提成标准!E:E)),提成标准!C:C)))</f>
        <v>快递小货</v>
      </c>
      <c r="D1913" s="9">
        <f t="shared" si="94"/>
        <v>1</v>
      </c>
      <c r="E1913" s="9">
        <f>_xlfn.XLOOKUP(C1913,提成标准!C:C,提成标准!H:H,"")</f>
        <v>2</v>
      </c>
      <c r="F1913" s="9">
        <f t="shared" si="95"/>
        <v>2</v>
      </c>
      <c r="G1913" s="9">
        <f>_xlfn.XLOOKUP(I1913,过机服务商重量差!A:A,过机服务商重量差!L:L)</f>
        <v>1.5</v>
      </c>
      <c r="H1913" s="9" t="str">
        <f ca="1">IFERROR(LOOKUP(1,0/((B1913=名单!B:B)*(VALUE(AY1913)&gt;=名单!E:E)*(VALUE(AY1913)&lt;=名单!G:G)*(AA1913="正常走货")),名单!H:H),"否")</f>
        <v>是</v>
      </c>
      <c r="I1913" s="64" t="s">
        <v>5790</v>
      </c>
      <c r="J1913" s="64" t="s">
        <v>5792</v>
      </c>
      <c r="L1913" s="64" t="s">
        <v>160</v>
      </c>
      <c r="N1913" s="64" t="s">
        <v>18</v>
      </c>
      <c r="O1913" s="66"/>
      <c r="P1913" s="66"/>
      <c r="T1913" s="66"/>
      <c r="U1913" s="65" t="s">
        <v>161</v>
      </c>
      <c r="V1913" s="65" t="s">
        <v>14381</v>
      </c>
      <c r="W1913" s="66"/>
      <c r="Y1913" s="66"/>
      <c r="Z1913" s="66"/>
      <c r="AA1913" s="65" t="s">
        <v>14382</v>
      </c>
      <c r="AQ1913" s="64">
        <v>0</v>
      </c>
      <c r="AU1913" s="66"/>
      <c r="AV1913" s="66"/>
      <c r="AX1913" s="66"/>
      <c r="AY1913" s="67" t="s">
        <v>16309</v>
      </c>
      <c r="BE1913" s="66"/>
      <c r="BF1913" s="66"/>
    </row>
    <row r="1914" spans="1:58">
      <c r="A1914" s="9" t="str">
        <f t="shared" si="93"/>
        <v>2026-01</v>
      </c>
      <c r="B1914" s="9" t="str">
        <f>_xlfn.XLOOKUP(I1914,过机服务商重量差!A:A,过机服务商重量差!G:G)</f>
        <v>无崖子</v>
      </c>
      <c r="C1914" s="9" t="str">
        <f>IF(N1914="FBA","主营产品",IF(N1914="专线","专线",LOOKUP(1,0/((G1914&gt;=提成标准!D:D)*(G1914&lt;提成标准!E:E)),提成标准!C:C)))</f>
        <v>快递小货</v>
      </c>
      <c r="D1914" s="9">
        <f t="shared" si="94"/>
        <v>1</v>
      </c>
      <c r="E1914" s="9">
        <f>_xlfn.XLOOKUP(C1914,提成标准!C:C,提成标准!H:H,"")</f>
        <v>2</v>
      </c>
      <c r="F1914" s="9">
        <f t="shared" si="95"/>
        <v>2</v>
      </c>
      <c r="G1914" s="9">
        <f>_xlfn.XLOOKUP(I1914,过机服务商重量差!A:A,过机服务商重量差!L:L)</f>
        <v>1.5</v>
      </c>
      <c r="H1914" s="9" t="str">
        <f ca="1">IFERROR(LOOKUP(1,0/((B1914=名单!B:B)*(VALUE(AY1914)&gt;=名单!E:E)*(VALUE(AY1914)&lt;=名单!G:G)*(AA1914="正常走货")),名单!H:H),"否")</f>
        <v>是</v>
      </c>
      <c r="I1914" s="64" t="s">
        <v>5793</v>
      </c>
      <c r="J1914" s="64" t="s">
        <v>5795</v>
      </c>
      <c r="L1914" s="65" t="s">
        <v>160</v>
      </c>
      <c r="N1914" s="64" t="s">
        <v>18</v>
      </c>
      <c r="O1914" s="66"/>
      <c r="P1914" s="66"/>
      <c r="T1914" s="66"/>
      <c r="U1914" s="65" t="s">
        <v>161</v>
      </c>
      <c r="V1914" s="65" t="s">
        <v>14381</v>
      </c>
      <c r="W1914" s="66"/>
      <c r="Y1914" s="66"/>
      <c r="Z1914" s="66"/>
      <c r="AA1914" s="65" t="s">
        <v>14382</v>
      </c>
      <c r="AQ1914" s="64">
        <v>0</v>
      </c>
      <c r="AV1914" s="66"/>
      <c r="AX1914" s="66"/>
      <c r="AY1914" s="67" t="s">
        <v>16310</v>
      </c>
      <c r="BE1914" s="66"/>
      <c r="BF1914" s="66"/>
    </row>
    <row r="1915" spans="1:58">
      <c r="A1915" s="9" t="str">
        <f t="shared" ref="A1915:A1978" si="96">MID(AY1915,1,7)</f>
        <v>2026-01</v>
      </c>
      <c r="B1915" s="9" t="str">
        <f>_xlfn.XLOOKUP(I1915,过机服务商重量差!A:A,过机服务商重量差!G:G)</f>
        <v>无崖子</v>
      </c>
      <c r="C1915" s="9" t="str">
        <f>IF(N1915="FBA","主营产品",IF(N1915="专线","专线",LOOKUP(1,0/((G1915&gt;=提成标准!D:D)*(G1915&lt;提成标准!E:E)),提成标准!C:C)))</f>
        <v>快递小货</v>
      </c>
      <c r="D1915" s="9">
        <f t="shared" si="94"/>
        <v>1</v>
      </c>
      <c r="E1915" s="9">
        <f>_xlfn.XLOOKUP(C1915,提成标准!C:C,提成标准!H:H,"")</f>
        <v>2</v>
      </c>
      <c r="F1915" s="9">
        <f t="shared" si="95"/>
        <v>2</v>
      </c>
      <c r="G1915" s="9">
        <f>_xlfn.XLOOKUP(I1915,过机服务商重量差!A:A,过机服务商重量差!L:L)</f>
        <v>2</v>
      </c>
      <c r="H1915" s="9" t="str">
        <f ca="1">IFERROR(LOOKUP(1,0/((B1915=名单!B:B)*(VALUE(AY1915)&gt;=名单!E:E)*(VALUE(AY1915)&lt;=名单!G:G)*(AA1915="正常走货")),名单!H:H),"否")</f>
        <v>是</v>
      </c>
      <c r="I1915" s="64" t="s">
        <v>5796</v>
      </c>
      <c r="J1915" s="64" t="s">
        <v>5798</v>
      </c>
      <c r="L1915" s="65" t="s">
        <v>160</v>
      </c>
      <c r="N1915" s="64" t="s">
        <v>18</v>
      </c>
      <c r="O1915" s="66"/>
      <c r="P1915" s="66"/>
      <c r="T1915" s="66"/>
      <c r="U1915" s="65" t="s">
        <v>161</v>
      </c>
      <c r="V1915" s="65" t="s">
        <v>14381</v>
      </c>
      <c r="W1915" s="66"/>
      <c r="Y1915" s="66"/>
      <c r="Z1915" s="66"/>
      <c r="AA1915" s="65" t="s">
        <v>14382</v>
      </c>
      <c r="AQ1915" s="64">
        <v>0</v>
      </c>
      <c r="AU1915" s="66"/>
      <c r="AV1915" s="66"/>
      <c r="AX1915" s="66"/>
      <c r="AY1915" s="67" t="s">
        <v>16311</v>
      </c>
      <c r="BC1915" s="66"/>
      <c r="BE1915" s="66"/>
    </row>
    <row r="1916" spans="1:58">
      <c r="A1916" s="9" t="str">
        <f t="shared" si="96"/>
        <v>2026-01</v>
      </c>
      <c r="B1916" s="9" t="str">
        <f>_xlfn.XLOOKUP(I1916,过机服务商重量差!A:A,过机服务商重量差!G:G)</f>
        <v>无崖子</v>
      </c>
      <c r="C1916" s="9" t="str">
        <f>IF(N1916="FBA","主营产品",IF(N1916="专线","专线",LOOKUP(1,0/((G1916&gt;=提成标准!D:D)*(G1916&lt;提成标准!E:E)),提成标准!C:C)))</f>
        <v>快递小货</v>
      </c>
      <c r="D1916" s="9">
        <f t="shared" si="94"/>
        <v>1</v>
      </c>
      <c r="E1916" s="9">
        <f>_xlfn.XLOOKUP(C1916,提成标准!C:C,提成标准!H:H,"")</f>
        <v>2</v>
      </c>
      <c r="F1916" s="9">
        <f t="shared" si="95"/>
        <v>2</v>
      </c>
      <c r="G1916" s="9">
        <f>_xlfn.XLOOKUP(I1916,过机服务商重量差!A:A,过机服务商重量差!L:L)</f>
        <v>1.5</v>
      </c>
      <c r="H1916" s="9" t="str">
        <f ca="1">IFERROR(LOOKUP(1,0/((B1916=名单!B:B)*(VALUE(AY1916)&gt;=名单!E:E)*(VALUE(AY1916)&lt;=名单!G:G)*(AA1916="正常走货")),名单!H:H),"否")</f>
        <v>是</v>
      </c>
      <c r="I1916" s="64" t="s">
        <v>5799</v>
      </c>
      <c r="J1916" s="64" t="s">
        <v>5801</v>
      </c>
      <c r="L1916" s="65" t="s">
        <v>160</v>
      </c>
      <c r="N1916" s="64" t="s">
        <v>18</v>
      </c>
      <c r="O1916" s="66"/>
      <c r="P1916" s="66"/>
      <c r="T1916" s="66"/>
      <c r="U1916" s="65" t="s">
        <v>161</v>
      </c>
      <c r="V1916" s="65" t="s">
        <v>14381</v>
      </c>
      <c r="W1916" s="66"/>
      <c r="Y1916" s="66"/>
      <c r="Z1916" s="66"/>
      <c r="AA1916" s="65" t="s">
        <v>14382</v>
      </c>
      <c r="AQ1916" s="64">
        <v>0</v>
      </c>
      <c r="AU1916" s="66"/>
      <c r="AV1916" s="66"/>
      <c r="AX1916" s="66"/>
      <c r="AY1916" s="67" t="s">
        <v>16312</v>
      </c>
      <c r="BE1916" s="66"/>
    </row>
    <row r="1917" spans="1:58">
      <c r="A1917" s="9" t="str">
        <f t="shared" si="96"/>
        <v>2026-01</v>
      </c>
      <c r="B1917" s="9" t="str">
        <f>_xlfn.XLOOKUP(I1917,过机服务商重量差!A:A,过机服务商重量差!G:G)</f>
        <v>无崖子</v>
      </c>
      <c r="C1917" s="9" t="str">
        <f>IF(N1917="FBA","主营产品",IF(N1917="专线","专线",LOOKUP(1,0/((G1917&gt;=提成标准!D:D)*(G1917&lt;提成标准!E:E)),提成标准!C:C)))</f>
        <v>快递小货</v>
      </c>
      <c r="D1917" s="9">
        <f t="shared" ref="D1917:D1980" si="97">IF(C1917="快递小货",1,IF(C1917="主营产品",0,G1917))</f>
        <v>1</v>
      </c>
      <c r="E1917" s="9">
        <f>_xlfn.XLOOKUP(C1917,提成标准!C:C,提成标准!H:H,"")</f>
        <v>2</v>
      </c>
      <c r="F1917" s="9">
        <f t="shared" ref="F1917:F1980" si="98">D1917*E1917</f>
        <v>2</v>
      </c>
      <c r="G1917" s="9">
        <f>_xlfn.XLOOKUP(I1917,过机服务商重量差!A:A,过机服务商重量差!L:L)</f>
        <v>2.5</v>
      </c>
      <c r="H1917" s="9" t="str">
        <f ca="1">IFERROR(LOOKUP(1,0/((B1917=名单!B:B)*(VALUE(AY1917)&gt;=名单!E:E)*(VALUE(AY1917)&lt;=名单!G:G)*(AA1917="正常走货")),名单!H:H),"否")</f>
        <v>是</v>
      </c>
      <c r="I1917" s="64" t="s">
        <v>5802</v>
      </c>
      <c r="J1917" s="64" t="s">
        <v>5804</v>
      </c>
      <c r="L1917" s="65" t="s">
        <v>336</v>
      </c>
      <c r="N1917" s="64" t="s">
        <v>18</v>
      </c>
      <c r="O1917" s="66"/>
      <c r="P1917" s="66"/>
      <c r="T1917" s="66"/>
      <c r="U1917" s="65" t="s">
        <v>161</v>
      </c>
      <c r="V1917" s="65" t="s">
        <v>14381</v>
      </c>
      <c r="W1917" s="66"/>
      <c r="Y1917" s="66"/>
      <c r="Z1917" s="66"/>
      <c r="AA1917" s="65" t="s">
        <v>14382</v>
      </c>
      <c r="AQ1917" s="64">
        <v>0</v>
      </c>
      <c r="AV1917" s="66"/>
      <c r="AX1917" s="66"/>
      <c r="AY1917" s="67" t="s">
        <v>16313</v>
      </c>
      <c r="BC1917" s="66"/>
      <c r="BE1917" s="66"/>
      <c r="BF1917" s="66"/>
    </row>
    <row r="1918" spans="1:58">
      <c r="A1918" s="9" t="str">
        <f t="shared" si="96"/>
        <v>2026-01</v>
      </c>
      <c r="B1918" s="9" t="str">
        <f>_xlfn.XLOOKUP(I1918,过机服务商重量差!A:A,过机服务商重量差!G:G)</f>
        <v>无崖子</v>
      </c>
      <c r="C1918" s="9" t="str">
        <f>IF(N1918="FBA","主营产品",IF(N1918="专线","专线",LOOKUP(1,0/((G1918&gt;=提成标准!D:D)*(G1918&lt;提成标准!E:E)),提成标准!C:C)))</f>
        <v>快递小货</v>
      </c>
      <c r="D1918" s="9">
        <f t="shared" si="97"/>
        <v>1</v>
      </c>
      <c r="E1918" s="9">
        <f>_xlfn.XLOOKUP(C1918,提成标准!C:C,提成标准!H:H,"")</f>
        <v>2</v>
      </c>
      <c r="F1918" s="9">
        <f t="shared" si="98"/>
        <v>2</v>
      </c>
      <c r="G1918" s="9">
        <f>_xlfn.XLOOKUP(I1918,过机服务商重量差!A:A,过机服务商重量差!L:L)</f>
        <v>2.5</v>
      </c>
      <c r="H1918" s="9" t="str">
        <f ca="1">IFERROR(LOOKUP(1,0/((B1918=名单!B:B)*(VALUE(AY1918)&gt;=名单!E:E)*(VALUE(AY1918)&lt;=名单!G:G)*(AA1918="正常走货")),名单!H:H),"否")</f>
        <v>是</v>
      </c>
      <c r="I1918" s="64" t="s">
        <v>5805</v>
      </c>
      <c r="J1918" s="64" t="s">
        <v>5807</v>
      </c>
      <c r="L1918" s="65" t="s">
        <v>160</v>
      </c>
      <c r="N1918" s="64" t="s">
        <v>18</v>
      </c>
      <c r="O1918" s="66"/>
      <c r="P1918" s="66"/>
      <c r="T1918" s="66"/>
      <c r="U1918" s="65" t="s">
        <v>161</v>
      </c>
      <c r="V1918" s="65" t="s">
        <v>14381</v>
      </c>
      <c r="W1918" s="66"/>
      <c r="Y1918" s="66"/>
      <c r="Z1918" s="66"/>
      <c r="AA1918" s="65" t="s">
        <v>14382</v>
      </c>
      <c r="AQ1918" s="64">
        <v>0</v>
      </c>
      <c r="AU1918" s="66"/>
      <c r="AV1918" s="66"/>
      <c r="AW1918" s="66"/>
      <c r="AX1918" s="66"/>
      <c r="AY1918" s="67" t="s">
        <v>16314</v>
      </c>
      <c r="BE1918" s="66"/>
    </row>
    <row r="1919" spans="1:58">
      <c r="A1919" s="9" t="str">
        <f t="shared" si="96"/>
        <v>2026-01</v>
      </c>
      <c r="B1919" s="9" t="str">
        <f>_xlfn.XLOOKUP(I1919,过机服务商重量差!A:A,过机服务商重量差!G:G)</f>
        <v>无崖子</v>
      </c>
      <c r="C1919" s="9" t="str">
        <f>IF(N1919="FBA","主营产品",IF(N1919="专线","专线",LOOKUP(1,0/((G1919&gt;=提成标准!D:D)*(G1919&lt;提成标准!E:E)),提成标准!C:C)))</f>
        <v>快递小货</v>
      </c>
      <c r="D1919" s="9">
        <f t="shared" si="97"/>
        <v>1</v>
      </c>
      <c r="E1919" s="9">
        <f>_xlfn.XLOOKUP(C1919,提成标准!C:C,提成标准!H:H,"")</f>
        <v>2</v>
      </c>
      <c r="F1919" s="9">
        <f t="shared" si="98"/>
        <v>2</v>
      </c>
      <c r="G1919" s="9">
        <f>_xlfn.XLOOKUP(I1919,过机服务商重量差!A:A,过机服务商重量差!L:L)</f>
        <v>9.5</v>
      </c>
      <c r="H1919" s="9" t="str">
        <f ca="1">IFERROR(LOOKUP(1,0/((B1919=名单!B:B)*(VALUE(AY1919)&gt;=名单!E:E)*(VALUE(AY1919)&lt;=名单!G:G)*(AA1919="正常走货")),名单!H:H),"否")</f>
        <v>是</v>
      </c>
      <c r="I1919" s="64" t="s">
        <v>5808</v>
      </c>
      <c r="J1919" s="64" t="s">
        <v>5810</v>
      </c>
      <c r="L1919" s="65" t="s">
        <v>128</v>
      </c>
      <c r="N1919" s="64" t="s">
        <v>18</v>
      </c>
      <c r="O1919" s="66"/>
      <c r="P1919" s="66"/>
      <c r="T1919" s="66"/>
      <c r="U1919" s="65" t="s">
        <v>1269</v>
      </c>
      <c r="V1919" s="65" t="s">
        <v>14389</v>
      </c>
      <c r="W1919" s="66"/>
      <c r="Y1919" s="66"/>
      <c r="Z1919" s="66"/>
      <c r="AA1919" s="65" t="s">
        <v>14382</v>
      </c>
      <c r="AQ1919" s="64">
        <v>147.4</v>
      </c>
      <c r="AV1919" s="66"/>
      <c r="AX1919" s="66"/>
      <c r="AY1919" s="67" t="s">
        <v>16315</v>
      </c>
      <c r="BE1919" s="66"/>
    </row>
    <row r="1920" spans="1:58">
      <c r="A1920" s="9" t="str">
        <f t="shared" si="96"/>
        <v>2026-01</v>
      </c>
      <c r="B1920" s="9" t="str">
        <f>_xlfn.XLOOKUP(I1920,过机服务商重量差!A:A,过机服务商重量差!G:G)</f>
        <v>玉麒麟</v>
      </c>
      <c r="C1920" s="9" t="str">
        <f>IF(N1920="FBA","主营产品",IF(N1920="专线","专线",LOOKUP(1,0/((G1920&gt;=提成标准!D:D)*(G1920&lt;提成标准!E:E)),提成标准!C:C)))</f>
        <v>快递小货</v>
      </c>
      <c r="D1920" s="9">
        <f t="shared" si="97"/>
        <v>1</v>
      </c>
      <c r="E1920" s="9">
        <f>_xlfn.XLOOKUP(C1920,提成标准!C:C,提成标准!H:H,"")</f>
        <v>2</v>
      </c>
      <c r="F1920" s="9">
        <f t="shared" si="98"/>
        <v>2</v>
      </c>
      <c r="G1920" s="9">
        <f>_xlfn.XLOOKUP(I1920,过机服务商重量差!A:A,过机服务商重量差!L:L)</f>
        <v>9</v>
      </c>
      <c r="H1920" s="9" t="str">
        <f ca="1">IFERROR(LOOKUP(1,0/((B1920=名单!B:B)*(VALUE(AY1920)&gt;=名单!E:E)*(VALUE(AY1920)&lt;=名单!G:G)*(AA1920="正常走货")),名单!H:H),"否")</f>
        <v>否</v>
      </c>
      <c r="I1920" s="64" t="s">
        <v>5811</v>
      </c>
      <c r="J1920" s="64" t="s">
        <v>5813</v>
      </c>
      <c r="L1920" s="65" t="s">
        <v>17</v>
      </c>
      <c r="N1920" s="64" t="s">
        <v>18</v>
      </c>
      <c r="O1920" s="66"/>
      <c r="P1920" s="66"/>
      <c r="T1920" s="66"/>
      <c r="U1920" s="65" t="s">
        <v>454</v>
      </c>
      <c r="V1920" s="65" t="s">
        <v>14410</v>
      </c>
      <c r="W1920" s="66"/>
      <c r="Y1920" s="66"/>
      <c r="Z1920" s="66"/>
      <c r="AA1920" s="65" t="s">
        <v>14382</v>
      </c>
      <c r="AQ1920" s="64">
        <v>54.2</v>
      </c>
      <c r="AV1920" s="66"/>
      <c r="AW1920" s="66"/>
      <c r="AX1920" s="66"/>
      <c r="AY1920" s="67" t="s">
        <v>16316</v>
      </c>
      <c r="BE1920" s="66"/>
    </row>
    <row r="1921" spans="1:58">
      <c r="A1921" s="9" t="str">
        <f t="shared" si="96"/>
        <v>2026-01</v>
      </c>
      <c r="B1921" s="9" t="str">
        <f>_xlfn.XLOOKUP(I1921,过机服务商重量差!A:A,过机服务商重量差!G:G)</f>
        <v>无崖子</v>
      </c>
      <c r="C1921" s="9" t="str">
        <f>IF(N1921="FBA","主营产品",IF(N1921="专线","专线",LOOKUP(1,0/((G1921&gt;=提成标准!D:D)*(G1921&lt;提成标准!E:E)),提成标准!C:C)))</f>
        <v>快递小货</v>
      </c>
      <c r="D1921" s="9">
        <f t="shared" si="97"/>
        <v>1</v>
      </c>
      <c r="E1921" s="9">
        <f>_xlfn.XLOOKUP(C1921,提成标准!C:C,提成标准!H:H,"")</f>
        <v>2</v>
      </c>
      <c r="F1921" s="9">
        <f t="shared" si="98"/>
        <v>2</v>
      </c>
      <c r="G1921" s="9">
        <f>_xlfn.XLOOKUP(I1921,过机服务商重量差!A:A,过机服务商重量差!L:L)</f>
        <v>17.5</v>
      </c>
      <c r="H1921" s="9" t="str">
        <f ca="1">IFERROR(LOOKUP(1,0/((B1921=名单!B:B)*(VALUE(AY1921)&gt;=名单!E:E)*(VALUE(AY1921)&lt;=名单!G:G)*(AA1921="正常走货")),名单!H:H),"否")</f>
        <v>是</v>
      </c>
      <c r="I1921" s="64" t="s">
        <v>5814</v>
      </c>
      <c r="J1921" s="64" t="s">
        <v>5816</v>
      </c>
      <c r="L1921" s="65" t="s">
        <v>603</v>
      </c>
      <c r="N1921" s="64" t="s">
        <v>18</v>
      </c>
      <c r="O1921" s="66"/>
      <c r="P1921" s="66"/>
      <c r="T1921" s="66"/>
      <c r="U1921" s="65" t="s">
        <v>454</v>
      </c>
      <c r="V1921" s="65" t="s">
        <v>14410</v>
      </c>
      <c r="W1921" s="66"/>
      <c r="Y1921" s="66"/>
      <c r="Z1921" s="66"/>
      <c r="AA1921" s="65" t="s">
        <v>14382</v>
      </c>
      <c r="AQ1921" s="64">
        <v>98.3399999999999</v>
      </c>
      <c r="AV1921" s="66"/>
      <c r="AW1921" s="66"/>
      <c r="AX1921" s="66"/>
      <c r="AY1921" s="67" t="s">
        <v>16317</v>
      </c>
      <c r="BC1921" s="66"/>
      <c r="BE1921" s="66"/>
    </row>
    <row r="1922" spans="1:58">
      <c r="A1922" s="9" t="str">
        <f t="shared" si="96"/>
        <v>2026-01</v>
      </c>
      <c r="B1922" s="9" t="str">
        <f>_xlfn.XLOOKUP(I1922,过机服务商重量差!A:A,过机服务商重量差!G:G)</f>
        <v>玉麒麟</v>
      </c>
      <c r="C1922" s="9" t="str">
        <f>IF(N1922="FBA","主营产品",IF(N1922="专线","专线",LOOKUP(1,0/((G1922&gt;=提成标准!D:D)*(G1922&lt;提成标准!E:E)),提成标准!C:C)))</f>
        <v>快递小货</v>
      </c>
      <c r="D1922" s="9">
        <f t="shared" si="97"/>
        <v>1</v>
      </c>
      <c r="E1922" s="9">
        <f>_xlfn.XLOOKUP(C1922,提成标准!C:C,提成标准!H:H,"")</f>
        <v>2</v>
      </c>
      <c r="F1922" s="9">
        <f t="shared" si="98"/>
        <v>2</v>
      </c>
      <c r="G1922" s="9">
        <f>_xlfn.XLOOKUP(I1922,过机服务商重量差!A:A,过机服务商重量差!L:L)</f>
        <v>9</v>
      </c>
      <c r="H1922" s="9" t="str">
        <f ca="1">IFERROR(LOOKUP(1,0/((B1922=名单!B:B)*(VALUE(AY1922)&gt;=名单!E:E)*(VALUE(AY1922)&lt;=名单!G:G)*(AA1922="正常走货")),名单!H:H),"否")</f>
        <v>否</v>
      </c>
      <c r="I1922" s="64" t="s">
        <v>5817</v>
      </c>
      <c r="J1922" s="64" t="s">
        <v>5819</v>
      </c>
      <c r="L1922" s="65" t="s">
        <v>17</v>
      </c>
      <c r="N1922" s="64" t="s">
        <v>18</v>
      </c>
      <c r="O1922" s="66"/>
      <c r="P1922" s="66"/>
      <c r="T1922" s="66"/>
      <c r="U1922" s="65" t="s">
        <v>454</v>
      </c>
      <c r="V1922" s="65" t="s">
        <v>14410</v>
      </c>
      <c r="W1922" s="66"/>
      <c r="Y1922" s="66"/>
      <c r="Z1922" s="66"/>
      <c r="AA1922" s="65" t="s">
        <v>14382</v>
      </c>
      <c r="AQ1922" s="64">
        <v>54.2</v>
      </c>
      <c r="AV1922" s="66"/>
      <c r="AW1922" s="66"/>
      <c r="AX1922" s="66"/>
      <c r="AY1922" s="67" t="s">
        <v>16318</v>
      </c>
      <c r="BE1922" s="66"/>
    </row>
    <row r="1923" spans="1:58">
      <c r="A1923" s="9" t="str">
        <f t="shared" si="96"/>
        <v>2026-01</v>
      </c>
      <c r="B1923" s="9" t="str">
        <f>_xlfn.XLOOKUP(I1923,过机服务商重量差!A:A,过机服务商重量差!G:G)</f>
        <v>玉麒麟</v>
      </c>
      <c r="C1923" s="9" t="str">
        <f>IF(N1923="FBA","主营产品",IF(N1923="专线","专线",LOOKUP(1,0/((G1923&gt;=提成标准!D:D)*(G1923&lt;提成标准!E:E)),提成标准!C:C)))</f>
        <v>快递小货</v>
      </c>
      <c r="D1923" s="9">
        <f t="shared" si="97"/>
        <v>1</v>
      </c>
      <c r="E1923" s="9">
        <f>_xlfn.XLOOKUP(C1923,提成标准!C:C,提成标准!H:H,"")</f>
        <v>2</v>
      </c>
      <c r="F1923" s="9">
        <f t="shared" si="98"/>
        <v>2</v>
      </c>
      <c r="G1923" s="9">
        <f>_xlfn.XLOOKUP(I1923,过机服务商重量差!A:A,过机服务商重量差!L:L)</f>
        <v>5.5</v>
      </c>
      <c r="H1923" s="9" t="str">
        <f ca="1">IFERROR(LOOKUP(1,0/((B1923=名单!B:B)*(VALUE(AY1923)&gt;=名单!E:E)*(VALUE(AY1923)&lt;=名单!G:G)*(AA1923="正常走货")),名单!H:H),"否")</f>
        <v>否</v>
      </c>
      <c r="I1923" s="64" t="s">
        <v>5820</v>
      </c>
      <c r="J1923" s="64" t="s">
        <v>5822</v>
      </c>
      <c r="L1923" s="65" t="s">
        <v>17</v>
      </c>
      <c r="N1923" s="64" t="s">
        <v>18</v>
      </c>
      <c r="O1923" s="66"/>
      <c r="P1923" s="66"/>
      <c r="T1923" s="66"/>
      <c r="U1923" s="65" t="s">
        <v>454</v>
      </c>
      <c r="V1923" s="65" t="s">
        <v>14410</v>
      </c>
      <c r="W1923" s="66"/>
      <c r="Y1923" s="66"/>
      <c r="Z1923" s="66"/>
      <c r="AA1923" s="65" t="s">
        <v>14382</v>
      </c>
      <c r="AQ1923" s="64">
        <v>55</v>
      </c>
      <c r="AU1923" s="66"/>
      <c r="AV1923" s="66"/>
      <c r="AX1923" s="66"/>
      <c r="AY1923" s="67" t="s">
        <v>16319</v>
      </c>
      <c r="BC1923" s="66"/>
      <c r="BE1923" s="66"/>
      <c r="BF1923" s="66"/>
    </row>
    <row r="1924" spans="1:58">
      <c r="A1924" s="9" t="str">
        <f t="shared" si="96"/>
        <v>2026-01</v>
      </c>
      <c r="B1924" s="9" t="str">
        <f>_xlfn.XLOOKUP(I1924,过机服务商重量差!A:A,过机服务商重量差!G:G)</f>
        <v>无崖子</v>
      </c>
      <c r="C1924" s="9" t="str">
        <f>IF(N1924="FBA","主营产品",IF(N1924="专线","专线",LOOKUP(1,0/((G1924&gt;=提成标准!D:D)*(G1924&lt;提成标准!E:E)),提成标准!C:C)))</f>
        <v>快递小货</v>
      </c>
      <c r="D1924" s="9">
        <f t="shared" si="97"/>
        <v>1</v>
      </c>
      <c r="E1924" s="9">
        <f>_xlfn.XLOOKUP(C1924,提成标准!C:C,提成标准!H:H,"")</f>
        <v>2</v>
      </c>
      <c r="F1924" s="9">
        <f t="shared" si="98"/>
        <v>2</v>
      </c>
      <c r="G1924" s="9">
        <f>_xlfn.XLOOKUP(I1924,过机服务商重量差!A:A,过机服务商重量差!L:L)</f>
        <v>5.5</v>
      </c>
      <c r="H1924" s="9" t="str">
        <f ca="1">IFERROR(LOOKUP(1,0/((B1924=名单!B:B)*(VALUE(AY1924)&gt;=名单!E:E)*(VALUE(AY1924)&lt;=名单!G:G)*(AA1924="正常走货")),名单!H:H),"否")</f>
        <v>是</v>
      </c>
      <c r="I1924" s="64" t="s">
        <v>5823</v>
      </c>
      <c r="J1924" s="64" t="s">
        <v>5825</v>
      </c>
      <c r="L1924" s="65" t="s">
        <v>603</v>
      </c>
      <c r="N1924" s="64" t="s">
        <v>18</v>
      </c>
      <c r="O1924" s="66"/>
      <c r="P1924" s="66"/>
      <c r="T1924" s="66"/>
      <c r="U1924" s="65" t="s">
        <v>454</v>
      </c>
      <c r="V1924" s="64" t="s">
        <v>14410</v>
      </c>
      <c r="W1924" s="66"/>
      <c r="Y1924" s="66"/>
      <c r="Z1924" s="66"/>
      <c r="AA1924" s="65" t="s">
        <v>14382</v>
      </c>
      <c r="AQ1924" s="64">
        <v>62.2</v>
      </c>
      <c r="AV1924" s="66"/>
      <c r="AX1924" s="66"/>
      <c r="AY1924" s="67" t="s">
        <v>16320</v>
      </c>
      <c r="BE1924" s="66"/>
    </row>
    <row r="1925" spans="1:58">
      <c r="A1925" s="9" t="str">
        <f t="shared" si="96"/>
        <v>2026-01</v>
      </c>
      <c r="B1925" s="9" t="str">
        <f>_xlfn.XLOOKUP(I1925,过机服务商重量差!A:A,过机服务商重量差!G:G)</f>
        <v>玉麒麟</v>
      </c>
      <c r="C1925" s="9" t="str">
        <f>IF(N1925="FBA","主营产品",IF(N1925="专线","专线",LOOKUP(1,0/((G1925&gt;=提成标准!D:D)*(G1925&lt;提成标准!E:E)),提成标准!C:C)))</f>
        <v>快递大货</v>
      </c>
      <c r="D1925" s="9">
        <f t="shared" si="97"/>
        <v>21</v>
      </c>
      <c r="E1925" s="9">
        <f>_xlfn.XLOOKUP(C1925,提成标准!C:C,提成标准!H:H,"")</f>
        <v>0.1</v>
      </c>
      <c r="F1925" s="9">
        <f t="shared" si="98"/>
        <v>2.1</v>
      </c>
      <c r="G1925" s="9">
        <f>_xlfn.XLOOKUP(I1925,过机服务商重量差!A:A,过机服务商重量差!L:L)</f>
        <v>21</v>
      </c>
      <c r="H1925" s="9" t="str">
        <f ca="1">IFERROR(LOOKUP(1,0/((B1925=名单!B:B)*(VALUE(AY1925)&gt;=名单!E:E)*(VALUE(AY1925)&lt;=名单!G:G)*(AA1925="正常走货")),名单!H:H),"否")</f>
        <v>否</v>
      </c>
      <c r="I1925" s="64" t="s">
        <v>5826</v>
      </c>
      <c r="J1925" s="64" t="s">
        <v>5828</v>
      </c>
      <c r="L1925" s="65" t="s">
        <v>17</v>
      </c>
      <c r="N1925" s="64" t="s">
        <v>18</v>
      </c>
      <c r="O1925" s="66"/>
      <c r="P1925" s="66"/>
      <c r="T1925" s="66"/>
      <c r="U1925" s="65" t="s">
        <v>454</v>
      </c>
      <c r="V1925" s="65" t="s">
        <v>14410</v>
      </c>
      <c r="W1925" s="66"/>
      <c r="Y1925" s="66"/>
      <c r="Z1925" s="66"/>
      <c r="AA1925" s="65" t="s">
        <v>14382</v>
      </c>
      <c r="AQ1925" s="64">
        <v>59.0999999999999</v>
      </c>
      <c r="AU1925" s="66"/>
      <c r="AV1925" s="66"/>
      <c r="AW1925" s="66"/>
      <c r="AX1925" s="66"/>
      <c r="AY1925" s="67" t="s">
        <v>16321</v>
      </c>
      <c r="BE1925" s="66"/>
    </row>
    <row r="1926" spans="1:58">
      <c r="A1926" s="9" t="str">
        <f t="shared" si="96"/>
        <v>2026-01</v>
      </c>
      <c r="B1926" s="9" t="str">
        <f>_xlfn.XLOOKUP(I1926,过机服务商重量差!A:A,过机服务商重量差!G:G)</f>
        <v>无崖子</v>
      </c>
      <c r="C1926" s="9" t="str">
        <f>IF(N1926="FBA","主营产品",IF(N1926="专线","专线",LOOKUP(1,0/((G1926&gt;=提成标准!D:D)*(G1926&lt;提成标准!E:E)),提成标准!C:C)))</f>
        <v>快递小货</v>
      </c>
      <c r="D1926" s="9">
        <f t="shared" si="97"/>
        <v>1</v>
      </c>
      <c r="E1926" s="9">
        <f>_xlfn.XLOOKUP(C1926,提成标准!C:C,提成标准!H:H,"")</f>
        <v>2</v>
      </c>
      <c r="F1926" s="9">
        <f t="shared" si="98"/>
        <v>2</v>
      </c>
      <c r="G1926" s="9">
        <f>_xlfn.XLOOKUP(I1926,过机服务商重量差!A:A,过机服务商重量差!L:L)</f>
        <v>7</v>
      </c>
      <c r="H1926" s="9" t="str">
        <f ca="1">IFERROR(LOOKUP(1,0/((B1926=名单!B:B)*(VALUE(AY1926)&gt;=名单!E:E)*(VALUE(AY1926)&lt;=名单!G:G)*(AA1926="正常走货")),名单!H:H),"否")</f>
        <v>是</v>
      </c>
      <c r="I1926" s="64" t="s">
        <v>5829</v>
      </c>
      <c r="J1926" s="64" t="s">
        <v>5831</v>
      </c>
      <c r="L1926" s="65" t="s">
        <v>603</v>
      </c>
      <c r="N1926" s="64" t="s">
        <v>18</v>
      </c>
      <c r="O1926" s="66"/>
      <c r="P1926" s="66"/>
      <c r="T1926" s="66"/>
      <c r="U1926" s="65" t="s">
        <v>454</v>
      </c>
      <c r="V1926" s="65" t="s">
        <v>14410</v>
      </c>
      <c r="W1926" s="66"/>
      <c r="Y1926" s="66"/>
      <c r="Z1926" s="66"/>
      <c r="AA1926" s="65" t="s">
        <v>14382</v>
      </c>
      <c r="AQ1926" s="64">
        <v>68.9400000000001</v>
      </c>
      <c r="AV1926" s="66"/>
      <c r="AW1926" s="66"/>
      <c r="AX1926" s="66"/>
      <c r="AY1926" s="67" t="s">
        <v>16322</v>
      </c>
      <c r="BE1926" s="66"/>
    </row>
    <row r="1927" spans="1:58">
      <c r="A1927" s="9" t="str">
        <f t="shared" si="96"/>
        <v>2026-01</v>
      </c>
      <c r="B1927" s="9" t="str">
        <f>_xlfn.XLOOKUP(I1927,过机服务商重量差!A:A,过机服务商重量差!G:G)</f>
        <v>玉麒麟</v>
      </c>
      <c r="C1927" s="9" t="str">
        <f>IF(N1927="FBA","主营产品",IF(N1927="专线","专线",LOOKUP(1,0/((G1927&gt;=提成标准!D:D)*(G1927&lt;提成标准!E:E)),提成标准!C:C)))</f>
        <v>快递小货</v>
      </c>
      <c r="D1927" s="9">
        <f t="shared" si="97"/>
        <v>1</v>
      </c>
      <c r="E1927" s="9">
        <f>_xlfn.XLOOKUP(C1927,提成标准!C:C,提成标准!H:H,"")</f>
        <v>2</v>
      </c>
      <c r="F1927" s="9">
        <f t="shared" si="98"/>
        <v>2</v>
      </c>
      <c r="G1927" s="9">
        <f>_xlfn.XLOOKUP(I1927,过机服务商重量差!A:A,过机服务商重量差!L:L)</f>
        <v>5.5</v>
      </c>
      <c r="H1927" s="9" t="str">
        <f ca="1">IFERROR(LOOKUP(1,0/((B1927=名单!B:B)*(VALUE(AY1927)&gt;=名单!E:E)*(VALUE(AY1927)&lt;=名单!G:G)*(AA1927="正常走货")),名单!H:H),"否")</f>
        <v>否</v>
      </c>
      <c r="I1927" s="64" t="s">
        <v>5832</v>
      </c>
      <c r="J1927" s="64" t="s">
        <v>5834</v>
      </c>
      <c r="L1927" s="64" t="s">
        <v>17</v>
      </c>
      <c r="N1927" s="64" t="s">
        <v>18</v>
      </c>
      <c r="O1927" s="66"/>
      <c r="P1927" s="66"/>
      <c r="T1927" s="66"/>
      <c r="U1927" s="65" t="s">
        <v>454</v>
      </c>
      <c r="V1927" s="65" t="s">
        <v>14410</v>
      </c>
      <c r="W1927" s="66"/>
      <c r="Y1927" s="66"/>
      <c r="Z1927" s="66"/>
      <c r="AA1927" s="65" t="s">
        <v>14382</v>
      </c>
      <c r="AQ1927" s="64">
        <v>55</v>
      </c>
      <c r="AU1927" s="66"/>
      <c r="AV1927" s="66"/>
      <c r="AX1927" s="66"/>
      <c r="AY1927" s="67" t="s">
        <v>16323</v>
      </c>
      <c r="BE1927" s="66"/>
      <c r="BF1927" s="66"/>
    </row>
    <row r="1928" spans="1:58">
      <c r="A1928" s="9" t="str">
        <f t="shared" si="96"/>
        <v>2026-01</v>
      </c>
      <c r="B1928" s="9" t="str">
        <f>_xlfn.XLOOKUP(I1928,过机服务商重量差!A:A,过机服务商重量差!G:G)</f>
        <v>玉麒麟</v>
      </c>
      <c r="C1928" s="9" t="str">
        <f>IF(N1928="FBA","主营产品",IF(N1928="专线","专线",LOOKUP(1,0/((G1928&gt;=提成标准!D:D)*(G1928&lt;提成标准!E:E)),提成标准!C:C)))</f>
        <v>快递小货</v>
      </c>
      <c r="D1928" s="9">
        <f t="shared" si="97"/>
        <v>1</v>
      </c>
      <c r="E1928" s="9">
        <f>_xlfn.XLOOKUP(C1928,提成标准!C:C,提成标准!H:H,"")</f>
        <v>2</v>
      </c>
      <c r="F1928" s="9">
        <f t="shared" si="98"/>
        <v>2</v>
      </c>
      <c r="G1928" s="9">
        <f>_xlfn.XLOOKUP(I1928,过机服务商重量差!A:A,过机服务商重量差!L:L)</f>
        <v>8</v>
      </c>
      <c r="H1928" s="9" t="str">
        <f ca="1">IFERROR(LOOKUP(1,0/((B1928=名单!B:B)*(VALUE(AY1928)&gt;=名单!E:E)*(VALUE(AY1928)&lt;=名单!G:G)*(AA1928="正常走货")),名单!H:H),"否")</f>
        <v>否</v>
      </c>
      <c r="I1928" s="64" t="s">
        <v>5835</v>
      </c>
      <c r="J1928" s="64" t="s">
        <v>5837</v>
      </c>
      <c r="L1928" s="65" t="s">
        <v>17</v>
      </c>
      <c r="N1928" s="64" t="s">
        <v>18</v>
      </c>
      <c r="O1928" s="66"/>
      <c r="P1928" s="66"/>
      <c r="T1928" s="66"/>
      <c r="U1928" s="65" t="s">
        <v>454</v>
      </c>
      <c r="V1928" s="64" t="s">
        <v>14410</v>
      </c>
      <c r="W1928" s="66"/>
      <c r="Y1928" s="66"/>
      <c r="Z1928" s="66"/>
      <c r="AA1928" s="65" t="s">
        <v>14382</v>
      </c>
      <c r="AQ1928" s="64">
        <v>54.3</v>
      </c>
      <c r="AU1928" s="66"/>
      <c r="AV1928" s="66"/>
      <c r="AW1928" s="66"/>
      <c r="AX1928" s="66"/>
      <c r="AY1928" s="67" t="s">
        <v>16324</v>
      </c>
      <c r="BE1928" s="66"/>
    </row>
    <row r="1929" spans="1:58">
      <c r="A1929" s="9" t="str">
        <f t="shared" si="96"/>
        <v>2026-01</v>
      </c>
      <c r="B1929" s="9" t="str">
        <f>_xlfn.XLOOKUP(I1929,过机服务商重量差!A:A,过机服务商重量差!G:G)</f>
        <v>玉麒麟</v>
      </c>
      <c r="C1929" s="9" t="str">
        <f>IF(N1929="FBA","主营产品",IF(N1929="专线","专线",LOOKUP(1,0/((G1929&gt;=提成标准!D:D)*(G1929&lt;提成标准!E:E)),提成标准!C:C)))</f>
        <v>快递小货</v>
      </c>
      <c r="D1929" s="9">
        <f t="shared" si="97"/>
        <v>1</v>
      </c>
      <c r="E1929" s="9">
        <f>_xlfn.XLOOKUP(C1929,提成标准!C:C,提成标准!H:H,"")</f>
        <v>2</v>
      </c>
      <c r="F1929" s="9">
        <f t="shared" si="98"/>
        <v>2</v>
      </c>
      <c r="G1929" s="9">
        <f>_xlfn.XLOOKUP(I1929,过机服务商重量差!A:A,过机服务商重量差!L:L)</f>
        <v>2.5</v>
      </c>
      <c r="H1929" s="9" t="str">
        <f ca="1">IFERROR(LOOKUP(1,0/((B1929=名单!B:B)*(VALUE(AY1929)&gt;=名单!E:E)*(VALUE(AY1929)&lt;=名单!G:G)*(AA1929="正常走货")),名单!H:H),"否")</f>
        <v>否</v>
      </c>
      <c r="I1929" s="64" t="s">
        <v>5838</v>
      </c>
      <c r="J1929" s="64" t="s">
        <v>5840</v>
      </c>
      <c r="L1929" s="65" t="s">
        <v>17</v>
      </c>
      <c r="N1929" s="64" t="s">
        <v>18</v>
      </c>
      <c r="O1929" s="66"/>
      <c r="P1929" s="66"/>
      <c r="T1929" s="66"/>
      <c r="U1929" s="65" t="s">
        <v>454</v>
      </c>
      <c r="V1929" s="65" t="s">
        <v>14410</v>
      </c>
      <c r="W1929" s="66"/>
      <c r="Y1929" s="66"/>
      <c r="Z1929" s="66"/>
      <c r="AA1929" s="65" t="s">
        <v>14382</v>
      </c>
      <c r="AQ1929" s="64">
        <v>60.77</v>
      </c>
      <c r="AU1929" s="66"/>
      <c r="AV1929" s="66"/>
      <c r="AW1929" s="66"/>
      <c r="AX1929" s="66"/>
      <c r="AY1929" s="67" t="s">
        <v>16325</v>
      </c>
      <c r="BE1929" s="66"/>
    </row>
    <row r="1930" spans="1:58">
      <c r="A1930" s="9" t="str">
        <f t="shared" si="96"/>
        <v>2026-01</v>
      </c>
      <c r="B1930" s="9" t="str">
        <f>_xlfn.XLOOKUP(I1930,过机服务商重量差!A:A,过机服务商重量差!G:G)</f>
        <v>玉麒麟</v>
      </c>
      <c r="C1930" s="9" t="str">
        <f>IF(N1930="FBA","主营产品",IF(N1930="专线","专线",LOOKUP(1,0/((G1930&gt;=提成标准!D:D)*(G1930&lt;提成标准!E:E)),提成标准!C:C)))</f>
        <v>快递小货</v>
      </c>
      <c r="D1930" s="9">
        <f t="shared" si="97"/>
        <v>1</v>
      </c>
      <c r="E1930" s="9">
        <f>_xlfn.XLOOKUP(C1930,提成标准!C:C,提成标准!H:H,"")</f>
        <v>2</v>
      </c>
      <c r="F1930" s="9">
        <f t="shared" si="98"/>
        <v>2</v>
      </c>
      <c r="G1930" s="9">
        <f>_xlfn.XLOOKUP(I1930,过机服务商重量差!A:A,过机服务商重量差!L:L)</f>
        <v>3</v>
      </c>
      <c r="H1930" s="9" t="str">
        <f ca="1">IFERROR(LOOKUP(1,0/((B1930=名单!B:B)*(VALUE(AY1930)&gt;=名单!E:E)*(VALUE(AY1930)&lt;=名单!G:G)*(AA1930="正常走货")),名单!H:H),"否")</f>
        <v>否</v>
      </c>
      <c r="I1930" s="64" t="s">
        <v>5841</v>
      </c>
      <c r="J1930" s="64" t="s">
        <v>5843</v>
      </c>
      <c r="L1930" s="65" t="s">
        <v>17</v>
      </c>
      <c r="N1930" s="64" t="s">
        <v>18</v>
      </c>
      <c r="O1930" s="66"/>
      <c r="P1930" s="66"/>
      <c r="T1930" s="66"/>
      <c r="U1930" s="65" t="s">
        <v>454</v>
      </c>
      <c r="V1930" s="65" t="s">
        <v>14410</v>
      </c>
      <c r="W1930" s="66"/>
      <c r="Y1930" s="66"/>
      <c r="Z1930" s="66"/>
      <c r="AA1930" s="65" t="s">
        <v>14382</v>
      </c>
      <c r="AQ1930" s="64">
        <v>27.73</v>
      </c>
      <c r="AU1930" s="66"/>
      <c r="AV1930" s="66"/>
      <c r="AW1930" s="66"/>
      <c r="AX1930" s="66"/>
      <c r="AY1930" s="67" t="s">
        <v>16326</v>
      </c>
      <c r="BE1930" s="66"/>
    </row>
    <row r="1931" spans="1:58">
      <c r="A1931" s="9" t="str">
        <f t="shared" si="96"/>
        <v>2026-01</v>
      </c>
      <c r="B1931" s="9" t="str">
        <f>_xlfn.XLOOKUP(I1931,过机服务商重量差!A:A,过机服务商重量差!G:G)</f>
        <v>风清扬</v>
      </c>
      <c r="C1931" s="9" t="str">
        <f>IF(N1931="FBA","主营产品",IF(N1931="专线","专线",LOOKUP(1,0/((G1931&gt;=提成标准!D:D)*(G1931&lt;提成标准!E:E)),提成标准!C:C)))</f>
        <v>快递大货</v>
      </c>
      <c r="D1931" s="9">
        <f t="shared" si="97"/>
        <v>29</v>
      </c>
      <c r="E1931" s="9">
        <f>_xlfn.XLOOKUP(C1931,提成标准!C:C,提成标准!H:H,"")</f>
        <v>0.1</v>
      </c>
      <c r="F1931" s="9">
        <f t="shared" si="98"/>
        <v>2.9</v>
      </c>
      <c r="G1931" s="9">
        <f>_xlfn.XLOOKUP(I1931,过机服务商重量差!A:A,过机服务商重量差!L:L)</f>
        <v>29</v>
      </c>
      <c r="H1931" s="9" t="str">
        <f ca="1">IFERROR(LOOKUP(1,0/((B1931=名单!B:B)*(VALUE(AY1931)&gt;=名单!E:E)*(VALUE(AY1931)&lt;=名单!G:G)*(AA1931="正常走货")),名单!H:H),"否")</f>
        <v>否</v>
      </c>
      <c r="I1931" s="64" t="s">
        <v>5844</v>
      </c>
      <c r="J1931" s="64" t="s">
        <v>5846</v>
      </c>
      <c r="L1931" s="65" t="s">
        <v>144</v>
      </c>
      <c r="N1931" s="64" t="s">
        <v>18</v>
      </c>
      <c r="O1931" s="66"/>
      <c r="P1931" s="66"/>
      <c r="T1931" s="66"/>
      <c r="U1931" s="65" t="s">
        <v>1593</v>
      </c>
      <c r="V1931" s="65" t="s">
        <v>14410</v>
      </c>
      <c r="W1931" s="66"/>
      <c r="Y1931" s="66"/>
      <c r="Z1931" s="66"/>
      <c r="AA1931" s="65" t="s">
        <v>14382</v>
      </c>
      <c r="AQ1931" s="64">
        <v>87</v>
      </c>
      <c r="AV1931" s="66"/>
      <c r="AX1931" s="66"/>
      <c r="AY1931" s="67" t="s">
        <v>16327</v>
      </c>
      <c r="BE1931" s="66"/>
      <c r="BF1931" s="66"/>
    </row>
    <row r="1932" spans="1:58">
      <c r="A1932" s="9" t="str">
        <f t="shared" si="96"/>
        <v>2026-01</v>
      </c>
      <c r="B1932" s="9" t="str">
        <f>_xlfn.XLOOKUP(I1932,过机服务商重量差!A:A,过机服务商重量差!G:G)</f>
        <v>玉麒麟</v>
      </c>
      <c r="C1932" s="9" t="str">
        <f>IF(N1932="FBA","主营产品",IF(N1932="专线","专线",LOOKUP(1,0/((G1932&gt;=提成标准!D:D)*(G1932&lt;提成标准!E:E)),提成标准!C:C)))</f>
        <v>快递小货</v>
      </c>
      <c r="D1932" s="9">
        <f t="shared" si="97"/>
        <v>1</v>
      </c>
      <c r="E1932" s="9">
        <f>_xlfn.XLOOKUP(C1932,提成标准!C:C,提成标准!H:H,"")</f>
        <v>2</v>
      </c>
      <c r="F1932" s="9">
        <f t="shared" si="98"/>
        <v>2</v>
      </c>
      <c r="G1932" s="9">
        <f>_xlfn.XLOOKUP(I1932,过机服务商重量差!A:A,过机服务商重量差!L:L)</f>
        <v>4.5</v>
      </c>
      <c r="H1932" s="9" t="str">
        <f ca="1">IFERROR(LOOKUP(1,0/((B1932=名单!B:B)*(VALUE(AY1932)&gt;=名单!E:E)*(VALUE(AY1932)&lt;=名单!G:G)*(AA1932="正常走货")),名单!H:H),"否")</f>
        <v>否</v>
      </c>
      <c r="I1932" s="64" t="s">
        <v>5847</v>
      </c>
      <c r="J1932" s="64" t="s">
        <v>5849</v>
      </c>
      <c r="L1932" s="65" t="s">
        <v>17</v>
      </c>
      <c r="N1932" s="64" t="s">
        <v>18</v>
      </c>
      <c r="O1932" s="66"/>
      <c r="P1932" s="66"/>
      <c r="T1932" s="66"/>
      <c r="U1932" s="65" t="s">
        <v>454</v>
      </c>
      <c r="V1932" s="65" t="s">
        <v>14410</v>
      </c>
      <c r="W1932" s="66"/>
      <c r="Y1932" s="66"/>
      <c r="Z1932" s="66"/>
      <c r="AA1932" s="65" t="s">
        <v>14382</v>
      </c>
      <c r="AQ1932" s="64">
        <v>89.3</v>
      </c>
      <c r="AV1932" s="66"/>
      <c r="AX1932" s="66"/>
      <c r="AY1932" s="67" t="s">
        <v>16328</v>
      </c>
      <c r="BE1932" s="66"/>
      <c r="BF1932" s="66"/>
    </row>
    <row r="1933" spans="1:58">
      <c r="A1933" s="9" t="str">
        <f t="shared" si="96"/>
        <v>2026-01</v>
      </c>
      <c r="B1933" s="9" t="str">
        <f>_xlfn.XLOOKUP(I1933,过机服务商重量差!A:A,过机服务商重量差!G:G)</f>
        <v>帅时莹</v>
      </c>
      <c r="C1933" s="9" t="str">
        <f>IF(N1933="FBA","主营产品",IF(N1933="专线","专线",LOOKUP(1,0/((G1933&gt;=提成标准!D:D)*(G1933&lt;提成标准!E:E)),提成标准!C:C)))</f>
        <v>快递大货</v>
      </c>
      <c r="D1933" s="9">
        <f t="shared" si="97"/>
        <v>70</v>
      </c>
      <c r="E1933" s="9">
        <f>_xlfn.XLOOKUP(C1933,提成标准!C:C,提成标准!H:H,"")</f>
        <v>0.1</v>
      </c>
      <c r="F1933" s="9">
        <f t="shared" si="98"/>
        <v>7</v>
      </c>
      <c r="G1933" s="9">
        <f>_xlfn.XLOOKUP(I1933,过机服务商重量差!A:A,过机服务商重量差!L:L)</f>
        <v>70</v>
      </c>
      <c r="H1933" s="9" t="str">
        <f ca="1">IFERROR(LOOKUP(1,0/((B1933=名单!B:B)*(VALUE(AY1933)&gt;=名单!E:E)*(VALUE(AY1933)&lt;=名单!G:G)*(AA1933="正常走货")),名单!H:H),"否")</f>
        <v>否</v>
      </c>
      <c r="I1933" s="64" t="s">
        <v>5850</v>
      </c>
      <c r="J1933" s="64" t="s">
        <v>5852</v>
      </c>
      <c r="L1933" s="65" t="s">
        <v>97</v>
      </c>
      <c r="N1933" s="64" t="s">
        <v>18</v>
      </c>
      <c r="O1933" s="66"/>
      <c r="P1933" s="66"/>
      <c r="T1933" s="66"/>
      <c r="U1933" s="65" t="s">
        <v>199</v>
      </c>
      <c r="V1933" s="65" t="s">
        <v>14442</v>
      </c>
      <c r="W1933" s="66"/>
      <c r="Y1933" s="66"/>
      <c r="Z1933" s="66"/>
      <c r="AA1933" s="65" t="s">
        <v>14382</v>
      </c>
      <c r="AQ1933" s="64">
        <v>430</v>
      </c>
      <c r="AV1933" s="66"/>
      <c r="AX1933" s="66"/>
      <c r="AY1933" s="67" t="s">
        <v>16329</v>
      </c>
      <c r="BE1933" s="66"/>
      <c r="BF1933" s="66"/>
    </row>
    <row r="1934" spans="1:58">
      <c r="A1934" s="9" t="str">
        <f t="shared" si="96"/>
        <v>2026-01</v>
      </c>
      <c r="B1934" s="9" t="str">
        <f>_xlfn.XLOOKUP(I1934,过机服务商重量差!A:A,过机服务商重量差!G:G)</f>
        <v>玉麒麟</v>
      </c>
      <c r="C1934" s="9" t="str">
        <f>IF(N1934="FBA","主营产品",IF(N1934="专线","专线",LOOKUP(1,0/((G1934&gt;=提成标准!D:D)*(G1934&lt;提成标准!E:E)),提成标准!C:C)))</f>
        <v>快递大货</v>
      </c>
      <c r="D1934" s="9">
        <f t="shared" si="97"/>
        <v>53</v>
      </c>
      <c r="E1934" s="9">
        <f>_xlfn.XLOOKUP(C1934,提成标准!C:C,提成标准!H:H,"")</f>
        <v>0.1</v>
      </c>
      <c r="F1934" s="9">
        <f t="shared" si="98"/>
        <v>5.3</v>
      </c>
      <c r="G1934" s="9">
        <f>_xlfn.XLOOKUP(I1934,过机服务商重量差!A:A,过机服务商重量差!L:L)</f>
        <v>53</v>
      </c>
      <c r="H1934" s="9" t="str">
        <f ca="1">IFERROR(LOOKUP(1,0/((B1934=名单!B:B)*(VALUE(AY1934)&gt;=名单!E:E)*(VALUE(AY1934)&lt;=名单!G:G)*(AA1934="正常走货")),名单!H:H),"否")</f>
        <v>否</v>
      </c>
      <c r="I1934" s="64" t="s">
        <v>5853</v>
      </c>
      <c r="J1934" s="64" t="s">
        <v>5855</v>
      </c>
      <c r="L1934" s="65" t="s">
        <v>17</v>
      </c>
      <c r="N1934" s="64" t="s">
        <v>18</v>
      </c>
      <c r="O1934" s="66"/>
      <c r="P1934" s="66"/>
      <c r="T1934" s="66"/>
      <c r="U1934" s="65" t="s">
        <v>540</v>
      </c>
      <c r="V1934" s="65" t="s">
        <v>14413</v>
      </c>
      <c r="W1934" s="66"/>
      <c r="Y1934" s="66"/>
      <c r="Z1934" s="66"/>
      <c r="AA1934" s="65" t="s">
        <v>14382</v>
      </c>
      <c r="AQ1934" s="64">
        <v>258.37</v>
      </c>
      <c r="AV1934" s="66"/>
      <c r="AW1934" s="66"/>
      <c r="AX1934" s="66"/>
      <c r="AY1934" s="67" t="s">
        <v>16330</v>
      </c>
      <c r="BC1934" s="66"/>
      <c r="BE1934" s="66"/>
    </row>
    <row r="1935" spans="1:58">
      <c r="A1935" s="9" t="str">
        <f t="shared" si="96"/>
        <v>2026-01</v>
      </c>
      <c r="B1935" s="9" t="str">
        <f>_xlfn.XLOOKUP(I1935,过机服务商重量差!A:A,过机服务商重量差!G:G)</f>
        <v>小旋风</v>
      </c>
      <c r="C1935" s="9" t="str">
        <f>IF(N1935="FBA","主营产品",IF(N1935="专线","专线",LOOKUP(1,0/((G1935&gt;=提成标准!D:D)*(G1935&lt;提成标准!E:E)),提成标准!C:C)))</f>
        <v>快递大货</v>
      </c>
      <c r="D1935" s="9">
        <f t="shared" si="97"/>
        <v>26</v>
      </c>
      <c r="E1935" s="9">
        <f>_xlfn.XLOOKUP(C1935,提成标准!C:C,提成标准!H:H,"")</f>
        <v>0.1</v>
      </c>
      <c r="F1935" s="9">
        <f t="shared" si="98"/>
        <v>2.6</v>
      </c>
      <c r="G1935" s="9">
        <f>_xlfn.XLOOKUP(I1935,过机服务商重量差!A:A,过机服务商重量差!L:L)</f>
        <v>26</v>
      </c>
      <c r="H1935" s="9" t="str">
        <f ca="1">IFERROR(LOOKUP(1,0/((B1935=名单!B:B)*(VALUE(AY1935)&gt;=名单!E:E)*(VALUE(AY1935)&lt;=名单!G:G)*(AA1935="正常走货")),名单!H:H),"否")</f>
        <v>否</v>
      </c>
      <c r="I1935" s="64" t="s">
        <v>5856</v>
      </c>
      <c r="J1935" s="64" t="s">
        <v>5858</v>
      </c>
      <c r="L1935" s="65" t="s">
        <v>85</v>
      </c>
      <c r="N1935" s="64" t="s">
        <v>18</v>
      </c>
      <c r="O1935" s="66"/>
      <c r="P1935" s="66"/>
      <c r="T1935" s="66"/>
      <c r="U1935" s="65" t="s">
        <v>90</v>
      </c>
      <c r="V1935" s="65" t="s">
        <v>14410</v>
      </c>
      <c r="W1935" s="66"/>
      <c r="Y1935" s="66"/>
      <c r="Z1935" s="66"/>
      <c r="AA1935" s="65" t="s">
        <v>14382</v>
      </c>
      <c r="AQ1935" s="64">
        <v>109.2</v>
      </c>
      <c r="AU1935" s="66"/>
      <c r="AV1935" s="66"/>
      <c r="AW1935" s="66"/>
      <c r="AX1935" s="66"/>
      <c r="AY1935" s="67" t="s">
        <v>16331</v>
      </c>
      <c r="BC1935" s="66"/>
      <c r="BE1935" s="66"/>
    </row>
    <row r="1936" spans="1:58">
      <c r="A1936" s="9" t="str">
        <f t="shared" si="96"/>
        <v>2026-01</v>
      </c>
      <c r="B1936" s="9" t="str">
        <f>_xlfn.XLOOKUP(I1936,过机服务商重量差!A:A,过机服务商重量差!G:G)</f>
        <v>帅时莹</v>
      </c>
      <c r="C1936" s="9" t="str">
        <f>IF(N1936="FBA","主营产品",IF(N1936="专线","专线",LOOKUP(1,0/((G1936&gt;=提成标准!D:D)*(G1936&lt;提成标准!E:E)),提成标准!C:C)))</f>
        <v>快递大货</v>
      </c>
      <c r="D1936" s="9">
        <f t="shared" si="97"/>
        <v>31</v>
      </c>
      <c r="E1936" s="9">
        <f>_xlfn.XLOOKUP(C1936,提成标准!C:C,提成标准!H:H,"")</f>
        <v>0.1</v>
      </c>
      <c r="F1936" s="9">
        <f t="shared" si="98"/>
        <v>3.1</v>
      </c>
      <c r="G1936" s="9">
        <f>_xlfn.XLOOKUP(I1936,过机服务商重量差!A:A,过机服务商重量差!L:L)</f>
        <v>31</v>
      </c>
      <c r="H1936" s="9" t="str">
        <f ca="1">IFERROR(LOOKUP(1,0/((B1936=名单!B:B)*(VALUE(AY1936)&gt;=名单!E:E)*(VALUE(AY1936)&lt;=名单!G:G)*(AA1936="正常走货")),名单!H:H),"否")</f>
        <v>否</v>
      </c>
      <c r="I1936" s="64" t="s">
        <v>5859</v>
      </c>
      <c r="J1936" s="64" t="s">
        <v>5861</v>
      </c>
      <c r="L1936" s="65" t="s">
        <v>287</v>
      </c>
      <c r="N1936" s="64" t="s">
        <v>18</v>
      </c>
      <c r="O1936" s="66"/>
      <c r="P1936" s="66"/>
      <c r="T1936" s="66"/>
      <c r="U1936" s="65" t="s">
        <v>442</v>
      </c>
      <c r="V1936" s="65" t="s">
        <v>14413</v>
      </c>
      <c r="W1936" s="66"/>
      <c r="Y1936" s="66"/>
      <c r="Z1936" s="66"/>
      <c r="AA1936" s="65" t="s">
        <v>14382</v>
      </c>
      <c r="AQ1936" s="64">
        <v>-47.2</v>
      </c>
      <c r="AV1936" s="66"/>
      <c r="AX1936" s="66"/>
      <c r="AY1936" s="67" t="s">
        <v>16332</v>
      </c>
      <c r="BC1936" s="66"/>
      <c r="BE1936" s="66"/>
      <c r="BF1936" s="66"/>
    </row>
    <row r="1937" spans="1:58">
      <c r="A1937" s="9" t="str">
        <f t="shared" si="96"/>
        <v>2026-01</v>
      </c>
      <c r="B1937" s="9" t="str">
        <f>_xlfn.XLOOKUP(I1937,过机服务商重量差!A:A,过机服务商重量差!G:G)</f>
        <v>玉麒麟</v>
      </c>
      <c r="C1937" s="9" t="str">
        <f>IF(N1937="FBA","主营产品",IF(N1937="专线","专线",LOOKUP(1,0/((G1937&gt;=提成标准!D:D)*(G1937&lt;提成标准!E:E)),提成标准!C:C)))</f>
        <v>快递大货</v>
      </c>
      <c r="D1937" s="9">
        <f t="shared" si="97"/>
        <v>51</v>
      </c>
      <c r="E1937" s="9">
        <f>_xlfn.XLOOKUP(C1937,提成标准!C:C,提成标准!H:H,"")</f>
        <v>0.1</v>
      </c>
      <c r="F1937" s="9">
        <f t="shared" si="98"/>
        <v>5.1</v>
      </c>
      <c r="G1937" s="9">
        <f>_xlfn.XLOOKUP(I1937,过机服务商重量差!A:A,过机服务商重量差!L:L)</f>
        <v>51</v>
      </c>
      <c r="H1937" s="9" t="str">
        <f ca="1">IFERROR(LOOKUP(1,0/((B1937=名单!B:B)*(VALUE(AY1937)&gt;=名单!E:E)*(VALUE(AY1937)&lt;=名单!G:G)*(AA1937="正常走货")),名单!H:H),"否")</f>
        <v>否</v>
      </c>
      <c r="I1937" s="64" t="s">
        <v>5862</v>
      </c>
      <c r="J1937" s="64" t="s">
        <v>5864</v>
      </c>
      <c r="L1937" s="65" t="s">
        <v>17</v>
      </c>
      <c r="N1937" s="64" t="s">
        <v>18</v>
      </c>
      <c r="O1937" s="66"/>
      <c r="P1937" s="66"/>
      <c r="T1937" s="66"/>
      <c r="U1937" s="65" t="s">
        <v>99</v>
      </c>
      <c r="V1937" s="65" t="s">
        <v>14413</v>
      </c>
      <c r="W1937" s="66"/>
      <c r="Y1937" s="66"/>
      <c r="Z1937" s="66"/>
      <c r="AA1937" s="65" t="s">
        <v>14382</v>
      </c>
      <c r="AQ1937" s="64">
        <v>710.6</v>
      </c>
      <c r="AU1937" s="66"/>
      <c r="AV1937" s="66"/>
      <c r="AX1937" s="66"/>
      <c r="AY1937" s="67" t="s">
        <v>16333</v>
      </c>
      <c r="BE1937" s="66"/>
    </row>
    <row r="1938" spans="1:58">
      <c r="A1938" s="9" t="str">
        <f t="shared" si="96"/>
        <v>2026-01</v>
      </c>
      <c r="B1938" s="9" t="str">
        <f>_xlfn.XLOOKUP(I1938,过机服务商重量差!A:A,过机服务商重量差!G:G)</f>
        <v>玉麒麟</v>
      </c>
      <c r="C1938" s="9" t="str">
        <f>IF(N1938="FBA","主营产品",IF(N1938="专线","专线",LOOKUP(1,0/((G1938&gt;=提成标准!D:D)*(G1938&lt;提成标准!E:E)),提成标准!C:C)))</f>
        <v>快递大货</v>
      </c>
      <c r="D1938" s="9">
        <f t="shared" si="97"/>
        <v>50</v>
      </c>
      <c r="E1938" s="9">
        <f>_xlfn.XLOOKUP(C1938,提成标准!C:C,提成标准!H:H,"")</f>
        <v>0.1</v>
      </c>
      <c r="F1938" s="9">
        <f t="shared" si="98"/>
        <v>5</v>
      </c>
      <c r="G1938" s="9">
        <f>_xlfn.XLOOKUP(I1938,过机服务商重量差!A:A,过机服务商重量差!L:L)</f>
        <v>50</v>
      </c>
      <c r="H1938" s="9" t="str">
        <f ca="1">IFERROR(LOOKUP(1,0/((B1938=名单!B:B)*(VALUE(AY1938)&gt;=名单!E:E)*(VALUE(AY1938)&lt;=名单!G:G)*(AA1938="正常走货")),名单!H:H),"否")</f>
        <v>否</v>
      </c>
      <c r="I1938" s="64" t="s">
        <v>5865</v>
      </c>
      <c r="J1938" s="64" t="s">
        <v>5867</v>
      </c>
      <c r="L1938" s="65" t="s">
        <v>17</v>
      </c>
      <c r="N1938" s="64" t="s">
        <v>18</v>
      </c>
      <c r="O1938" s="66"/>
      <c r="P1938" s="66"/>
      <c r="T1938" s="66"/>
      <c r="U1938" s="65" t="s">
        <v>99</v>
      </c>
      <c r="V1938" s="65" t="s">
        <v>14413</v>
      </c>
      <c r="W1938" s="66"/>
      <c r="Y1938" s="66"/>
      <c r="Z1938" s="66"/>
      <c r="AA1938" s="65" t="s">
        <v>14382</v>
      </c>
      <c r="AQ1938" s="64">
        <v>759.1</v>
      </c>
      <c r="AU1938" s="66"/>
      <c r="AV1938" s="66"/>
      <c r="AX1938" s="66"/>
      <c r="AY1938" s="67" t="s">
        <v>16334</v>
      </c>
      <c r="BE1938" s="66"/>
    </row>
    <row r="1939" spans="1:58">
      <c r="A1939" s="9" t="str">
        <f t="shared" si="96"/>
        <v>2026-01</v>
      </c>
      <c r="B1939" s="9" t="str">
        <f>_xlfn.XLOOKUP(I1939,过机服务商重量差!A:A,过机服务商重量差!G:G)</f>
        <v>风清扬</v>
      </c>
      <c r="C1939" s="9" t="str">
        <f>IF(N1939="FBA","主营产品",IF(N1939="专线","专线",LOOKUP(1,0/((G1939&gt;=提成标准!D:D)*(G1939&lt;提成标准!E:E)),提成标准!C:C)))</f>
        <v>快递大货</v>
      </c>
      <c r="D1939" s="9">
        <f t="shared" si="97"/>
        <v>51</v>
      </c>
      <c r="E1939" s="9">
        <f>_xlfn.XLOOKUP(C1939,提成标准!C:C,提成标准!H:H,"")</f>
        <v>0.1</v>
      </c>
      <c r="F1939" s="9">
        <f t="shared" si="98"/>
        <v>5.1</v>
      </c>
      <c r="G1939" s="9">
        <f>_xlfn.XLOOKUP(I1939,过机服务商重量差!A:A,过机服务商重量差!L:L)</f>
        <v>51</v>
      </c>
      <c r="H1939" s="9" t="str">
        <f ca="1">IFERROR(LOOKUP(1,0/((B1939=名单!B:B)*(VALUE(AY1939)&gt;=名单!E:E)*(VALUE(AY1939)&lt;=名单!G:G)*(AA1939="正常走货")),名单!H:H),"否")</f>
        <v>否</v>
      </c>
      <c r="I1939" s="64" t="s">
        <v>5868</v>
      </c>
      <c r="J1939" s="64" t="s">
        <v>5870</v>
      </c>
      <c r="L1939" s="65" t="s">
        <v>1592</v>
      </c>
      <c r="N1939" s="64" t="s">
        <v>18</v>
      </c>
      <c r="O1939" s="66"/>
      <c r="P1939" s="66"/>
      <c r="T1939" s="66"/>
      <c r="U1939" s="65" t="s">
        <v>99</v>
      </c>
      <c r="V1939" s="65" t="s">
        <v>14413</v>
      </c>
      <c r="W1939" s="66"/>
      <c r="Y1939" s="66"/>
      <c r="Z1939" s="66"/>
      <c r="AA1939" s="65" t="s">
        <v>14382</v>
      </c>
      <c r="AQ1939" s="64">
        <v>958.5</v>
      </c>
      <c r="AV1939" s="66"/>
      <c r="AW1939" s="66"/>
      <c r="AX1939" s="66"/>
      <c r="AY1939" s="67" t="s">
        <v>16335</v>
      </c>
      <c r="BE1939" s="66"/>
    </row>
    <row r="1940" spans="1:58">
      <c r="A1940" s="9" t="str">
        <f t="shared" si="96"/>
        <v>2026-01</v>
      </c>
      <c r="B1940" s="9" t="str">
        <f>_xlfn.XLOOKUP(I1940,过机服务商重量差!A:A,过机服务商重量差!G:G)</f>
        <v>风清扬</v>
      </c>
      <c r="C1940" s="9" t="str">
        <f>IF(N1940="FBA","主营产品",IF(N1940="专线","专线",LOOKUP(1,0/((G1940&gt;=提成标准!D:D)*(G1940&lt;提成标准!E:E)),提成标准!C:C)))</f>
        <v>快递大货</v>
      </c>
      <c r="D1940" s="9">
        <f t="shared" si="97"/>
        <v>52</v>
      </c>
      <c r="E1940" s="9">
        <f>_xlfn.XLOOKUP(C1940,提成标准!C:C,提成标准!H:H,"")</f>
        <v>0.1</v>
      </c>
      <c r="F1940" s="9">
        <f t="shared" si="98"/>
        <v>5.2</v>
      </c>
      <c r="G1940" s="9">
        <f>_xlfn.XLOOKUP(I1940,过机服务商重量差!A:A,过机服务商重量差!L:L)</f>
        <v>52</v>
      </c>
      <c r="H1940" s="9" t="str">
        <f ca="1">IFERROR(LOOKUP(1,0/((B1940=名单!B:B)*(VALUE(AY1940)&gt;=名单!E:E)*(VALUE(AY1940)&lt;=名单!G:G)*(AA1940="正常走货")),名单!H:H),"否")</f>
        <v>否</v>
      </c>
      <c r="I1940" s="64" t="s">
        <v>5871</v>
      </c>
      <c r="J1940" s="64" t="s">
        <v>5873</v>
      </c>
      <c r="L1940" s="65" t="s">
        <v>1592</v>
      </c>
      <c r="N1940" s="64" t="s">
        <v>18</v>
      </c>
      <c r="O1940" s="66"/>
      <c r="P1940" s="66"/>
      <c r="T1940" s="66"/>
      <c r="U1940" s="65" t="s">
        <v>99</v>
      </c>
      <c r="V1940" s="64" t="s">
        <v>14413</v>
      </c>
      <c r="W1940" s="66"/>
      <c r="Y1940" s="66"/>
      <c r="Z1940" s="66"/>
      <c r="AA1940" s="65" t="s">
        <v>14382</v>
      </c>
      <c r="AQ1940" s="64">
        <v>914.5</v>
      </c>
      <c r="AU1940" s="66"/>
      <c r="AV1940" s="66"/>
      <c r="AX1940" s="66"/>
      <c r="AY1940" s="67" t="s">
        <v>16336</v>
      </c>
      <c r="BC1940" s="66"/>
      <c r="BE1940" s="66"/>
    </row>
    <row r="1941" spans="1:58">
      <c r="A1941" s="9" t="str">
        <f t="shared" si="96"/>
        <v>2026-01</v>
      </c>
      <c r="B1941" s="9" t="str">
        <f>_xlfn.XLOOKUP(I1941,过机服务商重量差!A:A,过机服务商重量差!G:G)</f>
        <v>玉麒麟</v>
      </c>
      <c r="C1941" s="9" t="str">
        <f>IF(N1941="FBA","主营产品",IF(N1941="专线","专线",LOOKUP(1,0/((G1941&gt;=提成标准!D:D)*(G1941&lt;提成标准!E:E)),提成标准!C:C)))</f>
        <v>快递大货</v>
      </c>
      <c r="D1941" s="9">
        <f t="shared" si="97"/>
        <v>50</v>
      </c>
      <c r="E1941" s="9">
        <f>_xlfn.XLOOKUP(C1941,提成标准!C:C,提成标准!H:H,"")</f>
        <v>0.1</v>
      </c>
      <c r="F1941" s="9">
        <f t="shared" si="98"/>
        <v>5</v>
      </c>
      <c r="G1941" s="9">
        <f>_xlfn.XLOOKUP(I1941,过机服务商重量差!A:A,过机服务商重量差!L:L)</f>
        <v>50</v>
      </c>
      <c r="H1941" s="9" t="str">
        <f ca="1">IFERROR(LOOKUP(1,0/((B1941=名单!B:B)*(VALUE(AY1941)&gt;=名单!E:E)*(VALUE(AY1941)&lt;=名单!G:G)*(AA1941="正常走货")),名单!H:H),"否")</f>
        <v>否</v>
      </c>
      <c r="I1941" s="64" t="s">
        <v>5874</v>
      </c>
      <c r="J1941" s="64" t="s">
        <v>5876</v>
      </c>
      <c r="L1941" s="65" t="s">
        <v>17</v>
      </c>
      <c r="N1941" s="64" t="s">
        <v>18</v>
      </c>
      <c r="O1941" s="66"/>
      <c r="P1941" s="66"/>
      <c r="T1941" s="66"/>
      <c r="U1941" s="65" t="s">
        <v>99</v>
      </c>
      <c r="V1941" s="65" t="s">
        <v>14413</v>
      </c>
      <c r="W1941" s="66"/>
      <c r="Y1941" s="66"/>
      <c r="Z1941" s="66"/>
      <c r="AA1941" s="65" t="s">
        <v>14382</v>
      </c>
      <c r="AQ1941" s="64">
        <v>759.1</v>
      </c>
      <c r="AV1941" s="66"/>
      <c r="AW1941" s="66"/>
      <c r="AX1941" s="66"/>
      <c r="AY1941" s="67" t="s">
        <v>16337</v>
      </c>
      <c r="BC1941" s="66"/>
      <c r="BE1941" s="66"/>
    </row>
    <row r="1942" spans="1:58">
      <c r="A1942" s="9" t="str">
        <f t="shared" si="96"/>
        <v>2026-01</v>
      </c>
      <c r="B1942" s="9" t="str">
        <f>_xlfn.XLOOKUP(I1942,过机服务商重量差!A:A,过机服务商重量差!G:G)</f>
        <v>玉麒麟</v>
      </c>
      <c r="C1942" s="9" t="str">
        <f>IF(N1942="FBA","主营产品",IF(N1942="专线","专线",LOOKUP(1,0/((G1942&gt;=提成标准!D:D)*(G1942&lt;提成标准!E:E)),提成标准!C:C)))</f>
        <v>快递小货</v>
      </c>
      <c r="D1942" s="9">
        <f t="shared" si="97"/>
        <v>1</v>
      </c>
      <c r="E1942" s="9">
        <f>_xlfn.XLOOKUP(C1942,提成标准!C:C,提成标准!H:H,"")</f>
        <v>2</v>
      </c>
      <c r="F1942" s="9">
        <f t="shared" si="98"/>
        <v>2</v>
      </c>
      <c r="G1942" s="9">
        <f>_xlfn.XLOOKUP(I1942,过机服务商重量差!A:A,过机服务商重量差!L:L)</f>
        <v>2</v>
      </c>
      <c r="H1942" s="9" t="str">
        <f ca="1">IFERROR(LOOKUP(1,0/((B1942=名单!B:B)*(VALUE(AY1942)&gt;=名单!E:E)*(VALUE(AY1942)&lt;=名单!G:G)*(AA1942="正常走货")),名单!H:H),"否")</f>
        <v>否</v>
      </c>
      <c r="I1942" s="64" t="s">
        <v>5877</v>
      </c>
      <c r="J1942" s="64" t="s">
        <v>5879</v>
      </c>
      <c r="L1942" s="65" t="s">
        <v>256</v>
      </c>
      <c r="N1942" s="64" t="s">
        <v>18</v>
      </c>
      <c r="O1942" s="66"/>
      <c r="P1942" s="66"/>
      <c r="T1942" s="66"/>
      <c r="U1942" s="65" t="s">
        <v>20</v>
      </c>
      <c r="V1942" s="65" t="s">
        <v>14381</v>
      </c>
      <c r="W1942" s="66"/>
      <c r="Y1942" s="66"/>
      <c r="Z1942" s="66"/>
      <c r="AA1942" s="65" t="s">
        <v>14382</v>
      </c>
      <c r="AQ1942" s="64">
        <v>56</v>
      </c>
      <c r="AV1942" s="66"/>
      <c r="AX1942" s="66"/>
      <c r="AY1942" s="67" t="s">
        <v>16338</v>
      </c>
      <c r="BE1942" s="66"/>
    </row>
    <row r="1943" spans="1:58">
      <c r="A1943" s="9" t="str">
        <f t="shared" si="96"/>
        <v>2026-01</v>
      </c>
      <c r="B1943" s="9" t="str">
        <f>_xlfn.XLOOKUP(I1943,过机服务商重量差!A:A,过机服务商重量差!G:G)</f>
        <v>风清扬</v>
      </c>
      <c r="C1943" s="9" t="str">
        <f>IF(N1943="FBA","主营产品",IF(N1943="专线","专线",LOOKUP(1,0/((G1943&gt;=提成标准!D:D)*(G1943&lt;提成标准!E:E)),提成标准!C:C)))</f>
        <v>快递大货</v>
      </c>
      <c r="D1943" s="9">
        <f t="shared" si="97"/>
        <v>66</v>
      </c>
      <c r="E1943" s="9">
        <f>_xlfn.XLOOKUP(C1943,提成标准!C:C,提成标准!H:H,"")</f>
        <v>0.1</v>
      </c>
      <c r="F1943" s="9">
        <f t="shared" si="98"/>
        <v>6.6</v>
      </c>
      <c r="G1943" s="9">
        <f>_xlfn.XLOOKUP(I1943,过机服务商重量差!A:A,过机服务商重量差!L:L)</f>
        <v>66</v>
      </c>
      <c r="H1943" s="9" t="str">
        <f ca="1">IFERROR(LOOKUP(1,0/((B1943=名单!B:B)*(VALUE(AY1943)&gt;=名单!E:E)*(VALUE(AY1943)&lt;=名单!G:G)*(AA1943="正常走货")),名单!H:H),"否")</f>
        <v>否</v>
      </c>
      <c r="I1943" s="64" t="s">
        <v>5880</v>
      </c>
      <c r="J1943" s="64" t="s">
        <v>5882</v>
      </c>
      <c r="L1943" s="65" t="s">
        <v>880</v>
      </c>
      <c r="N1943" s="64" t="s">
        <v>18</v>
      </c>
      <c r="O1943" s="66"/>
      <c r="P1943" s="66"/>
      <c r="T1943" s="66"/>
      <c r="U1943" s="65" t="s">
        <v>86</v>
      </c>
      <c r="V1943" s="65" t="s">
        <v>14381</v>
      </c>
      <c r="W1943" s="66"/>
      <c r="Y1943" s="66"/>
      <c r="Z1943" s="66"/>
      <c r="AA1943" s="65" t="s">
        <v>14382</v>
      </c>
      <c r="AQ1943" s="64">
        <v>230</v>
      </c>
      <c r="AU1943" s="66"/>
      <c r="AV1943" s="66"/>
      <c r="AX1943" s="66"/>
      <c r="AY1943" s="67" t="s">
        <v>16339</v>
      </c>
      <c r="BC1943" s="66"/>
      <c r="BE1943" s="66"/>
    </row>
    <row r="1944" spans="1:58">
      <c r="A1944" s="9" t="str">
        <f t="shared" si="96"/>
        <v>2026-01</v>
      </c>
      <c r="B1944" s="9" t="str">
        <f>_xlfn.XLOOKUP(I1944,过机服务商重量差!A:A,过机服务商重量差!G:G)</f>
        <v>无崖子</v>
      </c>
      <c r="C1944" s="9" t="str">
        <f>IF(N1944="FBA","主营产品",IF(N1944="专线","专线",LOOKUP(1,0/((G1944&gt;=提成标准!D:D)*(G1944&lt;提成标准!E:E)),提成标准!C:C)))</f>
        <v>快递小货</v>
      </c>
      <c r="D1944" s="9">
        <f t="shared" si="97"/>
        <v>1</v>
      </c>
      <c r="E1944" s="9">
        <f>_xlfn.XLOOKUP(C1944,提成标准!C:C,提成标准!H:H,"")</f>
        <v>2</v>
      </c>
      <c r="F1944" s="9">
        <f t="shared" si="98"/>
        <v>2</v>
      </c>
      <c r="G1944" s="9">
        <f>_xlfn.XLOOKUP(I1944,过机服务商重量差!A:A,过机服务商重量差!L:L)</f>
        <v>13</v>
      </c>
      <c r="H1944" s="9" t="str">
        <f ca="1">IFERROR(LOOKUP(1,0/((B1944=名单!B:B)*(VALUE(AY1944)&gt;=名单!E:E)*(VALUE(AY1944)&lt;=名单!G:G)*(AA1944="正常走货")),名单!H:H),"否")</f>
        <v>是</v>
      </c>
      <c r="I1944" s="64" t="s">
        <v>5883</v>
      </c>
      <c r="J1944" s="64" t="s">
        <v>5885</v>
      </c>
      <c r="L1944" s="65" t="s">
        <v>2292</v>
      </c>
      <c r="N1944" s="64" t="s">
        <v>18</v>
      </c>
      <c r="O1944" s="66"/>
      <c r="P1944" s="66"/>
      <c r="T1944" s="66"/>
      <c r="U1944" s="65" t="s">
        <v>203</v>
      </c>
      <c r="V1944" s="65" t="s">
        <v>14381</v>
      </c>
      <c r="W1944" s="66"/>
      <c r="Y1944" s="66"/>
      <c r="Z1944" s="66"/>
      <c r="AA1944" s="65" t="s">
        <v>14382</v>
      </c>
      <c r="AQ1944" s="64">
        <v>0</v>
      </c>
      <c r="AV1944" s="66"/>
      <c r="AX1944" s="66"/>
      <c r="AY1944" s="67" t="s">
        <v>16340</v>
      </c>
      <c r="BE1944" s="66"/>
    </row>
    <row r="1945" spans="1:58">
      <c r="A1945" s="9" t="str">
        <f t="shared" si="96"/>
        <v>2026-01</v>
      </c>
      <c r="B1945" s="9" t="str">
        <f>_xlfn.XLOOKUP(I1945,过机服务商重量差!A:A,过机服务商重量差!G:G)</f>
        <v>007</v>
      </c>
      <c r="C1945" s="9" t="str">
        <f>IF(N1945="FBA","主营产品",IF(N1945="专线","专线",LOOKUP(1,0/((G1945&gt;=提成标准!D:D)*(G1945&lt;提成标准!E:E)),提成标准!C:C)))</f>
        <v>快递大货</v>
      </c>
      <c r="D1945" s="9">
        <f t="shared" si="97"/>
        <v>180</v>
      </c>
      <c r="E1945" s="9">
        <f>_xlfn.XLOOKUP(C1945,提成标准!C:C,提成标准!H:H,"")</f>
        <v>0.1</v>
      </c>
      <c r="F1945" s="9">
        <f t="shared" si="98"/>
        <v>18</v>
      </c>
      <c r="G1945" s="9">
        <f>_xlfn.XLOOKUP(I1945,过机服务商重量差!A:A,过机服务商重量差!L:L)</f>
        <v>180</v>
      </c>
      <c r="H1945" s="9" t="str">
        <f ca="1">IFERROR(LOOKUP(1,0/((B1945=名单!B:B)*(VALUE(AY1945)&gt;=名单!E:E)*(VALUE(AY1945)&lt;=名单!G:G)*(AA1945="正常走货")),名单!H:H),"否")</f>
        <v>否</v>
      </c>
      <c r="I1945" s="64" t="s">
        <v>5886</v>
      </c>
      <c r="J1945" s="64" t="s">
        <v>5888</v>
      </c>
      <c r="L1945" s="65" t="s">
        <v>266</v>
      </c>
      <c r="N1945" s="64" t="s">
        <v>18</v>
      </c>
      <c r="O1945" s="66"/>
      <c r="P1945" s="66"/>
      <c r="T1945" s="66"/>
      <c r="U1945" s="65" t="s">
        <v>79</v>
      </c>
      <c r="V1945" s="65" t="s">
        <v>14381</v>
      </c>
      <c r="W1945" s="66"/>
      <c r="Y1945" s="66"/>
      <c r="Z1945" s="66"/>
      <c r="AA1945" s="65" t="s">
        <v>14382</v>
      </c>
      <c r="AQ1945" s="64">
        <v>1635.85</v>
      </c>
      <c r="AU1945" s="66"/>
      <c r="AV1945" s="66"/>
      <c r="AW1945" s="66"/>
      <c r="AX1945" s="66"/>
      <c r="AY1945" s="67" t="s">
        <v>16341</v>
      </c>
      <c r="BE1945" s="66"/>
    </row>
    <row r="1946" spans="1:58">
      <c r="A1946" s="9" t="str">
        <f t="shared" si="96"/>
        <v>2026-01</v>
      </c>
      <c r="B1946" s="9" t="str">
        <f>_xlfn.XLOOKUP(I1946,过机服务商重量差!A:A,过机服务商重量差!G:G)</f>
        <v>小旋风</v>
      </c>
      <c r="C1946" s="9" t="str">
        <f>IF(N1946="FBA","主营产品",IF(N1946="专线","专线",LOOKUP(1,0/((G1946&gt;=提成标准!D:D)*(G1946&lt;提成标准!E:E)),提成标准!C:C)))</f>
        <v>快递大货</v>
      </c>
      <c r="D1946" s="9">
        <f t="shared" si="97"/>
        <v>126</v>
      </c>
      <c r="E1946" s="9">
        <f>_xlfn.XLOOKUP(C1946,提成标准!C:C,提成标准!H:H,"")</f>
        <v>0.1</v>
      </c>
      <c r="F1946" s="9">
        <f t="shared" si="98"/>
        <v>12.6</v>
      </c>
      <c r="G1946" s="9">
        <f>_xlfn.XLOOKUP(I1946,过机服务商重量差!A:A,过机服务商重量差!L:L)</f>
        <v>126</v>
      </c>
      <c r="H1946" s="9" t="str">
        <f ca="1">IFERROR(LOOKUP(1,0/((B1946=名单!B:B)*(VALUE(AY1946)&gt;=名单!E:E)*(VALUE(AY1946)&lt;=名单!G:G)*(AA1946="正常走货")),名单!H:H),"否")</f>
        <v>否</v>
      </c>
      <c r="I1946" s="64" t="s">
        <v>5889</v>
      </c>
      <c r="J1946" s="64" t="s">
        <v>5891</v>
      </c>
      <c r="L1946" s="65" t="s">
        <v>78</v>
      </c>
      <c r="N1946" s="64" t="s">
        <v>18</v>
      </c>
      <c r="O1946" s="66"/>
      <c r="P1946" s="66"/>
      <c r="T1946" s="66"/>
      <c r="U1946" s="65" t="s">
        <v>156</v>
      </c>
      <c r="V1946" s="65" t="s">
        <v>14389</v>
      </c>
      <c r="W1946" s="66"/>
      <c r="Y1946" s="66"/>
      <c r="Z1946" s="66"/>
      <c r="AA1946" s="65" t="s">
        <v>14382</v>
      </c>
      <c r="AQ1946" s="64">
        <v>88.2</v>
      </c>
      <c r="AU1946" s="66"/>
      <c r="AV1946" s="66"/>
      <c r="AX1946" s="66"/>
      <c r="AY1946" s="67" t="s">
        <v>16342</v>
      </c>
      <c r="BE1946" s="66"/>
    </row>
    <row r="1947" spans="1:58">
      <c r="A1947" s="9" t="str">
        <f t="shared" si="96"/>
        <v>2026-01</v>
      </c>
      <c r="B1947" s="9" t="str">
        <f>_xlfn.XLOOKUP(I1947,过机服务商重量差!A:A,过机服务商重量差!G:G)</f>
        <v>无崖子</v>
      </c>
      <c r="C1947" s="9" t="str">
        <f>IF(N1947="FBA","主营产品",IF(N1947="专线","专线",LOOKUP(1,0/((G1947&gt;=提成标准!D:D)*(G1947&lt;提成标准!E:E)),提成标准!C:C)))</f>
        <v>快递大货</v>
      </c>
      <c r="D1947" s="9">
        <f t="shared" si="97"/>
        <v>25</v>
      </c>
      <c r="E1947" s="9">
        <f>_xlfn.XLOOKUP(C1947,提成标准!C:C,提成标准!H:H,"")</f>
        <v>0.1</v>
      </c>
      <c r="F1947" s="9">
        <f t="shared" si="98"/>
        <v>2.5</v>
      </c>
      <c r="G1947" s="9">
        <f>_xlfn.XLOOKUP(I1947,过机服务商重量差!A:A,过机服务商重量差!L:L)</f>
        <v>25</v>
      </c>
      <c r="H1947" s="9" t="str">
        <f ca="1">IFERROR(LOOKUP(1,0/((B1947=名单!B:B)*(VALUE(AY1947)&gt;=名单!E:E)*(VALUE(AY1947)&lt;=名单!G:G)*(AA1947="正常走货")),名单!H:H),"否")</f>
        <v>是</v>
      </c>
      <c r="I1947" s="64" t="s">
        <v>5892</v>
      </c>
      <c r="J1947" s="64" t="s">
        <v>5894</v>
      </c>
      <c r="L1947" s="65" t="s">
        <v>2455</v>
      </c>
      <c r="N1947" s="64" t="s">
        <v>18</v>
      </c>
      <c r="O1947" s="66"/>
      <c r="P1947" s="66"/>
      <c r="T1947" s="66"/>
      <c r="U1947" s="65" t="s">
        <v>86</v>
      </c>
      <c r="V1947" s="65" t="s">
        <v>14381</v>
      </c>
      <c r="W1947" s="66"/>
      <c r="Y1947" s="66"/>
      <c r="Z1947" s="66"/>
      <c r="AA1947" s="65" t="s">
        <v>14382</v>
      </c>
      <c r="AQ1947" s="64">
        <v>0</v>
      </c>
      <c r="AV1947" s="66"/>
      <c r="AX1947" s="66"/>
      <c r="AY1947" s="67" t="s">
        <v>16343</v>
      </c>
      <c r="BE1947" s="66"/>
    </row>
    <row r="1948" spans="1:58">
      <c r="A1948" s="9" t="str">
        <f t="shared" si="96"/>
        <v>2026-01</v>
      </c>
      <c r="B1948" s="9" t="str">
        <f>_xlfn.XLOOKUP(I1948,过机服务商重量差!A:A,过机服务商重量差!G:G)</f>
        <v>无崖子</v>
      </c>
      <c r="C1948" s="9" t="str">
        <f>IF(N1948="FBA","主营产品",IF(N1948="专线","专线",LOOKUP(1,0/((G1948&gt;=提成标准!D:D)*(G1948&lt;提成标准!E:E)),提成标准!C:C)))</f>
        <v>快递大货</v>
      </c>
      <c r="D1948" s="9">
        <f t="shared" si="97"/>
        <v>26</v>
      </c>
      <c r="E1948" s="9">
        <f>_xlfn.XLOOKUP(C1948,提成标准!C:C,提成标准!H:H,"")</f>
        <v>0.1</v>
      </c>
      <c r="F1948" s="9">
        <f t="shared" si="98"/>
        <v>2.6</v>
      </c>
      <c r="G1948" s="9">
        <f>_xlfn.XLOOKUP(I1948,过机服务商重量差!A:A,过机服务商重量差!L:L)</f>
        <v>26</v>
      </c>
      <c r="H1948" s="9" t="str">
        <f ca="1">IFERROR(LOOKUP(1,0/((B1948=名单!B:B)*(VALUE(AY1948)&gt;=名单!E:E)*(VALUE(AY1948)&lt;=名单!G:G)*(AA1948="正常走货")),名单!H:H),"否")</f>
        <v>是</v>
      </c>
      <c r="I1948" s="64" t="s">
        <v>5895</v>
      </c>
      <c r="J1948" s="64" t="s">
        <v>5897</v>
      </c>
      <c r="L1948" s="65" t="s">
        <v>2455</v>
      </c>
      <c r="N1948" s="64" t="s">
        <v>18</v>
      </c>
      <c r="O1948" s="66"/>
      <c r="P1948" s="66"/>
      <c r="T1948" s="66"/>
      <c r="U1948" s="65" t="s">
        <v>86</v>
      </c>
      <c r="V1948" s="65" t="s">
        <v>14381</v>
      </c>
      <c r="W1948" s="66"/>
      <c r="Y1948" s="66"/>
      <c r="Z1948" s="66"/>
      <c r="AA1948" s="65" t="s">
        <v>14382</v>
      </c>
      <c r="AQ1948" s="64">
        <v>0</v>
      </c>
      <c r="AV1948" s="66"/>
      <c r="AW1948" s="66"/>
      <c r="AX1948" s="66"/>
      <c r="AY1948" s="67" t="s">
        <v>16344</v>
      </c>
      <c r="BE1948" s="66"/>
      <c r="BF1948" s="66"/>
    </row>
    <row r="1949" spans="1:58">
      <c r="A1949" s="9" t="str">
        <f t="shared" si="96"/>
        <v>2026-01</v>
      </c>
      <c r="B1949" s="9" t="str">
        <f>_xlfn.XLOOKUP(I1949,过机服务商重量差!A:A,过机服务商重量差!G:G)</f>
        <v>小旋风</v>
      </c>
      <c r="C1949" s="9" t="str">
        <f>IF(N1949="FBA","主营产品",IF(N1949="专线","专线",LOOKUP(1,0/((G1949&gt;=提成标准!D:D)*(G1949&lt;提成标准!E:E)),提成标准!C:C)))</f>
        <v>快递大货</v>
      </c>
      <c r="D1949" s="9">
        <f t="shared" si="97"/>
        <v>26</v>
      </c>
      <c r="E1949" s="9">
        <f>_xlfn.XLOOKUP(C1949,提成标准!C:C,提成标准!H:H,"")</f>
        <v>0.1</v>
      </c>
      <c r="F1949" s="9">
        <f t="shared" si="98"/>
        <v>2.6</v>
      </c>
      <c r="G1949" s="9">
        <f>_xlfn.XLOOKUP(I1949,过机服务商重量差!A:A,过机服务商重量差!L:L)</f>
        <v>26</v>
      </c>
      <c r="H1949" s="9" t="str">
        <f ca="1">IFERROR(LOOKUP(1,0/((B1949=名单!B:B)*(VALUE(AY1949)&gt;=名单!E:E)*(VALUE(AY1949)&lt;=名单!G:G)*(AA1949="正常走货")),名单!H:H),"否")</f>
        <v>否</v>
      </c>
      <c r="I1949" s="64" t="s">
        <v>5898</v>
      </c>
      <c r="J1949" s="64" t="s">
        <v>5900</v>
      </c>
      <c r="L1949" s="65" t="s">
        <v>453</v>
      </c>
      <c r="N1949" s="64" t="s">
        <v>18</v>
      </c>
      <c r="O1949" s="66"/>
      <c r="P1949" s="66"/>
      <c r="T1949" s="66"/>
      <c r="U1949" s="65" t="s">
        <v>20</v>
      </c>
      <c r="V1949" s="65" t="s">
        <v>14381</v>
      </c>
      <c r="W1949" s="66"/>
      <c r="Y1949" s="66"/>
      <c r="Z1949" s="66"/>
      <c r="AA1949" s="65" t="s">
        <v>14382</v>
      </c>
      <c r="AQ1949" s="64">
        <v>5.19999999999999</v>
      </c>
      <c r="AU1949" s="66"/>
      <c r="AV1949" s="66"/>
      <c r="AX1949" s="66"/>
      <c r="AY1949" s="67" t="s">
        <v>16345</v>
      </c>
      <c r="BE1949" s="66"/>
    </row>
    <row r="1950" spans="1:58">
      <c r="A1950" s="9" t="str">
        <f t="shared" si="96"/>
        <v>2026-01</v>
      </c>
      <c r="B1950" s="9" t="str">
        <f>_xlfn.XLOOKUP(I1950,过机服务商重量差!A:A,过机服务商重量差!G:G)</f>
        <v>小旋风</v>
      </c>
      <c r="C1950" s="9" t="str">
        <f>IF(N1950="FBA","主营产品",IF(N1950="专线","专线",LOOKUP(1,0/((G1950&gt;=提成标准!D:D)*(G1950&lt;提成标准!E:E)),提成标准!C:C)))</f>
        <v>快递大货</v>
      </c>
      <c r="D1950" s="9">
        <f t="shared" si="97"/>
        <v>362</v>
      </c>
      <c r="E1950" s="9">
        <f>_xlfn.XLOOKUP(C1950,提成标准!C:C,提成标准!H:H,"")</f>
        <v>0.1</v>
      </c>
      <c r="F1950" s="9">
        <f t="shared" si="98"/>
        <v>36.2</v>
      </c>
      <c r="G1950" s="9">
        <f>_xlfn.XLOOKUP(I1950,过机服务商重量差!A:A,过机服务商重量差!L:L)</f>
        <v>362</v>
      </c>
      <c r="H1950" s="9" t="str">
        <f ca="1">IFERROR(LOOKUP(1,0/((B1950=名单!B:B)*(VALUE(AY1950)&gt;=名单!E:E)*(VALUE(AY1950)&lt;=名单!G:G)*(AA1950="正常走货")),名单!H:H),"否")</f>
        <v>否</v>
      </c>
      <c r="I1950" s="64" t="s">
        <v>5901</v>
      </c>
      <c r="J1950" s="64" t="s">
        <v>5903</v>
      </c>
      <c r="L1950" s="65" t="s">
        <v>364</v>
      </c>
      <c r="N1950" s="64" t="s">
        <v>18</v>
      </c>
      <c r="O1950" s="66"/>
      <c r="P1950" s="66"/>
      <c r="T1950" s="66"/>
      <c r="U1950" s="65" t="s">
        <v>328</v>
      </c>
      <c r="V1950" s="65" t="s">
        <v>14385</v>
      </c>
      <c r="W1950" s="66"/>
      <c r="Y1950" s="66"/>
      <c r="Z1950" s="66"/>
      <c r="AA1950" s="65" t="s">
        <v>14382</v>
      </c>
      <c r="AQ1950" s="64">
        <v>2215.3</v>
      </c>
      <c r="AV1950" s="66"/>
      <c r="AX1950" s="66"/>
      <c r="AY1950" s="67" t="s">
        <v>16346</v>
      </c>
      <c r="BE1950" s="66"/>
    </row>
    <row r="1951" spans="1:58">
      <c r="A1951" s="9" t="str">
        <f t="shared" si="96"/>
        <v>2026-01</v>
      </c>
      <c r="B1951" s="9" t="str">
        <f>_xlfn.XLOOKUP(I1951,过机服务商重量差!A:A,过机服务商重量差!G:G)</f>
        <v>无崖子</v>
      </c>
      <c r="C1951" s="9" t="str">
        <f>IF(N1951="FBA","主营产品",IF(N1951="专线","专线",LOOKUP(1,0/((G1951&gt;=提成标准!D:D)*(G1951&lt;提成标准!E:E)),提成标准!C:C)))</f>
        <v>快递小货</v>
      </c>
      <c r="D1951" s="9">
        <f t="shared" si="97"/>
        <v>1</v>
      </c>
      <c r="E1951" s="9">
        <f>_xlfn.XLOOKUP(C1951,提成标准!C:C,提成标准!H:H,"")</f>
        <v>2</v>
      </c>
      <c r="F1951" s="9">
        <f t="shared" si="98"/>
        <v>2</v>
      </c>
      <c r="G1951" s="9">
        <f>_xlfn.XLOOKUP(I1951,过机服务商重量差!A:A,过机服务商重量差!L:L)</f>
        <v>16</v>
      </c>
      <c r="H1951" s="9" t="str">
        <f ca="1">IFERROR(LOOKUP(1,0/((B1951=名单!B:B)*(VALUE(AY1951)&gt;=名单!E:E)*(VALUE(AY1951)&lt;=名单!G:G)*(AA1951="正常走货")),名单!H:H),"否")</f>
        <v>是</v>
      </c>
      <c r="I1951" s="64" t="s">
        <v>5904</v>
      </c>
      <c r="J1951" s="64" t="s">
        <v>5906</v>
      </c>
      <c r="L1951" s="65" t="s">
        <v>603</v>
      </c>
      <c r="N1951" s="64" t="s">
        <v>18</v>
      </c>
      <c r="O1951" s="66"/>
      <c r="P1951" s="66"/>
      <c r="T1951" s="66"/>
      <c r="U1951" s="65" t="s">
        <v>120</v>
      </c>
      <c r="V1951" s="65" t="s">
        <v>14385</v>
      </c>
      <c r="W1951" s="66"/>
      <c r="Y1951" s="66"/>
      <c r="Z1951" s="66"/>
      <c r="AA1951" s="65" t="s">
        <v>14382</v>
      </c>
      <c r="AQ1951" s="64">
        <v>69.69</v>
      </c>
      <c r="AV1951" s="66"/>
      <c r="AW1951" s="66"/>
      <c r="AX1951" s="66"/>
      <c r="AY1951" s="67" t="s">
        <v>16347</v>
      </c>
      <c r="BE1951" s="66"/>
    </row>
    <row r="1952" spans="1:58">
      <c r="A1952" s="9" t="str">
        <f t="shared" si="96"/>
        <v>2026-01</v>
      </c>
      <c r="B1952" s="9" t="str">
        <f>_xlfn.XLOOKUP(I1952,过机服务商重量差!A:A,过机服务商重量差!G:G)</f>
        <v>小旋风</v>
      </c>
      <c r="C1952" s="9" t="str">
        <f>IF(N1952="FBA","主营产品",IF(N1952="专线","专线",LOOKUP(1,0/((G1952&gt;=提成标准!D:D)*(G1952&lt;提成标准!E:E)),提成标准!C:C)))</f>
        <v>快递小货</v>
      </c>
      <c r="D1952" s="9">
        <f t="shared" si="97"/>
        <v>1</v>
      </c>
      <c r="E1952" s="9">
        <f>_xlfn.XLOOKUP(C1952,提成标准!C:C,提成标准!H:H,"")</f>
        <v>2</v>
      </c>
      <c r="F1952" s="9">
        <f t="shared" si="98"/>
        <v>2</v>
      </c>
      <c r="G1952" s="9">
        <f>_xlfn.XLOOKUP(I1952,过机服务商重量差!A:A,过机服务商重量差!L:L)</f>
        <v>0.5</v>
      </c>
      <c r="H1952" s="9" t="str">
        <f ca="1">IFERROR(LOOKUP(1,0/((B1952=名单!B:B)*(VALUE(AY1952)&gt;=名单!E:E)*(VALUE(AY1952)&lt;=名单!G:G)*(AA1952="正常走货")),名单!H:H),"否")</f>
        <v>否</v>
      </c>
      <c r="I1952" s="64" t="s">
        <v>5907</v>
      </c>
      <c r="J1952" s="64" t="s">
        <v>5909</v>
      </c>
      <c r="L1952" s="65" t="s">
        <v>28</v>
      </c>
      <c r="N1952" s="64" t="s">
        <v>18</v>
      </c>
      <c r="O1952" s="66"/>
      <c r="P1952" s="66"/>
      <c r="T1952" s="66"/>
      <c r="U1952" s="65" t="s">
        <v>30</v>
      </c>
      <c r="V1952" s="65" t="s">
        <v>14385</v>
      </c>
      <c r="W1952" s="66"/>
      <c r="Y1952" s="66"/>
      <c r="Z1952" s="66"/>
      <c r="AA1952" s="65" t="s">
        <v>14382</v>
      </c>
      <c r="AQ1952" s="64">
        <v>267</v>
      </c>
      <c r="AV1952" s="66"/>
      <c r="AX1952" s="66"/>
      <c r="AY1952" s="67" t="s">
        <v>16348</v>
      </c>
      <c r="BE1952" s="66"/>
    </row>
    <row r="1953" spans="1:58">
      <c r="A1953" s="9" t="str">
        <f t="shared" si="96"/>
        <v>2026-01</v>
      </c>
      <c r="B1953" s="9" t="str">
        <f>_xlfn.XLOOKUP(I1953,过机服务商重量差!A:A,过机服务商重量差!G:G)</f>
        <v>帅时莹</v>
      </c>
      <c r="C1953" s="9" t="str">
        <f>IF(N1953="FBA","主营产品",IF(N1953="专线","专线",LOOKUP(1,0/((G1953&gt;=提成标准!D:D)*(G1953&lt;提成标准!E:E)),提成标准!C:C)))</f>
        <v>快递大货</v>
      </c>
      <c r="D1953" s="9">
        <f t="shared" si="97"/>
        <v>46</v>
      </c>
      <c r="E1953" s="9">
        <f>_xlfn.XLOOKUP(C1953,提成标准!C:C,提成标准!H:H,"")</f>
        <v>0.1</v>
      </c>
      <c r="F1953" s="9">
        <f t="shared" si="98"/>
        <v>4.6</v>
      </c>
      <c r="G1953" s="9">
        <f>_xlfn.XLOOKUP(I1953,过机服务商重量差!A:A,过机服务商重量差!L:L)</f>
        <v>46</v>
      </c>
      <c r="H1953" s="9" t="str">
        <f ca="1">IFERROR(LOOKUP(1,0/((B1953=名单!B:B)*(VALUE(AY1953)&gt;=名单!E:E)*(VALUE(AY1953)&lt;=名单!G:G)*(AA1953="正常走货")),名单!H:H),"否")</f>
        <v>否</v>
      </c>
      <c r="I1953" s="64" t="s">
        <v>5910</v>
      </c>
      <c r="J1953" s="64" t="s">
        <v>5912</v>
      </c>
      <c r="L1953" s="65" t="s">
        <v>4930</v>
      </c>
      <c r="N1953" s="65" t="s">
        <v>18</v>
      </c>
      <c r="O1953" s="66"/>
      <c r="P1953" s="66"/>
      <c r="T1953" s="66"/>
      <c r="U1953" s="65" t="s">
        <v>227</v>
      </c>
      <c r="V1953" s="65" t="s">
        <v>14413</v>
      </c>
      <c r="W1953" s="66"/>
      <c r="Y1953" s="66"/>
      <c r="Z1953" s="66"/>
      <c r="AA1953" s="65" t="s">
        <v>14382</v>
      </c>
      <c r="AQ1953" s="64">
        <v>262.4</v>
      </c>
      <c r="AU1953" s="66"/>
      <c r="AV1953" s="66"/>
      <c r="AW1953" s="66"/>
      <c r="AX1953" s="66"/>
      <c r="AY1953" s="67" t="s">
        <v>16349</v>
      </c>
      <c r="BE1953" s="66"/>
      <c r="BF1953" s="66"/>
    </row>
    <row r="1954" spans="1:58">
      <c r="A1954" s="9" t="str">
        <f t="shared" si="96"/>
        <v>2026-01</v>
      </c>
      <c r="B1954" s="9" t="str">
        <f>_xlfn.XLOOKUP(I1954,过机服务商重量差!A:A,过机服务商重量差!G:G)</f>
        <v>玉麒麟</v>
      </c>
      <c r="C1954" s="9" t="str">
        <f>IF(N1954="FBA","主营产品",IF(N1954="专线","专线",LOOKUP(1,0/((G1954&gt;=提成标准!D:D)*(G1954&lt;提成标准!E:E)),提成标准!C:C)))</f>
        <v>快递小货</v>
      </c>
      <c r="D1954" s="9">
        <f t="shared" si="97"/>
        <v>1</v>
      </c>
      <c r="E1954" s="9">
        <f>_xlfn.XLOOKUP(C1954,提成标准!C:C,提成标准!H:H,"")</f>
        <v>2</v>
      </c>
      <c r="F1954" s="9">
        <f t="shared" si="98"/>
        <v>2</v>
      </c>
      <c r="G1954" s="9">
        <f>_xlfn.XLOOKUP(I1954,过机服务商重量差!A:A,过机服务商重量差!L:L)</f>
        <v>12.5</v>
      </c>
      <c r="H1954" s="9" t="str">
        <f ca="1">IFERROR(LOOKUP(1,0/((B1954=名单!B:B)*(VALUE(AY1954)&gt;=名单!E:E)*(VALUE(AY1954)&lt;=名单!G:G)*(AA1954="正常走货")),名单!H:H),"否")</f>
        <v>否</v>
      </c>
      <c r="I1954" s="64" t="s">
        <v>5913</v>
      </c>
      <c r="J1954" s="64" t="s">
        <v>5915</v>
      </c>
      <c r="L1954" s="65" t="s">
        <v>17</v>
      </c>
      <c r="N1954" s="64" t="s">
        <v>18</v>
      </c>
      <c r="O1954" s="66"/>
      <c r="P1954" s="66"/>
      <c r="T1954" s="66"/>
      <c r="U1954" s="65" t="s">
        <v>246</v>
      </c>
      <c r="V1954" s="65" t="s">
        <v>14389</v>
      </c>
      <c r="W1954" s="66"/>
      <c r="Y1954" s="66"/>
      <c r="Z1954" s="66"/>
      <c r="AA1954" s="65" t="s">
        <v>14382</v>
      </c>
      <c r="AQ1954" s="64">
        <v>169.36</v>
      </c>
      <c r="AV1954" s="66"/>
      <c r="AW1954" s="66"/>
      <c r="AX1954" s="66"/>
      <c r="AY1954" s="67" t="s">
        <v>16350</v>
      </c>
      <c r="BE1954" s="66"/>
    </row>
    <row r="1955" spans="1:58">
      <c r="A1955" s="9" t="str">
        <f t="shared" si="96"/>
        <v>2026-01</v>
      </c>
      <c r="B1955" s="9" t="str">
        <f>_xlfn.XLOOKUP(I1955,过机服务商重量差!A:A,过机服务商重量差!G:G)</f>
        <v>帅时莹</v>
      </c>
      <c r="C1955" s="9" t="str">
        <f>IF(N1955="FBA","主营产品",IF(N1955="专线","专线",LOOKUP(1,0/((G1955&gt;=提成标准!D:D)*(G1955&lt;提成标准!E:E)),提成标准!C:C)))</f>
        <v>快递大货</v>
      </c>
      <c r="D1955" s="9">
        <f t="shared" si="97"/>
        <v>46</v>
      </c>
      <c r="E1955" s="9">
        <f>_xlfn.XLOOKUP(C1955,提成标准!C:C,提成标准!H:H,"")</f>
        <v>0.1</v>
      </c>
      <c r="F1955" s="9">
        <f t="shared" si="98"/>
        <v>4.6</v>
      </c>
      <c r="G1955" s="9">
        <f>_xlfn.XLOOKUP(I1955,过机服务商重量差!A:A,过机服务商重量差!L:L)</f>
        <v>46</v>
      </c>
      <c r="H1955" s="9" t="str">
        <f ca="1">IFERROR(LOOKUP(1,0/((B1955=名单!B:B)*(VALUE(AY1955)&gt;=名单!E:E)*(VALUE(AY1955)&lt;=名单!G:G)*(AA1955="正常走货")),名单!H:H),"否")</f>
        <v>否</v>
      </c>
      <c r="I1955" s="64" t="s">
        <v>5916</v>
      </c>
      <c r="J1955" s="64" t="s">
        <v>5918</v>
      </c>
      <c r="L1955" s="65" t="s">
        <v>287</v>
      </c>
      <c r="N1955" s="64" t="s">
        <v>18</v>
      </c>
      <c r="O1955" s="66"/>
      <c r="P1955" s="66"/>
      <c r="T1955" s="66"/>
      <c r="U1955" s="65" t="s">
        <v>288</v>
      </c>
      <c r="V1955" s="65" t="s">
        <v>14413</v>
      </c>
      <c r="W1955" s="66"/>
      <c r="Y1955" s="66"/>
      <c r="Z1955" s="66"/>
      <c r="AA1955" s="65" t="s">
        <v>14382</v>
      </c>
      <c r="AQ1955" s="64">
        <v>82.8</v>
      </c>
      <c r="AV1955" s="66"/>
      <c r="AW1955" s="66"/>
      <c r="AX1955" s="66"/>
      <c r="AY1955" s="67" t="s">
        <v>16351</v>
      </c>
      <c r="BC1955" s="66"/>
      <c r="BE1955" s="66"/>
    </row>
    <row r="1956" spans="1:58">
      <c r="A1956" s="9" t="str">
        <f t="shared" si="96"/>
        <v>2026-01</v>
      </c>
      <c r="B1956" s="9" t="str">
        <f>_xlfn.XLOOKUP(I1956,过机服务商重量差!A:A,过机服务商重量差!G:G)</f>
        <v>帅时莹</v>
      </c>
      <c r="C1956" s="9" t="str">
        <f>IF(N1956="FBA","主营产品",IF(N1956="专线","专线",LOOKUP(1,0/((G1956&gt;=提成标准!D:D)*(G1956&lt;提成标准!E:E)),提成标准!C:C)))</f>
        <v>快递小货</v>
      </c>
      <c r="D1956" s="9">
        <f t="shared" si="97"/>
        <v>1</v>
      </c>
      <c r="E1956" s="9">
        <f>_xlfn.XLOOKUP(C1956,提成标准!C:C,提成标准!H:H,"")</f>
        <v>2</v>
      </c>
      <c r="F1956" s="9">
        <f t="shared" si="98"/>
        <v>2</v>
      </c>
      <c r="G1956" s="9">
        <f>_xlfn.XLOOKUP(I1956,过机服务商重量差!A:A,过机服务商重量差!L:L)</f>
        <v>2.5</v>
      </c>
      <c r="H1956" s="9" t="str">
        <f ca="1">IFERROR(LOOKUP(1,0/((B1956=名单!B:B)*(VALUE(AY1956)&gt;=名单!E:E)*(VALUE(AY1956)&lt;=名单!G:G)*(AA1956="正常走货")),名单!H:H),"否")</f>
        <v>否</v>
      </c>
      <c r="I1956" s="64" t="s">
        <v>5919</v>
      </c>
      <c r="J1956" s="64" t="s">
        <v>5921</v>
      </c>
      <c r="L1956" s="65" t="s">
        <v>140</v>
      </c>
      <c r="N1956" s="64" t="s">
        <v>18</v>
      </c>
      <c r="O1956" s="66"/>
      <c r="P1956" s="66"/>
      <c r="T1956" s="66"/>
      <c r="U1956" s="65" t="s">
        <v>562</v>
      </c>
      <c r="V1956" s="65" t="s">
        <v>14413</v>
      </c>
      <c r="W1956" s="66"/>
      <c r="Y1956" s="66"/>
      <c r="Z1956" s="66"/>
      <c r="AA1956" s="65" t="s">
        <v>14382</v>
      </c>
      <c r="AQ1956" s="64">
        <v>51.08</v>
      </c>
      <c r="AU1956" s="66"/>
      <c r="AV1956" s="66"/>
      <c r="AW1956" s="66"/>
      <c r="AX1956" s="66"/>
      <c r="AY1956" s="67" t="s">
        <v>16352</v>
      </c>
      <c r="BE1956" s="66"/>
    </row>
    <row r="1957" spans="1:58">
      <c r="A1957" s="9" t="str">
        <f t="shared" si="96"/>
        <v>2026-01</v>
      </c>
      <c r="B1957" s="9" t="str">
        <f>_xlfn.XLOOKUP(I1957,过机服务商重量差!A:A,过机服务商重量差!G:G)</f>
        <v>帅时莹</v>
      </c>
      <c r="C1957" s="9" t="str">
        <f>IF(N1957="FBA","主营产品",IF(N1957="专线","专线",LOOKUP(1,0/((G1957&gt;=提成标准!D:D)*(G1957&lt;提成标准!E:E)),提成标准!C:C)))</f>
        <v>快递小货</v>
      </c>
      <c r="D1957" s="9">
        <f t="shared" si="97"/>
        <v>1</v>
      </c>
      <c r="E1957" s="9">
        <f>_xlfn.XLOOKUP(C1957,提成标准!C:C,提成标准!H:H,"")</f>
        <v>2</v>
      </c>
      <c r="F1957" s="9">
        <f t="shared" si="98"/>
        <v>2</v>
      </c>
      <c r="G1957" s="9">
        <f>_xlfn.XLOOKUP(I1957,过机服务商重量差!A:A,过机服务商重量差!L:L)</f>
        <v>2.5</v>
      </c>
      <c r="H1957" s="9" t="str">
        <f ca="1">IFERROR(LOOKUP(1,0/((B1957=名单!B:B)*(VALUE(AY1957)&gt;=名单!E:E)*(VALUE(AY1957)&lt;=名单!G:G)*(AA1957="正常走货")),名单!H:H),"否")</f>
        <v>否</v>
      </c>
      <c r="I1957" s="64" t="s">
        <v>5922</v>
      </c>
      <c r="J1957" s="64" t="s">
        <v>5924</v>
      </c>
      <c r="L1957" s="65" t="s">
        <v>458</v>
      </c>
      <c r="N1957" s="64" t="s">
        <v>18</v>
      </c>
      <c r="O1957" s="66"/>
      <c r="P1957" s="66"/>
      <c r="T1957" s="66"/>
      <c r="U1957" s="65" t="s">
        <v>562</v>
      </c>
      <c r="V1957" s="65" t="s">
        <v>14413</v>
      </c>
      <c r="W1957" s="66"/>
      <c r="Y1957" s="66"/>
      <c r="Z1957" s="66"/>
      <c r="AA1957" s="65" t="s">
        <v>14382</v>
      </c>
      <c r="AQ1957" s="64">
        <v>70</v>
      </c>
      <c r="AU1957" s="66"/>
      <c r="AV1957" s="66"/>
      <c r="AX1957" s="66"/>
      <c r="AY1957" s="67" t="s">
        <v>16353</v>
      </c>
      <c r="BE1957" s="66"/>
    </row>
    <row r="1958" spans="1:58">
      <c r="A1958" s="9" t="str">
        <f t="shared" si="96"/>
        <v>2026-01</v>
      </c>
      <c r="B1958" s="9" t="str">
        <f>_xlfn.XLOOKUP(I1958,过机服务商重量差!A:A,过机服务商重量差!G:G)</f>
        <v>玉麒麟</v>
      </c>
      <c r="C1958" s="9" t="str">
        <f>IF(N1958="FBA","主营产品",IF(N1958="专线","专线",LOOKUP(1,0/((G1958&gt;=提成标准!D:D)*(G1958&lt;提成标准!E:E)),提成标准!C:C)))</f>
        <v>快递小货</v>
      </c>
      <c r="D1958" s="9">
        <f t="shared" si="97"/>
        <v>1</v>
      </c>
      <c r="E1958" s="9">
        <f>_xlfn.XLOOKUP(C1958,提成标准!C:C,提成标准!H:H,"")</f>
        <v>2</v>
      </c>
      <c r="F1958" s="9">
        <f t="shared" si="98"/>
        <v>2</v>
      </c>
      <c r="G1958" s="9">
        <f>_xlfn.XLOOKUP(I1958,过机服务商重量差!A:A,过机服务商重量差!L:L)</f>
        <v>10</v>
      </c>
      <c r="H1958" s="9" t="str">
        <f ca="1">IFERROR(LOOKUP(1,0/((B1958=名单!B:B)*(VALUE(AY1958)&gt;=名单!E:E)*(VALUE(AY1958)&lt;=名单!G:G)*(AA1958="正常走货")),名单!H:H),"否")</f>
        <v>否</v>
      </c>
      <c r="I1958" s="64" t="s">
        <v>5925</v>
      </c>
      <c r="J1958" s="64" t="s">
        <v>5927</v>
      </c>
      <c r="L1958" s="65" t="s">
        <v>17</v>
      </c>
      <c r="N1958" s="64" t="s">
        <v>18</v>
      </c>
      <c r="O1958" s="66"/>
      <c r="P1958" s="66"/>
      <c r="T1958" s="66"/>
      <c r="U1958" s="65" t="s">
        <v>103</v>
      </c>
      <c r="V1958" s="65" t="s">
        <v>14385</v>
      </c>
      <c r="W1958" s="66"/>
      <c r="Y1958" s="66"/>
      <c r="Z1958" s="66"/>
      <c r="AA1958" s="65" t="s">
        <v>14382</v>
      </c>
      <c r="AQ1958" s="64">
        <v>139.2</v>
      </c>
      <c r="AV1958" s="66"/>
      <c r="AX1958" s="66"/>
      <c r="AY1958" s="67" t="s">
        <v>16354</v>
      </c>
      <c r="BE1958" s="66"/>
    </row>
    <row r="1959" spans="1:58">
      <c r="A1959" s="9" t="str">
        <f t="shared" si="96"/>
        <v>2026-01</v>
      </c>
      <c r="B1959" s="9" t="str">
        <f>_xlfn.XLOOKUP(I1959,过机服务商重量差!A:A,过机服务商重量差!G:G)</f>
        <v>帅时莹</v>
      </c>
      <c r="C1959" s="9" t="str">
        <f>IF(N1959="FBA","主营产品",IF(N1959="专线","专线",LOOKUP(1,0/((G1959&gt;=提成标准!D:D)*(G1959&lt;提成标准!E:E)),提成标准!C:C)))</f>
        <v>快递小货</v>
      </c>
      <c r="D1959" s="9">
        <f t="shared" si="97"/>
        <v>1</v>
      </c>
      <c r="E1959" s="9">
        <f>_xlfn.XLOOKUP(C1959,提成标准!C:C,提成标准!H:H,"")</f>
        <v>2</v>
      </c>
      <c r="F1959" s="9">
        <f t="shared" si="98"/>
        <v>2</v>
      </c>
      <c r="G1959" s="9">
        <f>_xlfn.XLOOKUP(I1959,过机服务商重量差!A:A,过机服务商重量差!L:L)</f>
        <v>10</v>
      </c>
      <c r="H1959" s="9" t="str">
        <f ca="1">IFERROR(LOOKUP(1,0/((B1959=名单!B:B)*(VALUE(AY1959)&gt;=名单!E:E)*(VALUE(AY1959)&lt;=名单!G:G)*(AA1959="正常走货")),名单!H:H),"否")</f>
        <v>否</v>
      </c>
      <c r="I1959" s="64" t="s">
        <v>5928</v>
      </c>
      <c r="J1959" s="64" t="s">
        <v>5930</v>
      </c>
      <c r="L1959" s="65" t="s">
        <v>140</v>
      </c>
      <c r="N1959" s="64" t="s">
        <v>18</v>
      </c>
      <c r="O1959" s="66"/>
      <c r="P1959" s="66"/>
      <c r="T1959" s="66"/>
      <c r="U1959" s="65" t="s">
        <v>442</v>
      </c>
      <c r="V1959" s="65" t="s">
        <v>14413</v>
      </c>
      <c r="W1959" s="66"/>
      <c r="Y1959" s="66"/>
      <c r="Z1959" s="66"/>
      <c r="AA1959" s="65" t="s">
        <v>14382</v>
      </c>
      <c r="AQ1959" s="64">
        <v>69.6</v>
      </c>
      <c r="AV1959" s="66"/>
      <c r="AW1959" s="66"/>
      <c r="AX1959" s="66"/>
      <c r="AY1959" s="67" t="s">
        <v>16355</v>
      </c>
      <c r="BE1959" s="66"/>
    </row>
    <row r="1960" spans="1:58">
      <c r="A1960" s="9" t="str">
        <f t="shared" si="96"/>
        <v>2026-01</v>
      </c>
      <c r="B1960" s="9" t="str">
        <f>_xlfn.XLOOKUP(I1960,过机服务商重量差!A:A,过机服务商重量差!G:G)</f>
        <v>玉麒麟</v>
      </c>
      <c r="C1960" s="9" t="str">
        <f>IF(N1960="FBA","主营产品",IF(N1960="专线","专线",LOOKUP(1,0/((G1960&gt;=提成标准!D:D)*(G1960&lt;提成标准!E:E)),提成标准!C:C)))</f>
        <v>快递小货</v>
      </c>
      <c r="D1960" s="9">
        <f t="shared" si="97"/>
        <v>1</v>
      </c>
      <c r="E1960" s="9">
        <f>_xlfn.XLOOKUP(C1960,提成标准!C:C,提成标准!H:H,"")</f>
        <v>2</v>
      </c>
      <c r="F1960" s="9">
        <f t="shared" si="98"/>
        <v>2</v>
      </c>
      <c r="G1960" s="9">
        <f>_xlfn.XLOOKUP(I1960,过机服务商重量差!A:A,过机服务商重量差!L:L)</f>
        <v>12.5</v>
      </c>
      <c r="H1960" s="9" t="str">
        <f ca="1">IFERROR(LOOKUP(1,0/((B1960=名单!B:B)*(VALUE(AY1960)&gt;=名单!E:E)*(VALUE(AY1960)&lt;=名单!G:G)*(AA1960="正常走货")),名单!H:H),"否")</f>
        <v>否</v>
      </c>
      <c r="I1960" s="64" t="s">
        <v>5931</v>
      </c>
      <c r="J1960" s="64" t="s">
        <v>5933</v>
      </c>
      <c r="L1960" s="65" t="s">
        <v>17</v>
      </c>
      <c r="N1960" s="64" t="s">
        <v>18</v>
      </c>
      <c r="O1960" s="66"/>
      <c r="P1960" s="66"/>
      <c r="T1960" s="66"/>
      <c r="U1960" s="65" t="s">
        <v>103</v>
      </c>
      <c r="V1960" s="65" t="s">
        <v>14385</v>
      </c>
      <c r="W1960" s="66"/>
      <c r="Y1960" s="66"/>
      <c r="Z1960" s="66"/>
      <c r="AA1960" s="65" t="s">
        <v>14382</v>
      </c>
      <c r="AQ1960" s="64">
        <v>55</v>
      </c>
      <c r="AU1960" s="66"/>
      <c r="AV1960" s="66"/>
      <c r="AX1960" s="66"/>
      <c r="AY1960" s="67" t="s">
        <v>16356</v>
      </c>
      <c r="BE1960" s="66"/>
    </row>
    <row r="1961" spans="1:58">
      <c r="A1961" s="9" t="str">
        <f t="shared" si="96"/>
        <v>2026-01</v>
      </c>
      <c r="B1961" s="9" t="str">
        <f>_xlfn.XLOOKUP(I1961,过机服务商重量差!A:A,过机服务商重量差!G:G)</f>
        <v>玉麒麟</v>
      </c>
      <c r="C1961" s="9" t="str">
        <f>IF(N1961="FBA","主营产品",IF(N1961="专线","专线",LOOKUP(1,0/((G1961&gt;=提成标准!D:D)*(G1961&lt;提成标准!E:E)),提成标准!C:C)))</f>
        <v>快递小货</v>
      </c>
      <c r="D1961" s="9">
        <f t="shared" si="97"/>
        <v>1</v>
      </c>
      <c r="E1961" s="9">
        <f>_xlfn.XLOOKUP(C1961,提成标准!C:C,提成标准!H:H,"")</f>
        <v>2</v>
      </c>
      <c r="F1961" s="9">
        <f t="shared" si="98"/>
        <v>2</v>
      </c>
      <c r="G1961" s="9">
        <f>_xlfn.XLOOKUP(I1961,过机服务商重量差!A:A,过机服务商重量差!L:L)</f>
        <v>1</v>
      </c>
      <c r="H1961" s="9" t="str">
        <f ca="1">IFERROR(LOOKUP(1,0/((B1961=名单!B:B)*(VALUE(AY1961)&gt;=名单!E:E)*(VALUE(AY1961)&lt;=名单!G:G)*(AA1961="正常走货")),名单!H:H),"否")</f>
        <v>否</v>
      </c>
      <c r="I1961" s="64" t="s">
        <v>5934</v>
      </c>
      <c r="J1961" s="64" t="s">
        <v>5936</v>
      </c>
      <c r="L1961" s="65" t="s">
        <v>17</v>
      </c>
      <c r="N1961" s="64" t="s">
        <v>18</v>
      </c>
      <c r="O1961" s="66"/>
      <c r="P1961" s="66"/>
      <c r="T1961" s="66"/>
      <c r="U1961" s="65" t="s">
        <v>390</v>
      </c>
      <c r="V1961" s="65" t="s">
        <v>14389</v>
      </c>
      <c r="W1961" s="66"/>
      <c r="Y1961" s="66"/>
      <c r="Z1961" s="66"/>
      <c r="AA1961" s="65" t="s">
        <v>14382</v>
      </c>
      <c r="AQ1961" s="64">
        <v>89.8</v>
      </c>
      <c r="AV1961" s="66"/>
      <c r="AX1961" s="66"/>
      <c r="AY1961" s="67" t="s">
        <v>16357</v>
      </c>
      <c r="BE1961" s="66"/>
    </row>
    <row r="1962" spans="1:58">
      <c r="A1962" s="9" t="str">
        <f t="shared" si="96"/>
        <v>2026-01</v>
      </c>
      <c r="B1962" s="9" t="str">
        <f>_xlfn.XLOOKUP(I1962,过机服务商重量差!A:A,过机服务商重量差!G:G)</f>
        <v>风清扬</v>
      </c>
      <c r="C1962" s="9" t="str">
        <f>IF(N1962="FBA","主营产品",IF(N1962="专线","专线",LOOKUP(1,0/((G1962&gt;=提成标准!D:D)*(G1962&lt;提成标准!E:E)),提成标准!C:C)))</f>
        <v>快递大货</v>
      </c>
      <c r="D1962" s="9">
        <f t="shared" si="97"/>
        <v>47</v>
      </c>
      <c r="E1962" s="9">
        <f>_xlfn.XLOOKUP(C1962,提成标准!C:C,提成标准!H:H,"")</f>
        <v>0.1</v>
      </c>
      <c r="F1962" s="9">
        <f t="shared" si="98"/>
        <v>4.7</v>
      </c>
      <c r="G1962" s="9">
        <f>_xlfn.XLOOKUP(I1962,过机服务商重量差!A:A,过机服务商重量差!L:L)</f>
        <v>47</v>
      </c>
      <c r="H1962" s="9" t="str">
        <f ca="1">IFERROR(LOOKUP(1,0/((B1962=名单!B:B)*(VALUE(AY1962)&gt;=名单!E:E)*(VALUE(AY1962)&lt;=名单!G:G)*(AA1962="正常走货")),名单!H:H),"否")</f>
        <v>否</v>
      </c>
      <c r="I1962" s="64" t="s">
        <v>5937</v>
      </c>
      <c r="J1962" s="64" t="s">
        <v>5939</v>
      </c>
      <c r="L1962" s="65" t="s">
        <v>880</v>
      </c>
      <c r="N1962" s="65" t="s">
        <v>18</v>
      </c>
      <c r="O1962" s="66"/>
      <c r="P1962" s="66"/>
      <c r="T1962" s="66"/>
      <c r="U1962" s="65" t="s">
        <v>5940</v>
      </c>
      <c r="V1962" s="65" t="s">
        <v>14476</v>
      </c>
      <c r="W1962" s="66"/>
      <c r="Y1962" s="66"/>
      <c r="Z1962" s="66"/>
      <c r="AA1962" s="65" t="s">
        <v>14382</v>
      </c>
      <c r="AQ1962" s="64">
        <v>67.3</v>
      </c>
      <c r="AU1962" s="66"/>
      <c r="AV1962" s="66"/>
      <c r="AW1962" s="66"/>
      <c r="AX1962" s="66"/>
      <c r="AY1962" s="67" t="s">
        <v>16358</v>
      </c>
      <c r="BE1962" s="66"/>
    </row>
    <row r="1963" spans="1:58">
      <c r="A1963" s="9" t="str">
        <f t="shared" si="96"/>
        <v>2026-01</v>
      </c>
      <c r="B1963" s="9" t="str">
        <f>_xlfn.XLOOKUP(I1963,过机服务商重量差!A:A,过机服务商重量差!G:G)</f>
        <v>无崖子</v>
      </c>
      <c r="C1963" s="9" t="str">
        <f>IF(N1963="FBA","主营产品",IF(N1963="专线","专线",LOOKUP(1,0/((G1963&gt;=提成标准!D:D)*(G1963&lt;提成标准!E:E)),提成标准!C:C)))</f>
        <v>快递小货</v>
      </c>
      <c r="D1963" s="9">
        <f t="shared" si="97"/>
        <v>1</v>
      </c>
      <c r="E1963" s="9">
        <f>_xlfn.XLOOKUP(C1963,提成标准!C:C,提成标准!H:H,"")</f>
        <v>2</v>
      </c>
      <c r="F1963" s="9">
        <f t="shared" si="98"/>
        <v>2</v>
      </c>
      <c r="G1963" s="9">
        <f>_xlfn.XLOOKUP(I1963,过机服务商重量差!A:A,过机服务商重量差!L:L)</f>
        <v>0.5</v>
      </c>
      <c r="H1963" s="9" t="str">
        <f ca="1">IFERROR(LOOKUP(1,0/((B1963=名单!B:B)*(VALUE(AY1963)&gt;=名单!E:E)*(VALUE(AY1963)&lt;=名单!G:G)*(AA1963="正常走货")),名单!H:H),"否")</f>
        <v>是</v>
      </c>
      <c r="I1963" s="64" t="s">
        <v>5941</v>
      </c>
      <c r="J1963" s="64" t="s">
        <v>5943</v>
      </c>
      <c r="L1963" s="65" t="s">
        <v>198</v>
      </c>
      <c r="N1963" s="64" t="s">
        <v>18</v>
      </c>
      <c r="O1963" s="66"/>
      <c r="P1963" s="66"/>
      <c r="T1963" s="66"/>
      <c r="U1963" s="65" t="s">
        <v>161</v>
      </c>
      <c r="V1963" s="64" t="s">
        <v>14381</v>
      </c>
      <c r="W1963" s="66"/>
      <c r="Y1963" s="66"/>
      <c r="Z1963" s="66"/>
      <c r="AA1963" s="65" t="s">
        <v>14382</v>
      </c>
      <c r="AQ1963" s="64">
        <v>0.740000000000009</v>
      </c>
      <c r="AU1963" s="66"/>
      <c r="AV1963" s="66"/>
      <c r="AW1963" s="66"/>
      <c r="AX1963" s="66"/>
      <c r="AY1963" s="67" t="s">
        <v>16359</v>
      </c>
      <c r="BE1963" s="66"/>
      <c r="BF1963" s="66"/>
    </row>
    <row r="1964" spans="1:58">
      <c r="A1964" s="9" t="str">
        <f t="shared" si="96"/>
        <v>2026-01</v>
      </c>
      <c r="B1964" s="9" t="str">
        <f>_xlfn.XLOOKUP(I1964,过机服务商重量差!A:A,过机服务商重量差!G:G)</f>
        <v>无崖子</v>
      </c>
      <c r="C1964" s="9" t="str">
        <f>IF(N1964="FBA","主营产品",IF(N1964="专线","专线",LOOKUP(1,0/((G1964&gt;=提成标准!D:D)*(G1964&lt;提成标准!E:E)),提成标准!C:C)))</f>
        <v>快递小货</v>
      </c>
      <c r="D1964" s="9">
        <f t="shared" si="97"/>
        <v>1</v>
      </c>
      <c r="E1964" s="9">
        <f>_xlfn.XLOOKUP(C1964,提成标准!C:C,提成标准!H:H,"")</f>
        <v>2</v>
      </c>
      <c r="F1964" s="9">
        <f t="shared" si="98"/>
        <v>2</v>
      </c>
      <c r="G1964" s="9">
        <f>_xlfn.XLOOKUP(I1964,过机服务商重量差!A:A,过机服务商重量差!L:L)</f>
        <v>0.5</v>
      </c>
      <c r="H1964" s="9" t="str">
        <f ca="1">IFERROR(LOOKUP(1,0/((B1964=名单!B:B)*(VALUE(AY1964)&gt;=名单!E:E)*(VALUE(AY1964)&lt;=名单!G:G)*(AA1964="正常走货")),名单!H:H),"否")</f>
        <v>是</v>
      </c>
      <c r="I1964" s="64" t="s">
        <v>5944</v>
      </c>
      <c r="J1964" s="64" t="s">
        <v>5946</v>
      </c>
      <c r="L1964" s="65" t="s">
        <v>198</v>
      </c>
      <c r="N1964" s="64" t="s">
        <v>18</v>
      </c>
      <c r="O1964" s="66"/>
      <c r="P1964" s="66"/>
      <c r="T1964" s="66"/>
      <c r="U1964" s="65" t="s">
        <v>161</v>
      </c>
      <c r="V1964" s="65" t="s">
        <v>14381</v>
      </c>
      <c r="W1964" s="66"/>
      <c r="Y1964" s="66"/>
      <c r="Z1964" s="66"/>
      <c r="AA1964" s="65" t="s">
        <v>14382</v>
      </c>
      <c r="AQ1964" s="64">
        <v>0.740000000000009</v>
      </c>
      <c r="AV1964" s="66"/>
      <c r="AX1964" s="66"/>
      <c r="AY1964" s="67" t="s">
        <v>16360</v>
      </c>
      <c r="BC1964" s="66"/>
      <c r="BE1964" s="66"/>
    </row>
    <row r="1965" spans="1:58">
      <c r="A1965" s="9" t="str">
        <f t="shared" si="96"/>
        <v>2026-01</v>
      </c>
      <c r="B1965" s="9" t="str">
        <f>_xlfn.XLOOKUP(I1965,过机服务商重量差!A:A,过机服务商重量差!G:G)</f>
        <v>风清扬</v>
      </c>
      <c r="C1965" s="9" t="str">
        <f>IF(N1965="FBA","主营产品",IF(N1965="专线","专线",LOOKUP(1,0/((G1965&gt;=提成标准!D:D)*(G1965&lt;提成标准!E:E)),提成标准!C:C)))</f>
        <v>快递大货</v>
      </c>
      <c r="D1965" s="9">
        <f t="shared" si="97"/>
        <v>79</v>
      </c>
      <c r="E1965" s="9">
        <f>_xlfn.XLOOKUP(C1965,提成标准!C:C,提成标准!H:H,"")</f>
        <v>0.1</v>
      </c>
      <c r="F1965" s="9">
        <f t="shared" si="98"/>
        <v>7.9</v>
      </c>
      <c r="G1965" s="9">
        <f>_xlfn.XLOOKUP(I1965,过机服务商重量差!A:A,过机服务商重量差!L:L)</f>
        <v>79</v>
      </c>
      <c r="H1965" s="9" t="str">
        <f ca="1">IFERROR(LOOKUP(1,0/((B1965=名单!B:B)*(VALUE(AY1965)&gt;=名单!E:E)*(VALUE(AY1965)&lt;=名单!G:G)*(AA1965="正常走货")),名单!H:H),"否")</f>
        <v>否</v>
      </c>
      <c r="I1965" s="64" t="s">
        <v>5947</v>
      </c>
      <c r="J1965" s="64" t="s">
        <v>5949</v>
      </c>
      <c r="L1965" s="65" t="s">
        <v>1725</v>
      </c>
      <c r="N1965" s="64" t="s">
        <v>18</v>
      </c>
      <c r="O1965" s="66"/>
      <c r="P1965" s="66"/>
      <c r="T1965" s="66"/>
      <c r="U1965" s="65" t="s">
        <v>408</v>
      </c>
      <c r="V1965" s="64" t="s">
        <v>14381</v>
      </c>
      <c r="W1965" s="66"/>
      <c r="Y1965" s="66"/>
      <c r="Z1965" s="66"/>
      <c r="AA1965" s="65" t="s">
        <v>14382</v>
      </c>
      <c r="AQ1965" s="64">
        <v>0</v>
      </c>
      <c r="AU1965" s="66"/>
      <c r="AV1965" s="66"/>
      <c r="AX1965" s="66"/>
      <c r="AY1965" s="67" t="s">
        <v>16361</v>
      </c>
      <c r="BE1965" s="66"/>
      <c r="BF1965" s="66"/>
    </row>
    <row r="1966" spans="1:58">
      <c r="A1966" s="9" t="str">
        <f t="shared" si="96"/>
        <v>2026-01</v>
      </c>
      <c r="B1966" s="9" t="str">
        <f>_xlfn.XLOOKUP(I1966,过机服务商重量差!A:A,过机服务商重量差!G:G)</f>
        <v>无崖子</v>
      </c>
      <c r="C1966" s="9" t="str">
        <f>IF(N1966="FBA","主营产品",IF(N1966="专线","专线",LOOKUP(1,0/((G1966&gt;=提成标准!D:D)*(G1966&lt;提成标准!E:E)),提成标准!C:C)))</f>
        <v>快递大货</v>
      </c>
      <c r="D1966" s="9">
        <f t="shared" si="97"/>
        <v>23</v>
      </c>
      <c r="E1966" s="9">
        <f>_xlfn.XLOOKUP(C1966,提成标准!C:C,提成标准!H:H,"")</f>
        <v>0.1</v>
      </c>
      <c r="F1966" s="9">
        <f t="shared" si="98"/>
        <v>2.3</v>
      </c>
      <c r="G1966" s="9">
        <f>_xlfn.XLOOKUP(I1966,过机服务商重量差!A:A,过机服务商重量差!L:L)</f>
        <v>23</v>
      </c>
      <c r="H1966" s="9" t="str">
        <f ca="1">IFERROR(LOOKUP(1,0/((B1966=名单!B:B)*(VALUE(AY1966)&gt;=名单!E:E)*(VALUE(AY1966)&lt;=名单!G:G)*(AA1966="正常走货")),名单!H:H),"否")</f>
        <v>是</v>
      </c>
      <c r="I1966" s="64" t="s">
        <v>5950</v>
      </c>
      <c r="J1966" s="64" t="s">
        <v>5952</v>
      </c>
      <c r="L1966" s="65" t="s">
        <v>728</v>
      </c>
      <c r="N1966" s="64" t="s">
        <v>18</v>
      </c>
      <c r="O1966" s="66"/>
      <c r="P1966" s="66"/>
      <c r="T1966" s="66"/>
      <c r="U1966" s="65" t="s">
        <v>20</v>
      </c>
      <c r="V1966" s="64" t="s">
        <v>14381</v>
      </c>
      <c r="W1966" s="66"/>
      <c r="Y1966" s="66"/>
      <c r="Z1966" s="66"/>
      <c r="AA1966" s="65" t="s">
        <v>14382</v>
      </c>
      <c r="AQ1966" s="64">
        <v>186</v>
      </c>
      <c r="AU1966" s="66"/>
      <c r="AV1966" s="66"/>
      <c r="AW1966" s="66"/>
      <c r="AX1966" s="66"/>
      <c r="AY1966" s="67" t="s">
        <v>16362</v>
      </c>
      <c r="BE1966" s="66"/>
      <c r="BF1966" s="66"/>
    </row>
    <row r="1967" spans="1:58">
      <c r="A1967" s="9" t="str">
        <f t="shared" si="96"/>
        <v>2026-01</v>
      </c>
      <c r="B1967" s="9" t="str">
        <f>_xlfn.XLOOKUP(I1967,过机服务商重量差!A:A,过机服务商重量差!G:G)</f>
        <v>007</v>
      </c>
      <c r="C1967" s="9" t="str">
        <f>IF(N1967="FBA","主营产品",IF(N1967="专线","专线",LOOKUP(1,0/((G1967&gt;=提成标准!D:D)*(G1967&lt;提成标准!E:E)),提成标准!C:C)))</f>
        <v>快递大货</v>
      </c>
      <c r="D1967" s="9">
        <f t="shared" si="97"/>
        <v>950</v>
      </c>
      <c r="E1967" s="9">
        <f>_xlfn.XLOOKUP(C1967,提成标准!C:C,提成标准!H:H,"")</f>
        <v>0.1</v>
      </c>
      <c r="F1967" s="9">
        <f t="shared" si="98"/>
        <v>95</v>
      </c>
      <c r="G1967" s="9">
        <f>_xlfn.XLOOKUP(I1967,过机服务商重量差!A:A,过机服务商重量差!L:L)</f>
        <v>950</v>
      </c>
      <c r="H1967" s="9" t="str">
        <f ca="1">IFERROR(LOOKUP(1,0/((B1967=名单!B:B)*(VALUE(AY1967)&gt;=名单!E:E)*(VALUE(AY1967)&lt;=名单!G:G)*(AA1967="正常走货")),名单!H:H),"否")</f>
        <v>否</v>
      </c>
      <c r="I1967" s="64" t="s">
        <v>5953</v>
      </c>
      <c r="J1967" s="64" t="s">
        <v>5955</v>
      </c>
      <c r="L1967" s="64" t="s">
        <v>2788</v>
      </c>
      <c r="N1967" s="65" t="s">
        <v>18</v>
      </c>
      <c r="O1967" s="66"/>
      <c r="P1967" s="66"/>
      <c r="T1967" s="66"/>
      <c r="U1967" s="65" t="s">
        <v>5956</v>
      </c>
      <c r="V1967" s="65" t="s">
        <v>14410</v>
      </c>
      <c r="W1967" s="66"/>
      <c r="Y1967" s="66"/>
      <c r="Z1967" s="66"/>
      <c r="AA1967" s="65" t="s">
        <v>14382</v>
      </c>
      <c r="AQ1967" s="64">
        <v>14800</v>
      </c>
      <c r="AU1967" s="66"/>
      <c r="AV1967" s="66"/>
      <c r="AX1967" s="66"/>
      <c r="AY1967" s="67" t="s">
        <v>16363</v>
      </c>
      <c r="BE1967" s="66"/>
    </row>
    <row r="1968" spans="1:58">
      <c r="A1968" s="9" t="str">
        <f t="shared" si="96"/>
        <v>2026-01</v>
      </c>
      <c r="B1968" s="9" t="str">
        <f>_xlfn.XLOOKUP(I1968,过机服务商重量差!A:A,过机服务商重量差!G:G)</f>
        <v>小旋风</v>
      </c>
      <c r="C1968" s="9" t="str">
        <f>IF(N1968="FBA","主营产品",IF(N1968="专线","专线",LOOKUP(1,0/((G1968&gt;=提成标准!D:D)*(G1968&lt;提成标准!E:E)),提成标准!C:C)))</f>
        <v>快递小货</v>
      </c>
      <c r="D1968" s="9">
        <f t="shared" si="97"/>
        <v>1</v>
      </c>
      <c r="E1968" s="9">
        <f>_xlfn.XLOOKUP(C1968,提成标准!C:C,提成标准!H:H,"")</f>
        <v>2</v>
      </c>
      <c r="F1968" s="9">
        <f t="shared" si="98"/>
        <v>2</v>
      </c>
      <c r="G1968" s="9">
        <f>_xlfn.XLOOKUP(I1968,过机服务商重量差!A:A,过机服务商重量差!L:L)</f>
        <v>4</v>
      </c>
      <c r="H1968" s="9" t="str">
        <f ca="1">IFERROR(LOOKUP(1,0/((B1968=名单!B:B)*(VALUE(AY1968)&gt;=名单!E:E)*(VALUE(AY1968)&lt;=名单!G:G)*(AA1968="正常走货")),名单!H:H),"否")</f>
        <v>否</v>
      </c>
      <c r="I1968" s="64" t="s">
        <v>5957</v>
      </c>
      <c r="J1968" s="64" t="s">
        <v>5959</v>
      </c>
      <c r="L1968" s="65" t="s">
        <v>28</v>
      </c>
      <c r="N1968" s="64" t="s">
        <v>18</v>
      </c>
      <c r="O1968" s="66"/>
      <c r="P1968" s="66"/>
      <c r="T1968" s="66"/>
      <c r="U1968" s="65" t="s">
        <v>337</v>
      </c>
      <c r="V1968" s="65" t="s">
        <v>14381</v>
      </c>
      <c r="W1968" s="66"/>
      <c r="Y1968" s="66"/>
      <c r="Z1968" s="66"/>
      <c r="AA1968" s="65" t="s">
        <v>14382</v>
      </c>
      <c r="AQ1968" s="64">
        <v>1120</v>
      </c>
      <c r="AV1968" s="66"/>
      <c r="AW1968" s="66"/>
      <c r="AX1968" s="66"/>
      <c r="AY1968" s="67" t="s">
        <v>16364</v>
      </c>
      <c r="BC1968" s="66"/>
      <c r="BE1968" s="66"/>
    </row>
    <row r="1969" spans="1:58">
      <c r="A1969" s="9" t="str">
        <f t="shared" si="96"/>
        <v>2026-01</v>
      </c>
      <c r="B1969" s="9" t="str">
        <f>_xlfn.XLOOKUP(I1969,过机服务商重量差!A:A,过机服务商重量差!G:G)</f>
        <v>风清扬</v>
      </c>
      <c r="C1969" s="9" t="str">
        <f>IF(N1969="FBA","主营产品",IF(N1969="专线","专线",LOOKUP(1,0/((G1969&gt;=提成标准!D:D)*(G1969&lt;提成标准!E:E)),提成标准!C:C)))</f>
        <v>快递小货</v>
      </c>
      <c r="D1969" s="9">
        <f t="shared" si="97"/>
        <v>1</v>
      </c>
      <c r="E1969" s="9">
        <f>_xlfn.XLOOKUP(C1969,提成标准!C:C,提成标准!H:H,"")</f>
        <v>2</v>
      </c>
      <c r="F1969" s="9">
        <f t="shared" si="98"/>
        <v>2</v>
      </c>
      <c r="G1969" s="9">
        <f>_xlfn.XLOOKUP(I1969,过机服务商重量差!A:A,过机服务商重量差!L:L)</f>
        <v>18</v>
      </c>
      <c r="H1969" s="9" t="str">
        <f ca="1">IFERROR(LOOKUP(1,0/((B1969=名单!B:B)*(VALUE(AY1969)&gt;=名单!E:E)*(VALUE(AY1969)&lt;=名单!G:G)*(AA1969="正常走货")),名单!H:H),"否")</f>
        <v>否</v>
      </c>
      <c r="I1969" s="64" t="s">
        <v>5960</v>
      </c>
      <c r="J1969" s="64" t="s">
        <v>5962</v>
      </c>
      <c r="L1969" s="64" t="s">
        <v>332</v>
      </c>
      <c r="N1969" s="64" t="s">
        <v>18</v>
      </c>
      <c r="O1969" s="66"/>
      <c r="P1969" s="66"/>
      <c r="T1969" s="66"/>
      <c r="U1969" s="65" t="s">
        <v>398</v>
      </c>
      <c r="V1969" s="64" t="s">
        <v>14385</v>
      </c>
      <c r="W1969" s="66"/>
      <c r="Y1969" s="66"/>
      <c r="Z1969" s="66"/>
      <c r="AA1969" s="65" t="s">
        <v>14382</v>
      </c>
      <c r="AQ1969" s="64">
        <v>9</v>
      </c>
      <c r="AU1969" s="66"/>
      <c r="AV1969" s="66"/>
      <c r="AX1969" s="66"/>
      <c r="AY1969" s="67" t="s">
        <v>16365</v>
      </c>
      <c r="BE1969" s="66"/>
      <c r="BF1969" s="66"/>
    </row>
    <row r="1970" spans="1:58">
      <c r="A1970" s="9" t="str">
        <f t="shared" si="96"/>
        <v>2026-01</v>
      </c>
      <c r="B1970" s="9" t="str">
        <f>_xlfn.XLOOKUP(I1970,过机服务商重量差!A:A,过机服务商重量差!G:G)</f>
        <v>风清扬</v>
      </c>
      <c r="C1970" s="9" t="str">
        <f>IF(N1970="FBA","主营产品",IF(N1970="专线","专线",LOOKUP(1,0/((G1970&gt;=提成标准!D:D)*(G1970&lt;提成标准!E:E)),提成标准!C:C)))</f>
        <v>快递大货</v>
      </c>
      <c r="D1970" s="9">
        <f t="shared" si="97"/>
        <v>24</v>
      </c>
      <c r="E1970" s="9">
        <f>_xlfn.XLOOKUP(C1970,提成标准!C:C,提成标准!H:H,"")</f>
        <v>0.1</v>
      </c>
      <c r="F1970" s="9">
        <f t="shared" si="98"/>
        <v>2.4</v>
      </c>
      <c r="G1970" s="9">
        <f>_xlfn.XLOOKUP(I1970,过机服务商重量差!A:A,过机服务商重量差!L:L)</f>
        <v>24</v>
      </c>
      <c r="H1970" s="9" t="str">
        <f ca="1">IFERROR(LOOKUP(1,0/((B1970=名单!B:B)*(VALUE(AY1970)&gt;=名单!E:E)*(VALUE(AY1970)&lt;=名单!G:G)*(AA1970="正常走货")),名单!H:H),"否")</f>
        <v>否</v>
      </c>
      <c r="I1970" s="64" t="s">
        <v>5963</v>
      </c>
      <c r="J1970" s="64" t="s">
        <v>5965</v>
      </c>
      <c r="L1970" s="65" t="s">
        <v>332</v>
      </c>
      <c r="N1970" s="64" t="s">
        <v>18</v>
      </c>
      <c r="O1970" s="66"/>
      <c r="P1970" s="66"/>
      <c r="T1970" s="66"/>
      <c r="U1970" s="65" t="s">
        <v>398</v>
      </c>
      <c r="V1970" s="65" t="s">
        <v>14385</v>
      </c>
      <c r="W1970" s="66"/>
      <c r="Y1970" s="66"/>
      <c r="Z1970" s="66"/>
      <c r="AA1970" s="65" t="s">
        <v>14382</v>
      </c>
      <c r="AQ1970" s="64">
        <v>12</v>
      </c>
      <c r="AU1970" s="66"/>
      <c r="AV1970" s="66"/>
      <c r="AW1970" s="66"/>
      <c r="AX1970" s="66"/>
      <c r="AY1970" s="67" t="s">
        <v>16366</v>
      </c>
      <c r="BE1970" s="66"/>
    </row>
    <row r="1971" spans="1:58">
      <c r="A1971" s="9" t="str">
        <f t="shared" si="96"/>
        <v>2026-01</v>
      </c>
      <c r="B1971" s="9" t="str">
        <f>_xlfn.XLOOKUP(I1971,过机服务商重量差!A:A,过机服务商重量差!G:G)</f>
        <v>无崖子</v>
      </c>
      <c r="C1971" s="9" t="str">
        <f>IF(N1971="FBA","主营产品",IF(N1971="专线","专线",LOOKUP(1,0/((G1971&gt;=提成标准!D:D)*(G1971&lt;提成标准!E:E)),提成标准!C:C)))</f>
        <v>快递小货</v>
      </c>
      <c r="D1971" s="9">
        <f t="shared" si="97"/>
        <v>1</v>
      </c>
      <c r="E1971" s="9">
        <f>_xlfn.XLOOKUP(C1971,提成标准!C:C,提成标准!H:H,"")</f>
        <v>2</v>
      </c>
      <c r="F1971" s="9">
        <f t="shared" si="98"/>
        <v>2</v>
      </c>
      <c r="G1971" s="9">
        <f>_xlfn.XLOOKUP(I1971,过机服务商重量差!A:A,过机服务商重量差!L:L)</f>
        <v>9.5</v>
      </c>
      <c r="H1971" s="9" t="str">
        <f ca="1">IFERROR(LOOKUP(1,0/((B1971=名单!B:B)*(VALUE(AY1971)&gt;=名单!E:E)*(VALUE(AY1971)&lt;=名单!G:G)*(AA1971="正常走货")),名单!H:H),"否")</f>
        <v>是</v>
      </c>
      <c r="I1971" s="64" t="s">
        <v>5966</v>
      </c>
      <c r="J1971" s="64" t="s">
        <v>5968</v>
      </c>
      <c r="L1971" s="65" t="s">
        <v>603</v>
      </c>
      <c r="N1971" s="64" t="s">
        <v>18</v>
      </c>
      <c r="O1971" s="66"/>
      <c r="P1971" s="66"/>
      <c r="T1971" s="66"/>
      <c r="U1971" s="65" t="s">
        <v>246</v>
      </c>
      <c r="V1971" s="65" t="s">
        <v>14389</v>
      </c>
      <c r="W1971" s="66"/>
      <c r="Y1971" s="66"/>
      <c r="Z1971" s="66"/>
      <c r="AA1971" s="65" t="s">
        <v>14382</v>
      </c>
      <c r="AQ1971" s="64">
        <v>213.2</v>
      </c>
      <c r="AU1971" s="66"/>
      <c r="AV1971" s="66"/>
      <c r="AX1971" s="66"/>
      <c r="AY1971" s="67" t="s">
        <v>16367</v>
      </c>
      <c r="BE1971" s="66"/>
    </row>
    <row r="1972" spans="1:58">
      <c r="A1972" s="9" t="str">
        <f t="shared" si="96"/>
        <v>2026-01</v>
      </c>
      <c r="B1972" s="9" t="str">
        <f>_xlfn.XLOOKUP(I1972,过机服务商重量差!A:A,过机服务商重量差!G:G)</f>
        <v>无崖子</v>
      </c>
      <c r="C1972" s="9" t="str">
        <f>IF(N1972="FBA","主营产品",IF(N1972="专线","专线",LOOKUP(1,0/((G1972&gt;=提成标准!D:D)*(G1972&lt;提成标准!E:E)),提成标准!C:C)))</f>
        <v>快递小货</v>
      </c>
      <c r="D1972" s="9">
        <f t="shared" si="97"/>
        <v>1</v>
      </c>
      <c r="E1972" s="9">
        <f>_xlfn.XLOOKUP(C1972,提成标准!C:C,提成标准!H:H,"")</f>
        <v>2</v>
      </c>
      <c r="F1972" s="9">
        <f t="shared" si="98"/>
        <v>2</v>
      </c>
      <c r="G1972" s="9">
        <f>_xlfn.XLOOKUP(I1972,过机服务商重量差!A:A,过机服务商重量差!L:L)</f>
        <v>11.5</v>
      </c>
      <c r="H1972" s="9" t="str">
        <f ca="1">IFERROR(LOOKUP(1,0/((B1972=名单!B:B)*(VALUE(AY1972)&gt;=名单!E:E)*(VALUE(AY1972)&lt;=名单!G:G)*(AA1972="正常走货")),名单!H:H),"否")</f>
        <v>是</v>
      </c>
      <c r="I1972" s="64" t="s">
        <v>5969</v>
      </c>
      <c r="J1972" s="64" t="s">
        <v>5971</v>
      </c>
      <c r="L1972" s="65" t="s">
        <v>845</v>
      </c>
      <c r="N1972" s="64" t="s">
        <v>18</v>
      </c>
      <c r="O1972" s="66"/>
      <c r="P1972" s="66"/>
      <c r="T1972" s="66"/>
      <c r="U1972" s="65" t="s">
        <v>145</v>
      </c>
      <c r="V1972" s="65" t="s">
        <v>14410</v>
      </c>
      <c r="W1972" s="66"/>
      <c r="Y1972" s="66"/>
      <c r="Z1972" s="66"/>
      <c r="AA1972" s="65" t="s">
        <v>14382</v>
      </c>
      <c r="AQ1972" s="64">
        <v>0</v>
      </c>
      <c r="AU1972" s="66"/>
      <c r="AV1972" s="66"/>
      <c r="AW1972" s="66"/>
      <c r="AX1972" s="66"/>
      <c r="AY1972" s="67" t="s">
        <v>16368</v>
      </c>
      <c r="BC1972" s="66"/>
      <c r="BE1972" s="66"/>
      <c r="BF1972" s="66"/>
    </row>
    <row r="1973" spans="1:58">
      <c r="A1973" s="9" t="str">
        <f t="shared" si="96"/>
        <v>2026-01</v>
      </c>
      <c r="B1973" s="9" t="str">
        <f>_xlfn.XLOOKUP(I1973,过机服务商重量差!A:A,过机服务商重量差!G:G)</f>
        <v>小旋风</v>
      </c>
      <c r="C1973" s="9" t="str">
        <f>IF(N1973="FBA","主营产品",IF(N1973="专线","专线",LOOKUP(1,0/((G1973&gt;=提成标准!D:D)*(G1973&lt;提成标准!E:E)),提成标准!C:C)))</f>
        <v>快递大货</v>
      </c>
      <c r="D1973" s="9">
        <f t="shared" si="97"/>
        <v>86</v>
      </c>
      <c r="E1973" s="9">
        <f>_xlfn.XLOOKUP(C1973,提成标准!C:C,提成标准!H:H,"")</f>
        <v>0.1</v>
      </c>
      <c r="F1973" s="9">
        <f t="shared" si="98"/>
        <v>8.6</v>
      </c>
      <c r="G1973" s="9">
        <f>_xlfn.XLOOKUP(I1973,过机服务商重量差!A:A,过机服务商重量差!L:L)</f>
        <v>86</v>
      </c>
      <c r="H1973" s="9" t="str">
        <f ca="1">IFERROR(LOOKUP(1,0/((B1973=名单!B:B)*(VALUE(AY1973)&gt;=名单!E:E)*(VALUE(AY1973)&lt;=名单!G:G)*(AA1973="正常走货")),名单!H:H),"否")</f>
        <v>否</v>
      </c>
      <c r="I1973" s="64" t="s">
        <v>5972</v>
      </c>
      <c r="J1973" s="64" t="s">
        <v>5974</v>
      </c>
      <c r="L1973" s="65" t="s">
        <v>274</v>
      </c>
      <c r="N1973" s="64" t="s">
        <v>18</v>
      </c>
      <c r="O1973" s="66"/>
      <c r="P1973" s="66"/>
      <c r="T1973" s="66"/>
      <c r="U1973" s="65" t="s">
        <v>191</v>
      </c>
      <c r="V1973" s="65" t="s">
        <v>14413</v>
      </c>
      <c r="W1973" s="66"/>
      <c r="Y1973" s="66"/>
      <c r="Z1973" s="66"/>
      <c r="AA1973" s="65" t="s">
        <v>14382</v>
      </c>
      <c r="AQ1973" s="64">
        <v>86</v>
      </c>
      <c r="AU1973" s="66"/>
      <c r="AV1973" s="66"/>
      <c r="AX1973" s="66"/>
      <c r="AY1973" s="67" t="s">
        <v>16369</v>
      </c>
      <c r="BE1973" s="66"/>
    </row>
    <row r="1974" spans="1:58">
      <c r="A1974" s="9" t="str">
        <f t="shared" si="96"/>
        <v>2026-01</v>
      </c>
      <c r="B1974" s="9" t="str">
        <f>_xlfn.XLOOKUP(I1974,过机服务商重量差!A:A,过机服务商重量差!G:G)</f>
        <v>玉麒麟</v>
      </c>
      <c r="C1974" s="9" t="str">
        <f>IF(N1974="FBA","主营产品",IF(N1974="专线","专线",LOOKUP(1,0/((G1974&gt;=提成标准!D:D)*(G1974&lt;提成标准!E:E)),提成标准!C:C)))</f>
        <v>快递小货</v>
      </c>
      <c r="D1974" s="9">
        <f t="shared" si="97"/>
        <v>1</v>
      </c>
      <c r="E1974" s="9">
        <f>_xlfn.XLOOKUP(C1974,提成标准!C:C,提成标准!H:H,"")</f>
        <v>2</v>
      </c>
      <c r="F1974" s="9">
        <f t="shared" si="98"/>
        <v>2</v>
      </c>
      <c r="G1974" s="9">
        <f>_xlfn.XLOOKUP(I1974,过机服务商重量差!A:A,过机服务商重量差!L:L)</f>
        <v>1</v>
      </c>
      <c r="H1974" s="9" t="str">
        <f ca="1">IFERROR(LOOKUP(1,0/((B1974=名单!B:B)*(VALUE(AY1974)&gt;=名单!E:E)*(VALUE(AY1974)&lt;=名单!G:G)*(AA1974="正常走货")),名单!H:H),"否")</f>
        <v>否</v>
      </c>
      <c r="I1974" s="64" t="s">
        <v>5975</v>
      </c>
      <c r="J1974" s="64" t="s">
        <v>5977</v>
      </c>
      <c r="L1974" s="65" t="s">
        <v>17</v>
      </c>
      <c r="N1974" s="64" t="s">
        <v>18</v>
      </c>
      <c r="O1974" s="66"/>
      <c r="P1974" s="66"/>
      <c r="T1974" s="66"/>
      <c r="U1974" s="65" t="s">
        <v>99</v>
      </c>
      <c r="V1974" s="65" t="s">
        <v>14413</v>
      </c>
      <c r="W1974" s="66"/>
      <c r="Y1974" s="66"/>
      <c r="Z1974" s="66"/>
      <c r="AA1974" s="65" t="s">
        <v>14382</v>
      </c>
      <c r="AQ1974" s="64">
        <v>61</v>
      </c>
      <c r="AV1974" s="66"/>
      <c r="AX1974" s="66"/>
      <c r="AY1974" s="67" t="s">
        <v>16370</v>
      </c>
      <c r="BE1974" s="66"/>
    </row>
    <row r="1975" spans="1:58">
      <c r="A1975" s="9" t="str">
        <f t="shared" si="96"/>
        <v>2026-01</v>
      </c>
      <c r="B1975" s="9" t="str">
        <f>_xlfn.XLOOKUP(I1975,过机服务商重量差!A:A,过机服务商重量差!G:G)</f>
        <v>风清扬</v>
      </c>
      <c r="C1975" s="9" t="str">
        <f>IF(N1975="FBA","主营产品",IF(N1975="专线","专线",LOOKUP(1,0/((G1975&gt;=提成标准!D:D)*(G1975&lt;提成标准!E:E)),提成标准!C:C)))</f>
        <v>快递大货</v>
      </c>
      <c r="D1975" s="9">
        <f t="shared" si="97"/>
        <v>163</v>
      </c>
      <c r="E1975" s="9">
        <f>_xlfn.XLOOKUP(C1975,提成标准!C:C,提成标准!H:H,"")</f>
        <v>0.1</v>
      </c>
      <c r="F1975" s="9">
        <f t="shared" si="98"/>
        <v>16.3</v>
      </c>
      <c r="G1975" s="9">
        <f>_xlfn.XLOOKUP(I1975,过机服务商重量差!A:A,过机服务商重量差!L:L)</f>
        <v>163</v>
      </c>
      <c r="H1975" s="9" t="str">
        <f ca="1">IFERROR(LOOKUP(1,0/((B1975=名单!B:B)*(VALUE(AY1975)&gt;=名单!E:E)*(VALUE(AY1975)&lt;=名单!G:G)*(AA1975="正常走货")),名单!H:H),"否")</f>
        <v>否</v>
      </c>
      <c r="I1975" s="64" t="s">
        <v>5978</v>
      </c>
      <c r="J1975" s="64" t="s">
        <v>5980</v>
      </c>
      <c r="L1975" s="65" t="s">
        <v>317</v>
      </c>
      <c r="N1975" s="64" t="s">
        <v>18</v>
      </c>
      <c r="O1975" s="66"/>
      <c r="P1975" s="66"/>
      <c r="T1975" s="66"/>
      <c r="U1975" s="65" t="s">
        <v>207</v>
      </c>
      <c r="V1975" s="65" t="s">
        <v>14410</v>
      </c>
      <c r="W1975" s="66"/>
      <c r="Y1975" s="66"/>
      <c r="Z1975" s="66"/>
      <c r="AA1975" s="65" t="s">
        <v>14382</v>
      </c>
      <c r="AQ1975" s="64">
        <v>100</v>
      </c>
      <c r="AV1975" s="66"/>
      <c r="AW1975" s="66"/>
      <c r="AX1975" s="66"/>
      <c r="AY1975" s="67" t="s">
        <v>16371</v>
      </c>
      <c r="BC1975" s="66"/>
      <c r="BE1975" s="66"/>
    </row>
    <row r="1976" spans="1:58">
      <c r="A1976" s="9" t="str">
        <f t="shared" si="96"/>
        <v>2026-01</v>
      </c>
      <c r="B1976" s="9" t="str">
        <f>_xlfn.XLOOKUP(I1976,过机服务商重量差!A:A,过机服务商重量差!G:G)</f>
        <v>帅时莹</v>
      </c>
      <c r="C1976" s="9" t="str">
        <f>IF(N1976="FBA","主营产品",IF(N1976="专线","专线",LOOKUP(1,0/((G1976&gt;=提成标准!D:D)*(G1976&lt;提成标准!E:E)),提成标准!C:C)))</f>
        <v>快递大货</v>
      </c>
      <c r="D1976" s="9">
        <f t="shared" si="97"/>
        <v>478</v>
      </c>
      <c r="E1976" s="9">
        <f>_xlfn.XLOOKUP(C1976,提成标准!C:C,提成标准!H:H,"")</f>
        <v>0.1</v>
      </c>
      <c r="F1976" s="9">
        <f t="shared" si="98"/>
        <v>47.8</v>
      </c>
      <c r="G1976" s="9">
        <f>_xlfn.XLOOKUP(I1976,过机服务商重量差!A:A,过机服务商重量差!L:L)</f>
        <v>478</v>
      </c>
      <c r="H1976" s="9" t="str">
        <f ca="1">IFERROR(LOOKUP(1,0/((B1976=名单!B:B)*(VALUE(AY1976)&gt;=名单!E:E)*(VALUE(AY1976)&lt;=名单!G:G)*(AA1976="正常走货")),名单!H:H),"否")</f>
        <v>否</v>
      </c>
      <c r="I1976" s="64" t="s">
        <v>5981</v>
      </c>
      <c r="J1976" s="64" t="s">
        <v>5983</v>
      </c>
      <c r="L1976" s="65" t="s">
        <v>97</v>
      </c>
      <c r="N1976" s="64" t="s">
        <v>18</v>
      </c>
      <c r="O1976" s="66"/>
      <c r="P1976" s="66"/>
      <c r="T1976" s="66"/>
      <c r="U1976" s="65" t="s">
        <v>223</v>
      </c>
      <c r="V1976" s="65" t="s">
        <v>14413</v>
      </c>
      <c r="W1976" s="66"/>
      <c r="Y1976" s="66"/>
      <c r="Z1976" s="66"/>
      <c r="AA1976" s="65" t="s">
        <v>14382</v>
      </c>
      <c r="AQ1976" s="64">
        <v>1962</v>
      </c>
      <c r="AU1976" s="66"/>
      <c r="AV1976" s="66"/>
      <c r="AX1976" s="66"/>
      <c r="AY1976" s="67" t="s">
        <v>16372</v>
      </c>
      <c r="BC1976" s="66"/>
      <c r="BE1976" s="66"/>
    </row>
    <row r="1977" spans="1:58">
      <c r="A1977" s="9" t="str">
        <f t="shared" si="96"/>
        <v>2026-01</v>
      </c>
      <c r="B1977" s="9" t="str">
        <f>_xlfn.XLOOKUP(I1977,过机服务商重量差!A:A,过机服务商重量差!G:G)</f>
        <v>帅时莹</v>
      </c>
      <c r="C1977" s="9" t="str">
        <f>IF(N1977="FBA","主营产品",IF(N1977="专线","专线",LOOKUP(1,0/((G1977&gt;=提成标准!D:D)*(G1977&lt;提成标准!E:E)),提成标准!C:C)))</f>
        <v>快递大货</v>
      </c>
      <c r="D1977" s="9">
        <f t="shared" si="97"/>
        <v>21</v>
      </c>
      <c r="E1977" s="9">
        <f>_xlfn.XLOOKUP(C1977,提成标准!C:C,提成标准!H:H,"")</f>
        <v>0.1</v>
      </c>
      <c r="F1977" s="9">
        <f t="shared" si="98"/>
        <v>2.1</v>
      </c>
      <c r="G1977" s="9">
        <f>_xlfn.XLOOKUP(I1977,过机服务商重量差!A:A,过机服务商重量差!L:L)</f>
        <v>21</v>
      </c>
      <c r="H1977" s="9" t="str">
        <f ca="1">IFERROR(LOOKUP(1,0/((B1977=名单!B:B)*(VALUE(AY1977)&gt;=名单!E:E)*(VALUE(AY1977)&lt;=名单!G:G)*(AA1977="正常走货")),名单!H:H),"否")</f>
        <v>否</v>
      </c>
      <c r="I1977" s="64" t="s">
        <v>5984</v>
      </c>
      <c r="J1977" s="64" t="s">
        <v>5986</v>
      </c>
      <c r="L1977" s="65" t="s">
        <v>1452</v>
      </c>
      <c r="N1977" s="64" t="s">
        <v>18</v>
      </c>
      <c r="O1977" s="66"/>
      <c r="P1977" s="66"/>
      <c r="T1977" s="66"/>
      <c r="U1977" s="65" t="s">
        <v>223</v>
      </c>
      <c r="V1977" s="65" t="s">
        <v>14413</v>
      </c>
      <c r="W1977" s="66"/>
      <c r="Y1977" s="66"/>
      <c r="Z1977" s="66"/>
      <c r="AA1977" s="65" t="s">
        <v>14382</v>
      </c>
      <c r="AQ1977" s="64">
        <v>-52.5</v>
      </c>
      <c r="AU1977" s="66"/>
      <c r="AV1977" s="66"/>
      <c r="AX1977" s="66"/>
      <c r="AY1977" s="67" t="s">
        <v>16373</v>
      </c>
      <c r="BE1977" s="66"/>
    </row>
    <row r="1978" spans="1:58">
      <c r="A1978" s="9" t="str">
        <f t="shared" si="96"/>
        <v>2026-01</v>
      </c>
      <c r="B1978" s="9" t="str">
        <f>_xlfn.XLOOKUP(I1978,过机服务商重量差!A:A,过机服务商重量差!G:G)</f>
        <v>帅时莹</v>
      </c>
      <c r="C1978" s="9" t="str">
        <f>IF(N1978="FBA","主营产品",IF(N1978="专线","专线",LOOKUP(1,0/((G1978&gt;=提成标准!D:D)*(G1978&lt;提成标准!E:E)),提成标准!C:C)))</f>
        <v>快递小货</v>
      </c>
      <c r="D1978" s="9">
        <f t="shared" si="97"/>
        <v>1</v>
      </c>
      <c r="E1978" s="9">
        <f>_xlfn.XLOOKUP(C1978,提成标准!C:C,提成标准!H:H,"")</f>
        <v>2</v>
      </c>
      <c r="F1978" s="9">
        <f t="shared" si="98"/>
        <v>2</v>
      </c>
      <c r="G1978" s="9">
        <f>_xlfn.XLOOKUP(I1978,过机服务商重量差!A:A,过机服务商重量差!L:L)</f>
        <v>10</v>
      </c>
      <c r="H1978" s="9" t="str">
        <f ca="1">IFERROR(LOOKUP(1,0/((B1978=名单!B:B)*(VALUE(AY1978)&gt;=名单!E:E)*(VALUE(AY1978)&lt;=名单!G:G)*(AA1978="正常走货")),名单!H:H),"否")</f>
        <v>否</v>
      </c>
      <c r="I1978" s="64" t="s">
        <v>5987</v>
      </c>
      <c r="J1978" s="64" t="s">
        <v>5989</v>
      </c>
      <c r="L1978" s="65" t="s">
        <v>140</v>
      </c>
      <c r="N1978" s="64" t="s">
        <v>18</v>
      </c>
      <c r="O1978" s="66"/>
      <c r="P1978" s="66"/>
      <c r="T1978" s="66"/>
      <c r="U1978" s="65" t="s">
        <v>535</v>
      </c>
      <c r="V1978" s="65" t="s">
        <v>14413</v>
      </c>
      <c r="W1978" s="66"/>
      <c r="Y1978" s="66"/>
      <c r="Z1978" s="66"/>
      <c r="AA1978" s="65" t="s">
        <v>14382</v>
      </c>
      <c r="AQ1978" s="64">
        <v>85.6</v>
      </c>
      <c r="AV1978" s="66"/>
      <c r="AX1978" s="66"/>
      <c r="AY1978" s="67" t="s">
        <v>16374</v>
      </c>
      <c r="BE1978" s="66"/>
    </row>
    <row r="1979" spans="1:58">
      <c r="A1979" s="9" t="str">
        <f t="shared" ref="A1979:A2042" si="99">MID(AY1979,1,7)</f>
        <v>2026-01</v>
      </c>
      <c r="B1979" s="9" t="str">
        <f>_xlfn.XLOOKUP(I1979,过机服务商重量差!A:A,过机服务商重量差!G:G)</f>
        <v>无崖子</v>
      </c>
      <c r="C1979" s="9" t="str">
        <f>IF(N1979="FBA","主营产品",IF(N1979="专线","专线",LOOKUP(1,0/((G1979&gt;=提成标准!D:D)*(G1979&lt;提成标准!E:E)),提成标准!C:C)))</f>
        <v>快递小货</v>
      </c>
      <c r="D1979" s="9">
        <f t="shared" si="97"/>
        <v>1</v>
      </c>
      <c r="E1979" s="9">
        <f>_xlfn.XLOOKUP(C1979,提成标准!C:C,提成标准!H:H,"")</f>
        <v>2</v>
      </c>
      <c r="F1979" s="9">
        <f t="shared" si="98"/>
        <v>2</v>
      </c>
      <c r="G1979" s="9">
        <f>_xlfn.XLOOKUP(I1979,过机服务商重量差!A:A,过机服务商重量差!L:L)</f>
        <v>3</v>
      </c>
      <c r="H1979" s="9" t="str">
        <f ca="1">IFERROR(LOOKUP(1,0/((B1979=名单!B:B)*(VALUE(AY1979)&gt;=名单!E:E)*(VALUE(AY1979)&lt;=名单!G:G)*(AA1979="正常走货")),名单!H:H),"否")</f>
        <v>是</v>
      </c>
      <c r="I1979" s="64" t="s">
        <v>5990</v>
      </c>
      <c r="J1979" s="64" t="s">
        <v>5992</v>
      </c>
      <c r="L1979" s="65" t="s">
        <v>590</v>
      </c>
      <c r="N1979" s="64" t="s">
        <v>18</v>
      </c>
      <c r="O1979" s="66"/>
      <c r="P1979" s="66"/>
      <c r="T1979" s="66"/>
      <c r="U1979" s="65" t="s">
        <v>223</v>
      </c>
      <c r="V1979" s="65" t="s">
        <v>14413</v>
      </c>
      <c r="W1979" s="66"/>
      <c r="Y1979" s="66"/>
      <c r="Z1979" s="66"/>
      <c r="AA1979" s="65" t="s">
        <v>14382</v>
      </c>
      <c r="AQ1979" s="64">
        <v>113.2</v>
      </c>
      <c r="AV1979" s="66"/>
      <c r="AX1979" s="66"/>
      <c r="AY1979" s="67" t="s">
        <v>16375</v>
      </c>
      <c r="BC1979" s="66"/>
      <c r="BE1979" s="66"/>
    </row>
    <row r="1980" spans="1:58">
      <c r="A1980" s="9" t="str">
        <f t="shared" si="99"/>
        <v>2026-01</v>
      </c>
      <c r="B1980" s="9" t="str">
        <f>_xlfn.XLOOKUP(I1980,过机服务商重量差!A:A,过机服务商重量差!G:G)</f>
        <v>小旋风</v>
      </c>
      <c r="C1980" s="9" t="str">
        <f>IF(N1980="FBA","主营产品",IF(N1980="专线","专线",LOOKUP(1,0/((G1980&gt;=提成标准!D:D)*(G1980&lt;提成标准!E:E)),提成标准!C:C)))</f>
        <v>快递大货</v>
      </c>
      <c r="D1980" s="9">
        <f t="shared" si="97"/>
        <v>34</v>
      </c>
      <c r="E1980" s="9">
        <f>_xlfn.XLOOKUP(C1980,提成标准!C:C,提成标准!H:H,"")</f>
        <v>0.1</v>
      </c>
      <c r="F1980" s="9">
        <f t="shared" si="98"/>
        <v>3.4</v>
      </c>
      <c r="G1980" s="9">
        <f>_xlfn.XLOOKUP(I1980,过机服务商重量差!A:A,过机服务商重量差!L:L)</f>
        <v>34</v>
      </c>
      <c r="H1980" s="9" t="str">
        <f ca="1">IFERROR(LOOKUP(1,0/((B1980=名单!B:B)*(VALUE(AY1980)&gt;=名单!E:E)*(VALUE(AY1980)&lt;=名单!G:G)*(AA1980="正常走货")),名单!H:H),"否")</f>
        <v>否</v>
      </c>
      <c r="I1980" s="64" t="s">
        <v>5993</v>
      </c>
      <c r="J1980" s="64" t="s">
        <v>5995</v>
      </c>
      <c r="L1980" s="65" t="s">
        <v>78</v>
      </c>
      <c r="N1980" s="64" t="s">
        <v>18</v>
      </c>
      <c r="O1980" s="66"/>
      <c r="P1980" s="66"/>
      <c r="T1980" s="66"/>
      <c r="U1980" s="65" t="s">
        <v>408</v>
      </c>
      <c r="V1980" s="65" t="s">
        <v>14381</v>
      </c>
      <c r="W1980" s="66"/>
      <c r="Y1980" s="66"/>
      <c r="Z1980" s="66"/>
      <c r="AA1980" s="65" t="s">
        <v>14382</v>
      </c>
      <c r="AQ1980" s="64">
        <v>108.8</v>
      </c>
      <c r="AU1980" s="66"/>
      <c r="AV1980" s="66"/>
      <c r="AW1980" s="66"/>
      <c r="AX1980" s="66"/>
      <c r="AY1980" s="67" t="s">
        <v>16376</v>
      </c>
      <c r="BE1980" s="66"/>
    </row>
    <row r="1981" spans="1:58">
      <c r="A1981" s="9" t="str">
        <f t="shared" si="99"/>
        <v>2026-01</v>
      </c>
      <c r="B1981" s="9" t="str">
        <f>_xlfn.XLOOKUP(I1981,过机服务商重量差!A:A,过机服务商重量差!G:G)</f>
        <v>玉麒麟</v>
      </c>
      <c r="C1981" s="9" t="str">
        <f>IF(N1981="FBA","主营产品",IF(N1981="专线","专线",LOOKUP(1,0/((G1981&gt;=提成标准!D:D)*(G1981&lt;提成标准!E:E)),提成标准!C:C)))</f>
        <v>快递小货</v>
      </c>
      <c r="D1981" s="9">
        <f t="shared" ref="D1981:D2044" si="100">IF(C1981="快递小货",1,IF(C1981="主营产品",0,G1981))</f>
        <v>1</v>
      </c>
      <c r="E1981" s="9">
        <f>_xlfn.XLOOKUP(C1981,提成标准!C:C,提成标准!H:H,"")</f>
        <v>2</v>
      </c>
      <c r="F1981" s="9">
        <f t="shared" ref="F1981:F2044" si="101">D1981*E1981</f>
        <v>2</v>
      </c>
      <c r="G1981" s="9">
        <f>_xlfn.XLOOKUP(I1981,过机服务商重量差!A:A,过机服务商重量差!L:L)</f>
        <v>5.5</v>
      </c>
      <c r="H1981" s="9" t="str">
        <f ca="1">IFERROR(LOOKUP(1,0/((B1981=名单!B:B)*(VALUE(AY1981)&gt;=名单!E:E)*(VALUE(AY1981)&lt;=名单!G:G)*(AA1981="正常走货")),名单!H:H),"否")</f>
        <v>否</v>
      </c>
      <c r="I1981" s="64" t="s">
        <v>5996</v>
      </c>
      <c r="J1981" s="64" t="s">
        <v>5998</v>
      </c>
      <c r="L1981" s="64" t="s">
        <v>17</v>
      </c>
      <c r="N1981" s="64" t="s">
        <v>18</v>
      </c>
      <c r="O1981" s="66"/>
      <c r="P1981" s="66"/>
      <c r="T1981" s="66"/>
      <c r="U1981" s="65" t="s">
        <v>408</v>
      </c>
      <c r="V1981" s="65" t="s">
        <v>14381</v>
      </c>
      <c r="W1981" s="66"/>
      <c r="Y1981" s="66"/>
      <c r="Z1981" s="66"/>
      <c r="AA1981" s="65" t="s">
        <v>14382</v>
      </c>
      <c r="AQ1981" s="64">
        <v>103</v>
      </c>
      <c r="AU1981" s="66"/>
      <c r="AV1981" s="66"/>
      <c r="AX1981" s="66"/>
      <c r="AY1981" s="67" t="s">
        <v>16377</v>
      </c>
      <c r="BE1981" s="66"/>
      <c r="BF1981" s="66"/>
    </row>
    <row r="1982" spans="1:58">
      <c r="A1982" s="9" t="str">
        <f t="shared" si="99"/>
        <v>2026-01</v>
      </c>
      <c r="B1982" s="9" t="str">
        <f>_xlfn.XLOOKUP(I1982,过机服务商重量差!A:A,过机服务商重量差!G:G)</f>
        <v>小旋风</v>
      </c>
      <c r="C1982" s="9" t="str">
        <f>IF(N1982="FBA","主营产品",IF(N1982="专线","专线",LOOKUP(1,0/((G1982&gt;=提成标准!D:D)*(G1982&lt;提成标准!E:E)),提成标准!C:C)))</f>
        <v>快递小货</v>
      </c>
      <c r="D1982" s="9">
        <f t="shared" si="100"/>
        <v>1</v>
      </c>
      <c r="E1982" s="9">
        <f>_xlfn.XLOOKUP(C1982,提成标准!C:C,提成标准!H:H,"")</f>
        <v>2</v>
      </c>
      <c r="F1982" s="9">
        <f t="shared" si="101"/>
        <v>2</v>
      </c>
      <c r="G1982" s="9">
        <f>_xlfn.XLOOKUP(I1982,过机服务商重量差!A:A,过机服务商重量差!L:L)</f>
        <v>1</v>
      </c>
      <c r="H1982" s="9" t="str">
        <f ca="1">IFERROR(LOOKUP(1,0/((B1982=名单!B:B)*(VALUE(AY1982)&gt;=名单!E:E)*(VALUE(AY1982)&lt;=名单!G:G)*(AA1982="正常走货")),名单!H:H),"否")</f>
        <v>否</v>
      </c>
      <c r="I1982" s="64" t="s">
        <v>5999</v>
      </c>
      <c r="J1982" s="64" t="s">
        <v>6001</v>
      </c>
      <c r="L1982" s="65" t="s">
        <v>6002</v>
      </c>
      <c r="N1982" s="64" t="s">
        <v>18</v>
      </c>
      <c r="O1982" s="66"/>
      <c r="P1982" s="66"/>
      <c r="T1982" s="66"/>
      <c r="U1982" s="65" t="s">
        <v>191</v>
      </c>
      <c r="V1982" s="65" t="s">
        <v>14413</v>
      </c>
      <c r="W1982" s="66"/>
      <c r="Y1982" s="66"/>
      <c r="Z1982" s="66"/>
      <c r="AA1982" s="65" t="s">
        <v>14382</v>
      </c>
      <c r="AQ1982" s="64">
        <v>0</v>
      </c>
      <c r="AV1982" s="66"/>
      <c r="AX1982" s="66"/>
      <c r="AY1982" s="67" t="s">
        <v>16378</v>
      </c>
      <c r="BE1982" s="66"/>
    </row>
    <row r="1983" spans="1:58">
      <c r="A1983" s="9" t="str">
        <f t="shared" si="99"/>
        <v>2026-01</v>
      </c>
      <c r="B1983" s="9" t="str">
        <f>_xlfn.XLOOKUP(I1983,过机服务商重量差!A:A,过机服务商重量差!G:G)</f>
        <v>小旋风</v>
      </c>
      <c r="C1983" s="9" t="str">
        <f>IF(N1983="FBA","主营产品",IF(N1983="专线","专线",LOOKUP(1,0/((G1983&gt;=提成标准!D:D)*(G1983&lt;提成标准!E:E)),提成标准!C:C)))</f>
        <v>快递大货</v>
      </c>
      <c r="D1983" s="9">
        <f t="shared" si="100"/>
        <v>85</v>
      </c>
      <c r="E1983" s="9">
        <f>_xlfn.XLOOKUP(C1983,提成标准!C:C,提成标准!H:H,"")</f>
        <v>0.1</v>
      </c>
      <c r="F1983" s="9">
        <f t="shared" si="101"/>
        <v>8.5</v>
      </c>
      <c r="G1983" s="9">
        <f>_xlfn.XLOOKUP(I1983,过机服务商重量差!A:A,过机服务商重量差!L:L)</f>
        <v>85</v>
      </c>
      <c r="H1983" s="9" t="str">
        <f ca="1">IFERROR(LOOKUP(1,0/((B1983=名单!B:B)*(VALUE(AY1983)&gt;=名单!E:E)*(VALUE(AY1983)&lt;=名单!G:G)*(AA1983="正常走货")),名单!H:H),"否")</f>
        <v>否</v>
      </c>
      <c r="I1983" s="64" t="s">
        <v>6003</v>
      </c>
      <c r="J1983" s="64" t="s">
        <v>6005</v>
      </c>
      <c r="L1983" s="65" t="s">
        <v>428</v>
      </c>
      <c r="N1983" s="64" t="s">
        <v>18</v>
      </c>
      <c r="O1983" s="66"/>
      <c r="P1983" s="66"/>
      <c r="T1983" s="66"/>
      <c r="U1983" s="65" t="s">
        <v>199</v>
      </c>
      <c r="V1983" s="65" t="s">
        <v>14442</v>
      </c>
      <c r="W1983" s="66"/>
      <c r="Y1983" s="66"/>
      <c r="Z1983" s="66"/>
      <c r="AA1983" s="65" t="s">
        <v>14382</v>
      </c>
      <c r="AQ1983" s="64">
        <v>425</v>
      </c>
      <c r="AV1983" s="66"/>
      <c r="AX1983" s="66"/>
      <c r="AY1983" s="67" t="s">
        <v>16379</v>
      </c>
      <c r="BE1983" s="66"/>
    </row>
    <row r="1984" spans="1:58">
      <c r="A1984" s="9" t="str">
        <f t="shared" si="99"/>
        <v>2026-01</v>
      </c>
      <c r="B1984" s="9" t="str">
        <f>_xlfn.XLOOKUP(I1984,过机服务商重量差!A:A,过机服务商重量差!G:G)</f>
        <v>玉麒麟</v>
      </c>
      <c r="C1984" s="9" t="str">
        <f>IF(N1984="FBA","主营产品",IF(N1984="专线","专线",LOOKUP(1,0/((G1984&gt;=提成标准!D:D)*(G1984&lt;提成标准!E:E)),提成标准!C:C)))</f>
        <v>快递大货</v>
      </c>
      <c r="D1984" s="9">
        <f t="shared" si="100"/>
        <v>36</v>
      </c>
      <c r="E1984" s="9">
        <f>_xlfn.XLOOKUP(C1984,提成标准!C:C,提成标准!H:H,"")</f>
        <v>0.1</v>
      </c>
      <c r="F1984" s="9">
        <f t="shared" si="101"/>
        <v>3.6</v>
      </c>
      <c r="G1984" s="9">
        <f>_xlfn.XLOOKUP(I1984,过机服务商重量差!A:A,过机服务商重量差!L:L)</f>
        <v>36</v>
      </c>
      <c r="H1984" s="9" t="str">
        <f ca="1">IFERROR(LOOKUP(1,0/((B1984=名单!B:B)*(VALUE(AY1984)&gt;=名单!E:E)*(VALUE(AY1984)&lt;=名单!G:G)*(AA1984="正常走货")),名单!H:H),"否")</f>
        <v>否</v>
      </c>
      <c r="I1984" s="64" t="s">
        <v>6006</v>
      </c>
      <c r="J1984" s="64" t="s">
        <v>6008</v>
      </c>
      <c r="L1984" s="65" t="s">
        <v>17</v>
      </c>
      <c r="N1984" s="64" t="s">
        <v>18</v>
      </c>
      <c r="O1984" s="66"/>
      <c r="P1984" s="66"/>
      <c r="T1984" s="66"/>
      <c r="U1984" s="65" t="s">
        <v>558</v>
      </c>
      <c r="V1984" s="65" t="s">
        <v>14413</v>
      </c>
      <c r="W1984" s="66"/>
      <c r="Y1984" s="66"/>
      <c r="Z1984" s="66"/>
      <c r="AA1984" s="65" t="s">
        <v>14382</v>
      </c>
      <c r="AQ1984" s="64">
        <v>1.29999999999995</v>
      </c>
      <c r="AV1984" s="66"/>
      <c r="AX1984" s="66"/>
      <c r="AY1984" s="67" t="s">
        <v>16380</v>
      </c>
      <c r="BC1984" s="66"/>
    </row>
    <row r="1985" spans="1:58">
      <c r="A1985" s="9" t="str">
        <f t="shared" si="99"/>
        <v>2026-01</v>
      </c>
      <c r="B1985" s="9" t="str">
        <f>_xlfn.XLOOKUP(I1985,过机服务商重量差!A:A,过机服务商重量差!G:G)</f>
        <v>玉麒麟</v>
      </c>
      <c r="C1985" s="9" t="str">
        <f>IF(N1985="FBA","主营产品",IF(N1985="专线","专线",LOOKUP(1,0/((G1985&gt;=提成标准!D:D)*(G1985&lt;提成标准!E:E)),提成标准!C:C)))</f>
        <v>快递小货</v>
      </c>
      <c r="D1985" s="9">
        <f t="shared" si="100"/>
        <v>1</v>
      </c>
      <c r="E1985" s="9">
        <f>_xlfn.XLOOKUP(C1985,提成标准!C:C,提成标准!H:H,"")</f>
        <v>2</v>
      </c>
      <c r="F1985" s="9">
        <f t="shared" si="101"/>
        <v>2</v>
      </c>
      <c r="G1985" s="9">
        <f>_xlfn.XLOOKUP(I1985,过机服务商重量差!A:A,过机服务商重量差!L:L)</f>
        <v>2.5</v>
      </c>
      <c r="H1985" s="9" t="str">
        <f ca="1">IFERROR(LOOKUP(1,0/((B1985=名单!B:B)*(VALUE(AY1985)&gt;=名单!E:E)*(VALUE(AY1985)&lt;=名单!G:G)*(AA1985="正常走货")),名单!H:H),"否")</f>
        <v>否</v>
      </c>
      <c r="I1985" s="64" t="s">
        <v>6009</v>
      </c>
      <c r="J1985" s="64" t="s">
        <v>6011</v>
      </c>
      <c r="L1985" s="64" t="s">
        <v>17</v>
      </c>
      <c r="N1985" s="64" t="s">
        <v>18</v>
      </c>
      <c r="O1985" s="66"/>
      <c r="P1985" s="66"/>
      <c r="T1985" s="66"/>
      <c r="U1985" s="65" t="s">
        <v>86</v>
      </c>
      <c r="V1985" s="65" t="s">
        <v>14381</v>
      </c>
      <c r="W1985" s="66"/>
      <c r="Y1985" s="66"/>
      <c r="Z1985" s="66"/>
      <c r="AA1985" s="65" t="s">
        <v>14382</v>
      </c>
      <c r="AQ1985" s="64">
        <v>44.2</v>
      </c>
      <c r="AU1985" s="66"/>
      <c r="AV1985" s="66"/>
      <c r="AX1985" s="66"/>
      <c r="AY1985" s="67" t="s">
        <v>16381</v>
      </c>
      <c r="BE1985" s="66"/>
      <c r="BF1985" s="66"/>
    </row>
    <row r="1986" spans="1:58">
      <c r="A1986" s="9" t="str">
        <f t="shared" si="99"/>
        <v>2026-01</v>
      </c>
      <c r="B1986" s="9" t="str">
        <f>_xlfn.XLOOKUP(I1986,过机服务商重量差!A:A,过机服务商重量差!G:G)</f>
        <v>无崖子</v>
      </c>
      <c r="C1986" s="9" t="str">
        <f>IF(N1986="FBA","主营产品",IF(N1986="专线","专线",LOOKUP(1,0/((G1986&gt;=提成标准!D:D)*(G1986&lt;提成标准!E:E)),提成标准!C:C)))</f>
        <v>快递小货</v>
      </c>
      <c r="D1986" s="9">
        <f t="shared" si="100"/>
        <v>1</v>
      </c>
      <c r="E1986" s="9">
        <f>_xlfn.XLOOKUP(C1986,提成标准!C:C,提成标准!H:H,"")</f>
        <v>2</v>
      </c>
      <c r="F1986" s="9">
        <f t="shared" si="101"/>
        <v>2</v>
      </c>
      <c r="G1986" s="9">
        <f>_xlfn.XLOOKUP(I1986,过机服务商重量差!A:A,过机服务商重量差!L:L)</f>
        <v>0.5</v>
      </c>
      <c r="H1986" s="9" t="str">
        <f ca="1">IFERROR(LOOKUP(1,0/((B1986=名单!B:B)*(VALUE(AY1986)&gt;=名单!E:E)*(VALUE(AY1986)&lt;=名单!G:G)*(AA1986="正常走货")),名单!H:H),"否")</f>
        <v>是</v>
      </c>
      <c r="I1986" s="64" t="s">
        <v>6012</v>
      </c>
      <c r="J1986" s="64" t="s">
        <v>6014</v>
      </c>
      <c r="L1986" s="65" t="s">
        <v>336</v>
      </c>
      <c r="N1986" s="64" t="s">
        <v>18</v>
      </c>
      <c r="O1986" s="66"/>
      <c r="P1986" s="66"/>
      <c r="T1986" s="66"/>
      <c r="U1986" s="65" t="s">
        <v>161</v>
      </c>
      <c r="V1986" s="65" t="s">
        <v>14381</v>
      </c>
      <c r="W1986" s="66"/>
      <c r="Y1986" s="66"/>
      <c r="Z1986" s="66"/>
      <c r="AA1986" s="65" t="s">
        <v>14382</v>
      </c>
      <c r="AQ1986" s="64">
        <v>23.72</v>
      </c>
      <c r="AU1986" s="66"/>
      <c r="AV1986" s="66"/>
      <c r="AW1986" s="66"/>
      <c r="AX1986" s="66"/>
      <c r="AY1986" s="67" t="s">
        <v>16382</v>
      </c>
      <c r="BE1986" s="66"/>
    </row>
    <row r="1987" spans="1:58">
      <c r="A1987" s="9" t="str">
        <f t="shared" si="99"/>
        <v>2026-01</v>
      </c>
      <c r="B1987" s="9" t="str">
        <f>_xlfn.XLOOKUP(I1987,过机服务商重量差!A:A,过机服务商重量差!G:G)</f>
        <v>无崖子</v>
      </c>
      <c r="C1987" s="9" t="str">
        <f>IF(N1987="FBA","主营产品",IF(N1987="专线","专线",LOOKUP(1,0/((G1987&gt;=提成标准!D:D)*(G1987&lt;提成标准!E:E)),提成标准!C:C)))</f>
        <v>快递小货</v>
      </c>
      <c r="D1987" s="9">
        <f t="shared" si="100"/>
        <v>1</v>
      </c>
      <c r="E1987" s="9">
        <f>_xlfn.XLOOKUP(C1987,提成标准!C:C,提成标准!H:H,"")</f>
        <v>2</v>
      </c>
      <c r="F1987" s="9">
        <f t="shared" si="101"/>
        <v>2</v>
      </c>
      <c r="G1987" s="9">
        <f>_xlfn.XLOOKUP(I1987,过机服务商重量差!A:A,过机服务商重量差!L:L)</f>
        <v>2.5</v>
      </c>
      <c r="H1987" s="9" t="str">
        <f ca="1">IFERROR(LOOKUP(1,0/((B1987=名单!B:B)*(VALUE(AY1987)&gt;=名单!E:E)*(VALUE(AY1987)&lt;=名单!G:G)*(AA1987="正常走货")),名单!H:H),"否")</f>
        <v>是</v>
      </c>
      <c r="I1987" s="64" t="s">
        <v>6015</v>
      </c>
      <c r="J1987" s="64" t="s">
        <v>6017</v>
      </c>
      <c r="L1987" s="65" t="s">
        <v>160</v>
      </c>
      <c r="N1987" s="64" t="s">
        <v>18</v>
      </c>
      <c r="O1987" s="66"/>
      <c r="P1987" s="66"/>
      <c r="T1987" s="66"/>
      <c r="U1987" s="65" t="s">
        <v>86</v>
      </c>
      <c r="V1987" s="65" t="s">
        <v>14381</v>
      </c>
      <c r="W1987" s="66"/>
      <c r="Y1987" s="66"/>
      <c r="Z1987" s="66"/>
      <c r="AA1987" s="65" t="s">
        <v>14382</v>
      </c>
      <c r="AQ1987" s="64">
        <v>10.49</v>
      </c>
      <c r="AV1987" s="66"/>
      <c r="AX1987" s="66"/>
      <c r="AY1987" s="67" t="s">
        <v>16383</v>
      </c>
      <c r="BC1987" s="66"/>
      <c r="BE1987" s="66"/>
    </row>
    <row r="1988" spans="1:58">
      <c r="A1988" s="9" t="str">
        <f t="shared" si="99"/>
        <v>2026-01</v>
      </c>
      <c r="B1988" s="9" t="str">
        <f>_xlfn.XLOOKUP(I1988,过机服务商重量差!A:A,过机服务商重量差!G:G)</f>
        <v>玉麒麟</v>
      </c>
      <c r="C1988" s="9" t="str">
        <f>IF(N1988="FBA","主营产品",IF(N1988="专线","专线",LOOKUP(1,0/((G1988&gt;=提成标准!D:D)*(G1988&lt;提成标准!E:E)),提成标准!C:C)))</f>
        <v>快递小货</v>
      </c>
      <c r="D1988" s="9">
        <f t="shared" si="100"/>
        <v>1</v>
      </c>
      <c r="E1988" s="9">
        <f>_xlfn.XLOOKUP(C1988,提成标准!C:C,提成标准!H:H,"")</f>
        <v>2</v>
      </c>
      <c r="F1988" s="9">
        <f t="shared" si="101"/>
        <v>2</v>
      </c>
      <c r="G1988" s="9">
        <f>_xlfn.XLOOKUP(I1988,过机服务商重量差!A:A,过机服务商重量差!L:L)</f>
        <v>0.5</v>
      </c>
      <c r="H1988" s="9" t="str">
        <f ca="1">IFERROR(LOOKUP(1,0/((B1988=名单!B:B)*(VALUE(AY1988)&gt;=名单!E:E)*(VALUE(AY1988)&lt;=名单!G:G)*(AA1988="正常走货")),名单!H:H),"否")</f>
        <v>否</v>
      </c>
      <c r="I1988" s="64" t="s">
        <v>6018</v>
      </c>
      <c r="J1988" s="64" t="s">
        <v>6020</v>
      </c>
      <c r="L1988" s="65" t="s">
        <v>17</v>
      </c>
      <c r="N1988" s="64" t="s">
        <v>18</v>
      </c>
      <c r="O1988" s="66"/>
      <c r="P1988" s="66"/>
      <c r="T1988" s="66"/>
      <c r="U1988" s="65" t="s">
        <v>86</v>
      </c>
      <c r="V1988" s="65" t="s">
        <v>14381</v>
      </c>
      <c r="W1988" s="66"/>
      <c r="Y1988" s="66"/>
      <c r="Z1988" s="66"/>
      <c r="AA1988" s="65" t="s">
        <v>14382</v>
      </c>
      <c r="AQ1988" s="64">
        <v>23.4</v>
      </c>
      <c r="AV1988" s="66"/>
      <c r="AX1988" s="66"/>
      <c r="AY1988" s="67" t="s">
        <v>16384</v>
      </c>
      <c r="BE1988" s="66"/>
    </row>
    <row r="1989" spans="1:58">
      <c r="A1989" s="9" t="str">
        <f t="shared" si="99"/>
        <v>2026-01</v>
      </c>
      <c r="B1989" s="9" t="str">
        <f>_xlfn.XLOOKUP(I1989,过机服务商重量差!A:A,过机服务商重量差!G:G)</f>
        <v>玉麒麟</v>
      </c>
      <c r="C1989" s="9" t="str">
        <f>IF(N1989="FBA","主营产品",IF(N1989="专线","专线",LOOKUP(1,0/((G1989&gt;=提成标准!D:D)*(G1989&lt;提成标准!E:E)),提成标准!C:C)))</f>
        <v>快递小货</v>
      </c>
      <c r="D1989" s="9">
        <f t="shared" si="100"/>
        <v>1</v>
      </c>
      <c r="E1989" s="9">
        <f>_xlfn.XLOOKUP(C1989,提成标准!C:C,提成标准!H:H,"")</f>
        <v>2</v>
      </c>
      <c r="F1989" s="9">
        <f t="shared" si="101"/>
        <v>2</v>
      </c>
      <c r="G1989" s="9">
        <f>_xlfn.XLOOKUP(I1989,过机服务商重量差!A:A,过机服务商重量差!L:L)</f>
        <v>5.5</v>
      </c>
      <c r="H1989" s="9" t="str">
        <f ca="1">IFERROR(LOOKUP(1,0/((B1989=名单!B:B)*(VALUE(AY1989)&gt;=名单!E:E)*(VALUE(AY1989)&lt;=名单!G:G)*(AA1989="正常走货")),名单!H:H),"否")</f>
        <v>否</v>
      </c>
      <c r="I1989" s="64" t="s">
        <v>6021</v>
      </c>
      <c r="J1989" s="64" t="s">
        <v>6023</v>
      </c>
      <c r="L1989" s="65" t="s">
        <v>17</v>
      </c>
      <c r="N1989" s="64" t="s">
        <v>18</v>
      </c>
      <c r="O1989" s="66"/>
      <c r="P1989" s="66"/>
      <c r="T1989" s="66"/>
      <c r="U1989" s="65" t="s">
        <v>408</v>
      </c>
      <c r="V1989" s="65" t="s">
        <v>14381</v>
      </c>
      <c r="W1989" s="66"/>
      <c r="Y1989" s="66"/>
      <c r="Z1989" s="66"/>
      <c r="AA1989" s="65" t="s">
        <v>14382</v>
      </c>
      <c r="AQ1989" s="64">
        <v>103</v>
      </c>
      <c r="AV1989" s="66"/>
      <c r="AX1989" s="66"/>
      <c r="AY1989" s="67" t="s">
        <v>16385</v>
      </c>
      <c r="BC1989" s="66"/>
      <c r="BE1989" s="66"/>
    </row>
    <row r="1990" spans="1:58">
      <c r="A1990" s="9" t="str">
        <f t="shared" si="99"/>
        <v>2026-01</v>
      </c>
      <c r="B1990" s="9" t="str">
        <f>_xlfn.XLOOKUP(I1990,过机服务商重量差!A:A,过机服务商重量差!G:G)</f>
        <v>玉麒麟</v>
      </c>
      <c r="C1990" s="9" t="str">
        <f>IF(N1990="FBA","主营产品",IF(N1990="专线","专线",LOOKUP(1,0/((G1990&gt;=提成标准!D:D)*(G1990&lt;提成标准!E:E)),提成标准!C:C)))</f>
        <v>快递小货</v>
      </c>
      <c r="D1990" s="9">
        <f t="shared" si="100"/>
        <v>1</v>
      </c>
      <c r="E1990" s="9">
        <f>_xlfn.XLOOKUP(C1990,提成标准!C:C,提成标准!H:H,"")</f>
        <v>2</v>
      </c>
      <c r="F1990" s="9">
        <f t="shared" si="101"/>
        <v>2</v>
      </c>
      <c r="G1990" s="9">
        <f>_xlfn.XLOOKUP(I1990,过机服务商重量差!A:A,过机服务商重量差!L:L)</f>
        <v>17</v>
      </c>
      <c r="H1990" s="9" t="str">
        <f ca="1">IFERROR(LOOKUP(1,0/((B1990=名单!B:B)*(VALUE(AY1990)&gt;=名单!E:E)*(VALUE(AY1990)&lt;=名单!G:G)*(AA1990="正常走货")),名单!H:H),"否")</f>
        <v>否</v>
      </c>
      <c r="I1990" s="64" t="s">
        <v>6024</v>
      </c>
      <c r="J1990" s="64" t="s">
        <v>6026</v>
      </c>
      <c r="L1990" s="65" t="s">
        <v>17</v>
      </c>
      <c r="N1990" s="64" t="s">
        <v>18</v>
      </c>
      <c r="O1990" s="66"/>
      <c r="P1990" s="66"/>
      <c r="T1990" s="66"/>
      <c r="U1990" s="65" t="s">
        <v>227</v>
      </c>
      <c r="V1990" s="65" t="s">
        <v>14413</v>
      </c>
      <c r="W1990" s="66"/>
      <c r="Y1990" s="66"/>
      <c r="Z1990" s="66"/>
      <c r="AA1990" s="65" t="s">
        <v>14382</v>
      </c>
      <c r="AQ1990" s="64">
        <v>216.8</v>
      </c>
      <c r="AV1990" s="66"/>
      <c r="AX1990" s="66"/>
      <c r="AY1990" s="67" t="s">
        <v>16386</v>
      </c>
      <c r="BE1990" s="66"/>
    </row>
    <row r="1991" spans="1:58">
      <c r="A1991" s="9" t="str">
        <f t="shared" si="99"/>
        <v>2026-01</v>
      </c>
      <c r="B1991" s="9" t="str">
        <f>_xlfn.XLOOKUP(I1991,过机服务商重量差!A:A,过机服务商重量差!G:G)</f>
        <v>玉麒麟</v>
      </c>
      <c r="C1991" s="9" t="str">
        <f>IF(N1991="FBA","主营产品",IF(N1991="专线","专线",LOOKUP(1,0/((G1991&gt;=提成标准!D:D)*(G1991&lt;提成标准!E:E)),提成标准!C:C)))</f>
        <v>快递小货</v>
      </c>
      <c r="D1991" s="9">
        <f t="shared" si="100"/>
        <v>1</v>
      </c>
      <c r="E1991" s="9">
        <f>_xlfn.XLOOKUP(C1991,提成标准!C:C,提成标准!H:H,"")</f>
        <v>2</v>
      </c>
      <c r="F1991" s="9">
        <f t="shared" si="101"/>
        <v>2</v>
      </c>
      <c r="G1991" s="9">
        <f>_xlfn.XLOOKUP(I1991,过机服务商重量差!A:A,过机服务商重量差!L:L)</f>
        <v>2.5</v>
      </c>
      <c r="H1991" s="9" t="str">
        <f ca="1">IFERROR(LOOKUP(1,0/((B1991=名单!B:B)*(VALUE(AY1991)&gt;=名单!E:E)*(VALUE(AY1991)&lt;=名单!G:G)*(AA1991="正常走货")),名单!H:H),"否")</f>
        <v>否</v>
      </c>
      <c r="I1991" s="64" t="s">
        <v>6027</v>
      </c>
      <c r="J1991" s="64" t="s">
        <v>6029</v>
      </c>
      <c r="L1991" s="65" t="s">
        <v>17</v>
      </c>
      <c r="N1991" s="64" t="s">
        <v>18</v>
      </c>
      <c r="O1991" s="66"/>
      <c r="P1991" s="66"/>
      <c r="T1991" s="66"/>
      <c r="U1991" s="65" t="s">
        <v>4078</v>
      </c>
      <c r="V1991" s="65" t="s">
        <v>14389</v>
      </c>
      <c r="W1991" s="66"/>
      <c r="Y1991" s="66"/>
      <c r="Z1991" s="66"/>
      <c r="AA1991" s="65" t="s">
        <v>14382</v>
      </c>
      <c r="AQ1991" s="64">
        <v>151.7</v>
      </c>
      <c r="AV1991" s="66"/>
      <c r="AX1991" s="66"/>
      <c r="AY1991" s="67" t="s">
        <v>16387</v>
      </c>
      <c r="BC1991" s="66"/>
      <c r="BE1991" s="66"/>
    </row>
    <row r="1992" spans="1:58">
      <c r="A1992" s="9" t="str">
        <f t="shared" si="99"/>
        <v>2026-01</v>
      </c>
      <c r="B1992" s="9" t="str">
        <f>_xlfn.XLOOKUP(I1992,过机服务商重量差!A:A,过机服务商重量差!G:G)</f>
        <v>帅时莹</v>
      </c>
      <c r="C1992" s="9" t="str">
        <f>IF(N1992="FBA","主营产品",IF(N1992="专线","专线",LOOKUP(1,0/((G1992&gt;=提成标准!D:D)*(G1992&lt;提成标准!E:E)),提成标准!C:C)))</f>
        <v>快递大货</v>
      </c>
      <c r="D1992" s="9">
        <f t="shared" si="100"/>
        <v>22</v>
      </c>
      <c r="E1992" s="9">
        <f>_xlfn.XLOOKUP(C1992,提成标准!C:C,提成标准!H:H,"")</f>
        <v>0.1</v>
      </c>
      <c r="F1992" s="9">
        <f t="shared" si="101"/>
        <v>2.2</v>
      </c>
      <c r="G1992" s="9">
        <f>_xlfn.XLOOKUP(I1992,过机服务商重量差!A:A,过机服务商重量差!L:L)</f>
        <v>22</v>
      </c>
      <c r="H1992" s="9" t="str">
        <f ca="1">IFERROR(LOOKUP(1,0/((B1992=名单!B:B)*(VALUE(AY1992)&gt;=名单!E:E)*(VALUE(AY1992)&lt;=名单!G:G)*(AA1992="正常走货")),名单!H:H),"否")</f>
        <v>否</v>
      </c>
      <c r="I1992" s="64" t="s">
        <v>6030</v>
      </c>
      <c r="J1992" s="64" t="s">
        <v>6032</v>
      </c>
      <c r="L1992" s="65" t="s">
        <v>186</v>
      </c>
      <c r="N1992" s="64" t="s">
        <v>18</v>
      </c>
      <c r="O1992" s="66"/>
      <c r="P1992" s="66"/>
      <c r="T1992" s="66"/>
      <c r="U1992" s="65" t="s">
        <v>99</v>
      </c>
      <c r="V1992" s="65" t="s">
        <v>14413</v>
      </c>
      <c r="W1992" s="66"/>
      <c r="Y1992" s="66"/>
      <c r="Z1992" s="66"/>
      <c r="AA1992" s="65" t="s">
        <v>14382</v>
      </c>
      <c r="AQ1992" s="64">
        <v>57.2</v>
      </c>
      <c r="AU1992" s="66"/>
      <c r="AV1992" s="66"/>
      <c r="AX1992" s="66"/>
      <c r="AY1992" s="67" t="s">
        <v>16388</v>
      </c>
      <c r="BE1992" s="66"/>
    </row>
    <row r="1993" spans="1:58">
      <c r="A1993" s="9" t="str">
        <f t="shared" si="99"/>
        <v>2026-01</v>
      </c>
      <c r="B1993" s="9" t="str">
        <f>_xlfn.XLOOKUP(I1993,过机服务商重量差!A:A,过机服务商重量差!G:G)</f>
        <v>帅时莹</v>
      </c>
      <c r="C1993" s="9" t="str">
        <f>IF(N1993="FBA","主营产品",IF(N1993="专线","专线",LOOKUP(1,0/((G1993&gt;=提成标准!D:D)*(G1993&lt;提成标准!E:E)),提成标准!C:C)))</f>
        <v>快递小货</v>
      </c>
      <c r="D1993" s="9">
        <f t="shared" si="100"/>
        <v>1</v>
      </c>
      <c r="E1993" s="9">
        <f>_xlfn.XLOOKUP(C1993,提成标准!C:C,提成标准!H:H,"")</f>
        <v>2</v>
      </c>
      <c r="F1993" s="9">
        <f t="shared" si="101"/>
        <v>2</v>
      </c>
      <c r="G1993" s="9">
        <f>_xlfn.XLOOKUP(I1993,过机服务商重量差!A:A,过机服务商重量差!L:L)</f>
        <v>13</v>
      </c>
      <c r="H1993" s="9" t="str">
        <f ca="1">IFERROR(LOOKUP(1,0/((B1993=名单!B:B)*(VALUE(AY1993)&gt;=名单!E:E)*(VALUE(AY1993)&lt;=名单!G:G)*(AA1993="正常走货")),名单!H:H),"否")</f>
        <v>否</v>
      </c>
      <c r="I1993" s="64" t="s">
        <v>6033</v>
      </c>
      <c r="J1993" s="64" t="s">
        <v>6035</v>
      </c>
      <c r="L1993" s="65" t="s">
        <v>1184</v>
      </c>
      <c r="N1993" s="64" t="s">
        <v>18</v>
      </c>
      <c r="O1993" s="66"/>
      <c r="P1993" s="66"/>
      <c r="T1993" s="66"/>
      <c r="U1993" s="65" t="s">
        <v>442</v>
      </c>
      <c r="V1993" s="65" t="s">
        <v>14413</v>
      </c>
      <c r="W1993" s="66"/>
      <c r="Y1993" s="66"/>
      <c r="Z1993" s="66"/>
      <c r="AA1993" s="65" t="s">
        <v>14382</v>
      </c>
      <c r="AQ1993" s="64">
        <v>78</v>
      </c>
      <c r="AV1993" s="66"/>
      <c r="AW1993" s="66"/>
      <c r="AX1993" s="66"/>
      <c r="AY1993" s="67" t="s">
        <v>16389</v>
      </c>
      <c r="BE1993" s="66"/>
    </row>
    <row r="1994" spans="1:58">
      <c r="A1994" s="9" t="str">
        <f t="shared" si="99"/>
        <v>2026-01</v>
      </c>
      <c r="B1994" s="9" t="str">
        <f>_xlfn.XLOOKUP(I1994,过机服务商重量差!A:A,过机服务商重量差!G:G)</f>
        <v>无崖子</v>
      </c>
      <c r="C1994" s="9" t="str">
        <f>IF(N1994="FBA","主营产品",IF(N1994="专线","专线",LOOKUP(1,0/((G1994&gt;=提成标准!D:D)*(G1994&lt;提成标准!E:E)),提成标准!C:C)))</f>
        <v>快递大货</v>
      </c>
      <c r="D1994" s="9">
        <f t="shared" si="100"/>
        <v>34</v>
      </c>
      <c r="E1994" s="9">
        <f>_xlfn.XLOOKUP(C1994,提成标准!C:C,提成标准!H:H,"")</f>
        <v>0.1</v>
      </c>
      <c r="F1994" s="9">
        <f t="shared" si="101"/>
        <v>3.4</v>
      </c>
      <c r="G1994" s="9">
        <f>_xlfn.XLOOKUP(I1994,过机服务商重量差!A:A,过机服务商重量差!L:L)</f>
        <v>34</v>
      </c>
      <c r="H1994" s="9" t="str">
        <f ca="1">IFERROR(LOOKUP(1,0/((B1994=名单!B:B)*(VALUE(AY1994)&gt;=名单!E:E)*(VALUE(AY1994)&lt;=名单!G:G)*(AA1994="正常走货")),名单!H:H),"否")</f>
        <v>是</v>
      </c>
      <c r="I1994" s="64" t="s">
        <v>6036</v>
      </c>
      <c r="J1994" s="64" t="s">
        <v>6038</v>
      </c>
      <c r="L1994" s="65" t="s">
        <v>1188</v>
      </c>
      <c r="N1994" s="64" t="s">
        <v>18</v>
      </c>
      <c r="O1994" s="66"/>
      <c r="P1994" s="66"/>
      <c r="T1994" s="66"/>
      <c r="U1994" s="65" t="s">
        <v>442</v>
      </c>
      <c r="V1994" s="65" t="s">
        <v>14413</v>
      </c>
      <c r="W1994" s="66"/>
      <c r="Y1994" s="66"/>
      <c r="Z1994" s="66"/>
      <c r="AA1994" s="65" t="s">
        <v>14382</v>
      </c>
      <c r="AQ1994" s="64">
        <v>87.5899999999997</v>
      </c>
      <c r="AU1994" s="66"/>
      <c r="AV1994" s="66"/>
      <c r="AW1994" s="66"/>
      <c r="AX1994" s="66"/>
      <c r="AY1994" s="67" t="s">
        <v>16390</v>
      </c>
      <c r="BE1994" s="66"/>
    </row>
    <row r="1995" spans="1:58">
      <c r="A1995" s="9" t="str">
        <f t="shared" si="99"/>
        <v>2026-01</v>
      </c>
      <c r="B1995" s="9" t="str">
        <f>_xlfn.XLOOKUP(I1995,过机服务商重量差!A:A,过机服务商重量差!G:G)</f>
        <v>无崖子</v>
      </c>
      <c r="C1995" s="9" t="str">
        <f>IF(N1995="FBA","主营产品",IF(N1995="专线","专线",LOOKUP(1,0/((G1995&gt;=提成标准!D:D)*(G1995&lt;提成标准!E:E)),提成标准!C:C)))</f>
        <v>快递小货</v>
      </c>
      <c r="D1995" s="9">
        <f t="shared" si="100"/>
        <v>1</v>
      </c>
      <c r="E1995" s="9">
        <f>_xlfn.XLOOKUP(C1995,提成标准!C:C,提成标准!H:H,"")</f>
        <v>2</v>
      </c>
      <c r="F1995" s="9">
        <f t="shared" si="101"/>
        <v>2</v>
      </c>
      <c r="G1995" s="9">
        <f>_xlfn.XLOOKUP(I1995,过机服务商重量差!A:A,过机服务商重量差!L:L)</f>
        <v>9</v>
      </c>
      <c r="H1995" s="9" t="str">
        <f ca="1">IFERROR(LOOKUP(1,0/((B1995=名单!B:B)*(VALUE(AY1995)&gt;=名单!E:E)*(VALUE(AY1995)&lt;=名单!G:G)*(AA1995="正常走货")),名单!H:H),"否")</f>
        <v>是</v>
      </c>
      <c r="I1995" s="64" t="s">
        <v>6039</v>
      </c>
      <c r="J1995" s="64" t="s">
        <v>6041</v>
      </c>
      <c r="L1995" s="65" t="s">
        <v>1188</v>
      </c>
      <c r="N1995" s="64" t="s">
        <v>18</v>
      </c>
      <c r="O1995" s="66"/>
      <c r="P1995" s="66"/>
      <c r="T1995" s="66"/>
      <c r="U1995" s="65" t="s">
        <v>442</v>
      </c>
      <c r="V1995" s="65" t="s">
        <v>14413</v>
      </c>
      <c r="W1995" s="66"/>
      <c r="Y1995" s="66"/>
      <c r="Z1995" s="66"/>
      <c r="AA1995" s="65" t="s">
        <v>14382</v>
      </c>
      <c r="AQ1995" s="64">
        <v>111.6</v>
      </c>
      <c r="AV1995" s="66"/>
      <c r="AX1995" s="66"/>
      <c r="AY1995" s="67" t="s">
        <v>16391</v>
      </c>
      <c r="BE1995" s="66"/>
    </row>
    <row r="1996" spans="1:58">
      <c r="A1996" s="9" t="str">
        <f t="shared" si="99"/>
        <v>2026-01</v>
      </c>
      <c r="B1996" s="9" t="str">
        <f>_xlfn.XLOOKUP(I1996,过机服务商重量差!A:A,过机服务商重量差!G:G)</f>
        <v>风清扬</v>
      </c>
      <c r="C1996" s="9" t="str">
        <f>IF(N1996="FBA","主营产品",IF(N1996="专线","专线",LOOKUP(1,0/((G1996&gt;=提成标准!D:D)*(G1996&lt;提成标准!E:E)),提成标准!C:C)))</f>
        <v>快递大货</v>
      </c>
      <c r="D1996" s="9">
        <f t="shared" si="100"/>
        <v>196</v>
      </c>
      <c r="E1996" s="9">
        <f>_xlfn.XLOOKUP(C1996,提成标准!C:C,提成标准!H:H,"")</f>
        <v>0.1</v>
      </c>
      <c r="F1996" s="9">
        <f t="shared" si="101"/>
        <v>19.6</v>
      </c>
      <c r="G1996" s="9">
        <f>_xlfn.XLOOKUP(I1996,过机服务商重量差!A:A,过机服务商重量差!L:L)</f>
        <v>196</v>
      </c>
      <c r="H1996" s="9" t="str">
        <f ca="1">IFERROR(LOOKUP(1,0/((B1996=名单!B:B)*(VALUE(AY1996)&gt;=名单!E:E)*(VALUE(AY1996)&lt;=名单!G:G)*(AA1996="正常走货")),名单!H:H),"否")</f>
        <v>否</v>
      </c>
      <c r="I1996" s="64" t="s">
        <v>6042</v>
      </c>
      <c r="J1996" s="64" t="s">
        <v>50</v>
      </c>
      <c r="L1996" s="65" t="s">
        <v>194</v>
      </c>
      <c r="N1996" s="64" t="s">
        <v>18</v>
      </c>
      <c r="O1996" s="66"/>
      <c r="P1996" s="66"/>
      <c r="T1996" s="66"/>
      <c r="U1996" s="65" t="s">
        <v>1194</v>
      </c>
      <c r="V1996" s="65" t="s">
        <v>14581</v>
      </c>
      <c r="W1996" s="66"/>
      <c r="Y1996" s="66"/>
      <c r="Z1996" s="66"/>
      <c r="AA1996" s="65" t="s">
        <v>14382</v>
      </c>
      <c r="AB1996" s="66"/>
      <c r="AQ1996" s="64">
        <v>215.6</v>
      </c>
      <c r="AV1996" s="66"/>
      <c r="AX1996" s="66"/>
      <c r="AY1996" s="67" t="s">
        <v>16392</v>
      </c>
      <c r="BC1996" s="66"/>
      <c r="BE1996" s="66"/>
    </row>
    <row r="1997" spans="1:58">
      <c r="A1997" s="9" t="str">
        <f t="shared" si="99"/>
        <v>2026-01</v>
      </c>
      <c r="B1997" s="9" t="str">
        <f>_xlfn.XLOOKUP(I1997,过机服务商重量差!A:A,过机服务商重量差!G:G)</f>
        <v>玉麒麟</v>
      </c>
      <c r="C1997" s="9" t="str">
        <f>IF(N1997="FBA","主营产品",IF(N1997="专线","专线",LOOKUP(1,0/((G1997&gt;=提成标准!D:D)*(G1997&lt;提成标准!E:E)),提成标准!C:C)))</f>
        <v>快递小货</v>
      </c>
      <c r="D1997" s="9">
        <f t="shared" si="100"/>
        <v>1</v>
      </c>
      <c r="E1997" s="9">
        <f>_xlfn.XLOOKUP(C1997,提成标准!C:C,提成标准!H:H,"")</f>
        <v>2</v>
      </c>
      <c r="F1997" s="9">
        <f t="shared" si="101"/>
        <v>2</v>
      </c>
      <c r="G1997" s="9">
        <f>_xlfn.XLOOKUP(I1997,过机服务商重量差!A:A,过机服务商重量差!L:L)</f>
        <v>4.5</v>
      </c>
      <c r="H1997" s="9" t="str">
        <f ca="1">IFERROR(LOOKUP(1,0/((B1997=名单!B:B)*(VALUE(AY1997)&gt;=名单!E:E)*(VALUE(AY1997)&lt;=名单!G:G)*(AA1997="正常走货")),名单!H:H),"否")</f>
        <v>否</v>
      </c>
      <c r="I1997" s="64" t="s">
        <v>6044</v>
      </c>
      <c r="J1997" s="64" t="s">
        <v>6046</v>
      </c>
      <c r="L1997" s="65" t="s">
        <v>17</v>
      </c>
      <c r="N1997" s="64" t="s">
        <v>18</v>
      </c>
      <c r="O1997" s="66"/>
      <c r="P1997" s="66"/>
      <c r="T1997" s="66"/>
      <c r="U1997" s="65" t="s">
        <v>227</v>
      </c>
      <c r="V1997" s="65" t="s">
        <v>14413</v>
      </c>
      <c r="W1997" s="66"/>
      <c r="Y1997" s="66"/>
      <c r="Z1997" s="66"/>
      <c r="AA1997" s="65" t="s">
        <v>14382</v>
      </c>
      <c r="AQ1997" s="64">
        <v>39.9</v>
      </c>
      <c r="AV1997" s="66"/>
      <c r="AW1997" s="66"/>
      <c r="AX1997" s="66"/>
      <c r="AY1997" s="67" t="s">
        <v>16393</v>
      </c>
      <c r="BE1997" s="66"/>
    </row>
    <row r="1998" spans="1:58">
      <c r="A1998" s="9" t="str">
        <f t="shared" si="99"/>
        <v>2026-01</v>
      </c>
      <c r="B1998" s="9" t="str">
        <f>_xlfn.XLOOKUP(I1998,过机服务商重量差!A:A,过机服务商重量差!G:G)</f>
        <v>玉麒麟</v>
      </c>
      <c r="C1998" s="9" t="str">
        <f>IF(N1998="FBA","主营产品",IF(N1998="专线","专线",LOOKUP(1,0/((G1998&gt;=提成标准!D:D)*(G1998&lt;提成标准!E:E)),提成标准!C:C)))</f>
        <v>快递小货</v>
      </c>
      <c r="D1998" s="9">
        <f t="shared" si="100"/>
        <v>1</v>
      </c>
      <c r="E1998" s="9">
        <f>_xlfn.XLOOKUP(C1998,提成标准!C:C,提成标准!H:H,"")</f>
        <v>2</v>
      </c>
      <c r="F1998" s="9">
        <f t="shared" si="101"/>
        <v>2</v>
      </c>
      <c r="G1998" s="9">
        <f>_xlfn.XLOOKUP(I1998,过机服务商重量差!A:A,过机服务商重量差!L:L)</f>
        <v>0.5</v>
      </c>
      <c r="H1998" s="9" t="str">
        <f ca="1">IFERROR(LOOKUP(1,0/((B1998=名单!B:B)*(VALUE(AY1998)&gt;=名单!E:E)*(VALUE(AY1998)&lt;=名单!G:G)*(AA1998="正常走货")),名单!H:H),"否")</f>
        <v>否</v>
      </c>
      <c r="I1998" s="64" t="s">
        <v>6047</v>
      </c>
      <c r="J1998" s="64" t="s">
        <v>6049</v>
      </c>
      <c r="L1998" s="65" t="s">
        <v>17</v>
      </c>
      <c r="N1998" s="64" t="s">
        <v>18</v>
      </c>
      <c r="O1998" s="66"/>
      <c r="P1998" s="66"/>
      <c r="T1998" s="66"/>
      <c r="U1998" s="65" t="s">
        <v>408</v>
      </c>
      <c r="V1998" s="65" t="s">
        <v>14381</v>
      </c>
      <c r="W1998" s="66"/>
      <c r="Y1998" s="66"/>
      <c r="Z1998" s="66"/>
      <c r="AA1998" s="65" t="s">
        <v>14382</v>
      </c>
      <c r="AQ1998" s="64">
        <v>120.6</v>
      </c>
      <c r="AU1998" s="66"/>
      <c r="AV1998" s="66"/>
      <c r="AW1998" s="66"/>
      <c r="AX1998" s="66"/>
      <c r="AY1998" s="67" t="s">
        <v>16394</v>
      </c>
      <c r="BC1998" s="66"/>
      <c r="BE1998" s="66"/>
    </row>
    <row r="1999" spans="1:58">
      <c r="A1999" s="9" t="str">
        <f t="shared" si="99"/>
        <v>2026-01</v>
      </c>
      <c r="B1999" s="9" t="str">
        <f>_xlfn.XLOOKUP(I1999,过机服务商重量差!A:A,过机服务商重量差!G:G)</f>
        <v>风清扬</v>
      </c>
      <c r="C1999" s="9" t="str">
        <f>IF(N1999="FBA","主营产品",IF(N1999="专线","专线",LOOKUP(1,0/((G1999&gt;=提成标准!D:D)*(G1999&lt;提成标准!E:E)),提成标准!C:C)))</f>
        <v>快递大货</v>
      </c>
      <c r="D1999" s="9">
        <f t="shared" si="100"/>
        <v>24</v>
      </c>
      <c r="E1999" s="9">
        <f>_xlfn.XLOOKUP(C1999,提成标准!C:C,提成标准!H:H,"")</f>
        <v>0.1</v>
      </c>
      <c r="F1999" s="9">
        <f t="shared" si="101"/>
        <v>2.4</v>
      </c>
      <c r="G1999" s="9">
        <f>_xlfn.XLOOKUP(I1999,过机服务商重量差!A:A,过机服务商重量差!L:L)</f>
        <v>24</v>
      </c>
      <c r="H1999" s="9" t="str">
        <f ca="1">IFERROR(LOOKUP(1,0/((B1999=名单!B:B)*(VALUE(AY1999)&gt;=名单!E:E)*(VALUE(AY1999)&lt;=名单!G:G)*(AA1999="正常走货")),名单!H:H),"否")</f>
        <v>否</v>
      </c>
      <c r="I1999" s="64" t="s">
        <v>6050</v>
      </c>
      <c r="J1999" s="64" t="s">
        <v>6052</v>
      </c>
      <c r="L1999" s="65" t="s">
        <v>967</v>
      </c>
      <c r="N1999" s="64" t="s">
        <v>18</v>
      </c>
      <c r="O1999" s="66"/>
      <c r="P1999" s="66"/>
      <c r="T1999" s="66"/>
      <c r="U1999" s="65" t="s">
        <v>191</v>
      </c>
      <c r="V1999" s="65" t="s">
        <v>14413</v>
      </c>
      <c r="W1999" s="66"/>
      <c r="Y1999" s="66"/>
      <c r="Z1999" s="66"/>
      <c r="AA1999" s="65" t="s">
        <v>14382</v>
      </c>
      <c r="AQ1999" s="64">
        <v>82</v>
      </c>
      <c r="AV1999" s="66"/>
      <c r="AX1999" s="66"/>
      <c r="AY1999" s="67" t="s">
        <v>16395</v>
      </c>
      <c r="BE1999" s="66"/>
    </row>
    <row r="2000" spans="1:58">
      <c r="A2000" s="9" t="str">
        <f t="shared" si="99"/>
        <v>2026-01</v>
      </c>
      <c r="B2000" s="9" t="str">
        <f>_xlfn.XLOOKUP(I2000,过机服务商重量差!A:A,过机服务商重量差!G:G)</f>
        <v>风清扬</v>
      </c>
      <c r="C2000" s="9" t="str">
        <f>IF(N2000="FBA","主营产品",IF(N2000="专线","专线",LOOKUP(1,0/((G2000&gt;=提成标准!D:D)*(G2000&lt;提成标准!E:E)),提成标准!C:C)))</f>
        <v>快递大货</v>
      </c>
      <c r="D2000" s="9">
        <f t="shared" si="100"/>
        <v>31</v>
      </c>
      <c r="E2000" s="9">
        <f>_xlfn.XLOOKUP(C2000,提成标准!C:C,提成标准!H:H,"")</f>
        <v>0.1</v>
      </c>
      <c r="F2000" s="9">
        <f t="shared" si="101"/>
        <v>3.1</v>
      </c>
      <c r="G2000" s="9">
        <f>_xlfn.XLOOKUP(I2000,过机服务商重量差!A:A,过机服务商重量差!L:L)</f>
        <v>31</v>
      </c>
      <c r="H2000" s="9" t="str">
        <f ca="1">IFERROR(LOOKUP(1,0/((B2000=名单!B:B)*(VALUE(AY2000)&gt;=名单!E:E)*(VALUE(AY2000)&lt;=名单!G:G)*(AA2000="正常走货")),名单!H:H),"否")</f>
        <v>否</v>
      </c>
      <c r="I2000" s="64" t="s">
        <v>6053</v>
      </c>
      <c r="J2000" s="64" t="s">
        <v>36</v>
      </c>
      <c r="L2000" s="65" t="s">
        <v>231</v>
      </c>
      <c r="N2000" s="64" t="s">
        <v>18</v>
      </c>
      <c r="O2000" s="66"/>
      <c r="P2000" s="66"/>
      <c r="T2000" s="66"/>
      <c r="U2000" s="65" t="s">
        <v>6055</v>
      </c>
      <c r="V2000" s="65" t="s">
        <v>16396</v>
      </c>
      <c r="W2000" s="66"/>
      <c r="Y2000" s="66"/>
      <c r="Z2000" s="66"/>
      <c r="AA2000" s="65" t="s">
        <v>14437</v>
      </c>
      <c r="AQ2000" s="64">
        <v>0</v>
      </c>
      <c r="AV2000" s="66"/>
      <c r="AX2000" s="66"/>
      <c r="AY2000" s="67" t="s">
        <v>16397</v>
      </c>
      <c r="BC2000" s="66"/>
      <c r="BE2000" s="66"/>
    </row>
    <row r="2001" spans="1:58">
      <c r="A2001" s="9" t="str">
        <f t="shared" si="99"/>
        <v>2026-01</v>
      </c>
      <c r="B2001" s="9" t="str">
        <f>_xlfn.XLOOKUP(I2001,过机服务商重量差!A:A,过机服务商重量差!G:G)</f>
        <v>小旋风</v>
      </c>
      <c r="C2001" s="9" t="str">
        <f>IF(N2001="FBA","主营产品",IF(N2001="专线","专线",LOOKUP(1,0/((G2001&gt;=提成标准!D:D)*(G2001&lt;提成标准!E:E)),提成标准!C:C)))</f>
        <v>快递大货</v>
      </c>
      <c r="D2001" s="9">
        <f t="shared" si="100"/>
        <v>108</v>
      </c>
      <c r="E2001" s="9">
        <f>_xlfn.XLOOKUP(C2001,提成标准!C:C,提成标准!H:H,"")</f>
        <v>0.1</v>
      </c>
      <c r="F2001" s="9">
        <f t="shared" si="101"/>
        <v>10.8</v>
      </c>
      <c r="G2001" s="9">
        <f>_xlfn.XLOOKUP(I2001,过机服务商重量差!A:A,过机服务商重量差!L:L)</f>
        <v>108</v>
      </c>
      <c r="H2001" s="9" t="str">
        <f ca="1">IFERROR(LOOKUP(1,0/((B2001=名单!B:B)*(VALUE(AY2001)&gt;=名单!E:E)*(VALUE(AY2001)&lt;=名单!G:G)*(AA2001="正常走货")),名单!H:H),"否")</f>
        <v>否</v>
      </c>
      <c r="I2001" s="64" t="s">
        <v>6056</v>
      </c>
      <c r="J2001" s="64" t="s">
        <v>6058</v>
      </c>
      <c r="L2001" s="65" t="s">
        <v>78</v>
      </c>
      <c r="N2001" s="64" t="s">
        <v>18</v>
      </c>
      <c r="O2001" s="66"/>
      <c r="P2001" s="66"/>
      <c r="T2001" s="66"/>
      <c r="U2001" s="65" t="s">
        <v>116</v>
      </c>
      <c r="V2001" s="65" t="s">
        <v>14385</v>
      </c>
      <c r="W2001" s="66"/>
      <c r="Y2001" s="66"/>
      <c r="Z2001" s="66"/>
      <c r="AA2001" s="65" t="s">
        <v>14382</v>
      </c>
      <c r="AQ2001" s="64">
        <v>168.6</v>
      </c>
      <c r="AU2001" s="66"/>
      <c r="AV2001" s="66"/>
      <c r="AX2001" s="66"/>
      <c r="AY2001" s="67" t="s">
        <v>16398</v>
      </c>
      <c r="BC2001" s="66"/>
      <c r="BE2001" s="66"/>
    </row>
    <row r="2002" spans="1:58">
      <c r="A2002" s="9" t="str">
        <f t="shared" si="99"/>
        <v>2026-01</v>
      </c>
      <c r="B2002" s="9" t="str">
        <f>_xlfn.XLOOKUP(I2002,过机服务商重量差!A:A,过机服务商重量差!G:G)</f>
        <v>玉麒麟</v>
      </c>
      <c r="C2002" s="9" t="str">
        <f>IF(N2002="FBA","主营产品",IF(N2002="专线","专线",LOOKUP(1,0/((G2002&gt;=提成标准!D:D)*(G2002&lt;提成标准!E:E)),提成标准!C:C)))</f>
        <v>快递小货</v>
      </c>
      <c r="D2002" s="9">
        <f t="shared" si="100"/>
        <v>1</v>
      </c>
      <c r="E2002" s="9">
        <f>_xlfn.XLOOKUP(C2002,提成标准!C:C,提成标准!H:H,"")</f>
        <v>2</v>
      </c>
      <c r="F2002" s="9">
        <f t="shared" si="101"/>
        <v>2</v>
      </c>
      <c r="G2002" s="9">
        <f>_xlfn.XLOOKUP(I2002,过机服务商重量差!A:A,过机服务商重量差!L:L)</f>
        <v>2.5</v>
      </c>
      <c r="H2002" s="9" t="str">
        <f ca="1">IFERROR(LOOKUP(1,0/((B2002=名单!B:B)*(VALUE(AY2002)&gt;=名单!E:E)*(VALUE(AY2002)&lt;=名单!G:G)*(AA2002="正常走货")),名单!H:H),"否")</f>
        <v>否</v>
      </c>
      <c r="I2002" s="64" t="s">
        <v>6059</v>
      </c>
      <c r="J2002" s="64" t="s">
        <v>6061</v>
      </c>
      <c r="L2002" s="65" t="s">
        <v>17</v>
      </c>
      <c r="N2002" s="64" t="s">
        <v>18</v>
      </c>
      <c r="O2002" s="66"/>
      <c r="P2002" s="66"/>
      <c r="T2002" s="66"/>
      <c r="U2002" s="65" t="s">
        <v>1006</v>
      </c>
      <c r="V2002" s="65" t="s">
        <v>14385</v>
      </c>
      <c r="W2002" s="66"/>
      <c r="Y2002" s="66"/>
      <c r="Z2002" s="66"/>
      <c r="AA2002" s="65" t="s">
        <v>14382</v>
      </c>
      <c r="AQ2002" s="64">
        <v>100.7</v>
      </c>
      <c r="AU2002" s="66"/>
      <c r="AV2002" s="66"/>
      <c r="AX2002" s="66"/>
      <c r="AY2002" s="67" t="s">
        <v>16399</v>
      </c>
      <c r="BC2002" s="66"/>
      <c r="BE2002" s="66"/>
    </row>
    <row r="2003" spans="1:58">
      <c r="A2003" s="9" t="str">
        <f t="shared" si="99"/>
        <v>2026-01</v>
      </c>
      <c r="B2003" s="9" t="str">
        <f>_xlfn.XLOOKUP(I2003,过机服务商重量差!A:A,过机服务商重量差!G:G)</f>
        <v>风清扬</v>
      </c>
      <c r="C2003" s="9" t="str">
        <f>IF(N2003="FBA","主营产品",IF(N2003="专线","专线",LOOKUP(1,0/((G2003&gt;=提成标准!D:D)*(G2003&lt;提成标准!E:E)),提成标准!C:C)))</f>
        <v>快递大货</v>
      </c>
      <c r="D2003" s="9">
        <f t="shared" si="100"/>
        <v>53</v>
      </c>
      <c r="E2003" s="9">
        <f>_xlfn.XLOOKUP(C2003,提成标准!C:C,提成标准!H:H,"")</f>
        <v>0.1</v>
      </c>
      <c r="F2003" s="9">
        <f t="shared" si="101"/>
        <v>5.3</v>
      </c>
      <c r="G2003" s="9">
        <f>_xlfn.XLOOKUP(I2003,过机服务商重量差!A:A,过机服务商重量差!L:L)</f>
        <v>53</v>
      </c>
      <c r="H2003" s="9" t="str">
        <f ca="1">IFERROR(LOOKUP(1,0/((B2003=名单!B:B)*(VALUE(AY2003)&gt;=名单!E:E)*(VALUE(AY2003)&lt;=名单!G:G)*(AA2003="正常走货")),名单!H:H),"否")</f>
        <v>否</v>
      </c>
      <c r="I2003" s="64" t="s">
        <v>6062</v>
      </c>
      <c r="J2003" s="64" t="s">
        <v>6064</v>
      </c>
      <c r="L2003" s="65" t="s">
        <v>5040</v>
      </c>
      <c r="N2003" s="64" t="s">
        <v>18</v>
      </c>
      <c r="O2003" s="66"/>
      <c r="P2003" s="66"/>
      <c r="T2003" s="66"/>
      <c r="U2003" s="65" t="s">
        <v>306</v>
      </c>
      <c r="V2003" s="65" t="s">
        <v>14413</v>
      </c>
      <c r="W2003" s="66"/>
      <c r="Y2003" s="66"/>
      <c r="Z2003" s="66"/>
      <c r="AA2003" s="65" t="s">
        <v>14382</v>
      </c>
      <c r="AQ2003" s="64">
        <v>298.5</v>
      </c>
      <c r="AU2003" s="66"/>
      <c r="AV2003" s="66"/>
      <c r="AW2003" s="66"/>
      <c r="AX2003" s="66"/>
      <c r="AY2003" s="67" t="s">
        <v>16400</v>
      </c>
      <c r="BC2003" s="66"/>
      <c r="BE2003" s="66"/>
    </row>
    <row r="2004" spans="1:58">
      <c r="A2004" s="9" t="str">
        <f t="shared" si="99"/>
        <v>2026-01</v>
      </c>
      <c r="B2004" s="9" t="str">
        <f>_xlfn.XLOOKUP(I2004,过机服务商重量差!A:A,过机服务商重量差!G:G)</f>
        <v>帅时莹</v>
      </c>
      <c r="C2004" s="9" t="str">
        <f>IF(N2004="FBA","主营产品",IF(N2004="专线","专线",LOOKUP(1,0/((G2004&gt;=提成标准!D:D)*(G2004&lt;提成标准!E:E)),提成标准!C:C)))</f>
        <v>快递大货</v>
      </c>
      <c r="D2004" s="9">
        <f t="shared" si="100"/>
        <v>248</v>
      </c>
      <c r="E2004" s="9">
        <f>_xlfn.XLOOKUP(C2004,提成标准!C:C,提成标准!H:H,"")</f>
        <v>0.1</v>
      </c>
      <c r="F2004" s="9">
        <f t="shared" si="101"/>
        <v>24.8</v>
      </c>
      <c r="G2004" s="9">
        <f>_xlfn.XLOOKUP(I2004,过机服务商重量差!A:A,过机服务商重量差!L:L)</f>
        <v>248</v>
      </c>
      <c r="H2004" s="9" t="str">
        <f ca="1">IFERROR(LOOKUP(1,0/((B2004=名单!B:B)*(VALUE(AY2004)&gt;=名单!E:E)*(VALUE(AY2004)&lt;=名单!G:G)*(AA2004="正常走货")),名单!H:H),"否")</f>
        <v>否</v>
      </c>
      <c r="I2004" s="64" t="s">
        <v>6065</v>
      </c>
      <c r="J2004" s="64" t="s">
        <v>6067</v>
      </c>
      <c r="L2004" s="65" t="s">
        <v>97</v>
      </c>
      <c r="N2004" s="64" t="s">
        <v>18</v>
      </c>
      <c r="O2004" s="66"/>
      <c r="P2004" s="66"/>
      <c r="T2004" s="66"/>
      <c r="U2004" s="65" t="s">
        <v>535</v>
      </c>
      <c r="V2004" s="65" t="s">
        <v>14413</v>
      </c>
      <c r="W2004" s="66"/>
      <c r="Y2004" s="66"/>
      <c r="Z2004" s="66"/>
      <c r="AA2004" s="65" t="s">
        <v>14382</v>
      </c>
      <c r="AQ2004" s="64">
        <v>318</v>
      </c>
      <c r="AV2004" s="66"/>
      <c r="AX2004" s="66"/>
      <c r="AY2004" s="67" t="s">
        <v>16401</v>
      </c>
      <c r="BE2004" s="66"/>
    </row>
    <row r="2005" spans="1:58">
      <c r="A2005" s="9" t="str">
        <f t="shared" si="99"/>
        <v>2026-01</v>
      </c>
      <c r="B2005" s="9" t="str">
        <f>_xlfn.XLOOKUP(I2005,过机服务商重量差!A:A,过机服务商重量差!G:G)</f>
        <v>帅时莹</v>
      </c>
      <c r="C2005" s="9" t="str">
        <f>IF(N2005="FBA","主营产品",IF(N2005="专线","专线",LOOKUP(1,0/((G2005&gt;=提成标准!D:D)*(G2005&lt;提成标准!E:E)),提成标准!C:C)))</f>
        <v>快递小货</v>
      </c>
      <c r="D2005" s="9">
        <f t="shared" si="100"/>
        <v>1</v>
      </c>
      <c r="E2005" s="9">
        <f>_xlfn.XLOOKUP(C2005,提成标准!C:C,提成标准!H:H,"")</f>
        <v>2</v>
      </c>
      <c r="F2005" s="9">
        <f t="shared" si="101"/>
        <v>2</v>
      </c>
      <c r="G2005" s="9">
        <f>_xlfn.XLOOKUP(I2005,过机服务商重量差!A:A,过机服务商重量差!L:L)</f>
        <v>0.5</v>
      </c>
      <c r="H2005" s="9" t="str">
        <f ca="1">IFERROR(LOOKUP(1,0/((B2005=名单!B:B)*(VALUE(AY2005)&gt;=名单!E:E)*(VALUE(AY2005)&lt;=名单!G:G)*(AA2005="正常走货")),名单!H:H),"否")</f>
        <v>否</v>
      </c>
      <c r="I2005" s="64" t="s">
        <v>6068</v>
      </c>
      <c r="J2005" s="64" t="s">
        <v>6070</v>
      </c>
      <c r="L2005" s="65" t="s">
        <v>458</v>
      </c>
      <c r="N2005" s="64" t="s">
        <v>18</v>
      </c>
      <c r="O2005" s="66"/>
      <c r="P2005" s="66"/>
      <c r="T2005" s="66"/>
      <c r="U2005" s="65" t="s">
        <v>306</v>
      </c>
      <c r="V2005" s="65" t="s">
        <v>14413</v>
      </c>
      <c r="W2005" s="66"/>
      <c r="Y2005" s="66"/>
      <c r="Z2005" s="66"/>
      <c r="AA2005" s="65" t="s">
        <v>14382</v>
      </c>
      <c r="AQ2005" s="64">
        <v>35</v>
      </c>
      <c r="AU2005" s="66"/>
      <c r="AV2005" s="66"/>
      <c r="AW2005" s="66"/>
      <c r="AX2005" s="66"/>
      <c r="AY2005" s="67" t="s">
        <v>16402</v>
      </c>
      <c r="BE2005" s="66"/>
    </row>
    <row r="2006" spans="1:58">
      <c r="A2006" s="9" t="str">
        <f t="shared" si="99"/>
        <v>2026-01</v>
      </c>
      <c r="B2006" s="9" t="str">
        <f>_xlfn.XLOOKUP(I2006,过机服务商重量差!A:A,过机服务商重量差!G:G)</f>
        <v>玉麒麟</v>
      </c>
      <c r="C2006" s="9" t="str">
        <f>IF(N2006="FBA","主营产品",IF(N2006="专线","专线",LOOKUP(1,0/((G2006&gt;=提成标准!D:D)*(G2006&lt;提成标准!E:E)),提成标准!C:C)))</f>
        <v>快递小货</v>
      </c>
      <c r="D2006" s="9">
        <f t="shared" si="100"/>
        <v>1</v>
      </c>
      <c r="E2006" s="9">
        <f>_xlfn.XLOOKUP(C2006,提成标准!C:C,提成标准!H:H,"")</f>
        <v>2</v>
      </c>
      <c r="F2006" s="9">
        <f t="shared" si="101"/>
        <v>2</v>
      </c>
      <c r="G2006" s="9">
        <f>_xlfn.XLOOKUP(I2006,过机服务商重量差!A:A,过机服务商重量差!L:L)</f>
        <v>3.5</v>
      </c>
      <c r="H2006" s="9" t="str">
        <f ca="1">IFERROR(LOOKUP(1,0/((B2006=名单!B:B)*(VALUE(AY2006)&gt;=名单!E:E)*(VALUE(AY2006)&lt;=名单!G:G)*(AA2006="正常走货")),名单!H:H),"否")</f>
        <v>否</v>
      </c>
      <c r="I2006" s="64" t="s">
        <v>6071</v>
      </c>
      <c r="J2006" s="64" t="s">
        <v>6073</v>
      </c>
      <c r="L2006" s="65" t="s">
        <v>17</v>
      </c>
      <c r="N2006" s="64" t="s">
        <v>18</v>
      </c>
      <c r="O2006" s="66"/>
      <c r="P2006" s="66"/>
      <c r="T2006" s="66"/>
      <c r="U2006" s="65" t="s">
        <v>292</v>
      </c>
      <c r="V2006" s="65" t="s">
        <v>14413</v>
      </c>
      <c r="W2006" s="66"/>
      <c r="Y2006" s="66"/>
      <c r="Z2006" s="66"/>
      <c r="AA2006" s="65" t="s">
        <v>14382</v>
      </c>
      <c r="AQ2006" s="64">
        <v>89.13</v>
      </c>
      <c r="AV2006" s="66"/>
      <c r="AW2006" s="66"/>
      <c r="AX2006" s="66"/>
      <c r="AY2006" s="67" t="s">
        <v>16403</v>
      </c>
      <c r="BE2006" s="66"/>
    </row>
    <row r="2007" spans="1:58">
      <c r="A2007" s="9" t="str">
        <f t="shared" si="99"/>
        <v>2026-01</v>
      </c>
      <c r="B2007" s="9" t="str">
        <f>_xlfn.XLOOKUP(I2007,过机服务商重量差!A:A,过机服务商重量差!G:G)</f>
        <v>玉麒麟</v>
      </c>
      <c r="C2007" s="9" t="str">
        <f>IF(N2007="FBA","主营产品",IF(N2007="专线","专线",LOOKUP(1,0/((G2007&gt;=提成标准!D:D)*(G2007&lt;提成标准!E:E)),提成标准!C:C)))</f>
        <v>快递小货</v>
      </c>
      <c r="D2007" s="9">
        <f t="shared" si="100"/>
        <v>1</v>
      </c>
      <c r="E2007" s="9">
        <f>_xlfn.XLOOKUP(C2007,提成标准!C:C,提成标准!H:H,"")</f>
        <v>2</v>
      </c>
      <c r="F2007" s="9">
        <f t="shared" si="101"/>
        <v>2</v>
      </c>
      <c r="G2007" s="9">
        <f>_xlfn.XLOOKUP(I2007,过机服务商重量差!A:A,过机服务商重量差!L:L)</f>
        <v>3.5</v>
      </c>
      <c r="H2007" s="9" t="str">
        <f ca="1">IFERROR(LOOKUP(1,0/((B2007=名单!B:B)*(VALUE(AY2007)&gt;=名单!E:E)*(VALUE(AY2007)&lt;=名单!G:G)*(AA2007="正常走货")),名单!H:H),"否")</f>
        <v>否</v>
      </c>
      <c r="I2007" s="64" t="s">
        <v>6074</v>
      </c>
      <c r="J2007" s="64" t="s">
        <v>6076</v>
      </c>
      <c r="L2007" s="65" t="s">
        <v>17</v>
      </c>
      <c r="N2007" s="64" t="s">
        <v>18</v>
      </c>
      <c r="O2007" s="66"/>
      <c r="P2007" s="66"/>
      <c r="T2007" s="66"/>
      <c r="U2007" s="65" t="s">
        <v>292</v>
      </c>
      <c r="V2007" s="65" t="s">
        <v>14413</v>
      </c>
      <c r="W2007" s="66"/>
      <c r="Y2007" s="66"/>
      <c r="Z2007" s="66"/>
      <c r="AA2007" s="65" t="s">
        <v>14382</v>
      </c>
      <c r="AQ2007" s="64">
        <v>99.01</v>
      </c>
      <c r="AU2007" s="66"/>
      <c r="AV2007" s="66"/>
      <c r="AW2007" s="66"/>
      <c r="AX2007" s="66"/>
      <c r="AY2007" s="67" t="s">
        <v>16404</v>
      </c>
      <c r="BE2007" s="66"/>
    </row>
    <row r="2008" spans="1:58">
      <c r="A2008" s="9" t="str">
        <f t="shared" si="99"/>
        <v>2026-01</v>
      </c>
      <c r="B2008" s="9" t="str">
        <f>_xlfn.XLOOKUP(I2008,过机服务商重量差!A:A,过机服务商重量差!G:G)</f>
        <v>玉麒麟</v>
      </c>
      <c r="C2008" s="9" t="str">
        <f>IF(N2008="FBA","主营产品",IF(N2008="专线","专线",LOOKUP(1,0/((G2008&gt;=提成标准!D:D)*(G2008&lt;提成标准!E:E)),提成标准!C:C)))</f>
        <v>快递小货</v>
      </c>
      <c r="D2008" s="9">
        <f t="shared" si="100"/>
        <v>1</v>
      </c>
      <c r="E2008" s="9">
        <f>_xlfn.XLOOKUP(C2008,提成标准!C:C,提成标准!H:H,"")</f>
        <v>2</v>
      </c>
      <c r="F2008" s="9">
        <f t="shared" si="101"/>
        <v>2</v>
      </c>
      <c r="G2008" s="9">
        <f>_xlfn.XLOOKUP(I2008,过机服务商重量差!A:A,过机服务商重量差!L:L)</f>
        <v>3</v>
      </c>
      <c r="H2008" s="9" t="str">
        <f ca="1">IFERROR(LOOKUP(1,0/((B2008=名单!B:B)*(VALUE(AY2008)&gt;=名单!E:E)*(VALUE(AY2008)&lt;=名单!G:G)*(AA2008="正常走货")),名单!H:H),"否")</f>
        <v>否</v>
      </c>
      <c r="I2008" s="64" t="s">
        <v>6077</v>
      </c>
      <c r="J2008" s="64" t="s">
        <v>6079</v>
      </c>
      <c r="L2008" s="65" t="s">
        <v>17</v>
      </c>
      <c r="N2008" s="64" t="s">
        <v>18</v>
      </c>
      <c r="O2008" s="66"/>
      <c r="P2008" s="66"/>
      <c r="T2008" s="66"/>
      <c r="U2008" s="65" t="s">
        <v>292</v>
      </c>
      <c r="V2008" s="65" t="s">
        <v>14413</v>
      </c>
      <c r="W2008" s="66"/>
      <c r="Y2008" s="66"/>
      <c r="Z2008" s="66"/>
      <c r="AA2008" s="65" t="s">
        <v>14382</v>
      </c>
      <c r="AQ2008" s="64">
        <v>104.79</v>
      </c>
      <c r="AV2008" s="66"/>
      <c r="AX2008" s="66"/>
      <c r="AY2008" s="67" t="s">
        <v>16405</v>
      </c>
      <c r="BE2008" s="66"/>
    </row>
    <row r="2009" spans="1:58">
      <c r="A2009" s="9" t="str">
        <f t="shared" si="99"/>
        <v>2026-01</v>
      </c>
      <c r="B2009" s="9" t="str">
        <f>_xlfn.XLOOKUP(I2009,过机服务商重量差!A:A,过机服务商重量差!G:G)</f>
        <v>风清扬</v>
      </c>
      <c r="C2009" s="9" t="str">
        <f>IF(N2009="FBA","主营产品",IF(N2009="专线","专线",LOOKUP(1,0/((G2009&gt;=提成标准!D:D)*(G2009&lt;提成标准!E:E)),提成标准!C:C)))</f>
        <v>快递大货</v>
      </c>
      <c r="D2009" s="9">
        <f t="shared" si="100"/>
        <v>189</v>
      </c>
      <c r="E2009" s="9">
        <f>_xlfn.XLOOKUP(C2009,提成标准!C:C,提成标准!H:H,"")</f>
        <v>0.1</v>
      </c>
      <c r="F2009" s="9">
        <f t="shared" si="101"/>
        <v>18.9</v>
      </c>
      <c r="G2009" s="9">
        <f>_xlfn.XLOOKUP(I2009,过机服务商重量差!A:A,过机服务商重量差!L:L)</f>
        <v>189</v>
      </c>
      <c r="H2009" s="9" t="str">
        <f ca="1">IFERROR(LOOKUP(1,0/((B2009=名单!B:B)*(VALUE(AY2009)&gt;=名单!E:E)*(VALUE(AY2009)&lt;=名单!G:G)*(AA2009="正常走货")),名单!H:H),"否")</f>
        <v>否</v>
      </c>
      <c r="I2009" s="64" t="s">
        <v>6080</v>
      </c>
      <c r="J2009" s="64" t="s">
        <v>6082</v>
      </c>
      <c r="L2009" s="65" t="s">
        <v>5627</v>
      </c>
      <c r="N2009" s="64" t="s">
        <v>18</v>
      </c>
      <c r="O2009" s="66"/>
      <c r="P2009" s="66"/>
      <c r="T2009" s="66"/>
      <c r="U2009" s="65" t="s">
        <v>156</v>
      </c>
      <c r="V2009" s="65" t="s">
        <v>14389</v>
      </c>
      <c r="W2009" s="66"/>
      <c r="Y2009" s="66"/>
      <c r="Z2009" s="66"/>
      <c r="AA2009" s="65" t="s">
        <v>14382</v>
      </c>
      <c r="AQ2009" s="64">
        <v>189</v>
      </c>
      <c r="AV2009" s="66"/>
      <c r="AX2009" s="66"/>
      <c r="AY2009" s="67" t="s">
        <v>16406</v>
      </c>
      <c r="BE2009" s="66"/>
    </row>
    <row r="2010" spans="1:58">
      <c r="A2010" s="9" t="str">
        <f t="shared" si="99"/>
        <v>2026-01</v>
      </c>
      <c r="B2010" s="9" t="str">
        <f>_xlfn.XLOOKUP(I2010,过机服务商重量差!A:A,过机服务商重量差!G:G)</f>
        <v>玉麒麟</v>
      </c>
      <c r="C2010" s="9" t="str">
        <f>IF(N2010="FBA","主营产品",IF(N2010="专线","专线",LOOKUP(1,0/((G2010&gt;=提成标准!D:D)*(G2010&lt;提成标准!E:E)),提成标准!C:C)))</f>
        <v>快递大货</v>
      </c>
      <c r="D2010" s="9">
        <f t="shared" si="100"/>
        <v>29</v>
      </c>
      <c r="E2010" s="9">
        <f>_xlfn.XLOOKUP(C2010,提成标准!C:C,提成标准!H:H,"")</f>
        <v>0.1</v>
      </c>
      <c r="F2010" s="9">
        <f t="shared" si="101"/>
        <v>2.9</v>
      </c>
      <c r="G2010" s="9">
        <f>_xlfn.XLOOKUP(I2010,过机服务商重量差!A:A,过机服务商重量差!L:L)</f>
        <v>29</v>
      </c>
      <c r="H2010" s="9" t="str">
        <f ca="1">IFERROR(LOOKUP(1,0/((B2010=名单!B:B)*(VALUE(AY2010)&gt;=名单!E:E)*(VALUE(AY2010)&lt;=名单!G:G)*(AA2010="正常走货")),名单!H:H),"否")</f>
        <v>否</v>
      </c>
      <c r="I2010" s="64" t="s">
        <v>6083</v>
      </c>
      <c r="J2010" s="64" t="s">
        <v>6085</v>
      </c>
      <c r="L2010" s="65" t="s">
        <v>24</v>
      </c>
      <c r="N2010" s="64" t="s">
        <v>18</v>
      </c>
      <c r="O2010" s="66"/>
      <c r="P2010" s="66"/>
      <c r="T2010" s="66"/>
      <c r="U2010" s="65" t="s">
        <v>540</v>
      </c>
      <c r="V2010" s="65" t="s">
        <v>14413</v>
      </c>
      <c r="W2010" s="66"/>
      <c r="Y2010" s="66"/>
      <c r="Z2010" s="66"/>
      <c r="AA2010" s="65" t="s">
        <v>14382</v>
      </c>
      <c r="AQ2010" s="64">
        <v>276.5</v>
      </c>
      <c r="AV2010" s="66"/>
      <c r="AW2010" s="66"/>
      <c r="AX2010" s="66"/>
      <c r="AY2010" s="67" t="s">
        <v>16407</v>
      </c>
      <c r="BC2010" s="66"/>
      <c r="BE2010" s="66"/>
    </row>
    <row r="2011" spans="1:58">
      <c r="A2011" s="9" t="str">
        <f t="shared" si="99"/>
        <v>2026-01</v>
      </c>
      <c r="B2011" s="9" t="str">
        <f>_xlfn.XLOOKUP(I2011,过机服务商重量差!A:A,过机服务商重量差!G:G)</f>
        <v>风清扬</v>
      </c>
      <c r="C2011" s="9" t="str">
        <f>IF(N2011="FBA","主营产品",IF(N2011="专线","专线",LOOKUP(1,0/((G2011&gt;=提成标准!D:D)*(G2011&lt;提成标准!E:E)),提成标准!C:C)))</f>
        <v>快递大货</v>
      </c>
      <c r="D2011" s="9">
        <f t="shared" si="100"/>
        <v>1653</v>
      </c>
      <c r="E2011" s="9">
        <f>_xlfn.XLOOKUP(C2011,提成标准!C:C,提成标准!H:H,"")</f>
        <v>0.1</v>
      </c>
      <c r="F2011" s="9">
        <f t="shared" si="101"/>
        <v>165.3</v>
      </c>
      <c r="G2011" s="9">
        <f>_xlfn.XLOOKUP(I2011,过机服务商重量差!A:A,过机服务商重量差!L:L)</f>
        <v>1653</v>
      </c>
      <c r="H2011" s="9" t="str">
        <f ca="1">IFERROR(LOOKUP(1,0/((B2011=名单!B:B)*(VALUE(AY2011)&gt;=名单!E:E)*(VALUE(AY2011)&lt;=名单!G:G)*(AA2011="正常走货")),名单!H:H),"否")</f>
        <v>否</v>
      </c>
      <c r="I2011" s="64" t="s">
        <v>6086</v>
      </c>
      <c r="J2011" s="64" t="s">
        <v>50</v>
      </c>
      <c r="L2011" s="65" t="s">
        <v>231</v>
      </c>
      <c r="N2011" s="64" t="s">
        <v>18</v>
      </c>
      <c r="O2011" s="66"/>
      <c r="P2011" s="66"/>
      <c r="T2011" s="66"/>
      <c r="U2011" s="65" t="s">
        <v>6088</v>
      </c>
      <c r="V2011" s="65" t="s">
        <v>16396</v>
      </c>
      <c r="W2011" s="66"/>
      <c r="Y2011" s="66"/>
      <c r="Z2011" s="66"/>
      <c r="AA2011" s="65" t="s">
        <v>14382</v>
      </c>
      <c r="AQ2011" s="64">
        <v>956.5</v>
      </c>
      <c r="AU2011" s="66"/>
      <c r="AV2011" s="66"/>
      <c r="AW2011" s="66"/>
      <c r="AX2011" s="66"/>
      <c r="AY2011" s="67" t="s">
        <v>16408</v>
      </c>
      <c r="BE2011" s="66"/>
      <c r="BF2011" s="66"/>
    </row>
    <row r="2012" spans="1:58">
      <c r="A2012" s="9" t="str">
        <f t="shared" si="99"/>
        <v>2026-01</v>
      </c>
      <c r="B2012" s="9" t="str">
        <f>_xlfn.XLOOKUP(I2012,过机服务商重量差!A:A,过机服务商重量差!G:G)</f>
        <v>小旋风</v>
      </c>
      <c r="C2012" s="9" t="str">
        <f>IF(N2012="FBA","主营产品",IF(N2012="专线","专线",LOOKUP(1,0/((G2012&gt;=提成标准!D:D)*(G2012&lt;提成标准!E:E)),提成标准!C:C)))</f>
        <v>快递大货</v>
      </c>
      <c r="D2012" s="9">
        <f t="shared" si="100"/>
        <v>21</v>
      </c>
      <c r="E2012" s="9">
        <f>_xlfn.XLOOKUP(C2012,提成标准!C:C,提成标准!H:H,"")</f>
        <v>0.1</v>
      </c>
      <c r="F2012" s="9">
        <f t="shared" si="101"/>
        <v>2.1</v>
      </c>
      <c r="G2012" s="9">
        <f>_xlfn.XLOOKUP(I2012,过机服务商重量差!A:A,过机服务商重量差!L:L)</f>
        <v>21</v>
      </c>
      <c r="H2012" s="9" t="str">
        <f ca="1">IFERROR(LOOKUP(1,0/((B2012=名单!B:B)*(VALUE(AY2012)&gt;=名单!E:E)*(VALUE(AY2012)&lt;=名单!G:G)*(AA2012="正常走货")),名单!H:H),"否")</f>
        <v>否</v>
      </c>
      <c r="I2012" s="64" t="s">
        <v>6089</v>
      </c>
      <c r="J2012" s="64" t="s">
        <v>6091</v>
      </c>
      <c r="L2012" s="65" t="s">
        <v>274</v>
      </c>
      <c r="N2012" s="64" t="s">
        <v>18</v>
      </c>
      <c r="O2012" s="66"/>
      <c r="P2012" s="66"/>
      <c r="T2012" s="66"/>
      <c r="U2012" s="65" t="s">
        <v>642</v>
      </c>
      <c r="V2012" s="65" t="s">
        <v>14413</v>
      </c>
      <c r="W2012" s="66"/>
      <c r="Y2012" s="66"/>
      <c r="Z2012" s="66"/>
      <c r="AA2012" s="65" t="s">
        <v>14382</v>
      </c>
      <c r="AQ2012" s="64">
        <v>31.5</v>
      </c>
      <c r="AV2012" s="66"/>
      <c r="AX2012" s="66"/>
      <c r="AY2012" s="67" t="s">
        <v>16409</v>
      </c>
      <c r="BE2012" s="66"/>
      <c r="BF2012" s="66"/>
    </row>
    <row r="2013" spans="1:58">
      <c r="A2013" s="9" t="str">
        <f t="shared" si="99"/>
        <v>2026-01</v>
      </c>
      <c r="B2013" s="9" t="str">
        <f>_xlfn.XLOOKUP(I2013,过机服务商重量差!A:A,过机服务商重量差!G:G)</f>
        <v>玉麒麟</v>
      </c>
      <c r="C2013" s="9" t="str">
        <f>IF(N2013="FBA","主营产品",IF(N2013="专线","专线",LOOKUP(1,0/((G2013&gt;=提成标准!D:D)*(G2013&lt;提成标准!E:E)),提成标准!C:C)))</f>
        <v>快递小货</v>
      </c>
      <c r="D2013" s="9">
        <f t="shared" si="100"/>
        <v>1</v>
      </c>
      <c r="E2013" s="9">
        <f>_xlfn.XLOOKUP(C2013,提成标准!C:C,提成标准!H:H,"")</f>
        <v>2</v>
      </c>
      <c r="F2013" s="9">
        <f t="shared" si="101"/>
        <v>2</v>
      </c>
      <c r="G2013" s="9">
        <f>_xlfn.XLOOKUP(I2013,过机服务商重量差!A:A,过机服务商重量差!L:L)</f>
        <v>18</v>
      </c>
      <c r="H2013" s="9" t="str">
        <f ca="1">IFERROR(LOOKUP(1,0/((B2013=名单!B:B)*(VALUE(AY2013)&gt;=名单!E:E)*(VALUE(AY2013)&lt;=名单!G:G)*(AA2013="正常走货")),名单!H:H),"否")</f>
        <v>否</v>
      </c>
      <c r="I2013" s="64" t="s">
        <v>6092</v>
      </c>
      <c r="J2013" s="64" t="s">
        <v>6094</v>
      </c>
      <c r="L2013" s="65" t="s">
        <v>17</v>
      </c>
      <c r="N2013" s="64" t="s">
        <v>18</v>
      </c>
      <c r="O2013" s="66"/>
      <c r="P2013" s="66"/>
      <c r="T2013" s="66"/>
      <c r="U2013" s="65" t="s">
        <v>227</v>
      </c>
      <c r="V2013" s="65" t="s">
        <v>14413</v>
      </c>
      <c r="W2013" s="66"/>
      <c r="Y2013" s="66"/>
      <c r="Z2013" s="66"/>
      <c r="AA2013" s="65" t="s">
        <v>14382</v>
      </c>
      <c r="AQ2013" s="64">
        <v>61</v>
      </c>
      <c r="AV2013" s="66"/>
      <c r="AX2013" s="66"/>
      <c r="AY2013" s="67" t="s">
        <v>16410</v>
      </c>
      <c r="BE2013" s="66"/>
    </row>
    <row r="2014" spans="1:58">
      <c r="A2014" s="9" t="str">
        <f t="shared" si="99"/>
        <v>2026-01</v>
      </c>
      <c r="B2014" s="9" t="str">
        <f>_xlfn.XLOOKUP(I2014,过机服务商重量差!A:A,过机服务商重量差!G:G)</f>
        <v>玉麒麟</v>
      </c>
      <c r="C2014" s="9" t="str">
        <f>IF(N2014="FBA","主营产品",IF(N2014="专线","专线",LOOKUP(1,0/((G2014&gt;=提成标准!D:D)*(G2014&lt;提成标准!E:E)),提成标准!C:C)))</f>
        <v>快递大货</v>
      </c>
      <c r="D2014" s="9">
        <f t="shared" si="100"/>
        <v>40</v>
      </c>
      <c r="E2014" s="9">
        <f>_xlfn.XLOOKUP(C2014,提成标准!C:C,提成标准!H:H,"")</f>
        <v>0.1</v>
      </c>
      <c r="F2014" s="9">
        <f t="shared" si="101"/>
        <v>4</v>
      </c>
      <c r="G2014" s="9">
        <f>_xlfn.XLOOKUP(I2014,过机服务商重量差!A:A,过机服务商重量差!L:L)</f>
        <v>40</v>
      </c>
      <c r="H2014" s="9" t="str">
        <f ca="1">IFERROR(LOOKUP(1,0/((B2014=名单!B:B)*(VALUE(AY2014)&gt;=名单!E:E)*(VALUE(AY2014)&lt;=名单!G:G)*(AA2014="正常走货")),名单!H:H),"否")</f>
        <v>否</v>
      </c>
      <c r="I2014" s="64" t="s">
        <v>6095</v>
      </c>
      <c r="J2014" s="64" t="s">
        <v>6097</v>
      </c>
      <c r="L2014" s="65" t="s">
        <v>17</v>
      </c>
      <c r="N2014" s="64" t="s">
        <v>18</v>
      </c>
      <c r="O2014" s="66"/>
      <c r="P2014" s="66"/>
      <c r="T2014" s="66"/>
      <c r="U2014" s="65" t="s">
        <v>570</v>
      </c>
      <c r="V2014" s="65" t="s">
        <v>14410</v>
      </c>
      <c r="W2014" s="66"/>
      <c r="Y2014" s="66"/>
      <c r="Z2014" s="66"/>
      <c r="AA2014" s="65" t="s">
        <v>14382</v>
      </c>
      <c r="AQ2014" s="64">
        <v>302.32</v>
      </c>
      <c r="AV2014" s="66"/>
      <c r="AW2014" s="66"/>
      <c r="AX2014" s="66"/>
      <c r="AY2014" s="67" t="s">
        <v>16411</v>
      </c>
      <c r="BC2014" s="66"/>
      <c r="BE2014" s="66"/>
    </row>
    <row r="2015" spans="1:58">
      <c r="A2015" s="9" t="str">
        <f t="shared" si="99"/>
        <v>2026-01</v>
      </c>
      <c r="B2015" s="9" t="str">
        <f>_xlfn.XLOOKUP(I2015,过机服务商重量差!A:A,过机服务商重量差!G:G)</f>
        <v>玉麒麟</v>
      </c>
      <c r="C2015" s="9" t="str">
        <f>IF(N2015="FBA","主营产品",IF(N2015="专线","专线",LOOKUP(1,0/((G2015&gt;=提成标准!D:D)*(G2015&lt;提成标准!E:E)),提成标准!C:C)))</f>
        <v>快递大货</v>
      </c>
      <c r="D2015" s="9">
        <f t="shared" si="100"/>
        <v>73</v>
      </c>
      <c r="E2015" s="9">
        <f>_xlfn.XLOOKUP(C2015,提成标准!C:C,提成标准!H:H,"")</f>
        <v>0.1</v>
      </c>
      <c r="F2015" s="9">
        <f t="shared" si="101"/>
        <v>7.3</v>
      </c>
      <c r="G2015" s="9">
        <f>_xlfn.XLOOKUP(I2015,过机服务商重量差!A:A,过机服务商重量差!L:L)</f>
        <v>73</v>
      </c>
      <c r="H2015" s="9" t="str">
        <f ca="1">IFERROR(LOOKUP(1,0/((B2015=名单!B:B)*(VALUE(AY2015)&gt;=名单!E:E)*(VALUE(AY2015)&lt;=名单!G:G)*(AA2015="正常走货")),名单!H:H),"否")</f>
        <v>否</v>
      </c>
      <c r="I2015" s="64" t="s">
        <v>6098</v>
      </c>
      <c r="J2015" s="64" t="s">
        <v>6100</v>
      </c>
      <c r="L2015" s="65" t="s">
        <v>17</v>
      </c>
      <c r="N2015" s="64" t="s">
        <v>18</v>
      </c>
      <c r="O2015" s="66"/>
      <c r="P2015" s="66"/>
      <c r="T2015" s="66"/>
      <c r="U2015" s="65" t="s">
        <v>570</v>
      </c>
      <c r="V2015" s="65" t="s">
        <v>14410</v>
      </c>
      <c r="W2015" s="66"/>
      <c r="Y2015" s="66"/>
      <c r="Z2015" s="66"/>
      <c r="AA2015" s="65" t="s">
        <v>14382</v>
      </c>
      <c r="AQ2015" s="64">
        <v>579.82</v>
      </c>
      <c r="AU2015" s="66"/>
      <c r="AV2015" s="66"/>
      <c r="AW2015" s="66"/>
      <c r="AX2015" s="66"/>
      <c r="AY2015" s="67" t="s">
        <v>16412</v>
      </c>
      <c r="BC2015" s="66"/>
      <c r="BE2015" s="66"/>
    </row>
    <row r="2016" spans="1:58">
      <c r="A2016" s="9" t="str">
        <f t="shared" si="99"/>
        <v>2026-01</v>
      </c>
      <c r="B2016" s="9" t="str">
        <f>_xlfn.XLOOKUP(I2016,过机服务商重量差!A:A,过机服务商重量差!G:G)</f>
        <v>玉麒麟</v>
      </c>
      <c r="C2016" s="9" t="str">
        <f>IF(N2016="FBA","主营产品",IF(N2016="专线","专线",LOOKUP(1,0/((G2016&gt;=提成标准!D:D)*(G2016&lt;提成标准!E:E)),提成标准!C:C)))</f>
        <v>快递大货</v>
      </c>
      <c r="D2016" s="9">
        <f t="shared" si="100"/>
        <v>25</v>
      </c>
      <c r="E2016" s="9">
        <f>_xlfn.XLOOKUP(C2016,提成标准!C:C,提成标准!H:H,"")</f>
        <v>0.1</v>
      </c>
      <c r="F2016" s="9">
        <f t="shared" si="101"/>
        <v>2.5</v>
      </c>
      <c r="G2016" s="9">
        <f>_xlfn.XLOOKUP(I2016,过机服务商重量差!A:A,过机服务商重量差!L:L)</f>
        <v>25</v>
      </c>
      <c r="H2016" s="9" t="str">
        <f ca="1">IFERROR(LOOKUP(1,0/((B2016=名单!B:B)*(VALUE(AY2016)&gt;=名单!E:E)*(VALUE(AY2016)&lt;=名单!G:G)*(AA2016="正常走货")),名单!H:H),"否")</f>
        <v>否</v>
      </c>
      <c r="I2016" s="64" t="s">
        <v>6101</v>
      </c>
      <c r="J2016" s="64" t="s">
        <v>6103</v>
      </c>
      <c r="L2016" s="65" t="s">
        <v>24</v>
      </c>
      <c r="N2016" s="64" t="s">
        <v>18</v>
      </c>
      <c r="O2016" s="66"/>
      <c r="P2016" s="66"/>
      <c r="T2016" s="66"/>
      <c r="U2016" s="65" t="s">
        <v>246</v>
      </c>
      <c r="V2016" s="65" t="s">
        <v>14389</v>
      </c>
      <c r="W2016" s="66"/>
      <c r="Y2016" s="66"/>
      <c r="Z2016" s="66"/>
      <c r="AA2016" s="65" t="s">
        <v>14382</v>
      </c>
      <c r="AQ2016" s="64">
        <v>351.1</v>
      </c>
      <c r="AV2016" s="66"/>
      <c r="AX2016" s="66"/>
      <c r="AY2016" s="67" t="s">
        <v>16413</v>
      </c>
      <c r="BE2016" s="66"/>
    </row>
    <row r="2017" spans="1:58">
      <c r="A2017" s="9" t="str">
        <f t="shared" si="99"/>
        <v>2026-01</v>
      </c>
      <c r="B2017" s="9" t="str">
        <f>_xlfn.XLOOKUP(I2017,过机服务商重量差!A:A,过机服务商重量差!G:G)</f>
        <v>玉麒麟</v>
      </c>
      <c r="C2017" s="9" t="str">
        <f>IF(N2017="FBA","主营产品",IF(N2017="专线","专线",LOOKUP(1,0/((G2017&gt;=提成标准!D:D)*(G2017&lt;提成标准!E:E)),提成标准!C:C)))</f>
        <v>快递大货</v>
      </c>
      <c r="D2017" s="9">
        <f t="shared" si="100"/>
        <v>25</v>
      </c>
      <c r="E2017" s="9">
        <f>_xlfn.XLOOKUP(C2017,提成标准!C:C,提成标准!H:H,"")</f>
        <v>0.1</v>
      </c>
      <c r="F2017" s="9">
        <f t="shared" si="101"/>
        <v>2.5</v>
      </c>
      <c r="G2017" s="9">
        <f>_xlfn.XLOOKUP(I2017,过机服务商重量差!A:A,过机服务商重量差!L:L)</f>
        <v>25</v>
      </c>
      <c r="H2017" s="9" t="str">
        <f ca="1">IFERROR(LOOKUP(1,0/((B2017=名单!B:B)*(VALUE(AY2017)&gt;=名单!E:E)*(VALUE(AY2017)&lt;=名单!G:G)*(AA2017="正常走货")),名单!H:H),"否")</f>
        <v>否</v>
      </c>
      <c r="I2017" s="64" t="s">
        <v>6104</v>
      </c>
      <c r="J2017" s="64" t="s">
        <v>6106</v>
      </c>
      <c r="L2017" s="65" t="s">
        <v>24</v>
      </c>
      <c r="N2017" s="64" t="s">
        <v>18</v>
      </c>
      <c r="O2017" s="66"/>
      <c r="P2017" s="66"/>
      <c r="T2017" s="66"/>
      <c r="U2017" s="65" t="s">
        <v>246</v>
      </c>
      <c r="V2017" s="65" t="s">
        <v>14389</v>
      </c>
      <c r="W2017" s="66"/>
      <c r="Y2017" s="66"/>
      <c r="Z2017" s="66"/>
      <c r="AA2017" s="65" t="s">
        <v>14382</v>
      </c>
      <c r="AQ2017" s="64">
        <v>351.1</v>
      </c>
      <c r="AV2017" s="66"/>
      <c r="AX2017" s="66"/>
      <c r="AY2017" s="67" t="s">
        <v>16414</v>
      </c>
      <c r="BC2017" s="66"/>
      <c r="BE2017" s="66"/>
    </row>
    <row r="2018" spans="1:58">
      <c r="A2018" s="9" t="str">
        <f t="shared" si="99"/>
        <v>2026-01</v>
      </c>
      <c r="B2018" s="9" t="str">
        <f>_xlfn.XLOOKUP(I2018,过机服务商重量差!A:A,过机服务商重量差!G:G)</f>
        <v>玉麒麟</v>
      </c>
      <c r="C2018" s="9" t="str">
        <f>IF(N2018="FBA","主营产品",IF(N2018="专线","专线",LOOKUP(1,0/((G2018&gt;=提成标准!D:D)*(G2018&lt;提成标准!E:E)),提成标准!C:C)))</f>
        <v>快递大货</v>
      </c>
      <c r="D2018" s="9">
        <f t="shared" si="100"/>
        <v>25</v>
      </c>
      <c r="E2018" s="9">
        <f>_xlfn.XLOOKUP(C2018,提成标准!C:C,提成标准!H:H,"")</f>
        <v>0.1</v>
      </c>
      <c r="F2018" s="9">
        <f t="shared" si="101"/>
        <v>2.5</v>
      </c>
      <c r="G2018" s="9">
        <f>_xlfn.XLOOKUP(I2018,过机服务商重量差!A:A,过机服务商重量差!L:L)</f>
        <v>25</v>
      </c>
      <c r="H2018" s="9" t="str">
        <f ca="1">IFERROR(LOOKUP(1,0/((B2018=名单!B:B)*(VALUE(AY2018)&gt;=名单!E:E)*(VALUE(AY2018)&lt;=名单!G:G)*(AA2018="正常走货")),名单!H:H),"否")</f>
        <v>否</v>
      </c>
      <c r="I2018" s="64" t="s">
        <v>6107</v>
      </c>
      <c r="J2018" s="64" t="s">
        <v>6109</v>
      </c>
      <c r="L2018" s="65" t="s">
        <v>24</v>
      </c>
      <c r="N2018" s="65" t="s">
        <v>18</v>
      </c>
      <c r="O2018" s="66"/>
      <c r="P2018" s="66"/>
      <c r="T2018" s="66"/>
      <c r="U2018" s="65" t="s">
        <v>246</v>
      </c>
      <c r="V2018" s="65" t="s">
        <v>14389</v>
      </c>
      <c r="W2018" s="66"/>
      <c r="Y2018" s="66"/>
      <c r="Z2018" s="66"/>
      <c r="AA2018" s="65" t="s">
        <v>14382</v>
      </c>
      <c r="AQ2018" s="64">
        <v>351.1</v>
      </c>
      <c r="AU2018" s="66"/>
      <c r="AV2018" s="66"/>
      <c r="AW2018" s="66"/>
      <c r="AX2018" s="66"/>
      <c r="AY2018" s="67" t="s">
        <v>16415</v>
      </c>
      <c r="BE2018" s="66"/>
      <c r="BF2018" s="66"/>
    </row>
    <row r="2019" spans="1:58">
      <c r="A2019" s="9" t="str">
        <f t="shared" si="99"/>
        <v>2026-01</v>
      </c>
      <c r="B2019" s="9" t="str">
        <f>_xlfn.XLOOKUP(I2019,过机服务商重量差!A:A,过机服务商重量差!G:G)</f>
        <v>帅时莹</v>
      </c>
      <c r="C2019" s="9" t="str">
        <f>IF(N2019="FBA","主营产品",IF(N2019="专线","专线",LOOKUP(1,0/((G2019&gt;=提成标准!D:D)*(G2019&lt;提成标准!E:E)),提成标准!C:C)))</f>
        <v>快递大货</v>
      </c>
      <c r="D2019" s="9">
        <f t="shared" si="100"/>
        <v>78</v>
      </c>
      <c r="E2019" s="9">
        <f>_xlfn.XLOOKUP(C2019,提成标准!C:C,提成标准!H:H,"")</f>
        <v>0.1</v>
      </c>
      <c r="F2019" s="9">
        <f t="shared" si="101"/>
        <v>7.8</v>
      </c>
      <c r="G2019" s="9">
        <f>_xlfn.XLOOKUP(I2019,过机服务商重量差!A:A,过机服务商重量差!L:L)</f>
        <v>78</v>
      </c>
      <c r="H2019" s="9" t="str">
        <f ca="1">IFERROR(LOOKUP(1,0/((B2019=名单!B:B)*(VALUE(AY2019)&gt;=名单!E:E)*(VALUE(AY2019)&lt;=名单!G:G)*(AA2019="正常走货")),名单!H:H),"否")</f>
        <v>否</v>
      </c>
      <c r="I2019" s="64" t="s">
        <v>6110</v>
      </c>
      <c r="J2019" s="64" t="s">
        <v>6112</v>
      </c>
      <c r="L2019" s="65" t="s">
        <v>97</v>
      </c>
      <c r="N2019" s="64" t="s">
        <v>18</v>
      </c>
      <c r="O2019" s="66"/>
      <c r="P2019" s="66"/>
      <c r="T2019" s="66"/>
      <c r="U2019" s="65" t="s">
        <v>535</v>
      </c>
      <c r="V2019" s="65" t="s">
        <v>14413</v>
      </c>
      <c r="W2019" s="66"/>
      <c r="Y2019" s="66"/>
      <c r="Z2019" s="66"/>
      <c r="AA2019" s="65" t="s">
        <v>14382</v>
      </c>
      <c r="AQ2019" s="64">
        <v>206</v>
      </c>
      <c r="AV2019" s="66"/>
      <c r="AX2019" s="66"/>
      <c r="AY2019" s="67" t="s">
        <v>16416</v>
      </c>
      <c r="BE2019" s="66"/>
    </row>
    <row r="2020" spans="1:58">
      <c r="A2020" s="9" t="str">
        <f t="shared" si="99"/>
        <v>2026-01</v>
      </c>
      <c r="B2020" s="9" t="str">
        <f>_xlfn.XLOOKUP(I2020,过机服务商重量差!A:A,过机服务商重量差!G:G)</f>
        <v>小旋风</v>
      </c>
      <c r="C2020" s="9" t="str">
        <f>IF(N2020="FBA","主营产品",IF(N2020="专线","专线",LOOKUP(1,0/((G2020&gt;=提成标准!D:D)*(G2020&lt;提成标准!E:E)),提成标准!C:C)))</f>
        <v>快递小货</v>
      </c>
      <c r="D2020" s="9">
        <f t="shared" si="100"/>
        <v>1</v>
      </c>
      <c r="E2020" s="9">
        <f>_xlfn.XLOOKUP(C2020,提成标准!C:C,提成标准!H:H,"")</f>
        <v>2</v>
      </c>
      <c r="F2020" s="9">
        <f t="shared" si="101"/>
        <v>2</v>
      </c>
      <c r="G2020" s="9">
        <f>_xlfn.XLOOKUP(I2020,过机服务商重量差!A:A,过机服务商重量差!L:L)</f>
        <v>2.4</v>
      </c>
      <c r="H2020" s="9" t="str">
        <f ca="1">IFERROR(LOOKUP(1,0/((B2020=名单!B:B)*(VALUE(AY2020)&gt;=名单!E:E)*(VALUE(AY2020)&lt;=名单!G:G)*(AA2020="正常走货")),名单!H:H),"否")</f>
        <v>否</v>
      </c>
      <c r="I2020" s="64" t="s">
        <v>6113</v>
      </c>
      <c r="J2020" s="64" t="s">
        <v>6115</v>
      </c>
      <c r="L2020" s="65" t="s">
        <v>28</v>
      </c>
      <c r="N2020" s="64" t="s">
        <v>18</v>
      </c>
      <c r="O2020" s="66"/>
      <c r="P2020" s="66"/>
      <c r="T2020" s="66"/>
      <c r="U2020" s="65" t="s">
        <v>156</v>
      </c>
      <c r="V2020" s="65" t="s">
        <v>14389</v>
      </c>
      <c r="W2020" s="66"/>
      <c r="Y2020" s="66"/>
      <c r="Z2020" s="66"/>
      <c r="AA2020" s="65" t="s">
        <v>14382</v>
      </c>
      <c r="AQ2020" s="64">
        <v>288</v>
      </c>
      <c r="AU2020" s="66"/>
      <c r="AV2020" s="66"/>
      <c r="AX2020" s="66"/>
      <c r="AY2020" s="67" t="s">
        <v>16417</v>
      </c>
      <c r="BE2020" s="66"/>
      <c r="BF2020" s="66"/>
    </row>
    <row r="2021" spans="1:58">
      <c r="A2021" s="9" t="str">
        <f t="shared" si="99"/>
        <v>2026-01</v>
      </c>
      <c r="B2021" s="9" t="str">
        <f>_xlfn.XLOOKUP(I2021,过机服务商重量差!A:A,过机服务商重量差!G:G)</f>
        <v>小旋风</v>
      </c>
      <c r="C2021" s="9" t="str">
        <f>IF(N2021="FBA","主营产品",IF(N2021="专线","专线",LOOKUP(1,0/((G2021&gt;=提成标准!D:D)*(G2021&lt;提成标准!E:E)),提成标准!C:C)))</f>
        <v>快递大货</v>
      </c>
      <c r="D2021" s="9">
        <f t="shared" si="100"/>
        <v>22.5</v>
      </c>
      <c r="E2021" s="9">
        <f>_xlfn.XLOOKUP(C2021,提成标准!C:C,提成标准!H:H,"")</f>
        <v>0.1</v>
      </c>
      <c r="F2021" s="9">
        <f t="shared" si="101"/>
        <v>2.25</v>
      </c>
      <c r="G2021" s="9">
        <f>_xlfn.XLOOKUP(I2021,过机服务商重量差!A:A,过机服务商重量差!L:L)</f>
        <v>22.5</v>
      </c>
      <c r="H2021" s="9" t="str">
        <f ca="1">IFERROR(LOOKUP(1,0/((B2021=名单!B:B)*(VALUE(AY2021)&gt;=名单!E:E)*(VALUE(AY2021)&lt;=名单!G:G)*(AA2021="正常走货")),名单!H:H),"否")</f>
        <v>否</v>
      </c>
      <c r="I2021" s="64" t="s">
        <v>6116</v>
      </c>
      <c r="J2021" s="64" t="s">
        <v>6118</v>
      </c>
      <c r="L2021" s="65" t="s">
        <v>428</v>
      </c>
      <c r="N2021" s="64" t="s">
        <v>18</v>
      </c>
      <c r="O2021" s="66"/>
      <c r="P2021" s="66"/>
      <c r="T2021" s="66"/>
      <c r="U2021" s="65" t="s">
        <v>227</v>
      </c>
      <c r="V2021" s="65" t="s">
        <v>14413</v>
      </c>
      <c r="W2021" s="66"/>
      <c r="Y2021" s="66"/>
      <c r="Z2021" s="66"/>
      <c r="AA2021" s="65" t="s">
        <v>14382</v>
      </c>
      <c r="AQ2021" s="64">
        <v>277.5</v>
      </c>
      <c r="AU2021" s="66"/>
      <c r="AV2021" s="66"/>
      <c r="AX2021" s="66"/>
      <c r="AY2021" s="67" t="s">
        <v>16418</v>
      </c>
      <c r="BE2021" s="66"/>
      <c r="BF2021" s="66"/>
    </row>
    <row r="2022" spans="1:58">
      <c r="A2022" s="9" t="str">
        <f t="shared" si="99"/>
        <v>2026-01</v>
      </c>
      <c r="B2022" s="9" t="str">
        <f>_xlfn.XLOOKUP(I2022,过机服务商重量差!A:A,过机服务商重量差!G:G)</f>
        <v>007</v>
      </c>
      <c r="C2022" s="9" t="str">
        <f>IF(N2022="FBA","主营产品",IF(N2022="专线","专线",LOOKUP(1,0/((G2022&gt;=提成标准!D:D)*(G2022&lt;提成标准!E:E)),提成标准!C:C)))</f>
        <v>快递大货</v>
      </c>
      <c r="D2022" s="9">
        <f t="shared" si="100"/>
        <v>610</v>
      </c>
      <c r="E2022" s="9">
        <f>_xlfn.XLOOKUP(C2022,提成标准!C:C,提成标准!H:H,"")</f>
        <v>0.1</v>
      </c>
      <c r="F2022" s="9">
        <f t="shared" si="101"/>
        <v>61</v>
      </c>
      <c r="G2022" s="9">
        <f>_xlfn.XLOOKUP(I2022,过机服务商重量差!A:A,过机服务商重量差!L:L)</f>
        <v>610</v>
      </c>
      <c r="H2022" s="9" t="str">
        <f ca="1">IFERROR(LOOKUP(1,0/((B2022=名单!B:B)*(VALUE(AY2022)&gt;=名单!E:E)*(VALUE(AY2022)&lt;=名单!G:G)*(AA2022="正常走货")),名单!H:H),"否")</f>
        <v>否</v>
      </c>
      <c r="I2022" s="64" t="s">
        <v>6119</v>
      </c>
      <c r="J2022" s="64" t="s">
        <v>6121</v>
      </c>
      <c r="L2022" s="65" t="s">
        <v>6122</v>
      </c>
      <c r="N2022" s="64" t="s">
        <v>18</v>
      </c>
      <c r="O2022" s="66"/>
      <c r="P2022" s="66"/>
      <c r="T2022" s="66"/>
      <c r="U2022" s="65" t="s">
        <v>275</v>
      </c>
      <c r="V2022" s="65" t="s">
        <v>14410</v>
      </c>
      <c r="W2022" s="66"/>
      <c r="Y2022" s="66"/>
      <c r="Z2022" s="66"/>
      <c r="AA2022" s="65" t="s">
        <v>14382</v>
      </c>
      <c r="AQ2022" s="64">
        <v>2684</v>
      </c>
      <c r="AV2022" s="66"/>
      <c r="AW2022" s="66"/>
      <c r="AX2022" s="66"/>
      <c r="AY2022" s="67" t="s">
        <v>16419</v>
      </c>
      <c r="BE2022" s="66"/>
      <c r="BF2022" s="66"/>
    </row>
    <row r="2023" spans="1:58">
      <c r="A2023" s="9" t="str">
        <f t="shared" si="99"/>
        <v>2026-01</v>
      </c>
      <c r="B2023" s="9" t="str">
        <f>_xlfn.XLOOKUP(I2023,过机服务商重量差!A:A,过机服务商重量差!G:G)</f>
        <v>小旋风</v>
      </c>
      <c r="C2023" s="9" t="str">
        <f>IF(N2023="FBA","主营产品",IF(N2023="专线","专线",LOOKUP(1,0/((G2023&gt;=提成标准!D:D)*(G2023&lt;提成标准!E:E)),提成标准!C:C)))</f>
        <v>快递大货</v>
      </c>
      <c r="D2023" s="9">
        <f t="shared" si="100"/>
        <v>21</v>
      </c>
      <c r="E2023" s="9">
        <f>_xlfn.XLOOKUP(C2023,提成标准!C:C,提成标准!H:H,"")</f>
        <v>0.1</v>
      </c>
      <c r="F2023" s="9">
        <f t="shared" si="101"/>
        <v>2.1</v>
      </c>
      <c r="G2023" s="9">
        <f>_xlfn.XLOOKUP(I2023,过机服务商重量差!A:A,过机服务商重量差!L:L)</f>
        <v>21</v>
      </c>
      <c r="H2023" s="9" t="str">
        <f ca="1">IFERROR(LOOKUP(1,0/((B2023=名单!B:B)*(VALUE(AY2023)&gt;=名单!E:E)*(VALUE(AY2023)&lt;=名单!G:G)*(AA2023="正常走货")),名单!H:H),"否")</f>
        <v>否</v>
      </c>
      <c r="I2023" s="64" t="s">
        <v>6123</v>
      </c>
      <c r="J2023" s="64" t="s">
        <v>6125</v>
      </c>
      <c r="L2023" s="65" t="s">
        <v>274</v>
      </c>
      <c r="N2023" s="64" t="s">
        <v>18</v>
      </c>
      <c r="O2023" s="66"/>
      <c r="P2023" s="66"/>
      <c r="T2023" s="66"/>
      <c r="U2023" s="65" t="s">
        <v>275</v>
      </c>
      <c r="V2023" s="65" t="s">
        <v>14410</v>
      </c>
      <c r="W2023" s="66"/>
      <c r="Y2023" s="66"/>
      <c r="Z2023" s="66"/>
      <c r="AA2023" s="65" t="s">
        <v>14382</v>
      </c>
      <c r="AQ2023" s="64">
        <v>31.5</v>
      </c>
      <c r="AV2023" s="66"/>
      <c r="AX2023" s="66"/>
      <c r="AY2023" s="67" t="s">
        <v>16420</v>
      </c>
      <c r="BE2023" s="66"/>
    </row>
    <row r="2024" spans="1:58">
      <c r="A2024" s="9" t="str">
        <f t="shared" si="99"/>
        <v>2026-01</v>
      </c>
      <c r="B2024" s="9" t="str">
        <f>_xlfn.XLOOKUP(I2024,过机服务商重量差!A:A,过机服务商重量差!G:G)</f>
        <v>风清扬</v>
      </c>
      <c r="C2024" s="9" t="str">
        <f>IF(N2024="FBA","主营产品",IF(N2024="专线","专线",LOOKUP(1,0/((G2024&gt;=提成标准!D:D)*(G2024&lt;提成标准!E:E)),提成标准!C:C)))</f>
        <v>快递大货</v>
      </c>
      <c r="D2024" s="9">
        <f t="shared" si="100"/>
        <v>180</v>
      </c>
      <c r="E2024" s="9">
        <f>_xlfn.XLOOKUP(C2024,提成标准!C:C,提成标准!H:H,"")</f>
        <v>0.1</v>
      </c>
      <c r="F2024" s="9">
        <f t="shared" si="101"/>
        <v>18</v>
      </c>
      <c r="G2024" s="9">
        <f>_xlfn.XLOOKUP(I2024,过机服务商重量差!A:A,过机服务商重量差!L:L)</f>
        <v>180</v>
      </c>
      <c r="H2024" s="9" t="str">
        <f ca="1">IFERROR(LOOKUP(1,0/((B2024=名单!B:B)*(VALUE(AY2024)&gt;=名单!E:E)*(VALUE(AY2024)&lt;=名单!G:G)*(AA2024="正常走货")),名单!H:H),"否")</f>
        <v>否</v>
      </c>
      <c r="I2024" s="64" t="s">
        <v>6126</v>
      </c>
      <c r="J2024" s="64" t="s">
        <v>36</v>
      </c>
      <c r="L2024" s="65" t="s">
        <v>231</v>
      </c>
      <c r="N2024" s="64" t="s">
        <v>18</v>
      </c>
      <c r="O2024" s="66"/>
      <c r="P2024" s="66"/>
      <c r="T2024" s="66"/>
      <c r="U2024" s="65" t="s">
        <v>156</v>
      </c>
      <c r="V2024" s="65" t="s">
        <v>14389</v>
      </c>
      <c r="W2024" s="66"/>
      <c r="Y2024" s="66"/>
      <c r="Z2024" s="66"/>
      <c r="AA2024" s="65" t="s">
        <v>14437</v>
      </c>
      <c r="AQ2024" s="64">
        <v>0</v>
      </c>
      <c r="AU2024" s="66"/>
      <c r="AV2024" s="66"/>
      <c r="AX2024" s="66"/>
      <c r="AY2024" s="67" t="s">
        <v>16421</v>
      </c>
      <c r="BE2024" s="66"/>
      <c r="BF2024" s="66"/>
    </row>
    <row r="2025" spans="1:58">
      <c r="A2025" s="9" t="str">
        <f t="shared" si="99"/>
        <v>2026-01</v>
      </c>
      <c r="B2025" s="9" t="str">
        <f>_xlfn.XLOOKUP(I2025,过机服务商重量差!A:A,过机服务商重量差!G:G)</f>
        <v>风清扬</v>
      </c>
      <c r="C2025" s="9" t="str">
        <f>IF(N2025="FBA","主营产品",IF(N2025="专线","专线",LOOKUP(1,0/((G2025&gt;=提成标准!D:D)*(G2025&lt;提成标准!E:E)),提成标准!C:C)))</f>
        <v>快递大货</v>
      </c>
      <c r="D2025" s="9">
        <f t="shared" si="100"/>
        <v>80</v>
      </c>
      <c r="E2025" s="9">
        <f>_xlfn.XLOOKUP(C2025,提成标准!C:C,提成标准!H:H,"")</f>
        <v>0.1</v>
      </c>
      <c r="F2025" s="9">
        <f t="shared" si="101"/>
        <v>8</v>
      </c>
      <c r="G2025" s="9">
        <f>_xlfn.XLOOKUP(I2025,过机服务商重量差!A:A,过机服务商重量差!L:L)</f>
        <v>80</v>
      </c>
      <c r="H2025" s="9" t="str">
        <f ca="1">IFERROR(LOOKUP(1,0/((B2025=名单!B:B)*(VALUE(AY2025)&gt;=名单!E:E)*(VALUE(AY2025)&lt;=名单!G:G)*(AA2025="正常走货")),名单!H:H),"否")</f>
        <v>否</v>
      </c>
      <c r="I2025" s="64" t="s">
        <v>6128</v>
      </c>
      <c r="J2025" s="64" t="s">
        <v>36</v>
      </c>
      <c r="L2025" s="65" t="s">
        <v>231</v>
      </c>
      <c r="N2025" s="64" t="s">
        <v>18</v>
      </c>
      <c r="O2025" s="66"/>
      <c r="P2025" s="66"/>
      <c r="T2025" s="66"/>
      <c r="U2025" s="65" t="s">
        <v>156</v>
      </c>
      <c r="V2025" s="65" t="s">
        <v>14389</v>
      </c>
      <c r="W2025" s="66"/>
      <c r="Y2025" s="66"/>
      <c r="Z2025" s="66"/>
      <c r="AA2025" s="65" t="s">
        <v>14437</v>
      </c>
      <c r="AQ2025" s="64">
        <v>0</v>
      </c>
      <c r="AV2025" s="66"/>
      <c r="AX2025" s="66"/>
      <c r="AY2025" s="67" t="s">
        <v>16422</v>
      </c>
      <c r="BE2025" s="66"/>
      <c r="BF2025" s="66"/>
    </row>
    <row r="2026" spans="1:58">
      <c r="A2026" s="9" t="str">
        <f t="shared" si="99"/>
        <v>2026-01</v>
      </c>
      <c r="B2026" s="9" t="str">
        <f>_xlfn.XLOOKUP(I2026,过机服务商重量差!A:A,过机服务商重量差!G:G)</f>
        <v>玉麒麟</v>
      </c>
      <c r="C2026" s="9" t="str">
        <f>IF(N2026="FBA","主营产品",IF(N2026="专线","专线",LOOKUP(1,0/((G2026&gt;=提成标准!D:D)*(G2026&lt;提成标准!E:E)),提成标准!C:C)))</f>
        <v>快递大货</v>
      </c>
      <c r="D2026" s="9">
        <f t="shared" si="100"/>
        <v>34</v>
      </c>
      <c r="E2026" s="9">
        <f>_xlfn.XLOOKUP(C2026,提成标准!C:C,提成标准!H:H,"")</f>
        <v>0.1</v>
      </c>
      <c r="F2026" s="9">
        <f t="shared" si="101"/>
        <v>3.4</v>
      </c>
      <c r="G2026" s="9">
        <f>_xlfn.XLOOKUP(I2026,过机服务商重量差!A:A,过机服务商重量差!L:L)</f>
        <v>34</v>
      </c>
      <c r="H2026" s="9" t="str">
        <f ca="1">IFERROR(LOOKUP(1,0/((B2026=名单!B:B)*(VALUE(AY2026)&gt;=名单!E:E)*(VALUE(AY2026)&lt;=名单!G:G)*(AA2026="正常走货")),名单!H:H),"否")</f>
        <v>否</v>
      </c>
      <c r="I2026" s="64" t="s">
        <v>6130</v>
      </c>
      <c r="J2026" s="64" t="s">
        <v>6132</v>
      </c>
      <c r="L2026" s="65" t="s">
        <v>17</v>
      </c>
      <c r="N2026" s="64" t="s">
        <v>18</v>
      </c>
      <c r="O2026" s="66"/>
      <c r="P2026" s="66"/>
      <c r="T2026" s="66"/>
      <c r="U2026" s="65" t="s">
        <v>227</v>
      </c>
      <c r="V2026" s="65" t="s">
        <v>14413</v>
      </c>
      <c r="W2026" s="66"/>
      <c r="Y2026" s="66"/>
      <c r="Z2026" s="66"/>
      <c r="AA2026" s="65" t="s">
        <v>14382</v>
      </c>
      <c r="AQ2026" s="64">
        <v>515</v>
      </c>
      <c r="AU2026" s="66"/>
      <c r="AV2026" s="66"/>
      <c r="AX2026" s="66"/>
      <c r="AY2026" s="67" t="s">
        <v>16423</v>
      </c>
      <c r="BE2026" s="66"/>
    </row>
    <row r="2027" spans="1:58">
      <c r="A2027" s="9" t="str">
        <f t="shared" si="99"/>
        <v>2026-01</v>
      </c>
      <c r="B2027" s="9" t="str">
        <f>_xlfn.XLOOKUP(I2027,过机服务商重量差!A:A,过机服务商重量差!G:G)</f>
        <v>007</v>
      </c>
      <c r="C2027" s="9" t="str">
        <f>IF(N2027="FBA","主营产品",IF(N2027="专线","专线",LOOKUP(1,0/((G2027&gt;=提成标准!D:D)*(G2027&lt;提成标准!E:E)),提成标准!C:C)))</f>
        <v>快递大货</v>
      </c>
      <c r="D2027" s="9">
        <f t="shared" si="100"/>
        <v>146</v>
      </c>
      <c r="E2027" s="9">
        <f>_xlfn.XLOOKUP(C2027,提成标准!C:C,提成标准!H:H,"")</f>
        <v>0.1</v>
      </c>
      <c r="F2027" s="9">
        <f t="shared" si="101"/>
        <v>14.6</v>
      </c>
      <c r="G2027" s="9">
        <f>_xlfn.XLOOKUP(I2027,过机服务商重量差!A:A,过机服务商重量差!L:L)</f>
        <v>146</v>
      </c>
      <c r="H2027" s="9" t="str">
        <f ca="1">IFERROR(LOOKUP(1,0/((B2027=名单!B:B)*(VALUE(AY2027)&gt;=名单!E:E)*(VALUE(AY2027)&lt;=名单!G:G)*(AA2027="正常走货")),名单!H:H),"否")</f>
        <v>否</v>
      </c>
      <c r="I2027" s="64" t="s">
        <v>6133</v>
      </c>
      <c r="J2027" s="64" t="s">
        <v>6135</v>
      </c>
      <c r="L2027" s="65" t="s">
        <v>266</v>
      </c>
      <c r="N2027" s="64" t="s">
        <v>18</v>
      </c>
      <c r="O2027" s="66"/>
      <c r="P2027" s="66"/>
      <c r="T2027" s="66"/>
      <c r="U2027" s="65" t="s">
        <v>86</v>
      </c>
      <c r="V2027" s="65" t="s">
        <v>14381</v>
      </c>
      <c r="W2027" s="66"/>
      <c r="Y2027" s="66"/>
      <c r="Z2027" s="66"/>
      <c r="AA2027" s="65" t="s">
        <v>14382</v>
      </c>
      <c r="AQ2027" s="64">
        <v>1547.6</v>
      </c>
      <c r="AV2027" s="66"/>
      <c r="AW2027" s="66"/>
      <c r="AX2027" s="66"/>
      <c r="AY2027" s="67" t="s">
        <v>16424</v>
      </c>
      <c r="BE2027" s="66"/>
      <c r="BF2027" s="66"/>
    </row>
    <row r="2028" spans="1:58">
      <c r="A2028" s="9" t="str">
        <f t="shared" si="99"/>
        <v>2026-01</v>
      </c>
      <c r="B2028" s="9" t="str">
        <f>_xlfn.XLOOKUP(I2028,过机服务商重量差!A:A,过机服务商重量差!G:G)</f>
        <v>帅时莹</v>
      </c>
      <c r="C2028" s="9" t="str">
        <f>IF(N2028="FBA","主营产品",IF(N2028="专线","专线",LOOKUP(1,0/((G2028&gt;=提成标准!D:D)*(G2028&lt;提成标准!E:E)),提成标准!C:C)))</f>
        <v>快递大货</v>
      </c>
      <c r="D2028" s="9">
        <f t="shared" si="100"/>
        <v>31</v>
      </c>
      <c r="E2028" s="9">
        <f>_xlfn.XLOOKUP(C2028,提成标准!C:C,提成标准!H:H,"")</f>
        <v>0.1</v>
      </c>
      <c r="F2028" s="9">
        <f t="shared" si="101"/>
        <v>3.1</v>
      </c>
      <c r="G2028" s="9">
        <f>_xlfn.XLOOKUP(I2028,过机服务商重量差!A:A,过机服务商重量差!L:L)</f>
        <v>31</v>
      </c>
      <c r="H2028" s="9" t="str">
        <f ca="1">IFERROR(LOOKUP(1,0/((B2028=名单!B:B)*(VALUE(AY2028)&gt;=名单!E:E)*(VALUE(AY2028)&lt;=名单!G:G)*(AA2028="正常走货")),名单!H:H),"否")</f>
        <v>否</v>
      </c>
      <c r="I2028" s="64" t="s">
        <v>6136</v>
      </c>
      <c r="J2028" s="64" t="s">
        <v>6138</v>
      </c>
      <c r="L2028" s="65" t="s">
        <v>287</v>
      </c>
      <c r="N2028" s="64" t="s">
        <v>18</v>
      </c>
      <c r="O2028" s="66"/>
      <c r="P2028" s="66"/>
      <c r="T2028" s="66"/>
      <c r="U2028" s="65" t="s">
        <v>292</v>
      </c>
      <c r="V2028" s="65" t="s">
        <v>14413</v>
      </c>
      <c r="W2028" s="66"/>
      <c r="Y2028" s="66"/>
      <c r="Z2028" s="66"/>
      <c r="AA2028" s="65" t="s">
        <v>14382</v>
      </c>
      <c r="AQ2028" s="64">
        <v>276.3</v>
      </c>
      <c r="AV2028" s="66"/>
      <c r="AX2028" s="66"/>
      <c r="AY2028" s="67" t="s">
        <v>16425</v>
      </c>
      <c r="BE2028" s="66"/>
    </row>
    <row r="2029" spans="1:58">
      <c r="A2029" s="9" t="str">
        <f t="shared" si="99"/>
        <v>2026-01</v>
      </c>
      <c r="B2029" s="9" t="str">
        <f>_xlfn.XLOOKUP(I2029,过机服务商重量差!A:A,过机服务商重量差!G:G)</f>
        <v>无崖子</v>
      </c>
      <c r="C2029" s="9" t="str">
        <f>IF(N2029="FBA","主营产品",IF(N2029="专线","专线",LOOKUP(1,0/((G2029&gt;=提成标准!D:D)*(G2029&lt;提成标准!E:E)),提成标准!C:C)))</f>
        <v>快递小货</v>
      </c>
      <c r="D2029" s="9">
        <f t="shared" si="100"/>
        <v>1</v>
      </c>
      <c r="E2029" s="9">
        <f>_xlfn.XLOOKUP(C2029,提成标准!C:C,提成标准!H:H,"")</f>
        <v>2</v>
      </c>
      <c r="F2029" s="9">
        <f t="shared" si="101"/>
        <v>2</v>
      </c>
      <c r="G2029" s="9">
        <f>_xlfn.XLOOKUP(I2029,过机服务商重量差!A:A,过机服务商重量差!L:L)</f>
        <v>0.5</v>
      </c>
      <c r="H2029" s="9" t="str">
        <f ca="1">IFERROR(LOOKUP(1,0/((B2029=名单!B:B)*(VALUE(AY2029)&gt;=名单!E:E)*(VALUE(AY2029)&lt;=名单!G:G)*(AA2029="正常走货")),名单!H:H),"否")</f>
        <v>是</v>
      </c>
      <c r="I2029" s="64" t="s">
        <v>6139</v>
      </c>
      <c r="J2029" s="64" t="s">
        <v>6141</v>
      </c>
      <c r="L2029" s="65" t="s">
        <v>198</v>
      </c>
      <c r="N2029" s="64" t="s">
        <v>18</v>
      </c>
      <c r="O2029" s="66"/>
      <c r="P2029" s="66"/>
      <c r="T2029" s="66"/>
      <c r="U2029" s="65" t="s">
        <v>191</v>
      </c>
      <c r="V2029" s="65" t="s">
        <v>14413</v>
      </c>
      <c r="W2029" s="66"/>
      <c r="Y2029" s="66"/>
      <c r="Z2029" s="66"/>
      <c r="AA2029" s="65" t="s">
        <v>14382</v>
      </c>
      <c r="AQ2029" s="64">
        <v>0.740000000000009</v>
      </c>
      <c r="AV2029" s="66"/>
      <c r="AX2029" s="66"/>
      <c r="AY2029" s="67" t="s">
        <v>16426</v>
      </c>
      <c r="BE2029" s="66"/>
    </row>
    <row r="2030" spans="1:58">
      <c r="A2030" s="9" t="str">
        <f t="shared" si="99"/>
        <v>2026-01</v>
      </c>
      <c r="B2030" s="9" t="str">
        <f>_xlfn.XLOOKUP(I2030,过机服务商重量差!A:A,过机服务商重量差!G:G)</f>
        <v>玉麒麟</v>
      </c>
      <c r="C2030" s="9" t="str">
        <f>IF(N2030="FBA","主营产品",IF(N2030="专线","专线",LOOKUP(1,0/((G2030&gt;=提成标准!D:D)*(G2030&lt;提成标准!E:E)),提成标准!C:C)))</f>
        <v>快递大货</v>
      </c>
      <c r="D2030" s="9">
        <f t="shared" si="100"/>
        <v>37</v>
      </c>
      <c r="E2030" s="9">
        <f>_xlfn.XLOOKUP(C2030,提成标准!C:C,提成标准!H:H,"")</f>
        <v>0.1</v>
      </c>
      <c r="F2030" s="9">
        <f t="shared" si="101"/>
        <v>3.7</v>
      </c>
      <c r="G2030" s="9">
        <f>_xlfn.XLOOKUP(I2030,过机服务商重量差!A:A,过机服务商重量差!L:L)</f>
        <v>37</v>
      </c>
      <c r="H2030" s="9" t="str">
        <f ca="1">IFERROR(LOOKUP(1,0/((B2030=名单!B:B)*(VALUE(AY2030)&gt;=名单!E:E)*(VALUE(AY2030)&lt;=名单!G:G)*(AA2030="正常走货")),名单!H:H),"否")</f>
        <v>否</v>
      </c>
      <c r="I2030" s="64" t="s">
        <v>6142</v>
      </c>
      <c r="J2030" s="64" t="s">
        <v>6144</v>
      </c>
      <c r="L2030" s="65" t="s">
        <v>17</v>
      </c>
      <c r="N2030" s="64" t="s">
        <v>18</v>
      </c>
      <c r="O2030" s="66"/>
      <c r="P2030" s="66"/>
      <c r="T2030" s="66"/>
      <c r="U2030" s="65" t="s">
        <v>223</v>
      </c>
      <c r="V2030" s="65" t="s">
        <v>14413</v>
      </c>
      <c r="W2030" s="66"/>
      <c r="Y2030" s="66"/>
      <c r="Z2030" s="66"/>
      <c r="AA2030" s="65" t="s">
        <v>14382</v>
      </c>
      <c r="AQ2030" s="64">
        <v>428.4</v>
      </c>
      <c r="AU2030" s="66"/>
      <c r="AV2030" s="66"/>
      <c r="AX2030" s="66"/>
      <c r="AY2030" s="67" t="s">
        <v>16427</v>
      </c>
      <c r="BE2030" s="66"/>
    </row>
    <row r="2031" spans="1:58">
      <c r="A2031" s="9" t="str">
        <f t="shared" si="99"/>
        <v>2026-01</v>
      </c>
      <c r="B2031" s="9" t="str">
        <f>_xlfn.XLOOKUP(I2031,过机服务商重量差!A:A,过机服务商重量差!G:G)</f>
        <v>风清扬</v>
      </c>
      <c r="C2031" s="9" t="str">
        <f>IF(N2031="FBA","主营产品",IF(N2031="专线","专线",LOOKUP(1,0/((G2031&gt;=提成标准!D:D)*(G2031&lt;提成标准!E:E)),提成标准!C:C)))</f>
        <v>快递小货</v>
      </c>
      <c r="D2031" s="9">
        <f t="shared" si="100"/>
        <v>1</v>
      </c>
      <c r="E2031" s="9">
        <f>_xlfn.XLOOKUP(C2031,提成标准!C:C,提成标准!H:H,"")</f>
        <v>2</v>
      </c>
      <c r="F2031" s="9">
        <f t="shared" si="101"/>
        <v>2</v>
      </c>
      <c r="G2031" s="9">
        <f>_xlfn.XLOOKUP(I2031,过机服务商重量差!A:A,过机服务商重量差!L:L)</f>
        <v>12</v>
      </c>
      <c r="H2031" s="9" t="str">
        <f ca="1">IFERROR(LOOKUP(1,0/((B2031=名单!B:B)*(VALUE(AY2031)&gt;=名单!E:E)*(VALUE(AY2031)&lt;=名单!G:G)*(AA2031="正常走货")),名单!H:H),"否")</f>
        <v>否</v>
      </c>
      <c r="I2031" s="64" t="s">
        <v>6145</v>
      </c>
      <c r="J2031" s="64" t="s">
        <v>6147</v>
      </c>
      <c r="L2031" s="65" t="s">
        <v>1592</v>
      </c>
      <c r="N2031" s="64" t="s">
        <v>18</v>
      </c>
      <c r="O2031" s="66"/>
      <c r="P2031" s="66"/>
      <c r="T2031" s="66"/>
      <c r="U2031" s="65" t="s">
        <v>6148</v>
      </c>
      <c r="V2031" s="65" t="s">
        <v>14581</v>
      </c>
      <c r="W2031" s="66"/>
      <c r="Y2031" s="66"/>
      <c r="Z2031" s="66"/>
      <c r="AA2031" s="65" t="s">
        <v>14382</v>
      </c>
      <c r="AQ2031" s="64">
        <v>7.19999999999999</v>
      </c>
      <c r="AU2031" s="66"/>
      <c r="AV2031" s="66"/>
      <c r="AW2031" s="66"/>
      <c r="AX2031" s="66"/>
      <c r="AY2031" s="67" t="s">
        <v>16428</v>
      </c>
      <c r="BC2031" s="66"/>
      <c r="BE2031" s="66"/>
    </row>
    <row r="2032" spans="1:58">
      <c r="A2032" s="9" t="str">
        <f t="shared" si="99"/>
        <v>2026-01</v>
      </c>
      <c r="B2032" s="9" t="str">
        <f>_xlfn.XLOOKUP(I2032,过机服务商重量差!A:A,过机服务商重量差!G:G)</f>
        <v>玉麒麟</v>
      </c>
      <c r="C2032" s="9" t="str">
        <f>IF(N2032="FBA","主营产品",IF(N2032="专线","专线",LOOKUP(1,0/((G2032&gt;=提成标准!D:D)*(G2032&lt;提成标准!E:E)),提成标准!C:C)))</f>
        <v>快递小货</v>
      </c>
      <c r="D2032" s="9">
        <f t="shared" si="100"/>
        <v>1</v>
      </c>
      <c r="E2032" s="9">
        <f>_xlfn.XLOOKUP(C2032,提成标准!C:C,提成标准!H:H,"")</f>
        <v>2</v>
      </c>
      <c r="F2032" s="9">
        <f t="shared" si="101"/>
        <v>2</v>
      </c>
      <c r="G2032" s="9">
        <f>_xlfn.XLOOKUP(I2032,过机服务商重量差!A:A,过机服务商重量差!L:L)</f>
        <v>5.5</v>
      </c>
      <c r="H2032" s="9" t="str">
        <f ca="1">IFERROR(LOOKUP(1,0/((B2032=名单!B:B)*(VALUE(AY2032)&gt;=名单!E:E)*(VALUE(AY2032)&lt;=名单!G:G)*(AA2032="正常走货")),名单!H:H),"否")</f>
        <v>否</v>
      </c>
      <c r="I2032" s="64" t="s">
        <v>6149</v>
      </c>
      <c r="J2032" s="64" t="s">
        <v>6151</v>
      </c>
      <c r="L2032" s="65" t="s">
        <v>17</v>
      </c>
      <c r="N2032" s="64" t="s">
        <v>18</v>
      </c>
      <c r="O2032" s="66"/>
      <c r="P2032" s="66"/>
      <c r="T2032" s="66"/>
      <c r="U2032" s="65" t="s">
        <v>152</v>
      </c>
      <c r="V2032" s="65" t="s">
        <v>14385</v>
      </c>
      <c r="W2032" s="66"/>
      <c r="Y2032" s="66"/>
      <c r="Z2032" s="66"/>
      <c r="AA2032" s="65" t="s">
        <v>14382</v>
      </c>
      <c r="AQ2032" s="64">
        <v>49.1</v>
      </c>
      <c r="AU2032" s="66"/>
      <c r="AV2032" s="66"/>
      <c r="AW2032" s="66"/>
      <c r="AX2032" s="66"/>
      <c r="AY2032" s="67" t="s">
        <v>16429</v>
      </c>
      <c r="BE2032" s="66"/>
    </row>
    <row r="2033" spans="1:58">
      <c r="A2033" s="9" t="str">
        <f t="shared" si="99"/>
        <v>2026-01</v>
      </c>
      <c r="B2033" s="9" t="str">
        <f>_xlfn.XLOOKUP(I2033,过机服务商重量差!A:A,过机服务商重量差!G:G)</f>
        <v>007</v>
      </c>
      <c r="C2033" s="9" t="str">
        <f>IF(N2033="FBA","主营产品",IF(N2033="专线","专线",LOOKUP(1,0/((G2033&gt;=提成标准!D:D)*(G2033&lt;提成标准!E:E)),提成标准!C:C)))</f>
        <v>快递大货</v>
      </c>
      <c r="D2033" s="9">
        <f t="shared" si="100"/>
        <v>1162</v>
      </c>
      <c r="E2033" s="9">
        <f>_xlfn.XLOOKUP(C2033,提成标准!C:C,提成标准!H:H,"")</f>
        <v>0.1</v>
      </c>
      <c r="F2033" s="9">
        <f t="shared" si="101"/>
        <v>116.2</v>
      </c>
      <c r="G2033" s="9">
        <f>_xlfn.XLOOKUP(I2033,过机服务商重量差!A:A,过机服务商重量差!L:L)</f>
        <v>1162</v>
      </c>
      <c r="H2033" s="9" t="str">
        <f ca="1">IFERROR(LOOKUP(1,0/((B2033=名单!B:B)*(VALUE(AY2033)&gt;=名单!E:E)*(VALUE(AY2033)&lt;=名单!G:G)*(AA2033="正常走货")),名单!H:H),"否")</f>
        <v>否</v>
      </c>
      <c r="I2033" s="64" t="s">
        <v>6152</v>
      </c>
      <c r="J2033" s="64" t="s">
        <v>6154</v>
      </c>
      <c r="L2033" s="65" t="s">
        <v>6122</v>
      </c>
      <c r="N2033" s="64" t="s">
        <v>18</v>
      </c>
      <c r="O2033" s="66"/>
      <c r="P2033" s="66"/>
      <c r="T2033" s="66"/>
      <c r="U2033" s="65" t="s">
        <v>275</v>
      </c>
      <c r="V2033" s="65" t="s">
        <v>14410</v>
      </c>
      <c r="W2033" s="66"/>
      <c r="Y2033" s="66"/>
      <c r="Z2033" s="66"/>
      <c r="AA2033" s="65" t="s">
        <v>14382</v>
      </c>
      <c r="AQ2033" s="64">
        <v>5112.8</v>
      </c>
      <c r="AU2033" s="66"/>
      <c r="AV2033" s="66"/>
      <c r="AW2033" s="66"/>
      <c r="AX2033" s="66"/>
      <c r="AY2033" s="67" t="s">
        <v>16430</v>
      </c>
      <c r="BE2033" s="66"/>
    </row>
    <row r="2034" spans="1:58">
      <c r="A2034" s="9" t="str">
        <f t="shared" si="99"/>
        <v>2026-01</v>
      </c>
      <c r="B2034" s="9" t="str">
        <f>_xlfn.XLOOKUP(I2034,过机服务商重量差!A:A,过机服务商重量差!G:G)</f>
        <v>帅时莹</v>
      </c>
      <c r="C2034" s="9" t="str">
        <f>IF(N2034="FBA","主营产品",IF(N2034="专线","专线",LOOKUP(1,0/((G2034&gt;=提成标准!D:D)*(G2034&lt;提成标准!E:E)),提成标准!C:C)))</f>
        <v>快递大货</v>
      </c>
      <c r="D2034" s="9">
        <f t="shared" si="100"/>
        <v>36</v>
      </c>
      <c r="E2034" s="9">
        <f>_xlfn.XLOOKUP(C2034,提成标准!C:C,提成标准!H:H,"")</f>
        <v>0.1</v>
      </c>
      <c r="F2034" s="9">
        <f t="shared" si="101"/>
        <v>3.6</v>
      </c>
      <c r="G2034" s="9">
        <f>_xlfn.XLOOKUP(I2034,过机服务商重量差!A:A,过机服务商重量差!L:L)</f>
        <v>36</v>
      </c>
      <c r="H2034" s="9" t="str">
        <f ca="1">IFERROR(LOOKUP(1,0/((B2034=名单!B:B)*(VALUE(AY2034)&gt;=名单!E:E)*(VALUE(AY2034)&lt;=名单!G:G)*(AA2034="正常走货")),名单!H:H),"否")</f>
        <v>否</v>
      </c>
      <c r="I2034" s="64" t="s">
        <v>6155</v>
      </c>
      <c r="J2034" s="64" t="s">
        <v>6157</v>
      </c>
      <c r="L2034" s="65" t="s">
        <v>938</v>
      </c>
      <c r="N2034" s="64" t="s">
        <v>18</v>
      </c>
      <c r="O2034" s="66"/>
      <c r="P2034" s="66"/>
      <c r="T2034" s="66"/>
      <c r="U2034" s="65" t="s">
        <v>191</v>
      </c>
      <c r="V2034" s="65" t="s">
        <v>14413</v>
      </c>
      <c r="W2034" s="66"/>
      <c r="Y2034" s="66"/>
      <c r="Z2034" s="66"/>
      <c r="AA2034" s="65" t="s">
        <v>14382</v>
      </c>
      <c r="AQ2034" s="64">
        <v>184</v>
      </c>
      <c r="AV2034" s="66"/>
      <c r="AX2034" s="66"/>
      <c r="AY2034" s="67" t="s">
        <v>16431</v>
      </c>
      <c r="BE2034" s="66"/>
    </row>
    <row r="2035" spans="1:58">
      <c r="A2035" s="9" t="str">
        <f t="shared" si="99"/>
        <v>2026-01</v>
      </c>
      <c r="B2035" s="9" t="str">
        <f>_xlfn.XLOOKUP(I2035,过机服务商重量差!A:A,过机服务商重量差!G:G)</f>
        <v>玉麒麟</v>
      </c>
      <c r="C2035" s="9" t="str">
        <f>IF(N2035="FBA","主营产品",IF(N2035="专线","专线",LOOKUP(1,0/((G2035&gt;=提成标准!D:D)*(G2035&lt;提成标准!E:E)),提成标准!C:C)))</f>
        <v>快递大货</v>
      </c>
      <c r="D2035" s="9">
        <f t="shared" si="100"/>
        <v>50</v>
      </c>
      <c r="E2035" s="9">
        <f>_xlfn.XLOOKUP(C2035,提成标准!C:C,提成标准!H:H,"")</f>
        <v>0.1</v>
      </c>
      <c r="F2035" s="9">
        <f t="shared" si="101"/>
        <v>5</v>
      </c>
      <c r="G2035" s="9">
        <f>_xlfn.XLOOKUP(I2035,过机服务商重量差!A:A,过机服务商重量差!L:L)</f>
        <v>50</v>
      </c>
      <c r="H2035" s="9" t="str">
        <f ca="1">IFERROR(LOOKUP(1,0/((B2035=名单!B:B)*(VALUE(AY2035)&gt;=名单!E:E)*(VALUE(AY2035)&lt;=名单!G:G)*(AA2035="正常走货")),名单!H:H),"否")</f>
        <v>否</v>
      </c>
      <c r="I2035" s="64" t="s">
        <v>6158</v>
      </c>
      <c r="J2035" s="64" t="s">
        <v>6160</v>
      </c>
      <c r="L2035" s="64" t="s">
        <v>24</v>
      </c>
      <c r="N2035" s="64" t="s">
        <v>18</v>
      </c>
      <c r="O2035" s="66"/>
      <c r="P2035" s="66"/>
      <c r="T2035" s="66"/>
      <c r="U2035" s="65" t="s">
        <v>99</v>
      </c>
      <c r="V2035" s="65" t="s">
        <v>14413</v>
      </c>
      <c r="W2035" s="66"/>
      <c r="Y2035" s="66"/>
      <c r="Z2035" s="66"/>
      <c r="AA2035" s="65" t="s">
        <v>14382</v>
      </c>
      <c r="AQ2035" s="64">
        <v>206.6</v>
      </c>
      <c r="AU2035" s="66"/>
      <c r="AV2035" s="66"/>
      <c r="AX2035" s="66"/>
      <c r="AY2035" s="67" t="s">
        <v>16432</v>
      </c>
      <c r="BE2035" s="66"/>
      <c r="BF2035" s="66"/>
    </row>
    <row r="2036" spans="1:58">
      <c r="A2036" s="9" t="str">
        <f t="shared" si="99"/>
        <v>2026-01</v>
      </c>
      <c r="B2036" s="9" t="str">
        <f>_xlfn.XLOOKUP(I2036,过机服务商重量差!A:A,过机服务商重量差!G:G)</f>
        <v>玉麒麟</v>
      </c>
      <c r="C2036" s="9" t="str">
        <f>IF(N2036="FBA","主营产品",IF(N2036="专线","专线",LOOKUP(1,0/((G2036&gt;=提成标准!D:D)*(G2036&lt;提成标准!E:E)),提成标准!C:C)))</f>
        <v>快递大货</v>
      </c>
      <c r="D2036" s="9">
        <f t="shared" si="100"/>
        <v>40</v>
      </c>
      <c r="E2036" s="9">
        <f>_xlfn.XLOOKUP(C2036,提成标准!C:C,提成标准!H:H,"")</f>
        <v>0.1</v>
      </c>
      <c r="F2036" s="9">
        <f t="shared" si="101"/>
        <v>4</v>
      </c>
      <c r="G2036" s="9">
        <f>_xlfn.XLOOKUP(I2036,过机服务商重量差!A:A,过机服务商重量差!L:L)</f>
        <v>40</v>
      </c>
      <c r="H2036" s="9" t="str">
        <f ca="1">IFERROR(LOOKUP(1,0/((B2036=名单!B:B)*(VALUE(AY2036)&gt;=名单!E:E)*(VALUE(AY2036)&lt;=名单!G:G)*(AA2036="正常走货")),名单!H:H),"否")</f>
        <v>否</v>
      </c>
      <c r="I2036" s="64" t="s">
        <v>6161</v>
      </c>
      <c r="J2036" s="64" t="s">
        <v>6163</v>
      </c>
      <c r="L2036" s="64" t="s">
        <v>24</v>
      </c>
      <c r="N2036" s="64" t="s">
        <v>18</v>
      </c>
      <c r="O2036" s="66"/>
      <c r="P2036" s="66"/>
      <c r="T2036" s="66"/>
      <c r="U2036" s="65" t="s">
        <v>99</v>
      </c>
      <c r="V2036" s="65" t="s">
        <v>14413</v>
      </c>
      <c r="W2036" s="66"/>
      <c r="Y2036" s="66"/>
      <c r="Z2036" s="66"/>
      <c r="AA2036" s="65" t="s">
        <v>14382</v>
      </c>
      <c r="AQ2036" s="64">
        <v>161.6</v>
      </c>
      <c r="AU2036" s="66"/>
      <c r="AV2036" s="66"/>
      <c r="AX2036" s="66"/>
      <c r="AY2036" s="67" t="s">
        <v>16433</v>
      </c>
      <c r="BE2036" s="66"/>
      <c r="BF2036" s="66"/>
    </row>
    <row r="2037" spans="1:58">
      <c r="A2037" s="9" t="str">
        <f t="shared" si="99"/>
        <v>2026-01</v>
      </c>
      <c r="B2037" s="9" t="str">
        <f>_xlfn.XLOOKUP(I2037,过机服务商重量差!A:A,过机服务商重量差!G:G)</f>
        <v>玉麒麟</v>
      </c>
      <c r="C2037" s="9" t="str">
        <f>IF(N2037="FBA","主营产品",IF(N2037="专线","专线",LOOKUP(1,0/((G2037&gt;=提成标准!D:D)*(G2037&lt;提成标准!E:E)),提成标准!C:C)))</f>
        <v>快递大货</v>
      </c>
      <c r="D2037" s="9">
        <f t="shared" si="100"/>
        <v>49</v>
      </c>
      <c r="E2037" s="9">
        <f>_xlfn.XLOOKUP(C2037,提成标准!C:C,提成标准!H:H,"")</f>
        <v>0.1</v>
      </c>
      <c r="F2037" s="9">
        <f t="shared" si="101"/>
        <v>4.9</v>
      </c>
      <c r="G2037" s="9">
        <f>_xlfn.XLOOKUP(I2037,过机服务商重量差!A:A,过机服务商重量差!L:L)</f>
        <v>49</v>
      </c>
      <c r="H2037" s="9" t="str">
        <f ca="1">IFERROR(LOOKUP(1,0/((B2037=名单!B:B)*(VALUE(AY2037)&gt;=名单!E:E)*(VALUE(AY2037)&lt;=名单!G:G)*(AA2037="正常走货")),名单!H:H),"否")</f>
        <v>否</v>
      </c>
      <c r="I2037" s="64" t="s">
        <v>6164</v>
      </c>
      <c r="J2037" s="64" t="s">
        <v>6166</v>
      </c>
      <c r="L2037" s="64" t="s">
        <v>24</v>
      </c>
      <c r="N2037" s="64" t="s">
        <v>18</v>
      </c>
      <c r="O2037" s="66"/>
      <c r="P2037" s="66"/>
      <c r="T2037" s="66"/>
      <c r="U2037" s="65" t="s">
        <v>99</v>
      </c>
      <c r="V2037" s="65" t="s">
        <v>14413</v>
      </c>
      <c r="W2037" s="66"/>
      <c r="Y2037" s="66"/>
      <c r="Z2037" s="66"/>
      <c r="AA2037" s="65" t="s">
        <v>14382</v>
      </c>
      <c r="AQ2037" s="64">
        <v>202.1</v>
      </c>
      <c r="AU2037" s="66"/>
      <c r="AV2037" s="66"/>
      <c r="AX2037" s="66"/>
      <c r="AY2037" s="67" t="s">
        <v>16434</v>
      </c>
      <c r="BE2037" s="66"/>
      <c r="BF2037" s="66"/>
    </row>
    <row r="2038" spans="1:58">
      <c r="A2038" s="9" t="str">
        <f t="shared" si="99"/>
        <v>2026-01</v>
      </c>
      <c r="B2038" s="9" t="str">
        <f>_xlfn.XLOOKUP(I2038,过机服务商重量差!A:A,过机服务商重量差!G:G)</f>
        <v>玉麒麟</v>
      </c>
      <c r="C2038" s="9" t="str">
        <f>IF(N2038="FBA","主营产品",IF(N2038="专线","专线",LOOKUP(1,0/((G2038&gt;=提成标准!D:D)*(G2038&lt;提成标准!E:E)),提成标准!C:C)))</f>
        <v>快递大货</v>
      </c>
      <c r="D2038" s="9">
        <f t="shared" si="100"/>
        <v>44</v>
      </c>
      <c r="E2038" s="9">
        <f>_xlfn.XLOOKUP(C2038,提成标准!C:C,提成标准!H:H,"")</f>
        <v>0.1</v>
      </c>
      <c r="F2038" s="9">
        <f t="shared" si="101"/>
        <v>4.4</v>
      </c>
      <c r="G2038" s="9">
        <f>_xlfn.XLOOKUP(I2038,过机服务商重量差!A:A,过机服务商重量差!L:L)</f>
        <v>44</v>
      </c>
      <c r="H2038" s="9" t="str">
        <f ca="1">IFERROR(LOOKUP(1,0/((B2038=名单!B:B)*(VALUE(AY2038)&gt;=名单!E:E)*(VALUE(AY2038)&lt;=名单!G:G)*(AA2038="正常走货")),名单!H:H),"否")</f>
        <v>否</v>
      </c>
      <c r="I2038" s="64" t="s">
        <v>6167</v>
      </c>
      <c r="J2038" s="64" t="s">
        <v>6169</v>
      </c>
      <c r="L2038" s="65" t="s">
        <v>24</v>
      </c>
      <c r="N2038" s="64" t="s">
        <v>18</v>
      </c>
      <c r="O2038" s="66"/>
      <c r="P2038" s="66"/>
      <c r="T2038" s="66"/>
      <c r="U2038" s="65" t="s">
        <v>99</v>
      </c>
      <c r="V2038" s="65" t="s">
        <v>14413</v>
      </c>
      <c r="W2038" s="66"/>
      <c r="Y2038" s="66"/>
      <c r="Z2038" s="66"/>
      <c r="AA2038" s="65" t="s">
        <v>14382</v>
      </c>
      <c r="AQ2038" s="64">
        <v>179.6</v>
      </c>
      <c r="AV2038" s="66"/>
      <c r="AX2038" s="66"/>
      <c r="AY2038" s="67" t="s">
        <v>16435</v>
      </c>
      <c r="BE2038" s="66"/>
    </row>
    <row r="2039" spans="1:58">
      <c r="A2039" s="9" t="str">
        <f t="shared" si="99"/>
        <v>2026-01</v>
      </c>
      <c r="B2039" s="9" t="str">
        <f>_xlfn.XLOOKUP(I2039,过机服务商重量差!A:A,过机服务商重量差!G:G)</f>
        <v>玉麒麟</v>
      </c>
      <c r="C2039" s="9" t="str">
        <f>IF(N2039="FBA","主营产品",IF(N2039="专线","专线",LOOKUP(1,0/((G2039&gt;=提成标准!D:D)*(G2039&lt;提成标准!E:E)),提成标准!C:C)))</f>
        <v>快递小货</v>
      </c>
      <c r="D2039" s="9">
        <f t="shared" si="100"/>
        <v>1</v>
      </c>
      <c r="E2039" s="9">
        <f>_xlfn.XLOOKUP(C2039,提成标准!C:C,提成标准!H:H,"")</f>
        <v>2</v>
      </c>
      <c r="F2039" s="9">
        <f t="shared" si="101"/>
        <v>2</v>
      </c>
      <c r="G2039" s="9">
        <f>_xlfn.XLOOKUP(I2039,过机服务商重量差!A:A,过机服务商重量差!L:L)</f>
        <v>2</v>
      </c>
      <c r="H2039" s="9" t="str">
        <f ca="1">IFERROR(LOOKUP(1,0/((B2039=名单!B:B)*(VALUE(AY2039)&gt;=名单!E:E)*(VALUE(AY2039)&lt;=名单!G:G)*(AA2039="正常走货")),名单!H:H),"否")</f>
        <v>否</v>
      </c>
      <c r="I2039" s="64" t="s">
        <v>6170</v>
      </c>
      <c r="J2039" s="64" t="s">
        <v>6172</v>
      </c>
      <c r="L2039" s="65" t="s">
        <v>17</v>
      </c>
      <c r="N2039" s="64" t="s">
        <v>18</v>
      </c>
      <c r="O2039" s="66"/>
      <c r="P2039" s="66"/>
      <c r="T2039" s="66"/>
      <c r="U2039" s="65" t="s">
        <v>79</v>
      </c>
      <c r="V2039" s="64" t="s">
        <v>14381</v>
      </c>
      <c r="W2039" s="66"/>
      <c r="Y2039" s="66"/>
      <c r="Z2039" s="66"/>
      <c r="AA2039" s="65" t="s">
        <v>14382</v>
      </c>
      <c r="AQ2039" s="64">
        <v>103</v>
      </c>
      <c r="AU2039" s="66"/>
      <c r="AV2039" s="66"/>
      <c r="AW2039" s="66"/>
      <c r="AX2039" s="66"/>
      <c r="AY2039" s="67" t="s">
        <v>16436</v>
      </c>
      <c r="BF2039" s="66"/>
    </row>
    <row r="2040" spans="1:58">
      <c r="A2040" s="9" t="str">
        <f t="shared" si="99"/>
        <v>2026-01</v>
      </c>
      <c r="B2040" s="9" t="str">
        <f>_xlfn.XLOOKUP(I2040,过机服务商重量差!A:A,过机服务商重量差!G:G)</f>
        <v>玉麒麟</v>
      </c>
      <c r="C2040" s="9" t="str">
        <f>IF(N2040="FBA","主营产品",IF(N2040="专线","专线",LOOKUP(1,0/((G2040&gt;=提成标准!D:D)*(G2040&lt;提成标准!E:E)),提成标准!C:C)))</f>
        <v>快递小货</v>
      </c>
      <c r="D2040" s="9">
        <f t="shared" si="100"/>
        <v>1</v>
      </c>
      <c r="E2040" s="9">
        <f>_xlfn.XLOOKUP(C2040,提成标准!C:C,提成标准!H:H,"")</f>
        <v>2</v>
      </c>
      <c r="F2040" s="9">
        <f t="shared" si="101"/>
        <v>2</v>
      </c>
      <c r="G2040" s="9">
        <f>_xlfn.XLOOKUP(I2040,过机服务商重量差!A:A,过机服务商重量差!L:L)</f>
        <v>11</v>
      </c>
      <c r="H2040" s="9" t="str">
        <f ca="1">IFERROR(LOOKUP(1,0/((B2040=名单!B:B)*(VALUE(AY2040)&gt;=名单!E:E)*(VALUE(AY2040)&lt;=名单!G:G)*(AA2040="正常走货")),名单!H:H),"否")</f>
        <v>否</v>
      </c>
      <c r="I2040" s="64" t="s">
        <v>6173</v>
      </c>
      <c r="J2040" s="64" t="s">
        <v>6175</v>
      </c>
      <c r="L2040" s="65" t="s">
        <v>17</v>
      </c>
      <c r="N2040" s="64" t="s">
        <v>18</v>
      </c>
      <c r="O2040" s="66"/>
      <c r="P2040" s="66"/>
      <c r="T2040" s="66"/>
      <c r="U2040" s="65" t="s">
        <v>145</v>
      </c>
      <c r="V2040" s="65" t="s">
        <v>14410</v>
      </c>
      <c r="W2040" s="66"/>
      <c r="Y2040" s="66"/>
      <c r="Z2040" s="66"/>
      <c r="AA2040" s="65" t="s">
        <v>14382</v>
      </c>
      <c r="AQ2040" s="64">
        <v>130.6</v>
      </c>
      <c r="AV2040" s="66"/>
      <c r="AX2040" s="66"/>
      <c r="AY2040" s="67" t="s">
        <v>16437</v>
      </c>
      <c r="BC2040" s="66"/>
      <c r="BE2040" s="66"/>
      <c r="BF2040" s="66"/>
    </row>
    <row r="2041" spans="1:58">
      <c r="A2041" s="9" t="str">
        <f t="shared" si="99"/>
        <v>2026-01</v>
      </c>
      <c r="B2041" s="9" t="str">
        <f>_xlfn.XLOOKUP(I2041,过机服务商重量差!A:A,过机服务商重量差!G:G)</f>
        <v>玉麒麟</v>
      </c>
      <c r="C2041" s="9" t="str">
        <f>IF(N2041="FBA","主营产品",IF(N2041="专线","专线",LOOKUP(1,0/((G2041&gt;=提成标准!D:D)*(G2041&lt;提成标准!E:E)),提成标准!C:C)))</f>
        <v>快递大货</v>
      </c>
      <c r="D2041" s="9">
        <f t="shared" si="100"/>
        <v>36</v>
      </c>
      <c r="E2041" s="9">
        <f>_xlfn.XLOOKUP(C2041,提成标准!C:C,提成标准!H:H,"")</f>
        <v>0.1</v>
      </c>
      <c r="F2041" s="9">
        <f t="shared" si="101"/>
        <v>3.6</v>
      </c>
      <c r="G2041" s="9">
        <f>_xlfn.XLOOKUP(I2041,过机服务商重量差!A:A,过机服务商重量差!L:L)</f>
        <v>36</v>
      </c>
      <c r="H2041" s="9" t="str">
        <f ca="1">IFERROR(LOOKUP(1,0/((B2041=名单!B:B)*(VALUE(AY2041)&gt;=名单!E:E)*(VALUE(AY2041)&lt;=名单!G:G)*(AA2041="正常走货")),名单!H:H),"否")</f>
        <v>否</v>
      </c>
      <c r="I2041" s="64" t="s">
        <v>6176</v>
      </c>
      <c r="J2041" s="64" t="s">
        <v>6178</v>
      </c>
      <c r="L2041" s="64" t="s">
        <v>24</v>
      </c>
      <c r="N2041" s="64" t="s">
        <v>18</v>
      </c>
      <c r="O2041" s="66"/>
      <c r="P2041" s="66"/>
      <c r="T2041" s="66"/>
      <c r="U2041" s="65" t="s">
        <v>1262</v>
      </c>
      <c r="V2041" s="64" t="s">
        <v>14385</v>
      </c>
      <c r="W2041" s="66"/>
      <c r="Y2041" s="66"/>
      <c r="Z2041" s="66"/>
      <c r="AA2041" s="65" t="s">
        <v>14382</v>
      </c>
      <c r="AQ2041" s="64">
        <v>53.5999999999999</v>
      </c>
      <c r="AU2041" s="66"/>
      <c r="AV2041" s="66"/>
      <c r="AX2041" s="66"/>
      <c r="AY2041" s="67" t="s">
        <v>16438</v>
      </c>
      <c r="BE2041" s="66"/>
    </row>
    <row r="2042" spans="1:58">
      <c r="A2042" s="9" t="str">
        <f t="shared" si="99"/>
        <v>2026-01</v>
      </c>
      <c r="B2042" s="9" t="str">
        <f>_xlfn.XLOOKUP(I2042,过机服务商重量差!A:A,过机服务商重量差!G:G)</f>
        <v>玉麒麟</v>
      </c>
      <c r="C2042" s="9" t="str">
        <f>IF(N2042="FBA","主营产品",IF(N2042="专线","专线",LOOKUP(1,0/((G2042&gt;=提成标准!D:D)*(G2042&lt;提成标准!E:E)),提成标准!C:C)))</f>
        <v>快递大货</v>
      </c>
      <c r="D2042" s="9">
        <f t="shared" si="100"/>
        <v>26</v>
      </c>
      <c r="E2042" s="9">
        <f>_xlfn.XLOOKUP(C2042,提成标准!C:C,提成标准!H:H,"")</f>
        <v>0.1</v>
      </c>
      <c r="F2042" s="9">
        <f t="shared" si="101"/>
        <v>2.6</v>
      </c>
      <c r="G2042" s="9">
        <f>_xlfn.XLOOKUP(I2042,过机服务商重量差!A:A,过机服务商重量差!L:L)</f>
        <v>26</v>
      </c>
      <c r="H2042" s="9" t="str">
        <f ca="1">IFERROR(LOOKUP(1,0/((B2042=名单!B:B)*(VALUE(AY2042)&gt;=名单!E:E)*(VALUE(AY2042)&lt;=名单!G:G)*(AA2042="正常走货")),名单!H:H),"否")</f>
        <v>否</v>
      </c>
      <c r="I2042" s="64" t="s">
        <v>6179</v>
      </c>
      <c r="J2042" s="64" t="s">
        <v>6181</v>
      </c>
      <c r="L2042" s="64" t="s">
        <v>24</v>
      </c>
      <c r="N2042" s="64" t="s">
        <v>18</v>
      </c>
      <c r="O2042" s="66"/>
      <c r="P2042" s="66"/>
      <c r="T2042" s="66"/>
      <c r="U2042" s="65" t="s">
        <v>1262</v>
      </c>
      <c r="V2042" s="65" t="s">
        <v>14385</v>
      </c>
      <c r="W2042" s="66"/>
      <c r="Y2042" s="66"/>
      <c r="Z2042" s="66"/>
      <c r="AA2042" s="65" t="s">
        <v>14382</v>
      </c>
      <c r="AQ2042" s="64">
        <v>33.5999999999999</v>
      </c>
      <c r="AU2042" s="66"/>
      <c r="AV2042" s="66"/>
      <c r="AX2042" s="66"/>
      <c r="AY2042" s="67" t="s">
        <v>16439</v>
      </c>
      <c r="BE2042" s="66"/>
      <c r="BF2042" s="66"/>
    </row>
    <row r="2043" spans="1:58">
      <c r="A2043" s="9" t="str">
        <f t="shared" ref="A2043:A2106" si="102">MID(AY2043,1,7)</f>
        <v>2026-01</v>
      </c>
      <c r="B2043" s="9" t="str">
        <f>_xlfn.XLOOKUP(I2043,过机服务商重量差!A:A,过机服务商重量差!G:G)</f>
        <v>玉麒麟</v>
      </c>
      <c r="C2043" s="9" t="str">
        <f>IF(N2043="FBA","主营产品",IF(N2043="专线","专线",LOOKUP(1,0/((G2043&gt;=提成标准!D:D)*(G2043&lt;提成标准!E:E)),提成标准!C:C)))</f>
        <v>快递大货</v>
      </c>
      <c r="D2043" s="9">
        <f t="shared" si="100"/>
        <v>27</v>
      </c>
      <c r="E2043" s="9">
        <f>_xlfn.XLOOKUP(C2043,提成标准!C:C,提成标准!H:H,"")</f>
        <v>0.1</v>
      </c>
      <c r="F2043" s="9">
        <f t="shared" si="101"/>
        <v>2.7</v>
      </c>
      <c r="G2043" s="9">
        <f>_xlfn.XLOOKUP(I2043,过机服务商重量差!A:A,过机服务商重量差!L:L)</f>
        <v>27</v>
      </c>
      <c r="H2043" s="9" t="str">
        <f ca="1">IFERROR(LOOKUP(1,0/((B2043=名单!B:B)*(VALUE(AY2043)&gt;=名单!E:E)*(VALUE(AY2043)&lt;=名单!G:G)*(AA2043="正常走货")),名单!H:H),"否")</f>
        <v>否</v>
      </c>
      <c r="I2043" s="64" t="s">
        <v>6182</v>
      </c>
      <c r="J2043" s="64" t="s">
        <v>6184</v>
      </c>
      <c r="L2043" s="65" t="s">
        <v>24</v>
      </c>
      <c r="N2043" s="64" t="s">
        <v>18</v>
      </c>
      <c r="O2043" s="66"/>
      <c r="P2043" s="66"/>
      <c r="T2043" s="66"/>
      <c r="U2043" s="65" t="s">
        <v>1262</v>
      </c>
      <c r="V2043" s="65" t="s">
        <v>14385</v>
      </c>
      <c r="W2043" s="66"/>
      <c r="Y2043" s="66"/>
      <c r="Z2043" s="66"/>
      <c r="AA2043" s="65" t="s">
        <v>14382</v>
      </c>
      <c r="AQ2043" s="64">
        <v>35.5999999999999</v>
      </c>
      <c r="AU2043" s="66"/>
      <c r="AV2043" s="66"/>
      <c r="AW2043" s="66"/>
      <c r="AX2043" s="66"/>
      <c r="AY2043" s="67" t="s">
        <v>16440</v>
      </c>
      <c r="BE2043" s="66"/>
    </row>
    <row r="2044" spans="1:58">
      <c r="A2044" s="9" t="str">
        <f t="shared" si="102"/>
        <v>2026-01</v>
      </c>
      <c r="B2044" s="9" t="str">
        <f>_xlfn.XLOOKUP(I2044,过机服务商重量差!A:A,过机服务商重量差!G:G)</f>
        <v>玉麒麟</v>
      </c>
      <c r="C2044" s="9" t="str">
        <f>IF(N2044="FBA","主营产品",IF(N2044="专线","专线",LOOKUP(1,0/((G2044&gt;=提成标准!D:D)*(G2044&lt;提成标准!E:E)),提成标准!C:C)))</f>
        <v>快递大货</v>
      </c>
      <c r="D2044" s="9">
        <f t="shared" si="100"/>
        <v>36</v>
      </c>
      <c r="E2044" s="9">
        <f>_xlfn.XLOOKUP(C2044,提成标准!C:C,提成标准!H:H,"")</f>
        <v>0.1</v>
      </c>
      <c r="F2044" s="9">
        <f t="shared" si="101"/>
        <v>3.6</v>
      </c>
      <c r="G2044" s="9">
        <f>_xlfn.XLOOKUP(I2044,过机服务商重量差!A:A,过机服务商重量差!L:L)</f>
        <v>36</v>
      </c>
      <c r="H2044" s="9" t="str">
        <f ca="1">IFERROR(LOOKUP(1,0/((B2044=名单!B:B)*(VALUE(AY2044)&gt;=名单!E:E)*(VALUE(AY2044)&lt;=名单!G:G)*(AA2044="正常走货")),名单!H:H),"否")</f>
        <v>否</v>
      </c>
      <c r="I2044" s="64" t="s">
        <v>6185</v>
      </c>
      <c r="J2044" s="64" t="s">
        <v>6187</v>
      </c>
      <c r="L2044" s="65" t="s">
        <v>24</v>
      </c>
      <c r="N2044" s="64" t="s">
        <v>18</v>
      </c>
      <c r="O2044" s="66"/>
      <c r="P2044" s="66"/>
      <c r="T2044" s="66"/>
      <c r="U2044" s="65" t="s">
        <v>1262</v>
      </c>
      <c r="V2044" s="65" t="s">
        <v>14385</v>
      </c>
      <c r="W2044" s="66"/>
      <c r="Y2044" s="66"/>
      <c r="Z2044" s="66"/>
      <c r="AA2044" s="65" t="s">
        <v>14382</v>
      </c>
      <c r="AQ2044" s="64">
        <v>136.4</v>
      </c>
      <c r="AV2044" s="66"/>
      <c r="AW2044" s="66"/>
      <c r="AX2044" s="66"/>
      <c r="AY2044" s="67" t="s">
        <v>16441</v>
      </c>
      <c r="BE2044" s="66"/>
      <c r="BF2044" s="66"/>
    </row>
    <row r="2045" spans="1:58">
      <c r="A2045" s="9" t="str">
        <f t="shared" si="102"/>
        <v>2026-01</v>
      </c>
      <c r="B2045" s="9" t="str">
        <f>_xlfn.XLOOKUP(I2045,过机服务商重量差!A:A,过机服务商重量差!G:G)</f>
        <v>玉麒麟</v>
      </c>
      <c r="C2045" s="9" t="str">
        <f>IF(N2045="FBA","主营产品",IF(N2045="专线","专线",LOOKUP(1,0/((G2045&gt;=提成标准!D:D)*(G2045&lt;提成标准!E:E)),提成标准!C:C)))</f>
        <v>快递大货</v>
      </c>
      <c r="D2045" s="9">
        <f t="shared" ref="D2045:D2108" si="103">IF(C2045="快递小货",1,IF(C2045="主营产品",0,G2045))</f>
        <v>71</v>
      </c>
      <c r="E2045" s="9">
        <f>_xlfn.XLOOKUP(C2045,提成标准!C:C,提成标准!H:H,"")</f>
        <v>0.1</v>
      </c>
      <c r="F2045" s="9">
        <f t="shared" ref="F2045:F2108" si="104">D2045*E2045</f>
        <v>7.1</v>
      </c>
      <c r="G2045" s="9">
        <f>_xlfn.XLOOKUP(I2045,过机服务商重量差!A:A,过机服务商重量差!L:L)</f>
        <v>71</v>
      </c>
      <c r="H2045" s="9" t="str">
        <f ca="1">IFERROR(LOOKUP(1,0/((B2045=名单!B:B)*(VALUE(AY2045)&gt;=名单!E:E)*(VALUE(AY2045)&lt;=名单!G:G)*(AA2045="正常走货")),名单!H:H),"否")</f>
        <v>否</v>
      </c>
      <c r="I2045" s="64" t="s">
        <v>6188</v>
      </c>
      <c r="J2045" s="64" t="s">
        <v>6190</v>
      </c>
      <c r="L2045" s="65" t="s">
        <v>24</v>
      </c>
      <c r="N2045" s="64" t="s">
        <v>18</v>
      </c>
      <c r="O2045" s="66"/>
      <c r="P2045" s="66"/>
      <c r="T2045" s="66"/>
      <c r="U2045" s="65" t="s">
        <v>1262</v>
      </c>
      <c r="V2045" s="65" t="s">
        <v>14385</v>
      </c>
      <c r="W2045" s="66"/>
      <c r="Y2045" s="66"/>
      <c r="Z2045" s="66"/>
      <c r="AA2045" s="65" t="s">
        <v>14382</v>
      </c>
      <c r="AQ2045" s="64">
        <v>301.1</v>
      </c>
      <c r="AU2045" s="66"/>
      <c r="AV2045" s="66"/>
      <c r="AW2045" s="66"/>
      <c r="AX2045" s="66"/>
      <c r="AY2045" s="67" t="s">
        <v>16442</v>
      </c>
      <c r="BE2045" s="66"/>
    </row>
    <row r="2046" spans="1:58">
      <c r="A2046" s="9" t="str">
        <f t="shared" si="102"/>
        <v>2026-01</v>
      </c>
      <c r="B2046" s="9" t="str">
        <f>_xlfn.XLOOKUP(I2046,过机服务商重量差!A:A,过机服务商重量差!G:G)</f>
        <v>玉麒麟</v>
      </c>
      <c r="C2046" s="9" t="str">
        <f>IF(N2046="FBA","主营产品",IF(N2046="专线","专线",LOOKUP(1,0/((G2046&gt;=提成标准!D:D)*(G2046&lt;提成标准!E:E)),提成标准!C:C)))</f>
        <v>快递大货</v>
      </c>
      <c r="D2046" s="9">
        <f t="shared" si="103"/>
        <v>48</v>
      </c>
      <c r="E2046" s="9">
        <f>_xlfn.XLOOKUP(C2046,提成标准!C:C,提成标准!H:H,"")</f>
        <v>0.1</v>
      </c>
      <c r="F2046" s="9">
        <f t="shared" si="104"/>
        <v>4.8</v>
      </c>
      <c r="G2046" s="9">
        <f>_xlfn.XLOOKUP(I2046,过机服务商重量差!A:A,过机服务商重量差!L:L)</f>
        <v>48</v>
      </c>
      <c r="H2046" s="9" t="str">
        <f ca="1">IFERROR(LOOKUP(1,0/((B2046=名单!B:B)*(VALUE(AY2046)&gt;=名单!E:E)*(VALUE(AY2046)&lt;=名单!G:G)*(AA2046="正常走货")),名单!H:H),"否")</f>
        <v>否</v>
      </c>
      <c r="I2046" s="64" t="s">
        <v>6191</v>
      </c>
      <c r="J2046" s="64" t="s">
        <v>6193</v>
      </c>
      <c r="L2046" s="65" t="s">
        <v>24</v>
      </c>
      <c r="N2046" s="64" t="s">
        <v>18</v>
      </c>
      <c r="O2046" s="66"/>
      <c r="P2046" s="66"/>
      <c r="T2046" s="66"/>
      <c r="U2046" s="65" t="s">
        <v>1262</v>
      </c>
      <c r="V2046" s="65" t="s">
        <v>14385</v>
      </c>
      <c r="W2046" s="66"/>
      <c r="Y2046" s="66"/>
      <c r="Z2046" s="66"/>
      <c r="AA2046" s="65" t="s">
        <v>14382</v>
      </c>
      <c r="AQ2046" s="64">
        <v>197.6</v>
      </c>
      <c r="AU2046" s="66"/>
      <c r="AV2046" s="66"/>
      <c r="AW2046" s="66"/>
      <c r="AX2046" s="66"/>
      <c r="AY2046" s="67" t="s">
        <v>16443</v>
      </c>
      <c r="BE2046" s="66"/>
    </row>
    <row r="2047" spans="1:58">
      <c r="A2047" s="9" t="str">
        <f t="shared" si="102"/>
        <v>2026-01</v>
      </c>
      <c r="B2047" s="9" t="str">
        <f>_xlfn.XLOOKUP(I2047,过机服务商重量差!A:A,过机服务商重量差!G:G)</f>
        <v>玉麒麟</v>
      </c>
      <c r="C2047" s="9" t="str">
        <f>IF(N2047="FBA","主营产品",IF(N2047="专线","专线",LOOKUP(1,0/((G2047&gt;=提成标准!D:D)*(G2047&lt;提成标准!E:E)),提成标准!C:C)))</f>
        <v>快递小货</v>
      </c>
      <c r="D2047" s="9">
        <f t="shared" si="103"/>
        <v>1</v>
      </c>
      <c r="E2047" s="9">
        <f>_xlfn.XLOOKUP(C2047,提成标准!C:C,提成标准!H:H,"")</f>
        <v>2</v>
      </c>
      <c r="F2047" s="9">
        <f t="shared" si="104"/>
        <v>2</v>
      </c>
      <c r="G2047" s="9">
        <f>_xlfn.XLOOKUP(I2047,过机服务商重量差!A:A,过机服务商重量差!L:L)</f>
        <v>4.5</v>
      </c>
      <c r="H2047" s="9" t="str">
        <f ca="1">IFERROR(LOOKUP(1,0/((B2047=名单!B:B)*(VALUE(AY2047)&gt;=名单!E:E)*(VALUE(AY2047)&lt;=名单!G:G)*(AA2047="正常走货")),名单!H:H),"否")</f>
        <v>否</v>
      </c>
      <c r="I2047" s="64" t="s">
        <v>6194</v>
      </c>
      <c r="J2047" s="64" t="s">
        <v>6196</v>
      </c>
      <c r="L2047" s="65" t="s">
        <v>17</v>
      </c>
      <c r="N2047" s="64" t="s">
        <v>18</v>
      </c>
      <c r="O2047" s="66"/>
      <c r="P2047" s="66"/>
      <c r="T2047" s="66"/>
      <c r="U2047" s="65" t="s">
        <v>1262</v>
      </c>
      <c r="V2047" s="65" t="s">
        <v>14385</v>
      </c>
      <c r="W2047" s="66"/>
      <c r="Y2047" s="66"/>
      <c r="Z2047" s="66"/>
      <c r="AA2047" s="65" t="s">
        <v>14382</v>
      </c>
      <c r="AQ2047" s="64">
        <v>124</v>
      </c>
      <c r="AU2047" s="66"/>
      <c r="AV2047" s="66"/>
      <c r="AW2047" s="66"/>
      <c r="AX2047" s="66"/>
      <c r="AY2047" s="67" t="s">
        <v>16444</v>
      </c>
      <c r="BE2047" s="66"/>
    </row>
    <row r="2048" spans="1:58">
      <c r="A2048" s="9" t="str">
        <f t="shared" si="102"/>
        <v>2026-01</v>
      </c>
      <c r="B2048" s="9" t="str">
        <f>_xlfn.XLOOKUP(I2048,过机服务商重量差!A:A,过机服务商重量差!G:G)</f>
        <v>玉麒麟</v>
      </c>
      <c r="C2048" s="9" t="str">
        <f>IF(N2048="FBA","主营产品",IF(N2048="专线","专线",LOOKUP(1,0/((G2048&gt;=提成标准!D:D)*(G2048&lt;提成标准!E:E)),提成标准!C:C)))</f>
        <v>快递小货</v>
      </c>
      <c r="D2048" s="9">
        <f t="shared" si="103"/>
        <v>1</v>
      </c>
      <c r="E2048" s="9">
        <f>_xlfn.XLOOKUP(C2048,提成标准!C:C,提成标准!H:H,"")</f>
        <v>2</v>
      </c>
      <c r="F2048" s="9">
        <f t="shared" si="104"/>
        <v>2</v>
      </c>
      <c r="G2048" s="9">
        <f>_xlfn.XLOOKUP(I2048,过机服务商重量差!A:A,过机服务商重量差!L:L)</f>
        <v>2.5</v>
      </c>
      <c r="H2048" s="9" t="str">
        <f ca="1">IFERROR(LOOKUP(1,0/((B2048=名单!B:B)*(VALUE(AY2048)&gt;=名单!E:E)*(VALUE(AY2048)&lt;=名单!G:G)*(AA2048="正常走货")),名单!H:H),"否")</f>
        <v>否</v>
      </c>
      <c r="I2048" s="64" t="s">
        <v>6197</v>
      </c>
      <c r="J2048" s="64" t="s">
        <v>6199</v>
      </c>
      <c r="L2048" s="65" t="s">
        <v>24</v>
      </c>
      <c r="N2048" s="64" t="s">
        <v>18</v>
      </c>
      <c r="O2048" s="66"/>
      <c r="P2048" s="66"/>
      <c r="T2048" s="66"/>
      <c r="U2048" s="65" t="s">
        <v>120</v>
      </c>
      <c r="V2048" s="65" t="s">
        <v>14385</v>
      </c>
      <c r="W2048" s="66"/>
      <c r="Y2048" s="66"/>
      <c r="Z2048" s="66"/>
      <c r="AA2048" s="65" t="s">
        <v>14382</v>
      </c>
      <c r="AQ2048" s="64">
        <v>74.2</v>
      </c>
      <c r="AU2048" s="66"/>
      <c r="AV2048" s="66"/>
      <c r="AW2048" s="66"/>
      <c r="AX2048" s="66"/>
      <c r="AY2048" s="67" t="s">
        <v>16445</v>
      </c>
      <c r="BE2048" s="66"/>
    </row>
    <row r="2049" spans="1:58">
      <c r="A2049" s="9" t="str">
        <f t="shared" si="102"/>
        <v>2026-01</v>
      </c>
      <c r="B2049" s="9" t="str">
        <f>_xlfn.XLOOKUP(I2049,过机服务商重量差!A:A,过机服务商重量差!G:G)</f>
        <v>风清扬</v>
      </c>
      <c r="C2049" s="9" t="str">
        <f>IF(N2049="FBA","主营产品",IF(N2049="专线","专线",LOOKUP(1,0/((G2049&gt;=提成标准!D:D)*(G2049&lt;提成标准!E:E)),提成标准!C:C)))</f>
        <v>快递大货</v>
      </c>
      <c r="D2049" s="9">
        <f t="shared" si="103"/>
        <v>56</v>
      </c>
      <c r="E2049" s="9">
        <f>_xlfn.XLOOKUP(C2049,提成标准!C:C,提成标准!H:H,"")</f>
        <v>0.1</v>
      </c>
      <c r="F2049" s="9">
        <f t="shared" si="104"/>
        <v>5.6</v>
      </c>
      <c r="G2049" s="9">
        <f>_xlfn.XLOOKUP(I2049,过机服务商重量差!A:A,过机服务商重量差!L:L)</f>
        <v>56</v>
      </c>
      <c r="H2049" s="9" t="str">
        <f ca="1">IFERROR(LOOKUP(1,0/((B2049=名单!B:B)*(VALUE(AY2049)&gt;=名单!E:E)*(VALUE(AY2049)&lt;=名单!G:G)*(AA2049="正常走货")),名单!H:H),"否")</f>
        <v>否</v>
      </c>
      <c r="I2049" s="64" t="s">
        <v>6200</v>
      </c>
      <c r="J2049" s="64" t="s">
        <v>6202</v>
      </c>
      <c r="L2049" s="65" t="s">
        <v>880</v>
      </c>
      <c r="N2049" s="64" t="s">
        <v>18</v>
      </c>
      <c r="O2049" s="66"/>
      <c r="P2049" s="66"/>
      <c r="T2049" s="66"/>
      <c r="U2049" s="65" t="s">
        <v>1006</v>
      </c>
      <c r="V2049" s="65" t="s">
        <v>14385</v>
      </c>
      <c r="W2049" s="66"/>
      <c r="Y2049" s="66"/>
      <c r="Z2049" s="66"/>
      <c r="AA2049" s="65" t="s">
        <v>14382</v>
      </c>
      <c r="AQ2049" s="64">
        <v>152</v>
      </c>
      <c r="AU2049" s="66"/>
      <c r="AV2049" s="66"/>
      <c r="AW2049" s="66"/>
      <c r="AX2049" s="66"/>
      <c r="AY2049" s="67" t="s">
        <v>16446</v>
      </c>
      <c r="BE2049" s="66"/>
    </row>
    <row r="2050" spans="1:58">
      <c r="A2050" s="9" t="str">
        <f t="shared" si="102"/>
        <v>2026-01</v>
      </c>
      <c r="B2050" s="9" t="str">
        <f>_xlfn.XLOOKUP(I2050,过机服务商重量差!A:A,过机服务商重量差!G:G)</f>
        <v>风清扬</v>
      </c>
      <c r="C2050" s="9" t="str">
        <f>IF(N2050="FBA","主营产品",IF(N2050="专线","专线",LOOKUP(1,0/((G2050&gt;=提成标准!D:D)*(G2050&lt;提成标准!E:E)),提成标准!C:C)))</f>
        <v>快递大货</v>
      </c>
      <c r="D2050" s="9">
        <f t="shared" si="103"/>
        <v>91</v>
      </c>
      <c r="E2050" s="9">
        <f>_xlfn.XLOOKUP(C2050,提成标准!C:C,提成标准!H:H,"")</f>
        <v>0.1</v>
      </c>
      <c r="F2050" s="9">
        <f t="shared" si="104"/>
        <v>9.1</v>
      </c>
      <c r="G2050" s="9">
        <f>_xlfn.XLOOKUP(I2050,过机服务商重量差!A:A,过机服务商重量差!L:L)</f>
        <v>91</v>
      </c>
      <c r="H2050" s="9" t="str">
        <f ca="1">IFERROR(LOOKUP(1,0/((B2050=名单!B:B)*(VALUE(AY2050)&gt;=名单!E:E)*(VALUE(AY2050)&lt;=名单!G:G)*(AA2050="正常走货")),名单!H:H),"否")</f>
        <v>否</v>
      </c>
      <c r="I2050" s="64" t="s">
        <v>6203</v>
      </c>
      <c r="J2050" s="64" t="s">
        <v>6205</v>
      </c>
      <c r="L2050" s="65" t="s">
        <v>1725</v>
      </c>
      <c r="N2050" s="64" t="s">
        <v>18</v>
      </c>
      <c r="O2050" s="66"/>
      <c r="P2050" s="66"/>
      <c r="T2050" s="66"/>
      <c r="U2050" s="65" t="s">
        <v>558</v>
      </c>
      <c r="V2050" s="64" t="s">
        <v>14413</v>
      </c>
      <c r="W2050" s="66"/>
      <c r="Y2050" s="66"/>
      <c r="Z2050" s="66"/>
      <c r="AA2050" s="65" t="s">
        <v>14382</v>
      </c>
      <c r="AQ2050" s="64">
        <v>0</v>
      </c>
      <c r="AU2050" s="66"/>
      <c r="AV2050" s="66"/>
      <c r="AW2050" s="66"/>
      <c r="AX2050" s="66"/>
      <c r="AY2050" s="67" t="s">
        <v>16447</v>
      </c>
      <c r="BE2050" s="66"/>
      <c r="BF2050" s="66"/>
    </row>
    <row r="2051" spans="1:58">
      <c r="A2051" s="9" t="str">
        <f t="shared" si="102"/>
        <v>2026-01</v>
      </c>
      <c r="B2051" s="9" t="str">
        <f>_xlfn.XLOOKUP(I2051,过机服务商重量差!A:A,过机服务商重量差!G:G)</f>
        <v>无崖子</v>
      </c>
      <c r="C2051" s="9" t="str">
        <f>IF(N2051="FBA","主营产品",IF(N2051="专线","专线",LOOKUP(1,0/((G2051&gt;=提成标准!D:D)*(G2051&lt;提成标准!E:E)),提成标准!C:C)))</f>
        <v>快递小货</v>
      </c>
      <c r="D2051" s="9">
        <f t="shared" si="103"/>
        <v>1</v>
      </c>
      <c r="E2051" s="9">
        <f>_xlfn.XLOOKUP(C2051,提成标准!C:C,提成标准!H:H,"")</f>
        <v>2</v>
      </c>
      <c r="F2051" s="9">
        <f t="shared" si="104"/>
        <v>2</v>
      </c>
      <c r="G2051" s="9">
        <f>_xlfn.XLOOKUP(I2051,过机服务商重量差!A:A,过机服务商重量差!L:L)</f>
        <v>5.5</v>
      </c>
      <c r="H2051" s="9" t="str">
        <f ca="1">IFERROR(LOOKUP(1,0/((B2051=名单!B:B)*(VALUE(AY2051)&gt;=名单!E:E)*(VALUE(AY2051)&lt;=名单!G:G)*(AA2051="正常走货")),名单!H:H),"否")</f>
        <v>是</v>
      </c>
      <c r="I2051" s="64" t="s">
        <v>6206</v>
      </c>
      <c r="J2051" s="64" t="s">
        <v>6208</v>
      </c>
      <c r="L2051" s="65" t="s">
        <v>1025</v>
      </c>
      <c r="N2051" s="64" t="s">
        <v>18</v>
      </c>
      <c r="O2051" s="66"/>
      <c r="P2051" s="66"/>
      <c r="T2051" s="66"/>
      <c r="U2051" s="65" t="s">
        <v>103</v>
      </c>
      <c r="V2051" s="65" t="s">
        <v>14385</v>
      </c>
      <c r="W2051" s="66"/>
      <c r="Y2051" s="66"/>
      <c r="Z2051" s="66"/>
      <c r="AA2051" s="65" t="s">
        <v>14382</v>
      </c>
      <c r="AQ2051" s="64">
        <v>93</v>
      </c>
      <c r="AU2051" s="66"/>
      <c r="AV2051" s="66"/>
      <c r="AW2051" s="66"/>
      <c r="AX2051" s="66"/>
      <c r="AY2051" s="67" t="s">
        <v>16448</v>
      </c>
      <c r="BE2051" s="66"/>
    </row>
    <row r="2052" spans="1:58">
      <c r="A2052" s="9" t="str">
        <f t="shared" si="102"/>
        <v>2026-01</v>
      </c>
      <c r="B2052" s="9" t="str">
        <f>_xlfn.XLOOKUP(I2052,过机服务商重量差!A:A,过机服务商重量差!G:G)</f>
        <v>玉麒麟</v>
      </c>
      <c r="C2052" s="9" t="str">
        <f>IF(N2052="FBA","主营产品",IF(N2052="专线","专线",LOOKUP(1,0/((G2052&gt;=提成标准!D:D)*(G2052&lt;提成标准!E:E)),提成标准!C:C)))</f>
        <v>快递小货</v>
      </c>
      <c r="D2052" s="9">
        <f t="shared" si="103"/>
        <v>1</v>
      </c>
      <c r="E2052" s="9">
        <f>_xlfn.XLOOKUP(C2052,提成标准!C:C,提成标准!H:H,"")</f>
        <v>2</v>
      </c>
      <c r="F2052" s="9">
        <f t="shared" si="104"/>
        <v>2</v>
      </c>
      <c r="G2052" s="9">
        <f>_xlfn.XLOOKUP(I2052,过机服务商重量差!A:A,过机服务商重量差!L:L)</f>
        <v>0.5</v>
      </c>
      <c r="H2052" s="9" t="str">
        <f ca="1">IFERROR(LOOKUP(1,0/((B2052=名单!B:B)*(VALUE(AY2052)&gt;=名单!E:E)*(VALUE(AY2052)&lt;=名单!G:G)*(AA2052="正常走货")),名单!H:H),"否")</f>
        <v>否</v>
      </c>
      <c r="I2052" s="64" t="s">
        <v>6209</v>
      </c>
      <c r="J2052" s="64" t="s">
        <v>6211</v>
      </c>
      <c r="L2052" s="65" t="s">
        <v>17</v>
      </c>
      <c r="N2052" s="64" t="s">
        <v>18</v>
      </c>
      <c r="O2052" s="66"/>
      <c r="P2052" s="66"/>
      <c r="T2052" s="66"/>
      <c r="U2052" s="65" t="s">
        <v>767</v>
      </c>
      <c r="V2052" s="65" t="s">
        <v>14385</v>
      </c>
      <c r="W2052" s="66"/>
      <c r="Y2052" s="66"/>
      <c r="Z2052" s="66"/>
      <c r="AA2052" s="65" t="s">
        <v>14382</v>
      </c>
      <c r="AQ2052" s="64">
        <v>79.6</v>
      </c>
      <c r="AU2052" s="66"/>
      <c r="AV2052" s="66"/>
      <c r="AW2052" s="66"/>
      <c r="AX2052" s="66"/>
      <c r="AY2052" s="67" t="s">
        <v>16449</v>
      </c>
      <c r="BE2052" s="66"/>
    </row>
    <row r="2053" spans="1:58">
      <c r="A2053" s="9" t="str">
        <f t="shared" si="102"/>
        <v>2026-01</v>
      </c>
      <c r="B2053" s="9" t="str">
        <f>_xlfn.XLOOKUP(I2053,过机服务商重量差!A:A,过机服务商重量差!G:G)</f>
        <v>无崖子</v>
      </c>
      <c r="C2053" s="9" t="str">
        <f>IF(N2053="FBA","主营产品",IF(N2053="专线","专线",LOOKUP(1,0/((G2053&gt;=提成标准!D:D)*(G2053&lt;提成标准!E:E)),提成标准!C:C)))</f>
        <v>快递小货</v>
      </c>
      <c r="D2053" s="9">
        <f t="shared" si="103"/>
        <v>1</v>
      </c>
      <c r="E2053" s="9">
        <f>_xlfn.XLOOKUP(C2053,提成标准!C:C,提成标准!H:H,"")</f>
        <v>2</v>
      </c>
      <c r="F2053" s="9">
        <f t="shared" si="104"/>
        <v>2</v>
      </c>
      <c r="G2053" s="9">
        <f>_xlfn.XLOOKUP(I2053,过机服务商重量差!A:A,过机服务商重量差!L:L)</f>
        <v>5</v>
      </c>
      <c r="H2053" s="9" t="str">
        <f ca="1">IFERROR(LOOKUP(1,0/((B2053=名单!B:B)*(VALUE(AY2053)&gt;=名单!E:E)*(VALUE(AY2053)&lt;=名单!G:G)*(AA2053="正常走货")),名单!H:H),"否")</f>
        <v>是</v>
      </c>
      <c r="I2053" s="64" t="s">
        <v>6212</v>
      </c>
      <c r="J2053" s="64" t="s">
        <v>6214</v>
      </c>
      <c r="L2053" s="65" t="s">
        <v>590</v>
      </c>
      <c r="N2053" s="64" t="s">
        <v>18</v>
      </c>
      <c r="O2053" s="66"/>
      <c r="P2053" s="66"/>
      <c r="T2053" s="66"/>
      <c r="U2053" s="65" t="s">
        <v>103</v>
      </c>
      <c r="V2053" s="65" t="s">
        <v>14385</v>
      </c>
      <c r="W2053" s="66"/>
      <c r="Y2053" s="66"/>
      <c r="Z2053" s="66"/>
      <c r="AA2053" s="65" t="s">
        <v>14382</v>
      </c>
      <c r="AQ2053" s="64">
        <v>117.04</v>
      </c>
      <c r="AV2053" s="66"/>
      <c r="AW2053" s="66"/>
      <c r="AX2053" s="66"/>
      <c r="AY2053" s="67" t="s">
        <v>16450</v>
      </c>
      <c r="BE2053" s="66"/>
    </row>
    <row r="2054" spans="1:58">
      <c r="A2054" s="9" t="str">
        <f t="shared" si="102"/>
        <v>2026-01</v>
      </c>
      <c r="B2054" s="9" t="str">
        <f>_xlfn.XLOOKUP(I2054,过机服务商重量差!A:A,过机服务商重量差!G:G)</f>
        <v>玉麒麟</v>
      </c>
      <c r="C2054" s="9" t="str">
        <f>IF(N2054="FBA","主营产品",IF(N2054="专线","专线",LOOKUP(1,0/((G2054&gt;=提成标准!D:D)*(G2054&lt;提成标准!E:E)),提成标准!C:C)))</f>
        <v>快递小货</v>
      </c>
      <c r="D2054" s="9">
        <f t="shared" si="103"/>
        <v>1</v>
      </c>
      <c r="E2054" s="9">
        <f>_xlfn.XLOOKUP(C2054,提成标准!C:C,提成标准!H:H,"")</f>
        <v>2</v>
      </c>
      <c r="F2054" s="9">
        <f t="shared" si="104"/>
        <v>2</v>
      </c>
      <c r="G2054" s="9">
        <f>_xlfn.XLOOKUP(I2054,过机服务商重量差!A:A,过机服务商重量差!L:L)</f>
        <v>0.5</v>
      </c>
      <c r="H2054" s="9" t="str">
        <f ca="1">IFERROR(LOOKUP(1,0/((B2054=名单!B:B)*(VALUE(AY2054)&gt;=名单!E:E)*(VALUE(AY2054)&lt;=名单!G:G)*(AA2054="正常走货")),名单!H:H),"否")</f>
        <v>否</v>
      </c>
      <c r="I2054" s="64" t="s">
        <v>6215</v>
      </c>
      <c r="J2054" s="64" t="s">
        <v>6217</v>
      </c>
      <c r="L2054" s="65" t="s">
        <v>17</v>
      </c>
      <c r="N2054" s="64" t="s">
        <v>18</v>
      </c>
      <c r="O2054" s="66"/>
      <c r="P2054" s="66"/>
      <c r="T2054" s="66"/>
      <c r="U2054" s="65" t="s">
        <v>767</v>
      </c>
      <c r="V2054" s="65" t="s">
        <v>14385</v>
      </c>
      <c r="W2054" s="66"/>
      <c r="Y2054" s="66"/>
      <c r="Z2054" s="66"/>
      <c r="AA2054" s="65" t="s">
        <v>14382</v>
      </c>
      <c r="AQ2054" s="64">
        <v>129.6</v>
      </c>
      <c r="AU2054" s="66"/>
      <c r="AV2054" s="66"/>
      <c r="AX2054" s="66"/>
      <c r="AY2054" s="67" t="s">
        <v>16451</v>
      </c>
      <c r="BE2054" s="66"/>
    </row>
    <row r="2055" spans="1:58">
      <c r="A2055" s="9" t="str">
        <f t="shared" si="102"/>
        <v>2026-01</v>
      </c>
      <c r="B2055" s="9" t="str">
        <f>_xlfn.XLOOKUP(I2055,过机服务商重量差!A:A,过机服务商重量差!G:G)</f>
        <v>小旋风</v>
      </c>
      <c r="C2055" s="9" t="str">
        <f>IF(N2055="FBA","主营产品",IF(N2055="专线","专线",LOOKUP(1,0/((G2055&gt;=提成标准!D:D)*(G2055&lt;提成标准!E:E)),提成标准!C:C)))</f>
        <v>快递大货</v>
      </c>
      <c r="D2055" s="9">
        <f t="shared" si="103"/>
        <v>563</v>
      </c>
      <c r="E2055" s="9">
        <f>_xlfn.XLOOKUP(C2055,提成标准!C:C,提成标准!H:H,"")</f>
        <v>0.1</v>
      </c>
      <c r="F2055" s="9">
        <f t="shared" si="104"/>
        <v>56.3</v>
      </c>
      <c r="G2055" s="9">
        <f>_xlfn.XLOOKUP(I2055,过机服务商重量差!A:A,过机服务商重量差!L:L)</f>
        <v>563</v>
      </c>
      <c r="H2055" s="9" t="str">
        <f ca="1">IFERROR(LOOKUP(1,0/((B2055=名单!B:B)*(VALUE(AY2055)&gt;=名单!E:E)*(VALUE(AY2055)&lt;=名单!G:G)*(AA2055="正常走货")),名单!H:H),"否")</f>
        <v>否</v>
      </c>
      <c r="I2055" s="64" t="s">
        <v>6218</v>
      </c>
      <c r="J2055" s="64" t="s">
        <v>6220</v>
      </c>
      <c r="L2055" s="65" t="s">
        <v>78</v>
      </c>
      <c r="N2055" s="64" t="s">
        <v>18</v>
      </c>
      <c r="O2055" s="66"/>
      <c r="P2055" s="66"/>
      <c r="T2055" s="66"/>
      <c r="U2055" s="65" t="s">
        <v>328</v>
      </c>
      <c r="V2055" s="65" t="s">
        <v>14385</v>
      </c>
      <c r="W2055" s="66"/>
      <c r="Y2055" s="66"/>
      <c r="Z2055" s="66"/>
      <c r="AA2055" s="65" t="s">
        <v>14382</v>
      </c>
      <c r="AQ2055" s="64">
        <v>1751.84</v>
      </c>
      <c r="AV2055" s="66"/>
      <c r="AX2055" s="66"/>
      <c r="AY2055" s="67" t="s">
        <v>16452</v>
      </c>
      <c r="BE2055" s="66"/>
      <c r="BF2055" s="66"/>
    </row>
    <row r="2056" spans="1:58">
      <c r="A2056" s="9" t="str">
        <f t="shared" si="102"/>
        <v>2026-01</v>
      </c>
      <c r="B2056" s="9" t="str">
        <f>_xlfn.XLOOKUP(I2056,过机服务商重量差!A:A,过机服务商重量差!G:G)</f>
        <v>小旋风</v>
      </c>
      <c r="C2056" s="9" t="str">
        <f>IF(N2056="FBA","主营产品",IF(N2056="专线","专线",LOOKUP(1,0/((G2056&gt;=提成标准!D:D)*(G2056&lt;提成标准!E:E)),提成标准!C:C)))</f>
        <v>快递大货</v>
      </c>
      <c r="D2056" s="9">
        <f t="shared" si="103"/>
        <v>229.5</v>
      </c>
      <c r="E2056" s="9">
        <f>_xlfn.XLOOKUP(C2056,提成标准!C:C,提成标准!H:H,"")</f>
        <v>0.1</v>
      </c>
      <c r="F2056" s="9">
        <f t="shared" si="104"/>
        <v>22.95</v>
      </c>
      <c r="G2056" s="9">
        <f>_xlfn.XLOOKUP(I2056,过机服务商重量差!A:A,过机服务商重量差!L:L)</f>
        <v>229.5</v>
      </c>
      <c r="H2056" s="9" t="str">
        <f ca="1">IFERROR(LOOKUP(1,0/((B2056=名单!B:B)*(VALUE(AY2056)&gt;=名单!E:E)*(VALUE(AY2056)&lt;=名单!G:G)*(AA2056="正常走货")),名单!H:H),"否")</f>
        <v>否</v>
      </c>
      <c r="I2056" s="64" t="s">
        <v>6221</v>
      </c>
      <c r="J2056" s="64" t="s">
        <v>5903</v>
      </c>
      <c r="L2056" s="65" t="s">
        <v>364</v>
      </c>
      <c r="N2056" s="64" t="s">
        <v>18</v>
      </c>
      <c r="O2056" s="66"/>
      <c r="P2056" s="66"/>
      <c r="T2056" s="66"/>
      <c r="U2056" s="65" t="s">
        <v>328</v>
      </c>
      <c r="V2056" s="65" t="s">
        <v>14385</v>
      </c>
      <c r="W2056" s="66"/>
      <c r="Y2056" s="66"/>
      <c r="Z2056" s="66"/>
      <c r="AA2056" s="65" t="s">
        <v>14382</v>
      </c>
      <c r="AQ2056" s="64">
        <v>1355.5</v>
      </c>
      <c r="AV2056" s="66"/>
      <c r="AX2056" s="66"/>
      <c r="AY2056" s="67" t="s">
        <v>16453</v>
      </c>
      <c r="BE2056" s="66"/>
    </row>
    <row r="2057" spans="1:58">
      <c r="A2057" s="9" t="str">
        <f t="shared" si="102"/>
        <v>2026-01</v>
      </c>
      <c r="B2057" s="9" t="str">
        <f>_xlfn.XLOOKUP(I2057,过机服务商重量差!A:A,过机服务商重量差!G:G)</f>
        <v>小旋风</v>
      </c>
      <c r="C2057" s="9" t="str">
        <f>IF(N2057="FBA","主营产品",IF(N2057="专线","专线",LOOKUP(1,0/((G2057&gt;=提成标准!D:D)*(G2057&lt;提成标准!E:E)),提成标准!C:C)))</f>
        <v>快递大货</v>
      </c>
      <c r="D2057" s="9">
        <f t="shared" si="103"/>
        <v>192</v>
      </c>
      <c r="E2057" s="9">
        <f>_xlfn.XLOOKUP(C2057,提成标准!C:C,提成标准!H:H,"")</f>
        <v>0.1</v>
      </c>
      <c r="F2057" s="9">
        <f t="shared" si="104"/>
        <v>19.2</v>
      </c>
      <c r="G2057" s="9">
        <f>_xlfn.XLOOKUP(I2057,过机服务商重量差!A:A,过机服务商重量差!L:L)</f>
        <v>192</v>
      </c>
      <c r="H2057" s="9" t="str">
        <f ca="1">IFERROR(LOOKUP(1,0/((B2057=名单!B:B)*(VALUE(AY2057)&gt;=名单!E:E)*(VALUE(AY2057)&lt;=名单!G:G)*(AA2057="正常走货")),名单!H:H),"否")</f>
        <v>否</v>
      </c>
      <c r="I2057" s="64" t="s">
        <v>6223</v>
      </c>
      <c r="J2057" s="64" t="s">
        <v>5903</v>
      </c>
      <c r="L2057" s="65" t="s">
        <v>364</v>
      </c>
      <c r="N2057" s="64" t="s">
        <v>18</v>
      </c>
      <c r="O2057" s="66"/>
      <c r="P2057" s="66"/>
      <c r="T2057" s="66"/>
      <c r="U2057" s="65" t="s">
        <v>328</v>
      </c>
      <c r="V2057" s="65" t="s">
        <v>14385</v>
      </c>
      <c r="W2057" s="66"/>
      <c r="Y2057" s="66"/>
      <c r="Z2057" s="66"/>
      <c r="AA2057" s="65" t="s">
        <v>14382</v>
      </c>
      <c r="AQ2057" s="64">
        <v>1152.23</v>
      </c>
      <c r="AV2057" s="66"/>
      <c r="AX2057" s="66"/>
      <c r="AY2057" s="67" t="s">
        <v>16454</v>
      </c>
      <c r="BE2057" s="66"/>
    </row>
    <row r="2058" spans="1:58">
      <c r="A2058" s="9" t="str">
        <f t="shared" si="102"/>
        <v>2026-01</v>
      </c>
      <c r="B2058" s="9" t="str">
        <f>_xlfn.XLOOKUP(I2058,过机服务商重量差!A:A,过机服务商重量差!G:G)</f>
        <v>007</v>
      </c>
      <c r="C2058" s="9" t="str">
        <f>IF(N2058="FBA","主营产品",IF(N2058="专线","专线",LOOKUP(1,0/((G2058&gt;=提成标准!D:D)*(G2058&lt;提成标准!E:E)),提成标准!C:C)))</f>
        <v>快递大货</v>
      </c>
      <c r="D2058" s="9">
        <f t="shared" si="103"/>
        <v>110</v>
      </c>
      <c r="E2058" s="9">
        <f>_xlfn.XLOOKUP(C2058,提成标准!C:C,提成标准!H:H,"")</f>
        <v>0.1</v>
      </c>
      <c r="F2058" s="9">
        <f t="shared" si="104"/>
        <v>11</v>
      </c>
      <c r="G2058" s="9">
        <f>_xlfn.XLOOKUP(I2058,过机服务商重量差!A:A,过机服务商重量差!L:L)</f>
        <v>110</v>
      </c>
      <c r="H2058" s="9" t="str">
        <f ca="1">IFERROR(LOOKUP(1,0/((B2058=名单!B:B)*(VALUE(AY2058)&gt;=名单!E:E)*(VALUE(AY2058)&lt;=名单!G:G)*(AA2058="正常走货")),名单!H:H),"否")</f>
        <v>否</v>
      </c>
      <c r="I2058" s="64" t="s">
        <v>6225</v>
      </c>
      <c r="J2058" s="64" t="s">
        <v>6227</v>
      </c>
      <c r="L2058" s="65" t="s">
        <v>168</v>
      </c>
      <c r="N2058" s="64" t="s">
        <v>18</v>
      </c>
      <c r="O2058" s="66"/>
      <c r="P2058" s="66"/>
      <c r="T2058" s="66"/>
      <c r="U2058" s="65" t="s">
        <v>187</v>
      </c>
      <c r="V2058" s="65" t="s">
        <v>14413</v>
      </c>
      <c r="W2058" s="66"/>
      <c r="Y2058" s="66"/>
      <c r="Z2058" s="66"/>
      <c r="AA2058" s="65" t="s">
        <v>14382</v>
      </c>
      <c r="AQ2058" s="64">
        <v>1540</v>
      </c>
      <c r="AV2058" s="66"/>
      <c r="AW2058" s="66"/>
      <c r="AX2058" s="66"/>
      <c r="AY2058" s="67" t="s">
        <v>16455</v>
      </c>
      <c r="BE2058" s="66"/>
    </row>
    <row r="2059" spans="1:58">
      <c r="A2059" s="9" t="str">
        <f t="shared" si="102"/>
        <v>2026-01</v>
      </c>
      <c r="B2059" s="9" t="str">
        <f>_xlfn.XLOOKUP(I2059,过机服务商重量差!A:A,过机服务商重量差!G:G)</f>
        <v>帅时莹</v>
      </c>
      <c r="C2059" s="9" t="str">
        <f>IF(N2059="FBA","主营产品",IF(N2059="专线","专线",LOOKUP(1,0/((G2059&gt;=提成标准!D:D)*(G2059&lt;提成标准!E:E)),提成标准!C:C)))</f>
        <v>快递大货</v>
      </c>
      <c r="D2059" s="9">
        <f t="shared" si="103"/>
        <v>1120</v>
      </c>
      <c r="E2059" s="9">
        <f>_xlfn.XLOOKUP(C2059,提成标准!C:C,提成标准!H:H,"")</f>
        <v>0.1</v>
      </c>
      <c r="F2059" s="9">
        <f t="shared" si="104"/>
        <v>112</v>
      </c>
      <c r="G2059" s="9">
        <f>_xlfn.XLOOKUP(I2059,过机服务商重量差!A:A,过机服务商重量差!L:L)</f>
        <v>1120</v>
      </c>
      <c r="H2059" s="9" t="str">
        <f ca="1">IFERROR(LOOKUP(1,0/((B2059=名单!B:B)*(VALUE(AY2059)&gt;=名单!E:E)*(VALUE(AY2059)&lt;=名单!G:G)*(AA2059="正常走货")),名单!H:H),"否")</f>
        <v>否</v>
      </c>
      <c r="I2059" s="64" t="s">
        <v>6228</v>
      </c>
      <c r="J2059" s="64" t="s">
        <v>6230</v>
      </c>
      <c r="L2059" s="65" t="s">
        <v>6231</v>
      </c>
      <c r="N2059" s="64" t="s">
        <v>18</v>
      </c>
      <c r="O2059" s="66"/>
      <c r="P2059" s="66"/>
      <c r="T2059" s="66"/>
      <c r="U2059" s="65" t="s">
        <v>99</v>
      </c>
      <c r="V2059" s="65" t="s">
        <v>14413</v>
      </c>
      <c r="W2059" s="66"/>
      <c r="Y2059" s="66"/>
      <c r="Z2059" s="66"/>
      <c r="AA2059" s="65" t="s">
        <v>14382</v>
      </c>
      <c r="AQ2059" s="64">
        <v>12102</v>
      </c>
      <c r="AV2059" s="66"/>
      <c r="AX2059" s="66"/>
      <c r="AY2059" s="67" t="s">
        <v>16456</v>
      </c>
      <c r="BE2059" s="66"/>
      <c r="BF2059" s="66"/>
    </row>
    <row r="2060" spans="1:58">
      <c r="A2060" s="9" t="str">
        <f t="shared" si="102"/>
        <v>2026-01</v>
      </c>
      <c r="B2060" s="9" t="str">
        <f>_xlfn.XLOOKUP(I2060,过机服务商重量差!A:A,过机服务商重量差!G:G)</f>
        <v>玉麒麟</v>
      </c>
      <c r="C2060" s="9" t="str">
        <f>IF(N2060="FBA","主营产品",IF(N2060="专线","专线",LOOKUP(1,0/((G2060&gt;=提成标准!D:D)*(G2060&lt;提成标准!E:E)),提成标准!C:C)))</f>
        <v>快递小货</v>
      </c>
      <c r="D2060" s="9">
        <f t="shared" si="103"/>
        <v>1</v>
      </c>
      <c r="E2060" s="9">
        <f>_xlfn.XLOOKUP(C2060,提成标准!C:C,提成标准!H:H,"")</f>
        <v>2</v>
      </c>
      <c r="F2060" s="9">
        <f t="shared" si="104"/>
        <v>2</v>
      </c>
      <c r="G2060" s="9">
        <f>_xlfn.XLOOKUP(I2060,过机服务商重量差!A:A,过机服务商重量差!L:L)</f>
        <v>0.5</v>
      </c>
      <c r="H2060" s="9" t="str">
        <f ca="1">IFERROR(LOOKUP(1,0/((B2060=名单!B:B)*(VALUE(AY2060)&gt;=名单!E:E)*(VALUE(AY2060)&lt;=名单!G:G)*(AA2060="正常走货")),名单!H:H),"否")</f>
        <v>否</v>
      </c>
      <c r="I2060" s="64" t="s">
        <v>6233</v>
      </c>
      <c r="J2060" s="64" t="s">
        <v>6235</v>
      </c>
      <c r="L2060" s="65" t="s">
        <v>17</v>
      </c>
      <c r="N2060" s="64" t="s">
        <v>18</v>
      </c>
      <c r="O2060" s="66"/>
      <c r="P2060" s="66"/>
      <c r="T2060" s="66"/>
      <c r="U2060" s="65" t="s">
        <v>90</v>
      </c>
      <c r="V2060" s="65" t="s">
        <v>14410</v>
      </c>
      <c r="W2060" s="66"/>
      <c r="Y2060" s="66"/>
      <c r="Z2060" s="66"/>
      <c r="AA2060" s="65" t="s">
        <v>14382</v>
      </c>
      <c r="AQ2060" s="64">
        <v>48.03</v>
      </c>
      <c r="AV2060" s="66"/>
      <c r="AW2060" s="66"/>
      <c r="AX2060" s="66"/>
      <c r="AY2060" s="67" t="s">
        <v>16457</v>
      </c>
      <c r="BE2060" s="66"/>
    </row>
    <row r="2061" spans="1:58">
      <c r="A2061" s="9" t="str">
        <f t="shared" si="102"/>
        <v>2026-01</v>
      </c>
      <c r="B2061" s="9" t="str">
        <f>_xlfn.XLOOKUP(I2061,过机服务商重量差!A:A,过机服务商重量差!G:G)</f>
        <v>玉麒麟</v>
      </c>
      <c r="C2061" s="9" t="str">
        <f>IF(N2061="FBA","主营产品",IF(N2061="专线","专线",LOOKUP(1,0/((G2061&gt;=提成标准!D:D)*(G2061&lt;提成标准!E:E)),提成标准!C:C)))</f>
        <v>快递小货</v>
      </c>
      <c r="D2061" s="9">
        <f t="shared" si="103"/>
        <v>1</v>
      </c>
      <c r="E2061" s="9">
        <f>_xlfn.XLOOKUP(C2061,提成标准!C:C,提成标准!H:H,"")</f>
        <v>2</v>
      </c>
      <c r="F2061" s="9">
        <f t="shared" si="104"/>
        <v>2</v>
      </c>
      <c r="G2061" s="9">
        <f>_xlfn.XLOOKUP(I2061,过机服务商重量差!A:A,过机服务商重量差!L:L)</f>
        <v>0.5</v>
      </c>
      <c r="H2061" s="9" t="str">
        <f ca="1">IFERROR(LOOKUP(1,0/((B2061=名单!B:B)*(VALUE(AY2061)&gt;=名单!E:E)*(VALUE(AY2061)&lt;=名单!G:G)*(AA2061="正常走货")),名单!H:H),"否")</f>
        <v>否</v>
      </c>
      <c r="I2061" s="64" t="s">
        <v>6236</v>
      </c>
      <c r="J2061" s="64" t="s">
        <v>6238</v>
      </c>
      <c r="L2061" s="65" t="s">
        <v>17</v>
      </c>
      <c r="N2061" s="64" t="s">
        <v>18</v>
      </c>
      <c r="O2061" s="66"/>
      <c r="P2061" s="66"/>
      <c r="T2061" s="66"/>
      <c r="U2061" s="65" t="s">
        <v>90</v>
      </c>
      <c r="V2061" s="65" t="s">
        <v>14410</v>
      </c>
      <c r="W2061" s="66"/>
      <c r="Y2061" s="66"/>
      <c r="Z2061" s="66"/>
      <c r="AA2061" s="65" t="s">
        <v>14382</v>
      </c>
      <c r="AQ2061" s="64">
        <v>48.03</v>
      </c>
      <c r="AV2061" s="66"/>
      <c r="AW2061" s="66"/>
      <c r="AX2061" s="66"/>
      <c r="AY2061" s="67" t="s">
        <v>16458</v>
      </c>
      <c r="BE2061" s="66"/>
    </row>
    <row r="2062" spans="1:58">
      <c r="A2062" s="9" t="str">
        <f t="shared" si="102"/>
        <v>2026-01</v>
      </c>
      <c r="B2062" s="9" t="str">
        <f>_xlfn.XLOOKUP(I2062,过机服务商重量差!A:A,过机服务商重量差!G:G)</f>
        <v>玉麒麟</v>
      </c>
      <c r="C2062" s="9" t="str">
        <f>IF(N2062="FBA","主营产品",IF(N2062="专线","专线",LOOKUP(1,0/((G2062&gt;=提成标准!D:D)*(G2062&lt;提成标准!E:E)),提成标准!C:C)))</f>
        <v>快递大货</v>
      </c>
      <c r="D2062" s="9">
        <f t="shared" si="103"/>
        <v>81</v>
      </c>
      <c r="E2062" s="9">
        <f>_xlfn.XLOOKUP(C2062,提成标准!C:C,提成标准!H:H,"")</f>
        <v>0.1</v>
      </c>
      <c r="F2062" s="9">
        <f t="shared" si="104"/>
        <v>8.1</v>
      </c>
      <c r="G2062" s="9">
        <f>_xlfn.XLOOKUP(I2062,过机服务商重量差!A:A,过机服务商重量差!L:L)</f>
        <v>81</v>
      </c>
      <c r="H2062" s="9" t="str">
        <f ca="1">IFERROR(LOOKUP(1,0/((B2062=名单!B:B)*(VALUE(AY2062)&gt;=名单!E:E)*(VALUE(AY2062)&lt;=名单!G:G)*(AA2062="正常走货")),名单!H:H),"否")</f>
        <v>否</v>
      </c>
      <c r="I2062" s="64" t="s">
        <v>6239</v>
      </c>
      <c r="J2062" s="64" t="s">
        <v>6241</v>
      </c>
      <c r="L2062" s="65" t="s">
        <v>17</v>
      </c>
      <c r="N2062" s="64" t="s">
        <v>18</v>
      </c>
      <c r="O2062" s="66"/>
      <c r="P2062" s="66"/>
      <c r="T2062" s="66"/>
      <c r="U2062" s="65" t="s">
        <v>219</v>
      </c>
      <c r="V2062" s="65" t="s">
        <v>14389</v>
      </c>
      <c r="W2062" s="66"/>
      <c r="Y2062" s="66"/>
      <c r="Z2062" s="66"/>
      <c r="AA2062" s="65" t="s">
        <v>14382</v>
      </c>
      <c r="AQ2062" s="64">
        <v>180.1</v>
      </c>
      <c r="AV2062" s="66"/>
      <c r="AW2062" s="66"/>
      <c r="AX2062" s="66"/>
      <c r="AY2062" s="67" t="s">
        <v>16459</v>
      </c>
      <c r="BE2062" s="66"/>
    </row>
    <row r="2063" spans="1:58">
      <c r="A2063" s="9" t="str">
        <f t="shared" si="102"/>
        <v>2026-01</v>
      </c>
      <c r="B2063" s="9" t="str">
        <f>_xlfn.XLOOKUP(I2063,过机服务商重量差!A:A,过机服务商重量差!G:G)</f>
        <v>玉麒麟</v>
      </c>
      <c r="C2063" s="9" t="str">
        <f>IF(N2063="FBA","主营产品",IF(N2063="专线","专线",LOOKUP(1,0/((G2063&gt;=提成标准!D:D)*(G2063&lt;提成标准!E:E)),提成标准!C:C)))</f>
        <v>快递大货</v>
      </c>
      <c r="D2063" s="9">
        <f t="shared" si="103"/>
        <v>64</v>
      </c>
      <c r="E2063" s="9">
        <f>_xlfn.XLOOKUP(C2063,提成标准!C:C,提成标准!H:H,"")</f>
        <v>0.1</v>
      </c>
      <c r="F2063" s="9">
        <f t="shared" si="104"/>
        <v>6.4</v>
      </c>
      <c r="G2063" s="9">
        <f>_xlfn.XLOOKUP(I2063,过机服务商重量差!A:A,过机服务商重量差!L:L)</f>
        <v>64</v>
      </c>
      <c r="H2063" s="9" t="str">
        <f ca="1">IFERROR(LOOKUP(1,0/((B2063=名单!B:B)*(VALUE(AY2063)&gt;=名单!E:E)*(VALUE(AY2063)&lt;=名单!G:G)*(AA2063="正常走货")),名单!H:H),"否")</f>
        <v>否</v>
      </c>
      <c r="I2063" s="64" t="s">
        <v>6242</v>
      </c>
      <c r="J2063" s="64" t="s">
        <v>6244</v>
      </c>
      <c r="L2063" s="65" t="s">
        <v>17</v>
      </c>
      <c r="N2063" s="64" t="s">
        <v>18</v>
      </c>
      <c r="O2063" s="66"/>
      <c r="P2063" s="66"/>
      <c r="T2063" s="66"/>
      <c r="U2063" s="65" t="s">
        <v>219</v>
      </c>
      <c r="V2063" s="65" t="s">
        <v>14389</v>
      </c>
      <c r="W2063" s="66"/>
      <c r="Y2063" s="66"/>
      <c r="Z2063" s="66"/>
      <c r="AA2063" s="65" t="s">
        <v>14382</v>
      </c>
      <c r="AQ2063" s="64">
        <v>141.6</v>
      </c>
      <c r="AU2063" s="66"/>
      <c r="AV2063" s="66"/>
      <c r="AW2063" s="66"/>
      <c r="AX2063" s="66"/>
      <c r="AY2063" s="67" t="s">
        <v>16460</v>
      </c>
      <c r="BE2063" s="66"/>
    </row>
    <row r="2064" spans="1:58">
      <c r="A2064" s="9" t="str">
        <f t="shared" si="102"/>
        <v>2026-01</v>
      </c>
      <c r="B2064" s="9" t="str">
        <f>_xlfn.XLOOKUP(I2064,过机服务商重量差!A:A,过机服务商重量差!G:G)</f>
        <v>帅时莹</v>
      </c>
      <c r="C2064" s="9" t="str">
        <f>IF(N2064="FBA","主营产品",IF(N2064="专线","专线",LOOKUP(1,0/((G2064&gt;=提成标准!D:D)*(G2064&lt;提成标准!E:E)),提成标准!C:C)))</f>
        <v>快递大货</v>
      </c>
      <c r="D2064" s="9">
        <f t="shared" si="103"/>
        <v>71</v>
      </c>
      <c r="E2064" s="9">
        <f>_xlfn.XLOOKUP(C2064,提成标准!C:C,提成标准!H:H,"")</f>
        <v>0.1</v>
      </c>
      <c r="F2064" s="9">
        <f t="shared" si="104"/>
        <v>7.1</v>
      </c>
      <c r="G2064" s="9">
        <f>_xlfn.XLOOKUP(I2064,过机服务商重量差!A:A,过机服务商重量差!L:L)</f>
        <v>71</v>
      </c>
      <c r="H2064" s="9" t="str">
        <f ca="1">IFERROR(LOOKUP(1,0/((B2064=名单!B:B)*(VALUE(AY2064)&gt;=名单!E:E)*(VALUE(AY2064)&lt;=名单!G:G)*(AA2064="正常走货")),名单!H:H),"否")</f>
        <v>否</v>
      </c>
      <c r="I2064" s="64" t="s">
        <v>6245</v>
      </c>
      <c r="J2064" s="64" t="s">
        <v>6247</v>
      </c>
      <c r="L2064" s="65" t="s">
        <v>140</v>
      </c>
      <c r="N2064" s="64" t="s">
        <v>18</v>
      </c>
      <c r="O2064" s="66"/>
      <c r="P2064" s="66"/>
      <c r="T2064" s="66"/>
      <c r="U2064" s="65" t="s">
        <v>187</v>
      </c>
      <c r="V2064" s="65" t="s">
        <v>14413</v>
      </c>
      <c r="W2064" s="66"/>
      <c r="Y2064" s="66"/>
      <c r="Z2064" s="66"/>
      <c r="AA2064" s="65" t="s">
        <v>14382</v>
      </c>
      <c r="AQ2064" s="64">
        <v>465.6</v>
      </c>
      <c r="AV2064" s="66"/>
      <c r="AX2064" s="66"/>
      <c r="AY2064" s="67" t="s">
        <v>16461</v>
      </c>
      <c r="BE2064" s="66"/>
    </row>
    <row r="2065" spans="1:58">
      <c r="A2065" s="9" t="str">
        <f t="shared" si="102"/>
        <v>2026-01</v>
      </c>
      <c r="B2065" s="9" t="str">
        <f>_xlfn.XLOOKUP(I2065,过机服务商重量差!A:A,过机服务商重量差!G:G)</f>
        <v>玉麒麟</v>
      </c>
      <c r="C2065" s="9" t="str">
        <f>IF(N2065="FBA","主营产品",IF(N2065="专线","专线",LOOKUP(1,0/((G2065&gt;=提成标准!D:D)*(G2065&lt;提成标准!E:E)),提成标准!C:C)))</f>
        <v>快递大货</v>
      </c>
      <c r="D2065" s="9">
        <f t="shared" si="103"/>
        <v>42</v>
      </c>
      <c r="E2065" s="9">
        <f>_xlfn.XLOOKUP(C2065,提成标准!C:C,提成标准!H:H,"")</f>
        <v>0.1</v>
      </c>
      <c r="F2065" s="9">
        <f t="shared" si="104"/>
        <v>4.2</v>
      </c>
      <c r="G2065" s="9">
        <f>_xlfn.XLOOKUP(I2065,过机服务商重量差!A:A,过机服务商重量差!L:L)</f>
        <v>42</v>
      </c>
      <c r="H2065" s="9" t="str">
        <f ca="1">IFERROR(LOOKUP(1,0/((B2065=名单!B:B)*(VALUE(AY2065)&gt;=名单!E:E)*(VALUE(AY2065)&lt;=名单!G:G)*(AA2065="正常走货")),名单!H:H),"否")</f>
        <v>否</v>
      </c>
      <c r="I2065" s="64" t="s">
        <v>6248</v>
      </c>
      <c r="J2065" s="64" t="s">
        <v>6250</v>
      </c>
      <c r="L2065" s="65" t="s">
        <v>17</v>
      </c>
      <c r="N2065" s="64" t="s">
        <v>18</v>
      </c>
      <c r="O2065" s="66"/>
      <c r="P2065" s="66"/>
      <c r="T2065" s="66"/>
      <c r="U2065" s="65" t="s">
        <v>90</v>
      </c>
      <c r="V2065" s="65" t="s">
        <v>14410</v>
      </c>
      <c r="W2065" s="66"/>
      <c r="Y2065" s="66"/>
      <c r="Z2065" s="66"/>
      <c r="AA2065" s="65" t="s">
        <v>14382</v>
      </c>
      <c r="AQ2065" s="64">
        <v>199.73</v>
      </c>
      <c r="AV2065" s="66"/>
      <c r="AW2065" s="66"/>
      <c r="AX2065" s="66"/>
      <c r="AY2065" s="67" t="s">
        <v>16462</v>
      </c>
      <c r="BE2065" s="66"/>
    </row>
    <row r="2066" spans="1:58">
      <c r="A2066" s="9" t="str">
        <f t="shared" si="102"/>
        <v>2026-01</v>
      </c>
      <c r="B2066" s="9" t="str">
        <f>_xlfn.XLOOKUP(I2066,过机服务商重量差!A:A,过机服务商重量差!G:G)</f>
        <v>玉麒麟</v>
      </c>
      <c r="C2066" s="9" t="str">
        <f>IF(N2066="FBA","主营产品",IF(N2066="专线","专线",LOOKUP(1,0/((G2066&gt;=提成标准!D:D)*(G2066&lt;提成标准!E:E)),提成标准!C:C)))</f>
        <v>快递小货</v>
      </c>
      <c r="D2066" s="9">
        <f t="shared" si="103"/>
        <v>1</v>
      </c>
      <c r="E2066" s="9">
        <f>_xlfn.XLOOKUP(C2066,提成标准!C:C,提成标准!H:H,"")</f>
        <v>2</v>
      </c>
      <c r="F2066" s="9">
        <f t="shared" si="104"/>
        <v>2</v>
      </c>
      <c r="G2066" s="9">
        <f>_xlfn.XLOOKUP(I2066,过机服务商重量差!A:A,过机服务商重量差!L:L)</f>
        <v>4</v>
      </c>
      <c r="H2066" s="9" t="str">
        <f ca="1">IFERROR(LOOKUP(1,0/((B2066=名单!B:B)*(VALUE(AY2066)&gt;=名单!E:E)*(VALUE(AY2066)&lt;=名单!G:G)*(AA2066="正常走货")),名单!H:H),"否")</f>
        <v>否</v>
      </c>
      <c r="I2066" s="64" t="s">
        <v>6251</v>
      </c>
      <c r="J2066" s="64" t="s">
        <v>6253</v>
      </c>
      <c r="L2066" s="65" t="s">
        <v>17</v>
      </c>
      <c r="N2066" s="64" t="s">
        <v>18</v>
      </c>
      <c r="O2066" s="66"/>
      <c r="P2066" s="66"/>
      <c r="T2066" s="66"/>
      <c r="U2066" s="65" t="s">
        <v>99</v>
      </c>
      <c r="V2066" s="65" t="s">
        <v>14413</v>
      </c>
      <c r="W2066" s="66"/>
      <c r="Y2066" s="66"/>
      <c r="Z2066" s="66"/>
      <c r="AA2066" s="65" t="s">
        <v>14382</v>
      </c>
      <c r="AQ2066" s="64">
        <v>222.2</v>
      </c>
      <c r="AV2066" s="66"/>
      <c r="AX2066" s="66"/>
      <c r="AY2066" s="67" t="s">
        <v>16463</v>
      </c>
      <c r="BC2066" s="66"/>
      <c r="BE2066" s="66"/>
      <c r="BF2066" s="66"/>
    </row>
    <row r="2067" spans="1:58">
      <c r="A2067" s="9" t="str">
        <f t="shared" si="102"/>
        <v>2026-01</v>
      </c>
      <c r="B2067" s="9" t="str">
        <f>_xlfn.XLOOKUP(I2067,过机服务商重量差!A:A,过机服务商重量差!G:G)</f>
        <v>无崖子</v>
      </c>
      <c r="C2067" s="9" t="str">
        <f>IF(N2067="FBA","主营产品",IF(N2067="专线","专线",LOOKUP(1,0/((G2067&gt;=提成标准!D:D)*(G2067&lt;提成标准!E:E)),提成标准!C:C)))</f>
        <v>快递大货</v>
      </c>
      <c r="D2067" s="9">
        <f t="shared" si="103"/>
        <v>27</v>
      </c>
      <c r="E2067" s="9">
        <f>_xlfn.XLOOKUP(C2067,提成标准!C:C,提成标准!H:H,"")</f>
        <v>0.1</v>
      </c>
      <c r="F2067" s="9">
        <f t="shared" si="104"/>
        <v>2.7</v>
      </c>
      <c r="G2067" s="9">
        <f>_xlfn.XLOOKUP(I2067,过机服务商重量差!A:A,过机服务商重量差!L:L)</f>
        <v>27</v>
      </c>
      <c r="H2067" s="9" t="str">
        <f ca="1">IFERROR(LOOKUP(1,0/((B2067=名单!B:B)*(VALUE(AY2067)&gt;=名单!E:E)*(VALUE(AY2067)&lt;=名单!G:G)*(AA2067="正常走货")),名单!H:H),"否")</f>
        <v>是</v>
      </c>
      <c r="I2067" s="64" t="s">
        <v>6254</v>
      </c>
      <c r="J2067" s="64" t="s">
        <v>6256</v>
      </c>
      <c r="L2067" s="65" t="s">
        <v>2455</v>
      </c>
      <c r="N2067" s="64" t="s">
        <v>18</v>
      </c>
      <c r="O2067" s="66"/>
      <c r="P2067" s="66"/>
      <c r="T2067" s="66"/>
      <c r="U2067" s="65" t="s">
        <v>86</v>
      </c>
      <c r="V2067" s="65" t="s">
        <v>14381</v>
      </c>
      <c r="W2067" s="66"/>
      <c r="Y2067" s="66"/>
      <c r="Z2067" s="66"/>
      <c r="AA2067" s="65" t="s">
        <v>14382</v>
      </c>
      <c r="AQ2067" s="64">
        <v>0</v>
      </c>
      <c r="AV2067" s="66"/>
      <c r="AW2067" s="66"/>
      <c r="AX2067" s="66"/>
      <c r="AY2067" s="67" t="s">
        <v>16464</v>
      </c>
      <c r="BE2067" s="66"/>
    </row>
    <row r="2068" spans="1:58">
      <c r="A2068" s="9" t="str">
        <f t="shared" si="102"/>
        <v>2026-01</v>
      </c>
      <c r="B2068" s="9" t="str">
        <f>_xlfn.XLOOKUP(I2068,过机服务商重量差!A:A,过机服务商重量差!G:G)</f>
        <v>无崖子</v>
      </c>
      <c r="C2068" s="9" t="str">
        <f>IF(N2068="FBA","主营产品",IF(N2068="专线","专线",LOOKUP(1,0/((G2068&gt;=提成标准!D:D)*(G2068&lt;提成标准!E:E)),提成标准!C:C)))</f>
        <v>快递大货</v>
      </c>
      <c r="D2068" s="9">
        <f t="shared" si="103"/>
        <v>27</v>
      </c>
      <c r="E2068" s="9">
        <f>_xlfn.XLOOKUP(C2068,提成标准!C:C,提成标准!H:H,"")</f>
        <v>0.1</v>
      </c>
      <c r="F2068" s="9">
        <f t="shared" si="104"/>
        <v>2.7</v>
      </c>
      <c r="G2068" s="9">
        <f>_xlfn.XLOOKUP(I2068,过机服务商重量差!A:A,过机服务商重量差!L:L)</f>
        <v>27</v>
      </c>
      <c r="H2068" s="9" t="str">
        <f ca="1">IFERROR(LOOKUP(1,0/((B2068=名单!B:B)*(VALUE(AY2068)&gt;=名单!E:E)*(VALUE(AY2068)&lt;=名单!G:G)*(AA2068="正常走货")),名单!H:H),"否")</f>
        <v>是</v>
      </c>
      <c r="I2068" s="64" t="s">
        <v>6257</v>
      </c>
      <c r="J2068" s="64" t="s">
        <v>6259</v>
      </c>
      <c r="L2068" s="65" t="s">
        <v>2455</v>
      </c>
      <c r="N2068" s="64" t="s">
        <v>18</v>
      </c>
      <c r="O2068" s="66"/>
      <c r="P2068" s="66"/>
      <c r="T2068" s="66"/>
      <c r="U2068" s="65" t="s">
        <v>86</v>
      </c>
      <c r="V2068" s="65" t="s">
        <v>14381</v>
      </c>
      <c r="W2068" s="66"/>
      <c r="Y2068" s="66"/>
      <c r="Z2068" s="66"/>
      <c r="AA2068" s="65" t="s">
        <v>14382</v>
      </c>
      <c r="AQ2068" s="64">
        <v>0</v>
      </c>
      <c r="AV2068" s="66"/>
      <c r="AX2068" s="66"/>
      <c r="AY2068" s="67" t="s">
        <v>16465</v>
      </c>
      <c r="BE2068" s="66"/>
    </row>
    <row r="2069" spans="1:58">
      <c r="A2069" s="9" t="str">
        <f t="shared" si="102"/>
        <v>2026-01</v>
      </c>
      <c r="B2069" s="9" t="str">
        <f>_xlfn.XLOOKUP(I2069,过机服务商重量差!A:A,过机服务商重量差!G:G)</f>
        <v>玉麒麟</v>
      </c>
      <c r="C2069" s="9" t="str">
        <f>IF(N2069="FBA","主营产品",IF(N2069="专线","专线",LOOKUP(1,0/((G2069&gt;=提成标准!D:D)*(G2069&lt;提成标准!E:E)),提成标准!C:C)))</f>
        <v>快递小货</v>
      </c>
      <c r="D2069" s="9">
        <f t="shared" si="103"/>
        <v>1</v>
      </c>
      <c r="E2069" s="9">
        <f>_xlfn.XLOOKUP(C2069,提成标准!C:C,提成标准!H:H,"")</f>
        <v>2</v>
      </c>
      <c r="F2069" s="9">
        <f t="shared" si="104"/>
        <v>2</v>
      </c>
      <c r="G2069" s="9">
        <f>_xlfn.XLOOKUP(I2069,过机服务商重量差!A:A,过机服务商重量差!L:L)</f>
        <v>5</v>
      </c>
      <c r="H2069" s="9" t="str">
        <f ca="1">IFERROR(LOOKUP(1,0/((B2069=名单!B:B)*(VALUE(AY2069)&gt;=名单!E:E)*(VALUE(AY2069)&lt;=名单!G:G)*(AA2069="正常走货")),名单!H:H),"否")</f>
        <v>否</v>
      </c>
      <c r="I2069" s="64" t="s">
        <v>6260</v>
      </c>
      <c r="J2069" s="64" t="s">
        <v>6262</v>
      </c>
      <c r="L2069" s="65" t="s">
        <v>17</v>
      </c>
      <c r="N2069" s="64" t="s">
        <v>18</v>
      </c>
      <c r="O2069" s="66"/>
      <c r="P2069" s="66"/>
      <c r="T2069" s="66"/>
      <c r="U2069" s="65" t="s">
        <v>191</v>
      </c>
      <c r="V2069" s="65" t="s">
        <v>14413</v>
      </c>
      <c r="W2069" s="66"/>
      <c r="Y2069" s="66"/>
      <c r="Z2069" s="66"/>
      <c r="AA2069" s="65" t="s">
        <v>14382</v>
      </c>
      <c r="AQ2069" s="64">
        <v>205.21</v>
      </c>
      <c r="AV2069" s="66"/>
      <c r="AW2069" s="66"/>
      <c r="AX2069" s="66"/>
      <c r="AY2069" s="67" t="s">
        <v>16466</v>
      </c>
      <c r="BE2069" s="66"/>
    </row>
    <row r="2070" spans="1:58">
      <c r="A2070" s="9" t="str">
        <f t="shared" si="102"/>
        <v>2026-01</v>
      </c>
      <c r="B2070" s="9" t="str">
        <f>_xlfn.XLOOKUP(I2070,过机服务商重量差!A:A,过机服务商重量差!G:G)</f>
        <v>无崖子</v>
      </c>
      <c r="C2070" s="9" t="str">
        <f>IF(N2070="FBA","主营产品",IF(N2070="专线","专线",LOOKUP(1,0/((G2070&gt;=提成标准!D:D)*(G2070&lt;提成标准!E:E)),提成标准!C:C)))</f>
        <v>快递小货</v>
      </c>
      <c r="D2070" s="9">
        <f t="shared" si="103"/>
        <v>1</v>
      </c>
      <c r="E2070" s="9">
        <f>_xlfn.XLOOKUP(C2070,提成标准!C:C,提成标准!H:H,"")</f>
        <v>2</v>
      </c>
      <c r="F2070" s="9">
        <f t="shared" si="104"/>
        <v>2</v>
      </c>
      <c r="G2070" s="9">
        <f>_xlfn.XLOOKUP(I2070,过机服务商重量差!A:A,过机服务商重量差!L:L)</f>
        <v>10.5</v>
      </c>
      <c r="H2070" s="9" t="str">
        <f ca="1">IFERROR(LOOKUP(1,0/((B2070=名单!B:B)*(VALUE(AY2070)&gt;=名单!E:E)*(VALUE(AY2070)&lt;=名单!G:G)*(AA2070="正常走货")),名单!H:H),"否")</f>
        <v>是</v>
      </c>
      <c r="I2070" s="64" t="s">
        <v>6263</v>
      </c>
      <c r="J2070" s="64" t="s">
        <v>6265</v>
      </c>
      <c r="L2070" s="65" t="s">
        <v>6266</v>
      </c>
      <c r="N2070" s="64" t="s">
        <v>18</v>
      </c>
      <c r="O2070" s="66"/>
      <c r="P2070" s="66"/>
      <c r="T2070" s="66"/>
      <c r="U2070" s="65" t="s">
        <v>203</v>
      </c>
      <c r="V2070" s="65" t="s">
        <v>14381</v>
      </c>
      <c r="W2070" s="66"/>
      <c r="Y2070" s="66"/>
      <c r="Z2070" s="66"/>
      <c r="AA2070" s="65" t="s">
        <v>14382</v>
      </c>
      <c r="AQ2070" s="64">
        <v>0</v>
      </c>
      <c r="AU2070" s="66"/>
      <c r="AV2070" s="66"/>
      <c r="AX2070" s="66"/>
      <c r="AY2070" s="67" t="s">
        <v>16467</v>
      </c>
      <c r="BC2070" s="66"/>
      <c r="BE2070" s="66"/>
    </row>
    <row r="2071" spans="1:58">
      <c r="A2071" s="9" t="str">
        <f t="shared" si="102"/>
        <v>2026-01</v>
      </c>
      <c r="B2071" s="9" t="str">
        <f>_xlfn.XLOOKUP(I2071,过机服务商重量差!A:A,过机服务商重量差!G:G)</f>
        <v>无崖子</v>
      </c>
      <c r="C2071" s="9" t="str">
        <f>IF(N2071="FBA","主营产品",IF(N2071="专线","专线",LOOKUP(1,0/((G2071&gt;=提成标准!D:D)*(G2071&lt;提成标准!E:E)),提成标准!C:C)))</f>
        <v>快递大货</v>
      </c>
      <c r="D2071" s="9">
        <f t="shared" si="103"/>
        <v>48</v>
      </c>
      <c r="E2071" s="9">
        <f>_xlfn.XLOOKUP(C2071,提成标准!C:C,提成标准!H:H,"")</f>
        <v>0.1</v>
      </c>
      <c r="F2071" s="9">
        <f t="shared" si="104"/>
        <v>4.8</v>
      </c>
      <c r="G2071" s="9">
        <f>_xlfn.XLOOKUP(I2071,过机服务商重量差!A:A,过机服务商重量差!L:L)</f>
        <v>48</v>
      </c>
      <c r="H2071" s="9" t="str">
        <f ca="1">IFERROR(LOOKUP(1,0/((B2071=名单!B:B)*(VALUE(AY2071)&gt;=名单!E:E)*(VALUE(AY2071)&lt;=名单!G:G)*(AA2071="正常走货")),名单!H:H),"否")</f>
        <v>是</v>
      </c>
      <c r="I2071" s="64" t="s">
        <v>6267</v>
      </c>
      <c r="J2071" s="64" t="s">
        <v>6269</v>
      </c>
      <c r="L2071" s="65" t="s">
        <v>611</v>
      </c>
      <c r="N2071" s="64" t="s">
        <v>18</v>
      </c>
      <c r="O2071" s="66"/>
      <c r="P2071" s="66"/>
      <c r="T2071" s="66"/>
      <c r="U2071" s="65" t="s">
        <v>86</v>
      </c>
      <c r="V2071" s="65" t="s">
        <v>14381</v>
      </c>
      <c r="W2071" s="66"/>
      <c r="Y2071" s="66"/>
      <c r="Z2071" s="66"/>
      <c r="AA2071" s="65" t="s">
        <v>14382</v>
      </c>
      <c r="AQ2071" s="64">
        <v>1.09999999999991</v>
      </c>
      <c r="AV2071" s="66"/>
      <c r="AW2071" s="66"/>
      <c r="AX2071" s="66"/>
      <c r="AY2071" s="67" t="s">
        <v>16468</v>
      </c>
      <c r="BE2071" s="66"/>
    </row>
    <row r="2072" spans="1:58">
      <c r="A2072" s="9" t="str">
        <f t="shared" si="102"/>
        <v>2026-01</v>
      </c>
      <c r="B2072" s="9" t="str">
        <f>_xlfn.XLOOKUP(I2072,过机服务商重量差!A:A,过机服务商重量差!G:G)</f>
        <v>玉麒麟</v>
      </c>
      <c r="C2072" s="9" t="str">
        <f>IF(N2072="FBA","主营产品",IF(N2072="专线","专线",LOOKUP(1,0/((G2072&gt;=提成标准!D:D)*(G2072&lt;提成标准!E:E)),提成标准!C:C)))</f>
        <v>快递小货</v>
      </c>
      <c r="D2072" s="9">
        <f t="shared" si="103"/>
        <v>1</v>
      </c>
      <c r="E2072" s="9">
        <f>_xlfn.XLOOKUP(C2072,提成标准!C:C,提成标准!H:H,"")</f>
        <v>2</v>
      </c>
      <c r="F2072" s="9">
        <f t="shared" si="104"/>
        <v>2</v>
      </c>
      <c r="G2072" s="9">
        <f>_xlfn.XLOOKUP(I2072,过机服务商重量差!A:A,过机服务商重量差!L:L)</f>
        <v>5</v>
      </c>
      <c r="H2072" s="9" t="str">
        <f ca="1">IFERROR(LOOKUP(1,0/((B2072=名单!B:B)*(VALUE(AY2072)&gt;=名单!E:E)*(VALUE(AY2072)&lt;=名单!G:G)*(AA2072="正常走货")),名单!H:H),"否")</f>
        <v>否</v>
      </c>
      <c r="I2072" s="64" t="s">
        <v>6270</v>
      </c>
      <c r="J2072" s="64" t="s">
        <v>6272</v>
      </c>
      <c r="L2072" s="65" t="s">
        <v>24</v>
      </c>
      <c r="N2072" s="64" t="s">
        <v>18</v>
      </c>
      <c r="O2072" s="66"/>
      <c r="P2072" s="66"/>
      <c r="T2072" s="66"/>
      <c r="U2072" s="65" t="s">
        <v>211</v>
      </c>
      <c r="V2072" s="65" t="s">
        <v>14410</v>
      </c>
      <c r="W2072" s="66"/>
      <c r="Y2072" s="66"/>
      <c r="Z2072" s="66"/>
      <c r="AA2072" s="65" t="s">
        <v>14382</v>
      </c>
      <c r="AQ2072" s="64">
        <v>263.6</v>
      </c>
      <c r="AU2072" s="66"/>
      <c r="AV2072" s="66"/>
      <c r="AW2072" s="66"/>
      <c r="AX2072" s="66"/>
      <c r="AY2072" s="67" t="s">
        <v>16469</v>
      </c>
      <c r="BE2072" s="66"/>
    </row>
    <row r="2073" spans="1:58">
      <c r="A2073" s="9" t="str">
        <f t="shared" si="102"/>
        <v>2026-01</v>
      </c>
      <c r="B2073" s="9" t="str">
        <f>_xlfn.XLOOKUP(I2073,过机服务商重量差!A:A,过机服务商重量差!G:G)</f>
        <v>小旋风</v>
      </c>
      <c r="C2073" s="9" t="str">
        <f>IF(N2073="FBA","主营产品",IF(N2073="专线","专线",LOOKUP(1,0/((G2073&gt;=提成标准!D:D)*(G2073&lt;提成标准!E:E)),提成标准!C:C)))</f>
        <v>快递小货</v>
      </c>
      <c r="D2073" s="9">
        <f t="shared" si="103"/>
        <v>1</v>
      </c>
      <c r="E2073" s="9">
        <f>_xlfn.XLOOKUP(C2073,提成标准!C:C,提成标准!H:H,"")</f>
        <v>2</v>
      </c>
      <c r="F2073" s="9">
        <f t="shared" si="104"/>
        <v>2</v>
      </c>
      <c r="G2073" s="9">
        <f>_xlfn.XLOOKUP(I2073,过机服务商重量差!A:A,过机服务商重量差!L:L)</f>
        <v>18</v>
      </c>
      <c r="H2073" s="9" t="str">
        <f ca="1">IFERROR(LOOKUP(1,0/((B2073=名单!B:B)*(VALUE(AY2073)&gt;=名单!E:E)*(VALUE(AY2073)&lt;=名单!G:G)*(AA2073="正常走货")),名单!H:H),"否")</f>
        <v>否</v>
      </c>
      <c r="I2073" s="64" t="s">
        <v>6273</v>
      </c>
      <c r="J2073" s="64" t="s">
        <v>6275</v>
      </c>
      <c r="L2073" s="65" t="s">
        <v>449</v>
      </c>
      <c r="N2073" s="64" t="s">
        <v>18</v>
      </c>
      <c r="O2073" s="66"/>
      <c r="P2073" s="66"/>
      <c r="T2073" s="66"/>
      <c r="U2073" s="65" t="s">
        <v>215</v>
      </c>
      <c r="V2073" s="65" t="s">
        <v>14381</v>
      </c>
      <c r="W2073" s="66"/>
      <c r="Y2073" s="66"/>
      <c r="Z2073" s="66"/>
      <c r="AA2073" s="65" t="s">
        <v>14382</v>
      </c>
      <c r="AQ2073" s="64">
        <v>321</v>
      </c>
      <c r="AU2073" s="66"/>
      <c r="AV2073" s="66"/>
      <c r="AW2073" s="66"/>
      <c r="AX2073" s="66"/>
      <c r="AY2073" s="67" t="s">
        <v>16470</v>
      </c>
      <c r="BE2073" s="66"/>
    </row>
    <row r="2074" spans="1:58">
      <c r="A2074" s="9" t="str">
        <f t="shared" si="102"/>
        <v>2026-01</v>
      </c>
      <c r="B2074" s="9" t="str">
        <f>_xlfn.XLOOKUP(I2074,过机服务商重量差!A:A,过机服务商重量差!G:G)</f>
        <v>玉麒麟</v>
      </c>
      <c r="C2074" s="9" t="str">
        <f>IF(N2074="FBA","主营产品",IF(N2074="专线","专线",LOOKUP(1,0/((G2074&gt;=提成标准!D:D)*(G2074&lt;提成标准!E:E)),提成标准!C:C)))</f>
        <v>快递小货</v>
      </c>
      <c r="D2074" s="9">
        <f t="shared" si="103"/>
        <v>1</v>
      </c>
      <c r="E2074" s="9">
        <f>_xlfn.XLOOKUP(C2074,提成标准!C:C,提成标准!H:H,"")</f>
        <v>2</v>
      </c>
      <c r="F2074" s="9">
        <f t="shared" si="104"/>
        <v>2</v>
      </c>
      <c r="G2074" s="9">
        <f>_xlfn.XLOOKUP(I2074,过机服务商重量差!A:A,过机服务商重量差!L:L)</f>
        <v>4.5</v>
      </c>
      <c r="H2074" s="9" t="str">
        <f ca="1">IFERROR(LOOKUP(1,0/((B2074=名单!B:B)*(VALUE(AY2074)&gt;=名单!E:E)*(VALUE(AY2074)&lt;=名单!G:G)*(AA2074="正常走货")),名单!H:H),"否")</f>
        <v>否</v>
      </c>
      <c r="I2074" s="64" t="s">
        <v>6276</v>
      </c>
      <c r="J2074" s="64" t="s">
        <v>6278</v>
      </c>
      <c r="L2074" s="65" t="s">
        <v>24</v>
      </c>
      <c r="N2074" s="64" t="s">
        <v>18</v>
      </c>
      <c r="O2074" s="66"/>
      <c r="P2074" s="66"/>
      <c r="T2074" s="66"/>
      <c r="U2074" s="65" t="s">
        <v>120</v>
      </c>
      <c r="V2074" s="65" t="s">
        <v>14385</v>
      </c>
      <c r="W2074" s="66"/>
      <c r="Y2074" s="66"/>
      <c r="Z2074" s="66"/>
      <c r="AA2074" s="65" t="s">
        <v>14382</v>
      </c>
      <c r="AQ2074" s="64">
        <v>131.1</v>
      </c>
      <c r="AV2074" s="66"/>
      <c r="AX2074" s="66"/>
      <c r="AY2074" s="67" t="s">
        <v>16471</v>
      </c>
      <c r="BE2074" s="66"/>
    </row>
    <row r="2075" spans="1:58">
      <c r="A2075" s="9" t="str">
        <f t="shared" si="102"/>
        <v>2026-01</v>
      </c>
      <c r="B2075" s="9" t="str">
        <f>_xlfn.XLOOKUP(I2075,过机服务商重量差!A:A,过机服务商重量差!G:G)</f>
        <v>玉麒麟</v>
      </c>
      <c r="C2075" s="9" t="str">
        <f>IF(N2075="FBA","主营产品",IF(N2075="专线","专线",LOOKUP(1,0/((G2075&gt;=提成标准!D:D)*(G2075&lt;提成标准!E:E)),提成标准!C:C)))</f>
        <v>快递小货</v>
      </c>
      <c r="D2075" s="9">
        <f t="shared" si="103"/>
        <v>1</v>
      </c>
      <c r="E2075" s="9">
        <f>_xlfn.XLOOKUP(C2075,提成标准!C:C,提成标准!H:H,"")</f>
        <v>2</v>
      </c>
      <c r="F2075" s="9">
        <f t="shared" si="104"/>
        <v>2</v>
      </c>
      <c r="G2075" s="9">
        <f>_xlfn.XLOOKUP(I2075,过机服务商重量差!A:A,过机服务商重量差!L:L)</f>
        <v>10.5</v>
      </c>
      <c r="H2075" s="9" t="str">
        <f ca="1">IFERROR(LOOKUP(1,0/((B2075=名单!B:B)*(VALUE(AY2075)&gt;=名单!E:E)*(VALUE(AY2075)&lt;=名单!G:G)*(AA2075="正常走货")),名单!H:H),"否")</f>
        <v>否</v>
      </c>
      <c r="I2075" s="64" t="s">
        <v>6279</v>
      </c>
      <c r="J2075" s="64" t="s">
        <v>6281</v>
      </c>
      <c r="L2075" s="65" t="s">
        <v>17</v>
      </c>
      <c r="N2075" s="64" t="s">
        <v>18</v>
      </c>
      <c r="O2075" s="66"/>
      <c r="P2075" s="66"/>
      <c r="T2075" s="66"/>
      <c r="U2075" s="65" t="s">
        <v>191</v>
      </c>
      <c r="V2075" s="65" t="s">
        <v>14413</v>
      </c>
      <c r="W2075" s="66"/>
      <c r="Y2075" s="66"/>
      <c r="Z2075" s="66"/>
      <c r="AA2075" s="65" t="s">
        <v>14382</v>
      </c>
      <c r="AQ2075" s="64">
        <v>397.9</v>
      </c>
      <c r="AV2075" s="66"/>
      <c r="AX2075" s="66"/>
      <c r="AY2075" s="67" t="s">
        <v>16472</v>
      </c>
      <c r="BE2075" s="66"/>
    </row>
    <row r="2076" spans="1:58">
      <c r="A2076" s="9" t="str">
        <f t="shared" si="102"/>
        <v>2026-01</v>
      </c>
      <c r="B2076" s="9" t="str">
        <f>_xlfn.XLOOKUP(I2076,过机服务商重量差!A:A,过机服务商重量差!G:G)</f>
        <v>小旋风</v>
      </c>
      <c r="C2076" s="9" t="str">
        <f>IF(N2076="FBA","主营产品",IF(N2076="专线","专线",LOOKUP(1,0/((G2076&gt;=提成标准!D:D)*(G2076&lt;提成标准!E:E)),提成标准!C:C)))</f>
        <v>快递大货</v>
      </c>
      <c r="D2076" s="9">
        <f t="shared" si="103"/>
        <v>25</v>
      </c>
      <c r="E2076" s="9">
        <f>_xlfn.XLOOKUP(C2076,提成标准!C:C,提成标准!H:H,"")</f>
        <v>0.1</v>
      </c>
      <c r="F2076" s="9">
        <f t="shared" si="104"/>
        <v>2.5</v>
      </c>
      <c r="G2076" s="9">
        <f>_xlfn.XLOOKUP(I2076,过机服务商重量差!A:A,过机服务商重量差!L:L)</f>
        <v>25</v>
      </c>
      <c r="H2076" s="9" t="str">
        <f ca="1">IFERROR(LOOKUP(1,0/((B2076=名单!B:B)*(VALUE(AY2076)&gt;=名单!E:E)*(VALUE(AY2076)&lt;=名单!G:G)*(AA2076="正常走货")),名单!H:H),"否")</f>
        <v>否</v>
      </c>
      <c r="I2076" s="64" t="s">
        <v>6282</v>
      </c>
      <c r="J2076" s="64" t="s">
        <v>6284</v>
      </c>
      <c r="L2076" s="65" t="s">
        <v>78</v>
      </c>
      <c r="N2076" s="64" t="s">
        <v>18</v>
      </c>
      <c r="O2076" s="66"/>
      <c r="P2076" s="66"/>
      <c r="T2076" s="66"/>
      <c r="U2076" s="65" t="s">
        <v>187</v>
      </c>
      <c r="V2076" s="65" t="s">
        <v>14413</v>
      </c>
      <c r="W2076" s="66"/>
      <c r="Y2076" s="66"/>
      <c r="Z2076" s="66"/>
      <c r="AA2076" s="65" t="s">
        <v>14382</v>
      </c>
      <c r="AQ2076" s="64">
        <v>66.5</v>
      </c>
      <c r="AU2076" s="66"/>
      <c r="AV2076" s="66"/>
      <c r="AX2076" s="66"/>
      <c r="AY2076" s="67" t="s">
        <v>16473</v>
      </c>
      <c r="BC2076" s="66"/>
      <c r="BE2076" s="66"/>
    </row>
    <row r="2077" spans="1:58">
      <c r="A2077" s="9" t="str">
        <f t="shared" si="102"/>
        <v>2026-01</v>
      </c>
      <c r="B2077" s="9" t="str">
        <f>_xlfn.XLOOKUP(I2077,过机服务商重量差!A:A,过机服务商重量差!G:G)</f>
        <v>风清扬</v>
      </c>
      <c r="C2077" s="9" t="str">
        <f>IF(N2077="FBA","主营产品",IF(N2077="专线","专线",LOOKUP(1,0/((G2077&gt;=提成标准!D:D)*(G2077&lt;提成标准!E:E)),提成标准!C:C)))</f>
        <v>快递小货</v>
      </c>
      <c r="D2077" s="9">
        <f t="shared" si="103"/>
        <v>1</v>
      </c>
      <c r="E2077" s="9">
        <f>_xlfn.XLOOKUP(C2077,提成标准!C:C,提成标准!H:H,"")</f>
        <v>2</v>
      </c>
      <c r="F2077" s="9">
        <f t="shared" si="104"/>
        <v>2</v>
      </c>
      <c r="G2077" s="9">
        <f>_xlfn.XLOOKUP(I2077,过机服务商重量差!A:A,过机服务商重量差!L:L)</f>
        <v>9</v>
      </c>
      <c r="H2077" s="9" t="str">
        <f ca="1">IFERROR(LOOKUP(1,0/((B2077=名单!B:B)*(VALUE(AY2077)&gt;=名单!E:E)*(VALUE(AY2077)&lt;=名单!G:G)*(AA2077="正常走货")),名单!H:H),"否")</f>
        <v>否</v>
      </c>
      <c r="I2077" s="64" t="s">
        <v>6285</v>
      </c>
      <c r="J2077" s="64" t="s">
        <v>6287</v>
      </c>
      <c r="L2077" s="65" t="s">
        <v>144</v>
      </c>
      <c r="N2077" s="64" t="s">
        <v>18</v>
      </c>
      <c r="O2077" s="66"/>
      <c r="P2077" s="66"/>
      <c r="T2077" s="66"/>
      <c r="U2077" s="65" t="s">
        <v>187</v>
      </c>
      <c r="V2077" s="65" t="s">
        <v>14413</v>
      </c>
      <c r="W2077" s="66"/>
      <c r="Y2077" s="66"/>
      <c r="Z2077" s="66"/>
      <c r="AA2077" s="65" t="s">
        <v>14382</v>
      </c>
      <c r="AQ2077" s="64">
        <v>88.5</v>
      </c>
      <c r="AV2077" s="66"/>
      <c r="AX2077" s="66"/>
      <c r="AY2077" s="67" t="s">
        <v>16474</v>
      </c>
      <c r="BE2077" s="66"/>
    </row>
    <row r="2078" spans="1:58">
      <c r="A2078" s="9" t="str">
        <f t="shared" si="102"/>
        <v>2026-01</v>
      </c>
      <c r="B2078" s="9" t="str">
        <f>_xlfn.XLOOKUP(I2078,过机服务商重量差!A:A,过机服务商重量差!G:G)</f>
        <v>帅时莹</v>
      </c>
      <c r="C2078" s="9" t="str">
        <f>IF(N2078="FBA","主营产品",IF(N2078="专线","专线",LOOKUP(1,0/((G2078&gt;=提成标准!D:D)*(G2078&lt;提成标准!E:E)),提成标准!C:C)))</f>
        <v>快递小货</v>
      </c>
      <c r="D2078" s="9">
        <f t="shared" si="103"/>
        <v>1</v>
      </c>
      <c r="E2078" s="9">
        <f>_xlfn.XLOOKUP(C2078,提成标准!C:C,提成标准!H:H,"")</f>
        <v>2</v>
      </c>
      <c r="F2078" s="9">
        <f t="shared" si="104"/>
        <v>2</v>
      </c>
      <c r="G2078" s="9">
        <f>_xlfn.XLOOKUP(I2078,过机服务商重量差!A:A,过机服务商重量差!L:L)</f>
        <v>15</v>
      </c>
      <c r="H2078" s="9" t="str">
        <f ca="1">IFERROR(LOOKUP(1,0/((B2078=名单!B:B)*(VALUE(AY2078)&gt;=名单!E:E)*(VALUE(AY2078)&lt;=名单!G:G)*(AA2078="正常走货")),名单!H:H),"否")</f>
        <v>否</v>
      </c>
      <c r="I2078" s="64" t="s">
        <v>6288</v>
      </c>
      <c r="J2078" s="64" t="s">
        <v>6290</v>
      </c>
      <c r="L2078" s="65" t="s">
        <v>186</v>
      </c>
      <c r="N2078" s="64" t="s">
        <v>18</v>
      </c>
      <c r="O2078" s="66"/>
      <c r="P2078" s="66"/>
      <c r="T2078" s="66"/>
      <c r="U2078" s="65" t="s">
        <v>191</v>
      </c>
      <c r="V2078" s="65" t="s">
        <v>14413</v>
      </c>
      <c r="W2078" s="66"/>
      <c r="Y2078" s="66"/>
      <c r="Z2078" s="66"/>
      <c r="AA2078" s="65" t="s">
        <v>14382</v>
      </c>
      <c r="AQ2078" s="64">
        <v>168</v>
      </c>
      <c r="AV2078" s="66"/>
      <c r="AX2078" s="66"/>
      <c r="AY2078" s="67" t="s">
        <v>16475</v>
      </c>
      <c r="BC2078" s="66"/>
      <c r="BE2078" s="66"/>
    </row>
    <row r="2079" spans="1:58">
      <c r="A2079" s="9" t="str">
        <f t="shared" si="102"/>
        <v>2026-01</v>
      </c>
      <c r="B2079" s="9" t="str">
        <f>_xlfn.XLOOKUP(I2079,过机服务商重量差!A:A,过机服务商重量差!G:G)</f>
        <v>玉麒麟</v>
      </c>
      <c r="C2079" s="9" t="str">
        <f>IF(N2079="FBA","主营产品",IF(N2079="专线","专线",LOOKUP(1,0/((G2079&gt;=提成标准!D:D)*(G2079&lt;提成标准!E:E)),提成标准!C:C)))</f>
        <v>快递小货</v>
      </c>
      <c r="D2079" s="9">
        <f t="shared" si="103"/>
        <v>1</v>
      </c>
      <c r="E2079" s="9">
        <f>_xlfn.XLOOKUP(C2079,提成标准!C:C,提成标准!H:H,"")</f>
        <v>2</v>
      </c>
      <c r="F2079" s="9">
        <f t="shared" si="104"/>
        <v>2</v>
      </c>
      <c r="G2079" s="9">
        <f>_xlfn.XLOOKUP(I2079,过机服务商重量差!A:A,过机服务商重量差!L:L)</f>
        <v>4.5</v>
      </c>
      <c r="H2079" s="9" t="str">
        <f ca="1">IFERROR(LOOKUP(1,0/((B2079=名单!B:B)*(VALUE(AY2079)&gt;=名单!E:E)*(VALUE(AY2079)&lt;=名单!G:G)*(AA2079="正常走货")),名单!H:H),"否")</f>
        <v>否</v>
      </c>
      <c r="I2079" s="64" t="s">
        <v>6291</v>
      </c>
      <c r="J2079" s="64" t="s">
        <v>6293</v>
      </c>
      <c r="L2079" s="65" t="s">
        <v>24</v>
      </c>
      <c r="N2079" s="64" t="s">
        <v>18</v>
      </c>
      <c r="O2079" s="66"/>
      <c r="P2079" s="66"/>
      <c r="T2079" s="66"/>
      <c r="U2079" s="65" t="s">
        <v>120</v>
      </c>
      <c r="V2079" s="65" t="s">
        <v>14385</v>
      </c>
      <c r="W2079" s="66"/>
      <c r="Y2079" s="66"/>
      <c r="Z2079" s="66"/>
      <c r="AA2079" s="65" t="s">
        <v>14382</v>
      </c>
      <c r="AQ2079" s="64">
        <v>101.1</v>
      </c>
      <c r="AV2079" s="66"/>
      <c r="AX2079" s="66"/>
      <c r="AY2079" s="67" t="s">
        <v>16476</v>
      </c>
      <c r="BC2079" s="66"/>
      <c r="BE2079" s="66"/>
    </row>
    <row r="2080" spans="1:58">
      <c r="A2080" s="9" t="str">
        <f t="shared" si="102"/>
        <v>2026-01</v>
      </c>
      <c r="B2080" s="9" t="str">
        <f>_xlfn.XLOOKUP(I2080,过机服务商重量差!A:A,过机服务商重量差!G:G)</f>
        <v>玉麒麟</v>
      </c>
      <c r="C2080" s="9" t="str">
        <f>IF(N2080="FBA","主营产品",IF(N2080="专线","专线",LOOKUP(1,0/((G2080&gt;=提成标准!D:D)*(G2080&lt;提成标准!E:E)),提成标准!C:C)))</f>
        <v>快递小货</v>
      </c>
      <c r="D2080" s="9">
        <f t="shared" si="103"/>
        <v>1</v>
      </c>
      <c r="E2080" s="9">
        <f>_xlfn.XLOOKUP(C2080,提成标准!C:C,提成标准!H:H,"")</f>
        <v>2</v>
      </c>
      <c r="F2080" s="9">
        <f t="shared" si="104"/>
        <v>2</v>
      </c>
      <c r="G2080" s="9">
        <f>_xlfn.XLOOKUP(I2080,过机服务商重量差!A:A,过机服务商重量差!L:L)</f>
        <v>7.5</v>
      </c>
      <c r="H2080" s="9" t="str">
        <f ca="1">IFERROR(LOOKUP(1,0/((B2080=名单!B:B)*(VALUE(AY2080)&gt;=名单!E:E)*(VALUE(AY2080)&lt;=名单!G:G)*(AA2080="正常走货")),名单!H:H),"否")</f>
        <v>否</v>
      </c>
      <c r="I2080" s="64" t="s">
        <v>6294</v>
      </c>
      <c r="J2080" s="64" t="s">
        <v>6296</v>
      </c>
      <c r="L2080" s="65" t="s">
        <v>17</v>
      </c>
      <c r="N2080" s="64" t="s">
        <v>18</v>
      </c>
      <c r="O2080" s="66"/>
      <c r="P2080" s="66"/>
      <c r="T2080" s="66"/>
      <c r="U2080" s="65" t="s">
        <v>90</v>
      </c>
      <c r="V2080" s="65" t="s">
        <v>14410</v>
      </c>
      <c r="W2080" s="66"/>
      <c r="Y2080" s="66"/>
      <c r="Z2080" s="66"/>
      <c r="AA2080" s="65" t="s">
        <v>14382</v>
      </c>
      <c r="AQ2080" s="64">
        <v>65</v>
      </c>
      <c r="AU2080" s="66"/>
      <c r="AV2080" s="66"/>
      <c r="AX2080" s="66"/>
      <c r="AY2080" s="67" t="s">
        <v>16477</v>
      </c>
      <c r="BC2080" s="66"/>
      <c r="BE2080" s="66"/>
      <c r="BF2080" s="66"/>
    </row>
    <row r="2081" spans="1:58">
      <c r="A2081" s="9" t="str">
        <f t="shared" si="102"/>
        <v>2026-01</v>
      </c>
      <c r="B2081" s="9" t="str">
        <f>_xlfn.XLOOKUP(I2081,过机服务商重量差!A:A,过机服务商重量差!G:G)</f>
        <v>无崖子</v>
      </c>
      <c r="C2081" s="9" t="str">
        <f>IF(N2081="FBA","主营产品",IF(N2081="专线","专线",LOOKUP(1,0/((G2081&gt;=提成标准!D:D)*(G2081&lt;提成标准!E:E)),提成标准!C:C)))</f>
        <v>快递大货</v>
      </c>
      <c r="D2081" s="9">
        <f t="shared" si="103"/>
        <v>28</v>
      </c>
      <c r="E2081" s="9">
        <f>_xlfn.XLOOKUP(C2081,提成标准!C:C,提成标准!H:H,"")</f>
        <v>0.1</v>
      </c>
      <c r="F2081" s="9">
        <f t="shared" si="104"/>
        <v>2.8</v>
      </c>
      <c r="G2081" s="9">
        <f>_xlfn.XLOOKUP(I2081,过机服务商重量差!A:A,过机服务商重量差!L:L)</f>
        <v>28</v>
      </c>
      <c r="H2081" s="9" t="str">
        <f ca="1">IFERROR(LOOKUP(1,0/((B2081=名单!B:B)*(VALUE(AY2081)&gt;=名单!E:E)*(VALUE(AY2081)&lt;=名单!G:G)*(AA2081="正常走货")),名单!H:H),"否")</f>
        <v>是</v>
      </c>
      <c r="I2081" s="64" t="s">
        <v>6297</v>
      </c>
      <c r="J2081" s="64" t="s">
        <v>6299</v>
      </c>
      <c r="L2081" s="65" t="s">
        <v>2455</v>
      </c>
      <c r="N2081" s="64" t="s">
        <v>18</v>
      </c>
      <c r="O2081" s="66"/>
      <c r="P2081" s="66"/>
      <c r="T2081" s="66"/>
      <c r="U2081" s="65" t="s">
        <v>86</v>
      </c>
      <c r="V2081" s="65" t="s">
        <v>14381</v>
      </c>
      <c r="W2081" s="66"/>
      <c r="Y2081" s="66"/>
      <c r="Z2081" s="66"/>
      <c r="AA2081" s="65" t="s">
        <v>14382</v>
      </c>
      <c r="AQ2081" s="64">
        <v>0</v>
      </c>
      <c r="AV2081" s="66"/>
      <c r="AX2081" s="66"/>
      <c r="AY2081" s="67" t="s">
        <v>16478</v>
      </c>
      <c r="BE2081" s="66"/>
    </row>
    <row r="2082" spans="1:58">
      <c r="A2082" s="9" t="str">
        <f t="shared" si="102"/>
        <v>2026-01</v>
      </c>
      <c r="B2082" s="9" t="str">
        <f>_xlfn.XLOOKUP(I2082,过机服务商重量差!A:A,过机服务商重量差!G:G)</f>
        <v>帅时莹</v>
      </c>
      <c r="C2082" s="9" t="str">
        <f>IF(N2082="FBA","主营产品",IF(N2082="专线","专线",LOOKUP(1,0/((G2082&gt;=提成标准!D:D)*(G2082&lt;提成标准!E:E)),提成标准!C:C)))</f>
        <v>快递大货</v>
      </c>
      <c r="D2082" s="9">
        <f t="shared" si="103"/>
        <v>37</v>
      </c>
      <c r="E2082" s="9">
        <f>_xlfn.XLOOKUP(C2082,提成标准!C:C,提成标准!H:H,"")</f>
        <v>0.1</v>
      </c>
      <c r="F2082" s="9">
        <f t="shared" si="104"/>
        <v>3.7</v>
      </c>
      <c r="G2082" s="9">
        <f>_xlfn.XLOOKUP(I2082,过机服务商重量差!A:A,过机服务商重量差!L:L)</f>
        <v>37</v>
      </c>
      <c r="H2082" s="9" t="str">
        <f ca="1">IFERROR(LOOKUP(1,0/((B2082=名单!B:B)*(VALUE(AY2082)&gt;=名单!E:E)*(VALUE(AY2082)&lt;=名单!G:G)*(AA2082="正常走货")),名单!H:H),"否")</f>
        <v>否</v>
      </c>
      <c r="I2082" s="64" t="s">
        <v>6300</v>
      </c>
      <c r="J2082" s="64" t="s">
        <v>6302</v>
      </c>
      <c r="L2082" s="65" t="s">
        <v>738</v>
      </c>
      <c r="N2082" s="64" t="s">
        <v>18</v>
      </c>
      <c r="O2082" s="66"/>
      <c r="P2082" s="66"/>
      <c r="T2082" s="66"/>
      <c r="U2082" s="65" t="s">
        <v>130</v>
      </c>
      <c r="V2082" s="65" t="s">
        <v>14422</v>
      </c>
      <c r="W2082" s="66"/>
      <c r="Y2082" s="66"/>
      <c r="Z2082" s="66"/>
      <c r="AA2082" s="65" t="s">
        <v>14382</v>
      </c>
      <c r="AQ2082" s="64">
        <v>426.4</v>
      </c>
      <c r="AV2082" s="66"/>
      <c r="AX2082" s="66"/>
      <c r="AY2082" s="67" t="s">
        <v>16479</v>
      </c>
      <c r="BE2082" s="66"/>
    </row>
    <row r="2083" spans="1:58">
      <c r="A2083" s="9" t="str">
        <f t="shared" si="102"/>
        <v>2026-01</v>
      </c>
      <c r="B2083" s="9" t="str">
        <f>_xlfn.XLOOKUP(I2083,过机服务商重量差!A:A,过机服务商重量差!G:G)</f>
        <v>小旋风</v>
      </c>
      <c r="C2083" s="9" t="str">
        <f>IF(N2083="FBA","主营产品",IF(N2083="专线","专线",LOOKUP(1,0/((G2083&gt;=提成标准!D:D)*(G2083&lt;提成标准!E:E)),提成标准!C:C)))</f>
        <v>快递小货</v>
      </c>
      <c r="D2083" s="9">
        <f t="shared" si="103"/>
        <v>1</v>
      </c>
      <c r="E2083" s="9">
        <f>_xlfn.XLOOKUP(C2083,提成标准!C:C,提成标准!H:H,"")</f>
        <v>2</v>
      </c>
      <c r="F2083" s="9">
        <f t="shared" si="104"/>
        <v>2</v>
      </c>
      <c r="G2083" s="9">
        <f>_xlfn.XLOOKUP(I2083,过机服务商重量差!A:A,过机服务商重量差!L:L)</f>
        <v>7</v>
      </c>
      <c r="H2083" s="9" t="str">
        <f ca="1">IFERROR(LOOKUP(1,0/((B2083=名单!B:B)*(VALUE(AY2083)&gt;=名单!E:E)*(VALUE(AY2083)&lt;=名单!G:G)*(AA2083="正常走货")),名单!H:H),"否")</f>
        <v>否</v>
      </c>
      <c r="I2083" s="64" t="s">
        <v>6303</v>
      </c>
      <c r="J2083" s="64" t="s">
        <v>6305</v>
      </c>
      <c r="L2083" s="65" t="s">
        <v>310</v>
      </c>
      <c r="N2083" s="64" t="s">
        <v>18</v>
      </c>
      <c r="O2083" s="66"/>
      <c r="P2083" s="66"/>
      <c r="T2083" s="66"/>
      <c r="U2083" s="65" t="s">
        <v>130</v>
      </c>
      <c r="V2083" s="64" t="s">
        <v>14422</v>
      </c>
      <c r="W2083" s="66"/>
      <c r="Y2083" s="66"/>
      <c r="Z2083" s="66"/>
      <c r="AA2083" s="65" t="s">
        <v>14382</v>
      </c>
      <c r="AQ2083" s="64">
        <v>147</v>
      </c>
      <c r="AU2083" s="66"/>
      <c r="AV2083" s="66"/>
      <c r="AW2083" s="66"/>
      <c r="AX2083" s="66"/>
      <c r="AY2083" s="67" t="s">
        <v>16480</v>
      </c>
      <c r="BE2083" s="66"/>
      <c r="BF2083" s="66"/>
    </row>
    <row r="2084" spans="1:58">
      <c r="A2084" s="9" t="str">
        <f t="shared" si="102"/>
        <v>2026-01</v>
      </c>
      <c r="B2084" s="9" t="str">
        <f>_xlfn.XLOOKUP(I2084,过机服务商重量差!A:A,过机服务商重量差!G:G)</f>
        <v>帅时莹</v>
      </c>
      <c r="C2084" s="9" t="str">
        <f>IF(N2084="FBA","主营产品",IF(N2084="专线","专线",LOOKUP(1,0/((G2084&gt;=提成标准!D:D)*(G2084&lt;提成标准!E:E)),提成标准!C:C)))</f>
        <v>快递小货</v>
      </c>
      <c r="D2084" s="9">
        <f t="shared" si="103"/>
        <v>1</v>
      </c>
      <c r="E2084" s="9">
        <f>_xlfn.XLOOKUP(C2084,提成标准!C:C,提成标准!H:H,"")</f>
        <v>2</v>
      </c>
      <c r="F2084" s="9">
        <f t="shared" si="104"/>
        <v>2</v>
      </c>
      <c r="G2084" s="9">
        <f>_xlfn.XLOOKUP(I2084,过机服务商重量差!A:A,过机服务商重量差!L:L)</f>
        <v>9.5</v>
      </c>
      <c r="H2084" s="9" t="str">
        <f ca="1">IFERROR(LOOKUP(1,0/((B2084=名单!B:B)*(VALUE(AY2084)&gt;=名单!E:E)*(VALUE(AY2084)&lt;=名单!G:G)*(AA2084="正常走货")),名单!H:H),"否")</f>
        <v>否</v>
      </c>
      <c r="I2084" s="64" t="s">
        <v>6306</v>
      </c>
      <c r="J2084" s="64" t="s">
        <v>6308</v>
      </c>
      <c r="L2084" s="65" t="s">
        <v>738</v>
      </c>
      <c r="N2084" s="64" t="s">
        <v>18</v>
      </c>
      <c r="O2084" s="66"/>
      <c r="P2084" s="66"/>
      <c r="T2084" s="66"/>
      <c r="U2084" s="65" t="s">
        <v>130</v>
      </c>
      <c r="V2084" s="65" t="s">
        <v>14422</v>
      </c>
      <c r="W2084" s="66"/>
      <c r="Y2084" s="66"/>
      <c r="Z2084" s="66"/>
      <c r="AA2084" s="65" t="s">
        <v>14382</v>
      </c>
      <c r="AQ2084" s="64">
        <v>391.4</v>
      </c>
      <c r="AV2084" s="66"/>
      <c r="AW2084" s="66"/>
      <c r="AX2084" s="66"/>
      <c r="AY2084" s="67" t="s">
        <v>16481</v>
      </c>
      <c r="BE2084" s="66"/>
      <c r="BF2084" s="66"/>
    </row>
    <row r="2085" spans="1:58">
      <c r="A2085" s="9" t="str">
        <f t="shared" si="102"/>
        <v>2026-01</v>
      </c>
      <c r="B2085" s="9" t="str">
        <f>_xlfn.XLOOKUP(I2085,过机服务商重量差!A:A,过机服务商重量差!G:G)</f>
        <v>无崖子</v>
      </c>
      <c r="C2085" s="9" t="str">
        <f>IF(N2085="FBA","主营产品",IF(N2085="专线","专线",LOOKUP(1,0/((G2085&gt;=提成标准!D:D)*(G2085&lt;提成标准!E:E)),提成标准!C:C)))</f>
        <v>快递小货</v>
      </c>
      <c r="D2085" s="9">
        <f t="shared" si="103"/>
        <v>1</v>
      </c>
      <c r="E2085" s="9">
        <f>_xlfn.XLOOKUP(C2085,提成标准!C:C,提成标准!H:H,"")</f>
        <v>2</v>
      </c>
      <c r="F2085" s="9">
        <f t="shared" si="104"/>
        <v>2</v>
      </c>
      <c r="G2085" s="9">
        <f>_xlfn.XLOOKUP(I2085,过机服务商重量差!A:A,过机服务商重量差!L:L)</f>
        <v>18</v>
      </c>
      <c r="H2085" s="9" t="str">
        <f ca="1">IFERROR(LOOKUP(1,0/((B2085=名单!B:B)*(VALUE(AY2085)&gt;=名单!E:E)*(VALUE(AY2085)&lt;=名单!G:G)*(AA2085="正常走货")),名单!H:H),"否")</f>
        <v>是</v>
      </c>
      <c r="I2085" s="64" t="s">
        <v>6309</v>
      </c>
      <c r="J2085" s="64" t="s">
        <v>6311</v>
      </c>
      <c r="L2085" s="65" t="s">
        <v>128</v>
      </c>
      <c r="N2085" s="64" t="s">
        <v>18</v>
      </c>
      <c r="O2085" s="66"/>
      <c r="P2085" s="66"/>
      <c r="T2085" s="66"/>
      <c r="U2085" s="65" t="s">
        <v>130</v>
      </c>
      <c r="V2085" s="65" t="s">
        <v>14422</v>
      </c>
      <c r="W2085" s="66"/>
      <c r="Y2085" s="66"/>
      <c r="Z2085" s="66"/>
      <c r="AA2085" s="65" t="s">
        <v>14382</v>
      </c>
      <c r="AQ2085" s="64">
        <v>418.72</v>
      </c>
      <c r="AV2085" s="66"/>
      <c r="AX2085" s="66"/>
      <c r="AY2085" s="67" t="s">
        <v>16482</v>
      </c>
      <c r="BE2085" s="66"/>
      <c r="BF2085" s="66"/>
    </row>
    <row r="2086" spans="1:58">
      <c r="A2086" s="9" t="str">
        <f t="shared" si="102"/>
        <v>2026-01</v>
      </c>
      <c r="B2086" s="9" t="str">
        <f>_xlfn.XLOOKUP(I2086,过机服务商重量差!A:A,过机服务商重量差!G:G)</f>
        <v>小旋风</v>
      </c>
      <c r="C2086" s="9" t="str">
        <f>IF(N2086="FBA","主营产品",IF(N2086="专线","专线",LOOKUP(1,0/((G2086&gt;=提成标准!D:D)*(G2086&lt;提成标准!E:E)),提成标准!C:C)))</f>
        <v>快递小货</v>
      </c>
      <c r="D2086" s="9">
        <f t="shared" si="103"/>
        <v>1</v>
      </c>
      <c r="E2086" s="9">
        <f>_xlfn.XLOOKUP(C2086,提成标准!C:C,提成标准!H:H,"")</f>
        <v>2</v>
      </c>
      <c r="F2086" s="9">
        <f t="shared" si="104"/>
        <v>2</v>
      </c>
      <c r="G2086" s="9">
        <f>_xlfn.XLOOKUP(I2086,过机服务商重量差!A:A,过机服务商重量差!L:L)</f>
        <v>2.2</v>
      </c>
      <c r="H2086" s="9" t="str">
        <f ca="1">IFERROR(LOOKUP(1,0/((B2086=名单!B:B)*(VALUE(AY2086)&gt;=名单!E:E)*(VALUE(AY2086)&lt;=名单!G:G)*(AA2086="正常走货")),名单!H:H),"否")</f>
        <v>否</v>
      </c>
      <c r="I2086" s="64" t="s">
        <v>6312</v>
      </c>
      <c r="J2086" s="64" t="s">
        <v>6314</v>
      </c>
      <c r="L2086" s="65" t="s">
        <v>28</v>
      </c>
      <c r="N2086" s="64" t="s">
        <v>18</v>
      </c>
      <c r="O2086" s="66"/>
      <c r="P2086" s="66"/>
      <c r="T2086" s="66"/>
      <c r="U2086" s="65" t="s">
        <v>215</v>
      </c>
      <c r="V2086" s="65" t="s">
        <v>14381</v>
      </c>
      <c r="W2086" s="66"/>
      <c r="Y2086" s="66"/>
      <c r="Z2086" s="66"/>
      <c r="AA2086" s="65" t="s">
        <v>14382</v>
      </c>
      <c r="AQ2086" s="64">
        <v>264</v>
      </c>
      <c r="AV2086" s="66"/>
      <c r="AX2086" s="66"/>
      <c r="AY2086" s="67" t="s">
        <v>16483</v>
      </c>
      <c r="BE2086" s="66"/>
    </row>
    <row r="2087" spans="1:58">
      <c r="A2087" s="9" t="str">
        <f t="shared" si="102"/>
        <v>2026-01</v>
      </c>
      <c r="B2087" s="9" t="str">
        <f>_xlfn.XLOOKUP(I2087,过机服务商重量差!A:A,过机服务商重量差!G:G)</f>
        <v>小旋风</v>
      </c>
      <c r="C2087" s="9" t="str">
        <f>IF(N2087="FBA","主营产品",IF(N2087="专线","专线",LOOKUP(1,0/((G2087&gt;=提成标准!D:D)*(G2087&lt;提成标准!E:E)),提成标准!C:C)))</f>
        <v>快递大货</v>
      </c>
      <c r="D2087" s="9">
        <f t="shared" si="103"/>
        <v>105</v>
      </c>
      <c r="E2087" s="9">
        <f>_xlfn.XLOOKUP(C2087,提成标准!C:C,提成标准!H:H,"")</f>
        <v>0.1</v>
      </c>
      <c r="F2087" s="9">
        <f t="shared" si="104"/>
        <v>10.5</v>
      </c>
      <c r="G2087" s="9">
        <f>_xlfn.XLOOKUP(I2087,过机服务商重量差!A:A,过机服务商重量差!L:L)</f>
        <v>105</v>
      </c>
      <c r="H2087" s="9" t="str">
        <f ca="1">IFERROR(LOOKUP(1,0/((B2087=名单!B:B)*(VALUE(AY2087)&gt;=名单!E:E)*(VALUE(AY2087)&lt;=名单!G:G)*(AA2087="正常走货")),名单!H:H),"否")</f>
        <v>否</v>
      </c>
      <c r="I2087" s="64" t="s">
        <v>6315</v>
      </c>
      <c r="J2087" s="64" t="s">
        <v>6317</v>
      </c>
      <c r="L2087" s="65" t="s">
        <v>814</v>
      </c>
      <c r="N2087" s="64" t="s">
        <v>18</v>
      </c>
      <c r="O2087" s="66"/>
      <c r="P2087" s="66"/>
      <c r="T2087" s="66"/>
      <c r="U2087" s="65" t="s">
        <v>664</v>
      </c>
      <c r="V2087" s="65" t="s">
        <v>14410</v>
      </c>
      <c r="W2087" s="66"/>
      <c r="Y2087" s="66"/>
      <c r="Z2087" s="66"/>
      <c r="AA2087" s="65" t="s">
        <v>14382</v>
      </c>
      <c r="AQ2087" s="64">
        <v>470</v>
      </c>
      <c r="AV2087" s="66"/>
      <c r="AX2087" s="66"/>
      <c r="AY2087" s="67" t="s">
        <v>16484</v>
      </c>
      <c r="BE2087" s="66"/>
    </row>
    <row r="2088" spans="1:58">
      <c r="A2088" s="9" t="str">
        <f t="shared" si="102"/>
        <v>2026-01</v>
      </c>
      <c r="B2088" s="9" t="str">
        <f>_xlfn.XLOOKUP(I2088,过机服务商重量差!A:A,过机服务商重量差!G:G)</f>
        <v>小旋风</v>
      </c>
      <c r="C2088" s="9" t="str">
        <f>IF(N2088="FBA","主营产品",IF(N2088="专线","专线",LOOKUP(1,0/((G2088&gt;=提成标准!D:D)*(G2088&lt;提成标准!E:E)),提成标准!C:C)))</f>
        <v>快递大货</v>
      </c>
      <c r="D2088" s="9">
        <f t="shared" si="103"/>
        <v>42</v>
      </c>
      <c r="E2088" s="9">
        <f>_xlfn.XLOOKUP(C2088,提成标准!C:C,提成标准!H:H,"")</f>
        <v>0.1</v>
      </c>
      <c r="F2088" s="9">
        <f t="shared" si="104"/>
        <v>4.2</v>
      </c>
      <c r="G2088" s="9">
        <f>_xlfn.XLOOKUP(I2088,过机服务商重量差!A:A,过机服务商重量差!L:L)</f>
        <v>42</v>
      </c>
      <c r="H2088" s="9" t="str">
        <f ca="1">IFERROR(LOOKUP(1,0/((B2088=名单!B:B)*(VALUE(AY2088)&gt;=名单!E:E)*(VALUE(AY2088)&lt;=名单!G:G)*(AA2088="正常走货")),名单!H:H),"否")</f>
        <v>否</v>
      </c>
      <c r="I2088" s="64" t="s">
        <v>6318</v>
      </c>
      <c r="J2088" s="64" t="s">
        <v>6320</v>
      </c>
      <c r="L2088" s="65" t="s">
        <v>364</v>
      </c>
      <c r="N2088" s="65" t="s">
        <v>18</v>
      </c>
      <c r="O2088" s="66"/>
      <c r="P2088" s="66"/>
      <c r="T2088" s="66"/>
      <c r="U2088" s="65" t="s">
        <v>215</v>
      </c>
      <c r="V2088" s="65" t="s">
        <v>14381</v>
      </c>
      <c r="W2088" s="66"/>
      <c r="Y2088" s="66"/>
      <c r="Z2088" s="66"/>
      <c r="AA2088" s="65" t="s">
        <v>14382</v>
      </c>
      <c r="AQ2088" s="64">
        <v>210</v>
      </c>
      <c r="AU2088" s="66"/>
      <c r="AV2088" s="66"/>
      <c r="AW2088" s="66"/>
      <c r="AX2088" s="66"/>
      <c r="AY2088" s="67" t="s">
        <v>16485</v>
      </c>
      <c r="BE2088" s="66"/>
    </row>
    <row r="2089" spans="1:58">
      <c r="A2089" s="9" t="str">
        <f t="shared" si="102"/>
        <v>2026-01</v>
      </c>
      <c r="B2089" s="9" t="str">
        <f>_xlfn.XLOOKUP(I2089,过机服务商重量差!A:A,过机服务商重量差!G:G)</f>
        <v>玉麒麟</v>
      </c>
      <c r="C2089" s="9" t="str">
        <f>IF(N2089="FBA","主营产品",IF(N2089="专线","专线",LOOKUP(1,0/((G2089&gt;=提成标准!D:D)*(G2089&lt;提成标准!E:E)),提成标准!C:C)))</f>
        <v>快递小货</v>
      </c>
      <c r="D2089" s="9">
        <f t="shared" si="103"/>
        <v>1</v>
      </c>
      <c r="E2089" s="9">
        <f>_xlfn.XLOOKUP(C2089,提成标准!C:C,提成标准!H:H,"")</f>
        <v>2</v>
      </c>
      <c r="F2089" s="9">
        <f t="shared" si="104"/>
        <v>2</v>
      </c>
      <c r="G2089" s="9">
        <f>_xlfn.XLOOKUP(I2089,过机服务商重量差!A:A,过机服务商重量差!L:L)</f>
        <v>1.5</v>
      </c>
      <c r="H2089" s="9" t="str">
        <f ca="1">IFERROR(LOOKUP(1,0/((B2089=名单!B:B)*(VALUE(AY2089)&gt;=名单!E:E)*(VALUE(AY2089)&lt;=名单!G:G)*(AA2089="正常走货")),名单!H:H),"否")</f>
        <v>否</v>
      </c>
      <c r="I2089" s="64" t="s">
        <v>6321</v>
      </c>
      <c r="J2089" s="64" t="s">
        <v>6323</v>
      </c>
      <c r="L2089" s="65" t="s">
        <v>17</v>
      </c>
      <c r="N2089" s="64" t="s">
        <v>18</v>
      </c>
      <c r="O2089" s="66"/>
      <c r="P2089" s="66"/>
      <c r="T2089" s="66"/>
      <c r="U2089" s="65" t="s">
        <v>540</v>
      </c>
      <c r="V2089" s="65" t="s">
        <v>14413</v>
      </c>
      <c r="W2089" s="66"/>
      <c r="Y2089" s="66"/>
      <c r="Z2089" s="66"/>
      <c r="AA2089" s="65" t="s">
        <v>14382</v>
      </c>
      <c r="AQ2089" s="64">
        <v>70.5</v>
      </c>
      <c r="AV2089" s="66"/>
      <c r="AW2089" s="66"/>
      <c r="AX2089" s="66"/>
      <c r="AY2089" s="67" t="s">
        <v>16486</v>
      </c>
      <c r="BC2089" s="66"/>
      <c r="BE2089" s="66"/>
      <c r="BF2089" s="66"/>
    </row>
    <row r="2090" spans="1:58">
      <c r="A2090" s="9" t="str">
        <f t="shared" si="102"/>
        <v>2026-01</v>
      </c>
      <c r="B2090" s="9" t="str">
        <f>_xlfn.XLOOKUP(I2090,过机服务商重量差!A:A,过机服务商重量差!G:G)</f>
        <v>玉麒麟</v>
      </c>
      <c r="C2090" s="9" t="str">
        <f>IF(N2090="FBA","主营产品",IF(N2090="专线","专线",LOOKUP(1,0/((G2090&gt;=提成标准!D:D)*(G2090&lt;提成标准!E:E)),提成标准!C:C)))</f>
        <v>快递大货</v>
      </c>
      <c r="D2090" s="9">
        <f t="shared" si="103"/>
        <v>21</v>
      </c>
      <c r="E2090" s="9">
        <f>_xlfn.XLOOKUP(C2090,提成标准!C:C,提成标准!H:H,"")</f>
        <v>0.1</v>
      </c>
      <c r="F2090" s="9">
        <f t="shared" si="104"/>
        <v>2.1</v>
      </c>
      <c r="G2090" s="9">
        <f>_xlfn.XLOOKUP(I2090,过机服务商重量差!A:A,过机服务商重量差!L:L)</f>
        <v>21</v>
      </c>
      <c r="H2090" s="9" t="str">
        <f ca="1">IFERROR(LOOKUP(1,0/((B2090=名单!B:B)*(VALUE(AY2090)&gt;=名单!E:E)*(VALUE(AY2090)&lt;=名单!G:G)*(AA2090="正常走货")),名单!H:H),"否")</f>
        <v>否</v>
      </c>
      <c r="I2090" s="64" t="s">
        <v>6324</v>
      </c>
      <c r="J2090" s="64" t="s">
        <v>6326</v>
      </c>
      <c r="L2090" s="65" t="s">
        <v>24</v>
      </c>
      <c r="N2090" s="64" t="s">
        <v>18</v>
      </c>
      <c r="O2090" s="66"/>
      <c r="P2090" s="66"/>
      <c r="T2090" s="66"/>
      <c r="U2090" s="65" t="s">
        <v>223</v>
      </c>
      <c r="V2090" s="65" t="s">
        <v>14413</v>
      </c>
      <c r="W2090" s="66"/>
      <c r="Y2090" s="66"/>
      <c r="Z2090" s="66"/>
      <c r="AA2090" s="65" t="s">
        <v>14382</v>
      </c>
      <c r="AB2090" s="66"/>
      <c r="AQ2090" s="64">
        <v>313.1</v>
      </c>
      <c r="AV2090" s="66"/>
      <c r="AW2090" s="66"/>
      <c r="AX2090" s="66"/>
      <c r="AY2090" s="67" t="s">
        <v>16487</v>
      </c>
      <c r="BC2090" s="66"/>
      <c r="BE2090" s="66"/>
    </row>
    <row r="2091" spans="1:58">
      <c r="A2091" s="9" t="str">
        <f t="shared" si="102"/>
        <v>2026-01</v>
      </c>
      <c r="B2091" s="9" t="str">
        <f>_xlfn.XLOOKUP(I2091,过机服务商重量差!A:A,过机服务商重量差!G:G)</f>
        <v>玉麒麟</v>
      </c>
      <c r="C2091" s="9" t="str">
        <f>IF(N2091="FBA","主营产品",IF(N2091="专线","专线",LOOKUP(1,0/((G2091&gt;=提成标准!D:D)*(G2091&lt;提成标准!E:E)),提成标准!C:C)))</f>
        <v>快递大货</v>
      </c>
      <c r="D2091" s="9">
        <f t="shared" si="103"/>
        <v>38</v>
      </c>
      <c r="E2091" s="9">
        <f>_xlfn.XLOOKUP(C2091,提成标准!C:C,提成标准!H:H,"")</f>
        <v>0.1</v>
      </c>
      <c r="F2091" s="9">
        <f t="shared" si="104"/>
        <v>3.8</v>
      </c>
      <c r="G2091" s="9">
        <f>_xlfn.XLOOKUP(I2091,过机服务商重量差!A:A,过机服务商重量差!L:L)</f>
        <v>38</v>
      </c>
      <c r="H2091" s="9" t="str">
        <f ca="1">IFERROR(LOOKUP(1,0/((B2091=名单!B:B)*(VALUE(AY2091)&gt;=名单!E:E)*(VALUE(AY2091)&lt;=名单!G:G)*(AA2091="正常走货")),名单!H:H),"否")</f>
        <v>否</v>
      </c>
      <c r="I2091" s="64" t="s">
        <v>6327</v>
      </c>
      <c r="J2091" s="64" t="s">
        <v>6329</v>
      </c>
      <c r="L2091" s="64" t="s">
        <v>24</v>
      </c>
      <c r="N2091" s="64" t="s">
        <v>18</v>
      </c>
      <c r="O2091" s="66"/>
      <c r="P2091" s="66"/>
      <c r="T2091" s="66"/>
      <c r="U2091" s="65" t="s">
        <v>223</v>
      </c>
      <c r="V2091" s="65" t="s">
        <v>14413</v>
      </c>
      <c r="W2091" s="66"/>
      <c r="Y2091" s="66"/>
      <c r="Z2091" s="66"/>
      <c r="AA2091" s="65" t="s">
        <v>14382</v>
      </c>
      <c r="AQ2091" s="64">
        <v>190.6</v>
      </c>
      <c r="AU2091" s="66"/>
      <c r="AV2091" s="66"/>
      <c r="AX2091" s="66"/>
      <c r="AY2091" s="67" t="s">
        <v>16488</v>
      </c>
      <c r="BE2091" s="66"/>
      <c r="BF2091" s="66"/>
    </row>
    <row r="2092" spans="1:58">
      <c r="A2092" s="9" t="str">
        <f t="shared" si="102"/>
        <v>2026-01</v>
      </c>
      <c r="B2092" s="9" t="str">
        <f>_xlfn.XLOOKUP(I2092,过机服务商重量差!A:A,过机服务商重量差!G:G)</f>
        <v>玉麒麟</v>
      </c>
      <c r="C2092" s="9" t="str">
        <f>IF(N2092="FBA","主营产品",IF(N2092="专线","专线",LOOKUP(1,0/((G2092&gt;=提成标准!D:D)*(G2092&lt;提成标准!E:E)),提成标准!C:C)))</f>
        <v>快递小货</v>
      </c>
      <c r="D2092" s="9">
        <f t="shared" si="103"/>
        <v>1</v>
      </c>
      <c r="E2092" s="9">
        <f>_xlfn.XLOOKUP(C2092,提成标准!C:C,提成标准!H:H,"")</f>
        <v>2</v>
      </c>
      <c r="F2092" s="9">
        <f t="shared" si="104"/>
        <v>2</v>
      </c>
      <c r="G2092" s="9">
        <f>_xlfn.XLOOKUP(I2092,过机服务商重量差!A:A,过机服务商重量差!L:L)</f>
        <v>12</v>
      </c>
      <c r="H2092" s="9" t="str">
        <f ca="1">IFERROR(LOOKUP(1,0/((B2092=名单!B:B)*(VALUE(AY2092)&gt;=名单!E:E)*(VALUE(AY2092)&lt;=名单!G:G)*(AA2092="正常走货")),名单!H:H),"否")</f>
        <v>否</v>
      </c>
      <c r="I2092" s="64" t="s">
        <v>6330</v>
      </c>
      <c r="J2092" s="64" t="s">
        <v>6332</v>
      </c>
      <c r="L2092" s="64" t="s">
        <v>17</v>
      </c>
      <c r="N2092" s="64" t="s">
        <v>18</v>
      </c>
      <c r="O2092" s="66"/>
      <c r="P2092" s="66"/>
      <c r="T2092" s="66"/>
      <c r="U2092" s="65" t="s">
        <v>191</v>
      </c>
      <c r="V2092" s="65" t="s">
        <v>14413</v>
      </c>
      <c r="W2092" s="66"/>
      <c r="Y2092" s="66"/>
      <c r="Z2092" s="66"/>
      <c r="AA2092" s="65" t="s">
        <v>14382</v>
      </c>
      <c r="AQ2092" s="64">
        <v>179.3</v>
      </c>
      <c r="AU2092" s="66"/>
      <c r="AV2092" s="66"/>
      <c r="AX2092" s="66"/>
      <c r="AY2092" s="67" t="s">
        <v>16489</v>
      </c>
      <c r="BE2092" s="66"/>
    </row>
    <row r="2093" spans="1:58">
      <c r="A2093" s="9" t="str">
        <f t="shared" si="102"/>
        <v>2026-01</v>
      </c>
      <c r="B2093" s="9" t="str">
        <f>_xlfn.XLOOKUP(I2093,过机服务商重量差!A:A,过机服务商重量差!G:G)</f>
        <v>无崖子</v>
      </c>
      <c r="C2093" s="9" t="str">
        <f>IF(N2093="FBA","主营产品",IF(N2093="专线","专线",LOOKUP(1,0/((G2093&gt;=提成标准!D:D)*(G2093&lt;提成标准!E:E)),提成标准!C:C)))</f>
        <v>快递小货</v>
      </c>
      <c r="D2093" s="9">
        <f t="shared" si="103"/>
        <v>1</v>
      </c>
      <c r="E2093" s="9">
        <f>_xlfn.XLOOKUP(C2093,提成标准!C:C,提成标准!H:H,"")</f>
        <v>2</v>
      </c>
      <c r="F2093" s="9">
        <f t="shared" si="104"/>
        <v>2</v>
      </c>
      <c r="G2093" s="9">
        <f>_xlfn.XLOOKUP(I2093,过机服务商重量差!A:A,过机服务商重量差!L:L)</f>
        <v>7.5</v>
      </c>
      <c r="H2093" s="9" t="str">
        <f ca="1">IFERROR(LOOKUP(1,0/((B2093=名单!B:B)*(VALUE(AY2093)&gt;=名单!E:E)*(VALUE(AY2093)&lt;=名单!G:G)*(AA2093="正常走货")),名单!H:H),"否")</f>
        <v>是</v>
      </c>
      <c r="I2093" s="64" t="s">
        <v>6333</v>
      </c>
      <c r="J2093" s="64" t="s">
        <v>6335</v>
      </c>
      <c r="L2093" s="65" t="s">
        <v>2309</v>
      </c>
      <c r="N2093" s="64" t="s">
        <v>18</v>
      </c>
      <c r="O2093" s="66"/>
      <c r="P2093" s="66"/>
      <c r="T2093" s="66"/>
      <c r="U2093" s="65" t="s">
        <v>99</v>
      </c>
      <c r="V2093" s="65" t="s">
        <v>14413</v>
      </c>
      <c r="W2093" s="66"/>
      <c r="Y2093" s="66"/>
      <c r="Z2093" s="66"/>
      <c r="AA2093" s="65" t="s">
        <v>14382</v>
      </c>
      <c r="AQ2093" s="64">
        <v>204.8</v>
      </c>
      <c r="AU2093" s="66"/>
      <c r="AV2093" s="66"/>
      <c r="AW2093" s="66"/>
      <c r="AX2093" s="66"/>
      <c r="AY2093" s="67" t="s">
        <v>16490</v>
      </c>
      <c r="BE2093" s="66"/>
    </row>
    <row r="2094" spans="1:58">
      <c r="A2094" s="9" t="str">
        <f t="shared" si="102"/>
        <v>2026-01</v>
      </c>
      <c r="B2094" s="9" t="str">
        <f>_xlfn.XLOOKUP(I2094,过机服务商重量差!A:A,过机服务商重量差!G:G)</f>
        <v>无崖子</v>
      </c>
      <c r="C2094" s="9" t="str">
        <f>IF(N2094="FBA","主营产品",IF(N2094="专线","专线",LOOKUP(1,0/((G2094&gt;=提成标准!D:D)*(G2094&lt;提成标准!E:E)),提成标准!C:C)))</f>
        <v>快递小货</v>
      </c>
      <c r="D2094" s="9">
        <f t="shared" si="103"/>
        <v>1</v>
      </c>
      <c r="E2094" s="9">
        <f>_xlfn.XLOOKUP(C2094,提成标准!C:C,提成标准!H:H,"")</f>
        <v>2</v>
      </c>
      <c r="F2094" s="9">
        <f t="shared" si="104"/>
        <v>2</v>
      </c>
      <c r="G2094" s="9">
        <f>_xlfn.XLOOKUP(I2094,过机服务商重量差!A:A,过机服务商重量差!L:L)</f>
        <v>7.5</v>
      </c>
      <c r="H2094" s="9" t="str">
        <f ca="1">IFERROR(LOOKUP(1,0/((B2094=名单!B:B)*(VALUE(AY2094)&gt;=名单!E:E)*(VALUE(AY2094)&lt;=名单!G:G)*(AA2094="正常走货")),名单!H:H),"否")</f>
        <v>是</v>
      </c>
      <c r="I2094" s="64" t="s">
        <v>6336</v>
      </c>
      <c r="J2094" s="64" t="s">
        <v>6335</v>
      </c>
      <c r="L2094" s="65" t="s">
        <v>2309</v>
      </c>
      <c r="N2094" s="64" t="s">
        <v>18</v>
      </c>
      <c r="O2094" s="66"/>
      <c r="P2094" s="66"/>
      <c r="T2094" s="66"/>
      <c r="U2094" s="65" t="s">
        <v>99</v>
      </c>
      <c r="V2094" s="65" t="s">
        <v>14413</v>
      </c>
      <c r="W2094" s="66"/>
      <c r="Y2094" s="66"/>
      <c r="Z2094" s="66"/>
      <c r="AA2094" s="65" t="s">
        <v>14382</v>
      </c>
      <c r="AQ2094" s="64">
        <v>204.8</v>
      </c>
      <c r="AV2094" s="66"/>
      <c r="AX2094" s="66"/>
      <c r="AY2094" s="67" t="s">
        <v>16491</v>
      </c>
      <c r="BE2094" s="66"/>
    </row>
    <row r="2095" spans="1:58">
      <c r="A2095" s="9" t="str">
        <f t="shared" si="102"/>
        <v>2026-01</v>
      </c>
      <c r="B2095" s="9" t="str">
        <f>_xlfn.XLOOKUP(I2095,过机服务商重量差!A:A,过机服务商重量差!G:G)</f>
        <v>007</v>
      </c>
      <c r="C2095" s="9" t="str">
        <f>IF(N2095="FBA","主营产品",IF(N2095="专线","专线",LOOKUP(1,0/((G2095&gt;=提成标准!D:D)*(G2095&lt;提成标准!E:E)),提成标准!C:C)))</f>
        <v>快递大货</v>
      </c>
      <c r="D2095" s="9">
        <f t="shared" si="103"/>
        <v>124</v>
      </c>
      <c r="E2095" s="9">
        <f>_xlfn.XLOOKUP(C2095,提成标准!C:C,提成标准!H:H,"")</f>
        <v>0.1</v>
      </c>
      <c r="F2095" s="9">
        <f t="shared" si="104"/>
        <v>12.4</v>
      </c>
      <c r="G2095" s="9">
        <f>_xlfn.XLOOKUP(I2095,过机服务商重量差!A:A,过机服务商重量差!L:L)</f>
        <v>124</v>
      </c>
      <c r="H2095" s="9" t="str">
        <f ca="1">IFERROR(LOOKUP(1,0/((B2095=名单!B:B)*(VALUE(AY2095)&gt;=名单!E:E)*(VALUE(AY2095)&lt;=名单!G:G)*(AA2095="正常走货")),名单!H:H),"否")</f>
        <v>否</v>
      </c>
      <c r="I2095" s="64" t="s">
        <v>6338</v>
      </c>
      <c r="J2095" s="64" t="s">
        <v>6340</v>
      </c>
      <c r="L2095" s="65" t="s">
        <v>266</v>
      </c>
      <c r="N2095" s="64" t="s">
        <v>18</v>
      </c>
      <c r="O2095" s="66"/>
      <c r="P2095" s="66"/>
      <c r="T2095" s="66"/>
      <c r="U2095" s="65" t="s">
        <v>145</v>
      </c>
      <c r="V2095" s="65" t="s">
        <v>14410</v>
      </c>
      <c r="W2095" s="66"/>
      <c r="Y2095" s="66"/>
      <c r="Z2095" s="66"/>
      <c r="AA2095" s="65" t="s">
        <v>14382</v>
      </c>
      <c r="AQ2095" s="64">
        <v>1066.4</v>
      </c>
      <c r="AU2095" s="66"/>
      <c r="AV2095" s="66"/>
      <c r="AW2095" s="66"/>
      <c r="AX2095" s="66"/>
      <c r="AY2095" s="67" t="s">
        <v>16492</v>
      </c>
      <c r="BC2095" s="66"/>
      <c r="BE2095" s="66"/>
    </row>
    <row r="2096" spans="1:58">
      <c r="A2096" s="9" t="str">
        <f t="shared" si="102"/>
        <v>2026-01</v>
      </c>
      <c r="B2096" s="9" t="str">
        <f>_xlfn.XLOOKUP(I2096,过机服务商重量差!A:A,过机服务商重量差!G:G)</f>
        <v>玉麒麟</v>
      </c>
      <c r="C2096" s="9" t="str">
        <f>IF(N2096="FBA","主营产品",IF(N2096="专线","专线",LOOKUP(1,0/((G2096&gt;=提成标准!D:D)*(G2096&lt;提成标准!E:E)),提成标准!C:C)))</f>
        <v>快递大货</v>
      </c>
      <c r="D2096" s="9">
        <f t="shared" si="103"/>
        <v>38</v>
      </c>
      <c r="E2096" s="9">
        <f>_xlfn.XLOOKUP(C2096,提成标准!C:C,提成标准!H:H,"")</f>
        <v>0.1</v>
      </c>
      <c r="F2096" s="9">
        <f t="shared" si="104"/>
        <v>3.8</v>
      </c>
      <c r="G2096" s="9">
        <f>_xlfn.XLOOKUP(I2096,过机服务商重量差!A:A,过机服务商重量差!L:L)</f>
        <v>38</v>
      </c>
      <c r="H2096" s="9" t="str">
        <f ca="1">IFERROR(LOOKUP(1,0/((B2096=名单!B:B)*(VALUE(AY2096)&gt;=名单!E:E)*(VALUE(AY2096)&lt;=名单!G:G)*(AA2096="正常走货")),名单!H:H),"否")</f>
        <v>否</v>
      </c>
      <c r="I2096" s="64" t="s">
        <v>6341</v>
      </c>
      <c r="J2096" s="64" t="s">
        <v>6343</v>
      </c>
      <c r="L2096" s="64" t="s">
        <v>17</v>
      </c>
      <c r="N2096" s="64" t="s">
        <v>18</v>
      </c>
      <c r="O2096" s="66"/>
      <c r="P2096" s="66"/>
      <c r="T2096" s="66"/>
      <c r="U2096" s="65" t="s">
        <v>99</v>
      </c>
      <c r="V2096" s="65" t="s">
        <v>14413</v>
      </c>
      <c r="W2096" s="66"/>
      <c r="Y2096" s="66"/>
      <c r="Z2096" s="66"/>
      <c r="AA2096" s="65" t="s">
        <v>14382</v>
      </c>
      <c r="AQ2096" s="64">
        <v>358.6</v>
      </c>
      <c r="AU2096" s="66"/>
      <c r="AV2096" s="66"/>
      <c r="AX2096" s="66"/>
      <c r="AY2096" s="67" t="s">
        <v>16493</v>
      </c>
      <c r="BE2096" s="66"/>
      <c r="BF2096" s="66"/>
    </row>
    <row r="2097" spans="1:57">
      <c r="A2097" s="9" t="str">
        <f t="shared" si="102"/>
        <v>2026-01</v>
      </c>
      <c r="B2097" s="9" t="str">
        <f>_xlfn.XLOOKUP(I2097,过机服务商重量差!A:A,过机服务商重量差!G:G)</f>
        <v>帅时莹</v>
      </c>
      <c r="C2097" s="9" t="str">
        <f>IF(N2097="FBA","主营产品",IF(N2097="专线","专线",LOOKUP(1,0/((G2097&gt;=提成标准!D:D)*(G2097&lt;提成标准!E:E)),提成标准!C:C)))</f>
        <v>快递大货</v>
      </c>
      <c r="D2097" s="9">
        <f t="shared" si="103"/>
        <v>21</v>
      </c>
      <c r="E2097" s="9">
        <f>_xlfn.XLOOKUP(C2097,提成标准!C:C,提成标准!H:H,"")</f>
        <v>0.1</v>
      </c>
      <c r="F2097" s="9">
        <f t="shared" si="104"/>
        <v>2.1</v>
      </c>
      <c r="G2097" s="9">
        <f>_xlfn.XLOOKUP(I2097,过机服务商重量差!A:A,过机服务商重量差!L:L)</f>
        <v>21</v>
      </c>
      <c r="H2097" s="9" t="str">
        <f ca="1">IFERROR(LOOKUP(1,0/((B2097=名单!B:B)*(VALUE(AY2097)&gt;=名单!E:E)*(VALUE(AY2097)&lt;=名单!G:G)*(AA2097="正常走货")),名单!H:H),"否")</f>
        <v>否</v>
      </c>
      <c r="I2097" s="64" t="s">
        <v>6344</v>
      </c>
      <c r="J2097" s="64" t="s">
        <v>6346</v>
      </c>
      <c r="L2097" s="65" t="s">
        <v>287</v>
      </c>
      <c r="N2097" s="64" t="s">
        <v>18</v>
      </c>
      <c r="O2097" s="66"/>
      <c r="P2097" s="66"/>
      <c r="T2097" s="66"/>
      <c r="U2097" s="65" t="s">
        <v>99</v>
      </c>
      <c r="V2097" s="65" t="s">
        <v>14413</v>
      </c>
      <c r="W2097" s="66"/>
      <c r="Y2097" s="66"/>
      <c r="Z2097" s="66"/>
      <c r="AA2097" s="65" t="s">
        <v>14382</v>
      </c>
      <c r="AQ2097" s="64">
        <v>63</v>
      </c>
      <c r="AU2097" s="66"/>
      <c r="AV2097" s="66"/>
      <c r="AX2097" s="66"/>
      <c r="AY2097" s="67" t="s">
        <v>16494</v>
      </c>
      <c r="BE2097" s="66"/>
    </row>
    <row r="2098" spans="1:57">
      <c r="A2098" s="9" t="str">
        <f t="shared" si="102"/>
        <v>2026-01</v>
      </c>
      <c r="B2098" s="9" t="str">
        <f>_xlfn.XLOOKUP(I2098,过机服务商重量差!A:A,过机服务商重量差!G:G)</f>
        <v>玉麒麟</v>
      </c>
      <c r="C2098" s="9" t="str">
        <f>IF(N2098="FBA","主营产品",IF(N2098="专线","专线",LOOKUP(1,0/((G2098&gt;=提成标准!D:D)*(G2098&lt;提成标准!E:E)),提成标准!C:C)))</f>
        <v>快递小货</v>
      </c>
      <c r="D2098" s="9">
        <f t="shared" si="103"/>
        <v>1</v>
      </c>
      <c r="E2098" s="9">
        <f>_xlfn.XLOOKUP(C2098,提成标准!C:C,提成标准!H:H,"")</f>
        <v>2</v>
      </c>
      <c r="F2098" s="9">
        <f t="shared" si="104"/>
        <v>2</v>
      </c>
      <c r="G2098" s="9">
        <f>_xlfn.XLOOKUP(I2098,过机服务商重量差!A:A,过机服务商重量差!L:L)</f>
        <v>6</v>
      </c>
      <c r="H2098" s="9" t="str">
        <f ca="1">IFERROR(LOOKUP(1,0/((B2098=名单!B:B)*(VALUE(AY2098)&gt;=名单!E:E)*(VALUE(AY2098)&lt;=名单!G:G)*(AA2098="正常走货")),名单!H:H),"否")</f>
        <v>否</v>
      </c>
      <c r="I2098" s="64" t="s">
        <v>6347</v>
      </c>
      <c r="J2098" s="64" t="s">
        <v>6349</v>
      </c>
      <c r="L2098" s="65" t="s">
        <v>17</v>
      </c>
      <c r="N2098" s="64" t="s">
        <v>18</v>
      </c>
      <c r="O2098" s="66"/>
      <c r="P2098" s="66"/>
      <c r="T2098" s="66"/>
      <c r="U2098" s="65" t="s">
        <v>99</v>
      </c>
      <c r="V2098" s="65" t="s">
        <v>14413</v>
      </c>
      <c r="W2098" s="66"/>
      <c r="Y2098" s="66"/>
      <c r="Z2098" s="66"/>
      <c r="AA2098" s="65" t="s">
        <v>14382</v>
      </c>
      <c r="AQ2098" s="64">
        <v>213.4</v>
      </c>
      <c r="AU2098" s="66"/>
      <c r="AV2098" s="66"/>
      <c r="AX2098" s="66"/>
      <c r="AY2098" s="67" t="s">
        <v>16495</v>
      </c>
      <c r="BE2098" s="66"/>
    </row>
    <row r="2099" spans="1:57">
      <c r="A2099" s="9" t="str">
        <f t="shared" si="102"/>
        <v>2026-01</v>
      </c>
      <c r="B2099" s="9" t="str">
        <f>_xlfn.XLOOKUP(I2099,过机服务商重量差!A:A,过机服务商重量差!G:G)</f>
        <v>玉麒麟</v>
      </c>
      <c r="C2099" s="9" t="str">
        <f>IF(N2099="FBA","主营产品",IF(N2099="专线","专线",LOOKUP(1,0/((G2099&gt;=提成标准!D:D)*(G2099&lt;提成标准!E:E)),提成标准!C:C)))</f>
        <v>快递大货</v>
      </c>
      <c r="D2099" s="9">
        <f t="shared" si="103"/>
        <v>25</v>
      </c>
      <c r="E2099" s="9">
        <f>_xlfn.XLOOKUP(C2099,提成标准!C:C,提成标准!H:H,"")</f>
        <v>0.1</v>
      </c>
      <c r="F2099" s="9">
        <f t="shared" si="104"/>
        <v>2.5</v>
      </c>
      <c r="G2099" s="9">
        <f>_xlfn.XLOOKUP(I2099,过机服务商重量差!A:A,过机服务商重量差!L:L)</f>
        <v>25</v>
      </c>
      <c r="H2099" s="9" t="str">
        <f ca="1">IFERROR(LOOKUP(1,0/((B2099=名单!B:B)*(VALUE(AY2099)&gt;=名单!E:E)*(VALUE(AY2099)&lt;=名单!G:G)*(AA2099="正常走货")),名单!H:H),"否")</f>
        <v>否</v>
      </c>
      <c r="I2099" s="64" t="s">
        <v>6350</v>
      </c>
      <c r="J2099" s="64" t="s">
        <v>6352</v>
      </c>
      <c r="L2099" s="65" t="s">
        <v>17</v>
      </c>
      <c r="N2099" s="64" t="s">
        <v>18</v>
      </c>
      <c r="O2099" s="66"/>
      <c r="P2099" s="66"/>
      <c r="T2099" s="66"/>
      <c r="U2099" s="65" t="s">
        <v>227</v>
      </c>
      <c r="V2099" s="65" t="s">
        <v>14413</v>
      </c>
      <c r="W2099" s="66"/>
      <c r="Y2099" s="66"/>
      <c r="Z2099" s="66"/>
      <c r="AA2099" s="65" t="s">
        <v>14382</v>
      </c>
      <c r="AQ2099" s="64">
        <v>89.0799999999999</v>
      </c>
      <c r="AU2099" s="66"/>
      <c r="AV2099" s="66"/>
      <c r="AW2099" s="66"/>
      <c r="AX2099" s="66"/>
      <c r="AY2099" s="67" t="s">
        <v>16496</v>
      </c>
      <c r="BE2099" s="66"/>
    </row>
    <row r="2100" spans="1:57">
      <c r="A2100" s="9" t="str">
        <f t="shared" si="102"/>
        <v>2026-01</v>
      </c>
      <c r="B2100" s="9" t="str">
        <f>_xlfn.XLOOKUP(I2100,过机服务商重量差!A:A,过机服务商重量差!G:G)</f>
        <v>玉麒麟</v>
      </c>
      <c r="C2100" s="9" t="str">
        <f>IF(N2100="FBA","主营产品",IF(N2100="专线","专线",LOOKUP(1,0/((G2100&gt;=提成标准!D:D)*(G2100&lt;提成标准!E:E)),提成标准!C:C)))</f>
        <v>快递大货</v>
      </c>
      <c r="D2100" s="9">
        <f t="shared" si="103"/>
        <v>48</v>
      </c>
      <c r="E2100" s="9">
        <f>_xlfn.XLOOKUP(C2100,提成标准!C:C,提成标准!H:H,"")</f>
        <v>0.1</v>
      </c>
      <c r="F2100" s="9">
        <f t="shared" si="104"/>
        <v>4.8</v>
      </c>
      <c r="G2100" s="9">
        <f>_xlfn.XLOOKUP(I2100,过机服务商重量差!A:A,过机服务商重量差!L:L)</f>
        <v>48</v>
      </c>
      <c r="H2100" s="9" t="str">
        <f ca="1">IFERROR(LOOKUP(1,0/((B2100=名单!B:B)*(VALUE(AY2100)&gt;=名单!E:E)*(VALUE(AY2100)&lt;=名单!G:G)*(AA2100="正常走货")),名单!H:H),"否")</f>
        <v>否</v>
      </c>
      <c r="I2100" s="64" t="s">
        <v>6353</v>
      </c>
      <c r="J2100" s="64" t="s">
        <v>6355</v>
      </c>
      <c r="L2100" s="65" t="s">
        <v>24</v>
      </c>
      <c r="N2100" s="64" t="s">
        <v>18</v>
      </c>
      <c r="O2100" s="66"/>
      <c r="P2100" s="66"/>
      <c r="T2100" s="66"/>
      <c r="U2100" s="65" t="s">
        <v>1262</v>
      </c>
      <c r="V2100" s="65" t="s">
        <v>14385</v>
      </c>
      <c r="W2100" s="66"/>
      <c r="Y2100" s="66"/>
      <c r="Z2100" s="66"/>
      <c r="AA2100" s="65" t="s">
        <v>14382</v>
      </c>
      <c r="AQ2100" s="64">
        <v>355.6</v>
      </c>
      <c r="AU2100" s="66"/>
      <c r="AV2100" s="66"/>
      <c r="AW2100" s="66"/>
      <c r="AX2100" s="66"/>
      <c r="AY2100" s="67" t="s">
        <v>16497</v>
      </c>
      <c r="BC2100" s="66"/>
      <c r="BE2100" s="66"/>
    </row>
    <row r="2101" spans="1:57">
      <c r="A2101" s="9" t="str">
        <f t="shared" si="102"/>
        <v>2026-01</v>
      </c>
      <c r="B2101" s="9" t="str">
        <f>_xlfn.XLOOKUP(I2101,过机服务商重量差!A:A,过机服务商重量差!G:G)</f>
        <v>玉麒麟</v>
      </c>
      <c r="C2101" s="9" t="str">
        <f>IF(N2101="FBA","主营产品",IF(N2101="专线","专线",LOOKUP(1,0/((G2101&gt;=提成标准!D:D)*(G2101&lt;提成标准!E:E)),提成标准!C:C)))</f>
        <v>快递大货</v>
      </c>
      <c r="D2101" s="9">
        <f t="shared" si="103"/>
        <v>47</v>
      </c>
      <c r="E2101" s="9">
        <f>_xlfn.XLOOKUP(C2101,提成标准!C:C,提成标准!H:H,"")</f>
        <v>0.1</v>
      </c>
      <c r="F2101" s="9">
        <f t="shared" si="104"/>
        <v>4.7</v>
      </c>
      <c r="G2101" s="9">
        <f>_xlfn.XLOOKUP(I2101,过机服务商重量差!A:A,过机服务商重量差!L:L)</f>
        <v>47</v>
      </c>
      <c r="H2101" s="9" t="str">
        <f ca="1">IFERROR(LOOKUP(1,0/((B2101=名单!B:B)*(VALUE(AY2101)&gt;=名单!E:E)*(VALUE(AY2101)&lt;=名单!G:G)*(AA2101="正常走货")),名单!H:H),"否")</f>
        <v>否</v>
      </c>
      <c r="I2101" s="64" t="s">
        <v>6356</v>
      </c>
      <c r="J2101" s="64" t="s">
        <v>6358</v>
      </c>
      <c r="L2101" s="65" t="s">
        <v>24</v>
      </c>
      <c r="N2101" s="64" t="s">
        <v>18</v>
      </c>
      <c r="O2101" s="66"/>
      <c r="P2101" s="66"/>
      <c r="T2101" s="66"/>
      <c r="U2101" s="65" t="s">
        <v>1262</v>
      </c>
      <c r="V2101" s="65" t="s">
        <v>14385</v>
      </c>
      <c r="W2101" s="66"/>
      <c r="Y2101" s="66"/>
      <c r="Z2101" s="66"/>
      <c r="AA2101" s="65" t="s">
        <v>14382</v>
      </c>
      <c r="AQ2101" s="64">
        <v>122.6</v>
      </c>
      <c r="AV2101" s="66"/>
      <c r="AX2101" s="66"/>
      <c r="AY2101" s="67" t="s">
        <v>16498</v>
      </c>
      <c r="BE2101" s="66"/>
    </row>
    <row r="2102" spans="1:57">
      <c r="A2102" s="9" t="str">
        <f t="shared" si="102"/>
        <v>2026-01</v>
      </c>
      <c r="B2102" s="9" t="str">
        <f>_xlfn.XLOOKUP(I2102,过机服务商重量差!A:A,过机服务商重量差!G:G)</f>
        <v>玉麒麟</v>
      </c>
      <c r="C2102" s="9" t="str">
        <f>IF(N2102="FBA","主营产品",IF(N2102="专线","专线",LOOKUP(1,0/((G2102&gt;=提成标准!D:D)*(G2102&lt;提成标准!E:E)),提成标准!C:C)))</f>
        <v>快递小货</v>
      </c>
      <c r="D2102" s="9">
        <f t="shared" si="103"/>
        <v>1</v>
      </c>
      <c r="E2102" s="9">
        <f>_xlfn.XLOOKUP(C2102,提成标准!C:C,提成标准!H:H,"")</f>
        <v>2</v>
      </c>
      <c r="F2102" s="9">
        <f t="shared" si="104"/>
        <v>2</v>
      </c>
      <c r="G2102" s="9">
        <f>_xlfn.XLOOKUP(I2102,过机服务商重量差!A:A,过机服务商重量差!L:L)</f>
        <v>5</v>
      </c>
      <c r="H2102" s="9" t="str">
        <f ca="1">IFERROR(LOOKUP(1,0/((B2102=名单!B:B)*(VALUE(AY2102)&gt;=名单!E:E)*(VALUE(AY2102)&lt;=名单!G:G)*(AA2102="正常走货")),名单!H:H),"否")</f>
        <v>否</v>
      </c>
      <c r="I2102" s="64" t="s">
        <v>6359</v>
      </c>
      <c r="J2102" s="64" t="s">
        <v>6361</v>
      </c>
      <c r="L2102" s="65" t="s">
        <v>1283</v>
      </c>
      <c r="N2102" s="64" t="s">
        <v>18</v>
      </c>
      <c r="O2102" s="66"/>
      <c r="P2102" s="66"/>
      <c r="T2102" s="66"/>
      <c r="U2102" s="65" t="s">
        <v>203</v>
      </c>
      <c r="V2102" s="64" t="s">
        <v>14381</v>
      </c>
      <c r="W2102" s="66"/>
      <c r="Y2102" s="66"/>
      <c r="Z2102" s="66"/>
      <c r="AA2102" s="65" t="s">
        <v>14382</v>
      </c>
      <c r="AQ2102" s="64">
        <v>0</v>
      </c>
      <c r="AU2102" s="66"/>
      <c r="AV2102" s="66"/>
      <c r="AW2102" s="66"/>
      <c r="AX2102" s="66"/>
      <c r="AY2102" s="67" t="s">
        <v>16499</v>
      </c>
      <c r="BC2102" s="66"/>
      <c r="BE2102" s="66"/>
    </row>
    <row r="2103" spans="1:57">
      <c r="A2103" s="9" t="str">
        <f t="shared" si="102"/>
        <v>2026-01</v>
      </c>
      <c r="B2103" s="9" t="str">
        <f>_xlfn.XLOOKUP(I2103,过机服务商重量差!A:A,过机服务商重量差!G:G)</f>
        <v>玉麒麟</v>
      </c>
      <c r="C2103" s="9" t="str">
        <f>IF(N2103="FBA","主营产品",IF(N2103="专线","专线",LOOKUP(1,0/((G2103&gt;=提成标准!D:D)*(G2103&lt;提成标准!E:E)),提成标准!C:C)))</f>
        <v>快递小货</v>
      </c>
      <c r="D2103" s="9">
        <f t="shared" si="103"/>
        <v>1</v>
      </c>
      <c r="E2103" s="9">
        <f>_xlfn.XLOOKUP(C2103,提成标准!C:C,提成标准!H:H,"")</f>
        <v>2</v>
      </c>
      <c r="F2103" s="9">
        <f t="shared" si="104"/>
        <v>2</v>
      </c>
      <c r="G2103" s="9">
        <f>_xlfn.XLOOKUP(I2103,过机服务商重量差!A:A,过机服务商重量差!L:L)</f>
        <v>8</v>
      </c>
      <c r="H2103" s="9" t="str">
        <f ca="1">IFERROR(LOOKUP(1,0/((B2103=名单!B:B)*(VALUE(AY2103)&gt;=名单!E:E)*(VALUE(AY2103)&lt;=名单!G:G)*(AA2103="正常走货")),名单!H:H),"否")</f>
        <v>否</v>
      </c>
      <c r="I2103" s="64" t="s">
        <v>6362</v>
      </c>
      <c r="J2103" s="64" t="s">
        <v>6364</v>
      </c>
      <c r="L2103" s="65" t="s">
        <v>17</v>
      </c>
      <c r="N2103" s="64" t="s">
        <v>18</v>
      </c>
      <c r="O2103" s="66"/>
      <c r="P2103" s="66"/>
      <c r="T2103" s="66"/>
      <c r="U2103" s="65" t="s">
        <v>223</v>
      </c>
      <c r="V2103" s="65" t="s">
        <v>14413</v>
      </c>
      <c r="W2103" s="66"/>
      <c r="Y2103" s="66"/>
      <c r="Z2103" s="66"/>
      <c r="AA2103" s="65" t="s">
        <v>14382</v>
      </c>
      <c r="AQ2103" s="64">
        <v>49.5</v>
      </c>
      <c r="AU2103" s="66"/>
      <c r="AV2103" s="66"/>
      <c r="AW2103" s="66"/>
      <c r="AX2103" s="66"/>
      <c r="AY2103" s="67" t="s">
        <v>16500</v>
      </c>
      <c r="BE2103" s="66"/>
    </row>
    <row r="2104" spans="1:57">
      <c r="A2104" s="9" t="str">
        <f t="shared" si="102"/>
        <v>2026-01</v>
      </c>
      <c r="B2104" s="9" t="str">
        <f>_xlfn.XLOOKUP(I2104,过机服务商重量差!A:A,过机服务商重量差!G:G)</f>
        <v>玉麒麟</v>
      </c>
      <c r="C2104" s="9" t="str">
        <f>IF(N2104="FBA","主营产品",IF(N2104="专线","专线",LOOKUP(1,0/((G2104&gt;=提成标准!D:D)*(G2104&lt;提成标准!E:E)),提成标准!C:C)))</f>
        <v>快递大货</v>
      </c>
      <c r="D2104" s="9">
        <f t="shared" si="103"/>
        <v>43</v>
      </c>
      <c r="E2104" s="9">
        <f>_xlfn.XLOOKUP(C2104,提成标准!C:C,提成标准!H:H,"")</f>
        <v>0.1</v>
      </c>
      <c r="F2104" s="9">
        <f t="shared" si="104"/>
        <v>4.3</v>
      </c>
      <c r="G2104" s="9">
        <f>_xlfn.XLOOKUP(I2104,过机服务商重量差!A:A,过机服务商重量差!L:L)</f>
        <v>43</v>
      </c>
      <c r="H2104" s="9" t="str">
        <f ca="1">IFERROR(LOOKUP(1,0/((B2104=名单!B:B)*(VALUE(AY2104)&gt;=名单!E:E)*(VALUE(AY2104)&lt;=名单!G:G)*(AA2104="正常走货")),名单!H:H),"否")</f>
        <v>否</v>
      </c>
      <c r="I2104" s="64" t="s">
        <v>6365</v>
      </c>
      <c r="J2104" s="64" t="s">
        <v>6367</v>
      </c>
      <c r="L2104" s="65" t="s">
        <v>24</v>
      </c>
      <c r="N2104" s="64" t="s">
        <v>18</v>
      </c>
      <c r="O2104" s="66"/>
      <c r="P2104" s="66"/>
      <c r="T2104" s="66"/>
      <c r="U2104" s="65" t="s">
        <v>211</v>
      </c>
      <c r="V2104" s="65" t="s">
        <v>14410</v>
      </c>
      <c r="W2104" s="66"/>
      <c r="Y2104" s="66"/>
      <c r="Z2104" s="66"/>
      <c r="AA2104" s="65" t="s">
        <v>14382</v>
      </c>
      <c r="AQ2104" s="64">
        <v>516</v>
      </c>
      <c r="AU2104" s="66"/>
      <c r="AV2104" s="66"/>
      <c r="AX2104" s="66"/>
      <c r="AY2104" s="67" t="s">
        <v>16501</v>
      </c>
      <c r="BE2104" s="66"/>
    </row>
    <row r="2105" spans="1:57">
      <c r="A2105" s="9" t="str">
        <f t="shared" si="102"/>
        <v>2026-01</v>
      </c>
      <c r="B2105" s="9" t="str">
        <f>_xlfn.XLOOKUP(I2105,过机服务商重量差!A:A,过机服务商重量差!G:G)</f>
        <v>玉麒麟</v>
      </c>
      <c r="C2105" s="9" t="str">
        <f>IF(N2105="FBA","主营产品",IF(N2105="专线","专线",LOOKUP(1,0/((G2105&gt;=提成标准!D:D)*(G2105&lt;提成标准!E:E)),提成标准!C:C)))</f>
        <v>快递大货</v>
      </c>
      <c r="D2105" s="9">
        <f t="shared" si="103"/>
        <v>43</v>
      </c>
      <c r="E2105" s="9">
        <f>_xlfn.XLOOKUP(C2105,提成标准!C:C,提成标准!H:H,"")</f>
        <v>0.1</v>
      </c>
      <c r="F2105" s="9">
        <f t="shared" si="104"/>
        <v>4.3</v>
      </c>
      <c r="G2105" s="9">
        <f>_xlfn.XLOOKUP(I2105,过机服务商重量差!A:A,过机服务商重量差!L:L)</f>
        <v>43</v>
      </c>
      <c r="H2105" s="9" t="str">
        <f ca="1">IFERROR(LOOKUP(1,0/((B2105=名单!B:B)*(VALUE(AY2105)&gt;=名单!E:E)*(VALUE(AY2105)&lt;=名单!G:G)*(AA2105="正常走货")),名单!H:H),"否")</f>
        <v>否</v>
      </c>
      <c r="I2105" s="64" t="s">
        <v>6368</v>
      </c>
      <c r="J2105" s="64" t="s">
        <v>6370</v>
      </c>
      <c r="L2105" s="65" t="s">
        <v>24</v>
      </c>
      <c r="N2105" s="64" t="s">
        <v>18</v>
      </c>
      <c r="O2105" s="66"/>
      <c r="P2105" s="66"/>
      <c r="T2105" s="66"/>
      <c r="U2105" s="65" t="s">
        <v>211</v>
      </c>
      <c r="V2105" s="65" t="s">
        <v>14410</v>
      </c>
      <c r="W2105" s="66"/>
      <c r="Y2105" s="66"/>
      <c r="Z2105" s="66"/>
      <c r="AA2105" s="65" t="s">
        <v>14382</v>
      </c>
      <c r="AQ2105" s="64">
        <v>344</v>
      </c>
      <c r="AU2105" s="66"/>
      <c r="AV2105" s="66"/>
      <c r="AX2105" s="66"/>
      <c r="AY2105" s="67" t="s">
        <v>16502</v>
      </c>
      <c r="BE2105" s="66"/>
    </row>
    <row r="2106" spans="1:57">
      <c r="A2106" s="9" t="str">
        <f t="shared" si="102"/>
        <v>2026-01</v>
      </c>
      <c r="B2106" s="9" t="str">
        <f>_xlfn.XLOOKUP(I2106,过机服务商重量差!A:A,过机服务商重量差!G:G)</f>
        <v>玉麒麟</v>
      </c>
      <c r="C2106" s="9" t="str">
        <f>IF(N2106="FBA","主营产品",IF(N2106="专线","专线",LOOKUP(1,0/((G2106&gt;=提成标准!D:D)*(G2106&lt;提成标准!E:E)),提成标准!C:C)))</f>
        <v>快递小货</v>
      </c>
      <c r="D2106" s="9">
        <f t="shared" si="103"/>
        <v>1</v>
      </c>
      <c r="E2106" s="9">
        <f>_xlfn.XLOOKUP(C2106,提成标准!C:C,提成标准!H:H,"")</f>
        <v>2</v>
      </c>
      <c r="F2106" s="9">
        <f t="shared" si="104"/>
        <v>2</v>
      </c>
      <c r="G2106" s="9">
        <f>_xlfn.XLOOKUP(I2106,过机服务商重量差!A:A,过机服务商重量差!L:L)</f>
        <v>14.5</v>
      </c>
      <c r="H2106" s="9" t="str">
        <f ca="1">IFERROR(LOOKUP(1,0/((B2106=名单!B:B)*(VALUE(AY2106)&gt;=名单!E:E)*(VALUE(AY2106)&lt;=名单!G:G)*(AA2106="正常走货")),名单!H:H),"否")</f>
        <v>否</v>
      </c>
      <c r="I2106" s="64" t="s">
        <v>6371</v>
      </c>
      <c r="J2106" s="64" t="s">
        <v>6373</v>
      </c>
      <c r="L2106" s="65" t="s">
        <v>24</v>
      </c>
      <c r="N2106" s="64" t="s">
        <v>18</v>
      </c>
      <c r="O2106" s="66"/>
      <c r="P2106" s="66"/>
      <c r="T2106" s="66"/>
      <c r="U2106" s="65" t="s">
        <v>211</v>
      </c>
      <c r="V2106" s="65" t="s">
        <v>14410</v>
      </c>
      <c r="W2106" s="66"/>
      <c r="Y2106" s="66"/>
      <c r="Z2106" s="66"/>
      <c r="AA2106" s="65" t="s">
        <v>14382</v>
      </c>
      <c r="AQ2106" s="64">
        <v>342</v>
      </c>
      <c r="AV2106" s="66"/>
      <c r="AX2106" s="66"/>
      <c r="AY2106" s="67" t="s">
        <v>16503</v>
      </c>
      <c r="BE2106" s="66"/>
    </row>
    <row r="2107" spans="1:57">
      <c r="A2107" s="9" t="str">
        <f t="shared" ref="A2107:A2170" si="105">MID(AY2107,1,7)</f>
        <v>2026-01</v>
      </c>
      <c r="B2107" s="9" t="str">
        <f>_xlfn.XLOOKUP(I2107,过机服务商重量差!A:A,过机服务商重量差!G:G)</f>
        <v>玉麒麟</v>
      </c>
      <c r="C2107" s="9" t="str">
        <f>IF(N2107="FBA","主营产品",IF(N2107="专线","专线",LOOKUP(1,0/((G2107&gt;=提成标准!D:D)*(G2107&lt;提成标准!E:E)),提成标准!C:C)))</f>
        <v>快递小货</v>
      </c>
      <c r="D2107" s="9">
        <f t="shared" si="103"/>
        <v>1</v>
      </c>
      <c r="E2107" s="9">
        <f>_xlfn.XLOOKUP(C2107,提成标准!C:C,提成标准!H:H,"")</f>
        <v>2</v>
      </c>
      <c r="F2107" s="9">
        <f t="shared" si="104"/>
        <v>2</v>
      </c>
      <c r="G2107" s="9">
        <f>_xlfn.XLOOKUP(I2107,过机服务商重量差!A:A,过机服务商重量差!L:L)</f>
        <v>14.5</v>
      </c>
      <c r="H2107" s="9" t="str">
        <f ca="1">IFERROR(LOOKUP(1,0/((B2107=名单!B:B)*(VALUE(AY2107)&gt;=名单!E:E)*(VALUE(AY2107)&lt;=名单!G:G)*(AA2107="正常走货")),名单!H:H),"否")</f>
        <v>否</v>
      </c>
      <c r="I2107" s="64" t="s">
        <v>6374</v>
      </c>
      <c r="J2107" s="64" t="s">
        <v>6376</v>
      </c>
      <c r="L2107" s="65" t="s">
        <v>24</v>
      </c>
      <c r="N2107" s="64" t="s">
        <v>18</v>
      </c>
      <c r="O2107" s="66"/>
      <c r="P2107" s="66"/>
      <c r="T2107" s="66"/>
      <c r="U2107" s="65" t="s">
        <v>211</v>
      </c>
      <c r="V2107" s="65" t="s">
        <v>14410</v>
      </c>
      <c r="W2107" s="66"/>
      <c r="Y2107" s="66"/>
      <c r="Z2107" s="66"/>
      <c r="AA2107" s="65" t="s">
        <v>14382</v>
      </c>
      <c r="AQ2107" s="64">
        <v>342</v>
      </c>
      <c r="AV2107" s="66"/>
      <c r="AX2107" s="66"/>
      <c r="AY2107" s="67" t="s">
        <v>16504</v>
      </c>
      <c r="BE2107" s="66"/>
    </row>
    <row r="2108" spans="1:57">
      <c r="A2108" s="9" t="str">
        <f t="shared" si="105"/>
        <v>2026-01</v>
      </c>
      <c r="B2108" s="9" t="str">
        <f>_xlfn.XLOOKUP(I2108,过机服务商重量差!A:A,过机服务商重量差!G:G)</f>
        <v>玉麒麟</v>
      </c>
      <c r="C2108" s="9" t="str">
        <f>IF(N2108="FBA","主营产品",IF(N2108="专线","专线",LOOKUP(1,0/((G2108&gt;=提成标准!D:D)*(G2108&lt;提成标准!E:E)),提成标准!C:C)))</f>
        <v>快递小货</v>
      </c>
      <c r="D2108" s="9">
        <f t="shared" si="103"/>
        <v>1</v>
      </c>
      <c r="E2108" s="9">
        <f>_xlfn.XLOOKUP(C2108,提成标准!C:C,提成标准!H:H,"")</f>
        <v>2</v>
      </c>
      <c r="F2108" s="9">
        <f t="shared" si="104"/>
        <v>2</v>
      </c>
      <c r="G2108" s="9">
        <f>_xlfn.XLOOKUP(I2108,过机服务商重量差!A:A,过机服务商重量差!L:L)</f>
        <v>14.5</v>
      </c>
      <c r="H2108" s="9" t="str">
        <f ca="1">IFERROR(LOOKUP(1,0/((B2108=名单!B:B)*(VALUE(AY2108)&gt;=名单!E:E)*(VALUE(AY2108)&lt;=名单!G:G)*(AA2108="正常走货")),名单!H:H),"否")</f>
        <v>否</v>
      </c>
      <c r="I2108" s="64" t="s">
        <v>6377</v>
      </c>
      <c r="J2108" s="64" t="s">
        <v>6379</v>
      </c>
      <c r="L2108" s="65" t="s">
        <v>24</v>
      </c>
      <c r="N2108" s="64" t="s">
        <v>18</v>
      </c>
      <c r="O2108" s="66"/>
      <c r="P2108" s="66"/>
      <c r="T2108" s="66"/>
      <c r="U2108" s="65" t="s">
        <v>211</v>
      </c>
      <c r="V2108" s="65" t="s">
        <v>14410</v>
      </c>
      <c r="W2108" s="66"/>
      <c r="Y2108" s="66"/>
      <c r="Z2108" s="66"/>
      <c r="AA2108" s="65" t="s">
        <v>14382</v>
      </c>
      <c r="AQ2108" s="64">
        <v>67.99</v>
      </c>
      <c r="AU2108" s="66"/>
      <c r="AV2108" s="66"/>
      <c r="AX2108" s="66"/>
      <c r="AY2108" s="67" t="s">
        <v>16505</v>
      </c>
      <c r="BE2108" s="66"/>
    </row>
    <row r="2109" spans="1:57">
      <c r="A2109" s="9" t="str">
        <f t="shared" si="105"/>
        <v>2026-01</v>
      </c>
      <c r="B2109" s="9" t="str">
        <f>_xlfn.XLOOKUP(I2109,过机服务商重量差!A:A,过机服务商重量差!G:G)</f>
        <v>玉麒麟</v>
      </c>
      <c r="C2109" s="9" t="str">
        <f>IF(N2109="FBA","主营产品",IF(N2109="专线","专线",LOOKUP(1,0/((G2109&gt;=提成标准!D:D)*(G2109&lt;提成标准!E:E)),提成标准!C:C)))</f>
        <v>快递小货</v>
      </c>
      <c r="D2109" s="9">
        <f t="shared" ref="D2109:D2172" si="106">IF(C2109="快递小货",1,IF(C2109="主营产品",0,G2109))</f>
        <v>1</v>
      </c>
      <c r="E2109" s="9">
        <f>_xlfn.XLOOKUP(C2109,提成标准!C:C,提成标准!H:H,"")</f>
        <v>2</v>
      </c>
      <c r="F2109" s="9">
        <f t="shared" ref="F2109:F2172" si="107">D2109*E2109</f>
        <v>2</v>
      </c>
      <c r="G2109" s="9">
        <f>_xlfn.XLOOKUP(I2109,过机服务商重量差!A:A,过机服务商重量差!L:L)</f>
        <v>14.5</v>
      </c>
      <c r="H2109" s="9" t="str">
        <f ca="1">IFERROR(LOOKUP(1,0/((B2109=名单!B:B)*(VALUE(AY2109)&gt;=名单!E:E)*(VALUE(AY2109)&lt;=名单!G:G)*(AA2109="正常走货")),名单!H:H),"否")</f>
        <v>否</v>
      </c>
      <c r="I2109" s="64" t="s">
        <v>6380</v>
      </c>
      <c r="J2109" s="64" t="s">
        <v>6382</v>
      </c>
      <c r="L2109" s="65" t="s">
        <v>24</v>
      </c>
      <c r="N2109" s="64" t="s">
        <v>18</v>
      </c>
      <c r="O2109" s="66"/>
      <c r="P2109" s="66"/>
      <c r="T2109" s="66"/>
      <c r="U2109" s="65" t="s">
        <v>211</v>
      </c>
      <c r="V2109" s="65" t="s">
        <v>14410</v>
      </c>
      <c r="W2109" s="66"/>
      <c r="Y2109" s="66"/>
      <c r="Z2109" s="66"/>
      <c r="AA2109" s="65" t="s">
        <v>14382</v>
      </c>
      <c r="AQ2109" s="64">
        <v>342</v>
      </c>
      <c r="AU2109" s="66"/>
      <c r="AV2109" s="66"/>
      <c r="AX2109" s="66"/>
      <c r="AY2109" s="67" t="s">
        <v>16506</v>
      </c>
      <c r="BE2109" s="66"/>
    </row>
    <row r="2110" spans="1:57">
      <c r="A2110" s="9" t="str">
        <f t="shared" si="105"/>
        <v>2026-01</v>
      </c>
      <c r="B2110" s="9" t="str">
        <f>_xlfn.XLOOKUP(I2110,过机服务商重量差!A:A,过机服务商重量差!G:G)</f>
        <v>玉麒麟</v>
      </c>
      <c r="C2110" s="9" t="str">
        <f>IF(N2110="FBA","主营产品",IF(N2110="专线","专线",LOOKUP(1,0/((G2110&gt;=提成标准!D:D)*(G2110&lt;提成标准!E:E)),提成标准!C:C)))</f>
        <v>快递小货</v>
      </c>
      <c r="D2110" s="9">
        <f t="shared" si="106"/>
        <v>1</v>
      </c>
      <c r="E2110" s="9">
        <f>_xlfn.XLOOKUP(C2110,提成标准!C:C,提成标准!H:H,"")</f>
        <v>2</v>
      </c>
      <c r="F2110" s="9">
        <f t="shared" si="107"/>
        <v>2</v>
      </c>
      <c r="G2110" s="9">
        <f>_xlfn.XLOOKUP(I2110,过机服务商重量差!A:A,过机服务商重量差!L:L)</f>
        <v>14.5</v>
      </c>
      <c r="H2110" s="9" t="str">
        <f ca="1">IFERROR(LOOKUP(1,0/((B2110=名单!B:B)*(VALUE(AY2110)&gt;=名单!E:E)*(VALUE(AY2110)&lt;=名单!G:G)*(AA2110="正常走货")),名单!H:H),"否")</f>
        <v>否</v>
      </c>
      <c r="I2110" s="64" t="s">
        <v>6383</v>
      </c>
      <c r="J2110" s="64" t="s">
        <v>6385</v>
      </c>
      <c r="L2110" s="65" t="s">
        <v>24</v>
      </c>
      <c r="N2110" s="64" t="s">
        <v>18</v>
      </c>
      <c r="O2110" s="66"/>
      <c r="P2110" s="66"/>
      <c r="T2110" s="66"/>
      <c r="U2110" s="65" t="s">
        <v>211</v>
      </c>
      <c r="V2110" s="65" t="s">
        <v>14410</v>
      </c>
      <c r="W2110" s="66"/>
      <c r="Y2110" s="66"/>
      <c r="Z2110" s="66"/>
      <c r="AA2110" s="65" t="s">
        <v>14382</v>
      </c>
      <c r="AQ2110" s="64">
        <v>36</v>
      </c>
      <c r="AV2110" s="66"/>
      <c r="AW2110" s="66"/>
      <c r="AX2110" s="66"/>
      <c r="AY2110" s="67" t="s">
        <v>16507</v>
      </c>
      <c r="BE2110" s="66"/>
    </row>
    <row r="2111" spans="1:57">
      <c r="A2111" s="9" t="str">
        <f t="shared" si="105"/>
        <v>2026-01</v>
      </c>
      <c r="B2111" s="9" t="str">
        <f>_xlfn.XLOOKUP(I2111,过机服务商重量差!A:A,过机服务商重量差!G:G)</f>
        <v>玉麒麟</v>
      </c>
      <c r="C2111" s="9" t="str">
        <f>IF(N2111="FBA","主营产品",IF(N2111="专线","专线",LOOKUP(1,0/((G2111&gt;=提成标准!D:D)*(G2111&lt;提成标准!E:E)),提成标准!C:C)))</f>
        <v>快递小货</v>
      </c>
      <c r="D2111" s="9">
        <f t="shared" si="106"/>
        <v>1</v>
      </c>
      <c r="E2111" s="9">
        <f>_xlfn.XLOOKUP(C2111,提成标准!C:C,提成标准!H:H,"")</f>
        <v>2</v>
      </c>
      <c r="F2111" s="9">
        <f t="shared" si="107"/>
        <v>2</v>
      </c>
      <c r="G2111" s="9">
        <f>_xlfn.XLOOKUP(I2111,过机服务商重量差!A:A,过机服务商重量差!L:L)</f>
        <v>14.5</v>
      </c>
      <c r="H2111" s="9" t="str">
        <f ca="1">IFERROR(LOOKUP(1,0/((B2111=名单!B:B)*(VALUE(AY2111)&gt;=名单!E:E)*(VALUE(AY2111)&lt;=名单!G:G)*(AA2111="正常走货")),名单!H:H),"否")</f>
        <v>否</v>
      </c>
      <c r="I2111" s="64" t="s">
        <v>6386</v>
      </c>
      <c r="J2111" s="64" t="s">
        <v>6388</v>
      </c>
      <c r="L2111" s="64" t="s">
        <v>24</v>
      </c>
      <c r="N2111" s="64" t="s">
        <v>18</v>
      </c>
      <c r="O2111" s="66"/>
      <c r="P2111" s="66"/>
      <c r="T2111" s="66"/>
      <c r="U2111" s="65" t="s">
        <v>211</v>
      </c>
      <c r="V2111" s="65" t="s">
        <v>14410</v>
      </c>
      <c r="W2111" s="66"/>
      <c r="Y2111" s="66"/>
      <c r="Z2111" s="66"/>
      <c r="AA2111" s="65" t="s">
        <v>14382</v>
      </c>
      <c r="AQ2111" s="64">
        <v>336</v>
      </c>
      <c r="AU2111" s="66"/>
      <c r="AV2111" s="66"/>
      <c r="AX2111" s="66"/>
      <c r="AY2111" s="67" t="s">
        <v>16508</v>
      </c>
      <c r="BE2111" s="66"/>
    </row>
    <row r="2112" spans="1:57">
      <c r="A2112" s="9" t="str">
        <f t="shared" si="105"/>
        <v>2026-01</v>
      </c>
      <c r="B2112" s="9" t="str">
        <f>_xlfn.XLOOKUP(I2112,过机服务商重量差!A:A,过机服务商重量差!G:G)</f>
        <v>玉麒麟</v>
      </c>
      <c r="C2112" s="9" t="str">
        <f>IF(N2112="FBA","主营产品",IF(N2112="专线","专线",LOOKUP(1,0/((G2112&gt;=提成标准!D:D)*(G2112&lt;提成标准!E:E)),提成标准!C:C)))</f>
        <v>快递小货</v>
      </c>
      <c r="D2112" s="9">
        <f t="shared" si="106"/>
        <v>1</v>
      </c>
      <c r="E2112" s="9">
        <f>_xlfn.XLOOKUP(C2112,提成标准!C:C,提成标准!H:H,"")</f>
        <v>2</v>
      </c>
      <c r="F2112" s="9">
        <f t="shared" si="107"/>
        <v>2</v>
      </c>
      <c r="G2112" s="9">
        <f>_xlfn.XLOOKUP(I2112,过机服务商重量差!A:A,过机服务商重量差!L:L)</f>
        <v>14.5</v>
      </c>
      <c r="H2112" s="9" t="str">
        <f ca="1">IFERROR(LOOKUP(1,0/((B2112=名单!B:B)*(VALUE(AY2112)&gt;=名单!E:E)*(VALUE(AY2112)&lt;=名单!G:G)*(AA2112="正常走货")),名单!H:H),"否")</f>
        <v>否</v>
      </c>
      <c r="I2112" s="64" t="s">
        <v>6389</v>
      </c>
      <c r="J2112" s="64" t="s">
        <v>6391</v>
      </c>
      <c r="L2112" s="65" t="s">
        <v>24</v>
      </c>
      <c r="N2112" s="64" t="s">
        <v>18</v>
      </c>
      <c r="O2112" s="66"/>
      <c r="P2112" s="66"/>
      <c r="T2112" s="66"/>
      <c r="U2112" s="65" t="s">
        <v>211</v>
      </c>
      <c r="V2112" s="65" t="s">
        <v>14410</v>
      </c>
      <c r="W2112" s="66"/>
      <c r="Y2112" s="66"/>
      <c r="Z2112" s="66"/>
      <c r="AA2112" s="65" t="s">
        <v>14382</v>
      </c>
      <c r="AQ2112" s="64">
        <v>336</v>
      </c>
      <c r="AU2112" s="66"/>
      <c r="AV2112" s="66"/>
      <c r="AX2112" s="66"/>
      <c r="AY2112" s="67" t="s">
        <v>16509</v>
      </c>
      <c r="BE2112" s="66"/>
    </row>
    <row r="2113" spans="1:58">
      <c r="A2113" s="9" t="str">
        <f t="shared" si="105"/>
        <v>2026-01</v>
      </c>
      <c r="B2113" s="9" t="str">
        <f>_xlfn.XLOOKUP(I2113,过机服务商重量差!A:A,过机服务商重量差!G:G)</f>
        <v>帅时莹</v>
      </c>
      <c r="C2113" s="9" t="str">
        <f>IF(N2113="FBA","主营产品",IF(N2113="专线","专线",LOOKUP(1,0/((G2113&gt;=提成标准!D:D)*(G2113&lt;提成标准!E:E)),提成标准!C:C)))</f>
        <v>快递大货</v>
      </c>
      <c r="D2113" s="9">
        <f t="shared" si="106"/>
        <v>241</v>
      </c>
      <c r="E2113" s="9">
        <f>_xlfn.XLOOKUP(C2113,提成标准!C:C,提成标准!H:H,"")</f>
        <v>0.1</v>
      </c>
      <c r="F2113" s="9">
        <f t="shared" si="107"/>
        <v>24.1</v>
      </c>
      <c r="G2113" s="9">
        <f>_xlfn.XLOOKUP(I2113,过机服务商重量差!A:A,过机服务商重量差!L:L)</f>
        <v>241</v>
      </c>
      <c r="H2113" s="9" t="str">
        <f ca="1">IFERROR(LOOKUP(1,0/((B2113=名单!B:B)*(VALUE(AY2113)&gt;=名单!E:E)*(VALUE(AY2113)&lt;=名单!G:G)*(AA2113="正常走货")),名单!H:H),"否")</f>
        <v>否</v>
      </c>
      <c r="I2113" s="64" t="s">
        <v>6392</v>
      </c>
      <c r="J2113" s="64" t="s">
        <v>6394</v>
      </c>
      <c r="L2113" s="65" t="s">
        <v>97</v>
      </c>
      <c r="N2113" s="64" t="s">
        <v>18</v>
      </c>
      <c r="O2113" s="66"/>
      <c r="P2113" s="66"/>
      <c r="T2113" s="66"/>
      <c r="U2113" s="65" t="s">
        <v>187</v>
      </c>
      <c r="V2113" s="65" t="s">
        <v>14413</v>
      </c>
      <c r="W2113" s="66"/>
      <c r="Y2113" s="66"/>
      <c r="Z2113" s="66"/>
      <c r="AA2113" s="65" t="s">
        <v>14382</v>
      </c>
      <c r="AQ2113" s="64">
        <v>328.2</v>
      </c>
      <c r="AV2113" s="66"/>
      <c r="AX2113" s="66"/>
      <c r="AY2113" s="67" t="s">
        <v>16510</v>
      </c>
      <c r="BE2113" s="66"/>
    </row>
    <row r="2114" spans="1:58">
      <c r="A2114" s="9" t="str">
        <f t="shared" si="105"/>
        <v>2026-01</v>
      </c>
      <c r="B2114" s="9" t="str">
        <f>_xlfn.XLOOKUP(I2114,过机服务商重量差!A:A,过机服务商重量差!G:G)</f>
        <v>玉麒麟</v>
      </c>
      <c r="C2114" s="9" t="str">
        <f>IF(N2114="FBA","主营产品",IF(N2114="专线","专线",LOOKUP(1,0/((G2114&gt;=提成标准!D:D)*(G2114&lt;提成标准!E:E)),提成标准!C:C)))</f>
        <v>快递小货</v>
      </c>
      <c r="D2114" s="9">
        <f t="shared" si="106"/>
        <v>1</v>
      </c>
      <c r="E2114" s="9">
        <f>_xlfn.XLOOKUP(C2114,提成标准!C:C,提成标准!H:H,"")</f>
        <v>2</v>
      </c>
      <c r="F2114" s="9">
        <f t="shared" si="107"/>
        <v>2</v>
      </c>
      <c r="G2114" s="9">
        <f>_xlfn.XLOOKUP(I2114,过机服务商重量差!A:A,过机服务商重量差!L:L)</f>
        <v>14.5</v>
      </c>
      <c r="H2114" s="9" t="str">
        <f ca="1">IFERROR(LOOKUP(1,0/((B2114=名单!B:B)*(VALUE(AY2114)&gt;=名单!E:E)*(VALUE(AY2114)&lt;=名单!G:G)*(AA2114="正常走货")),名单!H:H),"否")</f>
        <v>否</v>
      </c>
      <c r="I2114" s="64" t="s">
        <v>6395</v>
      </c>
      <c r="J2114" s="64" t="s">
        <v>6397</v>
      </c>
      <c r="L2114" s="65" t="s">
        <v>24</v>
      </c>
      <c r="N2114" s="64" t="s">
        <v>18</v>
      </c>
      <c r="O2114" s="66"/>
      <c r="P2114" s="66"/>
      <c r="T2114" s="66"/>
      <c r="U2114" s="65" t="s">
        <v>211</v>
      </c>
      <c r="V2114" s="65" t="s">
        <v>14410</v>
      </c>
      <c r="W2114" s="66"/>
      <c r="Y2114" s="66"/>
      <c r="Z2114" s="66"/>
      <c r="AA2114" s="65" t="s">
        <v>14382</v>
      </c>
      <c r="AQ2114" s="64">
        <v>342</v>
      </c>
      <c r="AU2114" s="66"/>
      <c r="AV2114" s="66"/>
      <c r="AX2114" s="66"/>
      <c r="AY2114" s="67" t="s">
        <v>16511</v>
      </c>
      <c r="BE2114" s="66"/>
    </row>
    <row r="2115" spans="1:58">
      <c r="A2115" s="9" t="str">
        <f t="shared" si="105"/>
        <v>2026-01</v>
      </c>
      <c r="B2115" s="9" t="str">
        <f>_xlfn.XLOOKUP(I2115,过机服务商重量差!A:A,过机服务商重量差!G:G)</f>
        <v>玉麒麟</v>
      </c>
      <c r="C2115" s="9" t="str">
        <f>IF(N2115="FBA","主营产品",IF(N2115="专线","专线",LOOKUP(1,0/((G2115&gt;=提成标准!D:D)*(G2115&lt;提成标准!E:E)),提成标准!C:C)))</f>
        <v>快递大货</v>
      </c>
      <c r="D2115" s="9">
        <f t="shared" si="106"/>
        <v>43</v>
      </c>
      <c r="E2115" s="9">
        <f>_xlfn.XLOOKUP(C2115,提成标准!C:C,提成标准!H:H,"")</f>
        <v>0.1</v>
      </c>
      <c r="F2115" s="9">
        <f t="shared" si="107"/>
        <v>4.3</v>
      </c>
      <c r="G2115" s="9">
        <f>_xlfn.XLOOKUP(I2115,过机服务商重量差!A:A,过机服务商重量差!L:L)</f>
        <v>43</v>
      </c>
      <c r="H2115" s="9" t="str">
        <f ca="1">IFERROR(LOOKUP(1,0/((B2115=名单!B:B)*(VALUE(AY2115)&gt;=名单!E:E)*(VALUE(AY2115)&lt;=名单!G:G)*(AA2115="正常走货")),名单!H:H),"否")</f>
        <v>否</v>
      </c>
      <c r="I2115" s="64" t="s">
        <v>6398</v>
      </c>
      <c r="J2115" s="64" t="s">
        <v>6400</v>
      </c>
      <c r="L2115" s="65" t="s">
        <v>24</v>
      </c>
      <c r="N2115" s="64" t="s">
        <v>18</v>
      </c>
      <c r="O2115" s="66"/>
      <c r="P2115" s="66"/>
      <c r="T2115" s="66"/>
      <c r="U2115" s="65" t="s">
        <v>211</v>
      </c>
      <c r="V2115" s="65" t="s">
        <v>14410</v>
      </c>
      <c r="W2115" s="66"/>
      <c r="Y2115" s="66"/>
      <c r="Z2115" s="66"/>
      <c r="AA2115" s="65" t="s">
        <v>14382</v>
      </c>
      <c r="AQ2115" s="64">
        <v>344</v>
      </c>
      <c r="AV2115" s="66"/>
      <c r="AX2115" s="66"/>
      <c r="AY2115" s="67" t="s">
        <v>16512</v>
      </c>
      <c r="BE2115" s="66"/>
    </row>
    <row r="2116" spans="1:58">
      <c r="A2116" s="9" t="str">
        <f t="shared" si="105"/>
        <v>2026-01</v>
      </c>
      <c r="B2116" s="9" t="str">
        <f>_xlfn.XLOOKUP(I2116,过机服务商重量差!A:A,过机服务商重量差!G:G)</f>
        <v>玉麒麟</v>
      </c>
      <c r="C2116" s="9" t="str">
        <f>IF(N2116="FBA","主营产品",IF(N2116="专线","专线",LOOKUP(1,0/((G2116&gt;=提成标准!D:D)*(G2116&lt;提成标准!E:E)),提成标准!C:C)))</f>
        <v>快递大货</v>
      </c>
      <c r="D2116" s="9">
        <f t="shared" si="106"/>
        <v>43</v>
      </c>
      <c r="E2116" s="9">
        <f>_xlfn.XLOOKUP(C2116,提成标准!C:C,提成标准!H:H,"")</f>
        <v>0.1</v>
      </c>
      <c r="F2116" s="9">
        <f t="shared" si="107"/>
        <v>4.3</v>
      </c>
      <c r="G2116" s="9">
        <f>_xlfn.XLOOKUP(I2116,过机服务商重量差!A:A,过机服务商重量差!L:L)</f>
        <v>43</v>
      </c>
      <c r="H2116" s="9" t="str">
        <f ca="1">IFERROR(LOOKUP(1,0/((B2116=名单!B:B)*(VALUE(AY2116)&gt;=名单!E:E)*(VALUE(AY2116)&lt;=名单!G:G)*(AA2116="正常走货")),名单!H:H),"否")</f>
        <v>否</v>
      </c>
      <c r="I2116" s="64" t="s">
        <v>6401</v>
      </c>
      <c r="J2116" s="64" t="s">
        <v>6403</v>
      </c>
      <c r="L2116" s="65" t="s">
        <v>24</v>
      </c>
      <c r="N2116" s="64" t="s">
        <v>18</v>
      </c>
      <c r="O2116" s="66"/>
      <c r="P2116" s="66"/>
      <c r="T2116" s="66"/>
      <c r="U2116" s="65" t="s">
        <v>211</v>
      </c>
      <c r="V2116" s="65" t="s">
        <v>14410</v>
      </c>
      <c r="W2116" s="66"/>
      <c r="Y2116" s="66"/>
      <c r="Z2116" s="66"/>
      <c r="AA2116" s="65" t="s">
        <v>14382</v>
      </c>
      <c r="AQ2116" s="64">
        <v>344</v>
      </c>
      <c r="AU2116" s="66"/>
      <c r="AV2116" s="66"/>
      <c r="AX2116" s="66"/>
      <c r="AY2116" s="67" t="s">
        <v>16513</v>
      </c>
      <c r="BC2116" s="66"/>
      <c r="BE2116" s="66"/>
    </row>
    <row r="2117" spans="1:58">
      <c r="A2117" s="9" t="str">
        <f t="shared" si="105"/>
        <v>2026-01</v>
      </c>
      <c r="B2117" s="9" t="str">
        <f>_xlfn.XLOOKUP(I2117,过机服务商重量差!A:A,过机服务商重量差!G:G)</f>
        <v>玉麒麟</v>
      </c>
      <c r="C2117" s="9" t="str">
        <f>IF(N2117="FBA","主营产品",IF(N2117="专线","专线",LOOKUP(1,0/((G2117&gt;=提成标准!D:D)*(G2117&lt;提成标准!E:E)),提成标准!C:C)))</f>
        <v>快递小货</v>
      </c>
      <c r="D2117" s="9">
        <f t="shared" si="106"/>
        <v>1</v>
      </c>
      <c r="E2117" s="9">
        <f>_xlfn.XLOOKUP(C2117,提成标准!C:C,提成标准!H:H,"")</f>
        <v>2</v>
      </c>
      <c r="F2117" s="9">
        <f t="shared" si="107"/>
        <v>2</v>
      </c>
      <c r="G2117" s="9">
        <f>_xlfn.XLOOKUP(I2117,过机服务商重量差!A:A,过机服务商重量差!L:L)</f>
        <v>14.5</v>
      </c>
      <c r="H2117" s="9" t="str">
        <f ca="1">IFERROR(LOOKUP(1,0/((B2117=名单!B:B)*(VALUE(AY2117)&gt;=名单!E:E)*(VALUE(AY2117)&lt;=名单!G:G)*(AA2117="正常走货")),名单!H:H),"否")</f>
        <v>否</v>
      </c>
      <c r="I2117" s="64" t="s">
        <v>6404</v>
      </c>
      <c r="J2117" s="64" t="s">
        <v>6406</v>
      </c>
      <c r="L2117" s="65" t="s">
        <v>24</v>
      </c>
      <c r="N2117" s="64" t="s">
        <v>18</v>
      </c>
      <c r="O2117" s="66"/>
      <c r="P2117" s="66"/>
      <c r="T2117" s="66"/>
      <c r="U2117" s="65" t="s">
        <v>211</v>
      </c>
      <c r="V2117" s="65" t="s">
        <v>14410</v>
      </c>
      <c r="W2117" s="66"/>
      <c r="Y2117" s="66"/>
      <c r="Z2117" s="66"/>
      <c r="AA2117" s="65" t="s">
        <v>14382</v>
      </c>
      <c r="AQ2117" s="64">
        <v>390</v>
      </c>
      <c r="AU2117" s="66"/>
      <c r="AV2117" s="66"/>
      <c r="AX2117" s="66"/>
      <c r="AY2117" s="67" t="s">
        <v>16514</v>
      </c>
      <c r="BE2117" s="66"/>
    </row>
    <row r="2118" spans="1:58">
      <c r="A2118" s="9" t="str">
        <f t="shared" si="105"/>
        <v>2026-01</v>
      </c>
      <c r="B2118" s="9" t="str">
        <f>_xlfn.XLOOKUP(I2118,过机服务商重量差!A:A,过机服务商重量差!G:G)</f>
        <v>玉麒麟</v>
      </c>
      <c r="C2118" s="9" t="str">
        <f>IF(N2118="FBA","主营产品",IF(N2118="专线","专线",LOOKUP(1,0/((G2118&gt;=提成标准!D:D)*(G2118&lt;提成标准!E:E)),提成标准!C:C)))</f>
        <v>快递小货</v>
      </c>
      <c r="D2118" s="9">
        <f t="shared" si="106"/>
        <v>1</v>
      </c>
      <c r="E2118" s="9">
        <f>_xlfn.XLOOKUP(C2118,提成标准!C:C,提成标准!H:H,"")</f>
        <v>2</v>
      </c>
      <c r="F2118" s="9">
        <f t="shared" si="107"/>
        <v>2</v>
      </c>
      <c r="G2118" s="9">
        <f>_xlfn.XLOOKUP(I2118,过机服务商重量差!A:A,过机服务商重量差!L:L)</f>
        <v>14.5</v>
      </c>
      <c r="H2118" s="9" t="str">
        <f ca="1">IFERROR(LOOKUP(1,0/((B2118=名单!B:B)*(VALUE(AY2118)&gt;=名单!E:E)*(VALUE(AY2118)&lt;=名单!G:G)*(AA2118="正常走货")),名单!H:H),"否")</f>
        <v>否</v>
      </c>
      <c r="I2118" s="64" t="s">
        <v>6407</v>
      </c>
      <c r="J2118" s="64" t="s">
        <v>6409</v>
      </c>
      <c r="L2118" s="65" t="s">
        <v>24</v>
      </c>
      <c r="N2118" s="64" t="s">
        <v>18</v>
      </c>
      <c r="O2118" s="66"/>
      <c r="P2118" s="66"/>
      <c r="T2118" s="66"/>
      <c r="U2118" s="65" t="s">
        <v>211</v>
      </c>
      <c r="V2118" s="65" t="s">
        <v>14410</v>
      </c>
      <c r="W2118" s="66"/>
      <c r="Y2118" s="66"/>
      <c r="Z2118" s="66"/>
      <c r="AA2118" s="65" t="s">
        <v>14382</v>
      </c>
      <c r="AQ2118" s="64">
        <v>390</v>
      </c>
      <c r="AV2118" s="66"/>
      <c r="AX2118" s="66"/>
      <c r="AY2118" s="67" t="s">
        <v>16515</v>
      </c>
      <c r="BC2118" s="66"/>
      <c r="BE2118" s="66"/>
      <c r="BF2118" s="66"/>
    </row>
    <row r="2119" spans="1:58">
      <c r="A2119" s="9" t="str">
        <f t="shared" si="105"/>
        <v>2026-01</v>
      </c>
      <c r="B2119" s="9" t="str">
        <f>_xlfn.XLOOKUP(I2119,过机服务商重量差!A:A,过机服务商重量差!G:G)</f>
        <v>玉麒麟</v>
      </c>
      <c r="C2119" s="9" t="str">
        <f>IF(N2119="FBA","主营产品",IF(N2119="专线","专线",LOOKUP(1,0/((G2119&gt;=提成标准!D:D)*(G2119&lt;提成标准!E:E)),提成标准!C:C)))</f>
        <v>快递小货</v>
      </c>
      <c r="D2119" s="9">
        <f t="shared" si="106"/>
        <v>1</v>
      </c>
      <c r="E2119" s="9">
        <f>_xlfn.XLOOKUP(C2119,提成标准!C:C,提成标准!H:H,"")</f>
        <v>2</v>
      </c>
      <c r="F2119" s="9">
        <f t="shared" si="107"/>
        <v>2</v>
      </c>
      <c r="G2119" s="9">
        <f>_xlfn.XLOOKUP(I2119,过机服务商重量差!A:A,过机服务商重量差!L:L)</f>
        <v>14.5</v>
      </c>
      <c r="H2119" s="9" t="str">
        <f ca="1">IFERROR(LOOKUP(1,0/((B2119=名单!B:B)*(VALUE(AY2119)&gt;=名单!E:E)*(VALUE(AY2119)&lt;=名单!G:G)*(AA2119="正常走货")),名单!H:H),"否")</f>
        <v>否</v>
      </c>
      <c r="I2119" s="64" t="s">
        <v>6410</v>
      </c>
      <c r="J2119" s="64" t="s">
        <v>6412</v>
      </c>
      <c r="L2119" s="65" t="s">
        <v>24</v>
      </c>
      <c r="N2119" s="64" t="s">
        <v>18</v>
      </c>
      <c r="O2119" s="66"/>
      <c r="P2119" s="66"/>
      <c r="T2119" s="66"/>
      <c r="U2119" s="65" t="s">
        <v>211</v>
      </c>
      <c r="V2119" s="65" t="s">
        <v>14410</v>
      </c>
      <c r="W2119" s="66"/>
      <c r="Y2119" s="66"/>
      <c r="Z2119" s="66"/>
      <c r="AA2119" s="65" t="s">
        <v>14382</v>
      </c>
      <c r="AQ2119" s="64">
        <v>390</v>
      </c>
      <c r="AV2119" s="66"/>
      <c r="AX2119" s="66"/>
      <c r="AY2119" s="67" t="s">
        <v>16516</v>
      </c>
      <c r="BC2119" s="66"/>
      <c r="BE2119" s="66"/>
    </row>
    <row r="2120" spans="1:58">
      <c r="A2120" s="9" t="str">
        <f t="shared" si="105"/>
        <v>2026-01</v>
      </c>
      <c r="B2120" s="9" t="str">
        <f>_xlfn.XLOOKUP(I2120,过机服务商重量差!A:A,过机服务商重量差!G:G)</f>
        <v>玉麒麟</v>
      </c>
      <c r="C2120" s="9" t="str">
        <f>IF(N2120="FBA","主营产品",IF(N2120="专线","专线",LOOKUP(1,0/((G2120&gt;=提成标准!D:D)*(G2120&lt;提成标准!E:E)),提成标准!C:C)))</f>
        <v>快递小货</v>
      </c>
      <c r="D2120" s="9">
        <f t="shared" si="106"/>
        <v>1</v>
      </c>
      <c r="E2120" s="9">
        <f>_xlfn.XLOOKUP(C2120,提成标准!C:C,提成标准!H:H,"")</f>
        <v>2</v>
      </c>
      <c r="F2120" s="9">
        <f t="shared" si="107"/>
        <v>2</v>
      </c>
      <c r="G2120" s="9">
        <f>_xlfn.XLOOKUP(I2120,过机服务商重量差!A:A,过机服务商重量差!L:L)</f>
        <v>14.5</v>
      </c>
      <c r="H2120" s="9" t="str">
        <f ca="1">IFERROR(LOOKUP(1,0/((B2120=名单!B:B)*(VALUE(AY2120)&gt;=名单!E:E)*(VALUE(AY2120)&lt;=名单!G:G)*(AA2120="正常走货")),名单!H:H),"否")</f>
        <v>否</v>
      </c>
      <c r="I2120" s="64" t="s">
        <v>6413</v>
      </c>
      <c r="J2120" s="64" t="s">
        <v>6415</v>
      </c>
      <c r="L2120" s="65" t="s">
        <v>24</v>
      </c>
      <c r="N2120" s="64" t="s">
        <v>18</v>
      </c>
      <c r="O2120" s="66"/>
      <c r="P2120" s="66"/>
      <c r="T2120" s="66"/>
      <c r="U2120" s="65" t="s">
        <v>211</v>
      </c>
      <c r="V2120" s="64" t="s">
        <v>14410</v>
      </c>
      <c r="W2120" s="66"/>
      <c r="Y2120" s="66"/>
      <c r="Z2120" s="66"/>
      <c r="AA2120" s="65" t="s">
        <v>14382</v>
      </c>
      <c r="AQ2120" s="64">
        <v>342</v>
      </c>
      <c r="AV2120" s="66"/>
      <c r="AX2120" s="66"/>
      <c r="AY2120" s="67" t="s">
        <v>16517</v>
      </c>
      <c r="BE2120" s="66"/>
      <c r="BF2120" s="66"/>
    </row>
    <row r="2121" spans="1:58">
      <c r="A2121" s="9" t="str">
        <f t="shared" si="105"/>
        <v>2026-01</v>
      </c>
      <c r="B2121" s="9" t="str">
        <f>_xlfn.XLOOKUP(I2121,过机服务商重量差!A:A,过机服务商重量差!G:G)</f>
        <v>玉麒麟</v>
      </c>
      <c r="C2121" s="9" t="str">
        <f>IF(N2121="FBA","主营产品",IF(N2121="专线","专线",LOOKUP(1,0/((G2121&gt;=提成标准!D:D)*(G2121&lt;提成标准!E:E)),提成标准!C:C)))</f>
        <v>快递小货</v>
      </c>
      <c r="D2121" s="9">
        <f t="shared" si="106"/>
        <v>1</v>
      </c>
      <c r="E2121" s="9">
        <f>_xlfn.XLOOKUP(C2121,提成标准!C:C,提成标准!H:H,"")</f>
        <v>2</v>
      </c>
      <c r="F2121" s="9">
        <f t="shared" si="107"/>
        <v>2</v>
      </c>
      <c r="G2121" s="9">
        <f>_xlfn.XLOOKUP(I2121,过机服务商重量差!A:A,过机服务商重量差!L:L)</f>
        <v>14.5</v>
      </c>
      <c r="H2121" s="9" t="str">
        <f ca="1">IFERROR(LOOKUP(1,0/((B2121=名单!B:B)*(VALUE(AY2121)&gt;=名单!E:E)*(VALUE(AY2121)&lt;=名单!G:G)*(AA2121="正常走货")),名单!H:H),"否")</f>
        <v>否</v>
      </c>
      <c r="I2121" s="64" t="s">
        <v>6416</v>
      </c>
      <c r="J2121" s="64" t="s">
        <v>6418</v>
      </c>
      <c r="L2121" s="65" t="s">
        <v>24</v>
      </c>
      <c r="N2121" s="64" t="s">
        <v>18</v>
      </c>
      <c r="O2121" s="66"/>
      <c r="P2121" s="66"/>
      <c r="T2121" s="66"/>
      <c r="U2121" s="65" t="s">
        <v>211</v>
      </c>
      <c r="V2121" s="65" t="s">
        <v>14410</v>
      </c>
      <c r="W2121" s="66"/>
      <c r="Y2121" s="66"/>
      <c r="Z2121" s="66"/>
      <c r="AA2121" s="65" t="s">
        <v>14382</v>
      </c>
      <c r="AQ2121" s="64">
        <v>342</v>
      </c>
      <c r="AU2121" s="66"/>
      <c r="AV2121" s="66"/>
      <c r="AW2121" s="66"/>
      <c r="AX2121" s="66"/>
      <c r="AY2121" s="67" t="s">
        <v>16518</v>
      </c>
      <c r="BE2121" s="66"/>
    </row>
    <row r="2122" spans="1:58">
      <c r="A2122" s="9" t="str">
        <f t="shared" si="105"/>
        <v>2026-01</v>
      </c>
      <c r="B2122" s="9" t="str">
        <f>_xlfn.XLOOKUP(I2122,过机服务商重量差!A:A,过机服务商重量差!G:G)</f>
        <v>玉麒麟</v>
      </c>
      <c r="C2122" s="9" t="str">
        <f>IF(N2122="FBA","主营产品",IF(N2122="专线","专线",LOOKUP(1,0/((G2122&gt;=提成标准!D:D)*(G2122&lt;提成标准!E:E)),提成标准!C:C)))</f>
        <v>快递大货</v>
      </c>
      <c r="D2122" s="9">
        <f t="shared" si="106"/>
        <v>43</v>
      </c>
      <c r="E2122" s="9">
        <f>_xlfn.XLOOKUP(C2122,提成标准!C:C,提成标准!H:H,"")</f>
        <v>0.1</v>
      </c>
      <c r="F2122" s="9">
        <f t="shared" si="107"/>
        <v>4.3</v>
      </c>
      <c r="G2122" s="9">
        <f>_xlfn.XLOOKUP(I2122,过机服务商重量差!A:A,过机服务商重量差!L:L)</f>
        <v>43</v>
      </c>
      <c r="H2122" s="9" t="str">
        <f ca="1">IFERROR(LOOKUP(1,0/((B2122=名单!B:B)*(VALUE(AY2122)&gt;=名单!E:E)*(VALUE(AY2122)&lt;=名单!G:G)*(AA2122="正常走货")),名单!H:H),"否")</f>
        <v>否</v>
      </c>
      <c r="I2122" s="64" t="s">
        <v>6419</v>
      </c>
      <c r="J2122" s="64" t="s">
        <v>6421</v>
      </c>
      <c r="L2122" s="65" t="s">
        <v>24</v>
      </c>
      <c r="N2122" s="64" t="s">
        <v>18</v>
      </c>
      <c r="O2122" s="66"/>
      <c r="P2122" s="66"/>
      <c r="T2122" s="66"/>
      <c r="U2122" s="65" t="s">
        <v>211</v>
      </c>
      <c r="V2122" s="65" t="s">
        <v>14410</v>
      </c>
      <c r="W2122" s="66"/>
      <c r="Y2122" s="66"/>
      <c r="Z2122" s="66"/>
      <c r="AA2122" s="65" t="s">
        <v>14382</v>
      </c>
      <c r="AQ2122" s="64">
        <v>387</v>
      </c>
      <c r="AU2122" s="66"/>
      <c r="AV2122" s="66"/>
      <c r="AX2122" s="66"/>
      <c r="AY2122" s="67" t="s">
        <v>16519</v>
      </c>
      <c r="BE2122" s="66"/>
    </row>
    <row r="2123" spans="1:58">
      <c r="A2123" s="9" t="str">
        <f t="shared" si="105"/>
        <v>2026-01</v>
      </c>
      <c r="B2123" s="9" t="str">
        <f>_xlfn.XLOOKUP(I2123,过机服务商重量差!A:A,过机服务商重量差!G:G)</f>
        <v>玉麒麟</v>
      </c>
      <c r="C2123" s="9" t="str">
        <f>IF(N2123="FBA","主营产品",IF(N2123="专线","专线",LOOKUP(1,0/((G2123&gt;=提成标准!D:D)*(G2123&lt;提成标准!E:E)),提成标准!C:C)))</f>
        <v>快递小货</v>
      </c>
      <c r="D2123" s="9">
        <f t="shared" si="106"/>
        <v>1</v>
      </c>
      <c r="E2123" s="9">
        <f>_xlfn.XLOOKUP(C2123,提成标准!C:C,提成标准!H:H,"")</f>
        <v>2</v>
      </c>
      <c r="F2123" s="9">
        <f t="shared" si="107"/>
        <v>2</v>
      </c>
      <c r="G2123" s="9">
        <f>_xlfn.XLOOKUP(I2123,过机服务商重量差!A:A,过机服务商重量差!L:L)</f>
        <v>14.5</v>
      </c>
      <c r="H2123" s="9" t="str">
        <f ca="1">IFERROR(LOOKUP(1,0/((B2123=名单!B:B)*(VALUE(AY2123)&gt;=名单!E:E)*(VALUE(AY2123)&lt;=名单!G:G)*(AA2123="正常走货")),名单!H:H),"否")</f>
        <v>否</v>
      </c>
      <c r="I2123" s="64" t="s">
        <v>6422</v>
      </c>
      <c r="J2123" s="64" t="s">
        <v>6424</v>
      </c>
      <c r="L2123" s="65" t="s">
        <v>24</v>
      </c>
      <c r="N2123" s="64" t="s">
        <v>18</v>
      </c>
      <c r="O2123" s="66"/>
      <c r="P2123" s="66"/>
      <c r="T2123" s="66"/>
      <c r="U2123" s="65" t="s">
        <v>211</v>
      </c>
      <c r="V2123" s="65" t="s">
        <v>14410</v>
      </c>
      <c r="W2123" s="66"/>
      <c r="Y2123" s="66"/>
      <c r="Z2123" s="66"/>
      <c r="AA2123" s="65" t="s">
        <v>14382</v>
      </c>
      <c r="AQ2123" s="64">
        <v>342</v>
      </c>
      <c r="AU2123" s="66"/>
      <c r="AV2123" s="66"/>
      <c r="AX2123" s="66"/>
      <c r="AY2123" s="67" t="s">
        <v>16520</v>
      </c>
      <c r="BE2123" s="66"/>
    </row>
    <row r="2124" spans="1:58">
      <c r="A2124" s="9" t="str">
        <f t="shared" si="105"/>
        <v>2026-01</v>
      </c>
      <c r="B2124" s="9" t="str">
        <f>_xlfn.XLOOKUP(I2124,过机服务商重量差!A:A,过机服务商重量差!G:G)</f>
        <v>玉麒麟</v>
      </c>
      <c r="C2124" s="9" t="str">
        <f>IF(N2124="FBA","主营产品",IF(N2124="专线","专线",LOOKUP(1,0/((G2124&gt;=提成标准!D:D)*(G2124&lt;提成标准!E:E)),提成标准!C:C)))</f>
        <v>快递小货</v>
      </c>
      <c r="D2124" s="9">
        <f t="shared" si="106"/>
        <v>1</v>
      </c>
      <c r="E2124" s="9">
        <f>_xlfn.XLOOKUP(C2124,提成标准!C:C,提成标准!H:H,"")</f>
        <v>2</v>
      </c>
      <c r="F2124" s="9">
        <f t="shared" si="107"/>
        <v>2</v>
      </c>
      <c r="G2124" s="9">
        <f>_xlfn.XLOOKUP(I2124,过机服务商重量差!A:A,过机服务商重量差!L:L)</f>
        <v>14.5</v>
      </c>
      <c r="H2124" s="9" t="str">
        <f ca="1">IFERROR(LOOKUP(1,0/((B2124=名单!B:B)*(VALUE(AY2124)&gt;=名单!E:E)*(VALUE(AY2124)&lt;=名单!G:G)*(AA2124="正常走货")),名单!H:H),"否")</f>
        <v>否</v>
      </c>
      <c r="I2124" s="64" t="s">
        <v>6425</v>
      </c>
      <c r="J2124" s="64" t="s">
        <v>6427</v>
      </c>
      <c r="L2124" s="65" t="s">
        <v>24</v>
      </c>
      <c r="N2124" s="64" t="s">
        <v>18</v>
      </c>
      <c r="O2124" s="66"/>
      <c r="P2124" s="66"/>
      <c r="T2124" s="66"/>
      <c r="U2124" s="65" t="s">
        <v>211</v>
      </c>
      <c r="V2124" s="65" t="s">
        <v>14410</v>
      </c>
      <c r="W2124" s="66"/>
      <c r="Y2124" s="66"/>
      <c r="Z2124" s="66"/>
      <c r="AA2124" s="65" t="s">
        <v>14382</v>
      </c>
      <c r="AQ2124" s="64">
        <v>342</v>
      </c>
      <c r="AV2124" s="66"/>
      <c r="AX2124" s="66"/>
      <c r="AY2124" s="67" t="s">
        <v>16521</v>
      </c>
      <c r="BE2124" s="66"/>
    </row>
    <row r="2125" spans="1:58">
      <c r="A2125" s="9" t="str">
        <f t="shared" si="105"/>
        <v>2026-01</v>
      </c>
      <c r="B2125" s="9" t="str">
        <f>_xlfn.XLOOKUP(I2125,过机服务商重量差!A:A,过机服务商重量差!G:G)</f>
        <v>玉麒麟</v>
      </c>
      <c r="C2125" s="9" t="str">
        <f>IF(N2125="FBA","主营产品",IF(N2125="专线","专线",LOOKUP(1,0/((G2125&gt;=提成标准!D:D)*(G2125&lt;提成标准!E:E)),提成标准!C:C)))</f>
        <v>快递小货</v>
      </c>
      <c r="D2125" s="9">
        <f t="shared" si="106"/>
        <v>1</v>
      </c>
      <c r="E2125" s="9">
        <f>_xlfn.XLOOKUP(C2125,提成标准!C:C,提成标准!H:H,"")</f>
        <v>2</v>
      </c>
      <c r="F2125" s="9">
        <f t="shared" si="107"/>
        <v>2</v>
      </c>
      <c r="G2125" s="9">
        <f>_xlfn.XLOOKUP(I2125,过机服务商重量差!A:A,过机服务商重量差!L:L)</f>
        <v>14.5</v>
      </c>
      <c r="H2125" s="9" t="str">
        <f ca="1">IFERROR(LOOKUP(1,0/((B2125=名单!B:B)*(VALUE(AY2125)&gt;=名单!E:E)*(VALUE(AY2125)&lt;=名单!G:G)*(AA2125="正常走货")),名单!H:H),"否")</f>
        <v>否</v>
      </c>
      <c r="I2125" s="64" t="s">
        <v>6428</v>
      </c>
      <c r="J2125" s="64" t="s">
        <v>6430</v>
      </c>
      <c r="L2125" s="65" t="s">
        <v>24</v>
      </c>
      <c r="N2125" s="64" t="s">
        <v>18</v>
      </c>
      <c r="O2125" s="66"/>
      <c r="P2125" s="66"/>
      <c r="T2125" s="66"/>
      <c r="U2125" s="65" t="s">
        <v>211</v>
      </c>
      <c r="V2125" s="65" t="s">
        <v>14410</v>
      </c>
      <c r="W2125" s="66"/>
      <c r="Y2125" s="66"/>
      <c r="Z2125" s="66"/>
      <c r="AA2125" s="65" t="s">
        <v>14382</v>
      </c>
      <c r="AQ2125" s="64">
        <v>336</v>
      </c>
      <c r="AV2125" s="66"/>
      <c r="AX2125" s="66"/>
      <c r="AY2125" s="67" t="s">
        <v>16522</v>
      </c>
      <c r="BE2125" s="66"/>
    </row>
    <row r="2126" spans="1:58">
      <c r="A2126" s="9" t="str">
        <f t="shared" si="105"/>
        <v>2026-01</v>
      </c>
      <c r="B2126" s="9" t="str">
        <f>_xlfn.XLOOKUP(I2126,过机服务商重量差!A:A,过机服务商重量差!G:G)</f>
        <v>玉麒麟</v>
      </c>
      <c r="C2126" s="9" t="str">
        <f>IF(N2126="FBA","主营产品",IF(N2126="专线","专线",LOOKUP(1,0/((G2126&gt;=提成标准!D:D)*(G2126&lt;提成标准!E:E)),提成标准!C:C)))</f>
        <v>快递小货</v>
      </c>
      <c r="D2126" s="9">
        <f t="shared" si="106"/>
        <v>1</v>
      </c>
      <c r="E2126" s="9">
        <f>_xlfn.XLOOKUP(C2126,提成标准!C:C,提成标准!H:H,"")</f>
        <v>2</v>
      </c>
      <c r="F2126" s="9">
        <f t="shared" si="107"/>
        <v>2</v>
      </c>
      <c r="G2126" s="9">
        <f>_xlfn.XLOOKUP(I2126,过机服务商重量差!A:A,过机服务商重量差!L:L)</f>
        <v>14.5</v>
      </c>
      <c r="H2126" s="9" t="str">
        <f ca="1">IFERROR(LOOKUP(1,0/((B2126=名单!B:B)*(VALUE(AY2126)&gt;=名单!E:E)*(VALUE(AY2126)&lt;=名单!G:G)*(AA2126="正常走货")),名单!H:H),"否")</f>
        <v>否</v>
      </c>
      <c r="I2126" s="64" t="s">
        <v>6431</v>
      </c>
      <c r="J2126" s="64" t="s">
        <v>6433</v>
      </c>
      <c r="L2126" s="65" t="s">
        <v>24</v>
      </c>
      <c r="N2126" s="64" t="s">
        <v>18</v>
      </c>
      <c r="O2126" s="66"/>
      <c r="P2126" s="66"/>
      <c r="T2126" s="66"/>
      <c r="U2126" s="65" t="s">
        <v>211</v>
      </c>
      <c r="V2126" s="65" t="s">
        <v>14410</v>
      </c>
      <c r="W2126" s="66"/>
      <c r="Y2126" s="66"/>
      <c r="Z2126" s="66"/>
      <c r="AA2126" s="65" t="s">
        <v>14382</v>
      </c>
      <c r="AQ2126" s="64">
        <v>336</v>
      </c>
      <c r="AV2126" s="66"/>
      <c r="AX2126" s="66"/>
      <c r="AY2126" s="67" t="s">
        <v>16523</v>
      </c>
      <c r="BC2126" s="66"/>
      <c r="BE2126" s="66"/>
    </row>
    <row r="2127" spans="1:58">
      <c r="A2127" s="9" t="str">
        <f t="shared" si="105"/>
        <v>2026-01</v>
      </c>
      <c r="B2127" s="9" t="str">
        <f>_xlfn.XLOOKUP(I2127,过机服务商重量差!A:A,过机服务商重量差!G:G)</f>
        <v>玉麒麟</v>
      </c>
      <c r="C2127" s="9" t="str">
        <f>IF(N2127="FBA","主营产品",IF(N2127="专线","专线",LOOKUP(1,0/((G2127&gt;=提成标准!D:D)*(G2127&lt;提成标准!E:E)),提成标准!C:C)))</f>
        <v>快递小货</v>
      </c>
      <c r="D2127" s="9">
        <f t="shared" si="106"/>
        <v>1</v>
      </c>
      <c r="E2127" s="9">
        <f>_xlfn.XLOOKUP(C2127,提成标准!C:C,提成标准!H:H,"")</f>
        <v>2</v>
      </c>
      <c r="F2127" s="9">
        <f t="shared" si="107"/>
        <v>2</v>
      </c>
      <c r="G2127" s="9">
        <f>_xlfn.XLOOKUP(I2127,过机服务商重量差!A:A,过机服务商重量差!L:L)</f>
        <v>14.5</v>
      </c>
      <c r="H2127" s="9" t="str">
        <f ca="1">IFERROR(LOOKUP(1,0/((B2127=名单!B:B)*(VALUE(AY2127)&gt;=名单!E:E)*(VALUE(AY2127)&lt;=名单!G:G)*(AA2127="正常走货")),名单!H:H),"否")</f>
        <v>否</v>
      </c>
      <c r="I2127" s="64" t="s">
        <v>6434</v>
      </c>
      <c r="J2127" s="64" t="s">
        <v>6436</v>
      </c>
      <c r="L2127" s="65" t="s">
        <v>24</v>
      </c>
      <c r="N2127" s="64" t="s">
        <v>18</v>
      </c>
      <c r="O2127" s="66"/>
      <c r="P2127" s="66"/>
      <c r="T2127" s="66"/>
      <c r="U2127" s="65" t="s">
        <v>211</v>
      </c>
      <c r="V2127" s="65" t="s">
        <v>14410</v>
      </c>
      <c r="W2127" s="66"/>
      <c r="Y2127" s="66"/>
      <c r="Z2127" s="66"/>
      <c r="AA2127" s="65" t="s">
        <v>14382</v>
      </c>
      <c r="AQ2127" s="64">
        <v>390</v>
      </c>
      <c r="AV2127" s="66"/>
      <c r="AX2127" s="66"/>
      <c r="AY2127" s="67" t="s">
        <v>16524</v>
      </c>
      <c r="BC2127" s="66"/>
      <c r="BE2127" s="66"/>
    </row>
    <row r="2128" spans="1:58">
      <c r="A2128" s="9" t="str">
        <f t="shared" si="105"/>
        <v>2026-01</v>
      </c>
      <c r="B2128" s="9" t="str">
        <f>_xlfn.XLOOKUP(I2128,过机服务商重量差!A:A,过机服务商重量差!G:G)</f>
        <v>小旋风</v>
      </c>
      <c r="C2128" s="9" t="str">
        <f>IF(N2128="FBA","主营产品",IF(N2128="专线","专线",LOOKUP(1,0/((G2128&gt;=提成标准!D:D)*(G2128&lt;提成标准!E:E)),提成标准!C:C)))</f>
        <v>快递大货</v>
      </c>
      <c r="D2128" s="9">
        <f t="shared" si="106"/>
        <v>3358</v>
      </c>
      <c r="E2128" s="9">
        <f>_xlfn.XLOOKUP(C2128,提成标准!C:C,提成标准!H:H,"")</f>
        <v>0.1</v>
      </c>
      <c r="F2128" s="9">
        <f t="shared" si="107"/>
        <v>335.8</v>
      </c>
      <c r="G2128" s="9">
        <f>_xlfn.XLOOKUP(I2128,过机服务商重量差!A:A,过机服务商重量差!L:L)</f>
        <v>3358</v>
      </c>
      <c r="H2128" s="9" t="str">
        <f ca="1">IFERROR(LOOKUP(1,0/((B2128=名单!B:B)*(VALUE(AY2128)&gt;=名单!E:E)*(VALUE(AY2128)&lt;=名单!G:G)*(AA2128="正常走货")),名单!H:H),"否")</f>
        <v>否</v>
      </c>
      <c r="I2128" s="64" t="s">
        <v>6437</v>
      </c>
      <c r="J2128" s="64" t="s">
        <v>6439</v>
      </c>
      <c r="L2128" s="65" t="s">
        <v>453</v>
      </c>
      <c r="N2128" s="64" t="s">
        <v>18</v>
      </c>
      <c r="O2128" s="66"/>
      <c r="P2128" s="66"/>
      <c r="T2128" s="66"/>
      <c r="U2128" s="65" t="s">
        <v>161</v>
      </c>
      <c r="V2128" s="65" t="s">
        <v>14381</v>
      </c>
      <c r="W2128" s="66"/>
      <c r="Y2128" s="66"/>
      <c r="Z2128" s="66"/>
      <c r="AA2128" s="65" t="s">
        <v>14382</v>
      </c>
      <c r="AQ2128" s="64">
        <v>671.599999999999</v>
      </c>
      <c r="AV2128" s="66"/>
      <c r="AX2128" s="66"/>
      <c r="AY2128" s="67" t="s">
        <v>16525</v>
      </c>
      <c r="BE2128" s="66"/>
    </row>
    <row r="2129" spans="1:58">
      <c r="A2129" s="9" t="str">
        <f t="shared" si="105"/>
        <v>2026-01</v>
      </c>
      <c r="B2129" s="9" t="str">
        <f>_xlfn.XLOOKUP(I2129,过机服务商重量差!A:A,过机服务商重量差!G:G)</f>
        <v>玉麒麟</v>
      </c>
      <c r="C2129" s="9" t="str">
        <f>IF(N2129="FBA","主营产品",IF(N2129="专线","专线",LOOKUP(1,0/((G2129&gt;=提成标准!D:D)*(G2129&lt;提成标准!E:E)),提成标准!C:C)))</f>
        <v>快递大货</v>
      </c>
      <c r="D2129" s="9">
        <f t="shared" si="106"/>
        <v>104</v>
      </c>
      <c r="E2129" s="9">
        <f>_xlfn.XLOOKUP(C2129,提成标准!C:C,提成标准!H:H,"")</f>
        <v>0.1</v>
      </c>
      <c r="F2129" s="9">
        <f t="shared" si="107"/>
        <v>10.4</v>
      </c>
      <c r="G2129" s="9">
        <f>_xlfn.XLOOKUP(I2129,过机服务商重量差!A:A,过机服务商重量差!L:L)</f>
        <v>104</v>
      </c>
      <c r="H2129" s="9" t="str">
        <f ca="1">IFERROR(LOOKUP(1,0/((B2129=名单!B:B)*(VALUE(AY2129)&gt;=名单!E:E)*(VALUE(AY2129)&lt;=名单!G:G)*(AA2129="正常走货")),名单!H:H),"否")</f>
        <v>否</v>
      </c>
      <c r="I2129" s="64" t="s">
        <v>6440</v>
      </c>
      <c r="J2129" s="64" t="s">
        <v>6442</v>
      </c>
      <c r="L2129" s="65" t="s">
        <v>256</v>
      </c>
      <c r="N2129" s="64" t="s">
        <v>18</v>
      </c>
      <c r="O2129" s="66"/>
      <c r="P2129" s="66"/>
      <c r="T2129" s="66"/>
      <c r="U2129" s="65" t="s">
        <v>292</v>
      </c>
      <c r="V2129" s="65" t="s">
        <v>14413</v>
      </c>
      <c r="W2129" s="66"/>
      <c r="Y2129" s="66"/>
      <c r="Z2129" s="66"/>
      <c r="AA2129" s="65" t="s">
        <v>14382</v>
      </c>
      <c r="AQ2129" s="64">
        <v>843.8</v>
      </c>
      <c r="AU2129" s="66"/>
      <c r="AV2129" s="66"/>
      <c r="AX2129" s="66"/>
      <c r="AY2129" s="67" t="s">
        <v>16526</v>
      </c>
      <c r="BC2129" s="66"/>
      <c r="BE2129" s="66"/>
    </row>
    <row r="2130" spans="1:58">
      <c r="A2130" s="9" t="str">
        <f t="shared" si="105"/>
        <v>2026-01</v>
      </c>
      <c r="B2130" s="9" t="str">
        <f>_xlfn.XLOOKUP(I2130,过机服务商重量差!A:A,过机服务商重量差!G:G)</f>
        <v>帅时莹</v>
      </c>
      <c r="C2130" s="9" t="str">
        <f>IF(N2130="FBA","主营产品",IF(N2130="专线","专线",LOOKUP(1,0/((G2130&gt;=提成标准!D:D)*(G2130&lt;提成标准!E:E)),提成标准!C:C)))</f>
        <v>快递小货</v>
      </c>
      <c r="D2130" s="9">
        <f t="shared" si="106"/>
        <v>1</v>
      </c>
      <c r="E2130" s="9">
        <f>_xlfn.XLOOKUP(C2130,提成标准!C:C,提成标准!H:H,"")</f>
        <v>2</v>
      </c>
      <c r="F2130" s="9">
        <f t="shared" si="107"/>
        <v>2</v>
      </c>
      <c r="G2130" s="9">
        <f>_xlfn.XLOOKUP(I2130,过机服务商重量差!A:A,过机服务商重量差!L:L)</f>
        <v>0.5</v>
      </c>
      <c r="H2130" s="9" t="str">
        <f ca="1">IFERROR(LOOKUP(1,0/((B2130=名单!B:B)*(VALUE(AY2130)&gt;=名单!E:E)*(VALUE(AY2130)&lt;=名单!G:G)*(AA2130="正常走货")),名单!H:H),"否")</f>
        <v>否</v>
      </c>
      <c r="I2130" s="64" t="s">
        <v>6443</v>
      </c>
      <c r="J2130" s="64" t="s">
        <v>6445</v>
      </c>
      <c r="L2130" s="65" t="s">
        <v>140</v>
      </c>
      <c r="N2130" s="64" t="s">
        <v>18</v>
      </c>
      <c r="O2130" s="66"/>
      <c r="P2130" s="66"/>
      <c r="T2130" s="66"/>
      <c r="U2130" s="65" t="s">
        <v>199</v>
      </c>
      <c r="V2130" s="65" t="s">
        <v>14442</v>
      </c>
      <c r="W2130" s="66"/>
      <c r="Y2130" s="66"/>
      <c r="Z2130" s="66"/>
      <c r="AA2130" s="65" t="s">
        <v>14382</v>
      </c>
      <c r="AQ2130" s="64">
        <v>63.82</v>
      </c>
      <c r="AV2130" s="66"/>
      <c r="AX2130" s="66"/>
      <c r="AY2130" s="67" t="s">
        <v>16527</v>
      </c>
      <c r="BE2130" s="66"/>
    </row>
    <row r="2131" spans="1:58">
      <c r="A2131" s="9" t="str">
        <f t="shared" si="105"/>
        <v>2026-01</v>
      </c>
      <c r="B2131" s="9" t="str">
        <f>_xlfn.XLOOKUP(I2131,过机服务商重量差!A:A,过机服务商重量差!G:G)</f>
        <v>帅时莹</v>
      </c>
      <c r="C2131" s="9" t="str">
        <f>IF(N2131="FBA","主营产品",IF(N2131="专线","专线",LOOKUP(1,0/((G2131&gt;=提成标准!D:D)*(G2131&lt;提成标准!E:E)),提成标准!C:C)))</f>
        <v>快递小货</v>
      </c>
      <c r="D2131" s="9">
        <f t="shared" si="106"/>
        <v>1</v>
      </c>
      <c r="E2131" s="9">
        <f>_xlfn.XLOOKUP(C2131,提成标准!C:C,提成标准!H:H,"")</f>
        <v>2</v>
      </c>
      <c r="F2131" s="9">
        <f t="shared" si="107"/>
        <v>2</v>
      </c>
      <c r="G2131" s="9">
        <f>_xlfn.XLOOKUP(I2131,过机服务商重量差!A:A,过机服务商重量差!L:L)</f>
        <v>10</v>
      </c>
      <c r="H2131" s="9" t="str">
        <f ca="1">IFERROR(LOOKUP(1,0/((B2131=名单!B:B)*(VALUE(AY2131)&gt;=名单!E:E)*(VALUE(AY2131)&lt;=名单!G:G)*(AA2131="正常走货")),名单!H:H),"否")</f>
        <v>否</v>
      </c>
      <c r="I2131" s="64" t="s">
        <v>6446</v>
      </c>
      <c r="J2131" s="64" t="s">
        <v>6448</v>
      </c>
      <c r="L2131" s="65" t="s">
        <v>140</v>
      </c>
      <c r="N2131" s="64" t="s">
        <v>18</v>
      </c>
      <c r="O2131" s="66"/>
      <c r="P2131" s="66"/>
      <c r="T2131" s="66"/>
      <c r="U2131" s="65" t="s">
        <v>199</v>
      </c>
      <c r="V2131" s="65" t="s">
        <v>14442</v>
      </c>
      <c r="W2131" s="66"/>
      <c r="Y2131" s="66"/>
      <c r="Z2131" s="66"/>
      <c r="AA2131" s="65" t="s">
        <v>14382</v>
      </c>
      <c r="AQ2131" s="64">
        <v>82.95</v>
      </c>
      <c r="AV2131" s="66"/>
      <c r="AX2131" s="66"/>
      <c r="AY2131" s="67" t="s">
        <v>16528</v>
      </c>
      <c r="BE2131" s="66"/>
    </row>
    <row r="2132" spans="1:58">
      <c r="A2132" s="9" t="str">
        <f t="shared" si="105"/>
        <v>2026-01</v>
      </c>
      <c r="B2132" s="9" t="str">
        <f>_xlfn.XLOOKUP(I2132,过机服务商重量差!A:A,过机服务商重量差!G:G)</f>
        <v>玉麒麟</v>
      </c>
      <c r="C2132" s="9" t="str">
        <f>IF(N2132="FBA","主营产品",IF(N2132="专线","专线",LOOKUP(1,0/((G2132&gt;=提成标准!D:D)*(G2132&lt;提成标准!E:E)),提成标准!C:C)))</f>
        <v>快递大货</v>
      </c>
      <c r="D2132" s="9">
        <f t="shared" si="106"/>
        <v>21</v>
      </c>
      <c r="E2132" s="9">
        <f>_xlfn.XLOOKUP(C2132,提成标准!C:C,提成标准!H:H,"")</f>
        <v>0.1</v>
      </c>
      <c r="F2132" s="9">
        <f t="shared" si="107"/>
        <v>2.1</v>
      </c>
      <c r="G2132" s="9">
        <f>_xlfn.XLOOKUP(I2132,过机服务商重量差!A:A,过机服务商重量差!L:L)</f>
        <v>21</v>
      </c>
      <c r="H2132" s="9" t="str">
        <f ca="1">IFERROR(LOOKUP(1,0/((B2132=名单!B:B)*(VALUE(AY2132)&gt;=名单!E:E)*(VALUE(AY2132)&lt;=名单!G:G)*(AA2132="正常走货")),名单!H:H),"否")</f>
        <v>否</v>
      </c>
      <c r="I2132" s="64" t="s">
        <v>6449</v>
      </c>
      <c r="J2132" s="64" t="s">
        <v>6451</v>
      </c>
      <c r="L2132" s="65" t="s">
        <v>17</v>
      </c>
      <c r="N2132" s="64" t="s">
        <v>18</v>
      </c>
      <c r="O2132" s="66"/>
      <c r="P2132" s="66"/>
      <c r="T2132" s="66"/>
      <c r="U2132" s="65" t="s">
        <v>199</v>
      </c>
      <c r="V2132" s="65" t="s">
        <v>14442</v>
      </c>
      <c r="W2132" s="66"/>
      <c r="Y2132" s="66"/>
      <c r="Z2132" s="66"/>
      <c r="AA2132" s="65" t="s">
        <v>14382</v>
      </c>
      <c r="AQ2132" s="64">
        <v>338.1</v>
      </c>
      <c r="AV2132" s="66"/>
      <c r="AX2132" s="66"/>
      <c r="AY2132" s="67" t="s">
        <v>16529</v>
      </c>
      <c r="BE2132" s="66"/>
    </row>
    <row r="2133" spans="1:58">
      <c r="A2133" s="9" t="str">
        <f t="shared" si="105"/>
        <v>2026-01</v>
      </c>
      <c r="B2133" s="9" t="str">
        <f>_xlfn.XLOOKUP(I2133,过机服务商重量差!A:A,过机服务商重量差!G:G)</f>
        <v>玉麒麟</v>
      </c>
      <c r="C2133" s="9" t="str">
        <f>IF(N2133="FBA","主营产品",IF(N2133="专线","专线",LOOKUP(1,0/((G2133&gt;=提成标准!D:D)*(G2133&lt;提成标准!E:E)),提成标准!C:C)))</f>
        <v>快递小货</v>
      </c>
      <c r="D2133" s="9">
        <f t="shared" si="106"/>
        <v>1</v>
      </c>
      <c r="E2133" s="9">
        <f>_xlfn.XLOOKUP(C2133,提成标准!C:C,提成标准!H:H,"")</f>
        <v>2</v>
      </c>
      <c r="F2133" s="9">
        <f t="shared" si="107"/>
        <v>2</v>
      </c>
      <c r="G2133" s="9">
        <f>_xlfn.XLOOKUP(I2133,过机服务商重量差!A:A,过机服务商重量差!L:L)</f>
        <v>2.5</v>
      </c>
      <c r="H2133" s="9" t="str">
        <f ca="1">IFERROR(LOOKUP(1,0/((B2133=名单!B:B)*(VALUE(AY2133)&gt;=名单!E:E)*(VALUE(AY2133)&lt;=名单!G:G)*(AA2133="正常走货")),名单!H:H),"否")</f>
        <v>否</v>
      </c>
      <c r="I2133" s="64" t="s">
        <v>6452</v>
      </c>
      <c r="J2133" s="64" t="s">
        <v>6454</v>
      </c>
      <c r="L2133" s="65" t="s">
        <v>24</v>
      </c>
      <c r="N2133" s="64" t="s">
        <v>18</v>
      </c>
      <c r="O2133" s="66"/>
      <c r="P2133" s="66"/>
      <c r="T2133" s="66"/>
      <c r="U2133" s="65" t="s">
        <v>1262</v>
      </c>
      <c r="V2133" s="65" t="s">
        <v>14385</v>
      </c>
      <c r="W2133" s="66"/>
      <c r="Y2133" s="66"/>
      <c r="Z2133" s="66"/>
      <c r="AA2133" s="65" t="s">
        <v>14382</v>
      </c>
      <c r="AQ2133" s="64">
        <v>109.2</v>
      </c>
      <c r="AU2133" s="66"/>
      <c r="AV2133" s="66"/>
      <c r="AW2133" s="66"/>
      <c r="AX2133" s="66"/>
      <c r="AY2133" s="67" t="s">
        <v>16530</v>
      </c>
      <c r="BE2133" s="66"/>
    </row>
    <row r="2134" spans="1:58">
      <c r="A2134" s="9" t="str">
        <f t="shared" si="105"/>
        <v>2026-01</v>
      </c>
      <c r="B2134" s="9" t="str">
        <f>_xlfn.XLOOKUP(I2134,过机服务商重量差!A:A,过机服务商重量差!G:G)</f>
        <v>玉麒麟</v>
      </c>
      <c r="C2134" s="9" t="str">
        <f>IF(N2134="FBA","主营产品",IF(N2134="专线","专线",LOOKUP(1,0/((G2134&gt;=提成标准!D:D)*(G2134&lt;提成标准!E:E)),提成标准!C:C)))</f>
        <v>快递小货</v>
      </c>
      <c r="D2134" s="9">
        <f t="shared" si="106"/>
        <v>1</v>
      </c>
      <c r="E2134" s="9">
        <f>_xlfn.XLOOKUP(C2134,提成标准!C:C,提成标准!H:H,"")</f>
        <v>2</v>
      </c>
      <c r="F2134" s="9">
        <f t="shared" si="107"/>
        <v>2</v>
      </c>
      <c r="G2134" s="9">
        <f>_xlfn.XLOOKUP(I2134,过机服务商重量差!A:A,过机服务商重量差!L:L)</f>
        <v>1</v>
      </c>
      <c r="H2134" s="9" t="str">
        <f ca="1">IFERROR(LOOKUP(1,0/((B2134=名单!B:B)*(VALUE(AY2134)&gt;=名单!E:E)*(VALUE(AY2134)&lt;=名单!G:G)*(AA2134="正常走货")),名单!H:H),"否")</f>
        <v>否</v>
      </c>
      <c r="I2134" s="64" t="s">
        <v>6455</v>
      </c>
      <c r="J2134" s="64" t="s">
        <v>6457</v>
      </c>
      <c r="L2134" s="65" t="s">
        <v>17</v>
      </c>
      <c r="N2134" s="64" t="s">
        <v>18</v>
      </c>
      <c r="O2134" s="66"/>
      <c r="P2134" s="66"/>
      <c r="T2134" s="66"/>
      <c r="U2134" s="65" t="s">
        <v>328</v>
      </c>
      <c r="V2134" s="65" t="s">
        <v>14385</v>
      </c>
      <c r="W2134" s="66"/>
      <c r="Y2134" s="66"/>
      <c r="Z2134" s="66"/>
      <c r="AA2134" s="65" t="s">
        <v>14382</v>
      </c>
      <c r="AQ2134" s="64">
        <v>37</v>
      </c>
      <c r="AU2134" s="66"/>
      <c r="AV2134" s="66"/>
      <c r="AW2134" s="66"/>
      <c r="AX2134" s="66"/>
      <c r="AY2134" s="67" t="s">
        <v>16531</v>
      </c>
      <c r="BE2134" s="66"/>
      <c r="BF2134" s="66"/>
    </row>
    <row r="2135" spans="1:58">
      <c r="A2135" s="9" t="str">
        <f t="shared" si="105"/>
        <v>2026-01</v>
      </c>
      <c r="B2135" s="9" t="str">
        <f>_xlfn.XLOOKUP(I2135,过机服务商重量差!A:A,过机服务商重量差!G:G)</f>
        <v>玉麒麟</v>
      </c>
      <c r="C2135" s="9" t="str">
        <f>IF(N2135="FBA","主营产品",IF(N2135="专线","专线",LOOKUP(1,0/((G2135&gt;=提成标准!D:D)*(G2135&lt;提成标准!E:E)),提成标准!C:C)))</f>
        <v>快递小货</v>
      </c>
      <c r="D2135" s="9">
        <f t="shared" si="106"/>
        <v>1</v>
      </c>
      <c r="E2135" s="9">
        <f>_xlfn.XLOOKUP(C2135,提成标准!C:C,提成标准!H:H,"")</f>
        <v>2</v>
      </c>
      <c r="F2135" s="9">
        <f t="shared" si="107"/>
        <v>2</v>
      </c>
      <c r="G2135" s="9">
        <f>_xlfn.XLOOKUP(I2135,过机服务商重量差!A:A,过机服务商重量差!L:L)</f>
        <v>6.5</v>
      </c>
      <c r="H2135" s="9" t="str">
        <f ca="1">IFERROR(LOOKUP(1,0/((B2135=名单!B:B)*(VALUE(AY2135)&gt;=名单!E:E)*(VALUE(AY2135)&lt;=名单!G:G)*(AA2135="正常走货")),名单!H:H),"否")</f>
        <v>否</v>
      </c>
      <c r="I2135" s="64" t="s">
        <v>6458</v>
      </c>
      <c r="J2135" s="64" t="s">
        <v>6460</v>
      </c>
      <c r="L2135" s="65" t="s">
        <v>17</v>
      </c>
      <c r="N2135" s="64" t="s">
        <v>18</v>
      </c>
      <c r="O2135" s="66"/>
      <c r="P2135" s="66"/>
      <c r="T2135" s="66"/>
      <c r="U2135" s="65" t="s">
        <v>767</v>
      </c>
      <c r="V2135" s="65" t="s">
        <v>14385</v>
      </c>
      <c r="W2135" s="66"/>
      <c r="Y2135" s="66"/>
      <c r="Z2135" s="66"/>
      <c r="AA2135" s="65" t="s">
        <v>14382</v>
      </c>
      <c r="AQ2135" s="64">
        <v>80.6</v>
      </c>
      <c r="AU2135" s="66"/>
      <c r="AV2135" s="66"/>
      <c r="AW2135" s="66"/>
      <c r="AX2135" s="66"/>
      <c r="AY2135" s="67" t="s">
        <v>16532</v>
      </c>
      <c r="BE2135" s="66"/>
    </row>
    <row r="2136" spans="1:58">
      <c r="A2136" s="9" t="str">
        <f t="shared" si="105"/>
        <v>2026-01</v>
      </c>
      <c r="B2136" s="9" t="str">
        <f>_xlfn.XLOOKUP(I2136,过机服务商重量差!A:A,过机服务商重量差!G:G)</f>
        <v>风清扬</v>
      </c>
      <c r="C2136" s="9" t="str">
        <f>IF(N2136="FBA","主营产品",IF(N2136="专线","专线",LOOKUP(1,0/((G2136&gt;=提成标准!D:D)*(G2136&lt;提成标准!E:E)),提成标准!C:C)))</f>
        <v>快递大货</v>
      </c>
      <c r="D2136" s="9">
        <f t="shared" si="106"/>
        <v>49</v>
      </c>
      <c r="E2136" s="9">
        <f>_xlfn.XLOOKUP(C2136,提成标准!C:C,提成标准!H:H,"")</f>
        <v>0.1</v>
      </c>
      <c r="F2136" s="9">
        <f t="shared" si="107"/>
        <v>4.9</v>
      </c>
      <c r="G2136" s="9">
        <f>_xlfn.XLOOKUP(I2136,过机服务商重量差!A:A,过机服务商重量差!L:L)</f>
        <v>49</v>
      </c>
      <c r="H2136" s="9" t="str">
        <f ca="1">IFERROR(LOOKUP(1,0/((B2136=名单!B:B)*(VALUE(AY2136)&gt;=名单!E:E)*(VALUE(AY2136)&lt;=名单!G:G)*(AA2136="正常走货")),名单!H:H),"否")</f>
        <v>否</v>
      </c>
      <c r="I2136" s="64" t="s">
        <v>6461</v>
      </c>
      <c r="J2136" s="64" t="s">
        <v>6463</v>
      </c>
      <c r="L2136" s="65" t="s">
        <v>144</v>
      </c>
      <c r="N2136" s="64" t="s">
        <v>18</v>
      </c>
      <c r="O2136" s="66"/>
      <c r="P2136" s="66"/>
      <c r="T2136" s="66"/>
      <c r="U2136" s="65" t="s">
        <v>767</v>
      </c>
      <c r="V2136" s="65" t="s">
        <v>14385</v>
      </c>
      <c r="W2136" s="66"/>
      <c r="Y2136" s="66"/>
      <c r="Z2136" s="66"/>
      <c r="AA2136" s="65" t="s">
        <v>14382</v>
      </c>
      <c r="AQ2136" s="64">
        <v>49</v>
      </c>
      <c r="AV2136" s="66"/>
      <c r="AX2136" s="66"/>
      <c r="AY2136" s="67" t="s">
        <v>16533</v>
      </c>
      <c r="BE2136" s="66"/>
    </row>
    <row r="2137" spans="1:58">
      <c r="A2137" s="9" t="str">
        <f t="shared" si="105"/>
        <v>2026-01</v>
      </c>
      <c r="B2137" s="9" t="str">
        <f>_xlfn.XLOOKUP(I2137,过机服务商重量差!A:A,过机服务商重量差!G:G)</f>
        <v>玉麒麟</v>
      </c>
      <c r="C2137" s="9" t="str">
        <f>IF(N2137="FBA","主营产品",IF(N2137="专线","专线",LOOKUP(1,0/((G2137&gt;=提成标准!D:D)*(G2137&lt;提成标准!E:E)),提成标准!C:C)))</f>
        <v>快递大货</v>
      </c>
      <c r="D2137" s="9">
        <f t="shared" si="106"/>
        <v>47</v>
      </c>
      <c r="E2137" s="9">
        <f>_xlfn.XLOOKUP(C2137,提成标准!C:C,提成标准!H:H,"")</f>
        <v>0.1</v>
      </c>
      <c r="F2137" s="9">
        <f t="shared" si="107"/>
        <v>4.7</v>
      </c>
      <c r="G2137" s="9">
        <f>_xlfn.XLOOKUP(I2137,过机服务商重量差!A:A,过机服务商重量差!L:L)</f>
        <v>47</v>
      </c>
      <c r="H2137" s="9" t="str">
        <f ca="1">IFERROR(LOOKUP(1,0/((B2137=名单!B:B)*(VALUE(AY2137)&gt;=名单!E:E)*(VALUE(AY2137)&lt;=名单!G:G)*(AA2137="正常走货")),名单!H:H),"否")</f>
        <v>否</v>
      </c>
      <c r="I2137" s="64" t="s">
        <v>6464</v>
      </c>
      <c r="J2137" s="64" t="s">
        <v>6466</v>
      </c>
      <c r="L2137" s="65" t="s">
        <v>24</v>
      </c>
      <c r="N2137" s="64" t="s">
        <v>18</v>
      </c>
      <c r="O2137" s="66"/>
      <c r="P2137" s="66"/>
      <c r="T2137" s="66"/>
      <c r="U2137" s="65" t="s">
        <v>211</v>
      </c>
      <c r="V2137" s="65" t="s">
        <v>14410</v>
      </c>
      <c r="W2137" s="66"/>
      <c r="Y2137" s="66"/>
      <c r="Z2137" s="66"/>
      <c r="AA2137" s="65" t="s">
        <v>14382</v>
      </c>
      <c r="AQ2137" s="64">
        <v>1005.2</v>
      </c>
      <c r="AV2137" s="66"/>
      <c r="AX2137" s="66"/>
      <c r="AY2137" s="67" t="s">
        <v>16534</v>
      </c>
      <c r="BE2137" s="66"/>
    </row>
    <row r="2138" spans="1:58">
      <c r="A2138" s="9" t="str">
        <f t="shared" si="105"/>
        <v>2026-01</v>
      </c>
      <c r="B2138" s="9" t="str">
        <f>_xlfn.XLOOKUP(I2138,过机服务商重量差!A:A,过机服务商重量差!G:G)</f>
        <v>玉麒麟</v>
      </c>
      <c r="C2138" s="9" t="str">
        <f>IF(N2138="FBA","主营产品",IF(N2138="专线","专线",LOOKUP(1,0/((G2138&gt;=提成标准!D:D)*(G2138&lt;提成标准!E:E)),提成标准!C:C)))</f>
        <v>快递大货</v>
      </c>
      <c r="D2138" s="9">
        <f t="shared" si="106"/>
        <v>45</v>
      </c>
      <c r="E2138" s="9">
        <f>_xlfn.XLOOKUP(C2138,提成标准!C:C,提成标准!H:H,"")</f>
        <v>0.1</v>
      </c>
      <c r="F2138" s="9">
        <f t="shared" si="107"/>
        <v>4.5</v>
      </c>
      <c r="G2138" s="9">
        <f>_xlfn.XLOOKUP(I2138,过机服务商重量差!A:A,过机服务商重量差!L:L)</f>
        <v>45</v>
      </c>
      <c r="H2138" s="9" t="str">
        <f ca="1">IFERROR(LOOKUP(1,0/((B2138=名单!B:B)*(VALUE(AY2138)&gt;=名单!E:E)*(VALUE(AY2138)&lt;=名单!G:G)*(AA2138="正常走货")),名单!H:H),"否")</f>
        <v>否</v>
      </c>
      <c r="I2138" s="64" t="s">
        <v>6467</v>
      </c>
      <c r="J2138" s="64" t="s">
        <v>6469</v>
      </c>
      <c r="L2138" s="65" t="s">
        <v>24</v>
      </c>
      <c r="N2138" s="64" t="s">
        <v>18</v>
      </c>
      <c r="O2138" s="66"/>
      <c r="P2138" s="66"/>
      <c r="T2138" s="66"/>
      <c r="U2138" s="65" t="s">
        <v>211</v>
      </c>
      <c r="V2138" s="65" t="s">
        <v>14410</v>
      </c>
      <c r="W2138" s="66"/>
      <c r="Y2138" s="66"/>
      <c r="Z2138" s="66"/>
      <c r="AA2138" s="65" t="s">
        <v>14382</v>
      </c>
      <c r="AQ2138" s="64">
        <v>229.2</v>
      </c>
      <c r="AV2138" s="66"/>
      <c r="AX2138" s="66"/>
      <c r="AY2138" s="67" t="s">
        <v>16535</v>
      </c>
      <c r="BE2138" s="66"/>
    </row>
    <row r="2139" spans="1:58">
      <c r="A2139" s="9" t="str">
        <f t="shared" si="105"/>
        <v>2026-01</v>
      </c>
      <c r="B2139" s="9" t="str">
        <f>_xlfn.XLOOKUP(I2139,过机服务商重量差!A:A,过机服务商重量差!G:G)</f>
        <v>玉麒麟</v>
      </c>
      <c r="C2139" s="9" t="str">
        <f>IF(N2139="FBA","主营产品",IF(N2139="专线","专线",LOOKUP(1,0/((G2139&gt;=提成标准!D:D)*(G2139&lt;提成标准!E:E)),提成标准!C:C)))</f>
        <v>快递大货</v>
      </c>
      <c r="D2139" s="9">
        <f t="shared" si="106"/>
        <v>47</v>
      </c>
      <c r="E2139" s="9">
        <f>_xlfn.XLOOKUP(C2139,提成标准!C:C,提成标准!H:H,"")</f>
        <v>0.1</v>
      </c>
      <c r="F2139" s="9">
        <f t="shared" si="107"/>
        <v>4.7</v>
      </c>
      <c r="G2139" s="9">
        <f>_xlfn.XLOOKUP(I2139,过机服务商重量差!A:A,过机服务商重量差!L:L)</f>
        <v>47</v>
      </c>
      <c r="H2139" s="9" t="str">
        <f ca="1">IFERROR(LOOKUP(1,0/((B2139=名单!B:B)*(VALUE(AY2139)&gt;=名单!E:E)*(VALUE(AY2139)&lt;=名单!G:G)*(AA2139="正常走货")),名单!H:H),"否")</f>
        <v>否</v>
      </c>
      <c r="I2139" s="64" t="s">
        <v>6470</v>
      </c>
      <c r="J2139" s="64" t="s">
        <v>6472</v>
      </c>
      <c r="L2139" s="65" t="s">
        <v>24</v>
      </c>
      <c r="N2139" s="64" t="s">
        <v>18</v>
      </c>
      <c r="O2139" s="66"/>
      <c r="P2139" s="66"/>
      <c r="T2139" s="66"/>
      <c r="U2139" s="65" t="s">
        <v>211</v>
      </c>
      <c r="V2139" s="65" t="s">
        <v>14410</v>
      </c>
      <c r="W2139" s="66"/>
      <c r="Y2139" s="66"/>
      <c r="Z2139" s="66"/>
      <c r="AA2139" s="65" t="s">
        <v>14382</v>
      </c>
      <c r="AQ2139" s="64">
        <v>908.2</v>
      </c>
      <c r="AV2139" s="66"/>
      <c r="AX2139" s="66"/>
      <c r="AY2139" s="67" t="s">
        <v>16536</v>
      </c>
      <c r="BC2139" s="66"/>
      <c r="BE2139" s="66"/>
    </row>
    <row r="2140" spans="1:58">
      <c r="A2140" s="9" t="str">
        <f t="shared" si="105"/>
        <v>2026-01</v>
      </c>
      <c r="B2140" s="9" t="str">
        <f>_xlfn.XLOOKUP(I2140,过机服务商重量差!A:A,过机服务商重量差!G:G)</f>
        <v>玉麒麟</v>
      </c>
      <c r="C2140" s="9" t="str">
        <f>IF(N2140="FBA","主营产品",IF(N2140="专线","专线",LOOKUP(1,0/((G2140&gt;=提成标准!D:D)*(G2140&lt;提成标准!E:E)),提成标准!C:C)))</f>
        <v>快递小货</v>
      </c>
      <c r="D2140" s="9">
        <f t="shared" si="106"/>
        <v>1</v>
      </c>
      <c r="E2140" s="9">
        <f>_xlfn.XLOOKUP(C2140,提成标准!C:C,提成标准!H:H,"")</f>
        <v>2</v>
      </c>
      <c r="F2140" s="9">
        <f t="shared" si="107"/>
        <v>2</v>
      </c>
      <c r="G2140" s="9">
        <f>_xlfn.XLOOKUP(I2140,过机服务商重量差!A:A,过机服务商重量差!L:L)</f>
        <v>2.5</v>
      </c>
      <c r="H2140" s="9" t="str">
        <f ca="1">IFERROR(LOOKUP(1,0/((B2140=名单!B:B)*(VALUE(AY2140)&gt;=名单!E:E)*(VALUE(AY2140)&lt;=名单!G:G)*(AA2140="正常走货")),名单!H:H),"否")</f>
        <v>否</v>
      </c>
      <c r="I2140" s="64" t="s">
        <v>6473</v>
      </c>
      <c r="J2140" s="64" t="s">
        <v>6475</v>
      </c>
      <c r="L2140" s="65" t="s">
        <v>17</v>
      </c>
      <c r="N2140" s="64" t="s">
        <v>18</v>
      </c>
      <c r="O2140" s="66"/>
      <c r="P2140" s="66"/>
      <c r="T2140" s="66"/>
      <c r="U2140" s="65" t="s">
        <v>864</v>
      </c>
      <c r="V2140" s="65" t="s">
        <v>14389</v>
      </c>
      <c r="W2140" s="66"/>
      <c r="Y2140" s="66"/>
      <c r="Z2140" s="66"/>
      <c r="AA2140" s="65" t="s">
        <v>14382</v>
      </c>
      <c r="AQ2140" s="64">
        <v>50.5</v>
      </c>
      <c r="AU2140" s="66"/>
      <c r="AV2140" s="66"/>
      <c r="AW2140" s="66"/>
      <c r="AX2140" s="66"/>
      <c r="AY2140" s="67" t="s">
        <v>16537</v>
      </c>
      <c r="BC2140" s="66"/>
      <c r="BE2140" s="66"/>
      <c r="BF2140" s="66"/>
    </row>
    <row r="2141" spans="1:58">
      <c r="A2141" s="9" t="str">
        <f t="shared" si="105"/>
        <v>2026-01</v>
      </c>
      <c r="B2141" s="9" t="str">
        <f>_xlfn.XLOOKUP(I2141,过机服务商重量差!A:A,过机服务商重量差!G:G)</f>
        <v>玉麒麟</v>
      </c>
      <c r="C2141" s="9" t="str">
        <f>IF(N2141="FBA","主营产品",IF(N2141="专线","专线",LOOKUP(1,0/((G2141&gt;=提成标准!D:D)*(G2141&lt;提成标准!E:E)),提成标准!C:C)))</f>
        <v>快递小货</v>
      </c>
      <c r="D2141" s="9">
        <f t="shared" si="106"/>
        <v>1</v>
      </c>
      <c r="E2141" s="9">
        <f>_xlfn.XLOOKUP(C2141,提成标准!C:C,提成标准!H:H,"")</f>
        <v>2</v>
      </c>
      <c r="F2141" s="9">
        <f t="shared" si="107"/>
        <v>2</v>
      </c>
      <c r="G2141" s="9">
        <f>_xlfn.XLOOKUP(I2141,过机服务商重量差!A:A,过机服务商重量差!L:L)</f>
        <v>1.5</v>
      </c>
      <c r="H2141" s="9" t="str">
        <f ca="1">IFERROR(LOOKUP(1,0/((B2141=名单!B:B)*(VALUE(AY2141)&gt;=名单!E:E)*(VALUE(AY2141)&lt;=名单!G:G)*(AA2141="正常走货")),名单!H:H),"否")</f>
        <v>否</v>
      </c>
      <c r="I2141" s="64" t="s">
        <v>6476</v>
      </c>
      <c r="J2141" s="64" t="s">
        <v>6478</v>
      </c>
      <c r="L2141" s="65" t="s">
        <v>17</v>
      </c>
      <c r="N2141" s="64" t="s">
        <v>18</v>
      </c>
      <c r="O2141" s="66"/>
      <c r="P2141" s="66"/>
      <c r="T2141" s="66"/>
      <c r="U2141" s="65" t="s">
        <v>864</v>
      </c>
      <c r="V2141" s="65" t="s">
        <v>14389</v>
      </c>
      <c r="W2141" s="66"/>
      <c r="Y2141" s="66"/>
      <c r="Z2141" s="66"/>
      <c r="AA2141" s="65" t="s">
        <v>14382</v>
      </c>
      <c r="AB2141" s="66"/>
      <c r="AQ2141" s="64">
        <v>50.6</v>
      </c>
      <c r="AV2141" s="66"/>
      <c r="AX2141" s="66"/>
      <c r="AY2141" s="67" t="s">
        <v>16538</v>
      </c>
      <c r="BC2141" s="66"/>
      <c r="BE2141" s="66"/>
    </row>
    <row r="2142" spans="1:58">
      <c r="A2142" s="9" t="str">
        <f t="shared" si="105"/>
        <v>2026-01</v>
      </c>
      <c r="B2142" s="9" t="str">
        <f>_xlfn.XLOOKUP(I2142,过机服务商重量差!A:A,过机服务商重量差!G:G)</f>
        <v>玉麒麟</v>
      </c>
      <c r="C2142" s="9" t="str">
        <f>IF(N2142="FBA","主营产品",IF(N2142="专线","专线",LOOKUP(1,0/((G2142&gt;=提成标准!D:D)*(G2142&lt;提成标准!E:E)),提成标准!C:C)))</f>
        <v>快递小货</v>
      </c>
      <c r="D2142" s="9">
        <f t="shared" si="106"/>
        <v>1</v>
      </c>
      <c r="E2142" s="9">
        <f>_xlfn.XLOOKUP(C2142,提成标准!C:C,提成标准!H:H,"")</f>
        <v>2</v>
      </c>
      <c r="F2142" s="9">
        <f t="shared" si="107"/>
        <v>2</v>
      </c>
      <c r="G2142" s="9">
        <f>_xlfn.XLOOKUP(I2142,过机服务商重量差!A:A,过机服务商重量差!L:L)</f>
        <v>1.5</v>
      </c>
      <c r="H2142" s="9" t="str">
        <f ca="1">IFERROR(LOOKUP(1,0/((B2142=名单!B:B)*(VALUE(AY2142)&gt;=名单!E:E)*(VALUE(AY2142)&lt;=名单!G:G)*(AA2142="正常走货")),名单!H:H),"否")</f>
        <v>否</v>
      </c>
      <c r="I2142" s="64" t="s">
        <v>6479</v>
      </c>
      <c r="J2142" s="64" t="s">
        <v>6481</v>
      </c>
      <c r="L2142" s="65" t="s">
        <v>17</v>
      </c>
      <c r="N2142" s="64" t="s">
        <v>18</v>
      </c>
      <c r="O2142" s="66"/>
      <c r="P2142" s="66"/>
      <c r="T2142" s="66"/>
      <c r="U2142" s="65" t="s">
        <v>864</v>
      </c>
      <c r="V2142" s="64" t="s">
        <v>14389</v>
      </c>
      <c r="W2142" s="66"/>
      <c r="Y2142" s="66"/>
      <c r="Z2142" s="66"/>
      <c r="AA2142" s="65" t="s">
        <v>14382</v>
      </c>
      <c r="AQ2142" s="64">
        <v>50.6</v>
      </c>
      <c r="AV2142" s="66"/>
      <c r="AX2142" s="66"/>
      <c r="AY2142" s="67" t="s">
        <v>16539</v>
      </c>
      <c r="BC2142" s="66"/>
      <c r="BE2142" s="66"/>
    </row>
    <row r="2143" spans="1:58">
      <c r="A2143" s="9" t="str">
        <f t="shared" si="105"/>
        <v>2026-01</v>
      </c>
      <c r="B2143" s="9" t="str">
        <f>_xlfn.XLOOKUP(I2143,过机服务商重量差!A:A,过机服务商重量差!G:G)</f>
        <v>玉麒麟</v>
      </c>
      <c r="C2143" s="9" t="str">
        <f>IF(N2143="FBA","主营产品",IF(N2143="专线","专线",LOOKUP(1,0/((G2143&gt;=提成标准!D:D)*(G2143&lt;提成标准!E:E)),提成标准!C:C)))</f>
        <v>快递小货</v>
      </c>
      <c r="D2143" s="9">
        <f t="shared" si="106"/>
        <v>1</v>
      </c>
      <c r="E2143" s="9">
        <f>_xlfn.XLOOKUP(C2143,提成标准!C:C,提成标准!H:H,"")</f>
        <v>2</v>
      </c>
      <c r="F2143" s="9">
        <f t="shared" si="107"/>
        <v>2</v>
      </c>
      <c r="G2143" s="9">
        <f>_xlfn.XLOOKUP(I2143,过机服务商重量差!A:A,过机服务商重量差!L:L)</f>
        <v>2</v>
      </c>
      <c r="H2143" s="9" t="str">
        <f ca="1">IFERROR(LOOKUP(1,0/((B2143=名单!B:B)*(VALUE(AY2143)&gt;=名单!E:E)*(VALUE(AY2143)&lt;=名单!G:G)*(AA2143="正常走货")),名单!H:H),"否")</f>
        <v>否</v>
      </c>
      <c r="I2143" s="64" t="s">
        <v>6482</v>
      </c>
      <c r="J2143" s="64" t="s">
        <v>6484</v>
      </c>
      <c r="L2143" s="65" t="s">
        <v>17</v>
      </c>
      <c r="N2143" s="64" t="s">
        <v>18</v>
      </c>
      <c r="O2143" s="66"/>
      <c r="P2143" s="66"/>
      <c r="T2143" s="66"/>
      <c r="U2143" s="65" t="s">
        <v>864</v>
      </c>
      <c r="V2143" s="65" t="s">
        <v>14389</v>
      </c>
      <c r="W2143" s="66"/>
      <c r="Y2143" s="66"/>
      <c r="Z2143" s="66"/>
      <c r="AA2143" s="65" t="s">
        <v>14382</v>
      </c>
      <c r="AQ2143" s="64">
        <v>86.6</v>
      </c>
      <c r="AV2143" s="66"/>
      <c r="AX2143" s="66"/>
      <c r="AY2143" s="67" t="s">
        <v>16540</v>
      </c>
      <c r="BE2143" s="66"/>
    </row>
    <row r="2144" spans="1:58">
      <c r="A2144" s="9" t="str">
        <f t="shared" si="105"/>
        <v>2026-01</v>
      </c>
      <c r="B2144" s="9" t="str">
        <f>_xlfn.XLOOKUP(I2144,过机服务商重量差!A:A,过机服务商重量差!G:G)</f>
        <v>玉麒麟</v>
      </c>
      <c r="C2144" s="9" t="str">
        <f>IF(N2144="FBA","主营产品",IF(N2144="专线","专线",LOOKUP(1,0/((G2144&gt;=提成标准!D:D)*(G2144&lt;提成标准!E:E)),提成标准!C:C)))</f>
        <v>快递小货</v>
      </c>
      <c r="D2144" s="9">
        <f t="shared" si="106"/>
        <v>1</v>
      </c>
      <c r="E2144" s="9">
        <f>_xlfn.XLOOKUP(C2144,提成标准!C:C,提成标准!H:H,"")</f>
        <v>2</v>
      </c>
      <c r="F2144" s="9">
        <f t="shared" si="107"/>
        <v>2</v>
      </c>
      <c r="G2144" s="9">
        <f>_xlfn.XLOOKUP(I2144,过机服务商重量差!A:A,过机服务商重量差!L:L)</f>
        <v>2.5</v>
      </c>
      <c r="H2144" s="9" t="str">
        <f ca="1">IFERROR(LOOKUP(1,0/((B2144=名单!B:B)*(VALUE(AY2144)&gt;=名单!E:E)*(VALUE(AY2144)&lt;=名单!G:G)*(AA2144="正常走货")),名单!H:H),"否")</f>
        <v>否</v>
      </c>
      <c r="I2144" s="64" t="s">
        <v>6485</v>
      </c>
      <c r="J2144" s="64" t="s">
        <v>6487</v>
      </c>
      <c r="L2144" s="65" t="s">
        <v>17</v>
      </c>
      <c r="N2144" s="64" t="s">
        <v>18</v>
      </c>
      <c r="O2144" s="66"/>
      <c r="P2144" s="66"/>
      <c r="T2144" s="66"/>
      <c r="U2144" s="65" t="s">
        <v>864</v>
      </c>
      <c r="V2144" s="65" t="s">
        <v>14389</v>
      </c>
      <c r="W2144" s="66"/>
      <c r="Y2144" s="66"/>
      <c r="Z2144" s="66"/>
      <c r="AA2144" s="65" t="s">
        <v>14382</v>
      </c>
      <c r="AQ2144" s="64">
        <v>50.5</v>
      </c>
      <c r="AU2144" s="66"/>
      <c r="AV2144" s="66"/>
      <c r="AW2144" s="66"/>
      <c r="AX2144" s="66"/>
      <c r="AY2144" s="67" t="s">
        <v>16541</v>
      </c>
      <c r="BE2144" s="66"/>
    </row>
    <row r="2145" spans="1:58">
      <c r="A2145" s="9" t="str">
        <f t="shared" si="105"/>
        <v>2026-01</v>
      </c>
      <c r="B2145" s="9" t="str">
        <f>_xlfn.XLOOKUP(I2145,过机服务商重量差!A:A,过机服务商重量差!G:G)</f>
        <v>玉麒麟</v>
      </c>
      <c r="C2145" s="9" t="str">
        <f>IF(N2145="FBA","主营产品",IF(N2145="专线","专线",LOOKUP(1,0/((G2145&gt;=提成标准!D:D)*(G2145&lt;提成标准!E:E)),提成标准!C:C)))</f>
        <v>快递小货</v>
      </c>
      <c r="D2145" s="9">
        <f t="shared" si="106"/>
        <v>1</v>
      </c>
      <c r="E2145" s="9">
        <f>_xlfn.XLOOKUP(C2145,提成标准!C:C,提成标准!H:H,"")</f>
        <v>2</v>
      </c>
      <c r="F2145" s="9">
        <f t="shared" si="107"/>
        <v>2</v>
      </c>
      <c r="G2145" s="9">
        <f>_xlfn.XLOOKUP(I2145,过机服务商重量差!A:A,过机服务商重量差!L:L)</f>
        <v>2.5</v>
      </c>
      <c r="H2145" s="9" t="str">
        <f ca="1">IFERROR(LOOKUP(1,0/((B2145=名单!B:B)*(VALUE(AY2145)&gt;=名单!E:E)*(VALUE(AY2145)&lt;=名单!G:G)*(AA2145="正常走货")),名单!H:H),"否")</f>
        <v>否</v>
      </c>
      <c r="I2145" s="64" t="s">
        <v>6488</v>
      </c>
      <c r="J2145" s="64" t="s">
        <v>6490</v>
      </c>
      <c r="L2145" s="65" t="s">
        <v>17</v>
      </c>
      <c r="N2145" s="64" t="s">
        <v>18</v>
      </c>
      <c r="O2145" s="66"/>
      <c r="P2145" s="66"/>
      <c r="T2145" s="66"/>
      <c r="U2145" s="65" t="s">
        <v>864</v>
      </c>
      <c r="V2145" s="65" t="s">
        <v>14389</v>
      </c>
      <c r="W2145" s="66"/>
      <c r="Y2145" s="66"/>
      <c r="Z2145" s="66"/>
      <c r="AA2145" s="65" t="s">
        <v>14382</v>
      </c>
      <c r="AQ2145" s="64">
        <v>50.5</v>
      </c>
      <c r="AV2145" s="66"/>
      <c r="AX2145" s="66"/>
      <c r="AY2145" s="67" t="s">
        <v>16542</v>
      </c>
      <c r="BC2145" s="66"/>
      <c r="BE2145" s="66"/>
    </row>
    <row r="2146" spans="1:58">
      <c r="A2146" s="9" t="str">
        <f t="shared" si="105"/>
        <v>2026-01</v>
      </c>
      <c r="B2146" s="9" t="str">
        <f>_xlfn.XLOOKUP(I2146,过机服务商重量差!A:A,过机服务商重量差!G:G)</f>
        <v>玉麒麟</v>
      </c>
      <c r="C2146" s="9" t="str">
        <f>IF(N2146="FBA","主营产品",IF(N2146="专线","专线",LOOKUP(1,0/((G2146&gt;=提成标准!D:D)*(G2146&lt;提成标准!E:E)),提成标准!C:C)))</f>
        <v>快递大货</v>
      </c>
      <c r="D2146" s="9">
        <f t="shared" si="106"/>
        <v>61</v>
      </c>
      <c r="E2146" s="9">
        <f>_xlfn.XLOOKUP(C2146,提成标准!C:C,提成标准!H:H,"")</f>
        <v>0.1</v>
      </c>
      <c r="F2146" s="9">
        <f t="shared" si="107"/>
        <v>6.1</v>
      </c>
      <c r="G2146" s="9">
        <f>_xlfn.XLOOKUP(I2146,过机服务商重量差!A:A,过机服务商重量差!L:L)</f>
        <v>61</v>
      </c>
      <c r="H2146" s="9" t="str">
        <f ca="1">IFERROR(LOOKUP(1,0/((B2146=名单!B:B)*(VALUE(AY2146)&gt;=名单!E:E)*(VALUE(AY2146)&lt;=名单!G:G)*(AA2146="正常走货")),名单!H:H),"否")</f>
        <v>否</v>
      </c>
      <c r="I2146" s="64" t="s">
        <v>6491</v>
      </c>
      <c r="J2146" s="64" t="s">
        <v>6493</v>
      </c>
      <c r="L2146" s="65" t="s">
        <v>17</v>
      </c>
      <c r="N2146" s="64" t="s">
        <v>18</v>
      </c>
      <c r="O2146" s="66"/>
      <c r="P2146" s="66"/>
      <c r="T2146" s="66"/>
      <c r="U2146" s="65" t="s">
        <v>79</v>
      </c>
      <c r="V2146" s="65" t="s">
        <v>14381</v>
      </c>
      <c r="W2146" s="66"/>
      <c r="Y2146" s="66"/>
      <c r="Z2146" s="66"/>
      <c r="AA2146" s="65" t="s">
        <v>14382</v>
      </c>
      <c r="AQ2146" s="64">
        <v>323.1</v>
      </c>
      <c r="AU2146" s="66"/>
      <c r="AV2146" s="66"/>
      <c r="AX2146" s="66"/>
      <c r="AY2146" s="67" t="s">
        <v>16543</v>
      </c>
      <c r="BC2146" s="66"/>
      <c r="BE2146" s="66"/>
    </row>
    <row r="2147" spans="1:58">
      <c r="A2147" s="9" t="str">
        <f t="shared" si="105"/>
        <v>2026-01</v>
      </c>
      <c r="B2147" s="9" t="str">
        <f>_xlfn.XLOOKUP(I2147,过机服务商重量差!A:A,过机服务商重量差!G:G)</f>
        <v>小旋风</v>
      </c>
      <c r="C2147" s="9" t="str">
        <f>IF(N2147="FBA","主营产品",IF(N2147="专线","专线",LOOKUP(1,0/((G2147&gt;=提成标准!D:D)*(G2147&lt;提成标准!E:E)),提成标准!C:C)))</f>
        <v>快递大货</v>
      </c>
      <c r="D2147" s="9">
        <f t="shared" si="106"/>
        <v>171</v>
      </c>
      <c r="E2147" s="9">
        <f>_xlfn.XLOOKUP(C2147,提成标准!C:C,提成标准!H:H,"")</f>
        <v>0.1</v>
      </c>
      <c r="F2147" s="9">
        <f t="shared" si="107"/>
        <v>17.1</v>
      </c>
      <c r="G2147" s="9">
        <f>_xlfn.XLOOKUP(I2147,过机服务商重量差!A:A,过机服务商重量差!L:L)</f>
        <v>171</v>
      </c>
      <c r="H2147" s="9" t="str">
        <f ca="1">IFERROR(LOOKUP(1,0/((B2147=名单!B:B)*(VALUE(AY2147)&gt;=名单!E:E)*(VALUE(AY2147)&lt;=名单!G:G)*(AA2147="正常走货")),名单!H:H),"否")</f>
        <v>否</v>
      </c>
      <c r="I2147" s="64" t="s">
        <v>6494</v>
      </c>
      <c r="J2147" s="64" t="s">
        <v>6496</v>
      </c>
      <c r="L2147" s="65" t="s">
        <v>453</v>
      </c>
      <c r="N2147" s="64" t="s">
        <v>18</v>
      </c>
      <c r="O2147" s="66"/>
      <c r="P2147" s="66"/>
      <c r="T2147" s="66"/>
      <c r="U2147" s="65" t="s">
        <v>145</v>
      </c>
      <c r="V2147" s="65" t="s">
        <v>14410</v>
      </c>
      <c r="W2147" s="66"/>
      <c r="Y2147" s="66"/>
      <c r="Z2147" s="66"/>
      <c r="AA2147" s="65" t="s">
        <v>14382</v>
      </c>
      <c r="AQ2147" s="64">
        <v>34.2</v>
      </c>
      <c r="AV2147" s="66"/>
      <c r="AX2147" s="66"/>
      <c r="AY2147" s="67" t="s">
        <v>16544</v>
      </c>
      <c r="BE2147" s="66"/>
      <c r="BF2147" s="66"/>
    </row>
    <row r="2148" spans="1:58">
      <c r="A2148" s="9" t="str">
        <f t="shared" si="105"/>
        <v>2026-01</v>
      </c>
      <c r="B2148" s="9" t="str">
        <f>_xlfn.XLOOKUP(I2148,过机服务商重量差!A:A,过机服务商重量差!G:G)</f>
        <v>玉麒麟</v>
      </c>
      <c r="C2148" s="9" t="str">
        <f>IF(N2148="FBA","主营产品",IF(N2148="专线","专线",LOOKUP(1,0/((G2148&gt;=提成标准!D:D)*(G2148&lt;提成标准!E:E)),提成标准!C:C)))</f>
        <v>快递小货</v>
      </c>
      <c r="D2148" s="9">
        <f t="shared" si="106"/>
        <v>1</v>
      </c>
      <c r="E2148" s="9">
        <f>_xlfn.XLOOKUP(C2148,提成标准!C:C,提成标准!H:H,"")</f>
        <v>2</v>
      </c>
      <c r="F2148" s="9">
        <f t="shared" si="107"/>
        <v>2</v>
      </c>
      <c r="G2148" s="9">
        <f>_xlfn.XLOOKUP(I2148,过机服务商重量差!A:A,过机服务商重量差!L:L)</f>
        <v>2</v>
      </c>
      <c r="H2148" s="9" t="str">
        <f ca="1">IFERROR(LOOKUP(1,0/((B2148=名单!B:B)*(VALUE(AY2148)&gt;=名单!E:E)*(VALUE(AY2148)&lt;=名单!G:G)*(AA2148="正常走货")),名单!H:H),"否")</f>
        <v>否</v>
      </c>
      <c r="I2148" s="64" t="s">
        <v>6497</v>
      </c>
      <c r="J2148" s="64" t="s">
        <v>36</v>
      </c>
      <c r="L2148" s="65" t="s">
        <v>17</v>
      </c>
      <c r="N2148" s="64" t="s">
        <v>18</v>
      </c>
      <c r="O2148" s="66"/>
      <c r="P2148" s="66"/>
      <c r="T2148" s="66"/>
      <c r="U2148" s="65" t="s">
        <v>79</v>
      </c>
      <c r="V2148" s="65" t="s">
        <v>14381</v>
      </c>
      <c r="W2148" s="66"/>
      <c r="Y2148" s="66"/>
      <c r="Z2148" s="66"/>
      <c r="AA2148" s="65" t="s">
        <v>14437</v>
      </c>
      <c r="AQ2148" s="64">
        <v>0</v>
      </c>
      <c r="AV2148" s="66"/>
      <c r="AX2148" s="66"/>
      <c r="AY2148" s="67" t="s">
        <v>16545</v>
      </c>
      <c r="BC2148" s="66"/>
      <c r="BE2148" s="66"/>
      <c r="BF2148" s="66"/>
    </row>
    <row r="2149" spans="1:58">
      <c r="A2149" s="9" t="str">
        <f t="shared" si="105"/>
        <v>2026-01</v>
      </c>
      <c r="B2149" s="9" t="str">
        <f>_xlfn.XLOOKUP(I2149,过机服务商重量差!A:A,过机服务商重量差!G:G)</f>
        <v>玉麒麟</v>
      </c>
      <c r="C2149" s="9" t="str">
        <f>IF(N2149="FBA","主营产品",IF(N2149="专线","专线",LOOKUP(1,0/((G2149&gt;=提成标准!D:D)*(G2149&lt;提成标准!E:E)),提成标准!C:C)))</f>
        <v>快递小货</v>
      </c>
      <c r="D2149" s="9">
        <f t="shared" si="106"/>
        <v>1</v>
      </c>
      <c r="E2149" s="9">
        <f>_xlfn.XLOOKUP(C2149,提成标准!C:C,提成标准!H:H,"")</f>
        <v>2</v>
      </c>
      <c r="F2149" s="9">
        <f t="shared" si="107"/>
        <v>2</v>
      </c>
      <c r="G2149" s="9">
        <f>_xlfn.XLOOKUP(I2149,过机服务商重量差!A:A,过机服务商重量差!L:L)</f>
        <v>2</v>
      </c>
      <c r="H2149" s="9" t="str">
        <f ca="1">IFERROR(LOOKUP(1,0/((B2149=名单!B:B)*(VALUE(AY2149)&gt;=名单!E:E)*(VALUE(AY2149)&lt;=名单!G:G)*(AA2149="正常走货")),名单!H:H),"否")</f>
        <v>否</v>
      </c>
      <c r="I2149" s="64" t="s">
        <v>6499</v>
      </c>
      <c r="J2149" s="64" t="s">
        <v>6501</v>
      </c>
      <c r="L2149" s="65" t="s">
        <v>17</v>
      </c>
      <c r="N2149" s="64" t="s">
        <v>18</v>
      </c>
      <c r="O2149" s="66"/>
      <c r="P2149" s="66"/>
      <c r="T2149" s="66"/>
      <c r="U2149" s="65" t="s">
        <v>152</v>
      </c>
      <c r="V2149" s="65" t="s">
        <v>14385</v>
      </c>
      <c r="W2149" s="66"/>
      <c r="Y2149" s="66"/>
      <c r="Z2149" s="66"/>
      <c r="AA2149" s="65" t="s">
        <v>14382</v>
      </c>
      <c r="AQ2149" s="64">
        <v>61.59</v>
      </c>
      <c r="AV2149" s="66"/>
      <c r="AX2149" s="66"/>
      <c r="AY2149" s="67" t="s">
        <v>16546</v>
      </c>
      <c r="BC2149" s="66"/>
      <c r="BE2149" s="66"/>
    </row>
    <row r="2150" spans="1:58">
      <c r="A2150" s="9" t="str">
        <f t="shared" si="105"/>
        <v>2026-01</v>
      </c>
      <c r="B2150" s="9" t="str">
        <f>_xlfn.XLOOKUP(I2150,过机服务商重量差!A:A,过机服务商重量差!G:G)</f>
        <v>玉麒麟</v>
      </c>
      <c r="C2150" s="9" t="str">
        <f>IF(N2150="FBA","主营产品",IF(N2150="专线","专线",LOOKUP(1,0/((G2150&gt;=提成标准!D:D)*(G2150&lt;提成标准!E:E)),提成标准!C:C)))</f>
        <v>快递大货</v>
      </c>
      <c r="D2150" s="9">
        <f t="shared" si="106"/>
        <v>23</v>
      </c>
      <c r="E2150" s="9">
        <f>_xlfn.XLOOKUP(C2150,提成标准!C:C,提成标准!H:H,"")</f>
        <v>0.1</v>
      </c>
      <c r="F2150" s="9">
        <f t="shared" si="107"/>
        <v>2.3</v>
      </c>
      <c r="G2150" s="9">
        <f>_xlfn.XLOOKUP(I2150,过机服务商重量差!A:A,过机服务商重量差!L:L)</f>
        <v>23</v>
      </c>
      <c r="H2150" s="9" t="str">
        <f ca="1">IFERROR(LOOKUP(1,0/((B2150=名单!B:B)*(VALUE(AY2150)&gt;=名单!E:E)*(VALUE(AY2150)&lt;=名单!G:G)*(AA2150="正常走货")),名单!H:H),"否")</f>
        <v>否</v>
      </c>
      <c r="I2150" s="64" t="s">
        <v>6502</v>
      </c>
      <c r="J2150" s="64" t="s">
        <v>6504</v>
      </c>
      <c r="L2150" s="65" t="s">
        <v>17</v>
      </c>
      <c r="N2150" s="64" t="s">
        <v>18</v>
      </c>
      <c r="O2150" s="66"/>
      <c r="P2150" s="66"/>
      <c r="T2150" s="66"/>
      <c r="U2150" s="65" t="s">
        <v>246</v>
      </c>
      <c r="V2150" s="65" t="s">
        <v>14389</v>
      </c>
      <c r="W2150" s="66"/>
      <c r="Y2150" s="66"/>
      <c r="Z2150" s="66"/>
      <c r="AA2150" s="65" t="s">
        <v>14382</v>
      </c>
      <c r="AQ2150" s="64">
        <v>239.04</v>
      </c>
      <c r="AU2150" s="66"/>
      <c r="AV2150" s="66"/>
      <c r="AW2150" s="66"/>
      <c r="AX2150" s="66"/>
      <c r="AY2150" s="67" t="s">
        <v>16547</v>
      </c>
      <c r="BE2150" s="66"/>
      <c r="BF2150" s="66"/>
    </row>
    <row r="2151" spans="1:58">
      <c r="A2151" s="9" t="str">
        <f t="shared" si="105"/>
        <v>2026-01</v>
      </c>
      <c r="B2151" s="9" t="str">
        <f>_xlfn.XLOOKUP(I2151,过机服务商重量差!A:A,过机服务商重量差!G:G)</f>
        <v>玉麒麟</v>
      </c>
      <c r="C2151" s="9" t="str">
        <f>IF(N2151="FBA","主营产品",IF(N2151="专线","专线",LOOKUP(1,0/((G2151&gt;=提成标准!D:D)*(G2151&lt;提成标准!E:E)),提成标准!C:C)))</f>
        <v>快递小货</v>
      </c>
      <c r="D2151" s="9">
        <f t="shared" si="106"/>
        <v>1</v>
      </c>
      <c r="E2151" s="9">
        <f>_xlfn.XLOOKUP(C2151,提成标准!C:C,提成标准!H:H,"")</f>
        <v>2</v>
      </c>
      <c r="F2151" s="9">
        <f t="shared" si="107"/>
        <v>2</v>
      </c>
      <c r="G2151" s="9">
        <f>_xlfn.XLOOKUP(I2151,过机服务商重量差!A:A,过机服务商重量差!L:L)</f>
        <v>1</v>
      </c>
      <c r="H2151" s="9" t="str">
        <f ca="1">IFERROR(LOOKUP(1,0/((B2151=名单!B:B)*(VALUE(AY2151)&gt;=名单!E:E)*(VALUE(AY2151)&lt;=名单!G:G)*(AA2151="正常走货")),名单!H:H),"否")</f>
        <v>否</v>
      </c>
      <c r="I2151" s="64" t="s">
        <v>6505</v>
      </c>
      <c r="J2151" s="64" t="s">
        <v>6507</v>
      </c>
      <c r="L2151" s="64" t="s">
        <v>24</v>
      </c>
      <c r="N2151" s="64" t="s">
        <v>18</v>
      </c>
      <c r="O2151" s="66"/>
      <c r="P2151" s="66"/>
      <c r="T2151" s="66"/>
      <c r="U2151" s="65" t="s">
        <v>306</v>
      </c>
      <c r="V2151" s="65" t="s">
        <v>14413</v>
      </c>
      <c r="W2151" s="66"/>
      <c r="Y2151" s="66"/>
      <c r="Z2151" s="66"/>
      <c r="AA2151" s="65" t="s">
        <v>14382</v>
      </c>
      <c r="AQ2151" s="64">
        <v>-253</v>
      </c>
      <c r="AU2151" s="66"/>
      <c r="AV2151" s="66"/>
      <c r="AX2151" s="66"/>
      <c r="AY2151" s="67" t="s">
        <v>16548</v>
      </c>
      <c r="BE2151" s="66"/>
    </row>
    <row r="2152" spans="1:58">
      <c r="A2152" s="9" t="str">
        <f t="shared" si="105"/>
        <v>2026-01</v>
      </c>
      <c r="B2152" s="9" t="str">
        <f>_xlfn.XLOOKUP(I2152,过机服务商重量差!A:A,过机服务商重量差!G:G)</f>
        <v>风清扬</v>
      </c>
      <c r="C2152" s="9" t="str">
        <f>IF(N2152="FBA","主营产品",IF(N2152="专线","专线",LOOKUP(1,0/((G2152&gt;=提成标准!D:D)*(G2152&lt;提成标准!E:E)),提成标准!C:C)))</f>
        <v>快递大货</v>
      </c>
      <c r="D2152" s="9">
        <f t="shared" si="106"/>
        <v>71</v>
      </c>
      <c r="E2152" s="9">
        <f>_xlfn.XLOOKUP(C2152,提成标准!C:C,提成标准!H:H,"")</f>
        <v>0.1</v>
      </c>
      <c r="F2152" s="9">
        <f t="shared" si="107"/>
        <v>7.1</v>
      </c>
      <c r="G2152" s="9">
        <f>_xlfn.XLOOKUP(I2152,过机服务商重量差!A:A,过机服务商重量差!L:L)</f>
        <v>71</v>
      </c>
      <c r="H2152" s="9" t="str">
        <f ca="1">IFERROR(LOOKUP(1,0/((B2152=名单!B:B)*(VALUE(AY2152)&gt;=名单!E:E)*(VALUE(AY2152)&lt;=名单!G:G)*(AA2152="正常走货")),名单!H:H),"否")</f>
        <v>否</v>
      </c>
      <c r="I2152" s="64" t="s">
        <v>6508</v>
      </c>
      <c r="J2152" s="64" t="s">
        <v>6510</v>
      </c>
      <c r="L2152" s="65" t="s">
        <v>683</v>
      </c>
      <c r="N2152" s="64" t="s">
        <v>18</v>
      </c>
      <c r="O2152" s="66"/>
      <c r="P2152" s="66"/>
      <c r="T2152" s="66"/>
      <c r="U2152" s="65" t="s">
        <v>211</v>
      </c>
      <c r="V2152" s="65" t="s">
        <v>14410</v>
      </c>
      <c r="W2152" s="66"/>
      <c r="Y2152" s="66"/>
      <c r="Z2152" s="66"/>
      <c r="AA2152" s="65" t="s">
        <v>14382</v>
      </c>
      <c r="AQ2152" s="64">
        <v>71</v>
      </c>
      <c r="AU2152" s="66"/>
      <c r="AV2152" s="66"/>
      <c r="AW2152" s="66"/>
      <c r="AX2152" s="66"/>
      <c r="AY2152" s="67" t="s">
        <v>16549</v>
      </c>
      <c r="BC2152" s="66"/>
      <c r="BE2152" s="66"/>
      <c r="BF2152" s="66"/>
    </row>
    <row r="2153" spans="1:58">
      <c r="A2153" s="9" t="str">
        <f t="shared" si="105"/>
        <v>2026-01</v>
      </c>
      <c r="B2153" s="9" t="str">
        <f>_xlfn.XLOOKUP(I2153,过机服务商重量差!A:A,过机服务商重量差!G:G)</f>
        <v>玉麒麟</v>
      </c>
      <c r="C2153" s="9" t="str">
        <f>IF(N2153="FBA","主营产品",IF(N2153="专线","专线",LOOKUP(1,0/((G2153&gt;=提成标准!D:D)*(G2153&lt;提成标准!E:E)),提成标准!C:C)))</f>
        <v>快递小货</v>
      </c>
      <c r="D2153" s="9">
        <f t="shared" si="106"/>
        <v>1</v>
      </c>
      <c r="E2153" s="9">
        <f>_xlfn.XLOOKUP(C2153,提成标准!C:C,提成标准!H:H,"")</f>
        <v>2</v>
      </c>
      <c r="F2153" s="9">
        <f t="shared" si="107"/>
        <v>2</v>
      </c>
      <c r="G2153" s="9">
        <f>_xlfn.XLOOKUP(I2153,过机服务商重量差!A:A,过机服务商重量差!L:L)</f>
        <v>7</v>
      </c>
      <c r="H2153" s="9" t="str">
        <f ca="1">IFERROR(LOOKUP(1,0/((B2153=名单!B:B)*(VALUE(AY2153)&gt;=名单!E:E)*(VALUE(AY2153)&lt;=名单!G:G)*(AA2153="正常走货")),名单!H:H),"否")</f>
        <v>否</v>
      </c>
      <c r="I2153" s="64" t="s">
        <v>6511</v>
      </c>
      <c r="J2153" s="64" t="s">
        <v>36</v>
      </c>
      <c r="L2153" s="65" t="s">
        <v>17</v>
      </c>
      <c r="N2153" s="64" t="s">
        <v>18</v>
      </c>
      <c r="O2153" s="66"/>
      <c r="P2153" s="66"/>
      <c r="T2153" s="66"/>
      <c r="U2153" s="65" t="s">
        <v>86</v>
      </c>
      <c r="V2153" s="64" t="s">
        <v>14381</v>
      </c>
      <c r="W2153" s="66"/>
      <c r="Y2153" s="66"/>
      <c r="Z2153" s="66"/>
      <c r="AA2153" s="65" t="s">
        <v>14437</v>
      </c>
      <c r="AQ2153" s="64">
        <v>0</v>
      </c>
      <c r="AV2153" s="66"/>
      <c r="AX2153" s="66"/>
      <c r="AY2153" s="67" t="s">
        <v>16550</v>
      </c>
      <c r="BE2153" s="66"/>
      <c r="BF2153" s="66"/>
    </row>
    <row r="2154" spans="1:58">
      <c r="A2154" s="9" t="str">
        <f t="shared" si="105"/>
        <v>2026-01</v>
      </c>
      <c r="B2154" s="9" t="str">
        <f>_xlfn.XLOOKUP(I2154,过机服务商重量差!A:A,过机服务商重量差!G:G)</f>
        <v>玉麒麟</v>
      </c>
      <c r="C2154" s="9" t="str">
        <f>IF(N2154="FBA","主营产品",IF(N2154="专线","专线",LOOKUP(1,0/((G2154&gt;=提成标准!D:D)*(G2154&lt;提成标准!E:E)),提成标准!C:C)))</f>
        <v>快递大货</v>
      </c>
      <c r="D2154" s="9">
        <f t="shared" si="106"/>
        <v>25</v>
      </c>
      <c r="E2154" s="9">
        <f>_xlfn.XLOOKUP(C2154,提成标准!C:C,提成标准!H:H,"")</f>
        <v>0.1</v>
      </c>
      <c r="F2154" s="9">
        <f t="shared" si="107"/>
        <v>2.5</v>
      </c>
      <c r="G2154" s="9">
        <f>_xlfn.XLOOKUP(I2154,过机服务商重量差!A:A,过机服务商重量差!L:L)</f>
        <v>25</v>
      </c>
      <c r="H2154" s="9" t="str">
        <f ca="1">IFERROR(LOOKUP(1,0/((B2154=名单!B:B)*(VALUE(AY2154)&gt;=名单!E:E)*(VALUE(AY2154)&lt;=名单!G:G)*(AA2154="正常走货")),名单!H:H),"否")</f>
        <v>否</v>
      </c>
      <c r="I2154" s="64" t="s">
        <v>6513</v>
      </c>
      <c r="J2154" s="64" t="s">
        <v>6515</v>
      </c>
      <c r="L2154" s="65" t="s">
        <v>17</v>
      </c>
      <c r="N2154" s="64" t="s">
        <v>18</v>
      </c>
      <c r="O2154" s="66"/>
      <c r="P2154" s="66"/>
      <c r="T2154" s="66"/>
      <c r="U2154" s="65" t="s">
        <v>86</v>
      </c>
      <c r="V2154" s="65" t="s">
        <v>14381</v>
      </c>
      <c r="W2154" s="66"/>
      <c r="Y2154" s="66"/>
      <c r="Z2154" s="66"/>
      <c r="AA2154" s="65" t="s">
        <v>14382</v>
      </c>
      <c r="AQ2154" s="64">
        <v>69.0999999999999</v>
      </c>
      <c r="AU2154" s="66"/>
      <c r="AV2154" s="66"/>
      <c r="AW2154" s="66"/>
      <c r="AX2154" s="66"/>
      <c r="AY2154" s="67" t="s">
        <v>16551</v>
      </c>
      <c r="BE2154" s="66"/>
    </row>
    <row r="2155" spans="1:58">
      <c r="A2155" s="9" t="str">
        <f t="shared" si="105"/>
        <v>2026-01</v>
      </c>
      <c r="B2155" s="9" t="str">
        <f>_xlfn.XLOOKUP(I2155,过机服务商重量差!A:A,过机服务商重量差!G:G)</f>
        <v>玉麒麟</v>
      </c>
      <c r="C2155" s="9" t="str">
        <f>IF(N2155="FBA","主营产品",IF(N2155="专线","专线",LOOKUP(1,0/((G2155&gt;=提成标准!D:D)*(G2155&lt;提成标准!E:E)),提成标准!C:C)))</f>
        <v>快递小货</v>
      </c>
      <c r="D2155" s="9">
        <f t="shared" si="106"/>
        <v>1</v>
      </c>
      <c r="E2155" s="9">
        <f>_xlfn.XLOOKUP(C2155,提成标准!C:C,提成标准!H:H,"")</f>
        <v>2</v>
      </c>
      <c r="F2155" s="9">
        <f t="shared" si="107"/>
        <v>2</v>
      </c>
      <c r="G2155" s="9">
        <f>_xlfn.XLOOKUP(I2155,过机服务商重量差!A:A,过机服务商重量差!L:L)</f>
        <v>8.5</v>
      </c>
      <c r="H2155" s="9" t="str">
        <f ca="1">IFERROR(LOOKUP(1,0/((B2155=名单!B:B)*(VALUE(AY2155)&gt;=名单!E:E)*(VALUE(AY2155)&lt;=名单!G:G)*(AA2155="正常走货")),名单!H:H),"否")</f>
        <v>否</v>
      </c>
      <c r="I2155" s="64" t="s">
        <v>6516</v>
      </c>
      <c r="J2155" s="64" t="s">
        <v>6518</v>
      </c>
      <c r="L2155" s="65" t="s">
        <v>24</v>
      </c>
      <c r="N2155" s="64" t="s">
        <v>18</v>
      </c>
      <c r="O2155" s="66"/>
      <c r="P2155" s="66"/>
      <c r="T2155" s="66"/>
      <c r="U2155" s="65" t="s">
        <v>223</v>
      </c>
      <c r="V2155" s="65" t="s">
        <v>14413</v>
      </c>
      <c r="W2155" s="66"/>
      <c r="Y2155" s="66"/>
      <c r="Z2155" s="66"/>
      <c r="AA2155" s="65" t="s">
        <v>14382</v>
      </c>
      <c r="AQ2155" s="64">
        <v>2.13999999999999</v>
      </c>
      <c r="AU2155" s="66"/>
      <c r="AV2155" s="66"/>
      <c r="AW2155" s="66"/>
      <c r="AX2155" s="66"/>
      <c r="AY2155" s="67" t="s">
        <v>16552</v>
      </c>
      <c r="BE2155" s="66"/>
    </row>
    <row r="2156" spans="1:58">
      <c r="A2156" s="9" t="str">
        <f t="shared" si="105"/>
        <v>2026-01</v>
      </c>
      <c r="B2156" s="9" t="str">
        <f>_xlfn.XLOOKUP(I2156,过机服务商重量差!A:A,过机服务商重量差!G:G)</f>
        <v>玉麒麟</v>
      </c>
      <c r="C2156" s="9" t="str">
        <f>IF(N2156="FBA","主营产品",IF(N2156="专线","专线",LOOKUP(1,0/((G2156&gt;=提成标准!D:D)*(G2156&lt;提成标准!E:E)),提成标准!C:C)))</f>
        <v>快递大货</v>
      </c>
      <c r="D2156" s="9">
        <f t="shared" si="106"/>
        <v>51</v>
      </c>
      <c r="E2156" s="9">
        <f>_xlfn.XLOOKUP(C2156,提成标准!C:C,提成标准!H:H,"")</f>
        <v>0.1</v>
      </c>
      <c r="F2156" s="9">
        <f t="shared" si="107"/>
        <v>5.1</v>
      </c>
      <c r="G2156" s="9">
        <f>_xlfn.XLOOKUP(I2156,过机服务商重量差!A:A,过机服务商重量差!L:L)</f>
        <v>51</v>
      </c>
      <c r="H2156" s="9" t="str">
        <f ca="1">IFERROR(LOOKUP(1,0/((B2156=名单!B:B)*(VALUE(AY2156)&gt;=名单!E:E)*(VALUE(AY2156)&lt;=名单!G:G)*(AA2156="正常走货")),名单!H:H),"否")</f>
        <v>否</v>
      </c>
      <c r="I2156" s="64" t="s">
        <v>6519</v>
      </c>
      <c r="J2156" s="64" t="s">
        <v>6521</v>
      </c>
      <c r="L2156" s="65" t="s">
        <v>17</v>
      </c>
      <c r="N2156" s="64" t="s">
        <v>18</v>
      </c>
      <c r="O2156" s="66"/>
      <c r="P2156" s="66"/>
      <c r="T2156" s="66"/>
      <c r="U2156" s="65" t="s">
        <v>79</v>
      </c>
      <c r="V2156" s="65" t="s">
        <v>14381</v>
      </c>
      <c r="W2156" s="66"/>
      <c r="Y2156" s="66"/>
      <c r="Z2156" s="66"/>
      <c r="AA2156" s="65" t="s">
        <v>14382</v>
      </c>
      <c r="AQ2156" s="64">
        <v>153</v>
      </c>
      <c r="AU2156" s="66"/>
      <c r="AV2156" s="66"/>
      <c r="AW2156" s="66"/>
      <c r="AX2156" s="66"/>
      <c r="AY2156" s="67" t="s">
        <v>16553</v>
      </c>
      <c r="BE2156" s="66"/>
    </row>
    <row r="2157" spans="1:58">
      <c r="A2157" s="9" t="str">
        <f t="shared" si="105"/>
        <v>2026-01</v>
      </c>
      <c r="B2157" s="9" t="str">
        <f>_xlfn.XLOOKUP(I2157,过机服务商重量差!A:A,过机服务商重量差!G:G)</f>
        <v>玉麒麟</v>
      </c>
      <c r="C2157" s="9" t="str">
        <f>IF(N2157="FBA","主营产品",IF(N2157="专线","专线",LOOKUP(1,0/((G2157&gt;=提成标准!D:D)*(G2157&lt;提成标准!E:E)),提成标准!C:C)))</f>
        <v>快递小货</v>
      </c>
      <c r="D2157" s="9">
        <f t="shared" si="106"/>
        <v>1</v>
      </c>
      <c r="E2157" s="9">
        <f>_xlfn.XLOOKUP(C2157,提成标准!C:C,提成标准!H:H,"")</f>
        <v>2</v>
      </c>
      <c r="F2157" s="9">
        <f t="shared" si="107"/>
        <v>2</v>
      </c>
      <c r="G2157" s="9">
        <f>_xlfn.XLOOKUP(I2157,过机服务商重量差!A:A,过机服务商重量差!L:L)</f>
        <v>0.5</v>
      </c>
      <c r="H2157" s="9" t="str">
        <f ca="1">IFERROR(LOOKUP(1,0/((B2157=名单!B:B)*(VALUE(AY2157)&gt;=名单!E:E)*(VALUE(AY2157)&lt;=名单!G:G)*(AA2157="正常走货")),名单!H:H),"否")</f>
        <v>否</v>
      </c>
      <c r="I2157" s="64" t="s">
        <v>6522</v>
      </c>
      <c r="J2157" s="64" t="s">
        <v>6524</v>
      </c>
      <c r="L2157" s="65" t="s">
        <v>17</v>
      </c>
      <c r="N2157" s="64" t="s">
        <v>18</v>
      </c>
      <c r="O2157" s="66"/>
      <c r="P2157" s="66"/>
      <c r="T2157" s="66"/>
      <c r="U2157" s="65" t="s">
        <v>288</v>
      </c>
      <c r="V2157" s="65" t="s">
        <v>14413</v>
      </c>
      <c r="W2157" s="66"/>
      <c r="Y2157" s="66"/>
      <c r="Z2157" s="66"/>
      <c r="AA2157" s="65" t="s">
        <v>14382</v>
      </c>
      <c r="AQ2157" s="64">
        <v>153.4</v>
      </c>
      <c r="AV2157" s="66"/>
      <c r="AW2157" s="66"/>
      <c r="AX2157" s="66"/>
      <c r="AY2157" s="67" t="s">
        <v>16554</v>
      </c>
      <c r="BC2157" s="66"/>
      <c r="BE2157" s="66"/>
    </row>
    <row r="2158" spans="1:58">
      <c r="A2158" s="9" t="str">
        <f t="shared" si="105"/>
        <v>2026-01</v>
      </c>
      <c r="B2158" s="9" t="str">
        <f>_xlfn.XLOOKUP(I2158,过机服务商重量差!A:A,过机服务商重量差!G:G)</f>
        <v>玉麒麟</v>
      </c>
      <c r="C2158" s="9" t="str">
        <f>IF(N2158="FBA","主营产品",IF(N2158="专线","专线",LOOKUP(1,0/((G2158&gt;=提成标准!D:D)*(G2158&lt;提成标准!E:E)),提成标准!C:C)))</f>
        <v>快递小货</v>
      </c>
      <c r="D2158" s="9">
        <f t="shared" si="106"/>
        <v>1</v>
      </c>
      <c r="E2158" s="9">
        <f>_xlfn.XLOOKUP(C2158,提成标准!C:C,提成标准!H:H,"")</f>
        <v>2</v>
      </c>
      <c r="F2158" s="9">
        <f t="shared" si="107"/>
        <v>2</v>
      </c>
      <c r="G2158" s="9">
        <f>_xlfn.XLOOKUP(I2158,过机服务商重量差!A:A,过机服务商重量差!L:L)</f>
        <v>0.5</v>
      </c>
      <c r="H2158" s="9" t="str">
        <f ca="1">IFERROR(LOOKUP(1,0/((B2158=名单!B:B)*(VALUE(AY2158)&gt;=名单!E:E)*(VALUE(AY2158)&lt;=名单!G:G)*(AA2158="正常走货")),名单!H:H),"否")</f>
        <v>否</v>
      </c>
      <c r="I2158" s="64" t="s">
        <v>6525</v>
      </c>
      <c r="J2158" s="64" t="s">
        <v>6527</v>
      </c>
      <c r="L2158" s="65" t="s">
        <v>17</v>
      </c>
      <c r="N2158" s="64" t="s">
        <v>18</v>
      </c>
      <c r="O2158" s="66"/>
      <c r="P2158" s="66"/>
      <c r="T2158" s="66"/>
      <c r="U2158" s="65" t="s">
        <v>288</v>
      </c>
      <c r="V2158" s="65" t="s">
        <v>14413</v>
      </c>
      <c r="W2158" s="66"/>
      <c r="Y2158" s="66"/>
      <c r="Z2158" s="66"/>
      <c r="AA2158" s="65" t="s">
        <v>14382</v>
      </c>
      <c r="AQ2158" s="64">
        <v>153.4</v>
      </c>
      <c r="AU2158" s="66"/>
      <c r="AV2158" s="66"/>
      <c r="AW2158" s="66"/>
      <c r="AX2158" s="66"/>
      <c r="AY2158" s="67" t="s">
        <v>16555</v>
      </c>
      <c r="BE2158" s="66"/>
    </row>
    <row r="2159" spans="1:58">
      <c r="A2159" s="9" t="str">
        <f t="shared" si="105"/>
        <v>2026-01</v>
      </c>
      <c r="B2159" s="9" t="str">
        <f>_xlfn.XLOOKUP(I2159,过机服务商重量差!A:A,过机服务商重量差!G:G)</f>
        <v>风清扬</v>
      </c>
      <c r="C2159" s="9" t="str">
        <f>IF(N2159="FBA","主营产品",IF(N2159="专线","专线",LOOKUP(1,0/((G2159&gt;=提成标准!D:D)*(G2159&lt;提成标准!E:E)),提成标准!C:C)))</f>
        <v>快递大货</v>
      </c>
      <c r="D2159" s="9">
        <f t="shared" si="106"/>
        <v>22</v>
      </c>
      <c r="E2159" s="9">
        <f>_xlfn.XLOOKUP(C2159,提成标准!C:C,提成标准!H:H,"")</f>
        <v>0.1</v>
      </c>
      <c r="F2159" s="9">
        <f t="shared" si="107"/>
        <v>2.2</v>
      </c>
      <c r="G2159" s="9">
        <f>_xlfn.XLOOKUP(I2159,过机服务商重量差!A:A,过机服务商重量差!L:L)</f>
        <v>22</v>
      </c>
      <c r="H2159" s="9" t="str">
        <f ca="1">IFERROR(LOOKUP(1,0/((B2159=名单!B:B)*(VALUE(AY2159)&gt;=名单!E:E)*(VALUE(AY2159)&lt;=名单!G:G)*(AA2159="正常走货")),名单!H:H),"否")</f>
        <v>否</v>
      </c>
      <c r="I2159" s="64" t="s">
        <v>6528</v>
      </c>
      <c r="J2159" s="64" t="s">
        <v>6530</v>
      </c>
      <c r="L2159" s="65" t="s">
        <v>6531</v>
      </c>
      <c r="N2159" s="64" t="s">
        <v>18</v>
      </c>
      <c r="O2159" s="66"/>
      <c r="P2159" s="66"/>
      <c r="T2159" s="66"/>
      <c r="U2159" s="65" t="s">
        <v>2305</v>
      </c>
      <c r="V2159" s="65" t="s">
        <v>14413</v>
      </c>
      <c r="W2159" s="66"/>
      <c r="Y2159" s="66"/>
      <c r="Z2159" s="66"/>
      <c r="AA2159" s="65" t="s">
        <v>14382</v>
      </c>
      <c r="AQ2159" s="64">
        <v>100</v>
      </c>
      <c r="AU2159" s="66"/>
      <c r="AV2159" s="66"/>
      <c r="AW2159" s="66"/>
      <c r="AX2159" s="66"/>
      <c r="AY2159" s="67" t="s">
        <v>16556</v>
      </c>
      <c r="BE2159" s="66"/>
    </row>
    <row r="2160" spans="1:58">
      <c r="A2160" s="9" t="str">
        <f t="shared" si="105"/>
        <v>2026-01</v>
      </c>
      <c r="B2160" s="9" t="str">
        <f>_xlfn.XLOOKUP(I2160,过机服务商重量差!A:A,过机服务商重量差!G:G)</f>
        <v>风清扬</v>
      </c>
      <c r="C2160" s="9" t="str">
        <f>IF(N2160="FBA","主营产品",IF(N2160="专线","专线",LOOKUP(1,0/((G2160&gt;=提成标准!D:D)*(G2160&lt;提成标准!E:E)),提成标准!C:C)))</f>
        <v>快递大货</v>
      </c>
      <c r="D2160" s="9">
        <f t="shared" si="106"/>
        <v>220</v>
      </c>
      <c r="E2160" s="9">
        <f>_xlfn.XLOOKUP(C2160,提成标准!C:C,提成标准!H:H,"")</f>
        <v>0.1</v>
      </c>
      <c r="F2160" s="9">
        <f t="shared" si="107"/>
        <v>22</v>
      </c>
      <c r="G2160" s="9">
        <f>_xlfn.XLOOKUP(I2160,过机服务商重量差!A:A,过机服务商重量差!L:L)</f>
        <v>220</v>
      </c>
      <c r="H2160" s="9" t="str">
        <f ca="1">IFERROR(LOOKUP(1,0/((B2160=名单!B:B)*(VALUE(AY2160)&gt;=名单!E:E)*(VALUE(AY2160)&lt;=名单!G:G)*(AA2160="正常走货")),名单!H:H),"否")</f>
        <v>否</v>
      </c>
      <c r="I2160" s="64" t="s">
        <v>6532</v>
      </c>
      <c r="J2160" s="64" t="s">
        <v>36</v>
      </c>
      <c r="L2160" s="64" t="s">
        <v>51</v>
      </c>
      <c r="N2160" s="64" t="s">
        <v>18</v>
      </c>
      <c r="O2160" s="66"/>
      <c r="P2160" s="66"/>
      <c r="T2160" s="66"/>
      <c r="U2160" s="65" t="s">
        <v>116</v>
      </c>
      <c r="V2160" s="65" t="s">
        <v>14385</v>
      </c>
      <c r="W2160" s="66"/>
      <c r="Y2160" s="66"/>
      <c r="Z2160" s="66"/>
      <c r="AA2160" s="65" t="s">
        <v>14437</v>
      </c>
      <c r="AQ2160" s="64">
        <v>0</v>
      </c>
      <c r="AU2160" s="66"/>
      <c r="AV2160" s="66"/>
      <c r="AX2160" s="66"/>
      <c r="AY2160" s="67" t="s">
        <v>16557</v>
      </c>
      <c r="BE2160" s="66"/>
    </row>
    <row r="2161" spans="1:58">
      <c r="A2161" s="9" t="str">
        <f t="shared" si="105"/>
        <v>2026-01</v>
      </c>
      <c r="B2161" s="9" t="str">
        <f>_xlfn.XLOOKUP(I2161,过机服务商重量差!A:A,过机服务商重量差!G:G)</f>
        <v>帅时莹</v>
      </c>
      <c r="C2161" s="9" t="str">
        <f>IF(N2161="FBA","主营产品",IF(N2161="专线","专线",LOOKUP(1,0/((G2161&gt;=提成标准!D:D)*(G2161&lt;提成标准!E:E)),提成标准!C:C)))</f>
        <v>快递小货</v>
      </c>
      <c r="D2161" s="9">
        <f t="shared" si="106"/>
        <v>1</v>
      </c>
      <c r="E2161" s="9">
        <f>_xlfn.XLOOKUP(C2161,提成标准!C:C,提成标准!H:H,"")</f>
        <v>2</v>
      </c>
      <c r="F2161" s="9">
        <f t="shared" si="107"/>
        <v>2</v>
      </c>
      <c r="G2161" s="9">
        <f>_xlfn.XLOOKUP(I2161,过机服务商重量差!A:A,过机服务商重量差!L:L)</f>
        <v>0.5</v>
      </c>
      <c r="H2161" s="9" t="str">
        <f ca="1">IFERROR(LOOKUP(1,0/((B2161=名单!B:B)*(VALUE(AY2161)&gt;=名单!E:E)*(VALUE(AY2161)&lt;=名单!G:G)*(AA2161="正常走货")),名单!H:H),"否")</f>
        <v>否</v>
      </c>
      <c r="I2161" s="64" t="s">
        <v>6534</v>
      </c>
      <c r="J2161" s="64" t="s">
        <v>6536</v>
      </c>
      <c r="L2161" s="65" t="s">
        <v>586</v>
      </c>
      <c r="N2161" s="64" t="s">
        <v>18</v>
      </c>
      <c r="O2161" s="66"/>
      <c r="P2161" s="66"/>
      <c r="T2161" s="66"/>
      <c r="U2161" s="65" t="s">
        <v>191</v>
      </c>
      <c r="V2161" s="65" t="s">
        <v>14413</v>
      </c>
      <c r="W2161" s="66"/>
      <c r="Y2161" s="66"/>
      <c r="Z2161" s="66"/>
      <c r="AA2161" s="65" t="s">
        <v>14382</v>
      </c>
      <c r="AQ2161" s="64">
        <v>72.75</v>
      </c>
      <c r="AV2161" s="66"/>
      <c r="AX2161" s="66"/>
      <c r="AY2161" s="67" t="s">
        <v>16558</v>
      </c>
      <c r="BE2161" s="66"/>
    </row>
    <row r="2162" spans="1:58">
      <c r="A2162" s="9" t="str">
        <f t="shared" si="105"/>
        <v>2026-01</v>
      </c>
      <c r="B2162" s="9" t="str">
        <f>_xlfn.XLOOKUP(I2162,过机服务商重量差!A:A,过机服务商重量差!G:G)</f>
        <v>玉麒麟</v>
      </c>
      <c r="C2162" s="9" t="str">
        <f>IF(N2162="FBA","主营产品",IF(N2162="专线","专线",LOOKUP(1,0/((G2162&gt;=提成标准!D:D)*(G2162&lt;提成标准!E:E)),提成标准!C:C)))</f>
        <v>快递小货</v>
      </c>
      <c r="D2162" s="9">
        <f t="shared" si="106"/>
        <v>1</v>
      </c>
      <c r="E2162" s="9">
        <f>_xlfn.XLOOKUP(C2162,提成标准!C:C,提成标准!H:H,"")</f>
        <v>2</v>
      </c>
      <c r="F2162" s="9">
        <f t="shared" si="107"/>
        <v>2</v>
      </c>
      <c r="G2162" s="9">
        <f>_xlfn.XLOOKUP(I2162,过机服务商重量差!A:A,过机服务商重量差!L:L)</f>
        <v>2</v>
      </c>
      <c r="H2162" s="9" t="str">
        <f ca="1">IFERROR(LOOKUP(1,0/((B2162=名单!B:B)*(VALUE(AY2162)&gt;=名单!E:E)*(VALUE(AY2162)&lt;=名单!G:G)*(AA2162="正常走货")),名单!H:H),"否")</f>
        <v>否</v>
      </c>
      <c r="I2162" s="64" t="s">
        <v>6537</v>
      </c>
      <c r="J2162" s="64" t="s">
        <v>6539</v>
      </c>
      <c r="L2162" s="65" t="s">
        <v>17</v>
      </c>
      <c r="N2162" s="64" t="s">
        <v>18</v>
      </c>
      <c r="O2162" s="66"/>
      <c r="P2162" s="66"/>
      <c r="T2162" s="66"/>
      <c r="U2162" s="65" t="s">
        <v>203</v>
      </c>
      <c r="V2162" s="65" t="s">
        <v>14381</v>
      </c>
      <c r="W2162" s="66"/>
      <c r="Y2162" s="66"/>
      <c r="Z2162" s="66"/>
      <c r="AA2162" s="65" t="s">
        <v>14382</v>
      </c>
      <c r="AQ2162" s="64">
        <v>31.07</v>
      </c>
      <c r="AU2162" s="66"/>
      <c r="AV2162" s="66"/>
      <c r="AX2162" s="66"/>
      <c r="AY2162" s="67" t="s">
        <v>16559</v>
      </c>
      <c r="BE2162" s="66"/>
    </row>
    <row r="2163" spans="1:58">
      <c r="A2163" s="9" t="str">
        <f t="shared" si="105"/>
        <v>2026-01</v>
      </c>
      <c r="B2163" s="9" t="str">
        <f>_xlfn.XLOOKUP(I2163,过机服务商重量差!A:A,过机服务商重量差!G:G)</f>
        <v>玉麒麟</v>
      </c>
      <c r="C2163" s="9" t="str">
        <f>IF(N2163="FBA","主营产品",IF(N2163="专线","专线",LOOKUP(1,0/((G2163&gt;=提成标准!D:D)*(G2163&lt;提成标准!E:E)),提成标准!C:C)))</f>
        <v>快递大货</v>
      </c>
      <c r="D2163" s="9">
        <f t="shared" si="106"/>
        <v>389</v>
      </c>
      <c r="E2163" s="9">
        <f>_xlfn.XLOOKUP(C2163,提成标准!C:C,提成标准!H:H,"")</f>
        <v>0.1</v>
      </c>
      <c r="F2163" s="9">
        <f t="shared" si="107"/>
        <v>38.9</v>
      </c>
      <c r="G2163" s="9">
        <f>_xlfn.XLOOKUP(I2163,过机服务商重量差!A:A,过机服务商重量差!L:L)</f>
        <v>389</v>
      </c>
      <c r="H2163" s="9" t="str">
        <f ca="1">IFERROR(LOOKUP(1,0/((B2163=名单!B:B)*(VALUE(AY2163)&gt;=名单!E:E)*(VALUE(AY2163)&lt;=名单!G:G)*(AA2163="正常走货")),名单!H:H),"否")</f>
        <v>否</v>
      </c>
      <c r="I2163" s="64" t="s">
        <v>6540</v>
      </c>
      <c r="J2163" s="64" t="s">
        <v>6542</v>
      </c>
      <c r="L2163" s="65" t="s">
        <v>17</v>
      </c>
      <c r="N2163" s="64" t="s">
        <v>18</v>
      </c>
      <c r="O2163" s="66"/>
      <c r="P2163" s="66"/>
      <c r="T2163" s="66"/>
      <c r="U2163" s="65" t="s">
        <v>223</v>
      </c>
      <c r="V2163" s="65" t="s">
        <v>14413</v>
      </c>
      <c r="W2163" s="66"/>
      <c r="Y2163" s="66"/>
      <c r="Z2163" s="66"/>
      <c r="AA2163" s="65" t="s">
        <v>14382</v>
      </c>
      <c r="AQ2163" s="64">
        <v>2659.2</v>
      </c>
      <c r="AU2163" s="66"/>
      <c r="AV2163" s="66"/>
      <c r="AW2163" s="66"/>
      <c r="AX2163" s="66"/>
      <c r="AY2163" s="67" t="s">
        <v>16560</v>
      </c>
      <c r="BC2163" s="66"/>
      <c r="BE2163" s="66"/>
    </row>
    <row r="2164" spans="1:58">
      <c r="A2164" s="9" t="str">
        <f t="shared" si="105"/>
        <v>2026-01</v>
      </c>
      <c r="B2164" s="9" t="str">
        <f>_xlfn.XLOOKUP(I2164,过机服务商重量差!A:A,过机服务商重量差!G:G)</f>
        <v>玉麒麟</v>
      </c>
      <c r="C2164" s="9" t="str">
        <f>IF(N2164="FBA","主营产品",IF(N2164="专线","专线",LOOKUP(1,0/((G2164&gt;=提成标准!D:D)*(G2164&lt;提成标准!E:E)),提成标准!C:C)))</f>
        <v>快递小货</v>
      </c>
      <c r="D2164" s="9">
        <f t="shared" si="106"/>
        <v>1</v>
      </c>
      <c r="E2164" s="9">
        <f>_xlfn.XLOOKUP(C2164,提成标准!C:C,提成标准!H:H,"")</f>
        <v>2</v>
      </c>
      <c r="F2164" s="9">
        <f t="shared" si="107"/>
        <v>2</v>
      </c>
      <c r="G2164" s="9">
        <f>_xlfn.XLOOKUP(I2164,过机服务商重量差!A:A,过机服务商重量差!L:L)</f>
        <v>10</v>
      </c>
      <c r="H2164" s="9" t="str">
        <f ca="1">IFERROR(LOOKUP(1,0/((B2164=名单!B:B)*(VALUE(AY2164)&gt;=名单!E:E)*(VALUE(AY2164)&lt;=名单!G:G)*(AA2164="正常走货")),名单!H:H),"否")</f>
        <v>否</v>
      </c>
      <c r="I2164" s="64" t="s">
        <v>6543</v>
      </c>
      <c r="J2164" s="64" t="s">
        <v>6545</v>
      </c>
      <c r="L2164" s="65" t="s">
        <v>17</v>
      </c>
      <c r="N2164" s="64" t="s">
        <v>18</v>
      </c>
      <c r="O2164" s="66"/>
      <c r="P2164" s="66"/>
      <c r="T2164" s="66"/>
      <c r="U2164" s="65" t="s">
        <v>223</v>
      </c>
      <c r="V2164" s="65" t="s">
        <v>14413</v>
      </c>
      <c r="W2164" s="66"/>
      <c r="Y2164" s="66"/>
      <c r="Z2164" s="66"/>
      <c r="AA2164" s="65" t="s">
        <v>14382</v>
      </c>
      <c r="AQ2164" s="64">
        <v>46.5599999999999</v>
      </c>
      <c r="AV2164" s="66"/>
      <c r="AX2164" s="66"/>
      <c r="AY2164" s="67" t="s">
        <v>16561</v>
      </c>
      <c r="BE2164" s="66"/>
    </row>
    <row r="2165" spans="1:58">
      <c r="A2165" s="9" t="str">
        <f t="shared" si="105"/>
        <v>2026-01</v>
      </c>
      <c r="B2165" s="9" t="str">
        <f>_xlfn.XLOOKUP(I2165,过机服务商重量差!A:A,过机服务商重量差!G:G)</f>
        <v>玉麒麟</v>
      </c>
      <c r="C2165" s="9" t="str">
        <f>IF(N2165="FBA","主营产品",IF(N2165="专线","专线",LOOKUP(1,0/((G2165&gt;=提成标准!D:D)*(G2165&lt;提成标准!E:E)),提成标准!C:C)))</f>
        <v>快递大货</v>
      </c>
      <c r="D2165" s="9">
        <f t="shared" si="106"/>
        <v>28</v>
      </c>
      <c r="E2165" s="9">
        <f>_xlfn.XLOOKUP(C2165,提成标准!C:C,提成标准!H:H,"")</f>
        <v>0.1</v>
      </c>
      <c r="F2165" s="9">
        <f t="shared" si="107"/>
        <v>2.8</v>
      </c>
      <c r="G2165" s="9">
        <f>_xlfn.XLOOKUP(I2165,过机服务商重量差!A:A,过机服务商重量差!L:L)</f>
        <v>28</v>
      </c>
      <c r="H2165" s="9" t="str">
        <f ca="1">IFERROR(LOOKUP(1,0/((B2165=名单!B:B)*(VALUE(AY2165)&gt;=名单!E:E)*(VALUE(AY2165)&lt;=名单!G:G)*(AA2165="正常走货")),名单!H:H),"否")</f>
        <v>否</v>
      </c>
      <c r="I2165" s="64" t="s">
        <v>6546</v>
      </c>
      <c r="J2165" s="64" t="s">
        <v>6548</v>
      </c>
      <c r="L2165" s="65" t="s">
        <v>17</v>
      </c>
      <c r="N2165" s="64" t="s">
        <v>18</v>
      </c>
      <c r="O2165" s="66"/>
      <c r="P2165" s="66"/>
      <c r="T2165" s="66"/>
      <c r="U2165" s="65" t="s">
        <v>292</v>
      </c>
      <c r="V2165" s="65" t="s">
        <v>14413</v>
      </c>
      <c r="W2165" s="66"/>
      <c r="Y2165" s="66"/>
      <c r="Z2165" s="66"/>
      <c r="AA2165" s="65" t="s">
        <v>14382</v>
      </c>
      <c r="AQ2165" s="64">
        <v>101.6</v>
      </c>
      <c r="AU2165" s="66"/>
      <c r="AV2165" s="66"/>
      <c r="AX2165" s="66"/>
      <c r="AY2165" s="67" t="s">
        <v>16562</v>
      </c>
      <c r="BE2165" s="66"/>
    </row>
    <row r="2166" spans="1:58">
      <c r="A2166" s="9" t="str">
        <f t="shared" si="105"/>
        <v>2026-01</v>
      </c>
      <c r="B2166" s="9" t="str">
        <f>_xlfn.XLOOKUP(I2166,过机服务商重量差!A:A,过机服务商重量差!G:G)</f>
        <v>小旋风</v>
      </c>
      <c r="C2166" s="9" t="str">
        <f>IF(N2166="FBA","主营产品",IF(N2166="专线","专线",LOOKUP(1,0/((G2166&gt;=提成标准!D:D)*(G2166&lt;提成标准!E:E)),提成标准!C:C)))</f>
        <v>快递大货</v>
      </c>
      <c r="D2166" s="9">
        <f t="shared" si="106"/>
        <v>161</v>
      </c>
      <c r="E2166" s="9">
        <f>_xlfn.XLOOKUP(C2166,提成标准!C:C,提成标准!H:H,"")</f>
        <v>0.1</v>
      </c>
      <c r="F2166" s="9">
        <f t="shared" si="107"/>
        <v>16.1</v>
      </c>
      <c r="G2166" s="9">
        <f>_xlfn.XLOOKUP(I2166,过机服务商重量差!A:A,过机服务商重量差!L:L)</f>
        <v>161</v>
      </c>
      <c r="H2166" s="9" t="str">
        <f ca="1">IFERROR(LOOKUP(1,0/((B2166=名单!B:B)*(VALUE(AY2166)&gt;=名单!E:E)*(VALUE(AY2166)&lt;=名单!G:G)*(AA2166="正常走货")),名单!H:H),"否")</f>
        <v>否</v>
      </c>
      <c r="I2166" s="64" t="s">
        <v>6549</v>
      </c>
      <c r="J2166" s="64" t="s">
        <v>6551</v>
      </c>
      <c r="L2166" s="65" t="s">
        <v>3059</v>
      </c>
      <c r="N2166" s="64" t="s">
        <v>18</v>
      </c>
      <c r="O2166" s="66"/>
      <c r="P2166" s="66"/>
      <c r="T2166" s="66"/>
      <c r="U2166" s="65" t="s">
        <v>1068</v>
      </c>
      <c r="V2166" s="65" t="s">
        <v>14581</v>
      </c>
      <c r="W2166" s="66"/>
      <c r="Y2166" s="66"/>
      <c r="Z2166" s="66"/>
      <c r="AA2166" s="65" t="s">
        <v>14382</v>
      </c>
      <c r="AQ2166" s="64">
        <v>913</v>
      </c>
      <c r="AU2166" s="66"/>
      <c r="AV2166" s="66"/>
      <c r="AX2166" s="66"/>
      <c r="AY2166" s="67" t="s">
        <v>16563</v>
      </c>
      <c r="BE2166" s="66"/>
    </row>
    <row r="2167" spans="1:58">
      <c r="A2167" s="9" t="str">
        <f t="shared" si="105"/>
        <v>2026-01</v>
      </c>
      <c r="B2167" s="9" t="str">
        <f>_xlfn.XLOOKUP(I2167,过机服务商重量差!A:A,过机服务商重量差!G:G)</f>
        <v>风清扬</v>
      </c>
      <c r="C2167" s="9" t="str">
        <f>IF(N2167="FBA","主营产品",IF(N2167="专线","专线",LOOKUP(1,0/((G2167&gt;=提成标准!D:D)*(G2167&lt;提成标准!E:E)),提成标准!C:C)))</f>
        <v>快递大货</v>
      </c>
      <c r="D2167" s="9">
        <f t="shared" si="106"/>
        <v>246</v>
      </c>
      <c r="E2167" s="9">
        <f>_xlfn.XLOOKUP(C2167,提成标准!C:C,提成标准!H:H,"")</f>
        <v>0.1</v>
      </c>
      <c r="F2167" s="9">
        <f t="shared" si="107"/>
        <v>24.6</v>
      </c>
      <c r="G2167" s="9">
        <f>_xlfn.XLOOKUP(I2167,过机服务商重量差!A:A,过机服务商重量差!L:L)</f>
        <v>246</v>
      </c>
      <c r="H2167" s="9" t="str">
        <f ca="1">IFERROR(LOOKUP(1,0/((B2167=名单!B:B)*(VALUE(AY2167)&gt;=名单!E:E)*(VALUE(AY2167)&lt;=名单!G:G)*(AA2167="正常走货")),名单!H:H),"否")</f>
        <v>否</v>
      </c>
      <c r="I2167" s="64" t="s">
        <v>6552</v>
      </c>
      <c r="J2167" s="64" t="s">
        <v>6554</v>
      </c>
      <c r="L2167" s="65" t="s">
        <v>51</v>
      </c>
      <c r="N2167" s="64" t="s">
        <v>18</v>
      </c>
      <c r="O2167" s="66"/>
      <c r="P2167" s="66"/>
      <c r="T2167" s="66"/>
      <c r="U2167" s="65" t="s">
        <v>156</v>
      </c>
      <c r="V2167" s="65" t="s">
        <v>14389</v>
      </c>
      <c r="W2167" s="66"/>
      <c r="Y2167" s="66"/>
      <c r="Z2167" s="66"/>
      <c r="AA2167" s="65" t="s">
        <v>14382</v>
      </c>
      <c r="AQ2167" s="64">
        <v>541.2</v>
      </c>
      <c r="AU2167" s="66"/>
      <c r="AV2167" s="66"/>
      <c r="AX2167" s="66"/>
      <c r="AY2167" s="67" t="s">
        <v>16564</v>
      </c>
      <c r="BE2167" s="66"/>
    </row>
    <row r="2168" spans="1:58">
      <c r="A2168" s="9" t="str">
        <f t="shared" si="105"/>
        <v>2026-01</v>
      </c>
      <c r="B2168" s="9" t="str">
        <f>_xlfn.XLOOKUP(I2168,过机服务商重量差!A:A,过机服务商重量差!G:G)</f>
        <v>风清扬</v>
      </c>
      <c r="C2168" s="9" t="str">
        <f>IF(N2168="FBA","主营产品",IF(N2168="专线","专线",LOOKUP(1,0/((G2168&gt;=提成标准!D:D)*(G2168&lt;提成标准!E:E)),提成标准!C:C)))</f>
        <v>快递大货</v>
      </c>
      <c r="D2168" s="9">
        <f t="shared" si="106"/>
        <v>67</v>
      </c>
      <c r="E2168" s="9">
        <f>_xlfn.XLOOKUP(C2168,提成标准!C:C,提成标准!H:H,"")</f>
        <v>0.1</v>
      </c>
      <c r="F2168" s="9">
        <f t="shared" si="107"/>
        <v>6.7</v>
      </c>
      <c r="G2168" s="9">
        <f>_xlfn.XLOOKUP(I2168,过机服务商重量差!A:A,过机服务商重量差!L:L)</f>
        <v>67</v>
      </c>
      <c r="H2168" s="9" t="str">
        <f ca="1">IFERROR(LOOKUP(1,0/((B2168=名单!B:B)*(VALUE(AY2168)&gt;=名单!E:E)*(VALUE(AY2168)&lt;=名单!G:G)*(AA2168="正常走货")),名单!H:H),"否")</f>
        <v>否</v>
      </c>
      <c r="I2168" s="64" t="s">
        <v>6555</v>
      </c>
      <c r="J2168" s="64" t="s">
        <v>50</v>
      </c>
      <c r="L2168" s="65" t="s">
        <v>633</v>
      </c>
      <c r="N2168" s="64" t="s">
        <v>18</v>
      </c>
      <c r="O2168" s="66"/>
      <c r="P2168" s="66"/>
      <c r="T2168" s="66"/>
      <c r="U2168" s="65" t="s">
        <v>6557</v>
      </c>
      <c r="V2168" s="65" t="s">
        <v>14476</v>
      </c>
      <c r="W2168" s="66"/>
      <c r="Y2168" s="66"/>
      <c r="Z2168" s="66"/>
      <c r="AA2168" s="65" t="s">
        <v>14382</v>
      </c>
      <c r="AB2168" s="66"/>
      <c r="AQ2168" s="64">
        <v>107.3</v>
      </c>
      <c r="AV2168" s="66"/>
      <c r="AX2168" s="66"/>
      <c r="AY2168" s="67" t="s">
        <v>16565</v>
      </c>
      <c r="BC2168" s="66"/>
      <c r="BE2168" s="66"/>
    </row>
    <row r="2169" spans="1:58">
      <c r="A2169" s="9" t="str">
        <f t="shared" si="105"/>
        <v>2026-01</v>
      </c>
      <c r="B2169" s="9" t="str">
        <f>_xlfn.XLOOKUP(I2169,过机服务商重量差!A:A,过机服务商重量差!G:G)</f>
        <v>风清扬</v>
      </c>
      <c r="C2169" s="9" t="str">
        <f>IF(N2169="FBA","主营产品",IF(N2169="专线","专线",LOOKUP(1,0/((G2169&gt;=提成标准!D:D)*(G2169&lt;提成标准!E:E)),提成标准!C:C)))</f>
        <v>快递大货</v>
      </c>
      <c r="D2169" s="9">
        <f t="shared" si="106"/>
        <v>64</v>
      </c>
      <c r="E2169" s="9">
        <f>_xlfn.XLOOKUP(C2169,提成标准!C:C,提成标准!H:H,"")</f>
        <v>0.1</v>
      </c>
      <c r="F2169" s="9">
        <f t="shared" si="107"/>
        <v>6.4</v>
      </c>
      <c r="G2169" s="9">
        <f>_xlfn.XLOOKUP(I2169,过机服务商重量差!A:A,过机服务商重量差!L:L)</f>
        <v>64</v>
      </c>
      <c r="H2169" s="9" t="str">
        <f ca="1">IFERROR(LOOKUP(1,0/((B2169=名单!B:B)*(VALUE(AY2169)&gt;=名单!E:E)*(VALUE(AY2169)&lt;=名单!G:G)*(AA2169="正常走货")),名单!H:H),"否")</f>
        <v>否</v>
      </c>
      <c r="I2169" s="64" t="s">
        <v>6558</v>
      </c>
      <c r="J2169" s="64" t="s">
        <v>6560</v>
      </c>
      <c r="L2169" s="65" t="s">
        <v>332</v>
      </c>
      <c r="N2169" s="64" t="s">
        <v>18</v>
      </c>
      <c r="O2169" s="66"/>
      <c r="P2169" s="66"/>
      <c r="T2169" s="66"/>
      <c r="U2169" s="65" t="s">
        <v>161</v>
      </c>
      <c r="V2169" s="65" t="s">
        <v>14381</v>
      </c>
      <c r="W2169" s="66"/>
      <c r="Y2169" s="66"/>
      <c r="Z2169" s="66"/>
      <c r="AA2169" s="65" t="s">
        <v>14382</v>
      </c>
      <c r="AQ2169" s="64">
        <v>0</v>
      </c>
      <c r="AU2169" s="66"/>
      <c r="AV2169" s="66"/>
      <c r="AX2169" s="66"/>
      <c r="AY2169" s="67" t="s">
        <v>16566</v>
      </c>
    </row>
    <row r="2170" spans="1:58">
      <c r="A2170" s="9" t="str">
        <f t="shared" si="105"/>
        <v>2026-01</v>
      </c>
      <c r="B2170" s="9" t="str">
        <f>_xlfn.XLOOKUP(I2170,过机服务商重量差!A:A,过机服务商重量差!G:G)</f>
        <v>无崖子</v>
      </c>
      <c r="C2170" s="9" t="str">
        <f>IF(N2170="FBA","主营产品",IF(N2170="专线","专线",LOOKUP(1,0/((G2170&gt;=提成标准!D:D)*(G2170&lt;提成标准!E:E)),提成标准!C:C)))</f>
        <v>快递小货</v>
      </c>
      <c r="D2170" s="9">
        <f t="shared" si="106"/>
        <v>1</v>
      </c>
      <c r="E2170" s="9">
        <f>_xlfn.XLOOKUP(C2170,提成标准!C:C,提成标准!H:H,"")</f>
        <v>2</v>
      </c>
      <c r="F2170" s="9">
        <f t="shared" si="107"/>
        <v>2</v>
      </c>
      <c r="G2170" s="9">
        <f>_xlfn.XLOOKUP(I2170,过机服务商重量差!A:A,过机服务商重量差!L:L)</f>
        <v>6.5</v>
      </c>
      <c r="H2170" s="9" t="str">
        <f ca="1">IFERROR(LOOKUP(1,0/((B2170=名单!B:B)*(VALUE(AY2170)&gt;=名单!E:E)*(VALUE(AY2170)&lt;=名单!G:G)*(AA2170="正常走货")),名单!H:H),"否")</f>
        <v>是</v>
      </c>
      <c r="I2170" s="64" t="s">
        <v>6561</v>
      </c>
      <c r="J2170" s="64" t="s">
        <v>6563</v>
      </c>
      <c r="L2170" s="65" t="s">
        <v>2309</v>
      </c>
      <c r="N2170" s="64" t="s">
        <v>18</v>
      </c>
      <c r="O2170" s="66"/>
      <c r="P2170" s="66"/>
      <c r="T2170" s="66"/>
      <c r="U2170" s="65" t="s">
        <v>2305</v>
      </c>
      <c r="V2170" s="65" t="s">
        <v>14413</v>
      </c>
      <c r="W2170" s="66"/>
      <c r="Y2170" s="66"/>
      <c r="Z2170" s="66"/>
      <c r="AA2170" s="65" t="s">
        <v>14382</v>
      </c>
      <c r="AQ2170" s="64">
        <v>59.1</v>
      </c>
      <c r="AU2170" s="66"/>
      <c r="AV2170" s="66"/>
      <c r="AX2170" s="66"/>
      <c r="AY2170" s="67" t="s">
        <v>16567</v>
      </c>
      <c r="BE2170" s="66"/>
    </row>
    <row r="2171" spans="1:58">
      <c r="A2171" s="9" t="str">
        <f t="shared" ref="A2171:A2234" si="108">MID(AY2171,1,7)</f>
        <v>2026-01</v>
      </c>
      <c r="B2171" s="9" t="str">
        <f>_xlfn.XLOOKUP(I2171,过机服务商重量差!A:A,过机服务商重量差!G:G)</f>
        <v>风清扬</v>
      </c>
      <c r="C2171" s="9" t="str">
        <f>IF(N2171="FBA","主营产品",IF(N2171="专线","专线",LOOKUP(1,0/((G2171&gt;=提成标准!D:D)*(G2171&lt;提成标准!E:E)),提成标准!C:C)))</f>
        <v>快递大货</v>
      </c>
      <c r="D2171" s="9">
        <f t="shared" si="106"/>
        <v>43</v>
      </c>
      <c r="E2171" s="9">
        <f>_xlfn.XLOOKUP(C2171,提成标准!C:C,提成标准!H:H,"")</f>
        <v>0.1</v>
      </c>
      <c r="F2171" s="9">
        <f t="shared" si="107"/>
        <v>4.3</v>
      </c>
      <c r="G2171" s="9">
        <f>_xlfn.XLOOKUP(I2171,过机服务商重量差!A:A,过机服务商重量差!L:L)</f>
        <v>43</v>
      </c>
      <c r="H2171" s="9" t="str">
        <f ca="1">IFERROR(LOOKUP(1,0/((B2171=名单!B:B)*(VALUE(AY2171)&gt;=名单!E:E)*(VALUE(AY2171)&lt;=名单!G:G)*(AA2171="正常走货")),名单!H:H),"否")</f>
        <v>否</v>
      </c>
      <c r="I2171" s="64" t="s">
        <v>6564</v>
      </c>
      <c r="J2171" s="64" t="s">
        <v>6566</v>
      </c>
      <c r="L2171" s="65" t="s">
        <v>967</v>
      </c>
      <c r="N2171" s="64" t="s">
        <v>18</v>
      </c>
      <c r="O2171" s="66"/>
      <c r="P2171" s="66"/>
      <c r="T2171" s="66"/>
      <c r="U2171" s="65" t="s">
        <v>191</v>
      </c>
      <c r="V2171" s="65" t="s">
        <v>14413</v>
      </c>
      <c r="W2171" s="66"/>
      <c r="Y2171" s="66"/>
      <c r="Z2171" s="66"/>
      <c r="AA2171" s="65" t="s">
        <v>14382</v>
      </c>
      <c r="AQ2171" s="64">
        <v>158</v>
      </c>
      <c r="AV2171" s="66"/>
      <c r="AX2171" s="66"/>
      <c r="AY2171" s="67" t="s">
        <v>16568</v>
      </c>
      <c r="BC2171" s="66"/>
      <c r="BE2171" s="66"/>
      <c r="BF2171" s="66"/>
    </row>
    <row r="2172" spans="1:58">
      <c r="A2172" s="9" t="str">
        <f t="shared" si="108"/>
        <v>2026-01</v>
      </c>
      <c r="B2172" s="9" t="str">
        <f>_xlfn.XLOOKUP(I2172,过机服务商重量差!A:A,过机服务商重量差!G:G)</f>
        <v>玉麒麟</v>
      </c>
      <c r="C2172" s="9" t="str">
        <f>IF(N2172="FBA","主营产品",IF(N2172="专线","专线",LOOKUP(1,0/((G2172&gt;=提成标准!D:D)*(G2172&lt;提成标准!E:E)),提成标准!C:C)))</f>
        <v>快递大货</v>
      </c>
      <c r="D2172" s="9">
        <f t="shared" si="106"/>
        <v>37.5</v>
      </c>
      <c r="E2172" s="9">
        <f>_xlfn.XLOOKUP(C2172,提成标准!C:C,提成标准!H:H,"")</f>
        <v>0.1</v>
      </c>
      <c r="F2172" s="9">
        <f t="shared" si="107"/>
        <v>3.75</v>
      </c>
      <c r="G2172" s="9">
        <f>_xlfn.XLOOKUP(I2172,过机服务商重量差!A:A,过机服务商重量差!L:L)</f>
        <v>37.5</v>
      </c>
      <c r="H2172" s="9" t="str">
        <f ca="1">IFERROR(LOOKUP(1,0/((B2172=名单!B:B)*(VALUE(AY2172)&gt;=名单!E:E)*(VALUE(AY2172)&lt;=名单!G:G)*(AA2172="正常走货")),名单!H:H),"否")</f>
        <v>否</v>
      </c>
      <c r="I2172" s="64" t="s">
        <v>6567</v>
      </c>
      <c r="J2172" s="64" t="s">
        <v>6569</v>
      </c>
      <c r="L2172" s="65" t="s">
        <v>17</v>
      </c>
      <c r="N2172" s="64" t="s">
        <v>18</v>
      </c>
      <c r="O2172" s="66"/>
      <c r="P2172" s="66"/>
      <c r="T2172" s="66"/>
      <c r="U2172" s="65" t="s">
        <v>156</v>
      </c>
      <c r="V2172" s="65" t="s">
        <v>14389</v>
      </c>
      <c r="W2172" s="66"/>
      <c r="Y2172" s="66"/>
      <c r="Z2172" s="66"/>
      <c r="AA2172" s="65" t="s">
        <v>14382</v>
      </c>
      <c r="AQ2172" s="64">
        <v>1004.48</v>
      </c>
      <c r="AU2172" s="66"/>
      <c r="AV2172" s="66"/>
      <c r="AX2172" s="66"/>
      <c r="AY2172" s="67" t="s">
        <v>16569</v>
      </c>
      <c r="BF2172" s="66"/>
    </row>
    <row r="2173" spans="1:58">
      <c r="A2173" s="9" t="str">
        <f t="shared" si="108"/>
        <v>2026-01</v>
      </c>
      <c r="B2173" s="9" t="str">
        <f>_xlfn.XLOOKUP(I2173,过机服务商重量差!A:A,过机服务商重量差!G:G)</f>
        <v>玉麒麟</v>
      </c>
      <c r="C2173" s="9" t="str">
        <f>IF(N2173="FBA","主营产品",IF(N2173="专线","专线",LOOKUP(1,0/((G2173&gt;=提成标准!D:D)*(G2173&lt;提成标准!E:E)),提成标准!C:C)))</f>
        <v>快递小货</v>
      </c>
      <c r="D2173" s="9">
        <f t="shared" ref="D2173:D2236" si="109">IF(C2173="快递小货",1,IF(C2173="主营产品",0,G2173))</f>
        <v>1</v>
      </c>
      <c r="E2173" s="9">
        <f>_xlfn.XLOOKUP(C2173,提成标准!C:C,提成标准!H:H,"")</f>
        <v>2</v>
      </c>
      <c r="F2173" s="9">
        <f t="shared" ref="F2173:F2236" si="110">D2173*E2173</f>
        <v>2</v>
      </c>
      <c r="G2173" s="9">
        <f>_xlfn.XLOOKUP(I2173,过机服务商重量差!A:A,过机服务商重量差!L:L)</f>
        <v>1</v>
      </c>
      <c r="H2173" s="9" t="str">
        <f ca="1">IFERROR(LOOKUP(1,0/((B2173=名单!B:B)*(VALUE(AY2173)&gt;=名单!E:E)*(VALUE(AY2173)&lt;=名单!G:G)*(AA2173="正常走货")),名单!H:H),"否")</f>
        <v>否</v>
      </c>
      <c r="I2173" s="64" t="s">
        <v>6570</v>
      </c>
      <c r="J2173" s="64" t="s">
        <v>6572</v>
      </c>
      <c r="L2173" s="65" t="s">
        <v>17</v>
      </c>
      <c r="N2173" s="64" t="s">
        <v>18</v>
      </c>
      <c r="O2173" s="66"/>
      <c r="P2173" s="66"/>
      <c r="T2173" s="66"/>
      <c r="U2173" s="65" t="s">
        <v>421</v>
      </c>
      <c r="V2173" s="65" t="s">
        <v>14385</v>
      </c>
      <c r="W2173" s="66"/>
      <c r="Y2173" s="66"/>
      <c r="Z2173" s="66"/>
      <c r="AA2173" s="65" t="s">
        <v>14382</v>
      </c>
      <c r="AQ2173" s="64">
        <v>60</v>
      </c>
      <c r="AU2173" s="66"/>
      <c r="AV2173" s="66"/>
      <c r="AX2173" s="66"/>
      <c r="AY2173" s="67" t="s">
        <v>16570</v>
      </c>
      <c r="BE2173" s="66"/>
    </row>
    <row r="2174" spans="1:58">
      <c r="A2174" s="9" t="str">
        <f t="shared" si="108"/>
        <v>2026-01</v>
      </c>
      <c r="B2174" s="9" t="str">
        <f>_xlfn.XLOOKUP(I2174,过机服务商重量差!A:A,过机服务商重量差!G:G)</f>
        <v>帅时莹</v>
      </c>
      <c r="C2174" s="9" t="str">
        <f>IF(N2174="FBA","主营产品",IF(N2174="专线","专线",LOOKUP(1,0/((G2174&gt;=提成标准!D:D)*(G2174&lt;提成标准!E:E)),提成标准!C:C)))</f>
        <v>快递小货</v>
      </c>
      <c r="D2174" s="9">
        <f t="shared" si="109"/>
        <v>1</v>
      </c>
      <c r="E2174" s="9">
        <f>_xlfn.XLOOKUP(C2174,提成标准!C:C,提成标准!H:H,"")</f>
        <v>2</v>
      </c>
      <c r="F2174" s="9">
        <f t="shared" si="110"/>
        <v>2</v>
      </c>
      <c r="G2174" s="9">
        <f>_xlfn.XLOOKUP(I2174,过机服务商重量差!A:A,过机服务商重量差!L:L)</f>
        <v>3</v>
      </c>
      <c r="H2174" s="9" t="str">
        <f ca="1">IFERROR(LOOKUP(1,0/((B2174=名单!B:B)*(VALUE(AY2174)&gt;=名单!E:E)*(VALUE(AY2174)&lt;=名单!G:G)*(AA2174="正常走货")),名单!H:H),"否")</f>
        <v>否</v>
      </c>
      <c r="I2174" s="64" t="s">
        <v>6573</v>
      </c>
      <c r="J2174" s="64" t="s">
        <v>6575</v>
      </c>
      <c r="L2174" s="65" t="s">
        <v>586</v>
      </c>
      <c r="N2174" s="64" t="s">
        <v>18</v>
      </c>
      <c r="O2174" s="66"/>
      <c r="P2174" s="66"/>
      <c r="T2174" s="66"/>
      <c r="U2174" s="65" t="s">
        <v>191</v>
      </c>
      <c r="V2174" s="65" t="s">
        <v>14413</v>
      </c>
      <c r="W2174" s="66"/>
      <c r="Y2174" s="66"/>
      <c r="Z2174" s="66"/>
      <c r="AA2174" s="65" t="s">
        <v>14382</v>
      </c>
      <c r="AQ2174" s="64">
        <v>77.2</v>
      </c>
      <c r="AU2174" s="66"/>
      <c r="AV2174" s="66"/>
      <c r="AW2174" s="66"/>
      <c r="AX2174" s="66"/>
      <c r="AY2174" s="67" t="s">
        <v>16571</v>
      </c>
      <c r="BE2174" s="66"/>
    </row>
    <row r="2175" spans="1:58">
      <c r="A2175" s="9" t="str">
        <f t="shared" si="108"/>
        <v>2026-01</v>
      </c>
      <c r="B2175" s="9" t="str">
        <f>_xlfn.XLOOKUP(I2175,过机服务商重量差!A:A,过机服务商重量差!G:G)</f>
        <v>帅时莹</v>
      </c>
      <c r="C2175" s="9" t="str">
        <f>IF(N2175="FBA","主营产品",IF(N2175="专线","专线",LOOKUP(1,0/((G2175&gt;=提成标准!D:D)*(G2175&lt;提成标准!E:E)),提成标准!C:C)))</f>
        <v>快递大货</v>
      </c>
      <c r="D2175" s="9">
        <f t="shared" si="109"/>
        <v>126</v>
      </c>
      <c r="E2175" s="9">
        <f>_xlfn.XLOOKUP(C2175,提成标准!C:C,提成标准!H:H,"")</f>
        <v>0.1</v>
      </c>
      <c r="F2175" s="9">
        <f t="shared" si="110"/>
        <v>12.6</v>
      </c>
      <c r="G2175" s="9">
        <f>_xlfn.XLOOKUP(I2175,过机服务商重量差!A:A,过机服务商重量差!L:L)</f>
        <v>126</v>
      </c>
      <c r="H2175" s="9" t="str">
        <f ca="1">IFERROR(LOOKUP(1,0/((B2175=名单!B:B)*(VALUE(AY2175)&gt;=名单!E:E)*(VALUE(AY2175)&lt;=名单!G:G)*(AA2175="正常走货")),名单!H:H),"否")</f>
        <v>否</v>
      </c>
      <c r="I2175" s="64" t="s">
        <v>6576</v>
      </c>
      <c r="J2175" s="64" t="s">
        <v>6578</v>
      </c>
      <c r="L2175" s="65" t="s">
        <v>287</v>
      </c>
      <c r="N2175" s="64" t="s">
        <v>18</v>
      </c>
      <c r="O2175" s="66"/>
      <c r="P2175" s="66"/>
      <c r="T2175" s="66"/>
      <c r="U2175" s="65" t="s">
        <v>562</v>
      </c>
      <c r="V2175" s="65" t="s">
        <v>14413</v>
      </c>
      <c r="W2175" s="66"/>
      <c r="Y2175" s="66"/>
      <c r="Z2175" s="66"/>
      <c r="AA2175" s="65" t="s">
        <v>14382</v>
      </c>
      <c r="AQ2175" s="64">
        <v>454.3</v>
      </c>
      <c r="AV2175" s="66"/>
      <c r="AX2175" s="66"/>
      <c r="AY2175" s="67" t="s">
        <v>16572</v>
      </c>
      <c r="BE2175" s="66"/>
    </row>
    <row r="2176" spans="1:58">
      <c r="A2176" s="9" t="str">
        <f t="shared" si="108"/>
        <v>2026-01</v>
      </c>
      <c r="B2176" s="9" t="str">
        <f>_xlfn.XLOOKUP(I2176,过机服务商重量差!A:A,过机服务商重量差!G:G)</f>
        <v>无崖子</v>
      </c>
      <c r="C2176" s="9" t="str">
        <f>IF(N2176="FBA","主营产品",IF(N2176="专线","专线",LOOKUP(1,0/((G2176&gt;=提成标准!D:D)*(G2176&lt;提成标准!E:E)),提成标准!C:C)))</f>
        <v>快递大货</v>
      </c>
      <c r="D2176" s="9">
        <f t="shared" si="109"/>
        <v>24</v>
      </c>
      <c r="E2176" s="9">
        <f>_xlfn.XLOOKUP(C2176,提成标准!C:C,提成标准!H:H,"")</f>
        <v>0.1</v>
      </c>
      <c r="F2176" s="9">
        <f t="shared" si="110"/>
        <v>2.4</v>
      </c>
      <c r="G2176" s="9">
        <f>_xlfn.XLOOKUP(I2176,过机服务商重量差!A:A,过机服务商重量差!L:L)</f>
        <v>24</v>
      </c>
      <c r="H2176" s="9" t="str">
        <f ca="1">IFERROR(LOOKUP(1,0/((B2176=名单!B:B)*(VALUE(AY2176)&gt;=名单!E:E)*(VALUE(AY2176)&lt;=名单!G:G)*(AA2176="正常走货")),名单!H:H),"否")</f>
        <v>是</v>
      </c>
      <c r="I2176" s="64" t="s">
        <v>6579</v>
      </c>
      <c r="J2176" s="64" t="s">
        <v>6581</v>
      </c>
      <c r="L2176" s="65" t="s">
        <v>4948</v>
      </c>
      <c r="N2176" s="64" t="s">
        <v>18</v>
      </c>
      <c r="O2176" s="66"/>
      <c r="P2176" s="66"/>
      <c r="T2176" s="66"/>
      <c r="U2176" s="65" t="s">
        <v>442</v>
      </c>
      <c r="V2176" s="65" t="s">
        <v>14413</v>
      </c>
      <c r="W2176" s="66"/>
      <c r="Y2176" s="66"/>
      <c r="Z2176" s="66"/>
      <c r="AA2176" s="65" t="s">
        <v>14382</v>
      </c>
      <c r="AQ2176" s="64">
        <v>121.6</v>
      </c>
      <c r="AV2176" s="66"/>
      <c r="AX2176" s="66"/>
      <c r="AY2176" s="67" t="s">
        <v>16573</v>
      </c>
      <c r="BE2176" s="66"/>
    </row>
    <row r="2177" spans="1:58">
      <c r="A2177" s="9" t="str">
        <f t="shared" si="108"/>
        <v>2026-01</v>
      </c>
      <c r="B2177" s="9" t="str">
        <f>_xlfn.XLOOKUP(I2177,过机服务商重量差!A:A,过机服务商重量差!G:G)</f>
        <v>小旋风</v>
      </c>
      <c r="C2177" s="9" t="str">
        <f>IF(N2177="FBA","主营产品",IF(N2177="专线","专线",LOOKUP(1,0/((G2177&gt;=提成标准!D:D)*(G2177&lt;提成标准!E:E)),提成标准!C:C)))</f>
        <v>快递大货</v>
      </c>
      <c r="D2177" s="9">
        <f t="shared" si="109"/>
        <v>41.5</v>
      </c>
      <c r="E2177" s="9">
        <f>_xlfn.XLOOKUP(C2177,提成标准!C:C,提成标准!H:H,"")</f>
        <v>0.1</v>
      </c>
      <c r="F2177" s="9">
        <f t="shared" si="110"/>
        <v>4.15</v>
      </c>
      <c r="G2177" s="9">
        <f>_xlfn.XLOOKUP(I2177,过机服务商重量差!A:A,过机服务商重量差!L:L)</f>
        <v>41.5</v>
      </c>
      <c r="H2177" s="9" t="str">
        <f ca="1">IFERROR(LOOKUP(1,0/((B2177=名单!B:B)*(VALUE(AY2177)&gt;=名单!E:E)*(VALUE(AY2177)&lt;=名单!G:G)*(AA2177="正常走货")),名单!H:H),"否")</f>
        <v>否</v>
      </c>
      <c r="I2177" s="64" t="s">
        <v>6582</v>
      </c>
      <c r="J2177" s="64" t="s">
        <v>6584</v>
      </c>
      <c r="L2177" s="65" t="s">
        <v>428</v>
      </c>
      <c r="N2177" s="64" t="s">
        <v>18</v>
      </c>
      <c r="O2177" s="66"/>
      <c r="P2177" s="66"/>
      <c r="T2177" s="66"/>
      <c r="U2177" s="65" t="s">
        <v>562</v>
      </c>
      <c r="V2177" s="65" t="s">
        <v>14413</v>
      </c>
      <c r="W2177" s="66"/>
      <c r="Y2177" s="66"/>
      <c r="Z2177" s="66"/>
      <c r="AA2177" s="65" t="s">
        <v>14382</v>
      </c>
      <c r="AQ2177" s="64">
        <v>396.5</v>
      </c>
      <c r="AU2177" s="66"/>
      <c r="AV2177" s="66"/>
      <c r="AX2177" s="66"/>
      <c r="AY2177" s="67" t="s">
        <v>16574</v>
      </c>
      <c r="BE2177" s="66"/>
    </row>
    <row r="2178" spans="1:58">
      <c r="A2178" s="9" t="str">
        <f t="shared" si="108"/>
        <v>2026-01</v>
      </c>
      <c r="B2178" s="9" t="str">
        <f>_xlfn.XLOOKUP(I2178,过机服务商重量差!A:A,过机服务商重量差!G:G)</f>
        <v>小旋风</v>
      </c>
      <c r="C2178" s="9" t="str">
        <f>IF(N2178="FBA","主营产品",IF(N2178="专线","专线",LOOKUP(1,0/((G2178&gt;=提成标准!D:D)*(G2178&lt;提成标准!E:E)),提成标准!C:C)))</f>
        <v>快递大货</v>
      </c>
      <c r="D2178" s="9">
        <f t="shared" si="109"/>
        <v>36</v>
      </c>
      <c r="E2178" s="9">
        <f>_xlfn.XLOOKUP(C2178,提成标准!C:C,提成标准!H:H,"")</f>
        <v>0.1</v>
      </c>
      <c r="F2178" s="9">
        <f t="shared" si="110"/>
        <v>3.6</v>
      </c>
      <c r="G2178" s="9">
        <f>_xlfn.XLOOKUP(I2178,过机服务商重量差!A:A,过机服务商重量差!L:L)</f>
        <v>36</v>
      </c>
      <c r="H2178" s="9" t="str">
        <f ca="1">IFERROR(LOOKUP(1,0/((B2178=名单!B:B)*(VALUE(AY2178)&gt;=名单!E:E)*(VALUE(AY2178)&lt;=名单!G:G)*(AA2178="正常走货")),名单!H:H),"否")</f>
        <v>否</v>
      </c>
      <c r="I2178" s="64" t="s">
        <v>6585</v>
      </c>
      <c r="J2178" s="64" t="s">
        <v>6587</v>
      </c>
      <c r="L2178" s="65" t="s">
        <v>453</v>
      </c>
      <c r="N2178" s="64" t="s">
        <v>18</v>
      </c>
      <c r="O2178" s="66"/>
      <c r="P2178" s="66"/>
      <c r="T2178" s="66"/>
      <c r="U2178" s="65" t="s">
        <v>442</v>
      </c>
      <c r="V2178" s="65" t="s">
        <v>14413</v>
      </c>
      <c r="W2178" s="66"/>
      <c r="Y2178" s="66"/>
      <c r="Z2178" s="66"/>
      <c r="AA2178" s="65" t="s">
        <v>14382</v>
      </c>
      <c r="AQ2178" s="64">
        <v>7.19999999999999</v>
      </c>
      <c r="AU2178" s="66"/>
      <c r="AV2178" s="66"/>
      <c r="AX2178" s="66"/>
      <c r="AY2178" s="67" t="s">
        <v>16575</v>
      </c>
      <c r="BE2178" s="66"/>
    </row>
    <row r="2179" spans="1:58">
      <c r="A2179" s="9" t="str">
        <f t="shared" si="108"/>
        <v>2026-01</v>
      </c>
      <c r="B2179" s="9" t="str">
        <f>_xlfn.XLOOKUP(I2179,过机服务商重量差!A:A,过机服务商重量差!G:G)</f>
        <v>风清扬</v>
      </c>
      <c r="C2179" s="9" t="str">
        <f>IF(N2179="FBA","主营产品",IF(N2179="专线","专线",LOOKUP(1,0/((G2179&gt;=提成标准!D:D)*(G2179&lt;提成标准!E:E)),提成标准!C:C)))</f>
        <v>快递大货</v>
      </c>
      <c r="D2179" s="9">
        <f t="shared" si="109"/>
        <v>33</v>
      </c>
      <c r="E2179" s="9">
        <f>_xlfn.XLOOKUP(C2179,提成标准!C:C,提成标准!H:H,"")</f>
        <v>0.1</v>
      </c>
      <c r="F2179" s="9">
        <f t="shared" si="110"/>
        <v>3.3</v>
      </c>
      <c r="G2179" s="9">
        <f>_xlfn.XLOOKUP(I2179,过机服务商重量差!A:A,过机服务商重量差!L:L)</f>
        <v>33</v>
      </c>
      <c r="H2179" s="9" t="str">
        <f ca="1">IFERROR(LOOKUP(1,0/((B2179=名单!B:B)*(VALUE(AY2179)&gt;=名单!E:E)*(VALUE(AY2179)&lt;=名单!G:G)*(AA2179="正常走货")),名单!H:H),"否")</f>
        <v>否</v>
      </c>
      <c r="I2179" s="64" t="s">
        <v>6588</v>
      </c>
      <c r="J2179" s="64" t="s">
        <v>36</v>
      </c>
      <c r="L2179" s="65" t="s">
        <v>6531</v>
      </c>
      <c r="N2179" s="64" t="s">
        <v>18</v>
      </c>
      <c r="O2179" s="66"/>
      <c r="P2179" s="66"/>
      <c r="T2179" s="66"/>
      <c r="U2179" s="65" t="s">
        <v>2305</v>
      </c>
      <c r="V2179" s="65" t="s">
        <v>14413</v>
      </c>
      <c r="W2179" s="66"/>
      <c r="Y2179" s="66"/>
      <c r="Z2179" s="66"/>
      <c r="AA2179" s="65" t="s">
        <v>14437</v>
      </c>
      <c r="AQ2179" s="64">
        <v>0</v>
      </c>
      <c r="AV2179" s="66"/>
      <c r="AX2179" s="66"/>
      <c r="AY2179" s="67" t="s">
        <v>16576</v>
      </c>
      <c r="BE2179" s="66"/>
    </row>
    <row r="2180" spans="1:58">
      <c r="A2180" s="9" t="str">
        <f t="shared" si="108"/>
        <v>2026-01</v>
      </c>
      <c r="B2180" s="9" t="str">
        <f>_xlfn.XLOOKUP(I2180,过机服务商重量差!A:A,过机服务商重量差!G:G)</f>
        <v>无崖子</v>
      </c>
      <c r="C2180" s="9" t="str">
        <f>IF(N2180="FBA","主营产品",IF(N2180="专线","专线",LOOKUP(1,0/((G2180&gt;=提成标准!D:D)*(G2180&lt;提成标准!E:E)),提成标准!C:C)))</f>
        <v>快递大货</v>
      </c>
      <c r="D2180" s="9">
        <f t="shared" si="109"/>
        <v>35</v>
      </c>
      <c r="E2180" s="9">
        <f>_xlfn.XLOOKUP(C2180,提成标准!C:C,提成标准!H:H,"")</f>
        <v>0.1</v>
      </c>
      <c r="F2180" s="9">
        <f t="shared" si="110"/>
        <v>3.5</v>
      </c>
      <c r="G2180" s="9">
        <f>_xlfn.XLOOKUP(I2180,过机服务商重量差!A:A,过机服务商重量差!L:L)</f>
        <v>35</v>
      </c>
      <c r="H2180" s="9" t="str">
        <f ca="1">IFERROR(LOOKUP(1,0/((B2180=名单!B:B)*(VALUE(AY2180)&gt;=名单!E:E)*(VALUE(AY2180)&lt;=名单!G:G)*(AA2180="正常走货")),名单!H:H),"否")</f>
        <v>是</v>
      </c>
      <c r="I2180" s="64" t="s">
        <v>6590</v>
      </c>
      <c r="J2180" s="64" t="s">
        <v>6592</v>
      </c>
      <c r="L2180" s="65" t="s">
        <v>728</v>
      </c>
      <c r="N2180" s="64" t="s">
        <v>18</v>
      </c>
      <c r="O2180" s="66"/>
      <c r="P2180" s="66"/>
      <c r="T2180" s="66"/>
      <c r="U2180" s="65" t="s">
        <v>20</v>
      </c>
      <c r="V2180" s="65" t="s">
        <v>14381</v>
      </c>
      <c r="W2180" s="66"/>
      <c r="Y2180" s="66"/>
      <c r="Z2180" s="66"/>
      <c r="AA2180" s="65" t="s">
        <v>14382</v>
      </c>
      <c r="AQ2180" s="64">
        <v>211.75</v>
      </c>
      <c r="AV2180" s="66"/>
      <c r="AX2180" s="66"/>
      <c r="AY2180" s="67" t="s">
        <v>16577</v>
      </c>
      <c r="BE2180" s="66"/>
    </row>
    <row r="2181" spans="1:58">
      <c r="A2181" s="9" t="str">
        <f t="shared" si="108"/>
        <v>2026-01</v>
      </c>
      <c r="B2181" s="9" t="str">
        <f>_xlfn.XLOOKUP(I2181,过机服务商重量差!A:A,过机服务商重量差!G:G)</f>
        <v>无崖子</v>
      </c>
      <c r="C2181" s="9" t="str">
        <f>IF(N2181="FBA","主营产品",IF(N2181="专线","专线",LOOKUP(1,0/((G2181&gt;=提成标准!D:D)*(G2181&lt;提成标准!E:E)),提成标准!C:C)))</f>
        <v>快递大货</v>
      </c>
      <c r="D2181" s="9">
        <f t="shared" si="109"/>
        <v>40</v>
      </c>
      <c r="E2181" s="9">
        <f>_xlfn.XLOOKUP(C2181,提成标准!C:C,提成标准!H:H,"")</f>
        <v>0.1</v>
      </c>
      <c r="F2181" s="9">
        <f t="shared" si="110"/>
        <v>4</v>
      </c>
      <c r="G2181" s="9">
        <f>_xlfn.XLOOKUP(I2181,过机服务商重量差!A:A,过机服务商重量差!L:L)</f>
        <v>40</v>
      </c>
      <c r="H2181" s="9" t="str">
        <f ca="1">IFERROR(LOOKUP(1,0/((B2181=名单!B:B)*(VALUE(AY2181)&gt;=名单!E:E)*(VALUE(AY2181)&lt;=名单!G:G)*(AA2181="正常走货")),名单!H:H),"否")</f>
        <v>是</v>
      </c>
      <c r="I2181" s="64" t="s">
        <v>6593</v>
      </c>
      <c r="J2181" s="64" t="s">
        <v>6595</v>
      </c>
      <c r="L2181" s="65" t="s">
        <v>728</v>
      </c>
      <c r="N2181" s="64" t="s">
        <v>18</v>
      </c>
      <c r="O2181" s="66"/>
      <c r="P2181" s="66"/>
      <c r="T2181" s="66"/>
      <c r="U2181" s="65" t="s">
        <v>20</v>
      </c>
      <c r="V2181" s="65" t="s">
        <v>14381</v>
      </c>
      <c r="W2181" s="66"/>
      <c r="Y2181" s="66"/>
      <c r="Z2181" s="66"/>
      <c r="AA2181" s="65" t="s">
        <v>14382</v>
      </c>
      <c r="AQ2181" s="64">
        <v>730</v>
      </c>
      <c r="AU2181" s="66"/>
      <c r="AV2181" s="66"/>
      <c r="AW2181" s="66"/>
      <c r="AX2181" s="66"/>
      <c r="AY2181" s="67" t="s">
        <v>16578</v>
      </c>
      <c r="BE2181" s="66"/>
    </row>
    <row r="2182" spans="1:58">
      <c r="A2182" s="9" t="str">
        <f t="shared" si="108"/>
        <v>2026-01</v>
      </c>
      <c r="B2182" s="9" t="str">
        <f>_xlfn.XLOOKUP(I2182,过机服务商重量差!A:A,过机服务商重量差!G:G)</f>
        <v>玉麒麟</v>
      </c>
      <c r="C2182" s="9" t="str">
        <f>IF(N2182="FBA","主营产品",IF(N2182="专线","专线",LOOKUP(1,0/((G2182&gt;=提成标准!D:D)*(G2182&lt;提成标准!E:E)),提成标准!C:C)))</f>
        <v>快递小货</v>
      </c>
      <c r="D2182" s="9">
        <f t="shared" si="109"/>
        <v>1</v>
      </c>
      <c r="E2182" s="9">
        <f>_xlfn.XLOOKUP(C2182,提成标准!C:C,提成标准!H:H,"")</f>
        <v>2</v>
      </c>
      <c r="F2182" s="9">
        <f t="shared" si="110"/>
        <v>2</v>
      </c>
      <c r="G2182" s="9">
        <f>_xlfn.XLOOKUP(I2182,过机服务商重量差!A:A,过机服务商重量差!L:L)</f>
        <v>11</v>
      </c>
      <c r="H2182" s="9" t="str">
        <f ca="1">IFERROR(LOOKUP(1,0/((B2182=名单!B:B)*(VALUE(AY2182)&gt;=名单!E:E)*(VALUE(AY2182)&lt;=名单!G:G)*(AA2182="正常走货")),名单!H:H),"否")</f>
        <v>否</v>
      </c>
      <c r="I2182" s="64" t="s">
        <v>6596</v>
      </c>
      <c r="J2182" s="64" t="s">
        <v>6598</v>
      </c>
      <c r="L2182" s="65" t="s">
        <v>17</v>
      </c>
      <c r="N2182" s="64" t="s">
        <v>18</v>
      </c>
      <c r="O2182" s="66"/>
      <c r="P2182" s="66"/>
      <c r="T2182" s="66"/>
      <c r="U2182" s="65" t="s">
        <v>540</v>
      </c>
      <c r="V2182" s="65" t="s">
        <v>14413</v>
      </c>
      <c r="W2182" s="66"/>
      <c r="Y2182" s="66"/>
      <c r="Z2182" s="66"/>
      <c r="AA2182" s="65" t="s">
        <v>14382</v>
      </c>
      <c r="AQ2182" s="64">
        <v>101.67</v>
      </c>
      <c r="AU2182" s="66"/>
      <c r="AV2182" s="66"/>
      <c r="AW2182" s="66"/>
      <c r="AX2182" s="66"/>
      <c r="AY2182" s="67" t="s">
        <v>16579</v>
      </c>
    </row>
    <row r="2183" spans="1:58">
      <c r="A2183" s="9" t="str">
        <f t="shared" si="108"/>
        <v>2026-01</v>
      </c>
      <c r="B2183" s="9" t="str">
        <f>_xlfn.XLOOKUP(I2183,过机服务商重量差!A:A,过机服务商重量差!G:G)</f>
        <v>风清扬</v>
      </c>
      <c r="C2183" s="9" t="str">
        <f>IF(N2183="FBA","主营产品",IF(N2183="专线","专线",LOOKUP(1,0/((G2183&gt;=提成标准!D:D)*(G2183&lt;提成标准!E:E)),提成标准!C:C)))</f>
        <v>快递大货</v>
      </c>
      <c r="D2183" s="9">
        <f t="shared" si="109"/>
        <v>28</v>
      </c>
      <c r="E2183" s="9">
        <f>_xlfn.XLOOKUP(C2183,提成标准!C:C,提成标准!H:H,"")</f>
        <v>0.1</v>
      </c>
      <c r="F2183" s="9">
        <f t="shared" si="110"/>
        <v>2.8</v>
      </c>
      <c r="G2183" s="9">
        <f>_xlfn.XLOOKUP(I2183,过机服务商重量差!A:A,过机服务商重量差!L:L)</f>
        <v>28</v>
      </c>
      <c r="H2183" s="9" t="str">
        <f ca="1">IFERROR(LOOKUP(1,0/((B2183=名单!B:B)*(VALUE(AY2183)&gt;=名单!E:E)*(VALUE(AY2183)&lt;=名单!G:G)*(AA2183="正常走货")),名单!H:H),"否")</f>
        <v>否</v>
      </c>
      <c r="I2183" s="64" t="s">
        <v>6599</v>
      </c>
      <c r="J2183" s="64" t="s">
        <v>6601</v>
      </c>
      <c r="L2183" s="65" t="s">
        <v>144</v>
      </c>
      <c r="N2183" s="64" t="s">
        <v>18</v>
      </c>
      <c r="O2183" s="66"/>
      <c r="P2183" s="66"/>
      <c r="T2183" s="66"/>
      <c r="U2183" s="65" t="s">
        <v>227</v>
      </c>
      <c r="V2183" s="65" t="s">
        <v>14413</v>
      </c>
      <c r="W2183" s="66"/>
      <c r="Y2183" s="66"/>
      <c r="Z2183" s="66"/>
      <c r="AA2183" s="65" t="s">
        <v>14382</v>
      </c>
      <c r="AQ2183" s="64">
        <v>215</v>
      </c>
      <c r="AU2183" s="66"/>
      <c r="AV2183" s="66"/>
      <c r="AX2183" s="66"/>
      <c r="AY2183" s="67" t="s">
        <v>16580</v>
      </c>
      <c r="BC2183" s="66"/>
      <c r="BE2183" s="66"/>
      <c r="BF2183" s="66"/>
    </row>
    <row r="2184" spans="1:58">
      <c r="A2184" s="9" t="str">
        <f t="shared" si="108"/>
        <v>2026-01</v>
      </c>
      <c r="B2184" s="9" t="str">
        <f>_xlfn.XLOOKUP(I2184,过机服务商重量差!A:A,过机服务商重量差!G:G)</f>
        <v>帅时莹</v>
      </c>
      <c r="C2184" s="9" t="str">
        <f>IF(N2184="FBA","主营产品",IF(N2184="专线","专线",LOOKUP(1,0/((G2184&gt;=提成标准!D:D)*(G2184&lt;提成标准!E:E)),提成标准!C:C)))</f>
        <v>快递大货</v>
      </c>
      <c r="D2184" s="9">
        <f t="shared" si="109"/>
        <v>100</v>
      </c>
      <c r="E2184" s="9">
        <f>_xlfn.XLOOKUP(C2184,提成标准!C:C,提成标准!H:H,"")</f>
        <v>0.1</v>
      </c>
      <c r="F2184" s="9">
        <f t="shared" si="110"/>
        <v>10</v>
      </c>
      <c r="G2184" s="9">
        <f>_xlfn.XLOOKUP(I2184,过机服务商重量差!A:A,过机服务商重量差!L:L)</f>
        <v>100</v>
      </c>
      <c r="H2184" s="9" t="str">
        <f ca="1">IFERROR(LOOKUP(1,0/((B2184=名单!B:B)*(VALUE(AY2184)&gt;=名单!E:E)*(VALUE(AY2184)&lt;=名单!G:G)*(AA2184="正常走货")),名单!H:H),"否")</f>
        <v>否</v>
      </c>
      <c r="I2184" s="64" t="s">
        <v>6602</v>
      </c>
      <c r="J2184" s="64" t="s">
        <v>6604</v>
      </c>
      <c r="L2184" s="65" t="s">
        <v>4930</v>
      </c>
      <c r="N2184" s="64" t="s">
        <v>18</v>
      </c>
      <c r="O2184" s="66"/>
      <c r="P2184" s="66"/>
      <c r="T2184" s="66"/>
      <c r="U2184" s="65" t="s">
        <v>227</v>
      </c>
      <c r="V2184" s="65" t="s">
        <v>14413</v>
      </c>
      <c r="W2184" s="66"/>
      <c r="Y2184" s="66"/>
      <c r="Z2184" s="66"/>
      <c r="AA2184" s="65" t="s">
        <v>14382</v>
      </c>
      <c r="AQ2184" s="64">
        <v>429</v>
      </c>
      <c r="AV2184" s="66"/>
      <c r="AX2184" s="66"/>
      <c r="AY2184" s="67" t="s">
        <v>16581</v>
      </c>
      <c r="BE2184" s="66"/>
    </row>
    <row r="2185" spans="1:58">
      <c r="A2185" s="9" t="str">
        <f t="shared" si="108"/>
        <v>2026-01</v>
      </c>
      <c r="B2185" s="9" t="str">
        <f>_xlfn.XLOOKUP(I2185,过机服务商重量差!A:A,过机服务商重量差!G:G)</f>
        <v>玉麒麟</v>
      </c>
      <c r="C2185" s="9" t="str">
        <f>IF(N2185="FBA","主营产品",IF(N2185="专线","专线",LOOKUP(1,0/((G2185&gt;=提成标准!D:D)*(G2185&lt;提成标准!E:E)),提成标准!C:C)))</f>
        <v>快递小货</v>
      </c>
      <c r="D2185" s="9">
        <f t="shared" si="109"/>
        <v>1</v>
      </c>
      <c r="E2185" s="9">
        <f>_xlfn.XLOOKUP(C2185,提成标准!C:C,提成标准!H:H,"")</f>
        <v>2</v>
      </c>
      <c r="F2185" s="9">
        <f t="shared" si="110"/>
        <v>2</v>
      </c>
      <c r="G2185" s="9">
        <f>_xlfn.XLOOKUP(I2185,过机服务商重量差!A:A,过机服务商重量差!L:L)</f>
        <v>1</v>
      </c>
      <c r="H2185" s="9" t="str">
        <f ca="1">IFERROR(LOOKUP(1,0/((B2185=名单!B:B)*(VALUE(AY2185)&gt;=名单!E:E)*(VALUE(AY2185)&lt;=名单!G:G)*(AA2185="正常走货")),名单!H:H),"否")</f>
        <v>否</v>
      </c>
      <c r="I2185" s="64" t="s">
        <v>6605</v>
      </c>
      <c r="J2185" s="64" t="s">
        <v>6607</v>
      </c>
      <c r="L2185" s="65" t="s">
        <v>17</v>
      </c>
      <c r="N2185" s="64" t="s">
        <v>18</v>
      </c>
      <c r="O2185" s="66"/>
      <c r="P2185" s="66"/>
      <c r="T2185" s="66"/>
      <c r="U2185" s="65" t="s">
        <v>398</v>
      </c>
      <c r="V2185" s="65" t="s">
        <v>14385</v>
      </c>
      <c r="W2185" s="66"/>
      <c r="Y2185" s="66"/>
      <c r="Z2185" s="66"/>
      <c r="AA2185" s="65" t="s">
        <v>14382</v>
      </c>
      <c r="AQ2185" s="64">
        <v>32.56</v>
      </c>
      <c r="AV2185" s="66"/>
      <c r="AX2185" s="66"/>
      <c r="AY2185" s="67" t="s">
        <v>16582</v>
      </c>
      <c r="BE2185" s="66"/>
    </row>
    <row r="2186" spans="1:58">
      <c r="A2186" s="9" t="str">
        <f t="shared" si="108"/>
        <v>2026-01</v>
      </c>
      <c r="B2186" s="9" t="str">
        <f>_xlfn.XLOOKUP(I2186,过机服务商重量差!A:A,过机服务商重量差!G:G)</f>
        <v>玉麒麟</v>
      </c>
      <c r="C2186" s="9" t="str">
        <f>IF(N2186="FBA","主营产品",IF(N2186="专线","专线",LOOKUP(1,0/((G2186&gt;=提成标准!D:D)*(G2186&lt;提成标准!E:E)),提成标准!C:C)))</f>
        <v>快递小货</v>
      </c>
      <c r="D2186" s="9">
        <f t="shared" si="109"/>
        <v>1</v>
      </c>
      <c r="E2186" s="9">
        <f>_xlfn.XLOOKUP(C2186,提成标准!C:C,提成标准!H:H,"")</f>
        <v>2</v>
      </c>
      <c r="F2186" s="9">
        <f t="shared" si="110"/>
        <v>2</v>
      </c>
      <c r="G2186" s="9">
        <f>_xlfn.XLOOKUP(I2186,过机服务商重量差!A:A,过机服务商重量差!L:L)</f>
        <v>0.5</v>
      </c>
      <c r="H2186" s="9" t="str">
        <f ca="1">IFERROR(LOOKUP(1,0/((B2186=名单!B:B)*(VALUE(AY2186)&gt;=名单!E:E)*(VALUE(AY2186)&lt;=名单!G:G)*(AA2186="正常走货")),名单!H:H),"否")</f>
        <v>否</v>
      </c>
      <c r="I2186" s="64" t="s">
        <v>6608</v>
      </c>
      <c r="J2186" s="64" t="s">
        <v>6608</v>
      </c>
      <c r="L2186" s="65" t="s">
        <v>17</v>
      </c>
      <c r="N2186" s="64" t="s">
        <v>18</v>
      </c>
      <c r="O2186" s="66"/>
      <c r="P2186" s="66"/>
      <c r="T2186" s="66"/>
      <c r="U2186" s="65" t="s">
        <v>191</v>
      </c>
      <c r="V2186" s="65" t="s">
        <v>14413</v>
      </c>
      <c r="W2186" s="66"/>
      <c r="Y2186" s="66"/>
      <c r="Z2186" s="66"/>
      <c r="AA2186" s="65" t="s">
        <v>14382</v>
      </c>
      <c r="AQ2186" s="64">
        <v>102</v>
      </c>
      <c r="AV2186" s="66"/>
      <c r="AX2186" s="66"/>
      <c r="AY2186" s="67" t="s">
        <v>16583</v>
      </c>
      <c r="BE2186" s="66"/>
    </row>
    <row r="2187" spans="1:58">
      <c r="A2187" s="9" t="str">
        <f t="shared" si="108"/>
        <v>2026-01</v>
      </c>
      <c r="B2187" s="9" t="str">
        <f>_xlfn.XLOOKUP(I2187,过机服务商重量差!A:A,过机服务商重量差!G:G)</f>
        <v>玉麒麟</v>
      </c>
      <c r="C2187" s="9" t="str">
        <f>IF(N2187="FBA","主营产品",IF(N2187="专线","专线",LOOKUP(1,0/((G2187&gt;=提成标准!D:D)*(G2187&lt;提成标准!E:E)),提成标准!C:C)))</f>
        <v>快递小货</v>
      </c>
      <c r="D2187" s="9">
        <f t="shared" si="109"/>
        <v>1</v>
      </c>
      <c r="E2187" s="9">
        <f>_xlfn.XLOOKUP(C2187,提成标准!C:C,提成标准!H:H,"")</f>
        <v>2</v>
      </c>
      <c r="F2187" s="9">
        <f t="shared" si="110"/>
        <v>2</v>
      </c>
      <c r="G2187" s="9">
        <f>_xlfn.XLOOKUP(I2187,过机服务商重量差!A:A,过机服务商重量差!L:L)</f>
        <v>1</v>
      </c>
      <c r="H2187" s="9" t="str">
        <f ca="1">IFERROR(LOOKUP(1,0/((B2187=名单!B:B)*(VALUE(AY2187)&gt;=名单!E:E)*(VALUE(AY2187)&lt;=名单!G:G)*(AA2187="正常走货")),名单!H:H),"否")</f>
        <v>否</v>
      </c>
      <c r="I2187" s="64" t="s">
        <v>6610</v>
      </c>
      <c r="J2187" s="64" t="s">
        <v>6612</v>
      </c>
      <c r="L2187" s="65" t="s">
        <v>17</v>
      </c>
      <c r="N2187" s="64" t="s">
        <v>18</v>
      </c>
      <c r="O2187" s="66"/>
      <c r="P2187" s="66"/>
      <c r="T2187" s="66"/>
      <c r="U2187" s="65" t="s">
        <v>1038</v>
      </c>
      <c r="V2187" s="65" t="s">
        <v>14410</v>
      </c>
      <c r="W2187" s="66"/>
      <c r="Y2187" s="66"/>
      <c r="Z2187" s="66"/>
      <c r="AA2187" s="65" t="s">
        <v>14382</v>
      </c>
      <c r="AQ2187" s="64">
        <v>72.6</v>
      </c>
      <c r="AV2187" s="66"/>
      <c r="AX2187" s="66"/>
      <c r="AY2187" s="67" t="s">
        <v>16584</v>
      </c>
      <c r="BE2187" s="66"/>
    </row>
    <row r="2188" spans="1:58">
      <c r="A2188" s="9" t="str">
        <f t="shared" si="108"/>
        <v>2026-01</v>
      </c>
      <c r="B2188" s="9" t="str">
        <f>_xlfn.XLOOKUP(I2188,过机服务商重量差!A:A,过机服务商重量差!G:G)</f>
        <v>玉麒麟</v>
      </c>
      <c r="C2188" s="9" t="str">
        <f>IF(N2188="FBA","主营产品",IF(N2188="专线","专线",LOOKUP(1,0/((G2188&gt;=提成标准!D:D)*(G2188&lt;提成标准!E:E)),提成标准!C:C)))</f>
        <v>快递小货</v>
      </c>
      <c r="D2188" s="9">
        <f t="shared" si="109"/>
        <v>1</v>
      </c>
      <c r="E2188" s="9">
        <f>_xlfn.XLOOKUP(C2188,提成标准!C:C,提成标准!H:H,"")</f>
        <v>2</v>
      </c>
      <c r="F2188" s="9">
        <f t="shared" si="110"/>
        <v>2</v>
      </c>
      <c r="G2188" s="9">
        <f>_xlfn.XLOOKUP(I2188,过机服务商重量差!A:A,过机服务商重量差!L:L)</f>
        <v>0.5</v>
      </c>
      <c r="H2188" s="9" t="str">
        <f ca="1">IFERROR(LOOKUP(1,0/((B2188=名单!B:B)*(VALUE(AY2188)&gt;=名单!E:E)*(VALUE(AY2188)&lt;=名单!G:G)*(AA2188="正常走货")),名单!H:H),"否")</f>
        <v>否</v>
      </c>
      <c r="I2188" s="64" t="s">
        <v>6613</v>
      </c>
      <c r="J2188" s="64" t="s">
        <v>6615</v>
      </c>
      <c r="L2188" s="64" t="s">
        <v>17</v>
      </c>
      <c r="N2188" s="64" t="s">
        <v>18</v>
      </c>
      <c r="O2188" s="66"/>
      <c r="P2188" s="66"/>
      <c r="T2188" s="66"/>
      <c r="U2188" s="65" t="s">
        <v>1038</v>
      </c>
      <c r="V2188" s="65" t="s">
        <v>14410</v>
      </c>
      <c r="W2188" s="66"/>
      <c r="Y2188" s="66"/>
      <c r="Z2188" s="66"/>
      <c r="AA2188" s="65" t="s">
        <v>14382</v>
      </c>
      <c r="AQ2188" s="64">
        <v>83.4</v>
      </c>
      <c r="AU2188" s="66"/>
      <c r="AV2188" s="66"/>
      <c r="AX2188" s="66"/>
      <c r="AY2188" s="67" t="s">
        <v>16585</v>
      </c>
      <c r="BE2188" s="66"/>
      <c r="BF2188" s="66"/>
    </row>
    <row r="2189" spans="1:58">
      <c r="A2189" s="9" t="str">
        <f t="shared" si="108"/>
        <v>2026-01</v>
      </c>
      <c r="B2189" s="9" t="str">
        <f>_xlfn.XLOOKUP(I2189,过机服务商重量差!A:A,过机服务商重量差!G:G)</f>
        <v>帅时莹</v>
      </c>
      <c r="C2189" s="9" t="str">
        <f>IF(N2189="FBA","主营产品",IF(N2189="专线","专线",LOOKUP(1,0/((G2189&gt;=提成标准!D:D)*(G2189&lt;提成标准!E:E)),提成标准!C:C)))</f>
        <v>快递大货</v>
      </c>
      <c r="D2189" s="9">
        <f t="shared" si="109"/>
        <v>42</v>
      </c>
      <c r="E2189" s="9">
        <f>_xlfn.XLOOKUP(C2189,提成标准!C:C,提成标准!H:H,"")</f>
        <v>0.1</v>
      </c>
      <c r="F2189" s="9">
        <f t="shared" si="110"/>
        <v>4.2</v>
      </c>
      <c r="G2189" s="9">
        <f>_xlfn.XLOOKUP(I2189,过机服务商重量差!A:A,过机服务商重量差!L:L)</f>
        <v>42</v>
      </c>
      <c r="H2189" s="9" t="str">
        <f ca="1">IFERROR(LOOKUP(1,0/((B2189=名单!B:B)*(VALUE(AY2189)&gt;=名单!E:E)*(VALUE(AY2189)&lt;=名单!G:G)*(AA2189="正常走货")),名单!H:H),"否")</f>
        <v>否</v>
      </c>
      <c r="I2189" s="64" t="s">
        <v>6616</v>
      </c>
      <c r="J2189" s="64" t="s">
        <v>6618</v>
      </c>
      <c r="L2189" s="65" t="s">
        <v>287</v>
      </c>
      <c r="N2189" s="64" t="s">
        <v>18</v>
      </c>
      <c r="O2189" s="66"/>
      <c r="P2189" s="66"/>
      <c r="T2189" s="66"/>
      <c r="U2189" s="65" t="s">
        <v>540</v>
      </c>
      <c r="V2189" s="65" t="s">
        <v>14413</v>
      </c>
      <c r="W2189" s="66"/>
      <c r="Y2189" s="66"/>
      <c r="Z2189" s="66"/>
      <c r="AA2189" s="65" t="s">
        <v>14382</v>
      </c>
      <c r="AQ2189" s="64">
        <v>185.6</v>
      </c>
      <c r="AU2189" s="66"/>
      <c r="AV2189" s="66"/>
      <c r="AW2189" s="66"/>
      <c r="AX2189" s="66"/>
      <c r="AY2189" s="67" t="s">
        <v>16586</v>
      </c>
      <c r="BC2189" s="66"/>
      <c r="BE2189" s="66"/>
    </row>
    <row r="2190" spans="1:58">
      <c r="A2190" s="9" t="str">
        <f t="shared" si="108"/>
        <v>2026-01</v>
      </c>
      <c r="B2190" s="9" t="str">
        <f>_xlfn.XLOOKUP(I2190,过机服务商重量差!A:A,过机服务商重量差!G:G)</f>
        <v>玉麒麟</v>
      </c>
      <c r="C2190" s="9" t="str">
        <f>IF(N2190="FBA","主营产品",IF(N2190="专线","专线",LOOKUP(1,0/((G2190&gt;=提成标准!D:D)*(G2190&lt;提成标准!E:E)),提成标准!C:C)))</f>
        <v>快递小货</v>
      </c>
      <c r="D2190" s="9">
        <f t="shared" si="109"/>
        <v>1</v>
      </c>
      <c r="E2190" s="9">
        <f>_xlfn.XLOOKUP(C2190,提成标准!C:C,提成标准!H:H,"")</f>
        <v>2</v>
      </c>
      <c r="F2190" s="9">
        <f t="shared" si="110"/>
        <v>2</v>
      </c>
      <c r="G2190" s="9">
        <f>_xlfn.XLOOKUP(I2190,过机服务商重量差!A:A,过机服务商重量差!L:L)</f>
        <v>14</v>
      </c>
      <c r="H2190" s="9" t="str">
        <f ca="1">IFERROR(LOOKUP(1,0/((B2190=名单!B:B)*(VALUE(AY2190)&gt;=名单!E:E)*(VALUE(AY2190)&lt;=名单!G:G)*(AA2190="正常走货")),名单!H:H),"否")</f>
        <v>否</v>
      </c>
      <c r="I2190" s="64" t="s">
        <v>6619</v>
      </c>
      <c r="J2190" s="64" t="s">
        <v>6621</v>
      </c>
      <c r="L2190" s="65" t="s">
        <v>17</v>
      </c>
      <c r="N2190" s="65" t="s">
        <v>18</v>
      </c>
      <c r="O2190" s="66"/>
      <c r="P2190" s="66"/>
      <c r="T2190" s="66"/>
      <c r="U2190" s="65" t="s">
        <v>227</v>
      </c>
      <c r="V2190" s="65" t="s">
        <v>14413</v>
      </c>
      <c r="W2190" s="66"/>
      <c r="Y2190" s="66"/>
      <c r="Z2190" s="66"/>
      <c r="AA2190" s="65" t="s">
        <v>14382</v>
      </c>
      <c r="AQ2190" s="64">
        <v>138</v>
      </c>
      <c r="AU2190" s="66"/>
      <c r="AV2190" s="66"/>
      <c r="AW2190" s="66"/>
      <c r="AX2190" s="66"/>
      <c r="AY2190" s="67" t="s">
        <v>16587</v>
      </c>
      <c r="BE2190" s="66"/>
    </row>
    <row r="2191" spans="1:58">
      <c r="A2191" s="9" t="str">
        <f t="shared" si="108"/>
        <v>2026-01</v>
      </c>
      <c r="B2191" s="9" t="str">
        <f>_xlfn.XLOOKUP(I2191,过机服务商重量差!A:A,过机服务商重量差!G:G)</f>
        <v>玉麒麟</v>
      </c>
      <c r="C2191" s="9" t="str">
        <f>IF(N2191="FBA","主营产品",IF(N2191="专线","专线",LOOKUP(1,0/((G2191&gt;=提成标准!D:D)*(G2191&lt;提成标准!E:E)),提成标准!C:C)))</f>
        <v>快递小货</v>
      </c>
      <c r="D2191" s="9">
        <f t="shared" si="109"/>
        <v>1</v>
      </c>
      <c r="E2191" s="9">
        <f>_xlfn.XLOOKUP(C2191,提成标准!C:C,提成标准!H:H,"")</f>
        <v>2</v>
      </c>
      <c r="F2191" s="9">
        <f t="shared" si="110"/>
        <v>2</v>
      </c>
      <c r="G2191" s="9">
        <f>_xlfn.XLOOKUP(I2191,过机服务商重量差!A:A,过机服务商重量差!L:L)</f>
        <v>7</v>
      </c>
      <c r="H2191" s="9" t="str">
        <f ca="1">IFERROR(LOOKUP(1,0/((B2191=名单!B:B)*(VALUE(AY2191)&gt;=名单!E:E)*(VALUE(AY2191)&lt;=名单!G:G)*(AA2191="正常走货")),名单!H:H),"否")</f>
        <v>否</v>
      </c>
      <c r="I2191" s="64" t="s">
        <v>6622</v>
      </c>
      <c r="J2191" s="64" t="s">
        <v>6624</v>
      </c>
      <c r="L2191" s="65" t="s">
        <v>17</v>
      </c>
      <c r="N2191" s="64" t="s">
        <v>18</v>
      </c>
      <c r="O2191" s="66"/>
      <c r="P2191" s="66"/>
      <c r="T2191" s="66"/>
      <c r="U2191" s="65" t="s">
        <v>454</v>
      </c>
      <c r="V2191" s="65" t="s">
        <v>14410</v>
      </c>
      <c r="W2191" s="66"/>
      <c r="Y2191" s="66"/>
      <c r="Z2191" s="66"/>
      <c r="AA2191" s="65" t="s">
        <v>14382</v>
      </c>
      <c r="AQ2191" s="64">
        <v>100.1</v>
      </c>
      <c r="AU2191" s="66"/>
      <c r="AV2191" s="66"/>
      <c r="AW2191" s="66"/>
      <c r="AX2191" s="66"/>
      <c r="AY2191" s="67" t="s">
        <v>16588</v>
      </c>
      <c r="BC2191" s="66"/>
      <c r="BE2191" s="66"/>
    </row>
    <row r="2192" spans="1:58">
      <c r="A2192" s="9" t="str">
        <f t="shared" si="108"/>
        <v>2026-01</v>
      </c>
      <c r="B2192" s="9" t="str">
        <f>_xlfn.XLOOKUP(I2192,过机服务商重量差!A:A,过机服务商重量差!G:G)</f>
        <v>玉麒麟</v>
      </c>
      <c r="C2192" s="9" t="str">
        <f>IF(N2192="FBA","主营产品",IF(N2192="专线","专线",LOOKUP(1,0/((G2192&gt;=提成标准!D:D)*(G2192&lt;提成标准!E:E)),提成标准!C:C)))</f>
        <v>快递小货</v>
      </c>
      <c r="D2192" s="9">
        <f t="shared" si="109"/>
        <v>1</v>
      </c>
      <c r="E2192" s="9">
        <f>_xlfn.XLOOKUP(C2192,提成标准!C:C,提成标准!H:H,"")</f>
        <v>2</v>
      </c>
      <c r="F2192" s="9">
        <f t="shared" si="110"/>
        <v>2</v>
      </c>
      <c r="G2192" s="9">
        <f>_xlfn.XLOOKUP(I2192,过机服务商重量差!A:A,过机服务商重量差!L:L)</f>
        <v>5</v>
      </c>
      <c r="H2192" s="9" t="str">
        <f ca="1">IFERROR(LOOKUP(1,0/((B2192=名单!B:B)*(VALUE(AY2192)&gt;=名单!E:E)*(VALUE(AY2192)&lt;=名单!G:G)*(AA2192="正常走货")),名单!H:H),"否")</f>
        <v>否</v>
      </c>
      <c r="I2192" s="64" t="s">
        <v>6625</v>
      </c>
      <c r="J2192" s="64" t="s">
        <v>6627</v>
      </c>
      <c r="L2192" s="65" t="s">
        <v>17</v>
      </c>
      <c r="N2192" s="64" t="s">
        <v>18</v>
      </c>
      <c r="O2192" s="66"/>
      <c r="P2192" s="66"/>
      <c r="T2192" s="66"/>
      <c r="U2192" s="65" t="s">
        <v>454</v>
      </c>
      <c r="V2192" s="65" t="s">
        <v>14410</v>
      </c>
      <c r="W2192" s="66"/>
      <c r="Y2192" s="66"/>
      <c r="Z2192" s="66"/>
      <c r="AA2192" s="65" t="s">
        <v>14382</v>
      </c>
      <c r="AQ2192" s="64">
        <v>74.6</v>
      </c>
      <c r="AV2192" s="66"/>
      <c r="AW2192" s="66"/>
      <c r="AX2192" s="66"/>
      <c r="AY2192" s="67" t="s">
        <v>16589</v>
      </c>
      <c r="BE2192" s="66"/>
    </row>
    <row r="2193" spans="1:58">
      <c r="A2193" s="9" t="str">
        <f t="shared" si="108"/>
        <v>2026-01</v>
      </c>
      <c r="B2193" s="9" t="str">
        <f>_xlfn.XLOOKUP(I2193,过机服务商重量差!A:A,过机服务商重量差!G:G)</f>
        <v>玉麒麟</v>
      </c>
      <c r="C2193" s="9" t="str">
        <f>IF(N2193="FBA","主营产品",IF(N2193="专线","专线",LOOKUP(1,0/((G2193&gt;=提成标准!D:D)*(G2193&lt;提成标准!E:E)),提成标准!C:C)))</f>
        <v>快递小货</v>
      </c>
      <c r="D2193" s="9">
        <f t="shared" si="109"/>
        <v>1</v>
      </c>
      <c r="E2193" s="9">
        <f>_xlfn.XLOOKUP(C2193,提成标准!C:C,提成标准!H:H,"")</f>
        <v>2</v>
      </c>
      <c r="F2193" s="9">
        <f t="shared" si="110"/>
        <v>2</v>
      </c>
      <c r="G2193" s="9">
        <f>_xlfn.XLOOKUP(I2193,过机服务商重量差!A:A,过机服务商重量差!L:L)</f>
        <v>5.5</v>
      </c>
      <c r="H2193" s="9" t="str">
        <f ca="1">IFERROR(LOOKUP(1,0/((B2193=名单!B:B)*(VALUE(AY2193)&gt;=名单!E:E)*(VALUE(AY2193)&lt;=名单!G:G)*(AA2193="正常走货")),名单!H:H),"否")</f>
        <v>否</v>
      </c>
      <c r="I2193" s="64" t="s">
        <v>6628</v>
      </c>
      <c r="J2193" s="64" t="s">
        <v>6630</v>
      </c>
      <c r="L2193" s="65" t="s">
        <v>17</v>
      </c>
      <c r="N2193" s="64" t="s">
        <v>18</v>
      </c>
      <c r="O2193" s="66"/>
      <c r="P2193" s="66"/>
      <c r="T2193" s="66"/>
      <c r="U2193" s="65" t="s">
        <v>454</v>
      </c>
      <c r="V2193" s="65" t="s">
        <v>14410</v>
      </c>
      <c r="W2193" s="66"/>
      <c r="Y2193" s="66"/>
      <c r="Z2193" s="66"/>
      <c r="AA2193" s="65" t="s">
        <v>14382</v>
      </c>
      <c r="AQ2193" s="64">
        <v>75</v>
      </c>
      <c r="AV2193" s="66"/>
      <c r="AW2193" s="66"/>
      <c r="AX2193" s="66"/>
      <c r="AY2193" s="67" t="s">
        <v>16590</v>
      </c>
      <c r="BE2193" s="66"/>
    </row>
    <row r="2194" spans="1:58">
      <c r="A2194" s="9" t="str">
        <f t="shared" si="108"/>
        <v>2026-01</v>
      </c>
      <c r="B2194" s="9" t="str">
        <f>_xlfn.XLOOKUP(I2194,过机服务商重量差!A:A,过机服务商重量差!G:G)</f>
        <v>玉麒麟</v>
      </c>
      <c r="C2194" s="9" t="str">
        <f>IF(N2194="FBA","主营产品",IF(N2194="专线","专线",LOOKUP(1,0/((G2194&gt;=提成标准!D:D)*(G2194&lt;提成标准!E:E)),提成标准!C:C)))</f>
        <v>快递大货</v>
      </c>
      <c r="D2194" s="9">
        <f t="shared" si="109"/>
        <v>44</v>
      </c>
      <c r="E2194" s="9">
        <f>_xlfn.XLOOKUP(C2194,提成标准!C:C,提成标准!H:H,"")</f>
        <v>0.1</v>
      </c>
      <c r="F2194" s="9">
        <f t="shared" si="110"/>
        <v>4.4</v>
      </c>
      <c r="G2194" s="9">
        <f>_xlfn.XLOOKUP(I2194,过机服务商重量差!A:A,过机服务商重量差!L:L)</f>
        <v>44</v>
      </c>
      <c r="H2194" s="9" t="str">
        <f ca="1">IFERROR(LOOKUP(1,0/((B2194=名单!B:B)*(VALUE(AY2194)&gt;=名单!E:E)*(VALUE(AY2194)&lt;=名单!G:G)*(AA2194="正常走货")),名单!H:H),"否")</f>
        <v>否</v>
      </c>
      <c r="I2194" s="64" t="s">
        <v>6631</v>
      </c>
      <c r="J2194" s="64" t="s">
        <v>6633</v>
      </c>
      <c r="L2194" s="65" t="s">
        <v>17</v>
      </c>
      <c r="N2194" s="64" t="s">
        <v>18</v>
      </c>
      <c r="O2194" s="66"/>
      <c r="P2194" s="66"/>
      <c r="T2194" s="66"/>
      <c r="U2194" s="65" t="s">
        <v>454</v>
      </c>
      <c r="V2194" s="65" t="s">
        <v>14410</v>
      </c>
      <c r="W2194" s="66"/>
      <c r="Y2194" s="66"/>
      <c r="Z2194" s="66"/>
      <c r="AA2194" s="65" t="s">
        <v>14382</v>
      </c>
      <c r="AQ2194" s="64">
        <v>252.6</v>
      </c>
      <c r="AV2194" s="66"/>
      <c r="AW2194" s="66"/>
      <c r="AX2194" s="66"/>
      <c r="AY2194" s="67" t="s">
        <v>16591</v>
      </c>
      <c r="BE2194" s="66"/>
    </row>
    <row r="2195" spans="1:58">
      <c r="A2195" s="9" t="str">
        <f t="shared" si="108"/>
        <v>2026-01</v>
      </c>
      <c r="B2195" s="9" t="str">
        <f>_xlfn.XLOOKUP(I2195,过机服务商重量差!A:A,过机服务商重量差!G:G)</f>
        <v>玉麒麟</v>
      </c>
      <c r="C2195" s="9" t="str">
        <f>IF(N2195="FBA","主营产品",IF(N2195="专线","专线",LOOKUP(1,0/((G2195&gt;=提成标准!D:D)*(G2195&lt;提成标准!E:E)),提成标准!C:C)))</f>
        <v>快递小货</v>
      </c>
      <c r="D2195" s="9">
        <f t="shared" si="109"/>
        <v>1</v>
      </c>
      <c r="E2195" s="9">
        <f>_xlfn.XLOOKUP(C2195,提成标准!C:C,提成标准!H:H,"")</f>
        <v>2</v>
      </c>
      <c r="F2195" s="9">
        <f t="shared" si="110"/>
        <v>2</v>
      </c>
      <c r="G2195" s="9">
        <f>_xlfn.XLOOKUP(I2195,过机服务商重量差!A:A,过机服务商重量差!L:L)</f>
        <v>5.5</v>
      </c>
      <c r="H2195" s="9" t="str">
        <f ca="1">IFERROR(LOOKUP(1,0/((B2195=名单!B:B)*(VALUE(AY2195)&gt;=名单!E:E)*(VALUE(AY2195)&lt;=名单!G:G)*(AA2195="正常走货")),名单!H:H),"否")</f>
        <v>否</v>
      </c>
      <c r="I2195" s="64" t="s">
        <v>6634</v>
      </c>
      <c r="J2195" s="64" t="s">
        <v>6636</v>
      </c>
      <c r="L2195" s="65" t="s">
        <v>17</v>
      </c>
      <c r="N2195" s="64" t="s">
        <v>18</v>
      </c>
      <c r="O2195" s="66"/>
      <c r="P2195" s="66"/>
      <c r="T2195" s="66"/>
      <c r="U2195" s="65" t="s">
        <v>454</v>
      </c>
      <c r="V2195" s="65" t="s">
        <v>14410</v>
      </c>
      <c r="W2195" s="66"/>
      <c r="Y2195" s="66"/>
      <c r="Z2195" s="66"/>
      <c r="AA2195" s="65" t="s">
        <v>14382</v>
      </c>
      <c r="AQ2195" s="64">
        <v>75</v>
      </c>
      <c r="AV2195" s="66"/>
      <c r="AX2195" s="66"/>
      <c r="AY2195" s="67" t="s">
        <v>16592</v>
      </c>
      <c r="BE2195" s="66"/>
      <c r="BF2195" s="66"/>
    </row>
    <row r="2196" spans="1:58">
      <c r="A2196" s="9" t="str">
        <f t="shared" si="108"/>
        <v>2026-01</v>
      </c>
      <c r="B2196" s="9" t="str">
        <f>_xlfn.XLOOKUP(I2196,过机服务商重量差!A:A,过机服务商重量差!G:G)</f>
        <v>玉麒麟</v>
      </c>
      <c r="C2196" s="9" t="str">
        <f>IF(N2196="FBA","主营产品",IF(N2196="专线","专线",LOOKUP(1,0/((G2196&gt;=提成标准!D:D)*(G2196&lt;提成标准!E:E)),提成标准!C:C)))</f>
        <v>快递小货</v>
      </c>
      <c r="D2196" s="9">
        <f t="shared" si="109"/>
        <v>1</v>
      </c>
      <c r="E2196" s="9">
        <f>_xlfn.XLOOKUP(C2196,提成标准!C:C,提成标准!H:H,"")</f>
        <v>2</v>
      </c>
      <c r="F2196" s="9">
        <f t="shared" si="110"/>
        <v>2</v>
      </c>
      <c r="G2196" s="9">
        <f>_xlfn.XLOOKUP(I2196,过机服务商重量差!A:A,过机服务商重量差!L:L)</f>
        <v>5.5</v>
      </c>
      <c r="H2196" s="9" t="str">
        <f ca="1">IFERROR(LOOKUP(1,0/((B2196=名单!B:B)*(VALUE(AY2196)&gt;=名单!E:E)*(VALUE(AY2196)&lt;=名单!G:G)*(AA2196="正常走货")),名单!H:H),"否")</f>
        <v>否</v>
      </c>
      <c r="I2196" s="64" t="s">
        <v>6637</v>
      </c>
      <c r="J2196" s="64" t="s">
        <v>6639</v>
      </c>
      <c r="L2196" s="65" t="s">
        <v>17</v>
      </c>
      <c r="N2196" s="64" t="s">
        <v>18</v>
      </c>
      <c r="O2196" s="66"/>
      <c r="P2196" s="66"/>
      <c r="T2196" s="66"/>
      <c r="U2196" s="65" t="s">
        <v>454</v>
      </c>
      <c r="V2196" s="65" t="s">
        <v>14410</v>
      </c>
      <c r="W2196" s="66"/>
      <c r="Y2196" s="66"/>
      <c r="Z2196" s="66"/>
      <c r="AA2196" s="65" t="s">
        <v>14382</v>
      </c>
      <c r="AQ2196" s="64">
        <v>80.11</v>
      </c>
      <c r="AU2196" s="66"/>
      <c r="AV2196" s="66"/>
      <c r="AX2196" s="66"/>
      <c r="AY2196" s="67" t="s">
        <v>16593</v>
      </c>
      <c r="BE2196" s="66"/>
    </row>
    <row r="2197" spans="1:58">
      <c r="A2197" s="9" t="str">
        <f t="shared" si="108"/>
        <v>2026-01</v>
      </c>
      <c r="B2197" s="9" t="str">
        <f>_xlfn.XLOOKUP(I2197,过机服务商重量差!A:A,过机服务商重量差!G:G)</f>
        <v>玉麒麟</v>
      </c>
      <c r="C2197" s="9" t="str">
        <f>IF(N2197="FBA","主营产品",IF(N2197="专线","专线",LOOKUP(1,0/((G2197&gt;=提成标准!D:D)*(G2197&lt;提成标准!E:E)),提成标准!C:C)))</f>
        <v>快递小货</v>
      </c>
      <c r="D2197" s="9">
        <f t="shared" si="109"/>
        <v>1</v>
      </c>
      <c r="E2197" s="9">
        <f>_xlfn.XLOOKUP(C2197,提成标准!C:C,提成标准!H:H,"")</f>
        <v>2</v>
      </c>
      <c r="F2197" s="9">
        <f t="shared" si="110"/>
        <v>2</v>
      </c>
      <c r="G2197" s="9">
        <f>_xlfn.XLOOKUP(I2197,过机服务商重量差!A:A,过机服务商重量差!L:L)</f>
        <v>8.5</v>
      </c>
      <c r="H2197" s="9" t="str">
        <f ca="1">IFERROR(LOOKUP(1,0/((B2197=名单!B:B)*(VALUE(AY2197)&gt;=名单!E:E)*(VALUE(AY2197)&lt;=名单!G:G)*(AA2197="正常走货")),名单!H:H),"否")</f>
        <v>否</v>
      </c>
      <c r="I2197" s="64" t="s">
        <v>6640</v>
      </c>
      <c r="J2197" s="64" t="s">
        <v>6642</v>
      </c>
      <c r="L2197" s="64" t="s">
        <v>17</v>
      </c>
      <c r="N2197" s="64" t="s">
        <v>18</v>
      </c>
      <c r="O2197" s="66"/>
      <c r="P2197" s="66"/>
      <c r="T2197" s="66"/>
      <c r="U2197" s="65" t="s">
        <v>454</v>
      </c>
      <c r="V2197" s="65" t="s">
        <v>14410</v>
      </c>
      <c r="W2197" s="66"/>
      <c r="Y2197" s="66"/>
      <c r="Z2197" s="66"/>
      <c r="AA2197" s="65" t="s">
        <v>14382</v>
      </c>
      <c r="AQ2197" s="64">
        <v>80</v>
      </c>
      <c r="AU2197" s="66"/>
      <c r="AV2197" s="66"/>
      <c r="AX2197" s="66"/>
      <c r="AY2197" s="67" t="s">
        <v>16594</v>
      </c>
      <c r="BE2197" s="66"/>
    </row>
    <row r="2198" spans="1:58">
      <c r="A2198" s="9" t="str">
        <f t="shared" si="108"/>
        <v>2026-01</v>
      </c>
      <c r="B2198" s="9" t="str">
        <f>_xlfn.XLOOKUP(I2198,过机服务商重量差!A:A,过机服务商重量差!G:G)</f>
        <v>玉麒麟</v>
      </c>
      <c r="C2198" s="9" t="str">
        <f>IF(N2198="FBA","主营产品",IF(N2198="专线","专线",LOOKUP(1,0/((G2198&gt;=提成标准!D:D)*(G2198&lt;提成标准!E:E)),提成标准!C:C)))</f>
        <v>快递小货</v>
      </c>
      <c r="D2198" s="9">
        <f t="shared" si="109"/>
        <v>1</v>
      </c>
      <c r="E2198" s="9">
        <f>_xlfn.XLOOKUP(C2198,提成标准!C:C,提成标准!H:H,"")</f>
        <v>2</v>
      </c>
      <c r="F2198" s="9">
        <f t="shared" si="110"/>
        <v>2</v>
      </c>
      <c r="G2198" s="9">
        <f>_xlfn.XLOOKUP(I2198,过机服务商重量差!A:A,过机服务商重量差!L:L)</f>
        <v>6.5</v>
      </c>
      <c r="H2198" s="9" t="str">
        <f ca="1">IFERROR(LOOKUP(1,0/((B2198=名单!B:B)*(VALUE(AY2198)&gt;=名单!E:E)*(VALUE(AY2198)&lt;=名单!G:G)*(AA2198="正常走货")),名单!H:H),"否")</f>
        <v>否</v>
      </c>
      <c r="I2198" s="64" t="s">
        <v>6643</v>
      </c>
      <c r="J2198" s="64" t="s">
        <v>6645</v>
      </c>
      <c r="L2198" s="64" t="s">
        <v>17</v>
      </c>
      <c r="N2198" s="64" t="s">
        <v>18</v>
      </c>
      <c r="O2198" s="66"/>
      <c r="P2198" s="66"/>
      <c r="T2198" s="66"/>
      <c r="U2198" s="65" t="s">
        <v>454</v>
      </c>
      <c r="V2198" s="65" t="s">
        <v>14410</v>
      </c>
      <c r="W2198" s="66"/>
      <c r="Y2198" s="66"/>
      <c r="Z2198" s="66"/>
      <c r="AA2198" s="65" t="s">
        <v>14382</v>
      </c>
      <c r="AQ2198" s="64">
        <v>190.4</v>
      </c>
      <c r="AU2198" s="66"/>
      <c r="AV2198" s="66"/>
      <c r="AX2198" s="66"/>
      <c r="AY2198" s="67" t="s">
        <v>16595</v>
      </c>
      <c r="BE2198" s="66"/>
    </row>
    <row r="2199" spans="1:58">
      <c r="A2199" s="9" t="str">
        <f t="shared" si="108"/>
        <v>2026-01</v>
      </c>
      <c r="B2199" s="9" t="str">
        <f>_xlfn.XLOOKUP(I2199,过机服务商重量差!A:A,过机服务商重量差!G:G)</f>
        <v>玉麒麟</v>
      </c>
      <c r="C2199" s="9" t="str">
        <f>IF(N2199="FBA","主营产品",IF(N2199="专线","专线",LOOKUP(1,0/((G2199&gt;=提成标准!D:D)*(G2199&lt;提成标准!E:E)),提成标准!C:C)))</f>
        <v>快递小货</v>
      </c>
      <c r="D2199" s="9">
        <f t="shared" si="109"/>
        <v>1</v>
      </c>
      <c r="E2199" s="9">
        <f>_xlfn.XLOOKUP(C2199,提成标准!C:C,提成标准!H:H,"")</f>
        <v>2</v>
      </c>
      <c r="F2199" s="9">
        <f t="shared" si="110"/>
        <v>2</v>
      </c>
      <c r="G2199" s="9">
        <f>_xlfn.XLOOKUP(I2199,过机服务商重量差!A:A,过机服务商重量差!L:L)</f>
        <v>10.5</v>
      </c>
      <c r="H2199" s="9" t="str">
        <f ca="1">IFERROR(LOOKUP(1,0/((B2199=名单!B:B)*(VALUE(AY2199)&gt;=名单!E:E)*(VALUE(AY2199)&lt;=名单!G:G)*(AA2199="正常走货")),名单!H:H),"否")</f>
        <v>否</v>
      </c>
      <c r="I2199" s="64" t="s">
        <v>6646</v>
      </c>
      <c r="J2199" s="64" t="s">
        <v>6648</v>
      </c>
      <c r="L2199" s="65" t="s">
        <v>17</v>
      </c>
      <c r="N2199" s="64" t="s">
        <v>18</v>
      </c>
      <c r="O2199" s="66"/>
      <c r="P2199" s="66"/>
      <c r="T2199" s="66"/>
      <c r="U2199" s="65" t="s">
        <v>292</v>
      </c>
      <c r="V2199" s="65" t="s">
        <v>14413</v>
      </c>
      <c r="W2199" s="66"/>
      <c r="Y2199" s="66"/>
      <c r="Z2199" s="66"/>
      <c r="AA2199" s="65" t="s">
        <v>14382</v>
      </c>
      <c r="AQ2199" s="64">
        <v>81.85</v>
      </c>
      <c r="AU2199" s="66"/>
      <c r="AV2199" s="66"/>
      <c r="AX2199" s="66"/>
      <c r="AY2199" s="67" t="s">
        <v>16596</v>
      </c>
      <c r="BE2199" s="66"/>
    </row>
    <row r="2200" spans="1:58">
      <c r="A2200" s="9" t="str">
        <f t="shared" si="108"/>
        <v>2026-01</v>
      </c>
      <c r="B2200" s="9" t="str">
        <f>_xlfn.XLOOKUP(I2200,过机服务商重量差!A:A,过机服务商重量差!G:G)</f>
        <v>帅时莹</v>
      </c>
      <c r="C2200" s="9" t="str">
        <f>IF(N2200="FBA","主营产品",IF(N2200="专线","专线",LOOKUP(1,0/((G2200&gt;=提成标准!D:D)*(G2200&lt;提成标准!E:E)),提成标准!C:C)))</f>
        <v>快递小货</v>
      </c>
      <c r="D2200" s="9">
        <f t="shared" si="109"/>
        <v>1</v>
      </c>
      <c r="E2200" s="9">
        <f>_xlfn.XLOOKUP(C2200,提成标准!C:C,提成标准!H:H,"")</f>
        <v>2</v>
      </c>
      <c r="F2200" s="9">
        <f t="shared" si="110"/>
        <v>2</v>
      </c>
      <c r="G2200" s="9">
        <f>_xlfn.XLOOKUP(I2200,过机服务商重量差!A:A,过机服务商重量差!L:L)</f>
        <v>5</v>
      </c>
      <c r="H2200" s="9" t="str">
        <f ca="1">IFERROR(LOOKUP(1,0/((B2200=名单!B:B)*(VALUE(AY2200)&gt;=名单!E:E)*(VALUE(AY2200)&lt;=名单!G:G)*(AA2200="正常走货")),名单!H:H),"否")</f>
        <v>否</v>
      </c>
      <c r="I2200" s="64" t="s">
        <v>6649</v>
      </c>
      <c r="J2200" s="64" t="s">
        <v>6651</v>
      </c>
      <c r="L2200" s="65" t="s">
        <v>140</v>
      </c>
      <c r="N2200" s="64" t="s">
        <v>18</v>
      </c>
      <c r="O2200" s="66"/>
      <c r="P2200" s="66"/>
      <c r="T2200" s="66"/>
      <c r="U2200" s="65" t="s">
        <v>187</v>
      </c>
      <c r="V2200" s="65" t="s">
        <v>14413</v>
      </c>
      <c r="W2200" s="66"/>
      <c r="Y2200" s="66"/>
      <c r="Z2200" s="66"/>
      <c r="AA2200" s="65" t="s">
        <v>14382</v>
      </c>
      <c r="AQ2200" s="64">
        <v>70.31</v>
      </c>
      <c r="AV2200" s="66"/>
      <c r="AX2200" s="66"/>
      <c r="AY2200" s="67" t="s">
        <v>16597</v>
      </c>
      <c r="BE2200" s="66"/>
      <c r="BF2200" s="66"/>
    </row>
    <row r="2201" spans="1:58">
      <c r="A2201" s="9" t="str">
        <f t="shared" si="108"/>
        <v>2026-01</v>
      </c>
      <c r="B2201" s="9" t="str">
        <f>_xlfn.XLOOKUP(I2201,过机服务商重量差!A:A,过机服务商重量差!G:G)</f>
        <v>玉麒麟</v>
      </c>
      <c r="C2201" s="9" t="str">
        <f>IF(N2201="FBA","主营产品",IF(N2201="专线","专线",LOOKUP(1,0/((G2201&gt;=提成标准!D:D)*(G2201&lt;提成标准!E:E)),提成标准!C:C)))</f>
        <v>快递小货</v>
      </c>
      <c r="D2201" s="9">
        <f t="shared" si="109"/>
        <v>1</v>
      </c>
      <c r="E2201" s="9">
        <f>_xlfn.XLOOKUP(C2201,提成标准!C:C,提成标准!H:H,"")</f>
        <v>2</v>
      </c>
      <c r="F2201" s="9">
        <f t="shared" si="110"/>
        <v>2</v>
      </c>
      <c r="G2201" s="9">
        <f>_xlfn.XLOOKUP(I2201,过机服务商重量差!A:A,过机服务商重量差!L:L)</f>
        <v>5</v>
      </c>
      <c r="H2201" s="9" t="str">
        <f ca="1">IFERROR(LOOKUP(1,0/((B2201=名单!B:B)*(VALUE(AY2201)&gt;=名单!E:E)*(VALUE(AY2201)&lt;=名单!G:G)*(AA2201="正常走货")),名单!H:H),"否")</f>
        <v>否</v>
      </c>
      <c r="I2201" s="64" t="s">
        <v>6652</v>
      </c>
      <c r="J2201" s="64" t="s">
        <v>6654</v>
      </c>
      <c r="L2201" s="65" t="s">
        <v>17</v>
      </c>
      <c r="N2201" s="64" t="s">
        <v>18</v>
      </c>
      <c r="O2201" s="66"/>
      <c r="P2201" s="66"/>
      <c r="T2201" s="66"/>
      <c r="U2201" s="65" t="s">
        <v>454</v>
      </c>
      <c r="V2201" s="65" t="s">
        <v>14410</v>
      </c>
      <c r="W2201" s="66"/>
      <c r="Y2201" s="66"/>
      <c r="Z2201" s="66"/>
      <c r="AA2201" s="65" t="s">
        <v>14382</v>
      </c>
      <c r="AB2201" s="66"/>
      <c r="AQ2201" s="64">
        <v>124.6</v>
      </c>
      <c r="AV2201" s="66"/>
      <c r="AX2201" s="66"/>
      <c r="AY2201" s="67" t="s">
        <v>16598</v>
      </c>
      <c r="BC2201" s="66"/>
      <c r="BE2201" s="66"/>
      <c r="BF2201" s="66"/>
    </row>
    <row r="2202" spans="1:58">
      <c r="A2202" s="9" t="str">
        <f t="shared" si="108"/>
        <v>2026-01</v>
      </c>
      <c r="B2202" s="9" t="str">
        <f>_xlfn.XLOOKUP(I2202,过机服务商重量差!A:A,过机服务商重量差!G:G)</f>
        <v>玉麒麟</v>
      </c>
      <c r="C2202" s="9" t="str">
        <f>IF(N2202="FBA","主营产品",IF(N2202="专线","专线",LOOKUP(1,0/((G2202&gt;=提成标准!D:D)*(G2202&lt;提成标准!E:E)),提成标准!C:C)))</f>
        <v>快递小货</v>
      </c>
      <c r="D2202" s="9">
        <f t="shared" si="109"/>
        <v>1</v>
      </c>
      <c r="E2202" s="9">
        <f>_xlfn.XLOOKUP(C2202,提成标准!C:C,提成标准!H:H,"")</f>
        <v>2</v>
      </c>
      <c r="F2202" s="9">
        <f t="shared" si="110"/>
        <v>2</v>
      </c>
      <c r="G2202" s="9">
        <f>_xlfn.XLOOKUP(I2202,过机服务商重量差!A:A,过机服务商重量差!L:L)</f>
        <v>5</v>
      </c>
      <c r="H2202" s="9" t="str">
        <f ca="1">IFERROR(LOOKUP(1,0/((B2202=名单!B:B)*(VALUE(AY2202)&gt;=名单!E:E)*(VALUE(AY2202)&lt;=名单!G:G)*(AA2202="正常走货")),名单!H:H),"否")</f>
        <v>否</v>
      </c>
      <c r="I2202" s="64" t="s">
        <v>6655</v>
      </c>
      <c r="J2202" s="64" t="s">
        <v>6657</v>
      </c>
      <c r="L2202" s="65" t="s">
        <v>17</v>
      </c>
      <c r="N2202" s="64" t="s">
        <v>18</v>
      </c>
      <c r="O2202" s="66"/>
      <c r="P2202" s="66"/>
      <c r="T2202" s="66"/>
      <c r="U2202" s="65" t="s">
        <v>454</v>
      </c>
      <c r="V2202" s="65" t="s">
        <v>14410</v>
      </c>
      <c r="W2202" s="66"/>
      <c r="Y2202" s="66"/>
      <c r="Z2202" s="66"/>
      <c r="AA2202" s="65" t="s">
        <v>14382</v>
      </c>
      <c r="AB2202" s="66"/>
      <c r="AQ2202" s="64">
        <v>80</v>
      </c>
      <c r="AV2202" s="66"/>
      <c r="AX2202" s="66"/>
      <c r="AY2202" s="67" t="s">
        <v>16599</v>
      </c>
      <c r="BC2202" s="66"/>
      <c r="BE2202" s="66"/>
      <c r="BF2202" s="66"/>
    </row>
    <row r="2203" spans="1:58">
      <c r="A2203" s="9" t="str">
        <f t="shared" si="108"/>
        <v>2026-01</v>
      </c>
      <c r="B2203" s="9" t="str">
        <f>_xlfn.XLOOKUP(I2203,过机服务商重量差!A:A,过机服务商重量差!G:G)</f>
        <v>玉麒麟</v>
      </c>
      <c r="C2203" s="9" t="str">
        <f>IF(N2203="FBA","主营产品",IF(N2203="专线","专线",LOOKUP(1,0/((G2203&gt;=提成标准!D:D)*(G2203&lt;提成标准!E:E)),提成标准!C:C)))</f>
        <v>快递大货</v>
      </c>
      <c r="D2203" s="9">
        <f t="shared" si="109"/>
        <v>66</v>
      </c>
      <c r="E2203" s="9">
        <f>_xlfn.XLOOKUP(C2203,提成标准!C:C,提成标准!H:H,"")</f>
        <v>0.1</v>
      </c>
      <c r="F2203" s="9">
        <f t="shared" si="110"/>
        <v>6.6</v>
      </c>
      <c r="G2203" s="9">
        <f>_xlfn.XLOOKUP(I2203,过机服务商重量差!A:A,过机服务商重量差!L:L)</f>
        <v>66</v>
      </c>
      <c r="H2203" s="9" t="str">
        <f ca="1">IFERROR(LOOKUP(1,0/((B2203=名单!B:B)*(VALUE(AY2203)&gt;=名单!E:E)*(VALUE(AY2203)&lt;=名单!G:G)*(AA2203="正常走货")),名单!H:H),"否")</f>
        <v>否</v>
      </c>
      <c r="I2203" s="64" t="s">
        <v>6658</v>
      </c>
      <c r="J2203" s="64" t="s">
        <v>6660</v>
      </c>
      <c r="L2203" s="65" t="s">
        <v>17</v>
      </c>
      <c r="N2203" s="64" t="s">
        <v>18</v>
      </c>
      <c r="O2203" s="66"/>
      <c r="P2203" s="66"/>
      <c r="T2203" s="66"/>
      <c r="U2203" s="65" t="s">
        <v>152</v>
      </c>
      <c r="V2203" s="65" t="s">
        <v>14385</v>
      </c>
      <c r="W2203" s="66"/>
      <c r="Y2203" s="66"/>
      <c r="Z2203" s="66"/>
      <c r="AA2203" s="65" t="s">
        <v>14382</v>
      </c>
      <c r="AQ2203" s="64">
        <v>157.6</v>
      </c>
      <c r="AU2203" s="66"/>
      <c r="AV2203" s="66"/>
      <c r="AX2203" s="66"/>
      <c r="AY2203" s="67" t="s">
        <v>16600</v>
      </c>
      <c r="BE2203" s="66"/>
    </row>
    <row r="2204" spans="1:58">
      <c r="A2204" s="9" t="str">
        <f t="shared" si="108"/>
        <v>2026-01</v>
      </c>
      <c r="B2204" s="9" t="str">
        <f>_xlfn.XLOOKUP(I2204,过机服务商重量差!A:A,过机服务商重量差!G:G)</f>
        <v>风清扬</v>
      </c>
      <c r="C2204" s="9" t="str">
        <f>IF(N2204="FBA","主营产品",IF(N2204="专线","专线",LOOKUP(1,0/((G2204&gt;=提成标准!D:D)*(G2204&lt;提成标准!E:E)),提成标准!C:C)))</f>
        <v>快递大货</v>
      </c>
      <c r="D2204" s="9">
        <f t="shared" si="109"/>
        <v>35</v>
      </c>
      <c r="E2204" s="9">
        <f>_xlfn.XLOOKUP(C2204,提成标准!C:C,提成标准!H:H,"")</f>
        <v>0.1</v>
      </c>
      <c r="F2204" s="9">
        <f t="shared" si="110"/>
        <v>3.5</v>
      </c>
      <c r="G2204" s="9">
        <f>_xlfn.XLOOKUP(I2204,过机服务商重量差!A:A,过机服务商重量差!L:L)</f>
        <v>35</v>
      </c>
      <c r="H2204" s="9" t="str">
        <f ca="1">IFERROR(LOOKUP(1,0/((B2204=名单!B:B)*(VALUE(AY2204)&gt;=名单!E:E)*(VALUE(AY2204)&lt;=名单!G:G)*(AA2204="正常走货")),名单!H:H),"否")</f>
        <v>否</v>
      </c>
      <c r="I2204" s="64" t="s">
        <v>6661</v>
      </c>
      <c r="J2204" s="64" t="s">
        <v>6663</v>
      </c>
      <c r="L2204" s="65" t="s">
        <v>124</v>
      </c>
      <c r="N2204" s="64" t="s">
        <v>18</v>
      </c>
      <c r="O2204" s="66"/>
      <c r="P2204" s="66"/>
      <c r="T2204" s="66"/>
      <c r="U2204" s="65" t="s">
        <v>675</v>
      </c>
      <c r="V2204" s="65" t="s">
        <v>14385</v>
      </c>
      <c r="W2204" s="66"/>
      <c r="Y2204" s="66"/>
      <c r="Z2204" s="66"/>
      <c r="AA2204" s="65" t="s">
        <v>14382</v>
      </c>
      <c r="AB2204" s="66"/>
      <c r="AQ2204" s="64">
        <v>1945.8</v>
      </c>
      <c r="AV2204" s="66"/>
      <c r="AX2204" s="66"/>
      <c r="AY2204" s="67" t="s">
        <v>16601</v>
      </c>
      <c r="BE2204" s="66"/>
    </row>
    <row r="2205" spans="1:58">
      <c r="A2205" s="9" t="str">
        <f t="shared" si="108"/>
        <v>2026-01</v>
      </c>
      <c r="B2205" s="9" t="str">
        <f>_xlfn.XLOOKUP(I2205,过机服务商重量差!A:A,过机服务商重量差!G:G)</f>
        <v>帅时莹</v>
      </c>
      <c r="C2205" s="9" t="str">
        <f>IF(N2205="FBA","主营产品",IF(N2205="专线","专线",LOOKUP(1,0/((G2205&gt;=提成标准!D:D)*(G2205&lt;提成标准!E:E)),提成标准!C:C)))</f>
        <v>快递大货</v>
      </c>
      <c r="D2205" s="9">
        <f t="shared" si="109"/>
        <v>123</v>
      </c>
      <c r="E2205" s="9">
        <f>_xlfn.XLOOKUP(C2205,提成标准!C:C,提成标准!H:H,"")</f>
        <v>0.1</v>
      </c>
      <c r="F2205" s="9">
        <f t="shared" si="110"/>
        <v>12.3</v>
      </c>
      <c r="G2205" s="9">
        <f>_xlfn.XLOOKUP(I2205,过机服务商重量差!A:A,过机服务商重量差!L:L)</f>
        <v>123</v>
      </c>
      <c r="H2205" s="9" t="str">
        <f ca="1">IFERROR(LOOKUP(1,0/((B2205=名单!B:B)*(VALUE(AY2205)&gt;=名单!E:E)*(VALUE(AY2205)&lt;=名单!G:G)*(AA2205="正常走货")),名单!H:H),"否")</f>
        <v>否</v>
      </c>
      <c r="I2205" s="64" t="s">
        <v>6664</v>
      </c>
      <c r="J2205" s="64" t="s">
        <v>6666</v>
      </c>
      <c r="L2205" s="65" t="s">
        <v>97</v>
      </c>
      <c r="N2205" s="64" t="s">
        <v>18</v>
      </c>
      <c r="O2205" s="66"/>
      <c r="P2205" s="66"/>
      <c r="T2205" s="66"/>
      <c r="U2205" s="65" t="s">
        <v>558</v>
      </c>
      <c r="V2205" s="65" t="s">
        <v>14413</v>
      </c>
      <c r="W2205" s="66"/>
      <c r="Y2205" s="66"/>
      <c r="Z2205" s="66"/>
      <c r="AA2205" s="65" t="s">
        <v>14382</v>
      </c>
      <c r="AQ2205" s="64">
        <v>173.8</v>
      </c>
      <c r="AV2205" s="66"/>
      <c r="AW2205" s="66"/>
      <c r="AX2205" s="66"/>
      <c r="AY2205" s="67" t="s">
        <v>16602</v>
      </c>
      <c r="BE2205" s="66"/>
    </row>
    <row r="2206" spans="1:58">
      <c r="A2206" s="9" t="str">
        <f t="shared" si="108"/>
        <v>2026-01</v>
      </c>
      <c r="B2206" s="9" t="str">
        <f>_xlfn.XLOOKUP(I2206,过机服务商重量差!A:A,过机服务商重量差!G:G)</f>
        <v>玉麒麟</v>
      </c>
      <c r="C2206" s="9" t="str">
        <f>IF(N2206="FBA","主营产品",IF(N2206="专线","专线",LOOKUP(1,0/((G2206&gt;=提成标准!D:D)*(G2206&lt;提成标准!E:E)),提成标准!C:C)))</f>
        <v>快递小货</v>
      </c>
      <c r="D2206" s="9">
        <f t="shared" si="109"/>
        <v>1</v>
      </c>
      <c r="E2206" s="9">
        <f>_xlfn.XLOOKUP(C2206,提成标准!C:C,提成标准!H:H,"")</f>
        <v>2</v>
      </c>
      <c r="F2206" s="9">
        <f t="shared" si="110"/>
        <v>2</v>
      </c>
      <c r="G2206" s="9">
        <f>_xlfn.XLOOKUP(I2206,过机服务商重量差!A:A,过机服务商重量差!L:L)</f>
        <v>4</v>
      </c>
      <c r="H2206" s="9" t="str">
        <f ca="1">IFERROR(LOOKUP(1,0/((B2206=名单!B:B)*(VALUE(AY2206)&gt;=名单!E:E)*(VALUE(AY2206)&lt;=名单!G:G)*(AA2206="正常走货")),名单!H:H),"否")</f>
        <v>否</v>
      </c>
      <c r="I2206" s="64" t="s">
        <v>6667</v>
      </c>
      <c r="J2206" s="64" t="s">
        <v>6669</v>
      </c>
      <c r="L2206" s="65" t="s">
        <v>17</v>
      </c>
      <c r="N2206" s="64" t="s">
        <v>18</v>
      </c>
      <c r="O2206" s="66"/>
      <c r="P2206" s="66"/>
      <c r="T2206" s="66"/>
      <c r="U2206" s="65" t="s">
        <v>215</v>
      </c>
      <c r="V2206" s="65" t="s">
        <v>14381</v>
      </c>
      <c r="W2206" s="66"/>
      <c r="Y2206" s="66"/>
      <c r="Z2206" s="66"/>
      <c r="AA2206" s="65" t="s">
        <v>14382</v>
      </c>
      <c r="AQ2206" s="64">
        <v>79.2</v>
      </c>
      <c r="AV2206" s="66"/>
      <c r="AW2206" s="66"/>
      <c r="AX2206" s="66"/>
      <c r="AY2206" s="67" t="s">
        <v>16603</v>
      </c>
      <c r="BE2206" s="66"/>
    </row>
    <row r="2207" spans="1:58">
      <c r="A2207" s="9" t="str">
        <f t="shared" si="108"/>
        <v>2026-01</v>
      </c>
      <c r="B2207" s="9" t="str">
        <f>_xlfn.XLOOKUP(I2207,过机服务商重量差!A:A,过机服务商重量差!G:G)</f>
        <v>小旋风</v>
      </c>
      <c r="C2207" s="9" t="str">
        <f>IF(N2207="FBA","主营产品",IF(N2207="专线","专线",LOOKUP(1,0/((G2207&gt;=提成标准!D:D)*(G2207&lt;提成标准!E:E)),提成标准!C:C)))</f>
        <v>快递小货</v>
      </c>
      <c r="D2207" s="9">
        <f t="shared" si="109"/>
        <v>1</v>
      </c>
      <c r="E2207" s="9">
        <f>_xlfn.XLOOKUP(C2207,提成标准!C:C,提成标准!H:H,"")</f>
        <v>2</v>
      </c>
      <c r="F2207" s="9">
        <f t="shared" si="110"/>
        <v>2</v>
      </c>
      <c r="G2207" s="9">
        <f>_xlfn.XLOOKUP(I2207,过机服务商重量差!A:A,过机服务商重量差!L:L)</f>
        <v>0.8</v>
      </c>
      <c r="H2207" s="9" t="str">
        <f ca="1">IFERROR(LOOKUP(1,0/((B2207=名单!B:B)*(VALUE(AY2207)&gt;=名单!E:E)*(VALUE(AY2207)&lt;=名单!G:G)*(AA2207="正常走货")),名单!H:H),"否")</f>
        <v>否</v>
      </c>
      <c r="I2207" s="64" t="s">
        <v>6670</v>
      </c>
      <c r="J2207" s="64" t="s">
        <v>6672</v>
      </c>
      <c r="L2207" s="65" t="s">
        <v>28</v>
      </c>
      <c r="N2207" s="64" t="s">
        <v>18</v>
      </c>
      <c r="O2207" s="66"/>
      <c r="P2207" s="66"/>
      <c r="T2207" s="66"/>
      <c r="U2207" s="65" t="s">
        <v>337</v>
      </c>
      <c r="V2207" s="65" t="s">
        <v>14381</v>
      </c>
      <c r="W2207" s="66"/>
      <c r="Y2207" s="66"/>
      <c r="Z2207" s="66"/>
      <c r="AA2207" s="65" t="s">
        <v>14382</v>
      </c>
      <c r="AQ2207" s="64">
        <v>96</v>
      </c>
      <c r="AV2207" s="66"/>
      <c r="AW2207" s="66"/>
      <c r="AX2207" s="66"/>
      <c r="AY2207" s="67" t="s">
        <v>16604</v>
      </c>
      <c r="BE2207" s="66"/>
    </row>
    <row r="2208" spans="1:58">
      <c r="A2208" s="9" t="str">
        <f t="shared" si="108"/>
        <v>2026-01</v>
      </c>
      <c r="B2208" s="9" t="str">
        <f>_xlfn.XLOOKUP(I2208,过机服务商重量差!A:A,过机服务商重量差!G:G)</f>
        <v>无崖子</v>
      </c>
      <c r="C2208" s="9" t="str">
        <f>IF(N2208="FBA","主营产品",IF(N2208="专线","专线",LOOKUP(1,0/((G2208&gt;=提成标准!D:D)*(G2208&lt;提成标准!E:E)),提成标准!C:C)))</f>
        <v>快递大货</v>
      </c>
      <c r="D2208" s="9">
        <f t="shared" si="109"/>
        <v>52</v>
      </c>
      <c r="E2208" s="9">
        <f>_xlfn.XLOOKUP(C2208,提成标准!C:C,提成标准!H:H,"")</f>
        <v>0.1</v>
      </c>
      <c r="F2208" s="9">
        <f t="shared" si="110"/>
        <v>5.2</v>
      </c>
      <c r="G2208" s="9">
        <f>_xlfn.XLOOKUP(I2208,过机服务商重量差!A:A,过机服务商重量差!L:L)</f>
        <v>52</v>
      </c>
      <c r="H2208" s="9" t="str">
        <f ca="1">IFERROR(LOOKUP(1,0/((B2208=名单!B:B)*(VALUE(AY2208)&gt;=名单!E:E)*(VALUE(AY2208)&lt;=名单!G:G)*(AA2208="正常走货")),名单!H:H),"否")</f>
        <v>否</v>
      </c>
      <c r="I2208" s="64" t="s">
        <v>6673</v>
      </c>
      <c r="J2208" s="64" t="s">
        <v>36</v>
      </c>
      <c r="L2208" s="65" t="s">
        <v>128</v>
      </c>
      <c r="N2208" s="65" t="s">
        <v>18</v>
      </c>
      <c r="O2208" s="66"/>
      <c r="P2208" s="66"/>
      <c r="T2208" s="66"/>
      <c r="U2208" s="65" t="s">
        <v>1262</v>
      </c>
      <c r="V2208" s="65" t="s">
        <v>14385</v>
      </c>
      <c r="W2208" s="66"/>
      <c r="Y2208" s="66"/>
      <c r="Z2208" s="66"/>
      <c r="AA2208" s="65" t="s">
        <v>14437</v>
      </c>
      <c r="AQ2208" s="64">
        <v>0</v>
      </c>
      <c r="AU2208" s="66"/>
      <c r="AV2208" s="66"/>
      <c r="AW2208" s="66"/>
      <c r="AX2208" s="66"/>
      <c r="AY2208" s="67" t="s">
        <v>16605</v>
      </c>
      <c r="BE2208" s="66"/>
      <c r="BF2208" s="66"/>
    </row>
    <row r="2209" spans="1:58">
      <c r="A2209" s="9" t="str">
        <f t="shared" si="108"/>
        <v>2026-01</v>
      </c>
      <c r="B2209" s="9" t="str">
        <f>_xlfn.XLOOKUP(I2209,过机服务商重量差!A:A,过机服务商重量差!G:G)</f>
        <v>玉麒麟</v>
      </c>
      <c r="C2209" s="9" t="str">
        <f>IF(N2209="FBA","主营产品",IF(N2209="专线","专线",LOOKUP(1,0/((G2209&gt;=提成标准!D:D)*(G2209&lt;提成标准!E:E)),提成标准!C:C)))</f>
        <v>快递小货</v>
      </c>
      <c r="D2209" s="9">
        <f t="shared" si="109"/>
        <v>1</v>
      </c>
      <c r="E2209" s="9">
        <f>_xlfn.XLOOKUP(C2209,提成标准!C:C,提成标准!H:H,"")</f>
        <v>2</v>
      </c>
      <c r="F2209" s="9">
        <f t="shared" si="110"/>
        <v>2</v>
      </c>
      <c r="G2209" s="9">
        <f>_xlfn.XLOOKUP(I2209,过机服务商重量差!A:A,过机服务商重量差!L:L)</f>
        <v>12</v>
      </c>
      <c r="H2209" s="9" t="str">
        <f ca="1">IFERROR(LOOKUP(1,0/((B2209=名单!B:B)*(VALUE(AY2209)&gt;=名单!E:E)*(VALUE(AY2209)&lt;=名单!G:G)*(AA2209="正常走货")),名单!H:H),"否")</f>
        <v>否</v>
      </c>
      <c r="I2209" s="64" t="s">
        <v>6675</v>
      </c>
      <c r="J2209" s="64" t="s">
        <v>6677</v>
      </c>
      <c r="L2209" s="65" t="s">
        <v>17</v>
      </c>
      <c r="N2209" s="64" t="s">
        <v>18</v>
      </c>
      <c r="O2209" s="66"/>
      <c r="P2209" s="66"/>
      <c r="T2209" s="66"/>
      <c r="U2209" s="65" t="s">
        <v>103</v>
      </c>
      <c r="V2209" s="65" t="s">
        <v>14385</v>
      </c>
      <c r="W2209" s="66"/>
      <c r="Y2209" s="66"/>
      <c r="Z2209" s="66"/>
      <c r="AA2209" s="65" t="s">
        <v>14382</v>
      </c>
      <c r="AQ2209" s="64">
        <v>12</v>
      </c>
      <c r="AV2209" s="66"/>
      <c r="AW2209" s="66"/>
      <c r="AX2209" s="66"/>
      <c r="AY2209" s="67" t="s">
        <v>16606</v>
      </c>
      <c r="BE2209" s="66"/>
    </row>
    <row r="2210" spans="1:58">
      <c r="A2210" s="9" t="str">
        <f t="shared" si="108"/>
        <v>2026-01</v>
      </c>
      <c r="B2210" s="9" t="str">
        <f>_xlfn.XLOOKUP(I2210,过机服务商重量差!A:A,过机服务商重量差!G:G)</f>
        <v>玉麒麟</v>
      </c>
      <c r="C2210" s="9" t="str">
        <f>IF(N2210="FBA","主营产品",IF(N2210="专线","专线",LOOKUP(1,0/((G2210&gt;=提成标准!D:D)*(G2210&lt;提成标准!E:E)),提成标准!C:C)))</f>
        <v>快递小货</v>
      </c>
      <c r="D2210" s="9">
        <f t="shared" si="109"/>
        <v>1</v>
      </c>
      <c r="E2210" s="9">
        <f>_xlfn.XLOOKUP(C2210,提成标准!C:C,提成标准!H:H,"")</f>
        <v>2</v>
      </c>
      <c r="F2210" s="9">
        <f t="shared" si="110"/>
        <v>2</v>
      </c>
      <c r="G2210" s="9">
        <f>_xlfn.XLOOKUP(I2210,过机服务商重量差!A:A,过机服务商重量差!L:L)</f>
        <v>6.5</v>
      </c>
      <c r="H2210" s="9" t="str">
        <f ca="1">IFERROR(LOOKUP(1,0/((B2210=名单!B:B)*(VALUE(AY2210)&gt;=名单!E:E)*(VALUE(AY2210)&lt;=名单!G:G)*(AA2210="正常走货")),名单!H:H),"否")</f>
        <v>否</v>
      </c>
      <c r="I2210" s="64" t="s">
        <v>6678</v>
      </c>
      <c r="J2210" s="64" t="s">
        <v>6680</v>
      </c>
      <c r="L2210" s="65" t="s">
        <v>17</v>
      </c>
      <c r="N2210" s="64" t="s">
        <v>18</v>
      </c>
      <c r="O2210" s="66"/>
      <c r="P2210" s="66"/>
      <c r="T2210" s="66"/>
      <c r="U2210" s="65" t="s">
        <v>103</v>
      </c>
      <c r="V2210" s="65" t="s">
        <v>14385</v>
      </c>
      <c r="W2210" s="66"/>
      <c r="Y2210" s="66"/>
      <c r="Z2210" s="66"/>
      <c r="AA2210" s="65" t="s">
        <v>14382</v>
      </c>
      <c r="AQ2210" s="64">
        <v>124.6</v>
      </c>
      <c r="AV2210" s="66"/>
      <c r="AW2210" s="66"/>
      <c r="AX2210" s="66"/>
      <c r="AY2210" s="67" t="s">
        <v>16607</v>
      </c>
      <c r="BE2210" s="66"/>
    </row>
    <row r="2211" spans="1:58">
      <c r="A2211" s="9" t="str">
        <f t="shared" si="108"/>
        <v>2026-01</v>
      </c>
      <c r="B2211" s="9" t="str">
        <f>_xlfn.XLOOKUP(I2211,过机服务商重量差!A:A,过机服务商重量差!G:G)</f>
        <v>帅时莹</v>
      </c>
      <c r="C2211" s="9" t="str">
        <f>IF(N2211="FBA","主营产品",IF(N2211="专线","专线",LOOKUP(1,0/((G2211&gt;=提成标准!D:D)*(G2211&lt;提成标准!E:E)),提成标准!C:C)))</f>
        <v>快递大货</v>
      </c>
      <c r="D2211" s="9">
        <f t="shared" si="109"/>
        <v>100</v>
      </c>
      <c r="E2211" s="9">
        <f>_xlfn.XLOOKUP(C2211,提成标准!C:C,提成标准!H:H,"")</f>
        <v>0.1</v>
      </c>
      <c r="F2211" s="9">
        <f t="shared" si="110"/>
        <v>10</v>
      </c>
      <c r="G2211" s="9">
        <f>_xlfn.XLOOKUP(I2211,过机服务商重量差!A:A,过机服务商重量差!L:L)</f>
        <v>100</v>
      </c>
      <c r="H2211" s="9" t="str">
        <f ca="1">IFERROR(LOOKUP(1,0/((B2211=名单!B:B)*(VALUE(AY2211)&gt;=名单!E:E)*(VALUE(AY2211)&lt;=名单!G:G)*(AA2211="正常走货")),名单!H:H),"否")</f>
        <v>否</v>
      </c>
      <c r="I2211" s="64" t="s">
        <v>6681</v>
      </c>
      <c r="J2211" s="64" t="s">
        <v>6683</v>
      </c>
      <c r="L2211" s="65" t="s">
        <v>6231</v>
      </c>
      <c r="N2211" s="64" t="s">
        <v>18</v>
      </c>
      <c r="O2211" s="66"/>
      <c r="P2211" s="66"/>
      <c r="T2211" s="66"/>
      <c r="U2211" s="65" t="s">
        <v>679</v>
      </c>
      <c r="V2211" s="65" t="s">
        <v>14422</v>
      </c>
      <c r="W2211" s="66"/>
      <c r="Y2211" s="66"/>
      <c r="Z2211" s="66"/>
      <c r="AA2211" s="65" t="s">
        <v>14382</v>
      </c>
      <c r="AQ2211" s="64">
        <v>522</v>
      </c>
      <c r="AV2211" s="66"/>
      <c r="AW2211" s="66"/>
      <c r="AX2211" s="66"/>
      <c r="AY2211" s="67" t="s">
        <v>16608</v>
      </c>
      <c r="BE2211" s="66"/>
    </row>
    <row r="2212" spans="1:58">
      <c r="A2212" s="9" t="str">
        <f t="shared" si="108"/>
        <v>2026-01</v>
      </c>
      <c r="B2212" s="9" t="str">
        <f>_xlfn.XLOOKUP(I2212,过机服务商重量差!A:A,过机服务商重量差!G:G)</f>
        <v>玉麒麟</v>
      </c>
      <c r="C2212" s="9" t="str">
        <f>IF(N2212="FBA","主营产品",IF(N2212="专线","专线",LOOKUP(1,0/((G2212&gt;=提成标准!D:D)*(G2212&lt;提成标准!E:E)),提成标准!C:C)))</f>
        <v>快递大货</v>
      </c>
      <c r="D2212" s="9">
        <f t="shared" si="109"/>
        <v>21</v>
      </c>
      <c r="E2212" s="9">
        <f>_xlfn.XLOOKUP(C2212,提成标准!C:C,提成标准!H:H,"")</f>
        <v>0.1</v>
      </c>
      <c r="F2212" s="9">
        <f t="shared" si="110"/>
        <v>2.1</v>
      </c>
      <c r="G2212" s="9">
        <f>_xlfn.XLOOKUP(I2212,过机服务商重量差!A:A,过机服务商重量差!L:L)</f>
        <v>21</v>
      </c>
      <c r="H2212" s="9" t="str">
        <f ca="1">IFERROR(LOOKUP(1,0/((B2212=名单!B:B)*(VALUE(AY2212)&gt;=名单!E:E)*(VALUE(AY2212)&lt;=名单!G:G)*(AA2212="正常走货")),名单!H:H),"否")</f>
        <v>否</v>
      </c>
      <c r="I2212" s="64" t="s">
        <v>6684</v>
      </c>
      <c r="J2212" s="64" t="s">
        <v>6686</v>
      </c>
      <c r="L2212" s="65" t="s">
        <v>17</v>
      </c>
      <c r="N2212" s="64" t="s">
        <v>18</v>
      </c>
      <c r="O2212" s="66"/>
      <c r="P2212" s="66"/>
      <c r="T2212" s="66"/>
      <c r="U2212" s="65" t="s">
        <v>1262</v>
      </c>
      <c r="V2212" s="65" t="s">
        <v>14385</v>
      </c>
      <c r="W2212" s="66"/>
      <c r="Y2212" s="66"/>
      <c r="Z2212" s="66"/>
      <c r="AA2212" s="65" t="s">
        <v>14382</v>
      </c>
      <c r="AQ2212" s="64">
        <v>47.5999999999999</v>
      </c>
      <c r="AU2212" s="66"/>
      <c r="AV2212" s="66"/>
      <c r="AW2212" s="66"/>
      <c r="AX2212" s="66"/>
      <c r="AY2212" s="67" t="s">
        <v>16609</v>
      </c>
      <c r="BE2212" s="66"/>
    </row>
    <row r="2213" spans="1:58">
      <c r="A2213" s="9" t="str">
        <f t="shared" si="108"/>
        <v>2026-01</v>
      </c>
      <c r="B2213" s="9" t="str">
        <f>_xlfn.XLOOKUP(I2213,过机服务商重量差!A:A,过机服务商重量差!G:G)</f>
        <v>帅时莹</v>
      </c>
      <c r="C2213" s="9" t="str">
        <f>IF(N2213="FBA","主营产品",IF(N2213="专线","专线",LOOKUP(1,0/((G2213&gt;=提成标准!D:D)*(G2213&lt;提成标准!E:E)),提成标准!C:C)))</f>
        <v>快递小货</v>
      </c>
      <c r="D2213" s="9">
        <f t="shared" si="109"/>
        <v>1</v>
      </c>
      <c r="E2213" s="9">
        <f>_xlfn.XLOOKUP(C2213,提成标准!C:C,提成标准!H:H,"")</f>
        <v>2</v>
      </c>
      <c r="F2213" s="9">
        <f t="shared" si="110"/>
        <v>2</v>
      </c>
      <c r="G2213" s="9">
        <f>_xlfn.XLOOKUP(I2213,过机服务商重量差!A:A,过机服务商重量差!L:L)</f>
        <v>17</v>
      </c>
      <c r="H2213" s="9" t="str">
        <f ca="1">IFERROR(LOOKUP(1,0/((B2213=名单!B:B)*(VALUE(AY2213)&gt;=名单!E:E)*(VALUE(AY2213)&lt;=名单!G:G)*(AA2213="正常走货")),名单!H:H),"否")</f>
        <v>否</v>
      </c>
      <c r="I2213" s="64" t="s">
        <v>6687</v>
      </c>
      <c r="J2213" s="64" t="s">
        <v>6689</v>
      </c>
      <c r="L2213" s="65" t="s">
        <v>287</v>
      </c>
      <c r="N2213" s="64" t="s">
        <v>18</v>
      </c>
      <c r="O2213" s="66"/>
      <c r="P2213" s="66"/>
      <c r="T2213" s="66"/>
      <c r="U2213" s="65" t="s">
        <v>288</v>
      </c>
      <c r="V2213" s="65" t="s">
        <v>14413</v>
      </c>
      <c r="W2213" s="66"/>
      <c r="Y2213" s="66"/>
      <c r="Z2213" s="66"/>
      <c r="AA2213" s="65" t="s">
        <v>14382</v>
      </c>
      <c r="AQ2213" s="64">
        <v>105.8</v>
      </c>
      <c r="AV2213" s="66"/>
      <c r="AX2213" s="66"/>
      <c r="AY2213" s="67" t="s">
        <v>16610</v>
      </c>
      <c r="BC2213" s="66"/>
      <c r="BE2213" s="66"/>
    </row>
    <row r="2214" spans="1:58">
      <c r="A2214" s="9" t="str">
        <f t="shared" si="108"/>
        <v>2026-01</v>
      </c>
      <c r="B2214" s="9" t="str">
        <f>_xlfn.XLOOKUP(I2214,过机服务商重量差!A:A,过机服务商重量差!G:G)</f>
        <v>玉麒麟</v>
      </c>
      <c r="C2214" s="9" t="str">
        <f>IF(N2214="FBA","主营产品",IF(N2214="专线","专线",LOOKUP(1,0/((G2214&gt;=提成标准!D:D)*(G2214&lt;提成标准!E:E)),提成标准!C:C)))</f>
        <v>快递小货</v>
      </c>
      <c r="D2214" s="9">
        <f t="shared" si="109"/>
        <v>1</v>
      </c>
      <c r="E2214" s="9">
        <f>_xlfn.XLOOKUP(C2214,提成标准!C:C,提成标准!H:H,"")</f>
        <v>2</v>
      </c>
      <c r="F2214" s="9">
        <f t="shared" si="110"/>
        <v>2</v>
      </c>
      <c r="G2214" s="9">
        <f>_xlfn.XLOOKUP(I2214,过机服务商重量差!A:A,过机服务商重量差!L:L)</f>
        <v>9</v>
      </c>
      <c r="H2214" s="9" t="str">
        <f ca="1">IFERROR(LOOKUP(1,0/((B2214=名单!B:B)*(VALUE(AY2214)&gt;=名单!E:E)*(VALUE(AY2214)&lt;=名单!G:G)*(AA2214="正常走货")),名单!H:H),"否")</f>
        <v>否</v>
      </c>
      <c r="I2214" s="64" t="s">
        <v>6690</v>
      </c>
      <c r="J2214" s="64" t="s">
        <v>6692</v>
      </c>
      <c r="L2214" s="65" t="s">
        <v>17</v>
      </c>
      <c r="N2214" s="64" t="s">
        <v>18</v>
      </c>
      <c r="O2214" s="66"/>
      <c r="P2214" s="66"/>
      <c r="T2214" s="66"/>
      <c r="U2214" s="65" t="s">
        <v>79</v>
      </c>
      <c r="V2214" s="65" t="s">
        <v>14381</v>
      </c>
      <c r="W2214" s="66"/>
      <c r="Y2214" s="66"/>
      <c r="Z2214" s="66"/>
      <c r="AA2214" s="65" t="s">
        <v>14382</v>
      </c>
      <c r="AQ2214" s="64">
        <v>168.41</v>
      </c>
      <c r="AV2214" s="66"/>
      <c r="AX2214" s="66"/>
      <c r="AY2214" s="67" t="s">
        <v>16611</v>
      </c>
      <c r="BC2214" s="66"/>
      <c r="BE2214" s="66"/>
    </row>
    <row r="2215" spans="1:58">
      <c r="A2215" s="9" t="str">
        <f t="shared" si="108"/>
        <v>2026-01</v>
      </c>
      <c r="B2215" s="9" t="str">
        <f>_xlfn.XLOOKUP(I2215,过机服务商重量差!A:A,过机服务商重量差!G:G)</f>
        <v>小旋风</v>
      </c>
      <c r="C2215" s="9" t="str">
        <f>IF(N2215="FBA","主营产品",IF(N2215="专线","专线",LOOKUP(1,0/((G2215&gt;=提成标准!D:D)*(G2215&lt;提成标准!E:E)),提成标准!C:C)))</f>
        <v>快递大货</v>
      </c>
      <c r="D2215" s="9">
        <f t="shared" si="109"/>
        <v>86</v>
      </c>
      <c r="E2215" s="9">
        <f>_xlfn.XLOOKUP(C2215,提成标准!C:C,提成标准!H:H,"")</f>
        <v>0.1</v>
      </c>
      <c r="F2215" s="9">
        <f t="shared" si="110"/>
        <v>8.6</v>
      </c>
      <c r="G2215" s="9">
        <f>_xlfn.XLOOKUP(I2215,过机服务商重量差!A:A,过机服务商重量差!L:L)</f>
        <v>86</v>
      </c>
      <c r="H2215" s="9" t="str">
        <f ca="1">IFERROR(LOOKUP(1,0/((B2215=名单!B:B)*(VALUE(AY2215)&gt;=名单!E:E)*(VALUE(AY2215)&lt;=名单!G:G)*(AA2215="正常走货")),名单!H:H),"否")</f>
        <v>否</v>
      </c>
      <c r="I2215" s="64" t="s">
        <v>6693</v>
      </c>
      <c r="J2215" s="64" t="s">
        <v>6695</v>
      </c>
      <c r="L2215" s="65" t="s">
        <v>1377</v>
      </c>
      <c r="N2215" s="64" t="s">
        <v>18</v>
      </c>
      <c r="O2215" s="66"/>
      <c r="P2215" s="66"/>
      <c r="T2215" s="66"/>
      <c r="U2215" s="65" t="s">
        <v>421</v>
      </c>
      <c r="V2215" s="65" t="s">
        <v>14385</v>
      </c>
      <c r="W2215" s="66"/>
      <c r="Y2215" s="66"/>
      <c r="Z2215" s="66"/>
      <c r="AA2215" s="65" t="s">
        <v>14382</v>
      </c>
      <c r="AQ2215" s="64">
        <v>86</v>
      </c>
      <c r="AV2215" s="66"/>
      <c r="AX2215" s="66"/>
      <c r="AY2215" s="67" t="s">
        <v>16612</v>
      </c>
      <c r="BE2215" s="66"/>
      <c r="BF2215" s="66"/>
    </row>
    <row r="2216" spans="1:58">
      <c r="A2216" s="9" t="str">
        <f t="shared" si="108"/>
        <v>2026-01</v>
      </c>
      <c r="B2216" s="9" t="str">
        <f>_xlfn.XLOOKUP(I2216,过机服务商重量差!A:A,过机服务商重量差!G:G)</f>
        <v>风清扬</v>
      </c>
      <c r="C2216" s="9" t="str">
        <f>IF(N2216="FBA","主营产品",IF(N2216="专线","专线",LOOKUP(1,0/((G2216&gt;=提成标准!D:D)*(G2216&lt;提成标准!E:E)),提成标准!C:C)))</f>
        <v>快递大货</v>
      </c>
      <c r="D2216" s="9">
        <f t="shared" si="109"/>
        <v>35</v>
      </c>
      <c r="E2216" s="9">
        <f>_xlfn.XLOOKUP(C2216,提成标准!C:C,提成标准!H:H,"")</f>
        <v>0.1</v>
      </c>
      <c r="F2216" s="9">
        <f t="shared" si="110"/>
        <v>3.5</v>
      </c>
      <c r="G2216" s="9">
        <f>_xlfn.XLOOKUP(I2216,过机服务商重量差!A:A,过机服务商重量差!L:L)</f>
        <v>35</v>
      </c>
      <c r="H2216" s="9" t="str">
        <f ca="1">IFERROR(LOOKUP(1,0/((B2216=名单!B:B)*(VALUE(AY2216)&gt;=名单!E:E)*(VALUE(AY2216)&lt;=名单!G:G)*(AA2216="正常走货")),名单!H:H),"否")</f>
        <v>否</v>
      </c>
      <c r="I2216" s="64" t="s">
        <v>6696</v>
      </c>
      <c r="J2216" s="64" t="s">
        <v>6698</v>
      </c>
      <c r="L2216" s="64" t="s">
        <v>231</v>
      </c>
      <c r="N2216" s="64" t="s">
        <v>18</v>
      </c>
      <c r="O2216" s="66"/>
      <c r="P2216" s="66"/>
      <c r="T2216" s="66"/>
      <c r="U2216" s="65" t="s">
        <v>152</v>
      </c>
      <c r="V2216" s="64" t="s">
        <v>14385</v>
      </c>
      <c r="W2216" s="66"/>
      <c r="Y2216" s="66"/>
      <c r="Z2216" s="66"/>
      <c r="AA2216" s="65" t="s">
        <v>14382</v>
      </c>
      <c r="AQ2216" s="64">
        <v>70</v>
      </c>
      <c r="AU2216" s="66"/>
      <c r="AV2216" s="66"/>
      <c r="AX2216" s="66"/>
      <c r="AY2216" s="67" t="s">
        <v>16613</v>
      </c>
      <c r="BE2216" s="66"/>
    </row>
    <row r="2217" spans="1:58">
      <c r="A2217" s="9" t="str">
        <f t="shared" si="108"/>
        <v>2026-01</v>
      </c>
      <c r="B2217" s="9" t="str">
        <f>_xlfn.XLOOKUP(I2217,过机服务商重量差!A:A,过机服务商重量差!G:G)</f>
        <v>玉麒麟</v>
      </c>
      <c r="C2217" s="9" t="str">
        <f>IF(N2217="FBA","主营产品",IF(N2217="专线","专线",LOOKUP(1,0/((G2217&gt;=提成标准!D:D)*(G2217&lt;提成标准!E:E)),提成标准!C:C)))</f>
        <v>快递小货</v>
      </c>
      <c r="D2217" s="9">
        <f t="shared" si="109"/>
        <v>1</v>
      </c>
      <c r="E2217" s="9">
        <f>_xlfn.XLOOKUP(C2217,提成标准!C:C,提成标准!H:H,"")</f>
        <v>2</v>
      </c>
      <c r="F2217" s="9">
        <f t="shared" si="110"/>
        <v>2</v>
      </c>
      <c r="G2217" s="9">
        <f>_xlfn.XLOOKUP(I2217,过机服务商重量差!A:A,过机服务商重量差!L:L)</f>
        <v>3.5</v>
      </c>
      <c r="H2217" s="9" t="str">
        <f ca="1">IFERROR(LOOKUP(1,0/((B2217=名单!B:B)*(VALUE(AY2217)&gt;=名单!E:E)*(VALUE(AY2217)&lt;=名单!G:G)*(AA2217="正常走货")),名单!H:H),"否")</f>
        <v>否</v>
      </c>
      <c r="I2217" s="64" t="s">
        <v>6699</v>
      </c>
      <c r="J2217" s="64" t="s">
        <v>6701</v>
      </c>
      <c r="L2217" s="64" t="s">
        <v>17</v>
      </c>
      <c r="N2217" s="64" t="s">
        <v>18</v>
      </c>
      <c r="O2217" s="66"/>
      <c r="P2217" s="66"/>
      <c r="T2217" s="66"/>
      <c r="U2217" s="65" t="s">
        <v>1262</v>
      </c>
      <c r="V2217" s="65" t="s">
        <v>14385</v>
      </c>
      <c r="W2217" s="66"/>
      <c r="Y2217" s="66"/>
      <c r="Z2217" s="66"/>
      <c r="AA2217" s="65" t="s">
        <v>14382</v>
      </c>
      <c r="AQ2217" s="64">
        <v>249.86</v>
      </c>
      <c r="AU2217" s="66"/>
      <c r="AV2217" s="66"/>
      <c r="AX2217" s="66"/>
      <c r="AY2217" s="67" t="s">
        <v>16614</v>
      </c>
      <c r="BE2217" s="66"/>
      <c r="BF2217" s="66"/>
    </row>
    <row r="2218" spans="1:58">
      <c r="A2218" s="9" t="str">
        <f t="shared" si="108"/>
        <v>2026-01</v>
      </c>
      <c r="B2218" s="9" t="str">
        <f>_xlfn.XLOOKUP(I2218,过机服务商重量差!A:A,过机服务商重量差!G:G)</f>
        <v>玉麒麟</v>
      </c>
      <c r="C2218" s="9" t="str">
        <f>IF(N2218="FBA","主营产品",IF(N2218="专线","专线",LOOKUP(1,0/((G2218&gt;=提成标准!D:D)*(G2218&lt;提成标准!E:E)),提成标准!C:C)))</f>
        <v>快递小货</v>
      </c>
      <c r="D2218" s="9">
        <f t="shared" si="109"/>
        <v>1</v>
      </c>
      <c r="E2218" s="9">
        <f>_xlfn.XLOOKUP(C2218,提成标准!C:C,提成标准!H:H,"")</f>
        <v>2</v>
      </c>
      <c r="F2218" s="9">
        <f t="shared" si="110"/>
        <v>2</v>
      </c>
      <c r="G2218" s="9">
        <f>_xlfn.XLOOKUP(I2218,过机服务商重量差!A:A,过机服务商重量差!L:L)</f>
        <v>6.5</v>
      </c>
      <c r="H2218" s="9" t="str">
        <f ca="1">IFERROR(LOOKUP(1,0/((B2218=名单!B:B)*(VALUE(AY2218)&gt;=名单!E:E)*(VALUE(AY2218)&lt;=名单!G:G)*(AA2218="正常走货")),名单!H:H),"否")</f>
        <v>否</v>
      </c>
      <c r="I2218" s="64" t="s">
        <v>6702</v>
      </c>
      <c r="J2218" s="64" t="s">
        <v>6704</v>
      </c>
      <c r="L2218" s="65" t="s">
        <v>17</v>
      </c>
      <c r="N2218" s="64" t="s">
        <v>18</v>
      </c>
      <c r="O2218" s="66"/>
      <c r="P2218" s="66"/>
      <c r="T2218" s="66"/>
      <c r="U2218" s="65" t="s">
        <v>558</v>
      </c>
      <c r="V2218" s="64" t="s">
        <v>14413</v>
      </c>
      <c r="W2218" s="66"/>
      <c r="Y2218" s="66"/>
      <c r="Z2218" s="66"/>
      <c r="AA2218" s="65" t="s">
        <v>14382</v>
      </c>
      <c r="AQ2218" s="64">
        <v>90.95</v>
      </c>
      <c r="AU2218" s="66"/>
      <c r="AV2218" s="66"/>
      <c r="AW2218" s="66"/>
      <c r="AX2218" s="66"/>
      <c r="AY2218" s="67" t="s">
        <v>16615</v>
      </c>
      <c r="BE2218" s="66"/>
    </row>
    <row r="2219" spans="1:58">
      <c r="A2219" s="9" t="str">
        <f t="shared" si="108"/>
        <v>2026-01</v>
      </c>
      <c r="B2219" s="9" t="str">
        <f>_xlfn.XLOOKUP(I2219,过机服务商重量差!A:A,过机服务商重量差!G:G)</f>
        <v>帅时莹</v>
      </c>
      <c r="C2219" s="9" t="str">
        <f>IF(N2219="FBA","主营产品",IF(N2219="专线","专线",LOOKUP(1,0/((G2219&gt;=提成标准!D:D)*(G2219&lt;提成标准!E:E)),提成标准!C:C)))</f>
        <v>快递大货</v>
      </c>
      <c r="D2219" s="9">
        <f t="shared" si="109"/>
        <v>397</v>
      </c>
      <c r="E2219" s="9">
        <f>_xlfn.XLOOKUP(C2219,提成标准!C:C,提成标准!H:H,"")</f>
        <v>0.1</v>
      </c>
      <c r="F2219" s="9">
        <f t="shared" si="110"/>
        <v>39.7</v>
      </c>
      <c r="G2219" s="9">
        <f>_xlfn.XLOOKUP(I2219,过机服务商重量差!A:A,过机服务商重量差!L:L)</f>
        <v>397</v>
      </c>
      <c r="H2219" s="9" t="str">
        <f ca="1">IFERROR(LOOKUP(1,0/((B2219=名单!B:B)*(VALUE(AY2219)&gt;=名单!E:E)*(VALUE(AY2219)&lt;=名单!G:G)*(AA2219="正常走货")),名单!H:H),"否")</f>
        <v>否</v>
      </c>
      <c r="I2219" s="64" t="s">
        <v>6705</v>
      </c>
      <c r="J2219" s="64" t="s">
        <v>6707</v>
      </c>
      <c r="L2219" s="65" t="s">
        <v>186</v>
      </c>
      <c r="N2219" s="64" t="s">
        <v>18</v>
      </c>
      <c r="O2219" s="66"/>
      <c r="P2219" s="66"/>
      <c r="T2219" s="66"/>
      <c r="U2219" s="65" t="s">
        <v>99</v>
      </c>
      <c r="V2219" s="64" t="s">
        <v>14413</v>
      </c>
      <c r="W2219" s="66"/>
      <c r="Y2219" s="66"/>
      <c r="Z2219" s="66"/>
      <c r="AA2219" s="65" t="s">
        <v>14382</v>
      </c>
      <c r="AQ2219" s="64">
        <v>2487.2</v>
      </c>
      <c r="AU2219" s="66"/>
      <c r="AV2219" s="66"/>
      <c r="AW2219" s="66"/>
      <c r="AX2219" s="66"/>
      <c r="AY2219" s="67" t="s">
        <v>16616</v>
      </c>
      <c r="BE2219" s="66"/>
    </row>
    <row r="2220" spans="1:58">
      <c r="A2220" s="9" t="str">
        <f t="shared" si="108"/>
        <v>2026-01</v>
      </c>
      <c r="B2220" s="9" t="str">
        <f>_xlfn.XLOOKUP(I2220,过机服务商重量差!A:A,过机服务商重量差!G:G)</f>
        <v>玉麒麟</v>
      </c>
      <c r="C2220" s="9" t="str">
        <f>IF(N2220="FBA","主营产品",IF(N2220="专线","专线",LOOKUP(1,0/((G2220&gt;=提成标准!D:D)*(G2220&lt;提成标准!E:E)),提成标准!C:C)))</f>
        <v>快递小货</v>
      </c>
      <c r="D2220" s="9">
        <f t="shared" si="109"/>
        <v>1</v>
      </c>
      <c r="E2220" s="9">
        <f>_xlfn.XLOOKUP(C2220,提成标准!C:C,提成标准!H:H,"")</f>
        <v>2</v>
      </c>
      <c r="F2220" s="9">
        <f t="shared" si="110"/>
        <v>2</v>
      </c>
      <c r="G2220" s="9">
        <f>_xlfn.XLOOKUP(I2220,过机服务商重量差!A:A,过机服务商重量差!L:L)</f>
        <v>1.5</v>
      </c>
      <c r="H2220" s="9" t="str">
        <f ca="1">IFERROR(LOOKUP(1,0/((B2220=名单!B:B)*(VALUE(AY2220)&gt;=名单!E:E)*(VALUE(AY2220)&lt;=名单!G:G)*(AA2220="正常走货")),名单!H:H),"否")</f>
        <v>否</v>
      </c>
      <c r="I2220" s="64" t="s">
        <v>6708</v>
      </c>
      <c r="J2220" s="64" t="s">
        <v>6710</v>
      </c>
      <c r="L2220" s="65" t="s">
        <v>17</v>
      </c>
      <c r="N2220" s="64" t="s">
        <v>18</v>
      </c>
      <c r="O2220" s="66"/>
      <c r="P2220" s="66"/>
      <c r="T2220" s="66"/>
      <c r="U2220" s="65" t="s">
        <v>79</v>
      </c>
      <c r="V2220" s="64" t="s">
        <v>14381</v>
      </c>
      <c r="W2220" s="66"/>
      <c r="Y2220" s="66"/>
      <c r="Z2220" s="66"/>
      <c r="AA2220" s="65" t="s">
        <v>14382</v>
      </c>
      <c r="AQ2220" s="64">
        <v>56.4</v>
      </c>
      <c r="AU2220" s="66"/>
      <c r="AV2220" s="66"/>
      <c r="AW2220" s="66"/>
      <c r="AX2220" s="66"/>
      <c r="AY2220" s="67" t="s">
        <v>16617</v>
      </c>
      <c r="BE2220" s="66"/>
    </row>
    <row r="2221" spans="1:58">
      <c r="A2221" s="9" t="str">
        <f t="shared" si="108"/>
        <v>2026-01</v>
      </c>
      <c r="B2221" s="9" t="str">
        <f>_xlfn.XLOOKUP(I2221,过机服务商重量差!A:A,过机服务商重量差!G:G)</f>
        <v>风清扬</v>
      </c>
      <c r="C2221" s="9" t="str">
        <f>IF(N2221="FBA","主营产品",IF(N2221="专线","专线",LOOKUP(1,0/((G2221&gt;=提成标准!D:D)*(G2221&lt;提成标准!E:E)),提成标准!C:C)))</f>
        <v>快递小货</v>
      </c>
      <c r="D2221" s="9">
        <f t="shared" si="109"/>
        <v>1</v>
      </c>
      <c r="E2221" s="9">
        <f>_xlfn.XLOOKUP(C2221,提成标准!C:C,提成标准!H:H,"")</f>
        <v>2</v>
      </c>
      <c r="F2221" s="9">
        <f t="shared" si="110"/>
        <v>2</v>
      </c>
      <c r="G2221" s="9">
        <f>_xlfn.XLOOKUP(I2221,过机服务商重量差!A:A,过机服务商重量差!L:L)</f>
        <v>12</v>
      </c>
      <c r="H2221" s="9" t="str">
        <f ca="1">IFERROR(LOOKUP(1,0/((B2221=名单!B:B)*(VALUE(AY2221)&gt;=名单!E:E)*(VALUE(AY2221)&lt;=名单!G:G)*(AA2221="正常走货")),名单!H:H),"否")</f>
        <v>否</v>
      </c>
      <c r="I2221" s="64" t="s">
        <v>6711</v>
      </c>
      <c r="J2221" s="64" t="s">
        <v>6713</v>
      </c>
      <c r="L2221" s="65" t="s">
        <v>1592</v>
      </c>
      <c r="N2221" s="64" t="s">
        <v>18</v>
      </c>
      <c r="O2221" s="66"/>
      <c r="P2221" s="66"/>
      <c r="T2221" s="66"/>
      <c r="U2221" s="65" t="s">
        <v>421</v>
      </c>
      <c r="V2221" s="65" t="s">
        <v>14385</v>
      </c>
      <c r="W2221" s="66"/>
      <c r="Y2221" s="66"/>
      <c r="Z2221" s="66"/>
      <c r="AA2221" s="65" t="s">
        <v>14382</v>
      </c>
      <c r="AQ2221" s="64">
        <v>6</v>
      </c>
      <c r="AU2221" s="66"/>
      <c r="AV2221" s="66"/>
      <c r="AW2221" s="66"/>
      <c r="AX2221" s="66"/>
      <c r="AY2221" s="67" t="s">
        <v>16618</v>
      </c>
      <c r="BE2221" s="66"/>
    </row>
    <row r="2222" spans="1:58">
      <c r="A2222" s="9" t="str">
        <f t="shared" si="108"/>
        <v>2026-01</v>
      </c>
      <c r="B2222" s="9" t="str">
        <f>_xlfn.XLOOKUP(I2222,过机服务商重量差!A:A,过机服务商重量差!G:G)</f>
        <v>玉麒麟</v>
      </c>
      <c r="C2222" s="9" t="str">
        <f>IF(N2222="FBA","主营产品",IF(N2222="专线","专线",LOOKUP(1,0/((G2222&gt;=提成标准!D:D)*(G2222&lt;提成标准!E:E)),提成标准!C:C)))</f>
        <v>快递小货</v>
      </c>
      <c r="D2222" s="9">
        <f t="shared" si="109"/>
        <v>1</v>
      </c>
      <c r="E2222" s="9">
        <f>_xlfn.XLOOKUP(C2222,提成标准!C:C,提成标准!H:H,"")</f>
        <v>2</v>
      </c>
      <c r="F2222" s="9">
        <f t="shared" si="110"/>
        <v>2</v>
      </c>
      <c r="G2222" s="9">
        <f>_xlfn.XLOOKUP(I2222,过机服务商重量差!A:A,过机服务商重量差!L:L)</f>
        <v>5</v>
      </c>
      <c r="H2222" s="9" t="str">
        <f ca="1">IFERROR(LOOKUP(1,0/((B2222=名单!B:B)*(VALUE(AY2222)&gt;=名单!E:E)*(VALUE(AY2222)&lt;=名单!G:G)*(AA2222="正常走货")),名单!H:H),"否")</f>
        <v>否</v>
      </c>
      <c r="I2222" s="64" t="s">
        <v>6714</v>
      </c>
      <c r="J2222" s="64" t="s">
        <v>6716</v>
      </c>
      <c r="L2222" s="64" t="s">
        <v>256</v>
      </c>
      <c r="N2222" s="64" t="s">
        <v>18</v>
      </c>
      <c r="O2222" s="66"/>
      <c r="P2222" s="66"/>
      <c r="T2222" s="66"/>
      <c r="U2222" s="65" t="s">
        <v>232</v>
      </c>
      <c r="V2222" s="65" t="s">
        <v>14389</v>
      </c>
      <c r="W2222" s="66"/>
      <c r="Y2222" s="66"/>
      <c r="Z2222" s="66"/>
      <c r="AA2222" s="65" t="s">
        <v>14382</v>
      </c>
      <c r="AQ2222" s="64">
        <v>164.23</v>
      </c>
      <c r="AU2222" s="66"/>
      <c r="AV2222" s="66"/>
      <c r="AX2222" s="66"/>
      <c r="AY2222" s="67" t="s">
        <v>16619</v>
      </c>
      <c r="BE2222" s="66"/>
    </row>
    <row r="2223" spans="1:58">
      <c r="A2223" s="9" t="str">
        <f t="shared" si="108"/>
        <v>2026-01</v>
      </c>
      <c r="B2223" s="9" t="str">
        <f>_xlfn.XLOOKUP(I2223,过机服务商重量差!A:A,过机服务商重量差!G:G)</f>
        <v>007</v>
      </c>
      <c r="C2223" s="9" t="str">
        <f>IF(N2223="FBA","主营产品",IF(N2223="专线","专线",LOOKUP(1,0/((G2223&gt;=提成标准!D:D)*(G2223&lt;提成标准!E:E)),提成标准!C:C)))</f>
        <v>快递大货</v>
      </c>
      <c r="D2223" s="9">
        <f t="shared" si="109"/>
        <v>42</v>
      </c>
      <c r="E2223" s="9">
        <f>_xlfn.XLOOKUP(C2223,提成标准!C:C,提成标准!H:H,"")</f>
        <v>0.1</v>
      </c>
      <c r="F2223" s="9">
        <f t="shared" si="110"/>
        <v>4.2</v>
      </c>
      <c r="G2223" s="9">
        <f>_xlfn.XLOOKUP(I2223,过机服务商重量差!A:A,过机服务商重量差!L:L)</f>
        <v>42</v>
      </c>
      <c r="H2223" s="9" t="str">
        <f ca="1">IFERROR(LOOKUP(1,0/((B2223=名单!B:B)*(VALUE(AY2223)&gt;=名单!E:E)*(VALUE(AY2223)&lt;=名单!G:G)*(AA2223="正常走货")),名单!H:H),"否")</f>
        <v>否</v>
      </c>
      <c r="I2223" s="64" t="s">
        <v>6717</v>
      </c>
      <c r="J2223" s="64" t="s">
        <v>6719</v>
      </c>
      <c r="L2223" s="65" t="s">
        <v>168</v>
      </c>
      <c r="N2223" s="64" t="s">
        <v>18</v>
      </c>
      <c r="O2223" s="66"/>
      <c r="P2223" s="66"/>
      <c r="T2223" s="66"/>
      <c r="U2223" s="65" t="s">
        <v>215</v>
      </c>
      <c r="V2223" s="65" t="s">
        <v>14381</v>
      </c>
      <c r="W2223" s="66"/>
      <c r="Y2223" s="66"/>
      <c r="Z2223" s="66"/>
      <c r="AA2223" s="65" t="s">
        <v>14382</v>
      </c>
      <c r="AQ2223" s="64">
        <v>483</v>
      </c>
      <c r="AV2223" s="66"/>
      <c r="AW2223" s="66"/>
      <c r="AX2223" s="66"/>
      <c r="AY2223" s="67" t="s">
        <v>16620</v>
      </c>
      <c r="BE2223" s="66"/>
    </row>
    <row r="2224" spans="1:58">
      <c r="A2224" s="9" t="str">
        <f t="shared" si="108"/>
        <v>2026-01</v>
      </c>
      <c r="B2224" s="9" t="str">
        <f>_xlfn.XLOOKUP(I2224,过机服务商重量差!A:A,过机服务商重量差!G:G)</f>
        <v>风清扬</v>
      </c>
      <c r="C2224" s="9" t="str">
        <f>IF(N2224="FBA","主营产品",IF(N2224="专线","专线",LOOKUP(1,0/((G2224&gt;=提成标准!D:D)*(G2224&lt;提成标准!E:E)),提成标准!C:C)))</f>
        <v>快递大货</v>
      </c>
      <c r="D2224" s="9">
        <f t="shared" si="109"/>
        <v>65</v>
      </c>
      <c r="E2224" s="9">
        <f>_xlfn.XLOOKUP(C2224,提成标准!C:C,提成标准!H:H,"")</f>
        <v>0.1</v>
      </c>
      <c r="F2224" s="9">
        <f t="shared" si="110"/>
        <v>6.5</v>
      </c>
      <c r="G2224" s="9">
        <f>_xlfn.XLOOKUP(I2224,过机服务商重量差!A:A,过机服务商重量差!L:L)</f>
        <v>65</v>
      </c>
      <c r="H2224" s="9" t="str">
        <f ca="1">IFERROR(LOOKUP(1,0/((B2224=名单!B:B)*(VALUE(AY2224)&gt;=名单!E:E)*(VALUE(AY2224)&lt;=名单!G:G)*(AA2224="正常走货")),名单!H:H),"否")</f>
        <v>否</v>
      </c>
      <c r="I2224" s="64" t="s">
        <v>6720</v>
      </c>
      <c r="J2224" s="64" t="s">
        <v>6722</v>
      </c>
      <c r="L2224" s="65" t="s">
        <v>2375</v>
      </c>
      <c r="N2224" s="64" t="s">
        <v>18</v>
      </c>
      <c r="O2224" s="66"/>
      <c r="P2224" s="66"/>
      <c r="T2224" s="66"/>
      <c r="U2224" s="65" t="s">
        <v>215</v>
      </c>
      <c r="V2224" s="65" t="s">
        <v>14381</v>
      </c>
      <c r="W2224" s="66"/>
      <c r="Y2224" s="66"/>
      <c r="Z2224" s="66"/>
      <c r="AA2224" s="65" t="s">
        <v>14382</v>
      </c>
      <c r="AQ2224" s="64">
        <v>100</v>
      </c>
      <c r="AV2224" s="66"/>
      <c r="AW2224" s="66"/>
      <c r="AX2224" s="66"/>
      <c r="AY2224" s="67" t="s">
        <v>16621</v>
      </c>
      <c r="BE2224" s="66"/>
      <c r="BF2224" s="66"/>
    </row>
    <row r="2225" spans="1:58">
      <c r="A2225" s="9" t="str">
        <f t="shared" si="108"/>
        <v>2026-01</v>
      </c>
      <c r="B2225" s="9" t="str">
        <f>_xlfn.XLOOKUP(I2225,过机服务商重量差!A:A,过机服务商重量差!G:G)</f>
        <v>风清扬</v>
      </c>
      <c r="C2225" s="9" t="str">
        <f>IF(N2225="FBA","主营产品",IF(N2225="专线","专线",LOOKUP(1,0/((G2225&gt;=提成标准!D:D)*(G2225&lt;提成标准!E:E)),提成标准!C:C)))</f>
        <v>快递大货</v>
      </c>
      <c r="D2225" s="9">
        <f t="shared" si="109"/>
        <v>31</v>
      </c>
      <c r="E2225" s="9">
        <f>_xlfn.XLOOKUP(C2225,提成标准!C:C,提成标准!H:H,"")</f>
        <v>0.1</v>
      </c>
      <c r="F2225" s="9">
        <f t="shared" si="110"/>
        <v>3.1</v>
      </c>
      <c r="G2225" s="9">
        <f>_xlfn.XLOOKUP(I2225,过机服务商重量差!A:A,过机服务商重量差!L:L)</f>
        <v>31</v>
      </c>
      <c r="H2225" s="9" t="str">
        <f ca="1">IFERROR(LOOKUP(1,0/((B2225=名单!B:B)*(VALUE(AY2225)&gt;=名单!E:E)*(VALUE(AY2225)&lt;=名单!G:G)*(AA2225="正常走货")),名单!H:H),"否")</f>
        <v>否</v>
      </c>
      <c r="I2225" s="64" t="s">
        <v>6723</v>
      </c>
      <c r="J2225" s="64" t="s">
        <v>6725</v>
      </c>
      <c r="L2225" s="65" t="s">
        <v>5040</v>
      </c>
      <c r="N2225" s="64" t="s">
        <v>18</v>
      </c>
      <c r="O2225" s="66"/>
      <c r="P2225" s="66"/>
      <c r="T2225" s="66"/>
      <c r="U2225" s="65" t="s">
        <v>191</v>
      </c>
      <c r="V2225" s="65" t="s">
        <v>14413</v>
      </c>
      <c r="W2225" s="66"/>
      <c r="Y2225" s="66"/>
      <c r="Z2225" s="66"/>
      <c r="AA2225" s="65" t="s">
        <v>14382</v>
      </c>
      <c r="AQ2225" s="64">
        <v>55</v>
      </c>
      <c r="AV2225" s="66"/>
      <c r="AX2225" s="66"/>
      <c r="AY2225" s="67" t="s">
        <v>16622</v>
      </c>
      <c r="BE2225" s="66"/>
      <c r="BF2225" s="66"/>
    </row>
    <row r="2226" spans="1:58">
      <c r="A2226" s="9" t="str">
        <f t="shared" si="108"/>
        <v>2026-01</v>
      </c>
      <c r="B2226" s="9" t="str">
        <f>_xlfn.XLOOKUP(I2226,过机服务商重量差!A:A,过机服务商重量差!G:G)</f>
        <v>小旋风</v>
      </c>
      <c r="C2226" s="9" t="str">
        <f>IF(N2226="FBA","主营产品",IF(N2226="专线","专线",LOOKUP(1,0/((G2226&gt;=提成标准!D:D)*(G2226&lt;提成标准!E:E)),提成标准!C:C)))</f>
        <v>快递大货</v>
      </c>
      <c r="D2226" s="9">
        <f t="shared" si="109"/>
        <v>32</v>
      </c>
      <c r="E2226" s="9">
        <f>_xlfn.XLOOKUP(C2226,提成标准!C:C,提成标准!H:H,"")</f>
        <v>0.1</v>
      </c>
      <c r="F2226" s="9">
        <f t="shared" si="110"/>
        <v>3.2</v>
      </c>
      <c r="G2226" s="9">
        <f>_xlfn.XLOOKUP(I2226,过机服务商重量差!A:A,过机服务商重量差!L:L)</f>
        <v>32</v>
      </c>
      <c r="H2226" s="9" t="str">
        <f ca="1">IFERROR(LOOKUP(1,0/((B2226=名单!B:B)*(VALUE(AY2226)&gt;=名单!E:E)*(VALUE(AY2226)&lt;=名单!G:G)*(AA2226="正常走货")),名单!H:H),"否")</f>
        <v>否</v>
      </c>
      <c r="I2226" s="64" t="s">
        <v>6726</v>
      </c>
      <c r="J2226" s="64" t="s">
        <v>6728</v>
      </c>
      <c r="L2226" s="65" t="s">
        <v>274</v>
      </c>
      <c r="N2226" s="64" t="s">
        <v>18</v>
      </c>
      <c r="O2226" s="66"/>
      <c r="P2226" s="66"/>
      <c r="T2226" s="66"/>
      <c r="U2226" s="65" t="s">
        <v>191</v>
      </c>
      <c r="V2226" s="64" t="s">
        <v>14413</v>
      </c>
      <c r="W2226" s="66"/>
      <c r="Y2226" s="66"/>
      <c r="Z2226" s="66"/>
      <c r="AA2226" s="65" t="s">
        <v>14382</v>
      </c>
      <c r="AQ2226" s="64">
        <v>48</v>
      </c>
      <c r="AU2226" s="66"/>
      <c r="AV2226" s="66"/>
      <c r="AW2226" s="66"/>
      <c r="AX2226" s="66"/>
      <c r="AY2226" s="67" t="s">
        <v>16623</v>
      </c>
      <c r="BE2226" s="66"/>
      <c r="BF2226" s="66"/>
    </row>
    <row r="2227" spans="1:58">
      <c r="A2227" s="9" t="str">
        <f t="shared" si="108"/>
        <v>2026-01</v>
      </c>
      <c r="B2227" s="9" t="str">
        <f>_xlfn.XLOOKUP(I2227,过机服务商重量差!A:A,过机服务商重量差!G:G)</f>
        <v>007</v>
      </c>
      <c r="C2227" s="9" t="str">
        <f>IF(N2227="FBA","主营产品",IF(N2227="专线","专线",LOOKUP(1,0/((G2227&gt;=提成标准!D:D)*(G2227&lt;提成标准!E:E)),提成标准!C:C)))</f>
        <v>快递大货</v>
      </c>
      <c r="D2227" s="9">
        <f t="shared" si="109"/>
        <v>78</v>
      </c>
      <c r="E2227" s="9">
        <f>_xlfn.XLOOKUP(C2227,提成标准!C:C,提成标准!H:H,"")</f>
        <v>0.1</v>
      </c>
      <c r="F2227" s="9">
        <f t="shared" si="110"/>
        <v>7.8</v>
      </c>
      <c r="G2227" s="9">
        <f>_xlfn.XLOOKUP(I2227,过机服务商重量差!A:A,过机服务商重量差!L:L)</f>
        <v>78</v>
      </c>
      <c r="H2227" s="9" t="str">
        <f ca="1">IFERROR(LOOKUP(1,0/((B2227=名单!B:B)*(VALUE(AY2227)&gt;=名单!E:E)*(VALUE(AY2227)&lt;=名单!G:G)*(AA2227="正常走货")),名单!H:H),"否")</f>
        <v>否</v>
      </c>
      <c r="I2227" s="64" t="s">
        <v>6729</v>
      </c>
      <c r="J2227" s="64" t="s">
        <v>6731</v>
      </c>
      <c r="L2227" s="65" t="s">
        <v>266</v>
      </c>
      <c r="N2227" s="64" t="s">
        <v>18</v>
      </c>
      <c r="O2227" s="66"/>
      <c r="P2227" s="66"/>
      <c r="T2227" s="66"/>
      <c r="U2227" s="65" t="s">
        <v>156</v>
      </c>
      <c r="V2227" s="64" t="s">
        <v>14389</v>
      </c>
      <c r="W2227" s="66"/>
      <c r="Y2227" s="66"/>
      <c r="Z2227" s="66"/>
      <c r="AA2227" s="65" t="s">
        <v>14382</v>
      </c>
      <c r="AQ2227" s="64">
        <v>826.8</v>
      </c>
      <c r="AU2227" s="66"/>
      <c r="AV2227" s="66"/>
      <c r="AW2227" s="66"/>
      <c r="AX2227" s="66"/>
      <c r="AY2227" s="67" t="s">
        <v>16624</v>
      </c>
      <c r="BE2227" s="66"/>
      <c r="BF2227" s="66"/>
    </row>
    <row r="2228" spans="1:58">
      <c r="A2228" s="9" t="str">
        <f t="shared" si="108"/>
        <v>2026-01</v>
      </c>
      <c r="B2228" s="9" t="str">
        <f>_xlfn.XLOOKUP(I2228,过机服务商重量差!A:A,过机服务商重量差!G:G)</f>
        <v>无崖子</v>
      </c>
      <c r="C2228" s="9" t="str">
        <f>IF(N2228="FBA","主营产品",IF(N2228="专线","专线",LOOKUP(1,0/((G2228&gt;=提成标准!D:D)*(G2228&lt;提成标准!E:E)),提成标准!C:C)))</f>
        <v>快递小货</v>
      </c>
      <c r="D2228" s="9">
        <f t="shared" si="109"/>
        <v>1</v>
      </c>
      <c r="E2228" s="9">
        <f>_xlfn.XLOOKUP(C2228,提成标准!C:C,提成标准!H:H,"")</f>
        <v>2</v>
      </c>
      <c r="F2228" s="9">
        <f t="shared" si="110"/>
        <v>2</v>
      </c>
      <c r="G2228" s="9">
        <f>_xlfn.XLOOKUP(I2228,过机服务商重量差!A:A,过机服务商重量差!L:L)</f>
        <v>11</v>
      </c>
      <c r="H2228" s="9" t="str">
        <f ca="1">IFERROR(LOOKUP(1,0/((B2228=名单!B:B)*(VALUE(AY2228)&gt;=名单!E:E)*(VALUE(AY2228)&lt;=名单!G:G)*(AA2228="正常走货")),名单!H:H),"否")</f>
        <v>是</v>
      </c>
      <c r="I2228" s="64" t="s">
        <v>6732</v>
      </c>
      <c r="J2228" s="64" t="s">
        <v>6734</v>
      </c>
      <c r="L2228" s="65" t="s">
        <v>590</v>
      </c>
      <c r="N2228" s="64" t="s">
        <v>18</v>
      </c>
      <c r="O2228" s="66"/>
      <c r="P2228" s="66"/>
      <c r="T2228" s="66"/>
      <c r="U2228" s="65" t="s">
        <v>442</v>
      </c>
      <c r="V2228" s="65" t="s">
        <v>14413</v>
      </c>
      <c r="W2228" s="66"/>
      <c r="Y2228" s="66"/>
      <c r="Z2228" s="66"/>
      <c r="AA2228" s="65" t="s">
        <v>14382</v>
      </c>
      <c r="AQ2228" s="64">
        <v>454.4</v>
      </c>
      <c r="AV2228" s="66"/>
      <c r="AW2228" s="66"/>
      <c r="AX2228" s="66"/>
      <c r="AY2228" s="67" t="s">
        <v>16625</v>
      </c>
      <c r="BE2228" s="66"/>
    </row>
    <row r="2229" spans="1:58">
      <c r="A2229" s="9" t="str">
        <f t="shared" si="108"/>
        <v>2026-01</v>
      </c>
      <c r="B2229" s="9" t="str">
        <f>_xlfn.XLOOKUP(I2229,过机服务商重量差!A:A,过机服务商重量差!G:G)</f>
        <v>帅时莹</v>
      </c>
      <c r="C2229" s="9" t="str">
        <f>IF(N2229="FBA","主营产品",IF(N2229="专线","专线",LOOKUP(1,0/((G2229&gt;=提成标准!D:D)*(G2229&lt;提成标准!E:E)),提成标准!C:C)))</f>
        <v>快递大货</v>
      </c>
      <c r="D2229" s="9">
        <f t="shared" si="109"/>
        <v>36</v>
      </c>
      <c r="E2229" s="9">
        <f>_xlfn.XLOOKUP(C2229,提成标准!C:C,提成标准!H:H,"")</f>
        <v>0.1</v>
      </c>
      <c r="F2229" s="9">
        <f t="shared" si="110"/>
        <v>3.6</v>
      </c>
      <c r="G2229" s="9">
        <f>_xlfn.XLOOKUP(I2229,过机服务商重量差!A:A,过机服务商重量差!L:L)</f>
        <v>36</v>
      </c>
      <c r="H2229" s="9" t="str">
        <f ca="1">IFERROR(LOOKUP(1,0/((B2229=名单!B:B)*(VALUE(AY2229)&gt;=名单!E:E)*(VALUE(AY2229)&lt;=名单!G:G)*(AA2229="正常走货")),名单!H:H),"否")</f>
        <v>否</v>
      </c>
      <c r="I2229" s="64" t="s">
        <v>6735</v>
      </c>
      <c r="J2229" s="64" t="s">
        <v>6737</v>
      </c>
      <c r="L2229" s="65" t="s">
        <v>938</v>
      </c>
      <c r="N2229" s="65" t="s">
        <v>18</v>
      </c>
      <c r="O2229" s="66"/>
      <c r="P2229" s="66"/>
      <c r="T2229" s="66"/>
      <c r="U2229" s="65" t="s">
        <v>191</v>
      </c>
      <c r="V2229" s="65" t="s">
        <v>14413</v>
      </c>
      <c r="W2229" s="66"/>
      <c r="Y2229" s="66"/>
      <c r="Z2229" s="66"/>
      <c r="AA2229" s="65" t="s">
        <v>14382</v>
      </c>
      <c r="AQ2229" s="64">
        <v>180</v>
      </c>
      <c r="AU2229" s="66"/>
      <c r="AV2229" s="66"/>
      <c r="AW2229" s="66"/>
      <c r="AX2229" s="66"/>
      <c r="AY2229" s="67" t="s">
        <v>16626</v>
      </c>
      <c r="BE2229" s="66"/>
      <c r="BF2229" s="66"/>
    </row>
    <row r="2230" spans="1:58">
      <c r="A2230" s="9" t="str">
        <f t="shared" si="108"/>
        <v>2026-01</v>
      </c>
      <c r="B2230" s="9" t="str">
        <f>_xlfn.XLOOKUP(I2230,过机服务商重量差!A:A,过机服务商重量差!G:G)</f>
        <v>风清扬</v>
      </c>
      <c r="C2230" s="9" t="str">
        <f>IF(N2230="FBA","主营产品",IF(N2230="专线","专线",LOOKUP(1,0/((G2230&gt;=提成标准!D:D)*(G2230&lt;提成标准!E:E)),提成标准!C:C)))</f>
        <v>快递大货</v>
      </c>
      <c r="D2230" s="9">
        <f t="shared" si="109"/>
        <v>375</v>
      </c>
      <c r="E2230" s="9">
        <f>_xlfn.XLOOKUP(C2230,提成标准!C:C,提成标准!H:H,"")</f>
        <v>0.1</v>
      </c>
      <c r="F2230" s="9">
        <f t="shared" si="110"/>
        <v>37.5</v>
      </c>
      <c r="G2230" s="9">
        <f>_xlfn.XLOOKUP(I2230,过机服务商重量差!A:A,过机服务商重量差!L:L)</f>
        <v>375</v>
      </c>
      <c r="H2230" s="9" t="str">
        <f ca="1">IFERROR(LOOKUP(1,0/((B2230=名单!B:B)*(VALUE(AY2230)&gt;=名单!E:E)*(VALUE(AY2230)&lt;=名单!G:G)*(AA2230="正常走货")),名单!H:H),"否")</f>
        <v>否</v>
      </c>
      <c r="I2230" s="64" t="s">
        <v>6738</v>
      </c>
      <c r="J2230" s="64" t="s">
        <v>6740</v>
      </c>
      <c r="L2230" s="65" t="s">
        <v>51</v>
      </c>
      <c r="N2230" s="65" t="s">
        <v>18</v>
      </c>
      <c r="O2230" s="66"/>
      <c r="P2230" s="66"/>
      <c r="T2230" s="66"/>
      <c r="U2230" s="65" t="s">
        <v>421</v>
      </c>
      <c r="V2230" s="65" t="s">
        <v>14385</v>
      </c>
      <c r="W2230" s="66"/>
      <c r="Y2230" s="66"/>
      <c r="Z2230" s="66"/>
      <c r="AA2230" s="65" t="s">
        <v>14382</v>
      </c>
      <c r="AQ2230" s="64">
        <v>1074.2</v>
      </c>
      <c r="AU2230" s="66"/>
      <c r="AV2230" s="66"/>
      <c r="AW2230" s="66"/>
      <c r="AX2230" s="66"/>
      <c r="AY2230" s="67" t="s">
        <v>16627</v>
      </c>
      <c r="BE2230" s="66"/>
    </row>
    <row r="2231" spans="1:58">
      <c r="A2231" s="9" t="str">
        <f t="shared" si="108"/>
        <v>2026-01</v>
      </c>
      <c r="B2231" s="9" t="str">
        <f>_xlfn.XLOOKUP(I2231,过机服务商重量差!A:A,过机服务商重量差!G:G)</f>
        <v>无崖子</v>
      </c>
      <c r="C2231" s="9" t="str">
        <f>IF(N2231="FBA","主营产品",IF(N2231="专线","专线",LOOKUP(1,0/((G2231&gt;=提成标准!D:D)*(G2231&lt;提成标准!E:E)),提成标准!C:C)))</f>
        <v>快递小货</v>
      </c>
      <c r="D2231" s="9">
        <f t="shared" si="109"/>
        <v>1</v>
      </c>
      <c r="E2231" s="9">
        <f>_xlfn.XLOOKUP(C2231,提成标准!C:C,提成标准!H:H,"")</f>
        <v>2</v>
      </c>
      <c r="F2231" s="9">
        <f t="shared" si="110"/>
        <v>2</v>
      </c>
      <c r="G2231" s="9">
        <f>_xlfn.XLOOKUP(I2231,过机服务商重量差!A:A,过机服务商重量差!L:L)</f>
        <v>2.5</v>
      </c>
      <c r="H2231" s="9" t="str">
        <f ca="1">IFERROR(LOOKUP(1,0/((B2231=名单!B:B)*(VALUE(AY2231)&gt;=名单!E:E)*(VALUE(AY2231)&lt;=名单!G:G)*(AA2231="正常走货")),名单!H:H),"否")</f>
        <v>是</v>
      </c>
      <c r="I2231" s="64" t="s">
        <v>6741</v>
      </c>
      <c r="J2231" s="64" t="s">
        <v>6743</v>
      </c>
      <c r="L2231" s="65" t="s">
        <v>590</v>
      </c>
      <c r="N2231" s="65" t="s">
        <v>18</v>
      </c>
      <c r="O2231" s="66"/>
      <c r="P2231" s="66"/>
      <c r="T2231" s="66"/>
      <c r="U2231" s="65" t="s">
        <v>292</v>
      </c>
      <c r="V2231" s="65" t="s">
        <v>14413</v>
      </c>
      <c r="W2231" s="66"/>
      <c r="Y2231" s="66"/>
      <c r="Z2231" s="66"/>
      <c r="AA2231" s="65" t="s">
        <v>14382</v>
      </c>
      <c r="AQ2231" s="64">
        <v>55.5</v>
      </c>
      <c r="AU2231" s="66"/>
      <c r="AV2231" s="66"/>
      <c r="AW2231" s="66"/>
      <c r="AX2231" s="66"/>
      <c r="AY2231" s="67" t="s">
        <v>16628</v>
      </c>
      <c r="BE2231" s="66"/>
    </row>
    <row r="2232" spans="1:58">
      <c r="A2232" s="9" t="str">
        <f t="shared" si="108"/>
        <v>2026-01</v>
      </c>
      <c r="B2232" s="9" t="str">
        <f>_xlfn.XLOOKUP(I2232,过机服务商重量差!A:A,过机服务商重量差!G:G)</f>
        <v>无崖子</v>
      </c>
      <c r="C2232" s="9" t="str">
        <f>IF(N2232="FBA","主营产品",IF(N2232="专线","专线",LOOKUP(1,0/((G2232&gt;=提成标准!D:D)*(G2232&lt;提成标准!E:E)),提成标准!C:C)))</f>
        <v>快递大货</v>
      </c>
      <c r="D2232" s="9">
        <f t="shared" si="109"/>
        <v>57</v>
      </c>
      <c r="E2232" s="9">
        <f>_xlfn.XLOOKUP(C2232,提成标准!C:C,提成标准!H:H,"")</f>
        <v>0.1</v>
      </c>
      <c r="F2232" s="9">
        <f t="shared" si="110"/>
        <v>5.7</v>
      </c>
      <c r="G2232" s="9">
        <f>_xlfn.XLOOKUP(I2232,过机服务商重量差!A:A,过机服务商重量差!L:L)</f>
        <v>57</v>
      </c>
      <c r="H2232" s="9" t="str">
        <f ca="1">IFERROR(LOOKUP(1,0/((B2232=名单!B:B)*(VALUE(AY2232)&gt;=名单!E:E)*(VALUE(AY2232)&lt;=名单!G:G)*(AA2232="正常走货")),名单!H:H),"否")</f>
        <v>是</v>
      </c>
      <c r="I2232" s="64" t="s">
        <v>6744</v>
      </c>
      <c r="J2232" s="64" t="s">
        <v>6746</v>
      </c>
      <c r="L2232" s="65" t="s">
        <v>357</v>
      </c>
      <c r="N2232" s="64" t="s">
        <v>18</v>
      </c>
      <c r="O2232" s="66"/>
      <c r="P2232" s="66"/>
      <c r="T2232" s="66"/>
      <c r="U2232" s="65" t="s">
        <v>145</v>
      </c>
      <c r="V2232" s="65" t="s">
        <v>14410</v>
      </c>
      <c r="W2232" s="66"/>
      <c r="Y2232" s="66"/>
      <c r="Z2232" s="66"/>
      <c r="AA2232" s="65" t="s">
        <v>14382</v>
      </c>
      <c r="AQ2232" s="64">
        <v>0.400000000000091</v>
      </c>
      <c r="AV2232" s="66"/>
      <c r="AW2232" s="66"/>
      <c r="AX2232" s="66"/>
      <c r="AY2232" s="67" t="s">
        <v>16629</v>
      </c>
      <c r="BE2232" s="66"/>
    </row>
    <row r="2233" spans="1:58">
      <c r="A2233" s="9" t="str">
        <f t="shared" si="108"/>
        <v>2026-01</v>
      </c>
      <c r="B2233" s="9" t="str">
        <f>_xlfn.XLOOKUP(I2233,过机服务商重量差!A:A,过机服务商重量差!G:G)</f>
        <v>帅时莹</v>
      </c>
      <c r="C2233" s="9" t="str">
        <f>IF(N2233="FBA","主营产品",IF(N2233="专线","专线",LOOKUP(1,0/((G2233&gt;=提成标准!D:D)*(G2233&lt;提成标准!E:E)),提成标准!C:C)))</f>
        <v>快递大货</v>
      </c>
      <c r="D2233" s="9">
        <f t="shared" si="109"/>
        <v>22</v>
      </c>
      <c r="E2233" s="9">
        <f>_xlfn.XLOOKUP(C2233,提成标准!C:C,提成标准!H:H,"")</f>
        <v>0.1</v>
      </c>
      <c r="F2233" s="9">
        <f t="shared" si="110"/>
        <v>2.2</v>
      </c>
      <c r="G2233" s="9">
        <f>_xlfn.XLOOKUP(I2233,过机服务商重量差!A:A,过机服务商重量差!L:L)</f>
        <v>22</v>
      </c>
      <c r="H2233" s="9" t="str">
        <f ca="1">IFERROR(LOOKUP(1,0/((B2233=名单!B:B)*(VALUE(AY2233)&gt;=名单!E:E)*(VALUE(AY2233)&lt;=名单!G:G)*(AA2233="正常走货")),名单!H:H),"否")</f>
        <v>否</v>
      </c>
      <c r="I2233" s="64" t="s">
        <v>6747</v>
      </c>
      <c r="J2233" s="64" t="s">
        <v>6749</v>
      </c>
      <c r="L2233" s="65" t="s">
        <v>97</v>
      </c>
      <c r="N2233" s="64" t="s">
        <v>18</v>
      </c>
      <c r="O2233" s="66"/>
      <c r="P2233" s="66"/>
      <c r="T2233" s="66"/>
      <c r="U2233" s="65" t="s">
        <v>99</v>
      </c>
      <c r="V2233" s="65" t="s">
        <v>14413</v>
      </c>
      <c r="W2233" s="66"/>
      <c r="Y2233" s="66"/>
      <c r="Z2233" s="66"/>
      <c r="AA2233" s="65" t="s">
        <v>14382</v>
      </c>
      <c r="AQ2233" s="64">
        <v>116</v>
      </c>
      <c r="AU2233" s="66"/>
      <c r="AV2233" s="66"/>
      <c r="AW2233" s="66"/>
      <c r="AX2233" s="66"/>
      <c r="AY2233" s="67" t="s">
        <v>16630</v>
      </c>
      <c r="BE2233" s="66"/>
    </row>
    <row r="2234" spans="1:58">
      <c r="A2234" s="9" t="str">
        <f t="shared" si="108"/>
        <v>2026-01</v>
      </c>
      <c r="B2234" s="9" t="str">
        <f>_xlfn.XLOOKUP(I2234,过机服务商重量差!A:A,过机服务商重量差!G:G)</f>
        <v>风清扬</v>
      </c>
      <c r="C2234" s="9" t="str">
        <f>IF(N2234="FBA","主营产品",IF(N2234="专线","专线",LOOKUP(1,0/((G2234&gt;=提成标准!D:D)*(G2234&lt;提成标准!E:E)),提成标准!C:C)))</f>
        <v>快递大货</v>
      </c>
      <c r="D2234" s="9">
        <f t="shared" si="109"/>
        <v>598</v>
      </c>
      <c r="E2234" s="9">
        <f>_xlfn.XLOOKUP(C2234,提成标准!C:C,提成标准!H:H,"")</f>
        <v>0.1</v>
      </c>
      <c r="F2234" s="9">
        <f t="shared" si="110"/>
        <v>59.8</v>
      </c>
      <c r="G2234" s="9">
        <f>_xlfn.XLOOKUP(I2234,过机服务商重量差!A:A,过机服务商重量差!L:L)</f>
        <v>598</v>
      </c>
      <c r="H2234" s="9" t="str">
        <f ca="1">IFERROR(LOOKUP(1,0/((B2234=名单!B:B)*(VALUE(AY2234)&gt;=名单!E:E)*(VALUE(AY2234)&lt;=名单!G:G)*(AA2234="正常走货")),名单!H:H),"否")</f>
        <v>否</v>
      </c>
      <c r="I2234" s="64" t="s">
        <v>6750</v>
      </c>
      <c r="J2234" s="64" t="s">
        <v>6752</v>
      </c>
      <c r="L2234" s="64" t="s">
        <v>1093</v>
      </c>
      <c r="N2234" s="64" t="s">
        <v>18</v>
      </c>
      <c r="O2234" s="66"/>
      <c r="P2234" s="66"/>
      <c r="T2234" s="66"/>
      <c r="U2234" s="65" t="s">
        <v>152</v>
      </c>
      <c r="V2234" s="65" t="s">
        <v>14385</v>
      </c>
      <c r="W2234" s="66"/>
      <c r="Y2234" s="66"/>
      <c r="Z2234" s="66"/>
      <c r="AA2234" s="65" t="s">
        <v>14382</v>
      </c>
      <c r="AQ2234" s="64">
        <v>1473.8</v>
      </c>
      <c r="AU2234" s="66"/>
      <c r="AV2234" s="66"/>
      <c r="AX2234" s="66"/>
      <c r="AY2234" s="67" t="s">
        <v>16631</v>
      </c>
      <c r="BE2234" s="66"/>
    </row>
    <row r="2235" spans="1:58">
      <c r="A2235" s="9" t="str">
        <f t="shared" ref="A2235:A2298" si="111">MID(AY2235,1,7)</f>
        <v>2026-01</v>
      </c>
      <c r="B2235" s="9" t="str">
        <f>_xlfn.XLOOKUP(I2235,过机服务商重量差!A:A,过机服务商重量差!G:G)</f>
        <v>玉麒麟</v>
      </c>
      <c r="C2235" s="9" t="str">
        <f>IF(N2235="FBA","主营产品",IF(N2235="专线","专线",LOOKUP(1,0/((G2235&gt;=提成标准!D:D)*(G2235&lt;提成标准!E:E)),提成标准!C:C)))</f>
        <v>快递大货</v>
      </c>
      <c r="D2235" s="9">
        <f t="shared" si="109"/>
        <v>33</v>
      </c>
      <c r="E2235" s="9">
        <f>_xlfn.XLOOKUP(C2235,提成标准!C:C,提成标准!H:H,"")</f>
        <v>0.1</v>
      </c>
      <c r="F2235" s="9">
        <f t="shared" si="110"/>
        <v>3.3</v>
      </c>
      <c r="G2235" s="9">
        <f>_xlfn.XLOOKUP(I2235,过机服务商重量差!A:A,过机服务商重量差!L:L)</f>
        <v>33</v>
      </c>
      <c r="H2235" s="9" t="str">
        <f ca="1">IFERROR(LOOKUP(1,0/((B2235=名单!B:B)*(VALUE(AY2235)&gt;=名单!E:E)*(VALUE(AY2235)&lt;=名单!G:G)*(AA2235="正常走货")),名单!H:H),"否")</f>
        <v>否</v>
      </c>
      <c r="I2235" s="64" t="s">
        <v>6753</v>
      </c>
      <c r="J2235" s="64" t="s">
        <v>6755</v>
      </c>
      <c r="L2235" s="65" t="s">
        <v>24</v>
      </c>
      <c r="N2235" s="64" t="s">
        <v>18</v>
      </c>
      <c r="O2235" s="66"/>
      <c r="P2235" s="66"/>
      <c r="T2235" s="66"/>
      <c r="U2235" s="65" t="s">
        <v>2871</v>
      </c>
      <c r="V2235" s="65" t="s">
        <v>14385</v>
      </c>
      <c r="W2235" s="66"/>
      <c r="Y2235" s="66"/>
      <c r="Z2235" s="66"/>
      <c r="AA2235" s="65" t="s">
        <v>14382</v>
      </c>
      <c r="AQ2235" s="64">
        <v>699</v>
      </c>
      <c r="AU2235" s="66"/>
      <c r="AV2235" s="66"/>
      <c r="AW2235" s="66"/>
      <c r="AX2235" s="66"/>
      <c r="AY2235" s="67" t="s">
        <v>16632</v>
      </c>
      <c r="BE2235" s="66"/>
    </row>
    <row r="2236" spans="1:58">
      <c r="A2236" s="9" t="str">
        <f t="shared" si="111"/>
        <v>2026-01</v>
      </c>
      <c r="B2236" s="9" t="str">
        <f>_xlfn.XLOOKUP(I2236,过机服务商重量差!A:A,过机服务商重量差!G:G)</f>
        <v>玉麒麟</v>
      </c>
      <c r="C2236" s="9" t="str">
        <f>IF(N2236="FBA","主营产品",IF(N2236="专线","专线",LOOKUP(1,0/((G2236&gt;=提成标准!D:D)*(G2236&lt;提成标准!E:E)),提成标准!C:C)))</f>
        <v>快递小货</v>
      </c>
      <c r="D2236" s="9">
        <f t="shared" si="109"/>
        <v>1</v>
      </c>
      <c r="E2236" s="9">
        <f>_xlfn.XLOOKUP(C2236,提成标准!C:C,提成标准!H:H,"")</f>
        <v>2</v>
      </c>
      <c r="F2236" s="9">
        <f t="shared" si="110"/>
        <v>2</v>
      </c>
      <c r="G2236" s="9">
        <f>_xlfn.XLOOKUP(I2236,过机服务商重量差!A:A,过机服务商重量差!L:L)</f>
        <v>8</v>
      </c>
      <c r="H2236" s="9" t="str">
        <f ca="1">IFERROR(LOOKUP(1,0/((B2236=名单!B:B)*(VALUE(AY2236)&gt;=名单!E:E)*(VALUE(AY2236)&lt;=名单!G:G)*(AA2236="正常走货")),名单!H:H),"否")</f>
        <v>否</v>
      </c>
      <c r="I2236" s="64" t="s">
        <v>6756</v>
      </c>
      <c r="J2236" s="64" t="s">
        <v>6758</v>
      </c>
      <c r="L2236" s="65" t="s">
        <v>17</v>
      </c>
      <c r="N2236" s="64" t="s">
        <v>18</v>
      </c>
      <c r="O2236" s="66"/>
      <c r="P2236" s="66"/>
      <c r="T2236" s="66"/>
      <c r="U2236" s="65" t="s">
        <v>292</v>
      </c>
      <c r="V2236" s="65" t="s">
        <v>14413</v>
      </c>
      <c r="W2236" s="66"/>
      <c r="Y2236" s="66"/>
      <c r="Z2236" s="66"/>
      <c r="AA2236" s="65" t="s">
        <v>14382</v>
      </c>
      <c r="AQ2236" s="64">
        <v>15.9</v>
      </c>
      <c r="AU2236" s="66"/>
      <c r="AV2236" s="66"/>
      <c r="AW2236" s="66"/>
      <c r="AX2236" s="66"/>
      <c r="AY2236" s="67" t="s">
        <v>16633</v>
      </c>
      <c r="BE2236" s="66"/>
    </row>
    <row r="2237" spans="1:58">
      <c r="A2237" s="9" t="str">
        <f t="shared" si="111"/>
        <v>2026-01</v>
      </c>
      <c r="B2237" s="9" t="str">
        <f>_xlfn.XLOOKUP(I2237,过机服务商重量差!A:A,过机服务商重量差!G:G)</f>
        <v>玉麒麟</v>
      </c>
      <c r="C2237" s="9" t="str">
        <f>IF(N2237="FBA","主营产品",IF(N2237="专线","专线",LOOKUP(1,0/((G2237&gt;=提成标准!D:D)*(G2237&lt;提成标准!E:E)),提成标准!C:C)))</f>
        <v>快递小货</v>
      </c>
      <c r="D2237" s="9">
        <f t="shared" ref="D2237:D2300" si="112">IF(C2237="快递小货",1,IF(C2237="主营产品",0,G2237))</f>
        <v>1</v>
      </c>
      <c r="E2237" s="9">
        <f>_xlfn.XLOOKUP(C2237,提成标准!C:C,提成标准!H:H,"")</f>
        <v>2</v>
      </c>
      <c r="F2237" s="9">
        <f t="shared" ref="F2237:F2300" si="113">D2237*E2237</f>
        <v>2</v>
      </c>
      <c r="G2237" s="9">
        <f>_xlfn.XLOOKUP(I2237,过机服务商重量差!A:A,过机服务商重量差!L:L)</f>
        <v>0.5</v>
      </c>
      <c r="H2237" s="9" t="str">
        <f ca="1">IFERROR(LOOKUP(1,0/((B2237=名单!B:B)*(VALUE(AY2237)&gt;=名单!E:E)*(VALUE(AY2237)&lt;=名单!G:G)*(AA2237="正常走货")),名单!H:H),"否")</f>
        <v>否</v>
      </c>
      <c r="I2237" s="64" t="s">
        <v>6759</v>
      </c>
      <c r="J2237" s="64" t="s">
        <v>6761</v>
      </c>
      <c r="L2237" s="64" t="s">
        <v>17</v>
      </c>
      <c r="N2237" s="64" t="s">
        <v>18</v>
      </c>
      <c r="O2237" s="66"/>
      <c r="P2237" s="66"/>
      <c r="T2237" s="66"/>
      <c r="U2237" s="65" t="s">
        <v>292</v>
      </c>
      <c r="V2237" s="65" t="s">
        <v>14413</v>
      </c>
      <c r="W2237" s="66"/>
      <c r="Y2237" s="66"/>
      <c r="Z2237" s="66"/>
      <c r="AA2237" s="65" t="s">
        <v>14382</v>
      </c>
      <c r="AQ2237" s="64">
        <v>114.4</v>
      </c>
      <c r="AU2237" s="66"/>
      <c r="AV2237" s="66"/>
      <c r="AX2237" s="66"/>
      <c r="AY2237" s="67" t="s">
        <v>16634</v>
      </c>
      <c r="BE2237" s="66"/>
    </row>
    <row r="2238" spans="1:58">
      <c r="A2238" s="9" t="str">
        <f t="shared" si="111"/>
        <v>2026-01</v>
      </c>
      <c r="B2238" s="9" t="str">
        <f>_xlfn.XLOOKUP(I2238,过机服务商重量差!A:A,过机服务商重量差!G:G)</f>
        <v>帅时莹</v>
      </c>
      <c r="C2238" s="9" t="str">
        <f>IF(N2238="FBA","主营产品",IF(N2238="专线","专线",LOOKUP(1,0/((G2238&gt;=提成标准!D:D)*(G2238&lt;提成标准!E:E)),提成标准!C:C)))</f>
        <v>快递大货</v>
      </c>
      <c r="D2238" s="9">
        <f t="shared" si="112"/>
        <v>25</v>
      </c>
      <c r="E2238" s="9">
        <f>_xlfn.XLOOKUP(C2238,提成标准!C:C,提成标准!H:H,"")</f>
        <v>0.1</v>
      </c>
      <c r="F2238" s="9">
        <f t="shared" si="113"/>
        <v>2.5</v>
      </c>
      <c r="G2238" s="9">
        <f>_xlfn.XLOOKUP(I2238,过机服务商重量差!A:A,过机服务商重量差!L:L)</f>
        <v>25</v>
      </c>
      <c r="H2238" s="9" t="str">
        <f ca="1">IFERROR(LOOKUP(1,0/((B2238=名单!B:B)*(VALUE(AY2238)&gt;=名单!E:E)*(VALUE(AY2238)&lt;=名单!G:G)*(AA2238="正常走货")),名单!H:H),"否")</f>
        <v>否</v>
      </c>
      <c r="I2238" s="64" t="s">
        <v>6762</v>
      </c>
      <c r="J2238" s="64" t="s">
        <v>6764</v>
      </c>
      <c r="L2238" s="64" t="s">
        <v>938</v>
      </c>
      <c r="N2238" s="64" t="s">
        <v>18</v>
      </c>
      <c r="O2238" s="66"/>
      <c r="P2238" s="66"/>
      <c r="T2238" s="66"/>
      <c r="U2238" s="65" t="s">
        <v>99</v>
      </c>
      <c r="V2238" s="65" t="s">
        <v>14413</v>
      </c>
      <c r="W2238" s="66"/>
      <c r="Y2238" s="66"/>
      <c r="Z2238" s="66"/>
      <c r="AA2238" s="65" t="s">
        <v>14382</v>
      </c>
      <c r="AQ2238" s="64">
        <v>-62</v>
      </c>
      <c r="AU2238" s="66"/>
      <c r="AV2238" s="66"/>
      <c r="AX2238" s="66"/>
      <c r="AY2238" s="67" t="s">
        <v>16635</v>
      </c>
      <c r="BE2238" s="66"/>
    </row>
    <row r="2239" spans="1:58">
      <c r="A2239" s="9" t="str">
        <f t="shared" si="111"/>
        <v>2026-01</v>
      </c>
      <c r="B2239" s="9" t="str">
        <f>_xlfn.XLOOKUP(I2239,过机服务商重量差!A:A,过机服务商重量差!G:G)</f>
        <v>风清扬</v>
      </c>
      <c r="C2239" s="9" t="str">
        <f>IF(N2239="FBA","主营产品",IF(N2239="专线","专线",LOOKUP(1,0/((G2239&gt;=提成标准!D:D)*(G2239&lt;提成标准!E:E)),提成标准!C:C)))</f>
        <v>快递大货</v>
      </c>
      <c r="D2239" s="9">
        <f t="shared" si="112"/>
        <v>506</v>
      </c>
      <c r="E2239" s="9">
        <f>_xlfn.XLOOKUP(C2239,提成标准!C:C,提成标准!H:H,"")</f>
        <v>0.1</v>
      </c>
      <c r="F2239" s="9">
        <f t="shared" si="113"/>
        <v>50.6</v>
      </c>
      <c r="G2239" s="9">
        <f>_xlfn.XLOOKUP(I2239,过机服务商重量差!A:A,过机服务商重量差!L:L)</f>
        <v>506</v>
      </c>
      <c r="H2239" s="9" t="str">
        <f ca="1">IFERROR(LOOKUP(1,0/((B2239=名单!B:B)*(VALUE(AY2239)&gt;=名单!E:E)*(VALUE(AY2239)&lt;=名单!G:G)*(AA2239="正常走货")),名单!H:H),"否")</f>
        <v>否</v>
      </c>
      <c r="I2239" s="64" t="s">
        <v>6765</v>
      </c>
      <c r="J2239" s="64" t="s">
        <v>6767</v>
      </c>
      <c r="L2239" s="65" t="s">
        <v>2246</v>
      </c>
      <c r="N2239" s="64" t="s">
        <v>18</v>
      </c>
      <c r="O2239" s="66"/>
      <c r="P2239" s="66"/>
      <c r="T2239" s="66"/>
      <c r="U2239" s="65" t="s">
        <v>1006</v>
      </c>
      <c r="V2239" s="65" t="s">
        <v>14385</v>
      </c>
      <c r="W2239" s="66"/>
      <c r="Y2239" s="66"/>
      <c r="Z2239" s="66"/>
      <c r="AA2239" s="65" t="s">
        <v>14382</v>
      </c>
      <c r="AQ2239" s="64">
        <v>1923.04</v>
      </c>
      <c r="AV2239" s="66"/>
      <c r="AX2239" s="66"/>
      <c r="AY2239" s="67" t="s">
        <v>16636</v>
      </c>
      <c r="BE2239" s="66"/>
      <c r="BF2239" s="66"/>
    </row>
    <row r="2240" spans="1:58">
      <c r="A2240" s="9" t="str">
        <f t="shared" si="111"/>
        <v>2026-01</v>
      </c>
      <c r="B2240" s="9" t="str">
        <f>_xlfn.XLOOKUP(I2240,过机服务商重量差!A:A,过机服务商重量差!G:G)</f>
        <v>风清扬</v>
      </c>
      <c r="C2240" s="9" t="str">
        <f>IF(N2240="FBA","主营产品",IF(N2240="专线","专线",LOOKUP(1,0/((G2240&gt;=提成标准!D:D)*(G2240&lt;提成标准!E:E)),提成标准!C:C)))</f>
        <v>快递大货</v>
      </c>
      <c r="D2240" s="9">
        <f t="shared" si="112"/>
        <v>45</v>
      </c>
      <c r="E2240" s="9">
        <f>_xlfn.XLOOKUP(C2240,提成标准!C:C,提成标准!H:H,"")</f>
        <v>0.1</v>
      </c>
      <c r="F2240" s="9">
        <f t="shared" si="113"/>
        <v>4.5</v>
      </c>
      <c r="G2240" s="9">
        <f>_xlfn.XLOOKUP(I2240,过机服务商重量差!A:A,过机服务商重量差!L:L)</f>
        <v>45</v>
      </c>
      <c r="H2240" s="9" t="str">
        <f ca="1">IFERROR(LOOKUP(1,0/((B2240=名单!B:B)*(VALUE(AY2240)&gt;=名单!E:E)*(VALUE(AY2240)&lt;=名单!G:G)*(AA2240="正常走货")),名单!H:H),"否")</f>
        <v>否</v>
      </c>
      <c r="I2240" s="64" t="s">
        <v>6768</v>
      </c>
      <c r="J2240" s="64" t="s">
        <v>6770</v>
      </c>
      <c r="L2240" s="65" t="s">
        <v>51</v>
      </c>
      <c r="N2240" s="64" t="s">
        <v>18</v>
      </c>
      <c r="O2240" s="66"/>
      <c r="P2240" s="66"/>
      <c r="T2240" s="66"/>
      <c r="U2240" s="65" t="s">
        <v>116</v>
      </c>
      <c r="V2240" s="65" t="s">
        <v>14385</v>
      </c>
      <c r="W2240" s="66"/>
      <c r="Y2240" s="66"/>
      <c r="Z2240" s="66"/>
      <c r="AA2240" s="65" t="s">
        <v>14382</v>
      </c>
      <c r="AQ2240" s="64">
        <v>67.5</v>
      </c>
      <c r="AU2240" s="66"/>
      <c r="AV2240" s="66"/>
      <c r="AW2240" s="66"/>
      <c r="AX2240" s="66"/>
      <c r="AY2240" s="67" t="s">
        <v>16637</v>
      </c>
      <c r="BC2240" s="66"/>
      <c r="BE2240" s="66"/>
    </row>
    <row r="2241" spans="1:58">
      <c r="A2241" s="9" t="str">
        <f t="shared" si="111"/>
        <v>2026-01</v>
      </c>
      <c r="B2241" s="9" t="str">
        <f>_xlfn.XLOOKUP(I2241,过机服务商重量差!A:A,过机服务商重量差!G:G)</f>
        <v>玉麒麟</v>
      </c>
      <c r="C2241" s="9" t="str">
        <f>IF(N2241="FBA","主营产品",IF(N2241="专线","专线",LOOKUP(1,0/((G2241&gt;=提成标准!D:D)*(G2241&lt;提成标准!E:E)),提成标准!C:C)))</f>
        <v>快递小货</v>
      </c>
      <c r="D2241" s="9">
        <f t="shared" si="112"/>
        <v>1</v>
      </c>
      <c r="E2241" s="9">
        <f>_xlfn.XLOOKUP(C2241,提成标准!C:C,提成标准!H:H,"")</f>
        <v>2</v>
      </c>
      <c r="F2241" s="9">
        <f t="shared" si="113"/>
        <v>2</v>
      </c>
      <c r="G2241" s="9">
        <f>_xlfn.XLOOKUP(I2241,过机服务商重量差!A:A,过机服务商重量差!L:L)</f>
        <v>15</v>
      </c>
      <c r="H2241" s="9" t="str">
        <f ca="1">IFERROR(LOOKUP(1,0/((B2241=名单!B:B)*(VALUE(AY2241)&gt;=名单!E:E)*(VALUE(AY2241)&lt;=名单!G:G)*(AA2241="正常走货")),名单!H:H),"否")</f>
        <v>否</v>
      </c>
      <c r="I2241" s="64" t="s">
        <v>6771</v>
      </c>
      <c r="J2241" s="64" t="s">
        <v>6773</v>
      </c>
      <c r="L2241" s="65" t="s">
        <v>17</v>
      </c>
      <c r="N2241" s="64" t="s">
        <v>18</v>
      </c>
      <c r="O2241" s="66"/>
      <c r="P2241" s="66"/>
      <c r="T2241" s="66"/>
      <c r="U2241" s="65" t="s">
        <v>120</v>
      </c>
      <c r="V2241" s="65" t="s">
        <v>14385</v>
      </c>
      <c r="W2241" s="66"/>
      <c r="Y2241" s="66"/>
      <c r="Z2241" s="66"/>
      <c r="AA2241" s="65" t="s">
        <v>14382</v>
      </c>
      <c r="AQ2241" s="64">
        <v>35</v>
      </c>
      <c r="AU2241" s="66"/>
      <c r="AV2241" s="66"/>
      <c r="AW2241" s="66"/>
      <c r="AX2241" s="66"/>
      <c r="AY2241" s="67" t="s">
        <v>16638</v>
      </c>
      <c r="BE2241" s="66"/>
    </row>
    <row r="2242" spans="1:58">
      <c r="A2242" s="9" t="str">
        <f t="shared" si="111"/>
        <v>2026-01</v>
      </c>
      <c r="B2242" s="9" t="str">
        <f>_xlfn.XLOOKUP(I2242,过机服务商重量差!A:A,过机服务商重量差!G:G)</f>
        <v>玉麒麟</v>
      </c>
      <c r="C2242" s="9" t="str">
        <f>IF(N2242="FBA","主营产品",IF(N2242="专线","专线",LOOKUP(1,0/((G2242&gt;=提成标准!D:D)*(G2242&lt;提成标准!E:E)),提成标准!C:C)))</f>
        <v>快递小货</v>
      </c>
      <c r="D2242" s="9">
        <f t="shared" si="112"/>
        <v>1</v>
      </c>
      <c r="E2242" s="9">
        <f>_xlfn.XLOOKUP(C2242,提成标准!C:C,提成标准!H:H,"")</f>
        <v>2</v>
      </c>
      <c r="F2242" s="9">
        <f t="shared" si="113"/>
        <v>2</v>
      </c>
      <c r="G2242" s="9">
        <f>_xlfn.XLOOKUP(I2242,过机服务商重量差!A:A,过机服务商重量差!L:L)</f>
        <v>0.5</v>
      </c>
      <c r="H2242" s="9" t="str">
        <f ca="1">IFERROR(LOOKUP(1,0/((B2242=名单!B:B)*(VALUE(AY2242)&gt;=名单!E:E)*(VALUE(AY2242)&lt;=名单!G:G)*(AA2242="正常走货")),名单!H:H),"否")</f>
        <v>否</v>
      </c>
      <c r="I2242" s="64" t="s">
        <v>6774</v>
      </c>
      <c r="J2242" s="64" t="s">
        <v>6776</v>
      </c>
      <c r="L2242" s="65" t="s">
        <v>17</v>
      </c>
      <c r="N2242" s="64" t="s">
        <v>18</v>
      </c>
      <c r="O2242" s="66"/>
      <c r="P2242" s="66"/>
      <c r="T2242" s="66"/>
      <c r="U2242" s="65" t="s">
        <v>227</v>
      </c>
      <c r="V2242" s="65" t="s">
        <v>14413</v>
      </c>
      <c r="W2242" s="66"/>
      <c r="Y2242" s="66"/>
      <c r="Z2242" s="66"/>
      <c r="AA2242" s="65" t="s">
        <v>14382</v>
      </c>
      <c r="AQ2242" s="64">
        <v>101.5</v>
      </c>
      <c r="AV2242" s="66"/>
      <c r="AW2242" s="66"/>
      <c r="AX2242" s="66"/>
      <c r="AY2242" s="67" t="s">
        <v>16639</v>
      </c>
      <c r="BE2242" s="66"/>
    </row>
    <row r="2243" spans="1:58">
      <c r="A2243" s="9" t="str">
        <f t="shared" si="111"/>
        <v>2026-01</v>
      </c>
      <c r="B2243" s="9" t="str">
        <f>_xlfn.XLOOKUP(I2243,过机服务商重量差!A:A,过机服务商重量差!G:G)</f>
        <v>玉麒麟</v>
      </c>
      <c r="C2243" s="9" t="str">
        <f>IF(N2243="FBA","主营产品",IF(N2243="专线","专线",LOOKUP(1,0/((G2243&gt;=提成标准!D:D)*(G2243&lt;提成标准!E:E)),提成标准!C:C)))</f>
        <v>快递小货</v>
      </c>
      <c r="D2243" s="9">
        <f t="shared" si="112"/>
        <v>1</v>
      </c>
      <c r="E2243" s="9">
        <f>_xlfn.XLOOKUP(C2243,提成标准!C:C,提成标准!H:H,"")</f>
        <v>2</v>
      </c>
      <c r="F2243" s="9">
        <f t="shared" si="113"/>
        <v>2</v>
      </c>
      <c r="G2243" s="9">
        <f>_xlfn.XLOOKUP(I2243,过机服务商重量差!A:A,过机服务商重量差!L:L)</f>
        <v>1</v>
      </c>
      <c r="H2243" s="9" t="str">
        <f ca="1">IFERROR(LOOKUP(1,0/((B2243=名单!B:B)*(VALUE(AY2243)&gt;=名单!E:E)*(VALUE(AY2243)&lt;=名单!G:G)*(AA2243="正常走货")),名单!H:H),"否")</f>
        <v>否</v>
      </c>
      <c r="I2243" s="64" t="s">
        <v>6777</v>
      </c>
      <c r="J2243" s="64" t="s">
        <v>6779</v>
      </c>
      <c r="L2243" s="65" t="s">
        <v>17</v>
      </c>
      <c r="N2243" s="64" t="s">
        <v>18</v>
      </c>
      <c r="O2243" s="66"/>
      <c r="P2243" s="66"/>
      <c r="T2243" s="66"/>
      <c r="U2243" s="65" t="s">
        <v>227</v>
      </c>
      <c r="V2243" s="65" t="s">
        <v>14413</v>
      </c>
      <c r="W2243" s="66"/>
      <c r="Y2243" s="66"/>
      <c r="Z2243" s="66"/>
      <c r="AA2243" s="65" t="s">
        <v>14382</v>
      </c>
      <c r="AQ2243" s="64">
        <v>54.6</v>
      </c>
      <c r="AU2243" s="66"/>
      <c r="AV2243" s="66"/>
      <c r="AW2243" s="66"/>
      <c r="AX2243" s="66"/>
      <c r="AY2243" s="67" t="s">
        <v>16640</v>
      </c>
      <c r="BE2243" s="66"/>
    </row>
    <row r="2244" spans="1:58">
      <c r="A2244" s="9" t="str">
        <f t="shared" si="111"/>
        <v>2026-01</v>
      </c>
      <c r="B2244" s="9" t="str">
        <f>_xlfn.XLOOKUP(I2244,过机服务商重量差!A:A,过机服务商重量差!G:G)</f>
        <v>无崖子</v>
      </c>
      <c r="C2244" s="9" t="str">
        <f>IF(N2244="FBA","主营产品",IF(N2244="专线","专线",LOOKUP(1,0/((G2244&gt;=提成标准!D:D)*(G2244&lt;提成标准!E:E)),提成标准!C:C)))</f>
        <v>快递小货</v>
      </c>
      <c r="D2244" s="9">
        <f t="shared" si="112"/>
        <v>1</v>
      </c>
      <c r="E2244" s="9">
        <f>_xlfn.XLOOKUP(C2244,提成标准!C:C,提成标准!H:H,"")</f>
        <v>2</v>
      </c>
      <c r="F2244" s="9">
        <f t="shared" si="113"/>
        <v>2</v>
      </c>
      <c r="G2244" s="9">
        <f>_xlfn.XLOOKUP(I2244,过机服务商重量差!A:A,过机服务商重量差!L:L)</f>
        <v>2</v>
      </c>
      <c r="H2244" s="9" t="str">
        <f ca="1">IFERROR(LOOKUP(1,0/((B2244=名单!B:B)*(VALUE(AY2244)&gt;=名单!E:E)*(VALUE(AY2244)&lt;=名单!G:G)*(AA2244="正常走货")),名单!H:H),"否")</f>
        <v>是</v>
      </c>
      <c r="I2244" s="64" t="s">
        <v>6780</v>
      </c>
      <c r="J2244" s="64" t="s">
        <v>6782</v>
      </c>
      <c r="L2244" s="64" t="s">
        <v>128</v>
      </c>
      <c r="N2244" s="64" t="s">
        <v>18</v>
      </c>
      <c r="O2244" s="66"/>
      <c r="P2244" s="66"/>
      <c r="T2244" s="66"/>
      <c r="U2244" s="65" t="s">
        <v>227</v>
      </c>
      <c r="V2244" s="65" t="s">
        <v>14413</v>
      </c>
      <c r="W2244" s="66"/>
      <c r="Y2244" s="66"/>
      <c r="Z2244" s="66"/>
      <c r="AA2244" s="65" t="s">
        <v>14382</v>
      </c>
      <c r="AQ2244" s="64">
        <v>52.02</v>
      </c>
      <c r="AU2244" s="66"/>
      <c r="AV2244" s="66"/>
      <c r="AX2244" s="66"/>
      <c r="AY2244" s="67" t="s">
        <v>16641</v>
      </c>
      <c r="BE2244" s="66"/>
    </row>
    <row r="2245" spans="1:58">
      <c r="A2245" s="9" t="str">
        <f t="shared" si="111"/>
        <v>2026-01</v>
      </c>
      <c r="B2245" s="9" t="str">
        <f>_xlfn.XLOOKUP(I2245,过机服务商重量差!A:A,过机服务商重量差!G:G)</f>
        <v>帅时莹</v>
      </c>
      <c r="C2245" s="9" t="str">
        <f>IF(N2245="FBA","主营产品",IF(N2245="专线","专线",LOOKUP(1,0/((G2245&gt;=提成标准!D:D)*(G2245&lt;提成标准!E:E)),提成标准!C:C)))</f>
        <v>快递大货</v>
      </c>
      <c r="D2245" s="9">
        <f t="shared" si="112"/>
        <v>21</v>
      </c>
      <c r="E2245" s="9">
        <f>_xlfn.XLOOKUP(C2245,提成标准!C:C,提成标准!H:H,"")</f>
        <v>0.1</v>
      </c>
      <c r="F2245" s="9">
        <f t="shared" si="113"/>
        <v>2.1</v>
      </c>
      <c r="G2245" s="9">
        <f>_xlfn.XLOOKUP(I2245,过机服务商重量差!A:A,过机服务商重量差!L:L)</f>
        <v>21</v>
      </c>
      <c r="H2245" s="9" t="str">
        <f ca="1">IFERROR(LOOKUP(1,0/((B2245=名单!B:B)*(VALUE(AY2245)&gt;=名单!E:E)*(VALUE(AY2245)&lt;=名单!G:G)*(AA2245="正常走货")),名单!H:H),"否")</f>
        <v>否</v>
      </c>
      <c r="I2245" s="64" t="s">
        <v>6783</v>
      </c>
      <c r="J2245" s="64" t="s">
        <v>6785</v>
      </c>
      <c r="L2245" s="64" t="s">
        <v>287</v>
      </c>
      <c r="N2245" s="64" t="s">
        <v>18</v>
      </c>
      <c r="O2245" s="66"/>
      <c r="P2245" s="66"/>
      <c r="T2245" s="66"/>
      <c r="U2245" s="65" t="s">
        <v>191</v>
      </c>
      <c r="V2245" s="65" t="s">
        <v>14413</v>
      </c>
      <c r="W2245" s="66"/>
      <c r="Y2245" s="66"/>
      <c r="Z2245" s="66"/>
      <c r="AA2245" s="65" t="s">
        <v>14382</v>
      </c>
      <c r="AQ2245" s="64">
        <v>446.9</v>
      </c>
      <c r="AU2245" s="66"/>
      <c r="AV2245" s="66"/>
      <c r="AX2245" s="66"/>
      <c r="AY2245" s="67" t="s">
        <v>16642</v>
      </c>
      <c r="BE2245" s="66"/>
    </row>
    <row r="2246" spans="1:58">
      <c r="A2246" s="9" t="str">
        <f t="shared" si="111"/>
        <v>2026-01</v>
      </c>
      <c r="B2246" s="9" t="str">
        <f>_xlfn.XLOOKUP(I2246,过机服务商重量差!A:A,过机服务商重量差!G:G)</f>
        <v>小旋风</v>
      </c>
      <c r="C2246" s="9" t="str">
        <f>IF(N2246="FBA","主营产品",IF(N2246="专线","专线",LOOKUP(1,0/((G2246&gt;=提成标准!D:D)*(G2246&lt;提成标准!E:E)),提成标准!C:C)))</f>
        <v>快递大货</v>
      </c>
      <c r="D2246" s="9">
        <f t="shared" si="112"/>
        <v>65</v>
      </c>
      <c r="E2246" s="9">
        <f>_xlfn.XLOOKUP(C2246,提成标准!C:C,提成标准!H:H,"")</f>
        <v>0.1</v>
      </c>
      <c r="F2246" s="9">
        <f t="shared" si="113"/>
        <v>6.5</v>
      </c>
      <c r="G2246" s="9">
        <f>_xlfn.XLOOKUP(I2246,过机服务商重量差!A:A,过机服务商重量差!L:L)</f>
        <v>65</v>
      </c>
      <c r="H2246" s="9" t="str">
        <f ca="1">IFERROR(LOOKUP(1,0/((B2246=名单!B:B)*(VALUE(AY2246)&gt;=名单!E:E)*(VALUE(AY2246)&lt;=名单!G:G)*(AA2246="正常走货")),名单!H:H),"否")</f>
        <v>否</v>
      </c>
      <c r="I2246" s="64" t="s">
        <v>6786</v>
      </c>
      <c r="J2246" s="64" t="s">
        <v>6788</v>
      </c>
      <c r="L2246" s="65" t="s">
        <v>78</v>
      </c>
      <c r="N2246" s="64" t="s">
        <v>18</v>
      </c>
      <c r="O2246" s="66"/>
      <c r="P2246" s="66"/>
      <c r="T2246" s="66"/>
      <c r="U2246" s="65" t="s">
        <v>156</v>
      </c>
      <c r="V2246" s="65" t="s">
        <v>14389</v>
      </c>
      <c r="W2246" s="66"/>
      <c r="Y2246" s="66"/>
      <c r="Z2246" s="66"/>
      <c r="AA2246" s="65" t="s">
        <v>14382</v>
      </c>
      <c r="AQ2246" s="64">
        <v>195.5</v>
      </c>
      <c r="AU2246" s="66"/>
      <c r="AV2246" s="66"/>
      <c r="AW2246" s="66"/>
      <c r="AX2246" s="66"/>
      <c r="AY2246" s="67" t="s">
        <v>16643</v>
      </c>
      <c r="BE2246" s="66"/>
    </row>
    <row r="2247" spans="1:58">
      <c r="A2247" s="9" t="str">
        <f t="shared" si="111"/>
        <v>2026-01</v>
      </c>
      <c r="B2247" s="9" t="str">
        <f>_xlfn.XLOOKUP(I2247,过机服务商重量差!A:A,过机服务商重量差!G:G)</f>
        <v>玉麒麟</v>
      </c>
      <c r="C2247" s="9" t="str">
        <f>IF(N2247="FBA","主营产品",IF(N2247="专线","专线",LOOKUP(1,0/((G2247&gt;=提成标准!D:D)*(G2247&lt;提成标准!E:E)),提成标准!C:C)))</f>
        <v>快递小货</v>
      </c>
      <c r="D2247" s="9">
        <f t="shared" si="112"/>
        <v>1</v>
      </c>
      <c r="E2247" s="9">
        <f>_xlfn.XLOOKUP(C2247,提成标准!C:C,提成标准!H:H,"")</f>
        <v>2</v>
      </c>
      <c r="F2247" s="9">
        <f t="shared" si="113"/>
        <v>2</v>
      </c>
      <c r="G2247" s="9">
        <f>_xlfn.XLOOKUP(I2247,过机服务商重量差!A:A,过机服务商重量差!L:L)</f>
        <v>4</v>
      </c>
      <c r="H2247" s="9" t="str">
        <f ca="1">IFERROR(LOOKUP(1,0/((B2247=名单!B:B)*(VALUE(AY2247)&gt;=名单!E:E)*(VALUE(AY2247)&lt;=名单!G:G)*(AA2247="正常走货")),名单!H:H),"否")</f>
        <v>否</v>
      </c>
      <c r="I2247" s="64" t="s">
        <v>6789</v>
      </c>
      <c r="J2247" s="64" t="s">
        <v>6791</v>
      </c>
      <c r="L2247" s="65" t="s">
        <v>17</v>
      </c>
      <c r="N2247" s="64" t="s">
        <v>18</v>
      </c>
      <c r="O2247" s="66"/>
      <c r="P2247" s="66"/>
      <c r="T2247" s="66"/>
      <c r="U2247" s="65" t="s">
        <v>767</v>
      </c>
      <c r="V2247" s="65" t="s">
        <v>14385</v>
      </c>
      <c r="W2247" s="66"/>
      <c r="Y2247" s="66"/>
      <c r="Z2247" s="66"/>
      <c r="AA2247" s="65" t="s">
        <v>14382</v>
      </c>
      <c r="AQ2247" s="64">
        <v>58.71</v>
      </c>
      <c r="AV2247" s="66"/>
      <c r="AX2247" s="66"/>
      <c r="AY2247" s="67" t="s">
        <v>16644</v>
      </c>
      <c r="BE2247" s="66"/>
    </row>
    <row r="2248" spans="1:58">
      <c r="A2248" s="9" t="str">
        <f t="shared" si="111"/>
        <v>2026-01</v>
      </c>
      <c r="B2248" s="9" t="str">
        <f>_xlfn.XLOOKUP(I2248,过机服务商重量差!A:A,过机服务商重量差!G:G)</f>
        <v>玉麒麟</v>
      </c>
      <c r="C2248" s="9" t="str">
        <f>IF(N2248="FBA","主营产品",IF(N2248="专线","专线",LOOKUP(1,0/((G2248&gt;=提成标准!D:D)*(G2248&lt;提成标准!E:E)),提成标准!C:C)))</f>
        <v>快递小货</v>
      </c>
      <c r="D2248" s="9">
        <f t="shared" si="112"/>
        <v>1</v>
      </c>
      <c r="E2248" s="9">
        <f>_xlfn.XLOOKUP(C2248,提成标准!C:C,提成标准!H:H,"")</f>
        <v>2</v>
      </c>
      <c r="F2248" s="9">
        <f t="shared" si="113"/>
        <v>2</v>
      </c>
      <c r="G2248" s="9">
        <f>_xlfn.XLOOKUP(I2248,过机服务商重量差!A:A,过机服务商重量差!L:L)</f>
        <v>19</v>
      </c>
      <c r="H2248" s="9" t="str">
        <f ca="1">IFERROR(LOOKUP(1,0/((B2248=名单!B:B)*(VALUE(AY2248)&gt;=名单!E:E)*(VALUE(AY2248)&lt;=名单!G:G)*(AA2248="正常走货")),名单!H:H),"否")</f>
        <v>否</v>
      </c>
      <c r="I2248" s="64" t="s">
        <v>6792</v>
      </c>
      <c r="J2248" s="64" t="s">
        <v>6794</v>
      </c>
      <c r="L2248" s="65" t="s">
        <v>17</v>
      </c>
      <c r="N2248" s="64" t="s">
        <v>18</v>
      </c>
      <c r="O2248" s="66"/>
      <c r="P2248" s="66"/>
      <c r="T2248" s="66"/>
      <c r="U2248" s="65" t="s">
        <v>215</v>
      </c>
      <c r="V2248" s="65" t="s">
        <v>14381</v>
      </c>
      <c r="W2248" s="66"/>
      <c r="Y2248" s="66"/>
      <c r="Z2248" s="66"/>
      <c r="AA2248" s="65" t="s">
        <v>14382</v>
      </c>
      <c r="AQ2248" s="64">
        <v>594.39</v>
      </c>
      <c r="AU2248" s="66"/>
      <c r="AV2248" s="66"/>
      <c r="AW2248" s="66"/>
      <c r="AX2248" s="66"/>
      <c r="AY2248" s="67" t="s">
        <v>16645</v>
      </c>
      <c r="BE2248" s="66"/>
    </row>
    <row r="2249" spans="1:58">
      <c r="A2249" s="9" t="str">
        <f t="shared" si="111"/>
        <v>2026-01</v>
      </c>
      <c r="B2249" s="9" t="str">
        <f>_xlfn.XLOOKUP(I2249,过机服务商重量差!A:A,过机服务商重量差!G:G)</f>
        <v>玉麒麟</v>
      </c>
      <c r="C2249" s="9" t="str">
        <f>IF(N2249="FBA","主营产品",IF(N2249="专线","专线",LOOKUP(1,0/((G2249&gt;=提成标准!D:D)*(G2249&lt;提成标准!E:E)),提成标准!C:C)))</f>
        <v>快递小货</v>
      </c>
      <c r="D2249" s="9">
        <f t="shared" si="112"/>
        <v>1</v>
      </c>
      <c r="E2249" s="9">
        <f>_xlfn.XLOOKUP(C2249,提成标准!C:C,提成标准!H:H,"")</f>
        <v>2</v>
      </c>
      <c r="F2249" s="9">
        <f t="shared" si="113"/>
        <v>2</v>
      </c>
      <c r="G2249" s="9">
        <f>_xlfn.XLOOKUP(I2249,过机服务商重量差!A:A,过机服务商重量差!L:L)</f>
        <v>9.5</v>
      </c>
      <c r="H2249" s="9" t="str">
        <f ca="1">IFERROR(LOOKUP(1,0/((B2249=名单!B:B)*(VALUE(AY2249)&gt;=名单!E:E)*(VALUE(AY2249)&lt;=名单!G:G)*(AA2249="正常走货")),名单!H:H),"否")</f>
        <v>否</v>
      </c>
      <c r="I2249" s="64" t="s">
        <v>6795</v>
      </c>
      <c r="J2249" s="64" t="s">
        <v>6797</v>
      </c>
      <c r="L2249" s="64" t="s">
        <v>17</v>
      </c>
      <c r="N2249" s="64" t="s">
        <v>18</v>
      </c>
      <c r="O2249" s="66"/>
      <c r="P2249" s="66"/>
      <c r="T2249" s="66"/>
      <c r="U2249" s="65" t="s">
        <v>227</v>
      </c>
      <c r="V2249" s="65" t="s">
        <v>14413</v>
      </c>
      <c r="W2249" s="66"/>
      <c r="Y2249" s="66"/>
      <c r="Z2249" s="66"/>
      <c r="AA2249" s="65" t="s">
        <v>14382</v>
      </c>
      <c r="AQ2249" s="64">
        <v>110</v>
      </c>
      <c r="AU2249" s="66"/>
      <c r="AV2249" s="66"/>
      <c r="AX2249" s="66"/>
      <c r="AY2249" s="67" t="s">
        <v>16646</v>
      </c>
      <c r="BE2249" s="66"/>
    </row>
    <row r="2250" spans="1:58">
      <c r="A2250" s="9" t="str">
        <f t="shared" si="111"/>
        <v>2026-01</v>
      </c>
      <c r="B2250" s="9" t="str">
        <f>_xlfn.XLOOKUP(I2250,过机服务商重量差!A:A,过机服务商重量差!G:G)</f>
        <v>无崖子</v>
      </c>
      <c r="C2250" s="9" t="str">
        <f>IF(N2250="FBA","主营产品",IF(N2250="专线","专线",LOOKUP(1,0/((G2250&gt;=提成标准!D:D)*(G2250&lt;提成标准!E:E)),提成标准!C:C)))</f>
        <v>快递小货</v>
      </c>
      <c r="D2250" s="9">
        <f t="shared" si="112"/>
        <v>1</v>
      </c>
      <c r="E2250" s="9">
        <f>_xlfn.XLOOKUP(C2250,提成标准!C:C,提成标准!H:H,"")</f>
        <v>2</v>
      </c>
      <c r="F2250" s="9">
        <f t="shared" si="113"/>
        <v>2</v>
      </c>
      <c r="G2250" s="9">
        <f>_xlfn.XLOOKUP(I2250,过机服务商重量差!A:A,过机服务商重量差!L:L)</f>
        <v>7</v>
      </c>
      <c r="H2250" s="9" t="str">
        <f ca="1">IFERROR(LOOKUP(1,0/((B2250=名单!B:B)*(VALUE(AY2250)&gt;=名单!E:E)*(VALUE(AY2250)&lt;=名单!G:G)*(AA2250="正常走货")),名单!H:H),"否")</f>
        <v>是</v>
      </c>
      <c r="I2250" s="64" t="s">
        <v>6798</v>
      </c>
      <c r="J2250" s="64" t="s">
        <v>6800</v>
      </c>
      <c r="L2250" s="65" t="s">
        <v>465</v>
      </c>
      <c r="N2250" s="64" t="s">
        <v>18</v>
      </c>
      <c r="O2250" s="66"/>
      <c r="P2250" s="66"/>
      <c r="T2250" s="66"/>
      <c r="U2250" s="65" t="s">
        <v>191</v>
      </c>
      <c r="V2250" s="65" t="s">
        <v>14413</v>
      </c>
      <c r="W2250" s="66"/>
      <c r="Y2250" s="66"/>
      <c r="Z2250" s="66"/>
      <c r="AA2250" s="65" t="s">
        <v>14382</v>
      </c>
      <c r="AQ2250" s="64">
        <v>71.35</v>
      </c>
      <c r="AU2250" s="66"/>
      <c r="AV2250" s="66"/>
      <c r="AW2250" s="66"/>
      <c r="AX2250" s="66"/>
      <c r="AY2250" s="67" t="s">
        <v>16647</v>
      </c>
      <c r="BE2250" s="66"/>
    </row>
    <row r="2251" spans="1:58">
      <c r="A2251" s="9" t="str">
        <f t="shared" si="111"/>
        <v>2026-01</v>
      </c>
      <c r="B2251" s="9" t="str">
        <f>_xlfn.XLOOKUP(I2251,过机服务商重量差!A:A,过机服务商重量差!G:G)</f>
        <v>风清扬</v>
      </c>
      <c r="C2251" s="9" t="str">
        <f>IF(N2251="FBA","主营产品",IF(N2251="专线","专线",LOOKUP(1,0/((G2251&gt;=提成标准!D:D)*(G2251&lt;提成标准!E:E)),提成标准!C:C)))</f>
        <v>快递大货</v>
      </c>
      <c r="D2251" s="9">
        <f t="shared" si="112"/>
        <v>86</v>
      </c>
      <c r="E2251" s="9">
        <f>_xlfn.XLOOKUP(C2251,提成标准!C:C,提成标准!H:H,"")</f>
        <v>0.1</v>
      </c>
      <c r="F2251" s="9">
        <f t="shared" si="113"/>
        <v>8.6</v>
      </c>
      <c r="G2251" s="9">
        <f>_xlfn.XLOOKUP(I2251,过机服务商重量差!A:A,过机服务商重量差!L:L)</f>
        <v>86</v>
      </c>
      <c r="H2251" s="9" t="str">
        <f ca="1">IFERROR(LOOKUP(1,0/((B2251=名单!B:B)*(VALUE(AY2251)&gt;=名单!E:E)*(VALUE(AY2251)&lt;=名单!G:G)*(AA2251="正常走货")),名单!H:H),"否")</f>
        <v>否</v>
      </c>
      <c r="I2251" s="64" t="s">
        <v>6801</v>
      </c>
      <c r="J2251" s="64" t="s">
        <v>6803</v>
      </c>
      <c r="L2251" s="65" t="s">
        <v>683</v>
      </c>
      <c r="N2251" s="64" t="s">
        <v>18</v>
      </c>
      <c r="O2251" s="66"/>
      <c r="P2251" s="66"/>
      <c r="T2251" s="66"/>
      <c r="U2251" s="65" t="s">
        <v>951</v>
      </c>
      <c r="V2251" s="65" t="s">
        <v>14672</v>
      </c>
      <c r="W2251" s="66"/>
      <c r="Y2251" s="66"/>
      <c r="Z2251" s="66"/>
      <c r="AA2251" s="65" t="s">
        <v>14382</v>
      </c>
      <c r="AQ2251" s="64">
        <v>0</v>
      </c>
      <c r="AU2251" s="66"/>
      <c r="AV2251" s="66"/>
      <c r="AW2251" s="66"/>
      <c r="AX2251" s="66"/>
      <c r="AY2251" s="67" t="s">
        <v>16648</v>
      </c>
      <c r="BE2251" s="66"/>
      <c r="BF2251" s="66"/>
    </row>
    <row r="2252" spans="1:58">
      <c r="A2252" s="9" t="str">
        <f t="shared" si="111"/>
        <v>2026-01</v>
      </c>
      <c r="B2252" s="9" t="str">
        <f>_xlfn.XLOOKUP(I2252,过机服务商重量差!A:A,过机服务商重量差!G:G)</f>
        <v>玉麒麟</v>
      </c>
      <c r="C2252" s="9" t="str">
        <f>IF(N2252="FBA","主营产品",IF(N2252="专线","专线",LOOKUP(1,0/((G2252&gt;=提成标准!D:D)*(G2252&lt;提成标准!E:E)),提成标准!C:C)))</f>
        <v>快递小货</v>
      </c>
      <c r="D2252" s="9">
        <f t="shared" si="112"/>
        <v>1</v>
      </c>
      <c r="E2252" s="9">
        <f>_xlfn.XLOOKUP(C2252,提成标准!C:C,提成标准!H:H,"")</f>
        <v>2</v>
      </c>
      <c r="F2252" s="9">
        <f t="shared" si="113"/>
        <v>2</v>
      </c>
      <c r="G2252" s="9">
        <f>_xlfn.XLOOKUP(I2252,过机服务商重量差!A:A,过机服务商重量差!L:L)</f>
        <v>1.5</v>
      </c>
      <c r="H2252" s="9" t="str">
        <f ca="1">IFERROR(LOOKUP(1,0/((B2252=名单!B:B)*(VALUE(AY2252)&gt;=名单!E:E)*(VALUE(AY2252)&lt;=名单!G:G)*(AA2252="正常走货")),名单!H:H),"否")</f>
        <v>否</v>
      </c>
      <c r="I2252" s="64" t="s">
        <v>6804</v>
      </c>
      <c r="J2252" s="64" t="s">
        <v>6806</v>
      </c>
      <c r="L2252" s="65" t="s">
        <v>17</v>
      </c>
      <c r="N2252" s="64" t="s">
        <v>18</v>
      </c>
      <c r="O2252" s="66"/>
      <c r="P2252" s="66"/>
      <c r="T2252" s="66"/>
      <c r="U2252" s="65" t="s">
        <v>152</v>
      </c>
      <c r="V2252" s="65" t="s">
        <v>14385</v>
      </c>
      <c r="W2252" s="66"/>
      <c r="Y2252" s="66"/>
      <c r="Z2252" s="66"/>
      <c r="AA2252" s="65" t="s">
        <v>14382</v>
      </c>
      <c r="AQ2252" s="64">
        <v>52.21</v>
      </c>
      <c r="AU2252" s="66"/>
      <c r="AV2252" s="66"/>
      <c r="AW2252" s="66"/>
      <c r="AX2252" s="66"/>
      <c r="AY2252" s="67" t="s">
        <v>16649</v>
      </c>
      <c r="BE2252" s="66"/>
    </row>
    <row r="2253" spans="1:58">
      <c r="A2253" s="9" t="str">
        <f t="shared" si="111"/>
        <v>2026-01</v>
      </c>
      <c r="B2253" s="9" t="str">
        <f>_xlfn.XLOOKUP(I2253,过机服务商重量差!A:A,过机服务商重量差!G:G)</f>
        <v>小旋风</v>
      </c>
      <c r="C2253" s="9" t="str">
        <f>IF(N2253="FBA","主营产品",IF(N2253="专线","专线",LOOKUP(1,0/((G2253&gt;=提成标准!D:D)*(G2253&lt;提成标准!E:E)),提成标准!C:C)))</f>
        <v>快递大货</v>
      </c>
      <c r="D2253" s="9">
        <f t="shared" si="112"/>
        <v>75</v>
      </c>
      <c r="E2253" s="9">
        <f>_xlfn.XLOOKUP(C2253,提成标准!C:C,提成标准!H:H,"")</f>
        <v>0.1</v>
      </c>
      <c r="F2253" s="9">
        <f t="shared" si="113"/>
        <v>7.5</v>
      </c>
      <c r="G2253" s="9">
        <f>_xlfn.XLOOKUP(I2253,过机服务商重量差!A:A,过机服务商重量差!L:L)</f>
        <v>75</v>
      </c>
      <c r="H2253" s="9" t="str">
        <f ca="1">IFERROR(LOOKUP(1,0/((B2253=名单!B:B)*(VALUE(AY2253)&gt;=名单!E:E)*(VALUE(AY2253)&lt;=名单!G:G)*(AA2253="正常走货")),名单!H:H),"否")</f>
        <v>否</v>
      </c>
      <c r="I2253" s="64" t="s">
        <v>6807</v>
      </c>
      <c r="J2253" s="64" t="s">
        <v>6809</v>
      </c>
      <c r="L2253" s="64" t="s">
        <v>78</v>
      </c>
      <c r="N2253" s="64" t="s">
        <v>18</v>
      </c>
      <c r="O2253" s="66"/>
      <c r="P2253" s="66"/>
      <c r="T2253" s="66"/>
      <c r="U2253" s="65" t="s">
        <v>156</v>
      </c>
      <c r="V2253" s="65" t="s">
        <v>14389</v>
      </c>
      <c r="W2253" s="66"/>
      <c r="Y2253" s="66"/>
      <c r="Z2253" s="66"/>
      <c r="AA2253" s="65" t="s">
        <v>14382</v>
      </c>
      <c r="AQ2253" s="64">
        <v>212.5</v>
      </c>
      <c r="AU2253" s="66"/>
      <c r="AV2253" s="66"/>
      <c r="AX2253" s="66"/>
      <c r="AY2253" s="67" t="s">
        <v>16650</v>
      </c>
      <c r="BE2253" s="66"/>
    </row>
    <row r="2254" spans="1:58">
      <c r="A2254" s="9" t="str">
        <f t="shared" si="111"/>
        <v>2026-01</v>
      </c>
      <c r="B2254" s="9" t="str">
        <f>_xlfn.XLOOKUP(I2254,过机服务商重量差!A:A,过机服务商重量差!G:G)</f>
        <v>风清扬</v>
      </c>
      <c r="C2254" s="9" t="str">
        <f>IF(N2254="FBA","主营产品",IF(N2254="专线","专线",LOOKUP(1,0/((G2254&gt;=提成标准!D:D)*(G2254&lt;提成标准!E:E)),提成标准!C:C)))</f>
        <v>快递大货</v>
      </c>
      <c r="D2254" s="9">
        <f t="shared" si="112"/>
        <v>150</v>
      </c>
      <c r="E2254" s="9">
        <f>_xlfn.XLOOKUP(C2254,提成标准!C:C,提成标准!H:H,"")</f>
        <v>0.1</v>
      </c>
      <c r="F2254" s="9">
        <f t="shared" si="113"/>
        <v>15</v>
      </c>
      <c r="G2254" s="9">
        <f>_xlfn.XLOOKUP(I2254,过机服务商重量差!A:A,过机服务商重量差!L:L)</f>
        <v>150</v>
      </c>
      <c r="H2254" s="9" t="str">
        <f ca="1">IFERROR(LOOKUP(1,0/((B2254=名单!B:B)*(VALUE(AY2254)&gt;=名单!E:E)*(VALUE(AY2254)&lt;=名单!G:G)*(AA2254="正常走货")),名单!H:H),"否")</f>
        <v>否</v>
      </c>
      <c r="I2254" s="64" t="s">
        <v>6810</v>
      </c>
      <c r="J2254" s="64" t="s">
        <v>6812</v>
      </c>
      <c r="L2254" s="64" t="s">
        <v>880</v>
      </c>
      <c r="N2254" s="64" t="s">
        <v>18</v>
      </c>
      <c r="O2254" s="66"/>
      <c r="P2254" s="66"/>
      <c r="T2254" s="66"/>
      <c r="U2254" s="65" t="s">
        <v>687</v>
      </c>
      <c r="V2254" s="65" t="s">
        <v>14410</v>
      </c>
      <c r="W2254" s="66"/>
      <c r="Y2254" s="66"/>
      <c r="Z2254" s="66"/>
      <c r="AA2254" s="65" t="s">
        <v>14382</v>
      </c>
      <c r="AQ2254" s="64">
        <v>95</v>
      </c>
      <c r="AU2254" s="66"/>
      <c r="AV2254" s="66"/>
      <c r="AX2254" s="66"/>
      <c r="AY2254" s="67" t="s">
        <v>16651</v>
      </c>
      <c r="BE2254" s="66"/>
      <c r="BF2254" s="66"/>
    </row>
    <row r="2255" spans="1:58">
      <c r="A2255" s="9" t="str">
        <f t="shared" si="111"/>
        <v>2026-01</v>
      </c>
      <c r="B2255" s="9" t="str">
        <f>_xlfn.XLOOKUP(I2255,过机服务商重量差!A:A,过机服务商重量差!G:G)</f>
        <v>玉麒麟</v>
      </c>
      <c r="C2255" s="9" t="str">
        <f>IF(N2255="FBA","主营产品",IF(N2255="专线","专线",LOOKUP(1,0/((G2255&gt;=提成标准!D:D)*(G2255&lt;提成标准!E:E)),提成标准!C:C)))</f>
        <v>快递小货</v>
      </c>
      <c r="D2255" s="9">
        <f t="shared" si="112"/>
        <v>1</v>
      </c>
      <c r="E2255" s="9">
        <f>_xlfn.XLOOKUP(C2255,提成标准!C:C,提成标准!H:H,"")</f>
        <v>2</v>
      </c>
      <c r="F2255" s="9">
        <f t="shared" si="113"/>
        <v>2</v>
      </c>
      <c r="G2255" s="9">
        <f>_xlfn.XLOOKUP(I2255,过机服务商重量差!A:A,过机服务商重量差!L:L)</f>
        <v>0.5</v>
      </c>
      <c r="H2255" s="9" t="str">
        <f ca="1">IFERROR(LOOKUP(1,0/((B2255=名单!B:B)*(VALUE(AY2255)&gt;=名单!E:E)*(VALUE(AY2255)&lt;=名单!G:G)*(AA2255="正常走货")),名单!H:H),"否")</f>
        <v>否</v>
      </c>
      <c r="I2255" s="64" t="s">
        <v>6813</v>
      </c>
      <c r="J2255" s="64" t="s">
        <v>6815</v>
      </c>
      <c r="L2255" s="65" t="s">
        <v>17</v>
      </c>
      <c r="N2255" s="64" t="s">
        <v>18</v>
      </c>
      <c r="O2255" s="66"/>
      <c r="P2255" s="66"/>
      <c r="T2255" s="66"/>
      <c r="U2255" s="65" t="s">
        <v>120</v>
      </c>
      <c r="V2255" s="65" t="s">
        <v>14385</v>
      </c>
      <c r="W2255" s="66"/>
      <c r="Y2255" s="66"/>
      <c r="Z2255" s="66"/>
      <c r="AA2255" s="65" t="s">
        <v>14382</v>
      </c>
      <c r="AQ2255" s="64">
        <v>119.66</v>
      </c>
      <c r="AU2255" s="66"/>
      <c r="AV2255" s="66"/>
      <c r="AW2255" s="66"/>
      <c r="AX2255" s="66"/>
      <c r="AY2255" s="67" t="s">
        <v>16652</v>
      </c>
      <c r="BE2255" s="66"/>
    </row>
    <row r="2256" spans="1:58">
      <c r="A2256" s="9" t="str">
        <f t="shared" si="111"/>
        <v>2026-01</v>
      </c>
      <c r="B2256" s="9" t="str">
        <f>_xlfn.XLOOKUP(I2256,过机服务商重量差!A:A,过机服务商重量差!G:G)</f>
        <v>玉麒麟</v>
      </c>
      <c r="C2256" s="9" t="str">
        <f>IF(N2256="FBA","主营产品",IF(N2256="专线","专线",LOOKUP(1,0/((G2256&gt;=提成标准!D:D)*(G2256&lt;提成标准!E:E)),提成标准!C:C)))</f>
        <v>快递小货</v>
      </c>
      <c r="D2256" s="9">
        <f t="shared" si="112"/>
        <v>1</v>
      </c>
      <c r="E2256" s="9">
        <f>_xlfn.XLOOKUP(C2256,提成标准!C:C,提成标准!H:H,"")</f>
        <v>2</v>
      </c>
      <c r="F2256" s="9">
        <f t="shared" si="113"/>
        <v>2</v>
      </c>
      <c r="G2256" s="9">
        <f>_xlfn.XLOOKUP(I2256,过机服务商重量差!A:A,过机服务商重量差!L:L)</f>
        <v>1</v>
      </c>
      <c r="H2256" s="9" t="str">
        <f ca="1">IFERROR(LOOKUP(1,0/((B2256=名单!B:B)*(VALUE(AY2256)&gt;=名单!E:E)*(VALUE(AY2256)&lt;=名单!G:G)*(AA2256="正常走货")),名单!H:H),"否")</f>
        <v>否</v>
      </c>
      <c r="I2256" s="64" t="s">
        <v>6816</v>
      </c>
      <c r="J2256" s="64" t="s">
        <v>6818</v>
      </c>
      <c r="L2256" s="65" t="s">
        <v>17</v>
      </c>
      <c r="N2256" s="64" t="s">
        <v>18</v>
      </c>
      <c r="O2256" s="66"/>
      <c r="P2256" s="66"/>
      <c r="T2256" s="66"/>
      <c r="U2256" s="65" t="s">
        <v>1038</v>
      </c>
      <c r="V2256" s="65" t="s">
        <v>14410</v>
      </c>
      <c r="W2256" s="66"/>
      <c r="Y2256" s="66"/>
      <c r="Z2256" s="66"/>
      <c r="AA2256" s="65" t="s">
        <v>14382</v>
      </c>
      <c r="AQ2256" s="64">
        <v>130.6</v>
      </c>
      <c r="AU2256" s="66"/>
      <c r="AV2256" s="66"/>
      <c r="AW2256" s="66"/>
      <c r="AX2256" s="66"/>
      <c r="AY2256" s="67" t="s">
        <v>16653</v>
      </c>
      <c r="BE2256" s="66"/>
      <c r="BF2256" s="66"/>
    </row>
    <row r="2257" spans="1:58">
      <c r="A2257" s="9" t="str">
        <f t="shared" si="111"/>
        <v>2026-01</v>
      </c>
      <c r="B2257" s="9" t="str">
        <f>_xlfn.XLOOKUP(I2257,过机服务商重量差!A:A,过机服务商重量差!G:G)</f>
        <v>玉麒麟</v>
      </c>
      <c r="C2257" s="9" t="str">
        <f>IF(N2257="FBA","主营产品",IF(N2257="专线","专线",LOOKUP(1,0/((G2257&gt;=提成标准!D:D)*(G2257&lt;提成标准!E:E)),提成标准!C:C)))</f>
        <v>快递小货</v>
      </c>
      <c r="D2257" s="9">
        <f t="shared" si="112"/>
        <v>1</v>
      </c>
      <c r="E2257" s="9">
        <f>_xlfn.XLOOKUP(C2257,提成标准!C:C,提成标准!H:H,"")</f>
        <v>2</v>
      </c>
      <c r="F2257" s="9">
        <f t="shared" si="113"/>
        <v>2</v>
      </c>
      <c r="G2257" s="9">
        <f>_xlfn.XLOOKUP(I2257,过机服务商重量差!A:A,过机服务商重量差!L:L)</f>
        <v>0.5</v>
      </c>
      <c r="H2257" s="9" t="str">
        <f ca="1">IFERROR(LOOKUP(1,0/((B2257=名单!B:B)*(VALUE(AY2257)&gt;=名单!E:E)*(VALUE(AY2257)&lt;=名单!G:G)*(AA2257="正常走货")),名单!H:H),"否")</f>
        <v>否</v>
      </c>
      <c r="I2257" s="64" t="s">
        <v>6819</v>
      </c>
      <c r="J2257" s="64" t="s">
        <v>6821</v>
      </c>
      <c r="L2257" s="65" t="s">
        <v>17</v>
      </c>
      <c r="N2257" s="64" t="s">
        <v>18</v>
      </c>
      <c r="O2257" s="66"/>
      <c r="P2257" s="66"/>
      <c r="T2257" s="66"/>
      <c r="U2257" s="65" t="s">
        <v>820</v>
      </c>
      <c r="V2257" s="65" t="s">
        <v>14410</v>
      </c>
      <c r="W2257" s="66"/>
      <c r="Y2257" s="66"/>
      <c r="Z2257" s="66"/>
      <c r="AA2257" s="65" t="s">
        <v>14382</v>
      </c>
      <c r="AQ2257" s="64">
        <v>47.28</v>
      </c>
      <c r="AU2257" s="66"/>
      <c r="AV2257" s="66"/>
      <c r="AW2257" s="66"/>
      <c r="AX2257" s="66"/>
      <c r="AY2257" s="67" t="s">
        <v>16654</v>
      </c>
      <c r="BE2257" s="66"/>
      <c r="BF2257" s="66"/>
    </row>
    <row r="2258" spans="1:58">
      <c r="A2258" s="9" t="str">
        <f t="shared" si="111"/>
        <v>2026-01</v>
      </c>
      <c r="B2258" s="9" t="str">
        <f>_xlfn.XLOOKUP(I2258,过机服务商重量差!A:A,过机服务商重量差!G:G)</f>
        <v>007</v>
      </c>
      <c r="C2258" s="9" t="str">
        <f>IF(N2258="FBA","主营产品",IF(N2258="专线","专线",LOOKUP(1,0/((G2258&gt;=提成标准!D:D)*(G2258&lt;提成标准!E:E)),提成标准!C:C)))</f>
        <v>快递大货</v>
      </c>
      <c r="D2258" s="9">
        <f t="shared" si="112"/>
        <v>250</v>
      </c>
      <c r="E2258" s="9">
        <f>_xlfn.XLOOKUP(C2258,提成标准!C:C,提成标准!H:H,"")</f>
        <v>0.1</v>
      </c>
      <c r="F2258" s="9">
        <f t="shared" si="113"/>
        <v>25</v>
      </c>
      <c r="G2258" s="9">
        <f>_xlfn.XLOOKUP(I2258,过机服务商重量差!A:A,过机服务商重量差!L:L)</f>
        <v>250</v>
      </c>
      <c r="H2258" s="9" t="str">
        <f ca="1">IFERROR(LOOKUP(1,0/((B2258=名单!B:B)*(VALUE(AY2258)&gt;=名单!E:E)*(VALUE(AY2258)&lt;=名单!G:G)*(AA2258="正常走货")),名单!H:H),"否")</f>
        <v>否</v>
      </c>
      <c r="I2258" s="64" t="s">
        <v>6822</v>
      </c>
      <c r="J2258" s="64" t="s">
        <v>6824</v>
      </c>
      <c r="L2258" s="65" t="s">
        <v>266</v>
      </c>
      <c r="N2258" s="64" t="s">
        <v>18</v>
      </c>
      <c r="O2258" s="66"/>
      <c r="P2258" s="66"/>
      <c r="T2258" s="66"/>
      <c r="U2258" s="65" t="s">
        <v>145</v>
      </c>
      <c r="V2258" s="65" t="s">
        <v>14410</v>
      </c>
      <c r="W2258" s="66"/>
      <c r="Y2258" s="66"/>
      <c r="Z2258" s="66"/>
      <c r="AA2258" s="65" t="s">
        <v>14382</v>
      </c>
      <c r="AQ2258" s="64">
        <v>2150</v>
      </c>
      <c r="AU2258" s="66"/>
      <c r="AV2258" s="66"/>
      <c r="AW2258" s="66"/>
      <c r="AX2258" s="66"/>
      <c r="AY2258" s="67" t="s">
        <v>16655</v>
      </c>
      <c r="BE2258" s="66"/>
      <c r="BF2258" s="66"/>
    </row>
    <row r="2259" spans="1:58">
      <c r="A2259" s="9" t="str">
        <f t="shared" si="111"/>
        <v>2026-01</v>
      </c>
      <c r="B2259" s="9" t="str">
        <f>_xlfn.XLOOKUP(I2259,过机服务商重量差!A:A,过机服务商重量差!G:G)</f>
        <v>帅时莹</v>
      </c>
      <c r="C2259" s="9" t="str">
        <f>IF(N2259="FBA","主营产品",IF(N2259="专线","专线",LOOKUP(1,0/((G2259&gt;=提成标准!D:D)*(G2259&lt;提成标准!E:E)),提成标准!C:C)))</f>
        <v>快递大货</v>
      </c>
      <c r="D2259" s="9">
        <f t="shared" si="112"/>
        <v>99</v>
      </c>
      <c r="E2259" s="9">
        <f>_xlfn.XLOOKUP(C2259,提成标准!C:C,提成标准!H:H,"")</f>
        <v>0.1</v>
      </c>
      <c r="F2259" s="9">
        <f t="shared" si="113"/>
        <v>9.9</v>
      </c>
      <c r="G2259" s="9">
        <f>_xlfn.XLOOKUP(I2259,过机服务商重量差!A:A,过机服务商重量差!L:L)</f>
        <v>99</v>
      </c>
      <c r="H2259" s="9" t="str">
        <f ca="1">IFERROR(LOOKUP(1,0/((B2259=名单!B:B)*(VALUE(AY2259)&gt;=名单!E:E)*(VALUE(AY2259)&lt;=名单!G:G)*(AA2259="正常走货")),名单!H:H),"否")</f>
        <v>否</v>
      </c>
      <c r="I2259" s="64" t="s">
        <v>6825</v>
      </c>
      <c r="J2259" s="64" t="s">
        <v>36</v>
      </c>
      <c r="L2259" s="65" t="s">
        <v>6231</v>
      </c>
      <c r="N2259" s="64" t="s">
        <v>18</v>
      </c>
      <c r="O2259" s="66"/>
      <c r="P2259" s="66"/>
      <c r="T2259" s="66"/>
      <c r="U2259" s="65" t="s">
        <v>679</v>
      </c>
      <c r="V2259" s="65" t="s">
        <v>14422</v>
      </c>
      <c r="W2259" s="66"/>
      <c r="Y2259" s="66"/>
      <c r="Z2259" s="66"/>
      <c r="AA2259" s="65" t="s">
        <v>14437</v>
      </c>
      <c r="AQ2259" s="64">
        <v>0</v>
      </c>
      <c r="AV2259" s="66"/>
      <c r="AX2259" s="66"/>
      <c r="AY2259" s="67" t="s">
        <v>16656</v>
      </c>
      <c r="BE2259" s="66"/>
    </row>
    <row r="2260" spans="1:58">
      <c r="A2260" s="9" t="str">
        <f t="shared" si="111"/>
        <v>2026-01</v>
      </c>
      <c r="B2260" s="9" t="str">
        <f>_xlfn.XLOOKUP(I2260,过机服务商重量差!A:A,过机服务商重量差!G:G)</f>
        <v>无崖子</v>
      </c>
      <c r="C2260" s="9" t="str">
        <f>IF(N2260="FBA","主营产品",IF(N2260="专线","专线",LOOKUP(1,0/((G2260&gt;=提成标准!D:D)*(G2260&lt;提成标准!E:E)),提成标准!C:C)))</f>
        <v>快递小货</v>
      </c>
      <c r="D2260" s="9">
        <f t="shared" si="112"/>
        <v>1</v>
      </c>
      <c r="E2260" s="9">
        <f>_xlfn.XLOOKUP(C2260,提成标准!C:C,提成标准!H:H,"")</f>
        <v>2</v>
      </c>
      <c r="F2260" s="9">
        <f t="shared" si="113"/>
        <v>2</v>
      </c>
      <c r="G2260" s="9">
        <f>_xlfn.XLOOKUP(I2260,过机服务商重量差!A:A,过机服务商重量差!L:L)</f>
        <v>12.5</v>
      </c>
      <c r="H2260" s="9" t="str">
        <f ca="1">IFERROR(LOOKUP(1,0/((B2260=名单!B:B)*(VALUE(AY2260)&gt;=名单!E:E)*(VALUE(AY2260)&lt;=名单!G:G)*(AA2260="正常走货")),名单!H:H),"否")</f>
        <v>是</v>
      </c>
      <c r="I2260" s="64" t="s">
        <v>6827</v>
      </c>
      <c r="J2260" s="64" t="s">
        <v>6829</v>
      </c>
      <c r="L2260" s="65" t="s">
        <v>845</v>
      </c>
      <c r="N2260" s="64" t="s">
        <v>18</v>
      </c>
      <c r="O2260" s="66"/>
      <c r="P2260" s="66"/>
      <c r="T2260" s="66"/>
      <c r="U2260" s="65" t="s">
        <v>1269</v>
      </c>
      <c r="V2260" s="65" t="s">
        <v>14389</v>
      </c>
      <c r="W2260" s="66"/>
      <c r="Y2260" s="66"/>
      <c r="Z2260" s="66"/>
      <c r="AA2260" s="65" t="s">
        <v>14382</v>
      </c>
      <c r="AQ2260" s="64">
        <v>0</v>
      </c>
      <c r="AV2260" s="66"/>
      <c r="AX2260" s="66"/>
      <c r="AY2260" s="67" t="s">
        <v>16657</v>
      </c>
      <c r="BC2260" s="66"/>
      <c r="BE2260" s="66"/>
    </row>
    <row r="2261" spans="1:58">
      <c r="A2261" s="9" t="str">
        <f t="shared" si="111"/>
        <v>2026-01</v>
      </c>
      <c r="B2261" s="9" t="str">
        <f>_xlfn.XLOOKUP(I2261,过机服务商重量差!A:A,过机服务商重量差!G:G)</f>
        <v>小旋风</v>
      </c>
      <c r="C2261" s="9" t="str">
        <f>IF(N2261="FBA","主营产品",IF(N2261="专线","专线",LOOKUP(1,0/((G2261&gt;=提成标准!D:D)*(G2261&lt;提成标准!E:E)),提成标准!C:C)))</f>
        <v>快递大货</v>
      </c>
      <c r="D2261" s="9">
        <f t="shared" si="112"/>
        <v>34</v>
      </c>
      <c r="E2261" s="9">
        <f>_xlfn.XLOOKUP(C2261,提成标准!C:C,提成标准!H:H,"")</f>
        <v>0.1</v>
      </c>
      <c r="F2261" s="9">
        <f t="shared" si="113"/>
        <v>3.4</v>
      </c>
      <c r="G2261" s="9">
        <f>_xlfn.XLOOKUP(I2261,过机服务商重量差!A:A,过机服务商重量差!L:L)</f>
        <v>34</v>
      </c>
      <c r="H2261" s="9" t="str">
        <f ca="1">IFERROR(LOOKUP(1,0/((B2261=名单!B:B)*(VALUE(AY2261)&gt;=名单!E:E)*(VALUE(AY2261)&lt;=名单!G:G)*(AA2261="正常走货")),名单!H:H),"否")</f>
        <v>否</v>
      </c>
      <c r="I2261" s="64" t="s">
        <v>6830</v>
      </c>
      <c r="J2261" s="64" t="s">
        <v>6832</v>
      </c>
      <c r="L2261" s="65" t="s">
        <v>78</v>
      </c>
      <c r="N2261" s="64" t="s">
        <v>18</v>
      </c>
      <c r="O2261" s="66"/>
      <c r="P2261" s="66"/>
      <c r="T2261" s="66"/>
      <c r="U2261" s="65" t="s">
        <v>6833</v>
      </c>
      <c r="V2261" s="65" t="s">
        <v>16396</v>
      </c>
      <c r="W2261" s="66"/>
      <c r="Y2261" s="66"/>
      <c r="Z2261" s="66"/>
      <c r="AA2261" s="65" t="s">
        <v>14382</v>
      </c>
      <c r="AQ2261" s="64">
        <v>63.3</v>
      </c>
      <c r="AV2261" s="66"/>
      <c r="AX2261" s="66"/>
      <c r="AY2261" s="67" t="s">
        <v>16658</v>
      </c>
      <c r="BC2261" s="66"/>
      <c r="BE2261" s="66"/>
      <c r="BF2261" s="66"/>
    </row>
    <row r="2262" spans="1:58">
      <c r="A2262" s="9" t="str">
        <f t="shared" si="111"/>
        <v>2026-01</v>
      </c>
      <c r="B2262" s="9" t="str">
        <f>_xlfn.XLOOKUP(I2262,过机服务商重量差!A:A,过机服务商重量差!G:G)</f>
        <v>玉麒麟</v>
      </c>
      <c r="C2262" s="9" t="str">
        <f>IF(N2262="FBA","主营产品",IF(N2262="专线","专线",LOOKUP(1,0/((G2262&gt;=提成标准!D:D)*(G2262&lt;提成标准!E:E)),提成标准!C:C)))</f>
        <v>快递小货</v>
      </c>
      <c r="D2262" s="9">
        <f t="shared" si="112"/>
        <v>1</v>
      </c>
      <c r="E2262" s="9">
        <f>_xlfn.XLOOKUP(C2262,提成标准!C:C,提成标准!H:H,"")</f>
        <v>2</v>
      </c>
      <c r="F2262" s="9">
        <f t="shared" si="113"/>
        <v>2</v>
      </c>
      <c r="G2262" s="9">
        <f>_xlfn.XLOOKUP(I2262,过机服务商重量差!A:A,过机服务商重量差!L:L)</f>
        <v>1</v>
      </c>
      <c r="H2262" s="9" t="str">
        <f ca="1">IFERROR(LOOKUP(1,0/((B2262=名单!B:B)*(VALUE(AY2262)&gt;=名单!E:E)*(VALUE(AY2262)&lt;=名单!G:G)*(AA2262="正常走货")),名单!H:H),"否")</f>
        <v>否</v>
      </c>
      <c r="I2262" s="64" t="s">
        <v>6834</v>
      </c>
      <c r="J2262" s="64" t="s">
        <v>6836</v>
      </c>
      <c r="L2262" s="64" t="s">
        <v>256</v>
      </c>
      <c r="N2262" s="64" t="s">
        <v>18</v>
      </c>
      <c r="O2262" s="66"/>
      <c r="P2262" s="66"/>
      <c r="T2262" s="66"/>
      <c r="U2262" s="65" t="s">
        <v>232</v>
      </c>
      <c r="V2262" s="64" t="s">
        <v>14389</v>
      </c>
      <c r="W2262" s="66"/>
      <c r="Y2262" s="66"/>
      <c r="Z2262" s="66"/>
      <c r="AA2262" s="65" t="s">
        <v>14382</v>
      </c>
      <c r="AQ2262" s="64">
        <v>50</v>
      </c>
      <c r="AU2262" s="66"/>
      <c r="AV2262" s="66"/>
      <c r="AX2262" s="66"/>
      <c r="AY2262" s="67" t="s">
        <v>16659</v>
      </c>
      <c r="BE2262" s="66"/>
    </row>
    <row r="2263" spans="1:58">
      <c r="A2263" s="9" t="str">
        <f t="shared" si="111"/>
        <v>2026-01</v>
      </c>
      <c r="B2263" s="9" t="str">
        <f>_xlfn.XLOOKUP(I2263,过机服务商重量差!A:A,过机服务商重量差!G:G)</f>
        <v>玉麒麟</v>
      </c>
      <c r="C2263" s="9" t="str">
        <f>IF(N2263="FBA","主营产品",IF(N2263="专线","专线",LOOKUP(1,0/((G2263&gt;=提成标准!D:D)*(G2263&lt;提成标准!E:E)),提成标准!C:C)))</f>
        <v>快递小货</v>
      </c>
      <c r="D2263" s="9">
        <f t="shared" si="112"/>
        <v>1</v>
      </c>
      <c r="E2263" s="9">
        <f>_xlfn.XLOOKUP(C2263,提成标准!C:C,提成标准!H:H,"")</f>
        <v>2</v>
      </c>
      <c r="F2263" s="9">
        <f t="shared" si="113"/>
        <v>2</v>
      </c>
      <c r="G2263" s="9">
        <f>_xlfn.XLOOKUP(I2263,过机服务商重量差!A:A,过机服务商重量差!L:L)</f>
        <v>1</v>
      </c>
      <c r="H2263" s="9" t="str">
        <f ca="1">IFERROR(LOOKUP(1,0/((B2263=名单!B:B)*(VALUE(AY2263)&gt;=名单!E:E)*(VALUE(AY2263)&lt;=名单!G:G)*(AA2263="正常走货")),名单!H:H),"否")</f>
        <v>否</v>
      </c>
      <c r="I2263" s="64" t="s">
        <v>6837</v>
      </c>
      <c r="J2263" s="64" t="s">
        <v>6839</v>
      </c>
      <c r="L2263" s="65" t="s">
        <v>17</v>
      </c>
      <c r="N2263" s="64" t="s">
        <v>18</v>
      </c>
      <c r="O2263" s="66"/>
      <c r="P2263" s="66"/>
      <c r="T2263" s="66"/>
      <c r="U2263" s="65" t="s">
        <v>232</v>
      </c>
      <c r="V2263" s="65" t="s">
        <v>14389</v>
      </c>
      <c r="W2263" s="66"/>
      <c r="Y2263" s="66"/>
      <c r="Z2263" s="66"/>
      <c r="AA2263" s="65" t="s">
        <v>14382</v>
      </c>
      <c r="AQ2263" s="64">
        <v>51.8</v>
      </c>
      <c r="AV2263" s="66"/>
      <c r="AW2263" s="66"/>
      <c r="AX2263" s="66"/>
      <c r="AY2263" s="67" t="s">
        <v>16660</v>
      </c>
      <c r="BE2263" s="66"/>
    </row>
    <row r="2264" spans="1:58">
      <c r="A2264" s="9" t="str">
        <f t="shared" si="111"/>
        <v>2026-01</v>
      </c>
      <c r="B2264" s="9" t="str">
        <f>_xlfn.XLOOKUP(I2264,过机服务商重量差!A:A,过机服务商重量差!G:G)</f>
        <v>小旋风</v>
      </c>
      <c r="C2264" s="9" t="str">
        <f>IF(N2264="FBA","主营产品",IF(N2264="专线","专线",LOOKUP(1,0/((G2264&gt;=提成标准!D:D)*(G2264&lt;提成标准!E:E)),提成标准!C:C)))</f>
        <v>快递大货</v>
      </c>
      <c r="D2264" s="9">
        <f t="shared" si="112"/>
        <v>67</v>
      </c>
      <c r="E2264" s="9">
        <f>_xlfn.XLOOKUP(C2264,提成标准!C:C,提成标准!H:H,"")</f>
        <v>0.1</v>
      </c>
      <c r="F2264" s="9">
        <f t="shared" si="113"/>
        <v>6.7</v>
      </c>
      <c r="G2264" s="9">
        <f>_xlfn.XLOOKUP(I2264,过机服务商重量差!A:A,过机服务商重量差!L:L)</f>
        <v>67</v>
      </c>
      <c r="H2264" s="9" t="str">
        <f ca="1">IFERROR(LOOKUP(1,0/((B2264=名单!B:B)*(VALUE(AY2264)&gt;=名单!E:E)*(VALUE(AY2264)&lt;=名单!G:G)*(AA2264="正常走货")),名单!H:H),"否")</f>
        <v>否</v>
      </c>
      <c r="I2264" s="64" t="s">
        <v>6840</v>
      </c>
      <c r="J2264" s="64" t="s">
        <v>6842</v>
      </c>
      <c r="L2264" s="65" t="s">
        <v>85</v>
      </c>
      <c r="N2264" s="65" t="s">
        <v>18</v>
      </c>
      <c r="O2264" s="66"/>
      <c r="P2264" s="66"/>
      <c r="T2264" s="66"/>
      <c r="U2264" s="65" t="s">
        <v>232</v>
      </c>
      <c r="V2264" s="64" t="s">
        <v>14389</v>
      </c>
      <c r="W2264" s="66"/>
      <c r="Y2264" s="66"/>
      <c r="Z2264" s="66"/>
      <c r="AA2264" s="65" t="s">
        <v>14382</v>
      </c>
      <c r="AQ2264" s="64">
        <v>284.4</v>
      </c>
      <c r="AU2264" s="66"/>
      <c r="AV2264" s="66"/>
      <c r="AW2264" s="66"/>
      <c r="AX2264" s="66"/>
      <c r="AY2264" s="67" t="s">
        <v>16661</v>
      </c>
      <c r="BE2264" s="66"/>
      <c r="BF2264" s="66"/>
    </row>
    <row r="2265" spans="1:58">
      <c r="A2265" s="9" t="str">
        <f t="shared" si="111"/>
        <v>2026-01</v>
      </c>
      <c r="B2265" s="9" t="str">
        <f>_xlfn.XLOOKUP(I2265,过机服务商重量差!A:A,过机服务商重量差!G:G)</f>
        <v>小旋风</v>
      </c>
      <c r="C2265" s="9" t="str">
        <f>IF(N2265="FBA","主营产品",IF(N2265="专线","专线",LOOKUP(1,0/((G2265&gt;=提成标准!D:D)*(G2265&lt;提成标准!E:E)),提成标准!C:C)))</f>
        <v>快递大货</v>
      </c>
      <c r="D2265" s="9">
        <f t="shared" si="112"/>
        <v>165</v>
      </c>
      <c r="E2265" s="9">
        <f>_xlfn.XLOOKUP(C2265,提成标准!C:C,提成标准!H:H,"")</f>
        <v>0.1</v>
      </c>
      <c r="F2265" s="9">
        <f t="shared" si="113"/>
        <v>16.5</v>
      </c>
      <c r="G2265" s="9">
        <f>_xlfn.XLOOKUP(I2265,过机服务商重量差!A:A,过机服务商重量差!L:L)</f>
        <v>165</v>
      </c>
      <c r="H2265" s="9" t="str">
        <f ca="1">IFERROR(LOOKUP(1,0/((B2265=名单!B:B)*(VALUE(AY2265)&gt;=名单!E:E)*(VALUE(AY2265)&lt;=名单!G:G)*(AA2265="正常走货")),名单!H:H),"否")</f>
        <v>否</v>
      </c>
      <c r="I2265" s="64" t="s">
        <v>6843</v>
      </c>
      <c r="J2265" s="64" t="s">
        <v>6845</v>
      </c>
      <c r="L2265" s="65" t="s">
        <v>78</v>
      </c>
      <c r="N2265" s="64" t="s">
        <v>18</v>
      </c>
      <c r="O2265" s="66"/>
      <c r="P2265" s="66"/>
      <c r="T2265" s="66"/>
      <c r="U2265" s="65" t="s">
        <v>232</v>
      </c>
      <c r="V2265" s="65" t="s">
        <v>14389</v>
      </c>
      <c r="W2265" s="66"/>
      <c r="Y2265" s="66"/>
      <c r="Z2265" s="66"/>
      <c r="AA2265" s="65" t="s">
        <v>14382</v>
      </c>
      <c r="AQ2265" s="64">
        <v>343.5</v>
      </c>
      <c r="AU2265" s="66"/>
      <c r="AV2265" s="66"/>
      <c r="AW2265" s="66"/>
      <c r="AX2265" s="66"/>
      <c r="AY2265" s="67" t="s">
        <v>16662</v>
      </c>
      <c r="BF2265" s="66"/>
    </row>
    <row r="2266" spans="1:58">
      <c r="A2266" s="9" t="str">
        <f t="shared" si="111"/>
        <v>2026-01</v>
      </c>
      <c r="B2266" s="9" t="str">
        <f>_xlfn.XLOOKUP(I2266,过机服务商重量差!A:A,过机服务商重量差!G:G)</f>
        <v>小旋风</v>
      </c>
      <c r="C2266" s="9" t="str">
        <f>IF(N2266="FBA","主营产品",IF(N2266="专线","专线",LOOKUP(1,0/((G2266&gt;=提成标准!D:D)*(G2266&lt;提成标准!E:E)),提成标准!C:C)))</f>
        <v>快递小货</v>
      </c>
      <c r="D2266" s="9">
        <f t="shared" si="112"/>
        <v>1</v>
      </c>
      <c r="E2266" s="9">
        <f>_xlfn.XLOOKUP(C2266,提成标准!C:C,提成标准!H:H,"")</f>
        <v>2</v>
      </c>
      <c r="F2266" s="9">
        <f t="shared" si="113"/>
        <v>2</v>
      </c>
      <c r="G2266" s="9">
        <f>_xlfn.XLOOKUP(I2266,过机服务商重量差!A:A,过机服务商重量差!L:L)</f>
        <v>2.5</v>
      </c>
      <c r="H2266" s="9" t="str">
        <f ca="1">IFERROR(LOOKUP(1,0/((B2266=名单!B:B)*(VALUE(AY2266)&gt;=名单!E:E)*(VALUE(AY2266)&lt;=名单!G:G)*(AA2266="正常走货")),名单!H:H),"否")</f>
        <v>否</v>
      </c>
      <c r="I2266" s="64" t="s">
        <v>6846</v>
      </c>
      <c r="J2266" s="64" t="s">
        <v>6848</v>
      </c>
      <c r="L2266" s="65" t="s">
        <v>310</v>
      </c>
      <c r="N2266" s="65" t="s">
        <v>18</v>
      </c>
      <c r="O2266" s="66"/>
      <c r="P2266" s="66"/>
      <c r="T2266" s="66"/>
      <c r="U2266" s="65" t="s">
        <v>1109</v>
      </c>
      <c r="V2266" s="65" t="s">
        <v>14413</v>
      </c>
      <c r="W2266" s="66"/>
      <c r="Y2266" s="66"/>
      <c r="Z2266" s="66"/>
      <c r="AA2266" s="65" t="s">
        <v>14382</v>
      </c>
      <c r="AQ2266" s="64">
        <v>30</v>
      </c>
      <c r="AU2266" s="66"/>
      <c r="AV2266" s="66"/>
      <c r="AW2266" s="66"/>
      <c r="AX2266" s="66"/>
      <c r="AY2266" s="67" t="s">
        <v>16663</v>
      </c>
      <c r="BE2266" s="66"/>
    </row>
    <row r="2267" spans="1:58">
      <c r="A2267" s="9" t="str">
        <f t="shared" si="111"/>
        <v>2026-01</v>
      </c>
      <c r="B2267" s="9" t="str">
        <f>_xlfn.XLOOKUP(I2267,过机服务商重量差!A:A,过机服务商重量差!G:G)</f>
        <v>玉麒麟</v>
      </c>
      <c r="C2267" s="9" t="str">
        <f>IF(N2267="FBA","主营产品",IF(N2267="专线","专线",LOOKUP(1,0/((G2267&gt;=提成标准!D:D)*(G2267&lt;提成标准!E:E)),提成标准!C:C)))</f>
        <v>快递小货</v>
      </c>
      <c r="D2267" s="9">
        <f t="shared" si="112"/>
        <v>1</v>
      </c>
      <c r="E2267" s="9">
        <f>_xlfn.XLOOKUP(C2267,提成标准!C:C,提成标准!H:H,"")</f>
        <v>2</v>
      </c>
      <c r="F2267" s="9">
        <f t="shared" si="113"/>
        <v>2</v>
      </c>
      <c r="G2267" s="9">
        <f>_xlfn.XLOOKUP(I2267,过机服务商重量差!A:A,过机服务商重量差!L:L)</f>
        <v>4.5</v>
      </c>
      <c r="H2267" s="9" t="str">
        <f ca="1">IFERROR(LOOKUP(1,0/((B2267=名单!B:B)*(VALUE(AY2267)&gt;=名单!E:E)*(VALUE(AY2267)&lt;=名单!G:G)*(AA2267="正常走货")),名单!H:H),"否")</f>
        <v>否</v>
      </c>
      <c r="I2267" s="64" t="s">
        <v>6849</v>
      </c>
      <c r="J2267" s="64" t="s">
        <v>6851</v>
      </c>
      <c r="L2267" s="65" t="s">
        <v>17</v>
      </c>
      <c r="N2267" s="64" t="s">
        <v>18</v>
      </c>
      <c r="O2267" s="66"/>
      <c r="P2267" s="66"/>
      <c r="T2267" s="66"/>
      <c r="U2267" s="65" t="s">
        <v>2149</v>
      </c>
      <c r="V2267" s="65" t="s">
        <v>14385</v>
      </c>
      <c r="W2267" s="66"/>
      <c r="Y2267" s="66"/>
      <c r="Z2267" s="66"/>
      <c r="AA2267" s="65" t="s">
        <v>14382</v>
      </c>
      <c r="AQ2267" s="64">
        <v>51.1</v>
      </c>
      <c r="AV2267" s="66"/>
      <c r="AW2267" s="66"/>
      <c r="AX2267" s="66"/>
      <c r="AY2267" s="67" t="s">
        <v>16664</v>
      </c>
      <c r="BE2267" s="66"/>
    </row>
    <row r="2268" spans="1:58">
      <c r="A2268" s="9" t="str">
        <f t="shared" si="111"/>
        <v>2026-01</v>
      </c>
      <c r="B2268" s="9" t="str">
        <f>_xlfn.XLOOKUP(I2268,过机服务商重量差!A:A,过机服务商重量差!G:G)</f>
        <v>帅时莹</v>
      </c>
      <c r="C2268" s="9" t="str">
        <f>IF(N2268="FBA","主营产品",IF(N2268="专线","专线",LOOKUP(1,0/((G2268&gt;=提成标准!D:D)*(G2268&lt;提成标准!E:E)),提成标准!C:C)))</f>
        <v>快递大货</v>
      </c>
      <c r="D2268" s="9">
        <f t="shared" si="112"/>
        <v>258</v>
      </c>
      <c r="E2268" s="9">
        <f>_xlfn.XLOOKUP(C2268,提成标准!C:C,提成标准!H:H,"")</f>
        <v>0.1</v>
      </c>
      <c r="F2268" s="9">
        <f t="shared" si="113"/>
        <v>25.8</v>
      </c>
      <c r="G2268" s="9">
        <f>_xlfn.XLOOKUP(I2268,过机服务商重量差!A:A,过机服务商重量差!L:L)</f>
        <v>258</v>
      </c>
      <c r="H2268" s="9" t="str">
        <f ca="1">IFERROR(LOOKUP(1,0/((B2268=名单!B:B)*(VALUE(AY2268)&gt;=名单!E:E)*(VALUE(AY2268)&lt;=名单!G:G)*(AA2268="正常走货")),名单!H:H),"否")</f>
        <v>否</v>
      </c>
      <c r="I2268" s="64" t="s">
        <v>6852</v>
      </c>
      <c r="J2268" s="64" t="s">
        <v>6854</v>
      </c>
      <c r="L2268" s="65" t="s">
        <v>287</v>
      </c>
      <c r="N2268" s="64" t="s">
        <v>18</v>
      </c>
      <c r="O2268" s="66"/>
      <c r="P2268" s="66"/>
      <c r="T2268" s="66"/>
      <c r="U2268" s="65" t="s">
        <v>292</v>
      </c>
      <c r="V2268" s="65" t="s">
        <v>14413</v>
      </c>
      <c r="W2268" s="66"/>
      <c r="Y2268" s="66"/>
      <c r="Z2268" s="66"/>
      <c r="AA2268" s="65" t="s">
        <v>14382</v>
      </c>
      <c r="AQ2268" s="64">
        <v>1678.2</v>
      </c>
      <c r="AV2268" s="66"/>
      <c r="AX2268" s="66"/>
      <c r="AY2268" s="67" t="s">
        <v>16665</v>
      </c>
      <c r="BE2268" s="66"/>
    </row>
    <row r="2269" spans="1:58">
      <c r="A2269" s="9" t="str">
        <f t="shared" si="111"/>
        <v>2026-01</v>
      </c>
      <c r="B2269" s="9" t="str">
        <f>_xlfn.XLOOKUP(I2269,过机服务商重量差!A:A,过机服务商重量差!G:G)</f>
        <v>小旋风</v>
      </c>
      <c r="C2269" s="9" t="str">
        <f>IF(N2269="FBA","主营产品",IF(N2269="专线","专线",LOOKUP(1,0/((G2269&gt;=提成标准!D:D)*(G2269&lt;提成标准!E:E)),提成标准!C:C)))</f>
        <v>快递小货</v>
      </c>
      <c r="D2269" s="9">
        <f t="shared" si="112"/>
        <v>1</v>
      </c>
      <c r="E2269" s="9">
        <f>_xlfn.XLOOKUP(C2269,提成标准!C:C,提成标准!H:H,"")</f>
        <v>2</v>
      </c>
      <c r="F2269" s="9">
        <f t="shared" si="113"/>
        <v>2</v>
      </c>
      <c r="G2269" s="9">
        <f>_xlfn.XLOOKUP(I2269,过机服务商重量差!A:A,过机服务商重量差!L:L)</f>
        <v>2.1</v>
      </c>
      <c r="H2269" s="9" t="str">
        <f ca="1">IFERROR(LOOKUP(1,0/((B2269=名单!B:B)*(VALUE(AY2269)&gt;=名单!E:E)*(VALUE(AY2269)&lt;=名单!G:G)*(AA2269="正常走货")),名单!H:H),"否")</f>
        <v>否</v>
      </c>
      <c r="I2269" s="64" t="s">
        <v>6855</v>
      </c>
      <c r="J2269" s="64" t="s">
        <v>6857</v>
      </c>
      <c r="L2269" s="65" t="s">
        <v>28</v>
      </c>
      <c r="N2269" s="64" t="s">
        <v>18</v>
      </c>
      <c r="O2269" s="66"/>
      <c r="P2269" s="66"/>
      <c r="T2269" s="66"/>
      <c r="U2269" s="65" t="s">
        <v>30</v>
      </c>
      <c r="V2269" s="65" t="s">
        <v>14385</v>
      </c>
      <c r="W2269" s="66"/>
      <c r="Y2269" s="66"/>
      <c r="Z2269" s="66"/>
      <c r="AA2269" s="65" t="s">
        <v>14382</v>
      </c>
      <c r="AQ2269" s="64">
        <v>252</v>
      </c>
      <c r="AV2269" s="66"/>
      <c r="AW2269" s="66"/>
      <c r="AX2269" s="66"/>
      <c r="AY2269" s="67" t="s">
        <v>16666</v>
      </c>
      <c r="BE2269" s="66"/>
    </row>
    <row r="2270" spans="1:58">
      <c r="A2270" s="9" t="str">
        <f t="shared" si="111"/>
        <v>2026-01</v>
      </c>
      <c r="B2270" s="9" t="str">
        <f>_xlfn.XLOOKUP(I2270,过机服务商重量差!A:A,过机服务商重量差!G:G)</f>
        <v>小旋风</v>
      </c>
      <c r="C2270" s="9" t="str">
        <f>IF(N2270="FBA","主营产品",IF(N2270="专线","专线",LOOKUP(1,0/((G2270&gt;=提成标准!D:D)*(G2270&lt;提成标准!E:E)),提成标准!C:C)))</f>
        <v>快递小货</v>
      </c>
      <c r="D2270" s="9">
        <f t="shared" si="112"/>
        <v>1</v>
      </c>
      <c r="E2270" s="9">
        <f>_xlfn.XLOOKUP(C2270,提成标准!C:C,提成标准!H:H,"")</f>
        <v>2</v>
      </c>
      <c r="F2270" s="9">
        <f t="shared" si="113"/>
        <v>2</v>
      </c>
      <c r="G2270" s="9">
        <f>_xlfn.XLOOKUP(I2270,过机服务商重量差!A:A,过机服务商重量差!L:L)</f>
        <v>6</v>
      </c>
      <c r="H2270" s="9" t="str">
        <f ca="1">IFERROR(LOOKUP(1,0/((B2270=名单!B:B)*(VALUE(AY2270)&gt;=名单!E:E)*(VALUE(AY2270)&lt;=名单!G:G)*(AA2270="正常走货")),名单!H:H),"否")</f>
        <v>否</v>
      </c>
      <c r="I2270" s="64" t="s">
        <v>6858</v>
      </c>
      <c r="J2270" s="64" t="s">
        <v>6860</v>
      </c>
      <c r="L2270" s="64" t="s">
        <v>364</v>
      </c>
      <c r="N2270" s="64" t="s">
        <v>18</v>
      </c>
      <c r="O2270" s="66"/>
      <c r="P2270" s="66"/>
      <c r="T2270" s="66"/>
      <c r="U2270" s="65" t="s">
        <v>820</v>
      </c>
      <c r="V2270" s="65" t="s">
        <v>14410</v>
      </c>
      <c r="W2270" s="66"/>
      <c r="Y2270" s="66"/>
      <c r="Z2270" s="66"/>
      <c r="AA2270" s="65" t="s">
        <v>14382</v>
      </c>
      <c r="AQ2270" s="64">
        <v>100</v>
      </c>
      <c r="AU2270" s="66"/>
      <c r="AV2270" s="66"/>
      <c r="AX2270" s="66"/>
      <c r="AY2270" s="67" t="s">
        <v>16667</v>
      </c>
    </row>
    <row r="2271" spans="1:58">
      <c r="A2271" s="9" t="str">
        <f t="shared" si="111"/>
        <v>2026-01</v>
      </c>
      <c r="B2271" s="9" t="str">
        <f>_xlfn.XLOOKUP(I2271,过机服务商重量差!A:A,过机服务商重量差!G:G)</f>
        <v>帅时莹</v>
      </c>
      <c r="C2271" s="9" t="str">
        <f>IF(N2271="FBA","主营产品",IF(N2271="专线","专线",LOOKUP(1,0/((G2271&gt;=提成标准!D:D)*(G2271&lt;提成标准!E:E)),提成标准!C:C)))</f>
        <v>快递小货</v>
      </c>
      <c r="D2271" s="9">
        <f t="shared" si="112"/>
        <v>1</v>
      </c>
      <c r="E2271" s="9">
        <f>_xlfn.XLOOKUP(C2271,提成标准!C:C,提成标准!H:H,"")</f>
        <v>2</v>
      </c>
      <c r="F2271" s="9">
        <f t="shared" si="113"/>
        <v>2</v>
      </c>
      <c r="G2271" s="9">
        <f>_xlfn.XLOOKUP(I2271,过机服务商重量差!A:A,过机服务商重量差!L:L)</f>
        <v>4.5</v>
      </c>
      <c r="H2271" s="9" t="str">
        <f ca="1">IFERROR(LOOKUP(1,0/((B2271=名单!B:B)*(VALUE(AY2271)&gt;=名单!E:E)*(VALUE(AY2271)&lt;=名单!G:G)*(AA2271="正常走货")),名单!H:H),"否")</f>
        <v>否</v>
      </c>
      <c r="I2271" s="64" t="s">
        <v>6861</v>
      </c>
      <c r="J2271" s="64" t="s">
        <v>6863</v>
      </c>
      <c r="L2271" s="65" t="s">
        <v>586</v>
      </c>
      <c r="N2271" s="64" t="s">
        <v>18</v>
      </c>
      <c r="O2271" s="66"/>
      <c r="P2271" s="66"/>
      <c r="T2271" s="66"/>
      <c r="U2271" s="65" t="s">
        <v>191</v>
      </c>
      <c r="V2271" s="65" t="s">
        <v>14413</v>
      </c>
      <c r="W2271" s="66"/>
      <c r="Y2271" s="66"/>
      <c r="Z2271" s="66"/>
      <c r="AA2271" s="65" t="s">
        <v>14382</v>
      </c>
      <c r="AQ2271" s="64">
        <v>149.1</v>
      </c>
      <c r="AV2271" s="66"/>
      <c r="AX2271" s="66"/>
      <c r="AY2271" s="67" t="s">
        <v>16668</v>
      </c>
      <c r="BE2271" s="66"/>
    </row>
    <row r="2272" spans="1:58">
      <c r="A2272" s="9" t="str">
        <f t="shared" si="111"/>
        <v>2026-01</v>
      </c>
      <c r="B2272" s="9" t="str">
        <f>_xlfn.XLOOKUP(I2272,过机服务商重量差!A:A,过机服务商重量差!G:G)</f>
        <v>007</v>
      </c>
      <c r="C2272" s="9" t="str">
        <f>IF(N2272="FBA","主营产品",IF(N2272="专线","专线",LOOKUP(1,0/((G2272&gt;=提成标准!D:D)*(G2272&lt;提成标准!E:E)),提成标准!C:C)))</f>
        <v>快递大货</v>
      </c>
      <c r="D2272" s="9">
        <f t="shared" si="112"/>
        <v>49</v>
      </c>
      <c r="E2272" s="9">
        <f>_xlfn.XLOOKUP(C2272,提成标准!C:C,提成标准!H:H,"")</f>
        <v>0.1</v>
      </c>
      <c r="F2272" s="9">
        <f t="shared" si="113"/>
        <v>4.9</v>
      </c>
      <c r="G2272" s="9">
        <f>_xlfn.XLOOKUP(I2272,过机服务商重量差!A:A,过机服务商重量差!L:L)</f>
        <v>49</v>
      </c>
      <c r="H2272" s="9" t="str">
        <f ca="1">IFERROR(LOOKUP(1,0/((B2272=名单!B:B)*(VALUE(AY2272)&gt;=名单!E:E)*(VALUE(AY2272)&lt;=名单!G:G)*(AA2272="正常走货")),名单!H:H),"否")</f>
        <v>否</v>
      </c>
      <c r="I2272" s="64" t="s">
        <v>6864</v>
      </c>
      <c r="J2272" s="64" t="s">
        <v>6866</v>
      </c>
      <c r="L2272" s="65" t="s">
        <v>266</v>
      </c>
      <c r="N2272" s="64" t="s">
        <v>18</v>
      </c>
      <c r="O2272" s="66"/>
      <c r="P2272" s="66"/>
      <c r="T2272" s="66"/>
      <c r="U2272" s="65" t="s">
        <v>745</v>
      </c>
      <c r="V2272" s="65" t="s">
        <v>14410</v>
      </c>
      <c r="W2272" s="66"/>
      <c r="Y2272" s="66"/>
      <c r="Z2272" s="66"/>
      <c r="AA2272" s="65" t="s">
        <v>14382</v>
      </c>
      <c r="AQ2272" s="64">
        <v>421.4</v>
      </c>
      <c r="AV2272" s="66"/>
      <c r="AX2272" s="66"/>
      <c r="AY2272" s="67" t="s">
        <v>16669</v>
      </c>
      <c r="BE2272" s="66"/>
    </row>
    <row r="2273" spans="1:58">
      <c r="A2273" s="9" t="str">
        <f t="shared" si="111"/>
        <v>2026-01</v>
      </c>
      <c r="B2273" s="9" t="str">
        <f>_xlfn.XLOOKUP(I2273,过机服务商重量差!A:A,过机服务商重量差!G:G)</f>
        <v>玉麒麟</v>
      </c>
      <c r="C2273" s="9" t="str">
        <f>IF(N2273="FBA","主营产品",IF(N2273="专线","专线",LOOKUP(1,0/((G2273&gt;=提成标准!D:D)*(G2273&lt;提成标准!E:E)),提成标准!C:C)))</f>
        <v>快递小货</v>
      </c>
      <c r="D2273" s="9">
        <f t="shared" si="112"/>
        <v>1</v>
      </c>
      <c r="E2273" s="9">
        <f>_xlfn.XLOOKUP(C2273,提成标准!C:C,提成标准!H:H,"")</f>
        <v>2</v>
      </c>
      <c r="F2273" s="9">
        <f t="shared" si="113"/>
        <v>2</v>
      </c>
      <c r="G2273" s="9">
        <f>_xlfn.XLOOKUP(I2273,过机服务商重量差!A:A,过机服务商重量差!L:L)</f>
        <v>1.5</v>
      </c>
      <c r="H2273" s="9" t="str">
        <f ca="1">IFERROR(LOOKUP(1,0/((B2273=名单!B:B)*(VALUE(AY2273)&gt;=名单!E:E)*(VALUE(AY2273)&lt;=名单!G:G)*(AA2273="正常走货")),名单!H:H),"否")</f>
        <v>否</v>
      </c>
      <c r="I2273" s="64" t="s">
        <v>6867</v>
      </c>
      <c r="J2273" s="64" t="s">
        <v>6869</v>
      </c>
      <c r="L2273" s="65" t="s">
        <v>17</v>
      </c>
      <c r="N2273" s="64" t="s">
        <v>18</v>
      </c>
      <c r="O2273" s="66"/>
      <c r="P2273" s="66"/>
      <c r="T2273" s="66"/>
      <c r="U2273" s="65" t="s">
        <v>1269</v>
      </c>
      <c r="V2273" s="65" t="s">
        <v>14389</v>
      </c>
      <c r="W2273" s="66"/>
      <c r="Y2273" s="66"/>
      <c r="Z2273" s="66"/>
      <c r="AA2273" s="65" t="s">
        <v>14382</v>
      </c>
      <c r="AQ2273" s="64">
        <v>50.5</v>
      </c>
      <c r="AV2273" s="66"/>
      <c r="AX2273" s="66"/>
      <c r="AY2273" s="67" t="s">
        <v>16670</v>
      </c>
      <c r="BE2273" s="66"/>
    </row>
    <row r="2274" spans="1:58">
      <c r="A2274" s="9" t="str">
        <f t="shared" si="111"/>
        <v>2026-01</v>
      </c>
      <c r="B2274" s="9" t="str">
        <f>_xlfn.XLOOKUP(I2274,过机服务商重量差!A:A,过机服务商重量差!G:G)</f>
        <v>玉麒麟</v>
      </c>
      <c r="C2274" s="9" t="str">
        <f>IF(N2274="FBA","主营产品",IF(N2274="专线","专线",LOOKUP(1,0/((G2274&gt;=提成标准!D:D)*(G2274&lt;提成标准!E:E)),提成标准!C:C)))</f>
        <v>快递小货</v>
      </c>
      <c r="D2274" s="9">
        <f t="shared" si="112"/>
        <v>1</v>
      </c>
      <c r="E2274" s="9">
        <f>_xlfn.XLOOKUP(C2274,提成标准!C:C,提成标准!H:H,"")</f>
        <v>2</v>
      </c>
      <c r="F2274" s="9">
        <f t="shared" si="113"/>
        <v>2</v>
      </c>
      <c r="G2274" s="9">
        <f>_xlfn.XLOOKUP(I2274,过机服务商重量差!A:A,过机服务商重量差!L:L)</f>
        <v>2.5</v>
      </c>
      <c r="H2274" s="9" t="str">
        <f ca="1">IFERROR(LOOKUP(1,0/((B2274=名单!B:B)*(VALUE(AY2274)&gt;=名单!E:E)*(VALUE(AY2274)&lt;=名单!G:G)*(AA2274="正常走货")),名单!H:H),"否")</f>
        <v>否</v>
      </c>
      <c r="I2274" s="64" t="s">
        <v>6870</v>
      </c>
      <c r="J2274" s="64" t="s">
        <v>6870</v>
      </c>
      <c r="L2274" s="65" t="s">
        <v>17</v>
      </c>
      <c r="N2274" s="64" t="s">
        <v>18</v>
      </c>
      <c r="O2274" s="66"/>
      <c r="P2274" s="66"/>
      <c r="T2274" s="66"/>
      <c r="U2274" s="65" t="s">
        <v>120</v>
      </c>
      <c r="V2274" s="65" t="s">
        <v>14385</v>
      </c>
      <c r="W2274" s="66"/>
      <c r="Y2274" s="66"/>
      <c r="Z2274" s="66"/>
      <c r="AA2274" s="65" t="s">
        <v>14382</v>
      </c>
      <c r="AQ2274" s="64">
        <v>70</v>
      </c>
      <c r="AU2274" s="66"/>
      <c r="AV2274" s="66"/>
      <c r="AW2274" s="66"/>
      <c r="AX2274" s="66"/>
      <c r="AY2274" s="67" t="s">
        <v>16671</v>
      </c>
      <c r="BE2274" s="66"/>
    </row>
    <row r="2275" spans="1:58">
      <c r="A2275" s="9" t="str">
        <f t="shared" si="111"/>
        <v>2026-01</v>
      </c>
      <c r="B2275" s="9" t="str">
        <f>_xlfn.XLOOKUP(I2275,过机服务商重量差!A:A,过机服务商重量差!G:G)</f>
        <v>玉麒麟</v>
      </c>
      <c r="C2275" s="9" t="str">
        <f>IF(N2275="FBA","主营产品",IF(N2275="专线","专线",LOOKUP(1,0/((G2275&gt;=提成标准!D:D)*(G2275&lt;提成标准!E:E)),提成标准!C:C)))</f>
        <v>快递小货</v>
      </c>
      <c r="D2275" s="9">
        <f t="shared" si="112"/>
        <v>1</v>
      </c>
      <c r="E2275" s="9">
        <f>_xlfn.XLOOKUP(C2275,提成标准!C:C,提成标准!H:H,"")</f>
        <v>2</v>
      </c>
      <c r="F2275" s="9">
        <f t="shared" si="113"/>
        <v>2</v>
      </c>
      <c r="G2275" s="9">
        <f>_xlfn.XLOOKUP(I2275,过机服务商重量差!A:A,过机服务商重量差!L:L)</f>
        <v>19</v>
      </c>
      <c r="H2275" s="9" t="str">
        <f ca="1">IFERROR(LOOKUP(1,0/((B2275=名单!B:B)*(VALUE(AY2275)&gt;=名单!E:E)*(VALUE(AY2275)&lt;=名单!G:G)*(AA2275="正常走货")),名单!H:H),"否")</f>
        <v>否</v>
      </c>
      <c r="I2275" s="64" t="s">
        <v>6872</v>
      </c>
      <c r="J2275" s="64" t="s">
        <v>6874</v>
      </c>
      <c r="L2275" s="64" t="s">
        <v>17</v>
      </c>
      <c r="N2275" s="64" t="s">
        <v>18</v>
      </c>
      <c r="O2275" s="66"/>
      <c r="P2275" s="66"/>
      <c r="T2275" s="66"/>
      <c r="U2275" s="65" t="s">
        <v>246</v>
      </c>
      <c r="V2275" s="65" t="s">
        <v>14389</v>
      </c>
      <c r="W2275" s="66"/>
      <c r="Y2275" s="66"/>
      <c r="Z2275" s="66"/>
      <c r="AA2275" s="65" t="s">
        <v>14382</v>
      </c>
      <c r="AQ2275" s="64">
        <v>243.8</v>
      </c>
      <c r="AU2275" s="66"/>
      <c r="AV2275" s="66"/>
      <c r="AX2275" s="66"/>
      <c r="AY2275" s="67" t="s">
        <v>16672</v>
      </c>
    </row>
    <row r="2276" spans="1:58">
      <c r="A2276" s="9" t="str">
        <f t="shared" si="111"/>
        <v>2026-01</v>
      </c>
      <c r="B2276" s="9" t="str">
        <f>_xlfn.XLOOKUP(I2276,过机服务商重量差!A:A,过机服务商重量差!G:G)</f>
        <v>玉麒麟</v>
      </c>
      <c r="C2276" s="9" t="str">
        <f>IF(N2276="FBA","主营产品",IF(N2276="专线","专线",LOOKUP(1,0/((G2276&gt;=提成标准!D:D)*(G2276&lt;提成标准!E:E)),提成标准!C:C)))</f>
        <v>快递小货</v>
      </c>
      <c r="D2276" s="9">
        <f t="shared" si="112"/>
        <v>1</v>
      </c>
      <c r="E2276" s="9">
        <f>_xlfn.XLOOKUP(C2276,提成标准!C:C,提成标准!H:H,"")</f>
        <v>2</v>
      </c>
      <c r="F2276" s="9">
        <f t="shared" si="113"/>
        <v>2</v>
      </c>
      <c r="G2276" s="9">
        <f>_xlfn.XLOOKUP(I2276,过机服务商重量差!A:A,过机服务商重量差!L:L)</f>
        <v>16</v>
      </c>
      <c r="H2276" s="9" t="str">
        <f ca="1">IFERROR(LOOKUP(1,0/((B2276=名单!B:B)*(VALUE(AY2276)&gt;=名单!E:E)*(VALUE(AY2276)&lt;=名单!G:G)*(AA2276="正常走货")),名单!H:H),"否")</f>
        <v>否</v>
      </c>
      <c r="I2276" s="64" t="s">
        <v>6875</v>
      </c>
      <c r="J2276" s="64" t="s">
        <v>6877</v>
      </c>
      <c r="L2276" s="65" t="s">
        <v>17</v>
      </c>
      <c r="N2276" s="64" t="s">
        <v>18</v>
      </c>
      <c r="O2276" s="66"/>
      <c r="P2276" s="66"/>
      <c r="T2276" s="66"/>
      <c r="U2276" s="65" t="s">
        <v>540</v>
      </c>
      <c r="V2276" s="65" t="s">
        <v>14413</v>
      </c>
      <c r="W2276" s="66"/>
      <c r="Y2276" s="66"/>
      <c r="Z2276" s="66"/>
      <c r="AA2276" s="65" t="s">
        <v>14382</v>
      </c>
      <c r="AQ2276" s="64">
        <v>176.5</v>
      </c>
      <c r="AV2276" s="66"/>
      <c r="AX2276" s="66"/>
      <c r="AY2276" s="67" t="s">
        <v>16673</v>
      </c>
      <c r="BE2276" s="66"/>
      <c r="BF2276" s="66"/>
    </row>
    <row r="2277" spans="1:58">
      <c r="A2277" s="9" t="str">
        <f t="shared" si="111"/>
        <v>2026-01</v>
      </c>
      <c r="B2277" s="9" t="str">
        <f>_xlfn.XLOOKUP(I2277,过机服务商重量差!A:A,过机服务商重量差!G:G)</f>
        <v>帅时莹</v>
      </c>
      <c r="C2277" s="9" t="str">
        <f>IF(N2277="FBA","主营产品",IF(N2277="专线","专线",LOOKUP(1,0/((G2277&gt;=提成标准!D:D)*(G2277&lt;提成标准!E:E)),提成标准!C:C)))</f>
        <v>快递大货</v>
      </c>
      <c r="D2277" s="9">
        <f t="shared" si="112"/>
        <v>114</v>
      </c>
      <c r="E2277" s="9">
        <f>_xlfn.XLOOKUP(C2277,提成标准!C:C,提成标准!H:H,"")</f>
        <v>0.1</v>
      </c>
      <c r="F2277" s="9">
        <f t="shared" si="113"/>
        <v>11.4</v>
      </c>
      <c r="G2277" s="9">
        <f>_xlfn.XLOOKUP(I2277,过机服务商重量差!A:A,过机服务商重量差!L:L)</f>
        <v>114</v>
      </c>
      <c r="H2277" s="9" t="str">
        <f ca="1">IFERROR(LOOKUP(1,0/((B2277=名单!B:B)*(VALUE(AY2277)&gt;=名单!E:E)*(VALUE(AY2277)&lt;=名单!G:G)*(AA2277="正常走货")),名单!H:H),"否")</f>
        <v>否</v>
      </c>
      <c r="I2277" s="64" t="s">
        <v>6878</v>
      </c>
      <c r="J2277" s="64" t="s">
        <v>36</v>
      </c>
      <c r="L2277" s="65" t="s">
        <v>586</v>
      </c>
      <c r="N2277" s="64" t="s">
        <v>18</v>
      </c>
      <c r="O2277" s="66"/>
      <c r="P2277" s="66"/>
      <c r="T2277" s="66"/>
      <c r="U2277" s="65" t="s">
        <v>99</v>
      </c>
      <c r="V2277" s="65" t="s">
        <v>14413</v>
      </c>
      <c r="W2277" s="66"/>
      <c r="Y2277" s="66"/>
      <c r="Z2277" s="66"/>
      <c r="AA2277" s="65" t="s">
        <v>14437</v>
      </c>
      <c r="AQ2277" s="64">
        <v>0</v>
      </c>
      <c r="AU2277" s="66"/>
      <c r="AV2277" s="66"/>
      <c r="AX2277" s="66"/>
      <c r="AY2277" s="67" t="s">
        <v>16674</v>
      </c>
      <c r="BC2277" s="66"/>
      <c r="BE2277" s="66"/>
    </row>
    <row r="2278" spans="1:58">
      <c r="A2278" s="9" t="str">
        <f t="shared" si="111"/>
        <v>2026-01</v>
      </c>
      <c r="B2278" s="9" t="str">
        <f>_xlfn.XLOOKUP(I2278,过机服务商重量差!A:A,过机服务商重量差!G:G)</f>
        <v>玉麒麟</v>
      </c>
      <c r="C2278" s="9" t="str">
        <f>IF(N2278="FBA","主营产品",IF(N2278="专线","专线",LOOKUP(1,0/((G2278&gt;=提成标准!D:D)*(G2278&lt;提成标准!E:E)),提成标准!C:C)))</f>
        <v>快递小货</v>
      </c>
      <c r="D2278" s="9">
        <f t="shared" si="112"/>
        <v>1</v>
      </c>
      <c r="E2278" s="9">
        <f>_xlfn.XLOOKUP(C2278,提成标准!C:C,提成标准!H:H,"")</f>
        <v>2</v>
      </c>
      <c r="F2278" s="9">
        <f t="shared" si="113"/>
        <v>2</v>
      </c>
      <c r="G2278" s="9">
        <f>_xlfn.XLOOKUP(I2278,过机服务商重量差!A:A,过机服务商重量差!L:L)</f>
        <v>14.5</v>
      </c>
      <c r="H2278" s="9" t="str">
        <f ca="1">IFERROR(LOOKUP(1,0/((B2278=名单!B:B)*(VALUE(AY2278)&gt;=名单!E:E)*(VALUE(AY2278)&lt;=名单!G:G)*(AA2278="正常走货")),名单!H:H),"否")</f>
        <v>否</v>
      </c>
      <c r="I2278" s="64" t="s">
        <v>6880</v>
      </c>
      <c r="J2278" s="64" t="s">
        <v>6882</v>
      </c>
      <c r="L2278" s="65" t="s">
        <v>17</v>
      </c>
      <c r="N2278" s="64" t="s">
        <v>18</v>
      </c>
      <c r="O2278" s="66"/>
      <c r="P2278" s="66"/>
      <c r="T2278" s="66"/>
      <c r="U2278" s="65" t="s">
        <v>99</v>
      </c>
      <c r="V2278" s="65" t="s">
        <v>14413</v>
      </c>
      <c r="W2278" s="66"/>
      <c r="Y2278" s="66"/>
      <c r="Z2278" s="66"/>
      <c r="AA2278" s="65" t="s">
        <v>14382</v>
      </c>
      <c r="AQ2278" s="64">
        <v>123.3</v>
      </c>
      <c r="AV2278" s="66"/>
      <c r="AX2278" s="66"/>
      <c r="AY2278" s="67" t="s">
        <v>16675</v>
      </c>
      <c r="BE2278" s="66"/>
      <c r="BF2278" s="66"/>
    </row>
    <row r="2279" spans="1:58">
      <c r="A2279" s="9" t="str">
        <f t="shared" si="111"/>
        <v>2026-01</v>
      </c>
      <c r="B2279" s="9" t="str">
        <f>_xlfn.XLOOKUP(I2279,过机服务商重量差!A:A,过机服务商重量差!G:G)</f>
        <v>无崖子</v>
      </c>
      <c r="C2279" s="9" t="str">
        <f>IF(N2279="FBA","主营产品",IF(N2279="专线","专线",LOOKUP(1,0/((G2279&gt;=提成标准!D:D)*(G2279&lt;提成标准!E:E)),提成标准!C:C)))</f>
        <v>快递小货</v>
      </c>
      <c r="D2279" s="9">
        <f t="shared" si="112"/>
        <v>1</v>
      </c>
      <c r="E2279" s="9">
        <f>_xlfn.XLOOKUP(C2279,提成标准!C:C,提成标准!H:H,"")</f>
        <v>2</v>
      </c>
      <c r="F2279" s="9">
        <f t="shared" si="113"/>
        <v>2</v>
      </c>
      <c r="G2279" s="9">
        <f>_xlfn.XLOOKUP(I2279,过机服务商重量差!A:A,过机服务商重量差!L:L)</f>
        <v>8.5</v>
      </c>
      <c r="H2279" s="9" t="str">
        <f ca="1">IFERROR(LOOKUP(1,0/((B2279=名单!B:B)*(VALUE(AY2279)&gt;=名单!E:E)*(VALUE(AY2279)&lt;=名单!G:G)*(AA2279="正常走货")),名单!H:H),"否")</f>
        <v>是</v>
      </c>
      <c r="I2279" s="64" t="s">
        <v>6883</v>
      </c>
      <c r="J2279" s="64" t="s">
        <v>6885</v>
      </c>
      <c r="L2279" s="65" t="s">
        <v>845</v>
      </c>
      <c r="N2279" s="64" t="s">
        <v>18</v>
      </c>
      <c r="O2279" s="66"/>
      <c r="P2279" s="66"/>
      <c r="T2279" s="66"/>
      <c r="U2279" s="65" t="s">
        <v>211</v>
      </c>
      <c r="V2279" s="65" t="s">
        <v>14410</v>
      </c>
      <c r="W2279" s="66"/>
      <c r="Y2279" s="66"/>
      <c r="Z2279" s="66"/>
      <c r="AA2279" s="65" t="s">
        <v>14382</v>
      </c>
      <c r="AQ2279" s="64">
        <v>0</v>
      </c>
      <c r="AV2279" s="66"/>
      <c r="AX2279" s="66"/>
      <c r="AY2279" s="67" t="s">
        <v>16676</v>
      </c>
      <c r="BE2279" s="66"/>
      <c r="BF2279" s="66"/>
    </row>
    <row r="2280" spans="1:58">
      <c r="A2280" s="9" t="str">
        <f t="shared" si="111"/>
        <v>2026-01</v>
      </c>
      <c r="B2280" s="9" t="str">
        <f>_xlfn.XLOOKUP(I2280,过机服务商重量差!A:A,过机服务商重量差!G:G)</f>
        <v>玉麒麟</v>
      </c>
      <c r="C2280" s="9" t="str">
        <f>IF(N2280="FBA","主营产品",IF(N2280="专线","专线",LOOKUP(1,0/((G2280&gt;=提成标准!D:D)*(G2280&lt;提成标准!E:E)),提成标准!C:C)))</f>
        <v>快递小货</v>
      </c>
      <c r="D2280" s="9">
        <f t="shared" si="112"/>
        <v>1</v>
      </c>
      <c r="E2280" s="9">
        <f>_xlfn.XLOOKUP(C2280,提成标准!C:C,提成标准!H:H,"")</f>
        <v>2</v>
      </c>
      <c r="F2280" s="9">
        <f t="shared" si="113"/>
        <v>2</v>
      </c>
      <c r="G2280" s="9">
        <f>_xlfn.XLOOKUP(I2280,过机服务商重量差!A:A,过机服务商重量差!L:L)</f>
        <v>10</v>
      </c>
      <c r="H2280" s="9" t="str">
        <f ca="1">IFERROR(LOOKUP(1,0/((B2280=名单!B:B)*(VALUE(AY2280)&gt;=名单!E:E)*(VALUE(AY2280)&lt;=名单!G:G)*(AA2280="正常走货")),名单!H:H),"否")</f>
        <v>否</v>
      </c>
      <c r="I2280" s="64" t="s">
        <v>6886</v>
      </c>
      <c r="J2280" s="64" t="s">
        <v>6888</v>
      </c>
      <c r="L2280" s="65" t="s">
        <v>17</v>
      </c>
      <c r="N2280" s="64" t="s">
        <v>18</v>
      </c>
      <c r="O2280" s="66"/>
      <c r="P2280" s="66"/>
      <c r="T2280" s="66"/>
      <c r="U2280" s="65" t="s">
        <v>1218</v>
      </c>
      <c r="V2280" s="65" t="s">
        <v>14581</v>
      </c>
      <c r="W2280" s="66"/>
      <c r="Y2280" s="66"/>
      <c r="Z2280" s="66"/>
      <c r="AA2280" s="65" t="s">
        <v>14382</v>
      </c>
      <c r="AQ2280" s="64">
        <v>107.2</v>
      </c>
      <c r="AV2280" s="66"/>
      <c r="AX2280" s="66"/>
      <c r="AY2280" s="67" t="s">
        <v>16677</v>
      </c>
      <c r="BE2280" s="66"/>
      <c r="BF2280" s="66"/>
    </row>
    <row r="2281" spans="1:58">
      <c r="A2281" s="9" t="str">
        <f t="shared" si="111"/>
        <v>2026-01</v>
      </c>
      <c r="B2281" s="9" t="str">
        <f>_xlfn.XLOOKUP(I2281,过机服务商重量差!A:A,过机服务商重量差!G:G)</f>
        <v>风清扬</v>
      </c>
      <c r="C2281" s="9" t="str">
        <f>IF(N2281="FBA","主营产品",IF(N2281="专线","专线",LOOKUP(1,0/((G2281&gt;=提成标准!D:D)*(G2281&lt;提成标准!E:E)),提成标准!C:C)))</f>
        <v>快递大货</v>
      </c>
      <c r="D2281" s="9">
        <f t="shared" si="112"/>
        <v>64</v>
      </c>
      <c r="E2281" s="9">
        <f>_xlfn.XLOOKUP(C2281,提成标准!C:C,提成标准!H:H,"")</f>
        <v>0.1</v>
      </c>
      <c r="F2281" s="9">
        <f t="shared" si="113"/>
        <v>6.4</v>
      </c>
      <c r="G2281" s="9">
        <f>_xlfn.XLOOKUP(I2281,过机服务商重量差!A:A,过机服务商重量差!L:L)</f>
        <v>64</v>
      </c>
      <c r="H2281" s="9" t="str">
        <f ca="1">IFERROR(LOOKUP(1,0/((B2281=名单!B:B)*(VALUE(AY2281)&gt;=名单!E:E)*(VALUE(AY2281)&lt;=名单!G:G)*(AA2281="正常走货")),名单!H:H),"否")</f>
        <v>否</v>
      </c>
      <c r="I2281" s="64" t="s">
        <v>6889</v>
      </c>
      <c r="J2281" s="64" t="s">
        <v>6891</v>
      </c>
      <c r="L2281" s="65" t="s">
        <v>231</v>
      </c>
      <c r="N2281" s="64" t="s">
        <v>18</v>
      </c>
      <c r="O2281" s="66"/>
      <c r="P2281" s="66"/>
      <c r="T2281" s="66"/>
      <c r="U2281" s="65" t="s">
        <v>390</v>
      </c>
      <c r="V2281" s="65" t="s">
        <v>14389</v>
      </c>
      <c r="W2281" s="66"/>
      <c r="Y2281" s="66"/>
      <c r="Z2281" s="66"/>
      <c r="AA2281" s="65" t="s">
        <v>14382</v>
      </c>
      <c r="AQ2281" s="64">
        <v>176</v>
      </c>
      <c r="AU2281" s="66"/>
      <c r="AV2281" s="66"/>
      <c r="AW2281" s="66"/>
      <c r="AX2281" s="66"/>
      <c r="AY2281" s="67" t="s">
        <v>16678</v>
      </c>
      <c r="BC2281" s="66"/>
      <c r="BE2281" s="66"/>
    </row>
    <row r="2282" spans="1:58">
      <c r="A2282" s="9" t="str">
        <f t="shared" si="111"/>
        <v>2026-01</v>
      </c>
      <c r="B2282" s="9" t="str">
        <f>_xlfn.XLOOKUP(I2282,过机服务商重量差!A:A,过机服务商重量差!G:G)</f>
        <v>玉麒麟</v>
      </c>
      <c r="C2282" s="9" t="str">
        <f>IF(N2282="FBA","主营产品",IF(N2282="专线","专线",LOOKUP(1,0/((G2282&gt;=提成标准!D:D)*(G2282&lt;提成标准!E:E)),提成标准!C:C)))</f>
        <v>快递大货</v>
      </c>
      <c r="D2282" s="9">
        <f t="shared" si="112"/>
        <v>33</v>
      </c>
      <c r="E2282" s="9">
        <f>_xlfn.XLOOKUP(C2282,提成标准!C:C,提成标准!H:H,"")</f>
        <v>0.1</v>
      </c>
      <c r="F2282" s="9">
        <f t="shared" si="113"/>
        <v>3.3</v>
      </c>
      <c r="G2282" s="9">
        <f>_xlfn.XLOOKUP(I2282,过机服务商重量差!A:A,过机服务商重量差!L:L)</f>
        <v>33</v>
      </c>
      <c r="H2282" s="9" t="str">
        <f ca="1">IFERROR(LOOKUP(1,0/((B2282=名单!B:B)*(VALUE(AY2282)&gt;=名单!E:E)*(VALUE(AY2282)&lt;=名单!G:G)*(AA2282="正常走货")),名单!H:H),"否")</f>
        <v>否</v>
      </c>
      <c r="I2282" s="64" t="s">
        <v>6892</v>
      </c>
      <c r="J2282" s="64" t="s">
        <v>6894</v>
      </c>
      <c r="L2282" s="65" t="s">
        <v>17</v>
      </c>
      <c r="N2282" s="64" t="s">
        <v>18</v>
      </c>
      <c r="O2282" s="66"/>
      <c r="P2282" s="66"/>
      <c r="T2282" s="66"/>
      <c r="U2282" s="65" t="s">
        <v>540</v>
      </c>
      <c r="V2282" s="65" t="s">
        <v>14413</v>
      </c>
      <c r="W2282" s="66"/>
      <c r="Y2282" s="66"/>
      <c r="Z2282" s="66"/>
      <c r="AA2282" s="65" t="s">
        <v>14382</v>
      </c>
      <c r="AQ2282" s="64">
        <v>347.27</v>
      </c>
      <c r="AU2282" s="66"/>
      <c r="AV2282" s="66"/>
      <c r="AW2282" s="66"/>
      <c r="AX2282" s="66"/>
      <c r="AY2282" s="67" t="s">
        <v>16679</v>
      </c>
      <c r="BC2282" s="66"/>
      <c r="BE2282" s="66"/>
    </row>
    <row r="2283" spans="1:58">
      <c r="A2283" s="9" t="str">
        <f t="shared" si="111"/>
        <v>2026-01</v>
      </c>
      <c r="B2283" s="9" t="str">
        <f>_xlfn.XLOOKUP(I2283,过机服务商重量差!A:A,过机服务商重量差!G:G)</f>
        <v>玉麒麟</v>
      </c>
      <c r="C2283" s="9" t="str">
        <f>IF(N2283="FBA","主营产品",IF(N2283="专线","专线",LOOKUP(1,0/((G2283&gt;=提成标准!D:D)*(G2283&lt;提成标准!E:E)),提成标准!C:C)))</f>
        <v>快递大货</v>
      </c>
      <c r="D2283" s="9">
        <f t="shared" si="112"/>
        <v>21</v>
      </c>
      <c r="E2283" s="9">
        <f>_xlfn.XLOOKUP(C2283,提成标准!C:C,提成标准!H:H,"")</f>
        <v>0.1</v>
      </c>
      <c r="F2283" s="9">
        <f t="shared" si="113"/>
        <v>2.1</v>
      </c>
      <c r="G2283" s="9">
        <f>_xlfn.XLOOKUP(I2283,过机服务商重量差!A:A,过机服务商重量差!L:L)</f>
        <v>21</v>
      </c>
      <c r="H2283" s="9" t="str">
        <f ca="1">IFERROR(LOOKUP(1,0/((B2283=名单!B:B)*(VALUE(AY2283)&gt;=名单!E:E)*(VALUE(AY2283)&lt;=名单!G:G)*(AA2283="正常走货")),名单!H:H),"否")</f>
        <v>否</v>
      </c>
      <c r="I2283" s="64" t="s">
        <v>6895</v>
      </c>
      <c r="J2283" s="64" t="s">
        <v>6897</v>
      </c>
      <c r="L2283" s="65" t="s">
        <v>17</v>
      </c>
      <c r="N2283" s="64" t="s">
        <v>18</v>
      </c>
      <c r="O2283" s="66"/>
      <c r="P2283" s="66"/>
      <c r="T2283" s="66"/>
      <c r="U2283" s="65" t="s">
        <v>145</v>
      </c>
      <c r="V2283" s="65" t="s">
        <v>14410</v>
      </c>
      <c r="W2283" s="66"/>
      <c r="Y2283" s="66"/>
      <c r="Z2283" s="66"/>
      <c r="AA2283" s="65" t="s">
        <v>14382</v>
      </c>
      <c r="AQ2283" s="64">
        <v>434.1</v>
      </c>
      <c r="AU2283" s="66"/>
      <c r="AV2283" s="66"/>
      <c r="AW2283" s="66"/>
      <c r="AX2283" s="66"/>
      <c r="AY2283" s="67" t="s">
        <v>16680</v>
      </c>
      <c r="BC2283" s="66"/>
      <c r="BE2283" s="66"/>
    </row>
    <row r="2284" spans="1:58">
      <c r="A2284" s="9" t="str">
        <f t="shared" si="111"/>
        <v>2026-01</v>
      </c>
      <c r="B2284" s="9" t="str">
        <f>_xlfn.XLOOKUP(I2284,过机服务商重量差!A:A,过机服务商重量差!G:G)</f>
        <v>玉麒麟</v>
      </c>
      <c r="C2284" s="9" t="str">
        <f>IF(N2284="FBA","主营产品",IF(N2284="专线","专线",LOOKUP(1,0/((G2284&gt;=提成标准!D:D)*(G2284&lt;提成标准!E:E)),提成标准!C:C)))</f>
        <v>快递大货</v>
      </c>
      <c r="D2284" s="9">
        <f t="shared" si="112"/>
        <v>25</v>
      </c>
      <c r="E2284" s="9">
        <f>_xlfn.XLOOKUP(C2284,提成标准!C:C,提成标准!H:H,"")</f>
        <v>0.1</v>
      </c>
      <c r="F2284" s="9">
        <f t="shared" si="113"/>
        <v>2.5</v>
      </c>
      <c r="G2284" s="9">
        <f>_xlfn.XLOOKUP(I2284,过机服务商重量差!A:A,过机服务商重量差!L:L)</f>
        <v>25</v>
      </c>
      <c r="H2284" s="9" t="str">
        <f ca="1">IFERROR(LOOKUP(1,0/((B2284=名单!B:B)*(VALUE(AY2284)&gt;=名单!E:E)*(VALUE(AY2284)&lt;=名单!G:G)*(AA2284="正常走货")),名单!H:H),"否")</f>
        <v>否</v>
      </c>
      <c r="I2284" s="64" t="s">
        <v>6898</v>
      </c>
      <c r="J2284" s="64" t="s">
        <v>6900</v>
      </c>
      <c r="L2284" s="65" t="s">
        <v>24</v>
      </c>
      <c r="N2284" s="64" t="s">
        <v>18</v>
      </c>
      <c r="O2284" s="66"/>
      <c r="P2284" s="66"/>
      <c r="T2284" s="66"/>
      <c r="U2284" s="65" t="s">
        <v>246</v>
      </c>
      <c r="V2284" s="65" t="s">
        <v>14389</v>
      </c>
      <c r="W2284" s="66"/>
      <c r="Y2284" s="66"/>
      <c r="Z2284" s="66"/>
      <c r="AA2284" s="65" t="s">
        <v>14382</v>
      </c>
      <c r="AQ2284" s="64">
        <v>351.1</v>
      </c>
      <c r="AV2284" s="66"/>
      <c r="AX2284" s="66"/>
      <c r="AY2284" s="67" t="s">
        <v>16681</v>
      </c>
      <c r="BC2284" s="66"/>
      <c r="BE2284" s="66"/>
    </row>
    <row r="2285" spans="1:58">
      <c r="A2285" s="9" t="str">
        <f t="shared" si="111"/>
        <v>2026-01</v>
      </c>
      <c r="B2285" s="9" t="str">
        <f>_xlfn.XLOOKUP(I2285,过机服务商重量差!A:A,过机服务商重量差!G:G)</f>
        <v>玉麒麟</v>
      </c>
      <c r="C2285" s="9" t="str">
        <f>IF(N2285="FBA","主营产品",IF(N2285="专线","专线",LOOKUP(1,0/((G2285&gt;=提成标准!D:D)*(G2285&lt;提成标准!E:E)),提成标准!C:C)))</f>
        <v>快递大货</v>
      </c>
      <c r="D2285" s="9">
        <f t="shared" si="112"/>
        <v>24</v>
      </c>
      <c r="E2285" s="9">
        <f>_xlfn.XLOOKUP(C2285,提成标准!C:C,提成标准!H:H,"")</f>
        <v>0.1</v>
      </c>
      <c r="F2285" s="9">
        <f t="shared" si="113"/>
        <v>2.4</v>
      </c>
      <c r="G2285" s="9">
        <f>_xlfn.XLOOKUP(I2285,过机服务商重量差!A:A,过机服务商重量差!L:L)</f>
        <v>24</v>
      </c>
      <c r="H2285" s="9" t="str">
        <f ca="1">IFERROR(LOOKUP(1,0/((B2285=名单!B:B)*(VALUE(AY2285)&gt;=名单!E:E)*(VALUE(AY2285)&lt;=名单!G:G)*(AA2285="正常走货")),名单!H:H),"否")</f>
        <v>否</v>
      </c>
      <c r="I2285" s="64" t="s">
        <v>6901</v>
      </c>
      <c r="J2285" s="64" t="s">
        <v>6903</v>
      </c>
      <c r="L2285" s="65" t="s">
        <v>24</v>
      </c>
      <c r="N2285" s="64" t="s">
        <v>18</v>
      </c>
      <c r="O2285" s="66"/>
      <c r="P2285" s="66"/>
      <c r="T2285" s="66"/>
      <c r="U2285" s="65" t="s">
        <v>246</v>
      </c>
      <c r="V2285" s="65" t="s">
        <v>14389</v>
      </c>
      <c r="W2285" s="66"/>
      <c r="Y2285" s="66"/>
      <c r="Z2285" s="66"/>
      <c r="AA2285" s="65" t="s">
        <v>14382</v>
      </c>
      <c r="AQ2285" s="64">
        <v>403.6</v>
      </c>
      <c r="AV2285" s="66"/>
      <c r="AX2285" s="66"/>
      <c r="AY2285" s="67" t="s">
        <v>16682</v>
      </c>
      <c r="BE2285" s="66"/>
    </row>
    <row r="2286" spans="1:58">
      <c r="A2286" s="9" t="str">
        <f t="shared" si="111"/>
        <v>2026-01</v>
      </c>
      <c r="B2286" s="9" t="str">
        <f>_xlfn.XLOOKUP(I2286,过机服务商重量差!A:A,过机服务商重量差!G:G)</f>
        <v>玉麒麟</v>
      </c>
      <c r="C2286" s="9" t="str">
        <f>IF(N2286="FBA","主营产品",IF(N2286="专线","专线",LOOKUP(1,0/((G2286&gt;=提成标准!D:D)*(G2286&lt;提成标准!E:E)),提成标准!C:C)))</f>
        <v>快递大货</v>
      </c>
      <c r="D2286" s="9">
        <f t="shared" si="112"/>
        <v>25</v>
      </c>
      <c r="E2286" s="9">
        <f>_xlfn.XLOOKUP(C2286,提成标准!C:C,提成标准!H:H,"")</f>
        <v>0.1</v>
      </c>
      <c r="F2286" s="9">
        <f t="shared" si="113"/>
        <v>2.5</v>
      </c>
      <c r="G2286" s="9">
        <f>_xlfn.XLOOKUP(I2286,过机服务商重量差!A:A,过机服务商重量差!L:L)</f>
        <v>25</v>
      </c>
      <c r="H2286" s="9" t="str">
        <f ca="1">IFERROR(LOOKUP(1,0/((B2286=名单!B:B)*(VALUE(AY2286)&gt;=名单!E:E)*(VALUE(AY2286)&lt;=名单!G:G)*(AA2286="正常走货")),名单!H:H),"否")</f>
        <v>否</v>
      </c>
      <c r="I2286" s="64" t="s">
        <v>6904</v>
      </c>
      <c r="J2286" s="64" t="s">
        <v>6906</v>
      </c>
      <c r="L2286" s="65" t="s">
        <v>24</v>
      </c>
      <c r="N2286" s="64" t="s">
        <v>18</v>
      </c>
      <c r="O2286" s="66"/>
      <c r="P2286" s="66"/>
      <c r="T2286" s="66"/>
      <c r="U2286" s="65" t="s">
        <v>246</v>
      </c>
      <c r="V2286" s="64" t="s">
        <v>14389</v>
      </c>
      <c r="W2286" s="66"/>
      <c r="Y2286" s="66"/>
      <c r="Z2286" s="66"/>
      <c r="AA2286" s="65" t="s">
        <v>14382</v>
      </c>
      <c r="AQ2286" s="64">
        <v>293.1</v>
      </c>
      <c r="AV2286" s="66"/>
      <c r="AW2286" s="66"/>
      <c r="AX2286" s="66"/>
      <c r="AY2286" s="67" t="s">
        <v>16683</v>
      </c>
      <c r="BE2286" s="66"/>
    </row>
    <row r="2287" spans="1:58">
      <c r="A2287" s="9" t="str">
        <f t="shared" si="111"/>
        <v>2026-01</v>
      </c>
      <c r="B2287" s="9" t="str">
        <f>_xlfn.XLOOKUP(I2287,过机服务商重量差!A:A,过机服务商重量差!G:G)</f>
        <v>玉麒麟</v>
      </c>
      <c r="C2287" s="9" t="str">
        <f>IF(N2287="FBA","主营产品",IF(N2287="专线","专线",LOOKUP(1,0/((G2287&gt;=提成标准!D:D)*(G2287&lt;提成标准!E:E)),提成标准!C:C)))</f>
        <v>快递大货</v>
      </c>
      <c r="D2287" s="9">
        <f t="shared" si="112"/>
        <v>25</v>
      </c>
      <c r="E2287" s="9">
        <f>_xlfn.XLOOKUP(C2287,提成标准!C:C,提成标准!H:H,"")</f>
        <v>0.1</v>
      </c>
      <c r="F2287" s="9">
        <f t="shared" si="113"/>
        <v>2.5</v>
      </c>
      <c r="G2287" s="9">
        <f>_xlfn.XLOOKUP(I2287,过机服务商重量差!A:A,过机服务商重量差!L:L)</f>
        <v>25</v>
      </c>
      <c r="H2287" s="9" t="str">
        <f ca="1">IFERROR(LOOKUP(1,0/((B2287=名单!B:B)*(VALUE(AY2287)&gt;=名单!E:E)*(VALUE(AY2287)&lt;=名单!G:G)*(AA2287="正常走货")),名单!H:H),"否")</f>
        <v>否</v>
      </c>
      <c r="I2287" s="64" t="s">
        <v>6907</v>
      </c>
      <c r="J2287" s="64" t="s">
        <v>6909</v>
      </c>
      <c r="L2287" s="65" t="s">
        <v>24</v>
      </c>
      <c r="N2287" s="64" t="s">
        <v>18</v>
      </c>
      <c r="O2287" s="66"/>
      <c r="P2287" s="66"/>
      <c r="T2287" s="66"/>
      <c r="U2287" s="65" t="s">
        <v>246</v>
      </c>
      <c r="V2287" s="65" t="s">
        <v>14389</v>
      </c>
      <c r="W2287" s="66"/>
      <c r="Y2287" s="66"/>
      <c r="Z2287" s="66"/>
      <c r="AA2287" s="65" t="s">
        <v>14382</v>
      </c>
      <c r="AB2287" s="66"/>
      <c r="AQ2287" s="64">
        <v>351.1</v>
      </c>
      <c r="AV2287" s="66"/>
      <c r="AX2287" s="66"/>
      <c r="AY2287" s="67" t="s">
        <v>16684</v>
      </c>
      <c r="BC2287" s="66"/>
      <c r="BE2287" s="66"/>
    </row>
    <row r="2288" spans="1:58">
      <c r="A2288" s="9" t="str">
        <f t="shared" si="111"/>
        <v>2026-01</v>
      </c>
      <c r="B2288" s="9" t="str">
        <f>_xlfn.XLOOKUP(I2288,过机服务商重量差!A:A,过机服务商重量差!G:G)</f>
        <v>风清扬</v>
      </c>
      <c r="C2288" s="9" t="str">
        <f>IF(N2288="FBA","主营产品",IF(N2288="专线","专线",LOOKUP(1,0/((G2288&gt;=提成标准!D:D)*(G2288&lt;提成标准!E:E)),提成标准!C:C)))</f>
        <v>快递大货</v>
      </c>
      <c r="D2288" s="9">
        <f t="shared" si="112"/>
        <v>131</v>
      </c>
      <c r="E2288" s="9">
        <f>_xlfn.XLOOKUP(C2288,提成标准!C:C,提成标准!H:H,"")</f>
        <v>0.1</v>
      </c>
      <c r="F2288" s="9">
        <f t="shared" si="113"/>
        <v>13.1</v>
      </c>
      <c r="G2288" s="9">
        <f>_xlfn.XLOOKUP(I2288,过机服务商重量差!A:A,过机服务商重量差!L:L)</f>
        <v>131</v>
      </c>
      <c r="H2288" s="9" t="str">
        <f ca="1">IFERROR(LOOKUP(1,0/((B2288=名单!B:B)*(VALUE(AY2288)&gt;=名单!E:E)*(VALUE(AY2288)&lt;=名单!G:G)*(AA2288="正常走货")),名单!H:H),"否")</f>
        <v>否</v>
      </c>
      <c r="I2288" s="64" t="s">
        <v>6910</v>
      </c>
      <c r="J2288" s="64" t="s">
        <v>6912</v>
      </c>
      <c r="L2288" s="65" t="s">
        <v>144</v>
      </c>
      <c r="N2288" s="64" t="s">
        <v>18</v>
      </c>
      <c r="O2288" s="66"/>
      <c r="P2288" s="66"/>
      <c r="T2288" s="66"/>
      <c r="U2288" s="65" t="s">
        <v>152</v>
      </c>
      <c r="V2288" s="65" t="s">
        <v>14385</v>
      </c>
      <c r="W2288" s="66"/>
      <c r="Y2288" s="66"/>
      <c r="Z2288" s="66"/>
      <c r="AA2288" s="65" t="s">
        <v>14382</v>
      </c>
      <c r="AQ2288" s="64">
        <v>250</v>
      </c>
      <c r="AU2288" s="66"/>
      <c r="AV2288" s="66"/>
      <c r="AW2288" s="66"/>
      <c r="AX2288" s="66"/>
      <c r="AY2288" s="67" t="s">
        <v>16685</v>
      </c>
      <c r="BE2288" s="66"/>
    </row>
    <row r="2289" spans="1:58">
      <c r="A2289" s="9" t="str">
        <f t="shared" si="111"/>
        <v>2026-01</v>
      </c>
      <c r="B2289" s="9" t="str">
        <f>_xlfn.XLOOKUP(I2289,过机服务商重量差!A:A,过机服务商重量差!G:G)</f>
        <v>007</v>
      </c>
      <c r="C2289" s="9" t="str">
        <f>IF(N2289="FBA","主营产品",IF(N2289="专线","专线",LOOKUP(1,0/((G2289&gt;=提成标准!D:D)*(G2289&lt;提成标准!E:E)),提成标准!C:C)))</f>
        <v>快递大货</v>
      </c>
      <c r="D2289" s="9">
        <f t="shared" si="112"/>
        <v>48</v>
      </c>
      <c r="E2289" s="9">
        <f>_xlfn.XLOOKUP(C2289,提成标准!C:C,提成标准!H:H,"")</f>
        <v>0.1</v>
      </c>
      <c r="F2289" s="9">
        <f t="shared" si="113"/>
        <v>4.8</v>
      </c>
      <c r="G2289" s="9">
        <f>_xlfn.XLOOKUP(I2289,过机服务商重量差!A:A,过机服务商重量差!L:L)</f>
        <v>48</v>
      </c>
      <c r="H2289" s="9" t="str">
        <f ca="1">IFERROR(LOOKUP(1,0/((B2289=名单!B:B)*(VALUE(AY2289)&gt;=名单!E:E)*(VALUE(AY2289)&lt;=名单!G:G)*(AA2289="正常走货")),名单!H:H),"否")</f>
        <v>否</v>
      </c>
      <c r="I2289" s="64" t="s">
        <v>6913</v>
      </c>
      <c r="J2289" s="64" t="s">
        <v>6915</v>
      </c>
      <c r="L2289" s="65" t="s">
        <v>266</v>
      </c>
      <c r="N2289" s="64" t="s">
        <v>18</v>
      </c>
      <c r="O2289" s="66"/>
      <c r="P2289" s="66"/>
      <c r="T2289" s="66"/>
      <c r="U2289" s="65" t="s">
        <v>687</v>
      </c>
      <c r="V2289" s="65" t="s">
        <v>14410</v>
      </c>
      <c r="W2289" s="66"/>
      <c r="Y2289" s="66"/>
      <c r="Z2289" s="66"/>
      <c r="AA2289" s="65" t="s">
        <v>14382</v>
      </c>
      <c r="AQ2289" s="64">
        <v>412.8</v>
      </c>
      <c r="AU2289" s="66"/>
      <c r="AV2289" s="66"/>
      <c r="AW2289" s="66"/>
      <c r="AX2289" s="66"/>
      <c r="AY2289" s="67" t="s">
        <v>16686</v>
      </c>
      <c r="BE2289" s="66"/>
      <c r="BF2289" s="66"/>
    </row>
    <row r="2290" spans="1:58">
      <c r="A2290" s="9" t="str">
        <f t="shared" si="111"/>
        <v>2026-01</v>
      </c>
      <c r="B2290" s="9" t="str">
        <f>_xlfn.XLOOKUP(I2290,过机服务商重量差!A:A,过机服务商重量差!G:G)</f>
        <v>风清扬</v>
      </c>
      <c r="C2290" s="9" t="str">
        <f>IF(N2290="FBA","主营产品",IF(N2290="专线","专线",LOOKUP(1,0/((G2290&gt;=提成标准!D:D)*(G2290&lt;提成标准!E:E)),提成标准!C:C)))</f>
        <v>快递大货</v>
      </c>
      <c r="D2290" s="9">
        <f t="shared" si="112"/>
        <v>67</v>
      </c>
      <c r="E2290" s="9">
        <f>_xlfn.XLOOKUP(C2290,提成标准!C:C,提成标准!H:H,"")</f>
        <v>0.1</v>
      </c>
      <c r="F2290" s="9">
        <f t="shared" si="113"/>
        <v>6.7</v>
      </c>
      <c r="G2290" s="9">
        <f>_xlfn.XLOOKUP(I2290,过机服务商重量差!A:A,过机服务商重量差!L:L)</f>
        <v>67</v>
      </c>
      <c r="H2290" s="9" t="str">
        <f ca="1">IFERROR(LOOKUP(1,0/((B2290=名单!B:B)*(VALUE(AY2290)&gt;=名单!E:E)*(VALUE(AY2290)&lt;=名单!G:G)*(AA2290="正常走货")),名单!H:H),"否")</f>
        <v>否</v>
      </c>
      <c r="I2290" s="64" t="s">
        <v>6916</v>
      </c>
      <c r="J2290" s="64" t="s">
        <v>6918</v>
      </c>
      <c r="L2290" s="65" t="s">
        <v>5040</v>
      </c>
      <c r="N2290" s="64" t="s">
        <v>18</v>
      </c>
      <c r="O2290" s="66"/>
      <c r="P2290" s="66"/>
      <c r="T2290" s="66"/>
      <c r="U2290" s="65" t="s">
        <v>191</v>
      </c>
      <c r="V2290" s="65" t="s">
        <v>14413</v>
      </c>
      <c r="W2290" s="66"/>
      <c r="Y2290" s="66"/>
      <c r="Z2290" s="66"/>
      <c r="AA2290" s="65" t="s">
        <v>14382</v>
      </c>
      <c r="AQ2290" s="64">
        <v>988</v>
      </c>
      <c r="AV2290" s="66"/>
      <c r="AX2290" s="66"/>
      <c r="AY2290" s="67" t="s">
        <v>16687</v>
      </c>
      <c r="BE2290" s="66"/>
    </row>
    <row r="2291" spans="1:58">
      <c r="A2291" s="9" t="str">
        <f t="shared" si="111"/>
        <v>2026-01</v>
      </c>
      <c r="B2291" s="9" t="str">
        <f>_xlfn.XLOOKUP(I2291,过机服务商重量差!A:A,过机服务商重量差!G:G)</f>
        <v>风清扬</v>
      </c>
      <c r="C2291" s="9" t="str">
        <f>IF(N2291="FBA","主营产品",IF(N2291="专线","专线",LOOKUP(1,0/((G2291&gt;=提成标准!D:D)*(G2291&lt;提成标准!E:E)),提成标准!C:C)))</f>
        <v>快递大货</v>
      </c>
      <c r="D2291" s="9">
        <f t="shared" si="112"/>
        <v>204</v>
      </c>
      <c r="E2291" s="9">
        <f>_xlfn.XLOOKUP(C2291,提成标准!C:C,提成标准!H:H,"")</f>
        <v>0.1</v>
      </c>
      <c r="F2291" s="9">
        <f t="shared" si="113"/>
        <v>20.4</v>
      </c>
      <c r="G2291" s="9">
        <f>_xlfn.XLOOKUP(I2291,过机服务商重量差!A:A,过机服务商重量差!L:L)</f>
        <v>204</v>
      </c>
      <c r="H2291" s="9" t="str">
        <f ca="1">IFERROR(LOOKUP(1,0/((B2291=名单!B:B)*(VALUE(AY2291)&gt;=名单!E:E)*(VALUE(AY2291)&lt;=名单!G:G)*(AA2291="正常走货")),名单!H:H),"否")</f>
        <v>否</v>
      </c>
      <c r="I2291" s="64" t="s">
        <v>6919</v>
      </c>
      <c r="J2291" s="64" t="s">
        <v>50</v>
      </c>
      <c r="L2291" s="64" t="s">
        <v>51</v>
      </c>
      <c r="N2291" s="64" t="s">
        <v>18</v>
      </c>
      <c r="O2291" s="66"/>
      <c r="P2291" s="66"/>
      <c r="T2291" s="66"/>
      <c r="U2291" s="65" t="s">
        <v>6833</v>
      </c>
      <c r="V2291" s="65" t="s">
        <v>16396</v>
      </c>
      <c r="W2291" s="66"/>
      <c r="Y2291" s="66"/>
      <c r="Z2291" s="66"/>
      <c r="AA2291" s="65" t="s">
        <v>14382</v>
      </c>
      <c r="AQ2291" s="64">
        <v>344.4</v>
      </c>
      <c r="AU2291" s="66"/>
      <c r="AV2291" s="66"/>
      <c r="AX2291" s="66"/>
      <c r="AY2291" s="67" t="s">
        <v>16688</v>
      </c>
      <c r="BE2291" s="66"/>
    </row>
    <row r="2292" spans="1:58">
      <c r="A2292" s="9" t="str">
        <f t="shared" si="111"/>
        <v>2026-01</v>
      </c>
      <c r="B2292" s="9" t="str">
        <f>_xlfn.XLOOKUP(I2292,过机服务商重量差!A:A,过机服务商重量差!G:G)</f>
        <v>小旋风</v>
      </c>
      <c r="C2292" s="9" t="str">
        <f>IF(N2292="FBA","主营产品",IF(N2292="专线","专线",LOOKUP(1,0/((G2292&gt;=提成标准!D:D)*(G2292&lt;提成标准!E:E)),提成标准!C:C)))</f>
        <v>快递小货</v>
      </c>
      <c r="D2292" s="9">
        <f t="shared" si="112"/>
        <v>1</v>
      </c>
      <c r="E2292" s="9">
        <f>_xlfn.XLOOKUP(C2292,提成标准!C:C,提成标准!H:H,"")</f>
        <v>2</v>
      </c>
      <c r="F2292" s="9">
        <f t="shared" si="113"/>
        <v>2</v>
      </c>
      <c r="G2292" s="9">
        <f>_xlfn.XLOOKUP(I2292,过机服务商重量差!A:A,过机服务商重量差!L:L)</f>
        <v>2.1</v>
      </c>
      <c r="H2292" s="9" t="str">
        <f ca="1">IFERROR(LOOKUP(1,0/((B2292=名单!B:B)*(VALUE(AY2292)&gt;=名单!E:E)*(VALUE(AY2292)&lt;=名单!G:G)*(AA2292="正常走货")),名单!H:H),"否")</f>
        <v>否</v>
      </c>
      <c r="I2292" s="64" t="s">
        <v>6921</v>
      </c>
      <c r="J2292" s="64" t="s">
        <v>6923</v>
      </c>
      <c r="L2292" s="65" t="s">
        <v>28</v>
      </c>
      <c r="N2292" s="64" t="s">
        <v>18</v>
      </c>
      <c r="O2292" s="66"/>
      <c r="P2292" s="66"/>
      <c r="T2292" s="66"/>
      <c r="U2292" s="65" t="s">
        <v>215</v>
      </c>
      <c r="V2292" s="65" t="s">
        <v>14381</v>
      </c>
      <c r="W2292" s="66"/>
      <c r="Y2292" s="66"/>
      <c r="Z2292" s="66"/>
      <c r="AA2292" s="65" t="s">
        <v>14382</v>
      </c>
      <c r="AQ2292" s="64">
        <v>1197</v>
      </c>
      <c r="AU2292" s="66"/>
      <c r="AV2292" s="66"/>
      <c r="AW2292" s="66"/>
      <c r="AX2292" s="66"/>
      <c r="AY2292" s="67" t="s">
        <v>16689</v>
      </c>
      <c r="BE2292" s="66"/>
    </row>
    <row r="2293" spans="1:58">
      <c r="A2293" s="9" t="str">
        <f t="shared" si="111"/>
        <v>2026-01</v>
      </c>
      <c r="B2293" s="9" t="str">
        <f>_xlfn.XLOOKUP(I2293,过机服务商重量差!A:A,过机服务商重量差!G:G)</f>
        <v>风清扬</v>
      </c>
      <c r="C2293" s="9" t="str">
        <f>IF(N2293="FBA","主营产品",IF(N2293="专线","专线",LOOKUP(1,0/((G2293&gt;=提成标准!D:D)*(G2293&lt;提成标准!E:E)),提成标准!C:C)))</f>
        <v>快递大货</v>
      </c>
      <c r="D2293" s="9">
        <f t="shared" si="112"/>
        <v>21</v>
      </c>
      <c r="E2293" s="9">
        <f>_xlfn.XLOOKUP(C2293,提成标准!C:C,提成标准!H:H,"")</f>
        <v>0.1</v>
      </c>
      <c r="F2293" s="9">
        <f t="shared" si="113"/>
        <v>2.1</v>
      </c>
      <c r="G2293" s="9">
        <f>_xlfn.XLOOKUP(I2293,过机服务商重量差!A:A,过机服务商重量差!L:L)</f>
        <v>21</v>
      </c>
      <c r="H2293" s="9" t="str">
        <f ca="1">IFERROR(LOOKUP(1,0/((B2293=名单!B:B)*(VALUE(AY2293)&gt;=名单!E:E)*(VALUE(AY2293)&lt;=名单!G:G)*(AA2293="正常走货")),名单!H:H),"否")</f>
        <v>否</v>
      </c>
      <c r="I2293" s="64" t="s">
        <v>6924</v>
      </c>
      <c r="J2293" s="64" t="s">
        <v>6926</v>
      </c>
      <c r="L2293" s="64" t="s">
        <v>231</v>
      </c>
      <c r="N2293" s="64" t="s">
        <v>18</v>
      </c>
      <c r="O2293" s="66"/>
      <c r="P2293" s="66"/>
      <c r="T2293" s="66"/>
      <c r="U2293" s="65" t="s">
        <v>421</v>
      </c>
      <c r="V2293" s="64" t="s">
        <v>14385</v>
      </c>
      <c r="W2293" s="66"/>
      <c r="Y2293" s="66"/>
      <c r="Z2293" s="66"/>
      <c r="AA2293" s="65" t="s">
        <v>14382</v>
      </c>
      <c r="AQ2293" s="64">
        <v>42</v>
      </c>
      <c r="AU2293" s="66"/>
      <c r="AV2293" s="66"/>
      <c r="AX2293" s="66"/>
      <c r="AY2293" s="67" t="s">
        <v>16690</v>
      </c>
      <c r="BE2293" s="66"/>
    </row>
    <row r="2294" spans="1:58">
      <c r="A2294" s="9" t="str">
        <f t="shared" si="111"/>
        <v>2026-01</v>
      </c>
      <c r="B2294" s="9" t="str">
        <f>_xlfn.XLOOKUP(I2294,过机服务商重量差!A:A,过机服务商重量差!G:G)</f>
        <v>玉麒麟</v>
      </c>
      <c r="C2294" s="9" t="str">
        <f>IF(N2294="FBA","主营产品",IF(N2294="专线","专线",LOOKUP(1,0/((G2294&gt;=提成标准!D:D)*(G2294&lt;提成标准!E:E)),提成标准!C:C)))</f>
        <v>快递小货</v>
      </c>
      <c r="D2294" s="9">
        <f t="shared" si="112"/>
        <v>1</v>
      </c>
      <c r="E2294" s="9">
        <f>_xlfn.XLOOKUP(C2294,提成标准!C:C,提成标准!H:H,"")</f>
        <v>2</v>
      </c>
      <c r="F2294" s="9">
        <f t="shared" si="113"/>
        <v>2</v>
      </c>
      <c r="G2294" s="9">
        <f>_xlfn.XLOOKUP(I2294,过机服务商重量差!A:A,过机服务商重量差!L:L)</f>
        <v>4</v>
      </c>
      <c r="H2294" s="9" t="str">
        <f ca="1">IFERROR(LOOKUP(1,0/((B2294=名单!B:B)*(VALUE(AY2294)&gt;=名单!E:E)*(VALUE(AY2294)&lt;=名单!G:G)*(AA2294="正常走货")),名单!H:H),"否")</f>
        <v>否</v>
      </c>
      <c r="I2294" s="64" t="s">
        <v>6927</v>
      </c>
      <c r="J2294" s="64" t="s">
        <v>6929</v>
      </c>
      <c r="L2294" s="65" t="s">
        <v>17</v>
      </c>
      <c r="N2294" s="64" t="s">
        <v>18</v>
      </c>
      <c r="O2294" s="66"/>
      <c r="P2294" s="66"/>
      <c r="T2294" s="66"/>
      <c r="U2294" s="65" t="s">
        <v>99</v>
      </c>
      <c r="V2294" s="65" t="s">
        <v>14413</v>
      </c>
      <c r="W2294" s="66"/>
      <c r="Y2294" s="66"/>
      <c r="Z2294" s="66"/>
      <c r="AA2294" s="65" t="s">
        <v>14382</v>
      </c>
      <c r="AQ2294" s="64">
        <v>131.63</v>
      </c>
      <c r="AV2294" s="66"/>
      <c r="AW2294" s="66"/>
      <c r="AX2294" s="66"/>
      <c r="AY2294" s="67" t="s">
        <v>16691</v>
      </c>
      <c r="BE2294" s="66"/>
      <c r="BF2294" s="66"/>
    </row>
    <row r="2295" spans="1:58">
      <c r="A2295" s="9" t="str">
        <f t="shared" si="111"/>
        <v>2026-01</v>
      </c>
      <c r="B2295" s="9" t="str">
        <f>_xlfn.XLOOKUP(I2295,过机服务商重量差!A:A,过机服务商重量差!G:G)</f>
        <v>玉麒麟</v>
      </c>
      <c r="C2295" s="9" t="str">
        <f>IF(N2295="FBA","主营产品",IF(N2295="专线","专线",LOOKUP(1,0/((G2295&gt;=提成标准!D:D)*(G2295&lt;提成标准!E:E)),提成标准!C:C)))</f>
        <v>快递小货</v>
      </c>
      <c r="D2295" s="9">
        <f t="shared" si="112"/>
        <v>1</v>
      </c>
      <c r="E2295" s="9">
        <f>_xlfn.XLOOKUP(C2295,提成标准!C:C,提成标准!H:H,"")</f>
        <v>2</v>
      </c>
      <c r="F2295" s="9">
        <f t="shared" si="113"/>
        <v>2</v>
      </c>
      <c r="G2295" s="9">
        <f>_xlfn.XLOOKUP(I2295,过机服务商重量差!A:A,过机服务商重量差!L:L)</f>
        <v>2</v>
      </c>
      <c r="H2295" s="9" t="str">
        <f ca="1">IFERROR(LOOKUP(1,0/((B2295=名单!B:B)*(VALUE(AY2295)&gt;=名单!E:E)*(VALUE(AY2295)&lt;=名单!G:G)*(AA2295="正常走货")),名单!H:H),"否")</f>
        <v>否</v>
      </c>
      <c r="I2295" s="64" t="s">
        <v>6930</v>
      </c>
      <c r="J2295" s="64" t="s">
        <v>6932</v>
      </c>
      <c r="L2295" s="65" t="s">
        <v>17</v>
      </c>
      <c r="N2295" s="64" t="s">
        <v>18</v>
      </c>
      <c r="O2295" s="66"/>
      <c r="P2295" s="66"/>
      <c r="T2295" s="66"/>
      <c r="U2295" s="65" t="s">
        <v>99</v>
      </c>
      <c r="V2295" s="65" t="s">
        <v>14413</v>
      </c>
      <c r="W2295" s="66"/>
      <c r="Y2295" s="66"/>
      <c r="Z2295" s="66"/>
      <c r="AA2295" s="65" t="s">
        <v>14382</v>
      </c>
      <c r="AQ2295" s="64">
        <v>173.5</v>
      </c>
      <c r="AV2295" s="66"/>
      <c r="AX2295" s="66"/>
      <c r="AY2295" s="67" t="s">
        <v>16692</v>
      </c>
      <c r="BE2295" s="66"/>
    </row>
    <row r="2296" spans="1:58">
      <c r="A2296" s="9" t="str">
        <f t="shared" si="111"/>
        <v>2026-01</v>
      </c>
      <c r="B2296" s="9" t="str">
        <f>_xlfn.XLOOKUP(I2296,过机服务商重量差!A:A,过机服务商重量差!G:G)</f>
        <v>风清扬</v>
      </c>
      <c r="C2296" s="9" t="str">
        <f>IF(N2296="FBA","主营产品",IF(N2296="专线","专线",LOOKUP(1,0/((G2296&gt;=提成标准!D:D)*(G2296&lt;提成标准!E:E)),提成标准!C:C)))</f>
        <v>快递大货</v>
      </c>
      <c r="D2296" s="9">
        <f t="shared" si="112"/>
        <v>244</v>
      </c>
      <c r="E2296" s="9">
        <f>_xlfn.XLOOKUP(C2296,提成标准!C:C,提成标准!H:H,"")</f>
        <v>0.1</v>
      </c>
      <c r="F2296" s="9">
        <f t="shared" si="113"/>
        <v>24.4</v>
      </c>
      <c r="G2296" s="9">
        <f>_xlfn.XLOOKUP(I2296,过机服务商重量差!A:A,过机服务商重量差!L:L)</f>
        <v>244</v>
      </c>
      <c r="H2296" s="9" t="str">
        <f ca="1">IFERROR(LOOKUP(1,0/((B2296=名单!B:B)*(VALUE(AY2296)&gt;=名单!E:E)*(VALUE(AY2296)&lt;=名单!G:G)*(AA2296="正常走货")),名单!H:H),"否")</f>
        <v>否</v>
      </c>
      <c r="I2296" s="64" t="s">
        <v>6933</v>
      </c>
      <c r="J2296" s="64" t="s">
        <v>6935</v>
      </c>
      <c r="L2296" s="65" t="s">
        <v>317</v>
      </c>
      <c r="N2296" s="64" t="s">
        <v>18</v>
      </c>
      <c r="O2296" s="66"/>
      <c r="P2296" s="66"/>
      <c r="T2296" s="66"/>
      <c r="U2296" s="65" t="s">
        <v>2871</v>
      </c>
      <c r="V2296" s="64" t="s">
        <v>14385</v>
      </c>
      <c r="W2296" s="66"/>
      <c r="Y2296" s="66"/>
      <c r="Z2296" s="66"/>
      <c r="AA2296" s="65" t="s">
        <v>14382</v>
      </c>
      <c r="AQ2296" s="64">
        <v>100</v>
      </c>
      <c r="AU2296" s="66"/>
      <c r="AV2296" s="66"/>
      <c r="AW2296" s="66"/>
      <c r="AX2296" s="66"/>
      <c r="AY2296" s="67" t="s">
        <v>16693</v>
      </c>
      <c r="BE2296" s="66"/>
    </row>
    <row r="2297" spans="1:58">
      <c r="A2297" s="9" t="str">
        <f t="shared" si="111"/>
        <v>2026-01</v>
      </c>
      <c r="B2297" s="9" t="str">
        <f>_xlfn.XLOOKUP(I2297,过机服务商重量差!A:A,过机服务商重量差!G:G)</f>
        <v>帅时莹</v>
      </c>
      <c r="C2297" s="9" t="str">
        <f>IF(N2297="FBA","主营产品",IF(N2297="专线","专线",LOOKUP(1,0/((G2297&gt;=提成标准!D:D)*(G2297&lt;提成标准!E:E)),提成标准!C:C)))</f>
        <v>快递大货</v>
      </c>
      <c r="D2297" s="9">
        <f t="shared" si="112"/>
        <v>155</v>
      </c>
      <c r="E2297" s="9">
        <f>_xlfn.XLOOKUP(C2297,提成标准!C:C,提成标准!H:H,"")</f>
        <v>0.1</v>
      </c>
      <c r="F2297" s="9">
        <f t="shared" si="113"/>
        <v>15.5</v>
      </c>
      <c r="G2297" s="9">
        <f>_xlfn.XLOOKUP(I2297,过机服务商重量差!A:A,过机服务商重量差!L:L)</f>
        <v>155</v>
      </c>
      <c r="H2297" s="9" t="str">
        <f ca="1">IFERROR(LOOKUP(1,0/((B2297=名单!B:B)*(VALUE(AY2297)&gt;=名单!E:E)*(VALUE(AY2297)&lt;=名单!G:G)*(AA2297="正常走货")),名单!H:H),"否")</f>
        <v>否</v>
      </c>
      <c r="I2297" s="64" t="s">
        <v>6936</v>
      </c>
      <c r="J2297" s="64" t="s">
        <v>6938</v>
      </c>
      <c r="L2297" s="65" t="s">
        <v>97</v>
      </c>
      <c r="N2297" s="64" t="s">
        <v>18</v>
      </c>
      <c r="O2297" s="66"/>
      <c r="P2297" s="66"/>
      <c r="T2297" s="66"/>
      <c r="U2297" s="65" t="s">
        <v>191</v>
      </c>
      <c r="V2297" s="65" t="s">
        <v>14413</v>
      </c>
      <c r="W2297" s="66"/>
      <c r="Y2297" s="66"/>
      <c r="Z2297" s="66"/>
      <c r="AA2297" s="65" t="s">
        <v>14382</v>
      </c>
      <c r="AQ2297" s="64">
        <v>1386.4</v>
      </c>
      <c r="AV2297" s="66"/>
      <c r="AX2297" s="66"/>
      <c r="AY2297" s="67" t="s">
        <v>16694</v>
      </c>
      <c r="BF2297" s="66"/>
    </row>
    <row r="2298" spans="1:58">
      <c r="A2298" s="9" t="str">
        <f t="shared" si="111"/>
        <v>2026-01</v>
      </c>
      <c r="B2298" s="9" t="str">
        <f>_xlfn.XLOOKUP(I2298,过机服务商重量差!A:A,过机服务商重量差!G:G)</f>
        <v>玉麒麟</v>
      </c>
      <c r="C2298" s="9" t="str">
        <f>IF(N2298="FBA","主营产品",IF(N2298="专线","专线",LOOKUP(1,0/((G2298&gt;=提成标准!D:D)*(G2298&lt;提成标准!E:E)),提成标准!C:C)))</f>
        <v>快递大货</v>
      </c>
      <c r="D2298" s="9">
        <f t="shared" si="112"/>
        <v>61</v>
      </c>
      <c r="E2298" s="9">
        <f>_xlfn.XLOOKUP(C2298,提成标准!C:C,提成标准!H:H,"")</f>
        <v>0.1</v>
      </c>
      <c r="F2298" s="9">
        <f t="shared" si="113"/>
        <v>6.1</v>
      </c>
      <c r="G2298" s="9">
        <f>_xlfn.XLOOKUP(I2298,过机服务商重量差!A:A,过机服务商重量差!L:L)</f>
        <v>61</v>
      </c>
      <c r="H2298" s="9" t="str">
        <f ca="1">IFERROR(LOOKUP(1,0/((B2298=名单!B:B)*(VALUE(AY2298)&gt;=名单!E:E)*(VALUE(AY2298)&lt;=名单!G:G)*(AA2298="正常走货")),名单!H:H),"否")</f>
        <v>否</v>
      </c>
      <c r="I2298" s="64" t="s">
        <v>6939</v>
      </c>
      <c r="J2298" s="64" t="s">
        <v>6941</v>
      </c>
      <c r="L2298" s="65" t="s">
        <v>17</v>
      </c>
      <c r="N2298" s="64" t="s">
        <v>18</v>
      </c>
      <c r="O2298" s="66"/>
      <c r="P2298" s="66"/>
      <c r="T2298" s="66"/>
      <c r="U2298" s="65" t="s">
        <v>145</v>
      </c>
      <c r="V2298" s="65" t="s">
        <v>14410</v>
      </c>
      <c r="W2298" s="66"/>
      <c r="Y2298" s="66"/>
      <c r="Z2298" s="66"/>
      <c r="AA2298" s="65" t="s">
        <v>14382</v>
      </c>
      <c r="AQ2298" s="64">
        <v>102.7</v>
      </c>
      <c r="AV2298" s="66"/>
      <c r="AW2298" s="66"/>
      <c r="AX2298" s="66"/>
      <c r="AY2298" s="67" t="s">
        <v>16695</v>
      </c>
      <c r="BE2298" s="66"/>
      <c r="BF2298" s="66"/>
    </row>
    <row r="2299" spans="1:58">
      <c r="A2299" s="9" t="str">
        <f t="shared" ref="A2299:A2362" si="114">MID(AY2299,1,7)</f>
        <v>2026-01</v>
      </c>
      <c r="B2299" s="9" t="str">
        <f>_xlfn.XLOOKUP(I2299,过机服务商重量差!A:A,过机服务商重量差!G:G)</f>
        <v>帅时莹</v>
      </c>
      <c r="C2299" s="9" t="str">
        <f>IF(N2299="FBA","主营产品",IF(N2299="专线","专线",LOOKUP(1,0/((G2299&gt;=提成标准!D:D)*(G2299&lt;提成标准!E:E)),提成标准!C:C)))</f>
        <v>快递大货</v>
      </c>
      <c r="D2299" s="9">
        <f t="shared" si="112"/>
        <v>341</v>
      </c>
      <c r="E2299" s="9">
        <f>_xlfn.XLOOKUP(C2299,提成标准!C:C,提成标准!H:H,"")</f>
        <v>0.1</v>
      </c>
      <c r="F2299" s="9">
        <f t="shared" si="113"/>
        <v>34.1</v>
      </c>
      <c r="G2299" s="9">
        <f>_xlfn.XLOOKUP(I2299,过机服务商重量差!A:A,过机服务商重量差!L:L)</f>
        <v>341</v>
      </c>
      <c r="H2299" s="9" t="str">
        <f ca="1">IFERROR(LOOKUP(1,0/((B2299=名单!B:B)*(VALUE(AY2299)&gt;=名单!E:E)*(VALUE(AY2299)&lt;=名单!G:G)*(AA2299="正常走货")),名单!H:H),"否")</f>
        <v>否</v>
      </c>
      <c r="I2299" s="64" t="s">
        <v>6942</v>
      </c>
      <c r="J2299" s="64" t="s">
        <v>6944</v>
      </c>
      <c r="L2299" s="65" t="s">
        <v>287</v>
      </c>
      <c r="N2299" s="64" t="s">
        <v>18</v>
      </c>
      <c r="O2299" s="66"/>
      <c r="P2299" s="66"/>
      <c r="T2299" s="66"/>
      <c r="U2299" s="65" t="s">
        <v>191</v>
      </c>
      <c r="V2299" s="65" t="s">
        <v>14413</v>
      </c>
      <c r="W2299" s="66"/>
      <c r="Y2299" s="66"/>
      <c r="Z2299" s="66"/>
      <c r="AA2299" s="65" t="s">
        <v>14382</v>
      </c>
      <c r="AQ2299" s="64">
        <v>2249.3</v>
      </c>
      <c r="AV2299" s="66"/>
      <c r="AX2299" s="66"/>
      <c r="AY2299" s="67" t="s">
        <v>16696</v>
      </c>
      <c r="BE2299" s="66"/>
    </row>
    <row r="2300" spans="1:58">
      <c r="A2300" s="9" t="str">
        <f t="shared" si="114"/>
        <v>2026-01</v>
      </c>
      <c r="B2300" s="9" t="str">
        <f>_xlfn.XLOOKUP(I2300,过机服务商重量差!A:A,过机服务商重量差!G:G)</f>
        <v>玉麒麟</v>
      </c>
      <c r="C2300" s="9" t="str">
        <f>IF(N2300="FBA","主营产品",IF(N2300="专线","专线",LOOKUP(1,0/((G2300&gt;=提成标准!D:D)*(G2300&lt;提成标准!E:E)),提成标准!C:C)))</f>
        <v>快递大货</v>
      </c>
      <c r="D2300" s="9">
        <f t="shared" si="112"/>
        <v>63</v>
      </c>
      <c r="E2300" s="9">
        <f>_xlfn.XLOOKUP(C2300,提成标准!C:C,提成标准!H:H,"")</f>
        <v>0.1</v>
      </c>
      <c r="F2300" s="9">
        <f t="shared" si="113"/>
        <v>6.3</v>
      </c>
      <c r="G2300" s="9">
        <f>_xlfn.XLOOKUP(I2300,过机服务商重量差!A:A,过机服务商重量差!L:L)</f>
        <v>63</v>
      </c>
      <c r="H2300" s="9" t="str">
        <f ca="1">IFERROR(LOOKUP(1,0/((B2300=名单!B:B)*(VALUE(AY2300)&gt;=名单!E:E)*(VALUE(AY2300)&lt;=名单!G:G)*(AA2300="正常走货")),名单!H:H),"否")</f>
        <v>否</v>
      </c>
      <c r="I2300" s="64" t="s">
        <v>6945</v>
      </c>
      <c r="J2300" s="64" t="s">
        <v>6947</v>
      </c>
      <c r="L2300" s="64" t="s">
        <v>17</v>
      </c>
      <c r="N2300" s="64" t="s">
        <v>18</v>
      </c>
      <c r="O2300" s="66"/>
      <c r="P2300" s="66"/>
      <c r="T2300" s="66"/>
      <c r="U2300" s="65" t="s">
        <v>191</v>
      </c>
      <c r="V2300" s="64" t="s">
        <v>14413</v>
      </c>
      <c r="W2300" s="66"/>
      <c r="Y2300" s="66"/>
      <c r="Z2300" s="66"/>
      <c r="AA2300" s="65" t="s">
        <v>14382</v>
      </c>
      <c r="AQ2300" s="64">
        <v>642</v>
      </c>
      <c r="AU2300" s="66"/>
      <c r="AV2300" s="66"/>
      <c r="AX2300" s="66"/>
      <c r="AY2300" s="67" t="s">
        <v>16697</v>
      </c>
      <c r="BE2300" s="66"/>
      <c r="BF2300" s="66"/>
    </row>
    <row r="2301" spans="1:58">
      <c r="A2301" s="9" t="str">
        <f t="shared" si="114"/>
        <v>2026-01</v>
      </c>
      <c r="B2301" s="9" t="str">
        <f>_xlfn.XLOOKUP(I2301,过机服务商重量差!A:A,过机服务商重量差!G:G)</f>
        <v>玉麒麟</v>
      </c>
      <c r="C2301" s="9" t="str">
        <f>IF(N2301="FBA","主营产品",IF(N2301="专线","专线",LOOKUP(1,0/((G2301&gt;=提成标准!D:D)*(G2301&lt;提成标准!E:E)),提成标准!C:C)))</f>
        <v>快递大货</v>
      </c>
      <c r="D2301" s="9">
        <f t="shared" ref="D2301:D2364" si="115">IF(C2301="快递小货",1,IF(C2301="主营产品",0,G2301))</f>
        <v>62</v>
      </c>
      <c r="E2301" s="9">
        <f>_xlfn.XLOOKUP(C2301,提成标准!C:C,提成标准!H:H,"")</f>
        <v>0.1</v>
      </c>
      <c r="F2301" s="9">
        <f t="shared" ref="F2301:F2364" si="116">D2301*E2301</f>
        <v>6.2</v>
      </c>
      <c r="G2301" s="9">
        <f>_xlfn.XLOOKUP(I2301,过机服务商重量差!A:A,过机服务商重量差!L:L)</f>
        <v>62</v>
      </c>
      <c r="H2301" s="9" t="str">
        <f ca="1">IFERROR(LOOKUP(1,0/((B2301=名单!B:B)*(VALUE(AY2301)&gt;=名单!E:E)*(VALUE(AY2301)&lt;=名单!G:G)*(AA2301="正常走货")),名单!H:H),"否")</f>
        <v>否</v>
      </c>
      <c r="I2301" s="64" t="s">
        <v>6948</v>
      </c>
      <c r="J2301" s="64" t="s">
        <v>6950</v>
      </c>
      <c r="L2301" s="64" t="s">
        <v>17</v>
      </c>
      <c r="N2301" s="64" t="s">
        <v>18</v>
      </c>
      <c r="O2301" s="66"/>
      <c r="P2301" s="66"/>
      <c r="T2301" s="66"/>
      <c r="U2301" s="65" t="s">
        <v>191</v>
      </c>
      <c r="V2301" s="64" t="s">
        <v>14413</v>
      </c>
      <c r="W2301" s="66"/>
      <c r="Y2301" s="66"/>
      <c r="Z2301" s="66"/>
      <c r="AA2301" s="65" t="s">
        <v>14382</v>
      </c>
      <c r="AQ2301" s="64">
        <v>428</v>
      </c>
      <c r="AU2301" s="66"/>
      <c r="AV2301" s="66"/>
      <c r="AX2301" s="66"/>
      <c r="AY2301" s="67" t="s">
        <v>16698</v>
      </c>
      <c r="BE2301" s="66"/>
      <c r="BF2301" s="66"/>
    </row>
    <row r="2302" spans="1:58">
      <c r="A2302" s="9" t="str">
        <f t="shared" si="114"/>
        <v>2026-01</v>
      </c>
      <c r="B2302" s="9" t="str">
        <f>_xlfn.XLOOKUP(I2302,过机服务商重量差!A:A,过机服务商重量差!G:G)</f>
        <v>玉麒麟</v>
      </c>
      <c r="C2302" s="9" t="str">
        <f>IF(N2302="FBA","主营产品",IF(N2302="专线","专线",LOOKUP(1,0/((G2302&gt;=提成标准!D:D)*(G2302&lt;提成标准!E:E)),提成标准!C:C)))</f>
        <v>快递小货</v>
      </c>
      <c r="D2302" s="9">
        <f t="shared" si="115"/>
        <v>1</v>
      </c>
      <c r="E2302" s="9">
        <f>_xlfn.XLOOKUP(C2302,提成标准!C:C,提成标准!H:H,"")</f>
        <v>2</v>
      </c>
      <c r="F2302" s="9">
        <f t="shared" si="116"/>
        <v>2</v>
      </c>
      <c r="G2302" s="9">
        <f>_xlfn.XLOOKUP(I2302,过机服务商重量差!A:A,过机服务商重量差!L:L)</f>
        <v>17.5</v>
      </c>
      <c r="H2302" s="9" t="str">
        <f ca="1">IFERROR(LOOKUP(1,0/((B2302=名单!B:B)*(VALUE(AY2302)&gt;=名单!E:E)*(VALUE(AY2302)&lt;=名单!G:G)*(AA2302="正常走货")),名单!H:H),"否")</f>
        <v>否</v>
      </c>
      <c r="I2302" s="64" t="s">
        <v>6951</v>
      </c>
      <c r="J2302" s="64" t="s">
        <v>6953</v>
      </c>
      <c r="L2302" s="65" t="s">
        <v>17</v>
      </c>
      <c r="N2302" s="64" t="s">
        <v>18</v>
      </c>
      <c r="O2302" s="66"/>
      <c r="P2302" s="66"/>
      <c r="T2302" s="66"/>
      <c r="U2302" s="65" t="s">
        <v>328</v>
      </c>
      <c r="V2302" s="64" t="s">
        <v>14385</v>
      </c>
      <c r="W2302" s="66"/>
      <c r="Y2302" s="66"/>
      <c r="Z2302" s="66"/>
      <c r="AA2302" s="65" t="s">
        <v>14382</v>
      </c>
      <c r="AQ2302" s="64">
        <v>110.2</v>
      </c>
      <c r="AV2302" s="66"/>
      <c r="AW2302" s="66"/>
      <c r="AX2302" s="66"/>
      <c r="AY2302" s="67" t="s">
        <v>16699</v>
      </c>
      <c r="BE2302" s="66"/>
    </row>
    <row r="2303" spans="1:58">
      <c r="A2303" s="9" t="str">
        <f t="shared" si="114"/>
        <v>2026-01</v>
      </c>
      <c r="B2303" s="9" t="str">
        <f>_xlfn.XLOOKUP(I2303,过机服务商重量差!A:A,过机服务商重量差!G:G)</f>
        <v>玉麒麟</v>
      </c>
      <c r="C2303" s="9" t="str">
        <f>IF(N2303="FBA","主营产品",IF(N2303="专线","专线",LOOKUP(1,0/((G2303&gt;=提成标准!D:D)*(G2303&lt;提成标准!E:E)),提成标准!C:C)))</f>
        <v>快递小货</v>
      </c>
      <c r="D2303" s="9">
        <f t="shared" si="115"/>
        <v>1</v>
      </c>
      <c r="E2303" s="9">
        <f>_xlfn.XLOOKUP(C2303,提成标准!C:C,提成标准!H:H,"")</f>
        <v>2</v>
      </c>
      <c r="F2303" s="9">
        <f t="shared" si="116"/>
        <v>2</v>
      </c>
      <c r="G2303" s="9">
        <f>_xlfn.XLOOKUP(I2303,过机服务商重量差!A:A,过机服务商重量差!L:L)</f>
        <v>6</v>
      </c>
      <c r="H2303" s="9" t="str">
        <f ca="1">IFERROR(LOOKUP(1,0/((B2303=名单!B:B)*(VALUE(AY2303)&gt;=名单!E:E)*(VALUE(AY2303)&lt;=名单!G:G)*(AA2303="正常走货")),名单!H:H),"否")</f>
        <v>否</v>
      </c>
      <c r="I2303" s="64" t="s">
        <v>6954</v>
      </c>
      <c r="J2303" s="64" t="s">
        <v>6956</v>
      </c>
      <c r="L2303" s="65" t="s">
        <v>17</v>
      </c>
      <c r="N2303" s="64" t="s">
        <v>18</v>
      </c>
      <c r="O2303" s="66"/>
      <c r="P2303" s="66"/>
      <c r="T2303" s="66"/>
      <c r="U2303" s="65" t="s">
        <v>328</v>
      </c>
      <c r="V2303" s="65" t="s">
        <v>14385</v>
      </c>
      <c r="W2303" s="66"/>
      <c r="Y2303" s="66"/>
      <c r="Z2303" s="66"/>
      <c r="AA2303" s="65" t="s">
        <v>14382</v>
      </c>
      <c r="AQ2303" s="64">
        <v>73.3</v>
      </c>
      <c r="AV2303" s="66"/>
      <c r="AX2303" s="66"/>
      <c r="AY2303" s="67" t="s">
        <v>16700</v>
      </c>
      <c r="BE2303" s="66"/>
    </row>
    <row r="2304" spans="1:58">
      <c r="A2304" s="9" t="str">
        <f t="shared" si="114"/>
        <v>2026-01</v>
      </c>
      <c r="B2304" s="9" t="str">
        <f>_xlfn.XLOOKUP(I2304,过机服务商重量差!A:A,过机服务商重量差!G:G)</f>
        <v>小旋风</v>
      </c>
      <c r="C2304" s="9" t="str">
        <f>IF(N2304="FBA","主营产品",IF(N2304="专线","专线",LOOKUP(1,0/((G2304&gt;=提成标准!D:D)*(G2304&lt;提成标准!E:E)),提成标准!C:C)))</f>
        <v>快递大货</v>
      </c>
      <c r="D2304" s="9">
        <f t="shared" si="115"/>
        <v>556</v>
      </c>
      <c r="E2304" s="9">
        <f>_xlfn.XLOOKUP(C2304,提成标准!C:C,提成标准!H:H,"")</f>
        <v>0.1</v>
      </c>
      <c r="F2304" s="9">
        <f t="shared" si="116"/>
        <v>55.6</v>
      </c>
      <c r="G2304" s="9">
        <f>_xlfn.XLOOKUP(I2304,过机服务商重量差!A:A,过机服务商重量差!L:L)</f>
        <v>556</v>
      </c>
      <c r="H2304" s="9" t="str">
        <f ca="1">IFERROR(LOOKUP(1,0/((B2304=名单!B:B)*(VALUE(AY2304)&gt;=名单!E:E)*(VALUE(AY2304)&lt;=名单!G:G)*(AA2304="正常走货")),名单!H:H),"否")</f>
        <v>否</v>
      </c>
      <c r="I2304" s="64" t="s">
        <v>6957</v>
      </c>
      <c r="J2304" s="64" t="s">
        <v>6959</v>
      </c>
      <c r="L2304" s="65" t="s">
        <v>364</v>
      </c>
      <c r="N2304" s="64" t="s">
        <v>18</v>
      </c>
      <c r="O2304" s="66"/>
      <c r="P2304" s="66"/>
      <c r="T2304" s="66"/>
      <c r="U2304" s="65" t="s">
        <v>328</v>
      </c>
      <c r="V2304" s="65" t="s">
        <v>14385</v>
      </c>
      <c r="W2304" s="66"/>
      <c r="Y2304" s="66"/>
      <c r="Z2304" s="66"/>
      <c r="AA2304" s="65" t="s">
        <v>14382</v>
      </c>
      <c r="AQ2304" s="64">
        <v>3606.86</v>
      </c>
      <c r="AU2304" s="66"/>
      <c r="AV2304" s="66"/>
      <c r="AX2304" s="66"/>
      <c r="AY2304" s="67" t="s">
        <v>16701</v>
      </c>
      <c r="BC2304" s="66"/>
      <c r="BE2304" s="66"/>
    </row>
    <row r="2305" spans="1:58">
      <c r="A2305" s="9" t="str">
        <f t="shared" si="114"/>
        <v>2026-01</v>
      </c>
      <c r="B2305" s="9" t="str">
        <f>_xlfn.XLOOKUP(I2305,过机服务商重量差!A:A,过机服务商重量差!G:G)</f>
        <v>玉麒麟</v>
      </c>
      <c r="C2305" s="9" t="str">
        <f>IF(N2305="FBA","主营产品",IF(N2305="专线","专线",LOOKUP(1,0/((G2305&gt;=提成标准!D:D)*(G2305&lt;提成标准!E:E)),提成标准!C:C)))</f>
        <v>快递大货</v>
      </c>
      <c r="D2305" s="9">
        <f t="shared" si="115"/>
        <v>21</v>
      </c>
      <c r="E2305" s="9">
        <f>_xlfn.XLOOKUP(C2305,提成标准!C:C,提成标准!H:H,"")</f>
        <v>0.1</v>
      </c>
      <c r="F2305" s="9">
        <f t="shared" si="116"/>
        <v>2.1</v>
      </c>
      <c r="G2305" s="9">
        <f>_xlfn.XLOOKUP(I2305,过机服务商重量差!A:A,过机服务商重量差!L:L)</f>
        <v>21</v>
      </c>
      <c r="H2305" s="9" t="str">
        <f ca="1">IFERROR(LOOKUP(1,0/((B2305=名单!B:B)*(VALUE(AY2305)&gt;=名单!E:E)*(VALUE(AY2305)&lt;=名单!G:G)*(AA2305="正常走货")),名单!H:H),"否")</f>
        <v>否</v>
      </c>
      <c r="I2305" s="64" t="s">
        <v>6960</v>
      </c>
      <c r="J2305" s="64" t="s">
        <v>6962</v>
      </c>
      <c r="L2305" s="65" t="s">
        <v>17</v>
      </c>
      <c r="N2305" s="64" t="s">
        <v>18</v>
      </c>
      <c r="O2305" s="66"/>
      <c r="P2305" s="66"/>
      <c r="T2305" s="66"/>
      <c r="U2305" s="65" t="s">
        <v>191</v>
      </c>
      <c r="V2305" s="65" t="s">
        <v>14413</v>
      </c>
      <c r="W2305" s="66"/>
      <c r="Y2305" s="66"/>
      <c r="Z2305" s="66"/>
      <c r="AA2305" s="65" t="s">
        <v>14382</v>
      </c>
      <c r="AQ2305" s="64">
        <v>147</v>
      </c>
      <c r="AV2305" s="66"/>
      <c r="AW2305" s="66"/>
      <c r="AX2305" s="66"/>
      <c r="AY2305" s="67" t="s">
        <v>16702</v>
      </c>
      <c r="BE2305" s="66"/>
      <c r="BF2305" s="66"/>
    </row>
    <row r="2306" spans="1:58">
      <c r="A2306" s="9" t="str">
        <f t="shared" si="114"/>
        <v>2026-01</v>
      </c>
      <c r="B2306" s="9" t="str">
        <f>_xlfn.XLOOKUP(I2306,过机服务商重量差!A:A,过机服务商重量差!G:G)</f>
        <v>小旋风</v>
      </c>
      <c r="C2306" s="9" t="str">
        <f>IF(N2306="FBA","主营产品",IF(N2306="专线","专线",LOOKUP(1,0/((G2306&gt;=提成标准!D:D)*(G2306&lt;提成标准!E:E)),提成标准!C:C)))</f>
        <v>快递大货</v>
      </c>
      <c r="D2306" s="9">
        <f t="shared" si="115"/>
        <v>182</v>
      </c>
      <c r="E2306" s="9">
        <f>_xlfn.XLOOKUP(C2306,提成标准!C:C,提成标准!H:H,"")</f>
        <v>0.1</v>
      </c>
      <c r="F2306" s="9">
        <f t="shared" si="116"/>
        <v>18.2</v>
      </c>
      <c r="G2306" s="9">
        <f>_xlfn.XLOOKUP(I2306,过机服务商重量差!A:A,过机服务商重量差!L:L)</f>
        <v>182</v>
      </c>
      <c r="H2306" s="9" t="str">
        <f ca="1">IFERROR(LOOKUP(1,0/((B2306=名单!B:B)*(VALUE(AY2306)&gt;=名单!E:E)*(VALUE(AY2306)&lt;=名单!G:G)*(AA2306="正常走货")),名单!H:H),"否")</f>
        <v>否</v>
      </c>
      <c r="I2306" s="64" t="s">
        <v>6963</v>
      </c>
      <c r="J2306" s="64" t="s">
        <v>6959</v>
      </c>
      <c r="L2306" s="65" t="s">
        <v>364</v>
      </c>
      <c r="N2306" s="64" t="s">
        <v>18</v>
      </c>
      <c r="O2306" s="66"/>
      <c r="P2306" s="66"/>
      <c r="T2306" s="66"/>
      <c r="U2306" s="65" t="s">
        <v>328</v>
      </c>
      <c r="V2306" s="65" t="s">
        <v>14385</v>
      </c>
      <c r="W2306" s="66"/>
      <c r="Y2306" s="66"/>
      <c r="Z2306" s="66"/>
      <c r="AA2306" s="65" t="s">
        <v>14382</v>
      </c>
      <c r="AQ2306" s="64">
        <v>1092</v>
      </c>
      <c r="AV2306" s="66"/>
      <c r="AX2306" s="66"/>
      <c r="AY2306" s="67" t="s">
        <v>16703</v>
      </c>
      <c r="BE2306" s="66"/>
    </row>
    <row r="2307" spans="1:58">
      <c r="A2307" s="9" t="str">
        <f t="shared" si="114"/>
        <v>2026-01</v>
      </c>
      <c r="B2307" s="9" t="str">
        <f>_xlfn.XLOOKUP(I2307,过机服务商重量差!A:A,过机服务商重量差!G:G)</f>
        <v>风清扬</v>
      </c>
      <c r="C2307" s="9" t="str">
        <f>IF(N2307="FBA","主营产品",IF(N2307="专线","专线",LOOKUP(1,0/((G2307&gt;=提成标准!D:D)*(G2307&lt;提成标准!E:E)),提成标准!C:C)))</f>
        <v>快递大货</v>
      </c>
      <c r="D2307" s="9">
        <f t="shared" si="115"/>
        <v>344</v>
      </c>
      <c r="E2307" s="9">
        <f>_xlfn.XLOOKUP(C2307,提成标准!C:C,提成标准!H:H,"")</f>
        <v>0.1</v>
      </c>
      <c r="F2307" s="9">
        <f t="shared" si="116"/>
        <v>34.4</v>
      </c>
      <c r="G2307" s="9">
        <f>_xlfn.XLOOKUP(I2307,过机服务商重量差!A:A,过机服务商重量差!L:L)</f>
        <v>344</v>
      </c>
      <c r="H2307" s="9" t="str">
        <f ca="1">IFERROR(LOOKUP(1,0/((B2307=名单!B:B)*(VALUE(AY2307)&gt;=名单!E:E)*(VALUE(AY2307)&lt;=名单!G:G)*(AA2307="正常走货")),名单!H:H),"否")</f>
        <v>否</v>
      </c>
      <c r="I2307" s="64" t="s">
        <v>6965</v>
      </c>
      <c r="J2307" s="64" t="s">
        <v>6967</v>
      </c>
      <c r="L2307" s="65" t="s">
        <v>880</v>
      </c>
      <c r="N2307" s="64" t="s">
        <v>18</v>
      </c>
      <c r="O2307" s="66"/>
      <c r="P2307" s="66"/>
      <c r="T2307" s="66"/>
      <c r="U2307" s="65" t="s">
        <v>421</v>
      </c>
      <c r="V2307" s="65" t="s">
        <v>14385</v>
      </c>
      <c r="W2307" s="66"/>
      <c r="Y2307" s="66"/>
      <c r="Z2307" s="66"/>
      <c r="AA2307" s="65" t="s">
        <v>14382</v>
      </c>
      <c r="AQ2307" s="64">
        <v>244</v>
      </c>
      <c r="AV2307" s="66"/>
      <c r="AX2307" s="66"/>
      <c r="AY2307" s="67" t="s">
        <v>16704</v>
      </c>
      <c r="BE2307" s="66"/>
    </row>
    <row r="2308" spans="1:58">
      <c r="A2308" s="9" t="str">
        <f t="shared" si="114"/>
        <v>2026-01</v>
      </c>
      <c r="B2308" s="9" t="str">
        <f>_xlfn.XLOOKUP(I2308,过机服务商重量差!A:A,过机服务商重量差!G:G)</f>
        <v>小旋风</v>
      </c>
      <c r="C2308" s="9" t="str">
        <f>IF(N2308="FBA","主营产品",IF(N2308="专线","专线",LOOKUP(1,0/((G2308&gt;=提成标准!D:D)*(G2308&lt;提成标准!E:E)),提成标准!C:C)))</f>
        <v>快递大货</v>
      </c>
      <c r="D2308" s="9">
        <f t="shared" si="115"/>
        <v>22</v>
      </c>
      <c r="E2308" s="9">
        <f>_xlfn.XLOOKUP(C2308,提成标准!C:C,提成标准!H:H,"")</f>
        <v>0.1</v>
      </c>
      <c r="F2308" s="9">
        <f t="shared" si="116"/>
        <v>2.2</v>
      </c>
      <c r="G2308" s="9">
        <f>_xlfn.XLOOKUP(I2308,过机服务商重量差!A:A,过机服务商重量差!L:L)</f>
        <v>22</v>
      </c>
      <c r="H2308" s="9" t="str">
        <f ca="1">IFERROR(LOOKUP(1,0/((B2308=名单!B:B)*(VALUE(AY2308)&gt;=名单!E:E)*(VALUE(AY2308)&lt;=名单!G:G)*(AA2308="正常走货")),名单!H:H),"否")</f>
        <v>否</v>
      </c>
      <c r="I2308" s="64" t="s">
        <v>6968</v>
      </c>
      <c r="J2308" s="64" t="s">
        <v>6970</v>
      </c>
      <c r="L2308" s="65" t="s">
        <v>428</v>
      </c>
      <c r="N2308" s="64" t="s">
        <v>18</v>
      </c>
      <c r="O2308" s="66"/>
      <c r="P2308" s="66"/>
      <c r="T2308" s="66"/>
      <c r="U2308" s="65" t="s">
        <v>558</v>
      </c>
      <c r="V2308" s="65" t="s">
        <v>14413</v>
      </c>
      <c r="W2308" s="66"/>
      <c r="Y2308" s="66"/>
      <c r="Z2308" s="66"/>
      <c r="AA2308" s="65" t="s">
        <v>14382</v>
      </c>
      <c r="AQ2308" s="64">
        <v>352</v>
      </c>
      <c r="AV2308" s="66"/>
      <c r="AX2308" s="66"/>
      <c r="AY2308" s="67" t="s">
        <v>16705</v>
      </c>
      <c r="BE2308" s="66"/>
    </row>
    <row r="2309" spans="1:58">
      <c r="A2309" s="9" t="str">
        <f t="shared" si="114"/>
        <v>2026-01</v>
      </c>
      <c r="B2309" s="9" t="str">
        <f>_xlfn.XLOOKUP(I2309,过机服务商重量差!A:A,过机服务商重量差!G:G)</f>
        <v>无崖子</v>
      </c>
      <c r="C2309" s="9" t="str">
        <f>IF(N2309="FBA","主营产品",IF(N2309="专线","专线",LOOKUP(1,0/((G2309&gt;=提成标准!D:D)*(G2309&lt;提成标准!E:E)),提成标准!C:C)))</f>
        <v>快递小货</v>
      </c>
      <c r="D2309" s="9">
        <f t="shared" si="115"/>
        <v>1</v>
      </c>
      <c r="E2309" s="9">
        <f>_xlfn.XLOOKUP(C2309,提成标准!C:C,提成标准!H:H,"")</f>
        <v>2</v>
      </c>
      <c r="F2309" s="9">
        <f t="shared" si="116"/>
        <v>2</v>
      </c>
      <c r="G2309" s="9">
        <f>_xlfn.XLOOKUP(I2309,过机服务商重量差!A:A,过机服务商重量差!L:L)</f>
        <v>18.5</v>
      </c>
      <c r="H2309" s="9" t="str">
        <f ca="1">IFERROR(LOOKUP(1,0/((B2309=名单!B:B)*(VALUE(AY2309)&gt;=名单!E:E)*(VALUE(AY2309)&lt;=名单!G:G)*(AA2309="正常走货")),名单!H:H),"否")</f>
        <v>是</v>
      </c>
      <c r="I2309" s="64" t="s">
        <v>6971</v>
      </c>
      <c r="J2309" s="64" t="s">
        <v>6973</v>
      </c>
      <c r="L2309" s="65" t="s">
        <v>2309</v>
      </c>
      <c r="N2309" s="64" t="s">
        <v>18</v>
      </c>
      <c r="O2309" s="66"/>
      <c r="P2309" s="66"/>
      <c r="T2309" s="66"/>
      <c r="U2309" s="65" t="s">
        <v>130</v>
      </c>
      <c r="V2309" s="65" t="s">
        <v>14422</v>
      </c>
      <c r="W2309" s="66"/>
      <c r="Y2309" s="66"/>
      <c r="Z2309" s="66"/>
      <c r="AA2309" s="65" t="s">
        <v>14382</v>
      </c>
      <c r="AQ2309" s="64">
        <v>312.5</v>
      </c>
      <c r="AV2309" s="66"/>
      <c r="AX2309" s="66"/>
      <c r="AY2309" s="67" t="s">
        <v>16706</v>
      </c>
      <c r="BE2309" s="66"/>
    </row>
    <row r="2310" spans="1:58">
      <c r="A2310" s="9" t="str">
        <f t="shared" si="114"/>
        <v>2026-01</v>
      </c>
      <c r="B2310" s="9" t="str">
        <f>_xlfn.XLOOKUP(I2310,过机服务商重量差!A:A,过机服务商重量差!G:G)</f>
        <v>帅时莹</v>
      </c>
      <c r="C2310" s="9" t="str">
        <f>IF(N2310="FBA","主营产品",IF(N2310="专线","专线",LOOKUP(1,0/((G2310&gt;=提成标准!D:D)*(G2310&lt;提成标准!E:E)),提成标准!C:C)))</f>
        <v>快递大货</v>
      </c>
      <c r="D2310" s="9">
        <f t="shared" si="115"/>
        <v>35</v>
      </c>
      <c r="E2310" s="9">
        <f>_xlfn.XLOOKUP(C2310,提成标准!C:C,提成标准!H:H,"")</f>
        <v>0.1</v>
      </c>
      <c r="F2310" s="9">
        <f t="shared" si="116"/>
        <v>3.5</v>
      </c>
      <c r="G2310" s="9">
        <f>_xlfn.XLOOKUP(I2310,过机服务商重量差!A:A,过机服务商重量差!L:L)</f>
        <v>35</v>
      </c>
      <c r="H2310" s="9" t="str">
        <f ca="1">IFERROR(LOOKUP(1,0/((B2310=名单!B:B)*(VALUE(AY2310)&gt;=名单!E:E)*(VALUE(AY2310)&lt;=名单!G:G)*(AA2310="正常走货")),名单!H:H),"否")</f>
        <v>否</v>
      </c>
      <c r="I2310" s="64" t="s">
        <v>6974</v>
      </c>
      <c r="J2310" s="64" t="s">
        <v>6976</v>
      </c>
      <c r="L2310" s="65" t="s">
        <v>738</v>
      </c>
      <c r="N2310" s="64" t="s">
        <v>18</v>
      </c>
      <c r="O2310" s="66"/>
      <c r="P2310" s="66"/>
      <c r="T2310" s="66"/>
      <c r="U2310" s="65" t="s">
        <v>130</v>
      </c>
      <c r="V2310" s="65" t="s">
        <v>14422</v>
      </c>
      <c r="W2310" s="66"/>
      <c r="Y2310" s="66"/>
      <c r="Z2310" s="66"/>
      <c r="AA2310" s="65" t="s">
        <v>14382</v>
      </c>
      <c r="AQ2310" s="64">
        <v>265.6</v>
      </c>
      <c r="AV2310" s="66"/>
      <c r="AX2310" s="66"/>
      <c r="AY2310" s="67" t="s">
        <v>16707</v>
      </c>
      <c r="BE2310" s="66"/>
    </row>
    <row r="2311" spans="1:58">
      <c r="A2311" s="9" t="str">
        <f t="shared" si="114"/>
        <v>2026-01</v>
      </c>
      <c r="B2311" s="9" t="str">
        <f>_xlfn.XLOOKUP(I2311,过机服务商重量差!A:A,过机服务商重量差!G:G)</f>
        <v>玉麒麟</v>
      </c>
      <c r="C2311" s="9" t="str">
        <f>IF(N2311="FBA","主营产品",IF(N2311="专线","专线",LOOKUP(1,0/((G2311&gt;=提成标准!D:D)*(G2311&lt;提成标准!E:E)),提成标准!C:C)))</f>
        <v>快递小货</v>
      </c>
      <c r="D2311" s="9">
        <f t="shared" si="115"/>
        <v>1</v>
      </c>
      <c r="E2311" s="9">
        <f>_xlfn.XLOOKUP(C2311,提成标准!C:C,提成标准!H:H,"")</f>
        <v>2</v>
      </c>
      <c r="F2311" s="9">
        <f t="shared" si="116"/>
        <v>2</v>
      </c>
      <c r="G2311" s="9">
        <f>_xlfn.XLOOKUP(I2311,过机服务商重量差!A:A,过机服务商重量差!L:L)</f>
        <v>13.5</v>
      </c>
      <c r="H2311" s="9" t="str">
        <f ca="1">IFERROR(LOOKUP(1,0/((B2311=名单!B:B)*(VALUE(AY2311)&gt;=名单!E:E)*(VALUE(AY2311)&lt;=名单!G:G)*(AA2311="正常走货")),名单!H:H),"否")</f>
        <v>否</v>
      </c>
      <c r="I2311" s="64" t="s">
        <v>6977</v>
      </c>
      <c r="J2311" s="64" t="s">
        <v>6979</v>
      </c>
      <c r="L2311" s="65" t="s">
        <v>256</v>
      </c>
      <c r="N2311" s="64" t="s">
        <v>18</v>
      </c>
      <c r="O2311" s="66"/>
      <c r="P2311" s="66"/>
      <c r="T2311" s="66"/>
      <c r="U2311" s="65" t="s">
        <v>187</v>
      </c>
      <c r="V2311" s="65" t="s">
        <v>14413</v>
      </c>
      <c r="W2311" s="66"/>
      <c r="Y2311" s="66"/>
      <c r="Z2311" s="66"/>
      <c r="AA2311" s="65" t="s">
        <v>14382</v>
      </c>
      <c r="AQ2311" s="64">
        <v>236.6</v>
      </c>
      <c r="AV2311" s="66"/>
      <c r="AX2311" s="66"/>
      <c r="AY2311" s="67" t="s">
        <v>16708</v>
      </c>
      <c r="BE2311" s="66"/>
    </row>
    <row r="2312" spans="1:58">
      <c r="A2312" s="9" t="str">
        <f t="shared" si="114"/>
        <v>2026-01</v>
      </c>
      <c r="B2312" s="9" t="str">
        <f>_xlfn.XLOOKUP(I2312,过机服务商重量差!A:A,过机服务商重量差!G:G)</f>
        <v>玉麒麟</v>
      </c>
      <c r="C2312" s="9" t="str">
        <f>IF(N2312="FBA","主营产品",IF(N2312="专线","专线",LOOKUP(1,0/((G2312&gt;=提成标准!D:D)*(G2312&lt;提成标准!E:E)),提成标准!C:C)))</f>
        <v>快递大货</v>
      </c>
      <c r="D2312" s="9">
        <f t="shared" si="115"/>
        <v>36</v>
      </c>
      <c r="E2312" s="9">
        <f>_xlfn.XLOOKUP(C2312,提成标准!C:C,提成标准!H:H,"")</f>
        <v>0.1</v>
      </c>
      <c r="F2312" s="9">
        <f t="shared" si="116"/>
        <v>3.6</v>
      </c>
      <c r="G2312" s="9">
        <f>_xlfn.XLOOKUP(I2312,过机服务商重量差!A:A,过机服务商重量差!L:L)</f>
        <v>36</v>
      </c>
      <c r="H2312" s="9" t="str">
        <f ca="1">IFERROR(LOOKUP(1,0/((B2312=名单!B:B)*(VALUE(AY2312)&gt;=名单!E:E)*(VALUE(AY2312)&lt;=名单!G:G)*(AA2312="正常走货")),名单!H:H),"否")</f>
        <v>否</v>
      </c>
      <c r="I2312" s="64" t="s">
        <v>6980</v>
      </c>
      <c r="J2312" s="64" t="s">
        <v>6982</v>
      </c>
      <c r="L2312" s="65" t="s">
        <v>17</v>
      </c>
      <c r="N2312" s="65" t="s">
        <v>18</v>
      </c>
      <c r="O2312" s="66"/>
      <c r="P2312" s="66"/>
      <c r="T2312" s="66"/>
      <c r="U2312" s="65" t="s">
        <v>1262</v>
      </c>
      <c r="V2312" s="65" t="s">
        <v>14385</v>
      </c>
      <c r="W2312" s="66"/>
      <c r="Y2312" s="66"/>
      <c r="Z2312" s="66"/>
      <c r="AA2312" s="65" t="s">
        <v>14382</v>
      </c>
      <c r="AQ2312" s="64">
        <v>734.31</v>
      </c>
      <c r="AU2312" s="66"/>
      <c r="AV2312" s="66"/>
      <c r="AW2312" s="66"/>
      <c r="AX2312" s="66"/>
      <c r="AY2312" s="67" t="s">
        <v>16709</v>
      </c>
      <c r="BE2312" s="66"/>
    </row>
    <row r="2313" spans="1:58">
      <c r="A2313" s="9" t="str">
        <f t="shared" si="114"/>
        <v>2026-01</v>
      </c>
      <c r="B2313" s="9" t="str">
        <f>_xlfn.XLOOKUP(I2313,过机服务商重量差!A:A,过机服务商重量差!G:G)</f>
        <v>小旋风</v>
      </c>
      <c r="C2313" s="9" t="str">
        <f>IF(N2313="FBA","主营产品",IF(N2313="专线","专线",LOOKUP(1,0/((G2313&gt;=提成标准!D:D)*(G2313&lt;提成标准!E:E)),提成标准!C:C)))</f>
        <v>快递大货</v>
      </c>
      <c r="D2313" s="9">
        <f t="shared" si="115"/>
        <v>185</v>
      </c>
      <c r="E2313" s="9">
        <f>_xlfn.XLOOKUP(C2313,提成标准!C:C,提成标准!H:H,"")</f>
        <v>0.1</v>
      </c>
      <c r="F2313" s="9">
        <f t="shared" si="116"/>
        <v>18.5</v>
      </c>
      <c r="G2313" s="9">
        <f>_xlfn.XLOOKUP(I2313,过机服务商重量差!A:A,过机服务商重量差!L:L)</f>
        <v>185</v>
      </c>
      <c r="H2313" s="9" t="str">
        <f ca="1">IFERROR(LOOKUP(1,0/((B2313=名单!B:B)*(VALUE(AY2313)&gt;=名单!E:E)*(VALUE(AY2313)&lt;=名单!G:G)*(AA2313="正常走货")),名单!H:H),"否")</f>
        <v>否</v>
      </c>
      <c r="I2313" s="64" t="s">
        <v>6983</v>
      </c>
      <c r="J2313" s="64" t="s">
        <v>6985</v>
      </c>
      <c r="L2313" s="65" t="s">
        <v>1377</v>
      </c>
      <c r="N2313" s="64" t="s">
        <v>18</v>
      </c>
      <c r="O2313" s="66"/>
      <c r="P2313" s="66"/>
      <c r="T2313" s="66"/>
      <c r="U2313" s="65" t="s">
        <v>199</v>
      </c>
      <c r="V2313" s="65" t="s">
        <v>14442</v>
      </c>
      <c r="W2313" s="66"/>
      <c r="Y2313" s="66"/>
      <c r="Z2313" s="66"/>
      <c r="AA2313" s="65" t="s">
        <v>14382</v>
      </c>
      <c r="AQ2313" s="64">
        <v>92.5</v>
      </c>
      <c r="AV2313" s="66"/>
      <c r="AX2313" s="66"/>
      <c r="AY2313" s="67" t="s">
        <v>16710</v>
      </c>
      <c r="BE2313" s="66"/>
    </row>
    <row r="2314" spans="1:58">
      <c r="A2314" s="9" t="str">
        <f t="shared" si="114"/>
        <v>2026-01</v>
      </c>
      <c r="B2314" s="9" t="str">
        <f>_xlfn.XLOOKUP(I2314,过机服务商重量差!A:A,过机服务商重量差!G:G)</f>
        <v>无崖子</v>
      </c>
      <c r="C2314" s="9" t="str">
        <f>IF(N2314="FBA","主营产品",IF(N2314="专线","专线",LOOKUP(1,0/((G2314&gt;=提成标准!D:D)*(G2314&lt;提成标准!E:E)),提成标准!C:C)))</f>
        <v>快递小货</v>
      </c>
      <c r="D2314" s="9">
        <f t="shared" si="115"/>
        <v>1</v>
      </c>
      <c r="E2314" s="9">
        <f>_xlfn.XLOOKUP(C2314,提成标准!C:C,提成标准!H:H,"")</f>
        <v>2</v>
      </c>
      <c r="F2314" s="9">
        <f t="shared" si="116"/>
        <v>2</v>
      </c>
      <c r="G2314" s="9">
        <f>_xlfn.XLOOKUP(I2314,过机服务商重量差!A:A,过机服务商重量差!L:L)</f>
        <v>0.5</v>
      </c>
      <c r="H2314" s="9" t="str">
        <f ca="1">IFERROR(LOOKUP(1,0/((B2314=名单!B:B)*(VALUE(AY2314)&gt;=名单!E:E)*(VALUE(AY2314)&lt;=名单!G:G)*(AA2314="正常走货")),名单!H:H),"否")</f>
        <v>是</v>
      </c>
      <c r="I2314" s="64" t="s">
        <v>6986</v>
      </c>
      <c r="J2314" s="64" t="s">
        <v>6988</v>
      </c>
      <c r="L2314" s="65" t="s">
        <v>160</v>
      </c>
      <c r="N2314" s="64" t="s">
        <v>18</v>
      </c>
      <c r="O2314" s="66"/>
      <c r="P2314" s="66"/>
      <c r="T2314" s="66"/>
      <c r="U2314" s="65" t="s">
        <v>161</v>
      </c>
      <c r="V2314" s="65" t="s">
        <v>14381</v>
      </c>
      <c r="W2314" s="66"/>
      <c r="Y2314" s="66"/>
      <c r="Z2314" s="66"/>
      <c r="AA2314" s="65" t="s">
        <v>14382</v>
      </c>
      <c r="AQ2314" s="64">
        <v>0</v>
      </c>
      <c r="AV2314" s="66"/>
      <c r="AX2314" s="66"/>
      <c r="AY2314" s="67" t="s">
        <v>16711</v>
      </c>
      <c r="BC2314" s="66"/>
      <c r="BE2314" s="66"/>
    </row>
    <row r="2315" spans="1:58">
      <c r="A2315" s="9" t="str">
        <f t="shared" si="114"/>
        <v>2026-01</v>
      </c>
      <c r="B2315" s="9" t="str">
        <f>_xlfn.XLOOKUP(I2315,过机服务商重量差!A:A,过机服务商重量差!G:G)</f>
        <v>小旋风</v>
      </c>
      <c r="C2315" s="9" t="str">
        <f>IF(N2315="FBA","主营产品",IF(N2315="专线","专线",LOOKUP(1,0/((G2315&gt;=提成标准!D:D)*(G2315&lt;提成标准!E:E)),提成标准!C:C)))</f>
        <v>快递大货</v>
      </c>
      <c r="D2315" s="9">
        <f t="shared" si="115"/>
        <v>66</v>
      </c>
      <c r="E2315" s="9">
        <f>_xlfn.XLOOKUP(C2315,提成标准!C:C,提成标准!H:H,"")</f>
        <v>0.1</v>
      </c>
      <c r="F2315" s="9">
        <f t="shared" si="116"/>
        <v>6.6</v>
      </c>
      <c r="G2315" s="9">
        <f>_xlfn.XLOOKUP(I2315,过机服务商重量差!A:A,过机服务商重量差!L:L)</f>
        <v>66</v>
      </c>
      <c r="H2315" s="9" t="str">
        <f ca="1">IFERROR(LOOKUP(1,0/((B2315=名单!B:B)*(VALUE(AY2315)&gt;=名单!E:E)*(VALUE(AY2315)&lt;=名单!G:G)*(AA2315="正常走货")),名单!H:H),"否")</f>
        <v>否</v>
      </c>
      <c r="I2315" s="64" t="s">
        <v>6989</v>
      </c>
      <c r="J2315" s="64" t="s">
        <v>6991</v>
      </c>
      <c r="L2315" s="65" t="s">
        <v>1377</v>
      </c>
      <c r="N2315" s="64" t="s">
        <v>18</v>
      </c>
      <c r="O2315" s="66"/>
      <c r="P2315" s="66"/>
      <c r="T2315" s="66"/>
      <c r="U2315" s="65" t="s">
        <v>199</v>
      </c>
      <c r="V2315" s="64" t="s">
        <v>14442</v>
      </c>
      <c r="W2315" s="66"/>
      <c r="Y2315" s="66"/>
      <c r="Z2315" s="66"/>
      <c r="AA2315" s="65" t="s">
        <v>14382</v>
      </c>
      <c r="AQ2315" s="64">
        <v>66</v>
      </c>
      <c r="AU2315" s="66"/>
      <c r="AV2315" s="66"/>
      <c r="AW2315" s="66"/>
      <c r="AX2315" s="66"/>
      <c r="AY2315" s="67" t="s">
        <v>16712</v>
      </c>
      <c r="BE2315" s="66"/>
    </row>
    <row r="2316" spans="1:58">
      <c r="A2316" s="9" t="str">
        <f t="shared" si="114"/>
        <v>2026-01</v>
      </c>
      <c r="B2316" s="9" t="str">
        <f>_xlfn.XLOOKUP(I2316,过机服务商重量差!A:A,过机服务商重量差!G:G)</f>
        <v>无崖子</v>
      </c>
      <c r="C2316" s="9" t="str">
        <f>IF(N2316="FBA","主营产品",IF(N2316="专线","专线",LOOKUP(1,0/((G2316&gt;=提成标准!D:D)*(G2316&lt;提成标准!E:E)),提成标准!C:C)))</f>
        <v>快递大货</v>
      </c>
      <c r="D2316" s="9">
        <f t="shared" si="115"/>
        <v>48</v>
      </c>
      <c r="E2316" s="9">
        <f>_xlfn.XLOOKUP(C2316,提成标准!C:C,提成标准!H:H,"")</f>
        <v>0.1</v>
      </c>
      <c r="F2316" s="9">
        <f t="shared" si="116"/>
        <v>4.8</v>
      </c>
      <c r="G2316" s="9">
        <f>_xlfn.XLOOKUP(I2316,过机服务商重量差!A:A,过机服务商重量差!L:L)</f>
        <v>48</v>
      </c>
      <c r="H2316" s="9" t="str">
        <f ca="1">IFERROR(LOOKUP(1,0/((B2316=名单!B:B)*(VALUE(AY2316)&gt;=名单!E:E)*(VALUE(AY2316)&lt;=名单!G:G)*(AA2316="正常走货")),名单!H:H),"否")</f>
        <v>是</v>
      </c>
      <c r="I2316" s="64" t="s">
        <v>6992</v>
      </c>
      <c r="J2316" s="64" t="s">
        <v>6994</v>
      </c>
      <c r="L2316" s="65" t="s">
        <v>4290</v>
      </c>
      <c r="N2316" s="64" t="s">
        <v>18</v>
      </c>
      <c r="O2316" s="66"/>
      <c r="P2316" s="66"/>
      <c r="T2316" s="66"/>
      <c r="U2316" s="65" t="s">
        <v>191</v>
      </c>
      <c r="V2316" s="65" t="s">
        <v>14413</v>
      </c>
      <c r="W2316" s="66"/>
      <c r="Y2316" s="66"/>
      <c r="Z2316" s="66"/>
      <c r="AA2316" s="65" t="s">
        <v>14382</v>
      </c>
      <c r="AQ2316" s="64">
        <v>874.49</v>
      </c>
      <c r="AV2316" s="66"/>
      <c r="AX2316" s="66"/>
      <c r="AY2316" s="67" t="s">
        <v>16713</v>
      </c>
      <c r="BC2316" s="66"/>
      <c r="BE2316" s="66"/>
    </row>
    <row r="2317" spans="1:58">
      <c r="A2317" s="9" t="str">
        <f t="shared" si="114"/>
        <v>2026-01</v>
      </c>
      <c r="B2317" s="9" t="str">
        <f>_xlfn.XLOOKUP(I2317,过机服务商重量差!A:A,过机服务商重量差!G:G)</f>
        <v>玉麒麟</v>
      </c>
      <c r="C2317" s="9" t="str">
        <f>IF(N2317="FBA","主营产品",IF(N2317="专线","专线",LOOKUP(1,0/((G2317&gt;=提成标准!D:D)*(G2317&lt;提成标准!E:E)),提成标准!C:C)))</f>
        <v>快递大货</v>
      </c>
      <c r="D2317" s="9">
        <f t="shared" si="115"/>
        <v>46</v>
      </c>
      <c r="E2317" s="9">
        <f>_xlfn.XLOOKUP(C2317,提成标准!C:C,提成标准!H:H,"")</f>
        <v>0.1</v>
      </c>
      <c r="F2317" s="9">
        <f t="shared" si="116"/>
        <v>4.6</v>
      </c>
      <c r="G2317" s="9">
        <f>_xlfn.XLOOKUP(I2317,过机服务商重量差!A:A,过机服务商重量差!L:L)</f>
        <v>46</v>
      </c>
      <c r="H2317" s="9" t="str">
        <f ca="1">IFERROR(LOOKUP(1,0/((B2317=名单!B:B)*(VALUE(AY2317)&gt;=名单!E:E)*(VALUE(AY2317)&lt;=名单!G:G)*(AA2317="正常走货")),名单!H:H),"否")</f>
        <v>否</v>
      </c>
      <c r="I2317" s="64" t="s">
        <v>6995</v>
      </c>
      <c r="J2317" s="64" t="s">
        <v>6997</v>
      </c>
      <c r="L2317" s="65" t="s">
        <v>17</v>
      </c>
      <c r="N2317" s="64" t="s">
        <v>18</v>
      </c>
      <c r="O2317" s="66"/>
      <c r="P2317" s="66"/>
      <c r="T2317" s="66"/>
      <c r="U2317" s="65" t="s">
        <v>1262</v>
      </c>
      <c r="V2317" s="64" t="s">
        <v>14385</v>
      </c>
      <c r="W2317" s="66"/>
      <c r="Y2317" s="66"/>
      <c r="Z2317" s="66"/>
      <c r="AA2317" s="65" t="s">
        <v>14382</v>
      </c>
      <c r="AQ2317" s="64">
        <v>188.6</v>
      </c>
      <c r="AV2317" s="66"/>
      <c r="AW2317" s="66"/>
      <c r="AX2317" s="66"/>
      <c r="AY2317" s="67" t="s">
        <v>16714</v>
      </c>
      <c r="BE2317" s="66"/>
    </row>
    <row r="2318" spans="1:58">
      <c r="A2318" s="9" t="str">
        <f t="shared" si="114"/>
        <v>2026-01</v>
      </c>
      <c r="B2318" s="9" t="str">
        <f>_xlfn.XLOOKUP(I2318,过机服务商重量差!A:A,过机服务商重量差!G:G)</f>
        <v>玉麒麟</v>
      </c>
      <c r="C2318" s="9" t="str">
        <f>IF(N2318="FBA","主营产品",IF(N2318="专线","专线",LOOKUP(1,0/((G2318&gt;=提成标准!D:D)*(G2318&lt;提成标准!E:E)),提成标准!C:C)))</f>
        <v>快递大货</v>
      </c>
      <c r="D2318" s="9">
        <f t="shared" si="115"/>
        <v>44</v>
      </c>
      <c r="E2318" s="9">
        <f>_xlfn.XLOOKUP(C2318,提成标准!C:C,提成标准!H:H,"")</f>
        <v>0.1</v>
      </c>
      <c r="F2318" s="9">
        <f t="shared" si="116"/>
        <v>4.4</v>
      </c>
      <c r="G2318" s="9">
        <f>_xlfn.XLOOKUP(I2318,过机服务商重量差!A:A,过机服务商重量差!L:L)</f>
        <v>44</v>
      </c>
      <c r="H2318" s="9" t="str">
        <f ca="1">IFERROR(LOOKUP(1,0/((B2318=名单!B:B)*(VALUE(AY2318)&gt;=名单!E:E)*(VALUE(AY2318)&lt;=名单!G:G)*(AA2318="正常走货")),名单!H:H),"否")</f>
        <v>否</v>
      </c>
      <c r="I2318" s="64" t="s">
        <v>6998</v>
      </c>
      <c r="J2318" s="64" t="s">
        <v>7000</v>
      </c>
      <c r="L2318" s="64" t="s">
        <v>17</v>
      </c>
      <c r="N2318" s="64" t="s">
        <v>18</v>
      </c>
      <c r="O2318" s="66"/>
      <c r="P2318" s="66"/>
      <c r="T2318" s="66"/>
      <c r="U2318" s="65" t="s">
        <v>1262</v>
      </c>
      <c r="V2318" s="65" t="s">
        <v>14385</v>
      </c>
      <c r="W2318" s="66"/>
      <c r="Y2318" s="66"/>
      <c r="Z2318" s="66"/>
      <c r="AA2318" s="65" t="s">
        <v>14382</v>
      </c>
      <c r="AQ2318" s="64">
        <v>113.6</v>
      </c>
      <c r="AU2318" s="66"/>
      <c r="AV2318" s="66"/>
      <c r="AX2318" s="66"/>
      <c r="AY2318" s="67" t="s">
        <v>16715</v>
      </c>
      <c r="BE2318" s="66"/>
      <c r="BF2318" s="66"/>
    </row>
    <row r="2319" spans="1:58">
      <c r="A2319" s="9" t="str">
        <f t="shared" si="114"/>
        <v>2026-01</v>
      </c>
      <c r="B2319" s="9" t="str">
        <f>_xlfn.XLOOKUP(I2319,过机服务商重量差!A:A,过机服务商重量差!G:G)</f>
        <v>玉麒麟</v>
      </c>
      <c r="C2319" s="9" t="str">
        <f>IF(N2319="FBA","主营产品",IF(N2319="专线","专线",LOOKUP(1,0/((G2319&gt;=提成标准!D:D)*(G2319&lt;提成标准!E:E)),提成标准!C:C)))</f>
        <v>快递大货</v>
      </c>
      <c r="D2319" s="9">
        <f t="shared" si="115"/>
        <v>28</v>
      </c>
      <c r="E2319" s="9">
        <f>_xlfn.XLOOKUP(C2319,提成标准!C:C,提成标准!H:H,"")</f>
        <v>0.1</v>
      </c>
      <c r="F2319" s="9">
        <f t="shared" si="116"/>
        <v>2.8</v>
      </c>
      <c r="G2319" s="9">
        <f>_xlfn.XLOOKUP(I2319,过机服务商重量差!A:A,过机服务商重量差!L:L)</f>
        <v>28</v>
      </c>
      <c r="H2319" s="9" t="str">
        <f ca="1">IFERROR(LOOKUP(1,0/((B2319=名单!B:B)*(VALUE(AY2319)&gt;=名单!E:E)*(VALUE(AY2319)&lt;=名单!G:G)*(AA2319="正常走货")),名单!H:H),"否")</f>
        <v>否</v>
      </c>
      <c r="I2319" s="64" t="s">
        <v>7001</v>
      </c>
      <c r="J2319" s="64" t="s">
        <v>7003</v>
      </c>
      <c r="L2319" s="65" t="s">
        <v>256</v>
      </c>
      <c r="N2319" s="64" t="s">
        <v>18</v>
      </c>
      <c r="O2319" s="66"/>
      <c r="P2319" s="66"/>
      <c r="T2319" s="66"/>
      <c r="U2319" s="65" t="s">
        <v>191</v>
      </c>
      <c r="V2319" s="65" t="s">
        <v>14413</v>
      </c>
      <c r="W2319" s="66"/>
      <c r="Y2319" s="66"/>
      <c r="Z2319" s="66"/>
      <c r="AA2319" s="65" t="s">
        <v>14382</v>
      </c>
      <c r="AQ2319" s="64">
        <v>231</v>
      </c>
      <c r="AU2319" s="66"/>
      <c r="AV2319" s="66"/>
      <c r="AW2319" s="66"/>
      <c r="AX2319" s="66"/>
      <c r="AY2319" s="67" t="s">
        <v>16716</v>
      </c>
      <c r="BE2319" s="66"/>
    </row>
    <row r="2320" spans="1:58">
      <c r="A2320" s="9" t="str">
        <f t="shared" si="114"/>
        <v>2026-01</v>
      </c>
      <c r="B2320" s="9" t="str">
        <f>_xlfn.XLOOKUP(I2320,过机服务商重量差!A:A,过机服务商重量差!G:G)</f>
        <v>玉麒麟</v>
      </c>
      <c r="C2320" s="9" t="str">
        <f>IF(N2320="FBA","主营产品",IF(N2320="专线","专线",LOOKUP(1,0/((G2320&gt;=提成标准!D:D)*(G2320&lt;提成标准!E:E)),提成标准!C:C)))</f>
        <v>快递大货</v>
      </c>
      <c r="D2320" s="9">
        <f t="shared" si="115"/>
        <v>49</v>
      </c>
      <c r="E2320" s="9">
        <f>_xlfn.XLOOKUP(C2320,提成标准!C:C,提成标准!H:H,"")</f>
        <v>0.1</v>
      </c>
      <c r="F2320" s="9">
        <f t="shared" si="116"/>
        <v>4.9</v>
      </c>
      <c r="G2320" s="9">
        <f>_xlfn.XLOOKUP(I2320,过机服务商重量差!A:A,过机服务商重量差!L:L)</f>
        <v>49</v>
      </c>
      <c r="H2320" s="9" t="str">
        <f ca="1">IFERROR(LOOKUP(1,0/((B2320=名单!B:B)*(VALUE(AY2320)&gt;=名单!E:E)*(VALUE(AY2320)&lt;=名单!G:G)*(AA2320="正常走货")),名单!H:H),"否")</f>
        <v>否</v>
      </c>
      <c r="I2320" s="64" t="s">
        <v>7004</v>
      </c>
      <c r="J2320" s="64" t="s">
        <v>7006</v>
      </c>
      <c r="L2320" s="65" t="s">
        <v>17</v>
      </c>
      <c r="N2320" s="64" t="s">
        <v>18</v>
      </c>
      <c r="O2320" s="66"/>
      <c r="P2320" s="66"/>
      <c r="T2320" s="66"/>
      <c r="U2320" s="65" t="s">
        <v>215</v>
      </c>
      <c r="V2320" s="64" t="s">
        <v>14381</v>
      </c>
      <c r="W2320" s="66"/>
      <c r="Y2320" s="66"/>
      <c r="Z2320" s="66"/>
      <c r="AA2320" s="65" t="s">
        <v>14382</v>
      </c>
      <c r="AQ2320" s="64">
        <v>-2</v>
      </c>
      <c r="AU2320" s="66"/>
      <c r="AV2320" s="66"/>
      <c r="AW2320" s="66"/>
      <c r="AX2320" s="66"/>
      <c r="AY2320" s="67" t="s">
        <v>16717</v>
      </c>
      <c r="BE2320" s="66"/>
      <c r="BF2320" s="66"/>
    </row>
    <row r="2321" spans="1:58">
      <c r="A2321" s="9" t="str">
        <f t="shared" si="114"/>
        <v>2026-01</v>
      </c>
      <c r="B2321" s="9" t="str">
        <f>_xlfn.XLOOKUP(I2321,过机服务商重量差!A:A,过机服务商重量差!G:G)</f>
        <v>无崖子</v>
      </c>
      <c r="C2321" s="9" t="str">
        <f>IF(N2321="FBA","主营产品",IF(N2321="专线","专线",LOOKUP(1,0/((G2321&gt;=提成标准!D:D)*(G2321&lt;提成标准!E:E)),提成标准!C:C)))</f>
        <v>快递小货</v>
      </c>
      <c r="D2321" s="9">
        <f t="shared" si="115"/>
        <v>1</v>
      </c>
      <c r="E2321" s="9">
        <f>_xlfn.XLOOKUP(C2321,提成标准!C:C,提成标准!H:H,"")</f>
        <v>2</v>
      </c>
      <c r="F2321" s="9">
        <f t="shared" si="116"/>
        <v>2</v>
      </c>
      <c r="G2321" s="9">
        <f>_xlfn.XLOOKUP(I2321,过机服务商重量差!A:A,过机服务商重量差!L:L)</f>
        <v>8.5</v>
      </c>
      <c r="H2321" s="9" t="str">
        <f ca="1">IFERROR(LOOKUP(1,0/((B2321=名单!B:B)*(VALUE(AY2321)&gt;=名单!E:E)*(VALUE(AY2321)&lt;=名单!G:G)*(AA2321="正常走货")),名单!H:H),"否")</f>
        <v>是</v>
      </c>
      <c r="I2321" s="64" t="s">
        <v>7007</v>
      </c>
      <c r="J2321" s="64" t="s">
        <v>7009</v>
      </c>
      <c r="L2321" s="65" t="s">
        <v>845</v>
      </c>
      <c r="N2321" s="64" t="s">
        <v>18</v>
      </c>
      <c r="O2321" s="66"/>
      <c r="P2321" s="66"/>
      <c r="T2321" s="66"/>
      <c r="U2321" s="65" t="s">
        <v>20</v>
      </c>
      <c r="V2321" s="65" t="s">
        <v>14381</v>
      </c>
      <c r="W2321" s="66"/>
      <c r="Y2321" s="66"/>
      <c r="Z2321" s="66"/>
      <c r="AA2321" s="65" t="s">
        <v>14382</v>
      </c>
      <c r="AQ2321" s="64">
        <v>0</v>
      </c>
      <c r="AU2321" s="66"/>
      <c r="AV2321" s="66"/>
      <c r="AW2321" s="66"/>
      <c r="AX2321" s="66"/>
      <c r="AY2321" s="67" t="s">
        <v>16718</v>
      </c>
      <c r="BE2321" s="66"/>
    </row>
    <row r="2322" spans="1:58">
      <c r="A2322" s="9" t="str">
        <f t="shared" si="114"/>
        <v>2026-01</v>
      </c>
      <c r="B2322" s="9" t="str">
        <f>_xlfn.XLOOKUP(I2322,过机服务商重量差!A:A,过机服务商重量差!G:G)</f>
        <v>帅时莹</v>
      </c>
      <c r="C2322" s="9" t="str">
        <f>IF(N2322="FBA","主营产品",IF(N2322="专线","专线",LOOKUP(1,0/((G2322&gt;=提成标准!D:D)*(G2322&lt;提成标准!E:E)),提成标准!C:C)))</f>
        <v>快递小货</v>
      </c>
      <c r="D2322" s="9">
        <f t="shared" si="115"/>
        <v>1</v>
      </c>
      <c r="E2322" s="9">
        <f>_xlfn.XLOOKUP(C2322,提成标准!C:C,提成标准!H:H,"")</f>
        <v>2</v>
      </c>
      <c r="F2322" s="9">
        <f t="shared" si="116"/>
        <v>2</v>
      </c>
      <c r="G2322" s="9">
        <f>_xlfn.XLOOKUP(I2322,过机服务商重量差!A:A,过机服务商重量差!L:L)</f>
        <v>3</v>
      </c>
      <c r="H2322" s="9" t="str">
        <f ca="1">IFERROR(LOOKUP(1,0/((B2322=名单!B:B)*(VALUE(AY2322)&gt;=名单!E:E)*(VALUE(AY2322)&lt;=名单!G:G)*(AA2322="正常走货")),名单!H:H),"否")</f>
        <v>否</v>
      </c>
      <c r="I2322" s="64" t="s">
        <v>7010</v>
      </c>
      <c r="J2322" s="64" t="s">
        <v>7012</v>
      </c>
      <c r="L2322" s="64" t="s">
        <v>586</v>
      </c>
      <c r="N2322" s="64" t="s">
        <v>18</v>
      </c>
      <c r="O2322" s="66"/>
      <c r="P2322" s="66"/>
      <c r="T2322" s="66"/>
      <c r="U2322" s="65" t="s">
        <v>99</v>
      </c>
      <c r="V2322" s="65" t="s">
        <v>14413</v>
      </c>
      <c r="W2322" s="66"/>
      <c r="Y2322" s="66"/>
      <c r="Z2322" s="66"/>
      <c r="AA2322" s="65" t="s">
        <v>14382</v>
      </c>
      <c r="AQ2322" s="64">
        <v>60</v>
      </c>
      <c r="AU2322" s="66"/>
      <c r="AV2322" s="66"/>
      <c r="AX2322" s="66"/>
      <c r="AY2322" s="67" t="s">
        <v>16719</v>
      </c>
      <c r="BE2322" s="66"/>
    </row>
    <row r="2323" spans="1:58">
      <c r="A2323" s="9" t="str">
        <f t="shared" si="114"/>
        <v>2026-01</v>
      </c>
      <c r="B2323" s="9" t="str">
        <f>_xlfn.XLOOKUP(I2323,过机服务商重量差!A:A,过机服务商重量差!G:G)</f>
        <v>玉麒麟</v>
      </c>
      <c r="C2323" s="9" t="str">
        <f>IF(N2323="FBA","主营产品",IF(N2323="专线","专线",LOOKUP(1,0/((G2323&gt;=提成标准!D:D)*(G2323&lt;提成标准!E:E)),提成标准!C:C)))</f>
        <v>快递大货</v>
      </c>
      <c r="D2323" s="9">
        <f t="shared" si="115"/>
        <v>41</v>
      </c>
      <c r="E2323" s="9">
        <f>_xlfn.XLOOKUP(C2323,提成标准!C:C,提成标准!H:H,"")</f>
        <v>0.1</v>
      </c>
      <c r="F2323" s="9">
        <f t="shared" si="116"/>
        <v>4.1</v>
      </c>
      <c r="G2323" s="9">
        <f>_xlfn.XLOOKUP(I2323,过机服务商重量差!A:A,过机服务商重量差!L:L)</f>
        <v>41</v>
      </c>
      <c r="H2323" s="9" t="str">
        <f ca="1">IFERROR(LOOKUP(1,0/((B2323=名单!B:B)*(VALUE(AY2323)&gt;=名单!E:E)*(VALUE(AY2323)&lt;=名单!G:G)*(AA2323="正常走货")),名单!H:H),"否")</f>
        <v>否</v>
      </c>
      <c r="I2323" s="64" t="s">
        <v>7013</v>
      </c>
      <c r="J2323" s="64" t="s">
        <v>7015</v>
      </c>
      <c r="L2323" s="65" t="s">
        <v>24</v>
      </c>
      <c r="N2323" s="64" t="s">
        <v>18</v>
      </c>
      <c r="O2323" s="66"/>
      <c r="P2323" s="66"/>
      <c r="T2323" s="66"/>
      <c r="U2323" s="65" t="s">
        <v>211</v>
      </c>
      <c r="V2323" s="65" t="s">
        <v>14410</v>
      </c>
      <c r="W2323" s="66"/>
      <c r="Y2323" s="66"/>
      <c r="Z2323" s="66"/>
      <c r="AA2323" s="65" t="s">
        <v>14382</v>
      </c>
      <c r="AQ2323" s="64">
        <v>348.6</v>
      </c>
      <c r="AV2323" s="66"/>
      <c r="AW2323" s="66"/>
      <c r="AX2323" s="66"/>
      <c r="AY2323" s="67" t="s">
        <v>16720</v>
      </c>
      <c r="BC2323" s="66"/>
      <c r="BE2323" s="66"/>
    </row>
    <row r="2324" spans="1:58">
      <c r="A2324" s="9" t="str">
        <f t="shared" si="114"/>
        <v>2026-01</v>
      </c>
      <c r="B2324" s="9" t="str">
        <f>_xlfn.XLOOKUP(I2324,过机服务商重量差!A:A,过机服务商重量差!G:G)</f>
        <v>风清扬</v>
      </c>
      <c r="C2324" s="9" t="str">
        <f>IF(N2324="FBA","主营产品",IF(N2324="专线","专线",LOOKUP(1,0/((G2324&gt;=提成标准!D:D)*(G2324&lt;提成标准!E:E)),提成标准!C:C)))</f>
        <v>快递大货</v>
      </c>
      <c r="D2324" s="9">
        <f t="shared" si="115"/>
        <v>21</v>
      </c>
      <c r="E2324" s="9">
        <f>_xlfn.XLOOKUP(C2324,提成标准!C:C,提成标准!H:H,"")</f>
        <v>0.1</v>
      </c>
      <c r="F2324" s="9">
        <f t="shared" si="116"/>
        <v>2.1</v>
      </c>
      <c r="G2324" s="9">
        <f>_xlfn.XLOOKUP(I2324,过机服务商重量差!A:A,过机服务商重量差!L:L)</f>
        <v>21</v>
      </c>
      <c r="H2324" s="9" t="str">
        <f ca="1">IFERROR(LOOKUP(1,0/((B2324=名单!B:B)*(VALUE(AY2324)&gt;=名单!E:E)*(VALUE(AY2324)&lt;=名单!G:G)*(AA2324="正常走货")),名单!H:H),"否")</f>
        <v>否</v>
      </c>
      <c r="I2324" s="64" t="s">
        <v>7016</v>
      </c>
      <c r="J2324" s="64" t="s">
        <v>7018</v>
      </c>
      <c r="L2324" s="65" t="s">
        <v>144</v>
      </c>
      <c r="N2324" s="64" t="s">
        <v>18</v>
      </c>
      <c r="O2324" s="66"/>
      <c r="P2324" s="66"/>
      <c r="T2324" s="66"/>
      <c r="U2324" s="65" t="s">
        <v>353</v>
      </c>
      <c r="V2324" s="65" t="s">
        <v>14389</v>
      </c>
      <c r="W2324" s="66"/>
      <c r="Y2324" s="66"/>
      <c r="Z2324" s="66"/>
      <c r="AA2324" s="65" t="s">
        <v>14382</v>
      </c>
      <c r="AQ2324" s="64">
        <v>41.5</v>
      </c>
      <c r="AV2324" s="66"/>
      <c r="AW2324" s="66"/>
      <c r="AX2324" s="66"/>
      <c r="AY2324" s="67" t="s">
        <v>16721</v>
      </c>
      <c r="BE2324" s="66"/>
    </row>
    <row r="2325" spans="1:58">
      <c r="A2325" s="9" t="str">
        <f t="shared" si="114"/>
        <v>2026-01</v>
      </c>
      <c r="B2325" s="9" t="str">
        <f>_xlfn.XLOOKUP(I2325,过机服务商重量差!A:A,过机服务商重量差!G:G)</f>
        <v>风清扬</v>
      </c>
      <c r="C2325" s="9" t="str">
        <f>IF(N2325="FBA","主营产品",IF(N2325="专线","专线",LOOKUP(1,0/((G2325&gt;=提成标准!D:D)*(G2325&lt;提成标准!E:E)),提成标准!C:C)))</f>
        <v>快递小货</v>
      </c>
      <c r="D2325" s="9">
        <f t="shared" si="115"/>
        <v>1</v>
      </c>
      <c r="E2325" s="9">
        <f>_xlfn.XLOOKUP(C2325,提成标准!C:C,提成标准!H:H,"")</f>
        <v>2</v>
      </c>
      <c r="F2325" s="9">
        <f t="shared" si="116"/>
        <v>2</v>
      </c>
      <c r="G2325" s="9">
        <f>_xlfn.XLOOKUP(I2325,过机服务商重量差!A:A,过机服务商重量差!L:L)</f>
        <v>20</v>
      </c>
      <c r="H2325" s="9" t="str">
        <f ca="1">IFERROR(LOOKUP(1,0/((B2325=名单!B:B)*(VALUE(AY2325)&gt;=名单!E:E)*(VALUE(AY2325)&lt;=名单!G:G)*(AA2325="正常走货")),名单!H:H),"否")</f>
        <v>否</v>
      </c>
      <c r="I2325" s="64" t="s">
        <v>7019</v>
      </c>
      <c r="J2325" s="64" t="s">
        <v>7021</v>
      </c>
      <c r="L2325" s="64" t="s">
        <v>144</v>
      </c>
      <c r="N2325" s="64" t="s">
        <v>18</v>
      </c>
      <c r="O2325" s="66"/>
      <c r="P2325" s="66"/>
      <c r="T2325" s="66"/>
      <c r="U2325" s="65" t="s">
        <v>353</v>
      </c>
      <c r="V2325" s="65" t="s">
        <v>14389</v>
      </c>
      <c r="W2325" s="66"/>
      <c r="Y2325" s="66"/>
      <c r="Z2325" s="66"/>
      <c r="AA2325" s="65" t="s">
        <v>14382</v>
      </c>
      <c r="AQ2325" s="64">
        <v>40</v>
      </c>
      <c r="AU2325" s="66"/>
      <c r="AV2325" s="66"/>
      <c r="AX2325" s="66"/>
      <c r="AY2325" s="67" t="s">
        <v>16722</v>
      </c>
      <c r="BE2325" s="66"/>
    </row>
    <row r="2326" spans="1:58">
      <c r="A2326" s="9" t="str">
        <f t="shared" si="114"/>
        <v>2026-01</v>
      </c>
      <c r="B2326" s="9" t="str">
        <f>_xlfn.XLOOKUP(I2326,过机服务商重量差!A:A,过机服务商重量差!G:G)</f>
        <v>玉麒麟</v>
      </c>
      <c r="C2326" s="9" t="str">
        <f>IF(N2326="FBA","主营产品",IF(N2326="专线","专线",LOOKUP(1,0/((G2326&gt;=提成标准!D:D)*(G2326&lt;提成标准!E:E)),提成标准!C:C)))</f>
        <v>快递大货</v>
      </c>
      <c r="D2326" s="9">
        <f t="shared" si="115"/>
        <v>47</v>
      </c>
      <c r="E2326" s="9">
        <f>_xlfn.XLOOKUP(C2326,提成标准!C:C,提成标准!H:H,"")</f>
        <v>0.1</v>
      </c>
      <c r="F2326" s="9">
        <f t="shared" si="116"/>
        <v>4.7</v>
      </c>
      <c r="G2326" s="9">
        <f>_xlfn.XLOOKUP(I2326,过机服务商重量差!A:A,过机服务商重量差!L:L)</f>
        <v>47</v>
      </c>
      <c r="H2326" s="9" t="str">
        <f ca="1">IFERROR(LOOKUP(1,0/((B2326=名单!B:B)*(VALUE(AY2326)&gt;=名单!E:E)*(VALUE(AY2326)&lt;=名单!G:G)*(AA2326="正常走货")),名单!H:H),"否")</f>
        <v>否</v>
      </c>
      <c r="I2326" s="64" t="s">
        <v>7022</v>
      </c>
      <c r="J2326" s="64" t="s">
        <v>7024</v>
      </c>
      <c r="L2326" s="65" t="s">
        <v>24</v>
      </c>
      <c r="N2326" s="64" t="s">
        <v>18</v>
      </c>
      <c r="O2326" s="66"/>
      <c r="P2326" s="66"/>
      <c r="T2326" s="66"/>
      <c r="U2326" s="65" t="s">
        <v>211</v>
      </c>
      <c r="V2326" s="65" t="s">
        <v>14410</v>
      </c>
      <c r="W2326" s="66"/>
      <c r="Y2326" s="66"/>
      <c r="Z2326" s="66"/>
      <c r="AA2326" s="65" t="s">
        <v>14382</v>
      </c>
      <c r="AQ2326" s="64">
        <v>337.6</v>
      </c>
      <c r="AU2326" s="66"/>
      <c r="AV2326" s="66"/>
      <c r="AW2326" s="66"/>
      <c r="AX2326" s="66"/>
      <c r="AY2326" s="67" t="s">
        <v>16723</v>
      </c>
      <c r="BE2326" s="66"/>
    </row>
    <row r="2327" spans="1:58">
      <c r="A2327" s="9" t="str">
        <f t="shared" si="114"/>
        <v>2026-01</v>
      </c>
      <c r="B2327" s="9" t="str">
        <f>_xlfn.XLOOKUP(I2327,过机服务商重量差!A:A,过机服务商重量差!G:G)</f>
        <v>无崖子</v>
      </c>
      <c r="C2327" s="9" t="str">
        <f>IF(N2327="FBA","主营产品",IF(N2327="专线","专线",LOOKUP(1,0/((G2327&gt;=提成标准!D:D)*(G2327&lt;提成标准!E:E)),提成标准!C:C)))</f>
        <v>快递小货</v>
      </c>
      <c r="D2327" s="9">
        <f t="shared" si="115"/>
        <v>1</v>
      </c>
      <c r="E2327" s="9">
        <f>_xlfn.XLOOKUP(C2327,提成标准!C:C,提成标准!H:H,"")</f>
        <v>2</v>
      </c>
      <c r="F2327" s="9">
        <f t="shared" si="116"/>
        <v>2</v>
      </c>
      <c r="G2327" s="9">
        <f>_xlfn.XLOOKUP(I2327,过机服务商重量差!A:A,过机服务商重量差!L:L)</f>
        <v>1.5</v>
      </c>
      <c r="H2327" s="9" t="str">
        <f ca="1">IFERROR(LOOKUP(1,0/((B2327=名单!B:B)*(VALUE(AY2327)&gt;=名单!E:E)*(VALUE(AY2327)&lt;=名单!G:G)*(AA2327="正常走货")),名单!H:H),"否")</f>
        <v>是</v>
      </c>
      <c r="I2327" s="64" t="s">
        <v>7025</v>
      </c>
      <c r="J2327" s="64" t="s">
        <v>7027</v>
      </c>
      <c r="L2327" s="65" t="s">
        <v>336</v>
      </c>
      <c r="N2327" s="64" t="s">
        <v>18</v>
      </c>
      <c r="O2327" s="66"/>
      <c r="P2327" s="66"/>
      <c r="T2327" s="66"/>
      <c r="U2327" s="65" t="s">
        <v>161</v>
      </c>
      <c r="V2327" s="65" t="s">
        <v>14381</v>
      </c>
      <c r="W2327" s="66"/>
      <c r="Y2327" s="66"/>
      <c r="Z2327" s="66"/>
      <c r="AA2327" s="65" t="s">
        <v>14382</v>
      </c>
      <c r="AQ2327" s="64">
        <v>0.349999999999994</v>
      </c>
      <c r="AV2327" s="66"/>
      <c r="AW2327" s="66"/>
      <c r="AX2327" s="66"/>
      <c r="AY2327" s="67" t="s">
        <v>16724</v>
      </c>
      <c r="BE2327" s="66"/>
    </row>
    <row r="2328" spans="1:58">
      <c r="A2328" s="9" t="str">
        <f t="shared" si="114"/>
        <v>2026-01</v>
      </c>
      <c r="B2328" s="9" t="str">
        <f>_xlfn.XLOOKUP(I2328,过机服务商重量差!A:A,过机服务商重量差!G:G)</f>
        <v>无崖子</v>
      </c>
      <c r="C2328" s="9" t="str">
        <f>IF(N2328="FBA","主营产品",IF(N2328="专线","专线",LOOKUP(1,0/((G2328&gt;=提成标准!D:D)*(G2328&lt;提成标准!E:E)),提成标准!C:C)))</f>
        <v>快递小货</v>
      </c>
      <c r="D2328" s="9">
        <f t="shared" si="115"/>
        <v>1</v>
      </c>
      <c r="E2328" s="9">
        <f>_xlfn.XLOOKUP(C2328,提成标准!C:C,提成标准!H:H,"")</f>
        <v>2</v>
      </c>
      <c r="F2328" s="9">
        <f t="shared" si="116"/>
        <v>2</v>
      </c>
      <c r="G2328" s="9">
        <f>_xlfn.XLOOKUP(I2328,过机服务商重量差!A:A,过机服务商重量差!L:L)</f>
        <v>1.5</v>
      </c>
      <c r="H2328" s="9" t="str">
        <f ca="1">IFERROR(LOOKUP(1,0/((B2328=名单!B:B)*(VALUE(AY2328)&gt;=名单!E:E)*(VALUE(AY2328)&lt;=名单!G:G)*(AA2328="正常走货")),名单!H:H),"否")</f>
        <v>是</v>
      </c>
      <c r="I2328" s="64" t="s">
        <v>7028</v>
      </c>
      <c r="J2328" s="64" t="s">
        <v>7030</v>
      </c>
      <c r="L2328" s="64" t="s">
        <v>160</v>
      </c>
      <c r="N2328" s="65" t="s">
        <v>18</v>
      </c>
      <c r="O2328" s="66"/>
      <c r="P2328" s="66"/>
      <c r="T2328" s="66"/>
      <c r="U2328" s="65" t="s">
        <v>161</v>
      </c>
      <c r="V2328" s="65" t="s">
        <v>14381</v>
      </c>
      <c r="W2328" s="66"/>
      <c r="Y2328" s="66"/>
      <c r="Z2328" s="66"/>
      <c r="AA2328" s="65" t="s">
        <v>14382</v>
      </c>
      <c r="AQ2328" s="64">
        <v>0</v>
      </c>
      <c r="AU2328" s="66"/>
      <c r="AV2328" s="66"/>
      <c r="AX2328" s="66"/>
      <c r="AY2328" s="67" t="s">
        <v>16725</v>
      </c>
      <c r="BE2328" s="66"/>
    </row>
    <row r="2329" spans="1:58">
      <c r="A2329" s="9" t="str">
        <f t="shared" si="114"/>
        <v>2026-01</v>
      </c>
      <c r="B2329" s="9" t="str">
        <f>_xlfn.XLOOKUP(I2329,过机服务商重量差!A:A,过机服务商重量差!G:G)</f>
        <v>玉麒麟</v>
      </c>
      <c r="C2329" s="9" t="str">
        <f>IF(N2329="FBA","主营产品",IF(N2329="专线","专线",LOOKUP(1,0/((G2329&gt;=提成标准!D:D)*(G2329&lt;提成标准!E:E)),提成标准!C:C)))</f>
        <v>快递大货</v>
      </c>
      <c r="D2329" s="9">
        <f t="shared" si="115"/>
        <v>34</v>
      </c>
      <c r="E2329" s="9">
        <f>_xlfn.XLOOKUP(C2329,提成标准!C:C,提成标准!H:H,"")</f>
        <v>0.1</v>
      </c>
      <c r="F2329" s="9">
        <f t="shared" si="116"/>
        <v>3.4</v>
      </c>
      <c r="G2329" s="9">
        <f>_xlfn.XLOOKUP(I2329,过机服务商重量差!A:A,过机服务商重量差!L:L)</f>
        <v>34</v>
      </c>
      <c r="H2329" s="9" t="str">
        <f ca="1">IFERROR(LOOKUP(1,0/((B2329=名单!B:B)*(VALUE(AY2329)&gt;=名单!E:E)*(VALUE(AY2329)&lt;=名单!G:G)*(AA2329="正常走货")),名单!H:H),"否")</f>
        <v>否</v>
      </c>
      <c r="I2329" s="64" t="s">
        <v>7032</v>
      </c>
      <c r="J2329" s="64" t="s">
        <v>7034</v>
      </c>
      <c r="L2329" s="65" t="s">
        <v>17</v>
      </c>
      <c r="N2329" s="65" t="s">
        <v>18</v>
      </c>
      <c r="O2329" s="66"/>
      <c r="P2329" s="66"/>
      <c r="T2329" s="66"/>
      <c r="U2329" s="65" t="s">
        <v>239</v>
      </c>
      <c r="V2329" s="65" t="s">
        <v>14389</v>
      </c>
      <c r="W2329" s="66"/>
      <c r="Y2329" s="66"/>
      <c r="Z2329" s="66"/>
      <c r="AA2329" s="65" t="s">
        <v>14382</v>
      </c>
      <c r="AQ2329" s="64">
        <v>180.6</v>
      </c>
      <c r="AU2329" s="66"/>
      <c r="AV2329" s="66"/>
      <c r="AW2329" s="66"/>
      <c r="AX2329" s="66"/>
      <c r="AY2329" s="67" t="s">
        <v>16726</v>
      </c>
      <c r="BE2329" s="66"/>
      <c r="BF2329" s="66"/>
    </row>
    <row r="2330" spans="1:58">
      <c r="A2330" s="9" t="str">
        <f t="shared" si="114"/>
        <v>2026-01</v>
      </c>
      <c r="B2330" s="9" t="str">
        <f>_xlfn.XLOOKUP(I2330,过机服务商重量差!A:A,过机服务商重量差!G:G)</f>
        <v>小旋风</v>
      </c>
      <c r="C2330" s="9" t="str">
        <f>IF(N2330="FBA","主营产品",IF(N2330="专线","专线",LOOKUP(1,0/((G2330&gt;=提成标准!D:D)*(G2330&lt;提成标准!E:E)),提成标准!C:C)))</f>
        <v>快递大货</v>
      </c>
      <c r="D2330" s="9">
        <f t="shared" si="115"/>
        <v>78</v>
      </c>
      <c r="E2330" s="9">
        <f>_xlfn.XLOOKUP(C2330,提成标准!C:C,提成标准!H:H,"")</f>
        <v>0.1</v>
      </c>
      <c r="F2330" s="9">
        <f t="shared" si="116"/>
        <v>7.8</v>
      </c>
      <c r="G2330" s="9">
        <f>_xlfn.XLOOKUP(I2330,过机服务商重量差!A:A,过机服务商重量差!L:L)</f>
        <v>78</v>
      </c>
      <c r="H2330" s="9" t="str">
        <f ca="1">IFERROR(LOOKUP(1,0/((B2330=名单!B:B)*(VALUE(AY2330)&gt;=名单!E:E)*(VALUE(AY2330)&lt;=名单!G:G)*(AA2330="正常走货")),名单!H:H),"否")</f>
        <v>否</v>
      </c>
      <c r="I2330" s="64" t="s">
        <v>7035</v>
      </c>
      <c r="J2330" s="64" t="s">
        <v>7037</v>
      </c>
      <c r="L2330" s="65" t="s">
        <v>78</v>
      </c>
      <c r="N2330" s="65" t="s">
        <v>18</v>
      </c>
      <c r="O2330" s="66"/>
      <c r="P2330" s="66"/>
      <c r="T2330" s="66"/>
      <c r="U2330" s="65" t="s">
        <v>421</v>
      </c>
      <c r="V2330" s="65" t="s">
        <v>14385</v>
      </c>
      <c r="W2330" s="66"/>
      <c r="Y2330" s="66"/>
      <c r="Z2330" s="66"/>
      <c r="AA2330" s="65" t="s">
        <v>14382</v>
      </c>
      <c r="AQ2330" s="64">
        <v>93.6</v>
      </c>
      <c r="AU2330" s="66"/>
      <c r="AV2330" s="66"/>
      <c r="AW2330" s="66"/>
      <c r="AX2330" s="66"/>
      <c r="AY2330" s="67" t="s">
        <v>16727</v>
      </c>
      <c r="BE2330" s="66"/>
      <c r="BF2330" s="66"/>
    </row>
    <row r="2331" spans="1:58">
      <c r="A2331" s="9" t="str">
        <f t="shared" si="114"/>
        <v>2026-01</v>
      </c>
      <c r="B2331" s="9" t="str">
        <f>_xlfn.XLOOKUP(I2331,过机服务商重量差!A:A,过机服务商重量差!G:G)</f>
        <v>玉麒麟</v>
      </c>
      <c r="C2331" s="9" t="str">
        <f>IF(N2331="FBA","主营产品",IF(N2331="专线","专线",LOOKUP(1,0/((G2331&gt;=提成标准!D:D)*(G2331&lt;提成标准!E:E)),提成标准!C:C)))</f>
        <v>快递小货</v>
      </c>
      <c r="D2331" s="9">
        <f t="shared" si="115"/>
        <v>1</v>
      </c>
      <c r="E2331" s="9">
        <f>_xlfn.XLOOKUP(C2331,提成标准!C:C,提成标准!H:H,"")</f>
        <v>2</v>
      </c>
      <c r="F2331" s="9">
        <f t="shared" si="116"/>
        <v>2</v>
      </c>
      <c r="G2331" s="9">
        <f>_xlfn.XLOOKUP(I2331,过机服务商重量差!A:A,过机服务商重量差!L:L)</f>
        <v>6.5</v>
      </c>
      <c r="H2331" s="9" t="str">
        <f ca="1">IFERROR(LOOKUP(1,0/((B2331=名单!B:B)*(VALUE(AY2331)&gt;=名单!E:E)*(VALUE(AY2331)&lt;=名单!G:G)*(AA2331="正常走货")),名单!H:H),"否")</f>
        <v>否</v>
      </c>
      <c r="I2331" s="64" t="s">
        <v>7038</v>
      </c>
      <c r="J2331" s="64" t="s">
        <v>7040</v>
      </c>
      <c r="L2331" s="65" t="s">
        <v>17</v>
      </c>
      <c r="N2331" s="64" t="s">
        <v>18</v>
      </c>
      <c r="O2331" s="66"/>
      <c r="P2331" s="66"/>
      <c r="T2331" s="66"/>
      <c r="U2331" s="65" t="s">
        <v>558</v>
      </c>
      <c r="V2331" s="65" t="s">
        <v>14413</v>
      </c>
      <c r="W2331" s="66"/>
      <c r="Y2331" s="66"/>
      <c r="Z2331" s="66"/>
      <c r="AA2331" s="65" t="s">
        <v>14382</v>
      </c>
      <c r="AQ2331" s="64">
        <v>41.68</v>
      </c>
      <c r="AU2331" s="66"/>
      <c r="AV2331" s="66"/>
      <c r="AW2331" s="66"/>
      <c r="AX2331" s="66"/>
      <c r="AY2331" s="67" t="s">
        <v>16728</v>
      </c>
      <c r="BE2331" s="66"/>
    </row>
    <row r="2332" spans="1:58">
      <c r="A2332" s="9" t="str">
        <f t="shared" si="114"/>
        <v>2026-01</v>
      </c>
      <c r="B2332" s="9" t="str">
        <f>_xlfn.XLOOKUP(I2332,过机服务商重量差!A:A,过机服务商重量差!G:G)</f>
        <v>风清扬</v>
      </c>
      <c r="C2332" s="9" t="str">
        <f>IF(N2332="FBA","主营产品",IF(N2332="专线","专线",LOOKUP(1,0/((G2332&gt;=提成标准!D:D)*(G2332&lt;提成标准!E:E)),提成标准!C:C)))</f>
        <v>快递大货</v>
      </c>
      <c r="D2332" s="9">
        <f t="shared" si="115"/>
        <v>52</v>
      </c>
      <c r="E2332" s="9">
        <f>_xlfn.XLOOKUP(C2332,提成标准!C:C,提成标准!H:H,"")</f>
        <v>0.1</v>
      </c>
      <c r="F2332" s="9">
        <f t="shared" si="116"/>
        <v>5.2</v>
      </c>
      <c r="G2332" s="9">
        <f>_xlfn.XLOOKUP(I2332,过机服务商重量差!A:A,过机服务商重量差!L:L)</f>
        <v>52</v>
      </c>
      <c r="H2332" s="9" t="str">
        <f ca="1">IFERROR(LOOKUP(1,0/((B2332=名单!B:B)*(VALUE(AY2332)&gt;=名单!E:E)*(VALUE(AY2332)&lt;=名单!G:G)*(AA2332="正常走货")),名单!H:H),"否")</f>
        <v>否</v>
      </c>
      <c r="I2332" s="64" t="s">
        <v>7041</v>
      </c>
      <c r="J2332" s="64" t="s">
        <v>7043</v>
      </c>
      <c r="L2332" s="65" t="s">
        <v>7044</v>
      </c>
      <c r="N2332" s="65" t="s">
        <v>18</v>
      </c>
      <c r="O2332" s="66"/>
      <c r="P2332" s="66"/>
      <c r="T2332" s="66"/>
      <c r="U2332" s="65" t="s">
        <v>275</v>
      </c>
      <c r="V2332" s="65" t="s">
        <v>14410</v>
      </c>
      <c r="W2332" s="66"/>
      <c r="Y2332" s="66"/>
      <c r="Z2332" s="66"/>
      <c r="AA2332" s="65" t="s">
        <v>14382</v>
      </c>
      <c r="AQ2332" s="64">
        <v>100</v>
      </c>
      <c r="AU2332" s="66"/>
      <c r="AV2332" s="66"/>
      <c r="AW2332" s="66"/>
      <c r="AX2332" s="66"/>
      <c r="AY2332" s="67" t="s">
        <v>16729</v>
      </c>
      <c r="BE2332" s="66"/>
      <c r="BF2332" s="66"/>
    </row>
    <row r="2333" spans="1:58">
      <c r="A2333" s="9" t="str">
        <f t="shared" si="114"/>
        <v>2026-01</v>
      </c>
      <c r="B2333" s="9" t="str">
        <f>_xlfn.XLOOKUP(I2333,过机服务商重量差!A:A,过机服务商重量差!G:G)</f>
        <v>帅时莹</v>
      </c>
      <c r="C2333" s="9" t="str">
        <f>IF(N2333="FBA","主营产品",IF(N2333="专线","专线",LOOKUP(1,0/((G2333&gt;=提成标准!D:D)*(G2333&lt;提成标准!E:E)),提成标准!C:C)))</f>
        <v>快递大货</v>
      </c>
      <c r="D2333" s="9">
        <f t="shared" si="115"/>
        <v>43</v>
      </c>
      <c r="E2333" s="9">
        <f>_xlfn.XLOOKUP(C2333,提成标准!C:C,提成标准!H:H,"")</f>
        <v>0.1</v>
      </c>
      <c r="F2333" s="9">
        <f t="shared" si="116"/>
        <v>4.3</v>
      </c>
      <c r="G2333" s="9">
        <f>_xlfn.XLOOKUP(I2333,过机服务商重量差!A:A,过机服务商重量差!L:L)</f>
        <v>43</v>
      </c>
      <c r="H2333" s="9" t="str">
        <f ca="1">IFERROR(LOOKUP(1,0/((B2333=名单!B:B)*(VALUE(AY2333)&gt;=名单!E:E)*(VALUE(AY2333)&lt;=名单!G:G)*(AA2333="正常走货")),名单!H:H),"否")</f>
        <v>否</v>
      </c>
      <c r="I2333" s="64" t="s">
        <v>7045</v>
      </c>
      <c r="J2333" s="64" t="s">
        <v>7047</v>
      </c>
      <c r="L2333" s="65" t="s">
        <v>140</v>
      </c>
      <c r="N2333" s="64" t="s">
        <v>18</v>
      </c>
      <c r="O2333" s="66"/>
      <c r="P2333" s="66"/>
      <c r="T2333" s="66"/>
      <c r="U2333" s="65" t="s">
        <v>191</v>
      </c>
      <c r="V2333" s="65" t="s">
        <v>14413</v>
      </c>
      <c r="W2333" s="66"/>
      <c r="Y2333" s="66"/>
      <c r="Z2333" s="66"/>
      <c r="AA2333" s="65" t="s">
        <v>14382</v>
      </c>
      <c r="AQ2333" s="64">
        <v>811.4</v>
      </c>
      <c r="AV2333" s="66"/>
      <c r="AX2333" s="66"/>
      <c r="AY2333" s="67" t="s">
        <v>16730</v>
      </c>
      <c r="BE2333" s="66"/>
    </row>
    <row r="2334" spans="1:58">
      <c r="A2334" s="9" t="str">
        <f t="shared" si="114"/>
        <v>2026-01</v>
      </c>
      <c r="B2334" s="9" t="str">
        <f>_xlfn.XLOOKUP(I2334,过机服务商重量差!A:A,过机服务商重量差!G:G)</f>
        <v>玉麒麟</v>
      </c>
      <c r="C2334" s="9" t="str">
        <f>IF(N2334="FBA","主营产品",IF(N2334="专线","专线",LOOKUP(1,0/((G2334&gt;=提成标准!D:D)*(G2334&lt;提成标准!E:E)),提成标准!C:C)))</f>
        <v>快递小货</v>
      </c>
      <c r="D2334" s="9">
        <f t="shared" si="115"/>
        <v>1</v>
      </c>
      <c r="E2334" s="9">
        <f>_xlfn.XLOOKUP(C2334,提成标准!C:C,提成标准!H:H,"")</f>
        <v>2</v>
      </c>
      <c r="F2334" s="9">
        <f t="shared" si="116"/>
        <v>2</v>
      </c>
      <c r="G2334" s="9">
        <f>_xlfn.XLOOKUP(I2334,过机服务商重量差!A:A,过机服务商重量差!L:L)</f>
        <v>4</v>
      </c>
      <c r="H2334" s="9" t="str">
        <f ca="1">IFERROR(LOOKUP(1,0/((B2334=名单!B:B)*(VALUE(AY2334)&gt;=名单!E:E)*(VALUE(AY2334)&lt;=名单!G:G)*(AA2334="正常走货")),名单!H:H),"否")</f>
        <v>否</v>
      </c>
      <c r="I2334" s="64" t="s">
        <v>7048</v>
      </c>
      <c r="J2334" s="64" t="s">
        <v>7050</v>
      </c>
      <c r="L2334" s="64" t="s">
        <v>17</v>
      </c>
      <c r="N2334" s="64" t="s">
        <v>18</v>
      </c>
      <c r="O2334" s="66"/>
      <c r="P2334" s="66"/>
      <c r="T2334" s="66"/>
      <c r="U2334" s="65" t="s">
        <v>191</v>
      </c>
      <c r="V2334" s="65" t="s">
        <v>14413</v>
      </c>
      <c r="W2334" s="66"/>
      <c r="Y2334" s="66"/>
      <c r="Z2334" s="66"/>
      <c r="AA2334" s="65" t="s">
        <v>14382</v>
      </c>
      <c r="AQ2334" s="64">
        <v>204</v>
      </c>
      <c r="AU2334" s="66"/>
      <c r="AV2334" s="66"/>
      <c r="AX2334" s="66"/>
      <c r="AY2334" s="67" t="s">
        <v>16731</v>
      </c>
      <c r="BE2334" s="66"/>
    </row>
    <row r="2335" spans="1:58">
      <c r="A2335" s="9" t="str">
        <f t="shared" si="114"/>
        <v>2026-01</v>
      </c>
      <c r="B2335" s="9" t="str">
        <f>_xlfn.XLOOKUP(I2335,过机服务商重量差!A:A,过机服务商重量差!G:G)</f>
        <v>玉麒麟</v>
      </c>
      <c r="C2335" s="9" t="str">
        <f>IF(N2335="FBA","主营产品",IF(N2335="专线","专线",LOOKUP(1,0/((G2335&gt;=提成标准!D:D)*(G2335&lt;提成标准!E:E)),提成标准!C:C)))</f>
        <v>快递大货</v>
      </c>
      <c r="D2335" s="9">
        <f t="shared" si="115"/>
        <v>30</v>
      </c>
      <c r="E2335" s="9">
        <f>_xlfn.XLOOKUP(C2335,提成标准!C:C,提成标准!H:H,"")</f>
        <v>0.1</v>
      </c>
      <c r="F2335" s="9">
        <f t="shared" si="116"/>
        <v>3</v>
      </c>
      <c r="G2335" s="9">
        <f>_xlfn.XLOOKUP(I2335,过机服务商重量差!A:A,过机服务商重量差!L:L)</f>
        <v>30</v>
      </c>
      <c r="H2335" s="9" t="str">
        <f ca="1">IFERROR(LOOKUP(1,0/((B2335=名单!B:B)*(VALUE(AY2335)&gt;=名单!E:E)*(VALUE(AY2335)&lt;=名单!G:G)*(AA2335="正常走货")),名单!H:H),"否")</f>
        <v>否</v>
      </c>
      <c r="I2335" s="64" t="s">
        <v>7051</v>
      </c>
      <c r="J2335" s="64" t="s">
        <v>7053</v>
      </c>
      <c r="L2335" s="64" t="s">
        <v>17</v>
      </c>
      <c r="N2335" s="64" t="s">
        <v>18</v>
      </c>
      <c r="O2335" s="66"/>
      <c r="P2335" s="66"/>
      <c r="T2335" s="66"/>
      <c r="U2335" s="65" t="s">
        <v>191</v>
      </c>
      <c r="V2335" s="65" t="s">
        <v>14413</v>
      </c>
      <c r="W2335" s="66"/>
      <c r="Y2335" s="66"/>
      <c r="Z2335" s="66"/>
      <c r="AA2335" s="65" t="s">
        <v>14382</v>
      </c>
      <c r="AQ2335" s="64">
        <v>390</v>
      </c>
      <c r="AV2335" s="66"/>
      <c r="AX2335" s="66"/>
      <c r="AY2335" s="67" t="s">
        <v>16732</v>
      </c>
      <c r="BE2335" s="66"/>
    </row>
    <row r="2336" spans="1:58">
      <c r="A2336" s="9" t="str">
        <f t="shared" si="114"/>
        <v>2026-01</v>
      </c>
      <c r="B2336" s="9" t="str">
        <f>_xlfn.XLOOKUP(I2336,过机服务商重量差!A:A,过机服务商重量差!G:G)</f>
        <v>玉麒麟</v>
      </c>
      <c r="C2336" s="9" t="str">
        <f>IF(N2336="FBA","主营产品",IF(N2336="专线","专线",LOOKUP(1,0/((G2336&gt;=提成标准!D:D)*(G2336&lt;提成标准!E:E)),提成标准!C:C)))</f>
        <v>快递小货</v>
      </c>
      <c r="D2336" s="9">
        <f t="shared" si="115"/>
        <v>1</v>
      </c>
      <c r="E2336" s="9">
        <f>_xlfn.XLOOKUP(C2336,提成标准!C:C,提成标准!H:H,"")</f>
        <v>2</v>
      </c>
      <c r="F2336" s="9">
        <f t="shared" si="116"/>
        <v>2</v>
      </c>
      <c r="G2336" s="9">
        <f>_xlfn.XLOOKUP(I2336,过机服务商重量差!A:A,过机服务商重量差!L:L)</f>
        <v>2.5</v>
      </c>
      <c r="H2336" s="9" t="str">
        <f ca="1">IFERROR(LOOKUP(1,0/((B2336=名单!B:B)*(VALUE(AY2336)&gt;=名单!E:E)*(VALUE(AY2336)&lt;=名单!G:G)*(AA2336="正常走货")),名单!H:H),"否")</f>
        <v>否</v>
      </c>
      <c r="I2336" s="64" t="s">
        <v>7054</v>
      </c>
      <c r="J2336" s="64" t="s">
        <v>7056</v>
      </c>
      <c r="L2336" s="65" t="s">
        <v>17</v>
      </c>
      <c r="N2336" s="64" t="s">
        <v>18</v>
      </c>
      <c r="O2336" s="66"/>
      <c r="P2336" s="66"/>
      <c r="T2336" s="66"/>
      <c r="U2336" s="65" t="s">
        <v>99</v>
      </c>
      <c r="V2336" s="65" t="s">
        <v>14413</v>
      </c>
      <c r="W2336" s="66"/>
      <c r="Y2336" s="66"/>
      <c r="Z2336" s="66"/>
      <c r="AA2336" s="65" t="s">
        <v>14382</v>
      </c>
      <c r="AQ2336" s="64">
        <v>74.2</v>
      </c>
      <c r="AV2336" s="66"/>
      <c r="AX2336" s="66"/>
      <c r="AY2336" s="67" t="s">
        <v>16733</v>
      </c>
      <c r="BC2336" s="66"/>
      <c r="BE2336" s="66"/>
    </row>
    <row r="2337" spans="1:58">
      <c r="A2337" s="9" t="str">
        <f t="shared" si="114"/>
        <v>2026-01</v>
      </c>
      <c r="B2337" s="9" t="str">
        <f>_xlfn.XLOOKUP(I2337,过机服务商重量差!A:A,过机服务商重量差!G:G)</f>
        <v>小旋风</v>
      </c>
      <c r="C2337" s="9" t="str">
        <f>IF(N2337="FBA","主营产品",IF(N2337="专线","专线",LOOKUP(1,0/((G2337&gt;=提成标准!D:D)*(G2337&lt;提成标准!E:E)),提成标准!C:C)))</f>
        <v>快递大货</v>
      </c>
      <c r="D2337" s="9">
        <f t="shared" si="115"/>
        <v>64</v>
      </c>
      <c r="E2337" s="9">
        <f>_xlfn.XLOOKUP(C2337,提成标准!C:C,提成标准!H:H,"")</f>
        <v>0.1</v>
      </c>
      <c r="F2337" s="9">
        <f t="shared" si="116"/>
        <v>6.4</v>
      </c>
      <c r="G2337" s="9">
        <f>_xlfn.XLOOKUP(I2337,过机服务商重量差!A:A,过机服务商重量差!L:L)</f>
        <v>64</v>
      </c>
      <c r="H2337" s="9" t="str">
        <f ca="1">IFERROR(LOOKUP(1,0/((B2337=名单!B:B)*(VALUE(AY2337)&gt;=名单!E:E)*(VALUE(AY2337)&lt;=名单!G:G)*(AA2337="正常走货")),名单!H:H),"否")</f>
        <v>否</v>
      </c>
      <c r="I2337" s="64" t="s">
        <v>7057</v>
      </c>
      <c r="J2337" s="64" t="s">
        <v>7059</v>
      </c>
      <c r="L2337" s="65" t="s">
        <v>85</v>
      </c>
      <c r="N2337" s="64" t="s">
        <v>18</v>
      </c>
      <c r="O2337" s="66"/>
      <c r="P2337" s="66"/>
      <c r="T2337" s="66"/>
      <c r="U2337" s="65" t="s">
        <v>90</v>
      </c>
      <c r="V2337" s="65" t="s">
        <v>14410</v>
      </c>
      <c r="W2337" s="66"/>
      <c r="Y2337" s="66"/>
      <c r="Z2337" s="66"/>
      <c r="AA2337" s="65" t="s">
        <v>14382</v>
      </c>
      <c r="AQ2337" s="64">
        <v>204.8</v>
      </c>
      <c r="AU2337" s="66"/>
      <c r="AV2337" s="66"/>
      <c r="AX2337" s="66"/>
      <c r="AY2337" s="67" t="s">
        <v>16734</v>
      </c>
      <c r="BC2337" s="66"/>
      <c r="BE2337" s="66"/>
    </row>
    <row r="2338" spans="1:58">
      <c r="A2338" s="9" t="str">
        <f t="shared" si="114"/>
        <v>2026-01</v>
      </c>
      <c r="B2338" s="9" t="str">
        <f>_xlfn.XLOOKUP(I2338,过机服务商重量差!A:A,过机服务商重量差!G:G)</f>
        <v>小旋风</v>
      </c>
      <c r="C2338" s="9" t="str">
        <f>IF(N2338="FBA","主营产品",IF(N2338="专线","专线",LOOKUP(1,0/((G2338&gt;=提成标准!D:D)*(G2338&lt;提成标准!E:E)),提成标准!C:C)))</f>
        <v>快递大货</v>
      </c>
      <c r="D2338" s="9">
        <f t="shared" si="115"/>
        <v>64</v>
      </c>
      <c r="E2338" s="9">
        <f>_xlfn.XLOOKUP(C2338,提成标准!C:C,提成标准!H:H,"")</f>
        <v>0.1</v>
      </c>
      <c r="F2338" s="9">
        <f t="shared" si="116"/>
        <v>6.4</v>
      </c>
      <c r="G2338" s="9">
        <f>_xlfn.XLOOKUP(I2338,过机服务商重量差!A:A,过机服务商重量差!L:L)</f>
        <v>64</v>
      </c>
      <c r="H2338" s="9" t="str">
        <f ca="1">IFERROR(LOOKUP(1,0/((B2338=名单!B:B)*(VALUE(AY2338)&gt;=名单!E:E)*(VALUE(AY2338)&lt;=名单!G:G)*(AA2338="正常走货")),名单!H:H),"否")</f>
        <v>否</v>
      </c>
      <c r="I2338" s="64" t="s">
        <v>7060</v>
      </c>
      <c r="J2338" s="64" t="s">
        <v>7062</v>
      </c>
      <c r="L2338" s="64" t="s">
        <v>85</v>
      </c>
      <c r="N2338" s="64" t="s">
        <v>18</v>
      </c>
      <c r="O2338" s="66"/>
      <c r="P2338" s="66"/>
      <c r="T2338" s="66"/>
      <c r="U2338" s="65" t="s">
        <v>90</v>
      </c>
      <c r="V2338" s="65" t="s">
        <v>14410</v>
      </c>
      <c r="W2338" s="66"/>
      <c r="Y2338" s="66"/>
      <c r="Z2338" s="66"/>
      <c r="AA2338" s="65" t="s">
        <v>14382</v>
      </c>
      <c r="AQ2338" s="64">
        <v>172.8</v>
      </c>
      <c r="AU2338" s="66"/>
      <c r="AV2338" s="66"/>
      <c r="AX2338" s="66"/>
      <c r="AY2338" s="67" t="s">
        <v>16735</v>
      </c>
      <c r="BF2338" s="66"/>
    </row>
    <row r="2339" spans="1:58">
      <c r="A2339" s="9" t="str">
        <f t="shared" si="114"/>
        <v>2026-01</v>
      </c>
      <c r="B2339" s="9" t="str">
        <f>_xlfn.XLOOKUP(I2339,过机服务商重量差!A:A,过机服务商重量差!G:G)</f>
        <v>小旋风</v>
      </c>
      <c r="C2339" s="9" t="str">
        <f>IF(N2339="FBA","主营产品",IF(N2339="专线","专线",LOOKUP(1,0/((G2339&gt;=提成标准!D:D)*(G2339&lt;提成标准!E:E)),提成标准!C:C)))</f>
        <v>快递大货</v>
      </c>
      <c r="D2339" s="9">
        <f t="shared" si="115"/>
        <v>25</v>
      </c>
      <c r="E2339" s="9">
        <f>_xlfn.XLOOKUP(C2339,提成标准!C:C,提成标准!H:H,"")</f>
        <v>0.1</v>
      </c>
      <c r="F2339" s="9">
        <f t="shared" si="116"/>
        <v>2.5</v>
      </c>
      <c r="G2339" s="9">
        <f>_xlfn.XLOOKUP(I2339,过机服务商重量差!A:A,过机服务商重量差!L:L)</f>
        <v>25</v>
      </c>
      <c r="H2339" s="9" t="str">
        <f ca="1">IFERROR(LOOKUP(1,0/((B2339=名单!B:B)*(VALUE(AY2339)&gt;=名单!E:E)*(VALUE(AY2339)&lt;=名单!G:G)*(AA2339="正常走货")),名单!H:H),"否")</f>
        <v>否</v>
      </c>
      <c r="I2339" s="64" t="s">
        <v>7063</v>
      </c>
      <c r="J2339" s="64" t="s">
        <v>7065</v>
      </c>
      <c r="L2339" s="65" t="s">
        <v>85</v>
      </c>
      <c r="N2339" s="65" t="s">
        <v>18</v>
      </c>
      <c r="O2339" s="66"/>
      <c r="P2339" s="66"/>
      <c r="T2339" s="66"/>
      <c r="U2339" s="65" t="s">
        <v>246</v>
      </c>
      <c r="V2339" s="65" t="s">
        <v>14389</v>
      </c>
      <c r="W2339" s="66"/>
      <c r="Y2339" s="66"/>
      <c r="Z2339" s="66"/>
      <c r="AA2339" s="65" t="s">
        <v>14382</v>
      </c>
      <c r="AQ2339" s="64">
        <v>628.5</v>
      </c>
      <c r="AU2339" s="66"/>
      <c r="AV2339" s="66"/>
      <c r="AW2339" s="66"/>
      <c r="AX2339" s="66"/>
      <c r="AY2339" s="67" t="s">
        <v>16736</v>
      </c>
      <c r="BE2339" s="66"/>
      <c r="BF2339" s="66"/>
    </row>
    <row r="2340" spans="1:58">
      <c r="A2340" s="9" t="str">
        <f t="shared" si="114"/>
        <v>2026-01</v>
      </c>
      <c r="B2340" s="9" t="str">
        <f>_xlfn.XLOOKUP(I2340,过机服务商重量差!A:A,过机服务商重量差!G:G)</f>
        <v>无崖子</v>
      </c>
      <c r="C2340" s="9" t="str">
        <f>IF(N2340="FBA","主营产品",IF(N2340="专线","专线",LOOKUP(1,0/((G2340&gt;=提成标准!D:D)*(G2340&lt;提成标准!E:E)),提成标准!C:C)))</f>
        <v>快递小货</v>
      </c>
      <c r="D2340" s="9">
        <f t="shared" si="115"/>
        <v>1</v>
      </c>
      <c r="E2340" s="9">
        <f>_xlfn.XLOOKUP(C2340,提成标准!C:C,提成标准!H:H,"")</f>
        <v>2</v>
      </c>
      <c r="F2340" s="9">
        <f t="shared" si="116"/>
        <v>2</v>
      </c>
      <c r="G2340" s="9">
        <f>_xlfn.XLOOKUP(I2340,过机服务商重量差!A:A,过机服务商重量差!L:L)</f>
        <v>0.5</v>
      </c>
      <c r="H2340" s="9" t="str">
        <f ca="1">IFERROR(LOOKUP(1,0/((B2340=名单!B:B)*(VALUE(AY2340)&gt;=名单!E:E)*(VALUE(AY2340)&lt;=名单!G:G)*(AA2340="正常走货")),名单!H:H),"否")</f>
        <v>是</v>
      </c>
      <c r="I2340" s="64" t="s">
        <v>7066</v>
      </c>
      <c r="J2340" s="64" t="s">
        <v>7068</v>
      </c>
      <c r="L2340" s="65" t="s">
        <v>2309</v>
      </c>
      <c r="N2340" s="64" t="s">
        <v>18</v>
      </c>
      <c r="O2340" s="66"/>
      <c r="P2340" s="66"/>
      <c r="T2340" s="66"/>
      <c r="U2340" s="65" t="s">
        <v>191</v>
      </c>
      <c r="V2340" s="65" t="s">
        <v>14413</v>
      </c>
      <c r="W2340" s="66"/>
      <c r="Y2340" s="66"/>
      <c r="Z2340" s="66"/>
      <c r="AA2340" s="65" t="s">
        <v>14382</v>
      </c>
      <c r="AQ2340" s="64">
        <v>119.7</v>
      </c>
      <c r="AU2340" s="66"/>
      <c r="AV2340" s="66"/>
      <c r="AW2340" s="66"/>
      <c r="AX2340" s="66"/>
      <c r="AY2340" s="67" t="s">
        <v>16737</v>
      </c>
      <c r="BE2340" s="66"/>
    </row>
    <row r="2341" spans="1:58">
      <c r="A2341" s="9" t="str">
        <f t="shared" si="114"/>
        <v>2026-01</v>
      </c>
      <c r="B2341" s="9" t="str">
        <f>_xlfn.XLOOKUP(I2341,过机服务商重量差!A:A,过机服务商重量差!G:G)</f>
        <v>007</v>
      </c>
      <c r="C2341" s="9" t="str">
        <f>IF(N2341="FBA","主营产品",IF(N2341="专线","专线",LOOKUP(1,0/((G2341&gt;=提成标准!D:D)*(G2341&lt;提成标准!E:E)),提成标准!C:C)))</f>
        <v>快递大货</v>
      </c>
      <c r="D2341" s="9">
        <f t="shared" si="115"/>
        <v>1961</v>
      </c>
      <c r="E2341" s="9">
        <f>_xlfn.XLOOKUP(C2341,提成标准!C:C,提成标准!H:H,"")</f>
        <v>0.1</v>
      </c>
      <c r="F2341" s="9">
        <f t="shared" si="116"/>
        <v>196.1</v>
      </c>
      <c r="G2341" s="9">
        <f>_xlfn.XLOOKUP(I2341,过机服务商重量差!A:A,过机服务商重量差!L:L)</f>
        <v>1961</v>
      </c>
      <c r="H2341" s="9" t="str">
        <f ca="1">IFERROR(LOOKUP(1,0/((B2341=名单!B:B)*(VALUE(AY2341)&gt;=名单!E:E)*(VALUE(AY2341)&lt;=名单!G:G)*(AA2341="正常走货")),名单!H:H),"否")</f>
        <v>否</v>
      </c>
      <c r="I2341" s="64" t="s">
        <v>7069</v>
      </c>
      <c r="J2341" s="64" t="s">
        <v>2787</v>
      </c>
      <c r="L2341" s="64" t="s">
        <v>2788</v>
      </c>
      <c r="N2341" s="64" t="s">
        <v>18</v>
      </c>
      <c r="O2341" s="66"/>
      <c r="P2341" s="66"/>
      <c r="T2341" s="66"/>
      <c r="U2341" s="65" t="s">
        <v>79</v>
      </c>
      <c r="V2341" s="65" t="s">
        <v>14381</v>
      </c>
      <c r="W2341" s="66"/>
      <c r="Y2341" s="66"/>
      <c r="Z2341" s="66"/>
      <c r="AA2341" s="65" t="s">
        <v>14382</v>
      </c>
      <c r="AQ2341" s="64">
        <v>20298.3</v>
      </c>
      <c r="AU2341" s="66"/>
      <c r="AV2341" s="66"/>
      <c r="AX2341" s="66"/>
      <c r="AY2341" s="67" t="s">
        <v>16738</v>
      </c>
      <c r="BE2341" s="66"/>
    </row>
    <row r="2342" spans="1:58">
      <c r="A2342" s="9" t="str">
        <f t="shared" si="114"/>
        <v>2026-01</v>
      </c>
      <c r="B2342" s="9" t="str">
        <f>_xlfn.XLOOKUP(I2342,过机服务商重量差!A:A,过机服务商重量差!G:G)</f>
        <v>帅时莹</v>
      </c>
      <c r="C2342" s="9" t="str">
        <f>IF(N2342="FBA","主营产品",IF(N2342="专线","专线",LOOKUP(1,0/((G2342&gt;=提成标准!D:D)*(G2342&lt;提成标准!E:E)),提成标准!C:C)))</f>
        <v>快递大货</v>
      </c>
      <c r="D2342" s="9">
        <f t="shared" si="115"/>
        <v>45</v>
      </c>
      <c r="E2342" s="9">
        <f>_xlfn.XLOOKUP(C2342,提成标准!C:C,提成标准!H:H,"")</f>
        <v>0.1</v>
      </c>
      <c r="F2342" s="9">
        <f t="shared" si="116"/>
        <v>4.5</v>
      </c>
      <c r="G2342" s="9">
        <f>_xlfn.XLOOKUP(I2342,过机服务商重量差!A:A,过机服务商重量差!L:L)</f>
        <v>45</v>
      </c>
      <c r="H2342" s="9" t="str">
        <f ca="1">IFERROR(LOOKUP(1,0/((B2342=名单!B:B)*(VALUE(AY2342)&gt;=名单!E:E)*(VALUE(AY2342)&lt;=名单!G:G)*(AA2342="正常走货")),名单!H:H),"否")</f>
        <v>否</v>
      </c>
      <c r="I2342" s="64" t="s">
        <v>7071</v>
      </c>
      <c r="J2342" s="64" t="s">
        <v>7073</v>
      </c>
      <c r="L2342" s="64" t="s">
        <v>97</v>
      </c>
      <c r="N2342" s="64" t="s">
        <v>18</v>
      </c>
      <c r="O2342" s="66"/>
      <c r="P2342" s="66"/>
      <c r="T2342" s="66"/>
      <c r="U2342" s="65" t="s">
        <v>223</v>
      </c>
      <c r="V2342" s="65" t="s">
        <v>14413</v>
      </c>
      <c r="W2342" s="66"/>
      <c r="Y2342" s="66"/>
      <c r="Z2342" s="66"/>
      <c r="AA2342" s="65" t="s">
        <v>14382</v>
      </c>
      <c r="AQ2342" s="64">
        <v>110</v>
      </c>
      <c r="AU2342" s="66"/>
      <c r="AV2342" s="66"/>
      <c r="AX2342" s="66"/>
      <c r="AY2342" s="67" t="s">
        <v>16739</v>
      </c>
      <c r="BE2342" s="66"/>
    </row>
    <row r="2343" spans="1:58">
      <c r="A2343" s="9" t="str">
        <f t="shared" si="114"/>
        <v>2026-01</v>
      </c>
      <c r="B2343" s="9" t="str">
        <f>_xlfn.XLOOKUP(I2343,过机服务商重量差!A:A,过机服务商重量差!G:G)</f>
        <v>帅时莹</v>
      </c>
      <c r="C2343" s="9" t="str">
        <f>IF(N2343="FBA","主营产品",IF(N2343="专线","专线",LOOKUP(1,0/((G2343&gt;=提成标准!D:D)*(G2343&lt;提成标准!E:E)),提成标准!C:C)))</f>
        <v>快递小货</v>
      </c>
      <c r="D2343" s="9">
        <f t="shared" si="115"/>
        <v>1</v>
      </c>
      <c r="E2343" s="9">
        <f>_xlfn.XLOOKUP(C2343,提成标准!C:C,提成标准!H:H,"")</f>
        <v>2</v>
      </c>
      <c r="F2343" s="9">
        <f t="shared" si="116"/>
        <v>2</v>
      </c>
      <c r="G2343" s="9">
        <f>_xlfn.XLOOKUP(I2343,过机服务商重量差!A:A,过机服务商重量差!L:L)</f>
        <v>0.5</v>
      </c>
      <c r="H2343" s="9" t="str">
        <f ca="1">IFERROR(LOOKUP(1,0/((B2343=名单!B:B)*(VALUE(AY2343)&gt;=名单!E:E)*(VALUE(AY2343)&lt;=名单!G:G)*(AA2343="正常走货")),名单!H:H),"否")</f>
        <v>否</v>
      </c>
      <c r="I2343" s="64" t="s">
        <v>7074</v>
      </c>
      <c r="J2343" s="64" t="s">
        <v>7076</v>
      </c>
      <c r="L2343" s="64" t="s">
        <v>458</v>
      </c>
      <c r="N2343" s="64" t="s">
        <v>18</v>
      </c>
      <c r="O2343" s="66"/>
      <c r="P2343" s="66"/>
      <c r="T2343" s="66"/>
      <c r="U2343" s="65" t="s">
        <v>199</v>
      </c>
      <c r="V2343" s="65" t="s">
        <v>14442</v>
      </c>
      <c r="W2343" s="66"/>
      <c r="Y2343" s="66"/>
      <c r="Z2343" s="66"/>
      <c r="AA2343" s="65" t="s">
        <v>14382</v>
      </c>
      <c r="AQ2343" s="64">
        <v>58</v>
      </c>
      <c r="AU2343" s="66"/>
      <c r="AV2343" s="66"/>
      <c r="AX2343" s="66"/>
      <c r="AY2343" s="67" t="s">
        <v>16740</v>
      </c>
      <c r="BE2343" s="66"/>
    </row>
    <row r="2344" spans="1:58">
      <c r="A2344" s="9" t="str">
        <f t="shared" si="114"/>
        <v>2026-01</v>
      </c>
      <c r="B2344" s="9" t="str">
        <f>_xlfn.XLOOKUP(I2344,过机服务商重量差!A:A,过机服务商重量差!G:G)</f>
        <v>玉麒麟</v>
      </c>
      <c r="C2344" s="9" t="str">
        <f>IF(N2344="FBA","主营产品",IF(N2344="专线","专线",LOOKUP(1,0/((G2344&gt;=提成标准!D:D)*(G2344&lt;提成标准!E:E)),提成标准!C:C)))</f>
        <v>快递大货</v>
      </c>
      <c r="D2344" s="9">
        <f t="shared" si="115"/>
        <v>40</v>
      </c>
      <c r="E2344" s="9">
        <f>_xlfn.XLOOKUP(C2344,提成标准!C:C,提成标准!H:H,"")</f>
        <v>0.1</v>
      </c>
      <c r="F2344" s="9">
        <f t="shared" si="116"/>
        <v>4</v>
      </c>
      <c r="G2344" s="9">
        <f>_xlfn.XLOOKUP(I2344,过机服务商重量差!A:A,过机服务商重量差!L:L)</f>
        <v>40</v>
      </c>
      <c r="H2344" s="9" t="str">
        <f ca="1">IFERROR(LOOKUP(1,0/((B2344=名单!B:B)*(VALUE(AY2344)&gt;=名单!E:E)*(VALUE(AY2344)&lt;=名单!G:G)*(AA2344="正常走货")),名单!H:H),"否")</f>
        <v>否</v>
      </c>
      <c r="I2344" s="64" t="s">
        <v>7077</v>
      </c>
      <c r="J2344" s="64" t="s">
        <v>7079</v>
      </c>
      <c r="L2344" s="65" t="s">
        <v>24</v>
      </c>
      <c r="N2344" s="64" t="s">
        <v>18</v>
      </c>
      <c r="O2344" s="66"/>
      <c r="P2344" s="66"/>
      <c r="T2344" s="66"/>
      <c r="U2344" s="65" t="s">
        <v>1262</v>
      </c>
      <c r="V2344" s="65" t="s">
        <v>14385</v>
      </c>
      <c r="W2344" s="66"/>
      <c r="Y2344" s="66"/>
      <c r="Z2344" s="66"/>
      <c r="AA2344" s="65" t="s">
        <v>14382</v>
      </c>
      <c r="AQ2344" s="64">
        <v>153.6</v>
      </c>
      <c r="AV2344" s="66"/>
      <c r="AX2344" s="66"/>
      <c r="AY2344" s="67" t="s">
        <v>16741</v>
      </c>
      <c r="BC2344" s="66"/>
      <c r="BE2344" s="66"/>
    </row>
    <row r="2345" spans="1:58">
      <c r="A2345" s="9" t="str">
        <f t="shared" si="114"/>
        <v>2026-01</v>
      </c>
      <c r="B2345" s="9" t="str">
        <f>_xlfn.XLOOKUP(I2345,过机服务商重量差!A:A,过机服务商重量差!G:G)</f>
        <v>玉麒麟</v>
      </c>
      <c r="C2345" s="9" t="str">
        <f>IF(N2345="FBA","主营产品",IF(N2345="专线","专线",LOOKUP(1,0/((G2345&gt;=提成标准!D:D)*(G2345&lt;提成标准!E:E)),提成标准!C:C)))</f>
        <v>快递大货</v>
      </c>
      <c r="D2345" s="9">
        <f t="shared" si="115"/>
        <v>59</v>
      </c>
      <c r="E2345" s="9">
        <f>_xlfn.XLOOKUP(C2345,提成标准!C:C,提成标准!H:H,"")</f>
        <v>0.1</v>
      </c>
      <c r="F2345" s="9">
        <f t="shared" si="116"/>
        <v>5.9</v>
      </c>
      <c r="G2345" s="9">
        <f>_xlfn.XLOOKUP(I2345,过机服务商重量差!A:A,过机服务商重量差!L:L)</f>
        <v>59</v>
      </c>
      <c r="H2345" s="9" t="str">
        <f ca="1">IFERROR(LOOKUP(1,0/((B2345=名单!B:B)*(VALUE(AY2345)&gt;=名单!E:E)*(VALUE(AY2345)&lt;=名单!G:G)*(AA2345="正常走货")),名单!H:H),"否")</f>
        <v>否</v>
      </c>
      <c r="I2345" s="64" t="s">
        <v>7080</v>
      </c>
      <c r="J2345" s="64" t="s">
        <v>7082</v>
      </c>
      <c r="L2345" s="64" t="s">
        <v>24</v>
      </c>
      <c r="N2345" s="64" t="s">
        <v>18</v>
      </c>
      <c r="O2345" s="66"/>
      <c r="P2345" s="66"/>
      <c r="T2345" s="66"/>
      <c r="U2345" s="65" t="s">
        <v>1262</v>
      </c>
      <c r="V2345" s="65" t="s">
        <v>14385</v>
      </c>
      <c r="W2345" s="66"/>
      <c r="Y2345" s="66"/>
      <c r="Z2345" s="66"/>
      <c r="AA2345" s="65" t="s">
        <v>14382</v>
      </c>
      <c r="AQ2345" s="64">
        <v>394.6</v>
      </c>
      <c r="AU2345" s="66"/>
      <c r="AV2345" s="66"/>
      <c r="AX2345" s="66"/>
      <c r="AY2345" s="67" t="s">
        <v>16742</v>
      </c>
      <c r="BE2345" s="66"/>
      <c r="BF2345" s="66"/>
    </row>
    <row r="2346" spans="1:58">
      <c r="A2346" s="9" t="str">
        <f t="shared" si="114"/>
        <v>2026-01</v>
      </c>
      <c r="B2346" s="9" t="str">
        <f>_xlfn.XLOOKUP(I2346,过机服务商重量差!A:A,过机服务商重量差!G:G)</f>
        <v>玉麒麟</v>
      </c>
      <c r="C2346" s="9" t="str">
        <f>IF(N2346="FBA","主营产品",IF(N2346="专线","专线",LOOKUP(1,0/((G2346&gt;=提成标准!D:D)*(G2346&lt;提成标准!E:E)),提成标准!C:C)))</f>
        <v>快递大货</v>
      </c>
      <c r="D2346" s="9">
        <f t="shared" si="115"/>
        <v>59</v>
      </c>
      <c r="E2346" s="9">
        <f>_xlfn.XLOOKUP(C2346,提成标准!C:C,提成标准!H:H,"")</f>
        <v>0.1</v>
      </c>
      <c r="F2346" s="9">
        <f t="shared" si="116"/>
        <v>5.9</v>
      </c>
      <c r="G2346" s="9">
        <f>_xlfn.XLOOKUP(I2346,过机服务商重量差!A:A,过机服务商重量差!L:L)</f>
        <v>59</v>
      </c>
      <c r="H2346" s="9" t="str">
        <f ca="1">IFERROR(LOOKUP(1,0/((B2346=名单!B:B)*(VALUE(AY2346)&gt;=名单!E:E)*(VALUE(AY2346)&lt;=名单!G:G)*(AA2346="正常走货")),名单!H:H),"否")</f>
        <v>否</v>
      </c>
      <c r="I2346" s="64" t="s">
        <v>7083</v>
      </c>
      <c r="J2346" s="64" t="s">
        <v>7085</v>
      </c>
      <c r="L2346" s="65" t="s">
        <v>17</v>
      </c>
      <c r="N2346" s="64" t="s">
        <v>18</v>
      </c>
      <c r="O2346" s="66"/>
      <c r="P2346" s="66"/>
      <c r="T2346" s="66"/>
      <c r="U2346" s="65" t="s">
        <v>1262</v>
      </c>
      <c r="V2346" s="65" t="s">
        <v>14385</v>
      </c>
      <c r="W2346" s="66"/>
      <c r="Y2346" s="66"/>
      <c r="Z2346" s="66"/>
      <c r="AA2346" s="65" t="s">
        <v>14382</v>
      </c>
      <c r="AQ2346" s="64">
        <v>158.6</v>
      </c>
      <c r="AV2346" s="66"/>
      <c r="AX2346" s="66"/>
      <c r="AY2346" s="67" t="s">
        <v>16743</v>
      </c>
      <c r="BE2346" s="66"/>
    </row>
    <row r="2347" spans="1:58">
      <c r="A2347" s="9" t="str">
        <f t="shared" si="114"/>
        <v>2026-01</v>
      </c>
      <c r="B2347" s="9" t="str">
        <f>_xlfn.XLOOKUP(I2347,过机服务商重量差!A:A,过机服务商重量差!G:G)</f>
        <v>玉麒麟</v>
      </c>
      <c r="C2347" s="9" t="str">
        <f>IF(N2347="FBA","主营产品",IF(N2347="专线","专线",LOOKUP(1,0/((G2347&gt;=提成标准!D:D)*(G2347&lt;提成标准!E:E)),提成标准!C:C)))</f>
        <v>快递大货</v>
      </c>
      <c r="D2347" s="9">
        <f t="shared" si="115"/>
        <v>76</v>
      </c>
      <c r="E2347" s="9">
        <f>_xlfn.XLOOKUP(C2347,提成标准!C:C,提成标准!H:H,"")</f>
        <v>0.1</v>
      </c>
      <c r="F2347" s="9">
        <f t="shared" si="116"/>
        <v>7.6</v>
      </c>
      <c r="G2347" s="9">
        <f>_xlfn.XLOOKUP(I2347,过机服务商重量差!A:A,过机服务商重量差!L:L)</f>
        <v>76</v>
      </c>
      <c r="H2347" s="9" t="str">
        <f ca="1">IFERROR(LOOKUP(1,0/((B2347=名单!B:B)*(VALUE(AY2347)&gt;=名单!E:E)*(VALUE(AY2347)&lt;=名单!G:G)*(AA2347="正常走货")),名单!H:H),"否")</f>
        <v>否</v>
      </c>
      <c r="I2347" s="64" t="s">
        <v>7086</v>
      </c>
      <c r="J2347" s="64" t="s">
        <v>7088</v>
      </c>
      <c r="L2347" s="65" t="s">
        <v>17</v>
      </c>
      <c r="N2347" s="64" t="s">
        <v>18</v>
      </c>
      <c r="O2347" s="66"/>
      <c r="P2347" s="66"/>
      <c r="T2347" s="66"/>
      <c r="U2347" s="65" t="s">
        <v>1262</v>
      </c>
      <c r="V2347" s="65" t="s">
        <v>14385</v>
      </c>
      <c r="W2347" s="66"/>
      <c r="Y2347" s="66"/>
      <c r="Z2347" s="66"/>
      <c r="AA2347" s="65" t="s">
        <v>14382</v>
      </c>
      <c r="AQ2347" s="64">
        <v>209.6</v>
      </c>
      <c r="AV2347" s="66"/>
      <c r="AX2347" s="66"/>
      <c r="AY2347" s="67" t="s">
        <v>16744</v>
      </c>
      <c r="BE2347" s="66"/>
    </row>
    <row r="2348" spans="1:58">
      <c r="A2348" s="9" t="str">
        <f t="shared" si="114"/>
        <v>2026-01</v>
      </c>
      <c r="B2348" s="9" t="str">
        <f>_xlfn.XLOOKUP(I2348,过机服务商重量差!A:A,过机服务商重量差!G:G)</f>
        <v>帅时莹</v>
      </c>
      <c r="C2348" s="9" t="str">
        <f>IF(N2348="FBA","主营产品",IF(N2348="专线","专线",LOOKUP(1,0/((G2348&gt;=提成标准!D:D)*(G2348&lt;提成标准!E:E)),提成标准!C:C)))</f>
        <v>快递小货</v>
      </c>
      <c r="D2348" s="9">
        <f t="shared" si="115"/>
        <v>1</v>
      </c>
      <c r="E2348" s="9">
        <f>_xlfn.XLOOKUP(C2348,提成标准!C:C,提成标准!H:H,"")</f>
        <v>2</v>
      </c>
      <c r="F2348" s="9">
        <f t="shared" si="116"/>
        <v>2</v>
      </c>
      <c r="G2348" s="9">
        <f>_xlfn.XLOOKUP(I2348,过机服务商重量差!A:A,过机服务商重量差!L:L)</f>
        <v>18</v>
      </c>
      <c r="H2348" s="9" t="str">
        <f ca="1">IFERROR(LOOKUP(1,0/((B2348=名单!B:B)*(VALUE(AY2348)&gt;=名单!E:E)*(VALUE(AY2348)&lt;=名单!G:G)*(AA2348="正常走货")),名单!H:H),"否")</f>
        <v>否</v>
      </c>
      <c r="I2348" s="64" t="s">
        <v>7089</v>
      </c>
      <c r="J2348" s="64" t="s">
        <v>7091</v>
      </c>
      <c r="L2348" s="65" t="s">
        <v>140</v>
      </c>
      <c r="N2348" s="64" t="s">
        <v>18</v>
      </c>
      <c r="O2348" s="66"/>
      <c r="P2348" s="66"/>
      <c r="T2348" s="66"/>
      <c r="U2348" s="65" t="s">
        <v>199</v>
      </c>
      <c r="V2348" s="64" t="s">
        <v>14442</v>
      </c>
      <c r="W2348" s="66"/>
      <c r="Y2348" s="66"/>
      <c r="Z2348" s="66"/>
      <c r="AA2348" s="65" t="s">
        <v>14382</v>
      </c>
      <c r="AQ2348" s="64">
        <v>400.33</v>
      </c>
      <c r="AV2348" s="66"/>
      <c r="AW2348" s="66"/>
      <c r="AX2348" s="66"/>
      <c r="AY2348" s="67" t="s">
        <v>16745</v>
      </c>
      <c r="BE2348" s="66"/>
    </row>
    <row r="2349" spans="1:58">
      <c r="A2349" s="9" t="str">
        <f t="shared" si="114"/>
        <v>2026-01</v>
      </c>
      <c r="B2349" s="9" t="str">
        <f>_xlfn.XLOOKUP(I2349,过机服务商重量差!A:A,过机服务商重量差!G:G)</f>
        <v>帅时莹</v>
      </c>
      <c r="C2349" s="9" t="str">
        <f>IF(N2349="FBA","主营产品",IF(N2349="专线","专线",LOOKUP(1,0/((G2349&gt;=提成标准!D:D)*(G2349&lt;提成标准!E:E)),提成标准!C:C)))</f>
        <v>快递大货</v>
      </c>
      <c r="D2349" s="9">
        <f t="shared" si="115"/>
        <v>22</v>
      </c>
      <c r="E2349" s="9">
        <f>_xlfn.XLOOKUP(C2349,提成标准!C:C,提成标准!H:H,"")</f>
        <v>0.1</v>
      </c>
      <c r="F2349" s="9">
        <f t="shared" si="116"/>
        <v>2.2</v>
      </c>
      <c r="G2349" s="9">
        <f>_xlfn.XLOOKUP(I2349,过机服务商重量差!A:A,过机服务商重量差!L:L)</f>
        <v>22</v>
      </c>
      <c r="H2349" s="9" t="str">
        <f ca="1">IFERROR(LOOKUP(1,0/((B2349=名单!B:B)*(VALUE(AY2349)&gt;=名单!E:E)*(VALUE(AY2349)&lt;=名单!G:G)*(AA2349="正常走货")),名单!H:H),"否")</f>
        <v>否</v>
      </c>
      <c r="I2349" s="64" t="s">
        <v>7092</v>
      </c>
      <c r="J2349" s="64" t="s">
        <v>7094</v>
      </c>
      <c r="L2349" s="65" t="s">
        <v>140</v>
      </c>
      <c r="N2349" s="64" t="s">
        <v>18</v>
      </c>
      <c r="O2349" s="66"/>
      <c r="P2349" s="66"/>
      <c r="T2349" s="66"/>
      <c r="U2349" s="65" t="s">
        <v>199</v>
      </c>
      <c r="V2349" s="65" t="s">
        <v>14442</v>
      </c>
      <c r="W2349" s="66"/>
      <c r="Y2349" s="66"/>
      <c r="Z2349" s="66"/>
      <c r="AA2349" s="65" t="s">
        <v>14382</v>
      </c>
      <c r="AQ2349" s="64">
        <v>272.8</v>
      </c>
      <c r="AV2349" s="66"/>
      <c r="AX2349" s="66"/>
      <c r="AY2349" s="67" t="s">
        <v>16746</v>
      </c>
      <c r="BC2349" s="66"/>
      <c r="BE2349" s="66"/>
    </row>
    <row r="2350" spans="1:58">
      <c r="A2350" s="9" t="str">
        <f t="shared" si="114"/>
        <v>2026-01</v>
      </c>
      <c r="B2350" s="9" t="str">
        <f>_xlfn.XLOOKUP(I2350,过机服务商重量差!A:A,过机服务商重量差!G:G)</f>
        <v>帅时莹</v>
      </c>
      <c r="C2350" s="9" t="str">
        <f>IF(N2350="FBA","主营产品",IF(N2350="专线","专线",LOOKUP(1,0/((G2350&gt;=提成标准!D:D)*(G2350&lt;提成标准!E:E)),提成标准!C:C)))</f>
        <v>快递大货</v>
      </c>
      <c r="D2350" s="9">
        <f t="shared" si="115"/>
        <v>169</v>
      </c>
      <c r="E2350" s="9">
        <f>_xlfn.XLOOKUP(C2350,提成标准!C:C,提成标准!H:H,"")</f>
        <v>0.1</v>
      </c>
      <c r="F2350" s="9">
        <f t="shared" si="116"/>
        <v>16.9</v>
      </c>
      <c r="G2350" s="9">
        <f>_xlfn.XLOOKUP(I2350,过机服务商重量差!A:A,过机服务商重量差!L:L)</f>
        <v>169</v>
      </c>
      <c r="H2350" s="9" t="str">
        <f ca="1">IFERROR(LOOKUP(1,0/((B2350=名单!B:B)*(VALUE(AY2350)&gt;=名单!E:E)*(VALUE(AY2350)&lt;=名单!G:G)*(AA2350="正常走货")),名单!H:H),"否")</f>
        <v>否</v>
      </c>
      <c r="I2350" s="64" t="s">
        <v>7095</v>
      </c>
      <c r="J2350" s="64" t="s">
        <v>7097</v>
      </c>
      <c r="L2350" s="65" t="s">
        <v>186</v>
      </c>
      <c r="N2350" s="64" t="s">
        <v>18</v>
      </c>
      <c r="O2350" s="66"/>
      <c r="P2350" s="66"/>
      <c r="T2350" s="66"/>
      <c r="U2350" s="65" t="s">
        <v>562</v>
      </c>
      <c r="V2350" s="65" t="s">
        <v>14413</v>
      </c>
      <c r="W2350" s="66"/>
      <c r="Y2350" s="66"/>
      <c r="Z2350" s="66"/>
      <c r="AA2350" s="65" t="s">
        <v>14382</v>
      </c>
      <c r="AQ2350" s="64">
        <v>1030.4</v>
      </c>
      <c r="AV2350" s="66"/>
      <c r="AW2350" s="66"/>
      <c r="AX2350" s="66"/>
      <c r="AY2350" s="67" t="s">
        <v>16747</v>
      </c>
      <c r="BE2350" s="66"/>
    </row>
    <row r="2351" spans="1:58">
      <c r="A2351" s="9" t="str">
        <f t="shared" si="114"/>
        <v>2026-01</v>
      </c>
      <c r="B2351" s="9" t="str">
        <f>_xlfn.XLOOKUP(I2351,过机服务商重量差!A:A,过机服务商重量差!G:G)</f>
        <v>玉麒麟</v>
      </c>
      <c r="C2351" s="9" t="str">
        <f>IF(N2351="FBA","主营产品",IF(N2351="专线","专线",LOOKUP(1,0/((G2351&gt;=提成标准!D:D)*(G2351&lt;提成标准!E:E)),提成标准!C:C)))</f>
        <v>快递小货</v>
      </c>
      <c r="D2351" s="9">
        <f t="shared" si="115"/>
        <v>1</v>
      </c>
      <c r="E2351" s="9">
        <f>_xlfn.XLOOKUP(C2351,提成标准!C:C,提成标准!H:H,"")</f>
        <v>2</v>
      </c>
      <c r="F2351" s="9">
        <f t="shared" si="116"/>
        <v>2</v>
      </c>
      <c r="G2351" s="9">
        <f>_xlfn.XLOOKUP(I2351,过机服务商重量差!A:A,过机服务商重量差!L:L)</f>
        <v>0.5</v>
      </c>
      <c r="H2351" s="9" t="str">
        <f ca="1">IFERROR(LOOKUP(1,0/((B2351=名单!B:B)*(VALUE(AY2351)&gt;=名单!E:E)*(VALUE(AY2351)&lt;=名单!G:G)*(AA2351="正常走货")),名单!H:H),"否")</f>
        <v>否</v>
      </c>
      <c r="I2351" s="64" t="s">
        <v>7098</v>
      </c>
      <c r="J2351" s="64" t="s">
        <v>7100</v>
      </c>
      <c r="L2351" s="65" t="s">
        <v>17</v>
      </c>
      <c r="N2351" s="64" t="s">
        <v>18</v>
      </c>
      <c r="O2351" s="66"/>
      <c r="P2351" s="66"/>
      <c r="T2351" s="66"/>
      <c r="U2351" s="65" t="s">
        <v>540</v>
      </c>
      <c r="V2351" s="65" t="s">
        <v>14413</v>
      </c>
      <c r="W2351" s="66"/>
      <c r="Y2351" s="66"/>
      <c r="Z2351" s="66"/>
      <c r="AA2351" s="65" t="s">
        <v>14382</v>
      </c>
      <c r="AQ2351" s="64">
        <v>85.4</v>
      </c>
      <c r="AV2351" s="66"/>
      <c r="AW2351" s="66"/>
      <c r="AX2351" s="66"/>
      <c r="AY2351" s="67" t="s">
        <v>16748</v>
      </c>
      <c r="BC2351" s="66"/>
      <c r="BE2351" s="66"/>
    </row>
    <row r="2352" spans="1:58">
      <c r="A2352" s="9" t="str">
        <f t="shared" si="114"/>
        <v>2026-01</v>
      </c>
      <c r="B2352" s="9" t="str">
        <f>_xlfn.XLOOKUP(I2352,过机服务商重量差!A:A,过机服务商重量差!G:G)</f>
        <v>小旋风</v>
      </c>
      <c r="C2352" s="9" t="str">
        <f>IF(N2352="FBA","主营产品",IF(N2352="专线","专线",LOOKUP(1,0/((G2352&gt;=提成标准!D:D)*(G2352&lt;提成标准!E:E)),提成标准!C:C)))</f>
        <v>快递小货</v>
      </c>
      <c r="D2352" s="9">
        <f t="shared" si="115"/>
        <v>1</v>
      </c>
      <c r="E2352" s="9">
        <f>_xlfn.XLOOKUP(C2352,提成标准!C:C,提成标准!H:H,"")</f>
        <v>2</v>
      </c>
      <c r="F2352" s="9">
        <f t="shared" si="116"/>
        <v>2</v>
      </c>
      <c r="G2352" s="9">
        <f>_xlfn.XLOOKUP(I2352,过机服务商重量差!A:A,过机服务商重量差!L:L)</f>
        <v>0.6</v>
      </c>
      <c r="H2352" s="9" t="str">
        <f ca="1">IFERROR(LOOKUP(1,0/((B2352=名单!B:B)*(VALUE(AY2352)&gt;=名单!E:E)*(VALUE(AY2352)&lt;=名单!G:G)*(AA2352="正常走货")),名单!H:H),"否")</f>
        <v>否</v>
      </c>
      <c r="I2352" s="64" t="s">
        <v>7101</v>
      </c>
      <c r="J2352" s="64" t="s">
        <v>36</v>
      </c>
      <c r="L2352" s="65" t="s">
        <v>28</v>
      </c>
      <c r="N2352" s="64" t="s">
        <v>18</v>
      </c>
      <c r="O2352" s="66"/>
      <c r="P2352" s="66"/>
      <c r="T2352" s="66"/>
      <c r="U2352" s="65" t="s">
        <v>156</v>
      </c>
      <c r="V2352" s="65" t="s">
        <v>14389</v>
      </c>
      <c r="W2352" s="66"/>
      <c r="Y2352" s="66"/>
      <c r="Z2352" s="66"/>
      <c r="AA2352" s="65" t="s">
        <v>14437</v>
      </c>
      <c r="AQ2352" s="64">
        <v>0</v>
      </c>
      <c r="AV2352" s="66"/>
      <c r="AX2352" s="66"/>
      <c r="AY2352" s="67" t="s">
        <v>16749</v>
      </c>
      <c r="BC2352" s="66"/>
      <c r="BE2352" s="66"/>
    </row>
    <row r="2353" spans="1:58">
      <c r="A2353" s="9" t="str">
        <f t="shared" si="114"/>
        <v>2026-01</v>
      </c>
      <c r="B2353" s="9" t="str">
        <f>_xlfn.XLOOKUP(I2353,过机服务商重量差!A:A,过机服务商重量差!G:G)</f>
        <v>无崖子</v>
      </c>
      <c r="C2353" s="9" t="str">
        <f>IF(N2353="FBA","主营产品",IF(N2353="专线","专线",LOOKUP(1,0/((G2353&gt;=提成标准!D:D)*(G2353&lt;提成标准!E:E)),提成标准!C:C)))</f>
        <v>快递大货</v>
      </c>
      <c r="D2353" s="9">
        <f t="shared" si="115"/>
        <v>964</v>
      </c>
      <c r="E2353" s="9">
        <f>_xlfn.XLOOKUP(C2353,提成标准!C:C,提成标准!H:H,"")</f>
        <v>0.1</v>
      </c>
      <c r="F2353" s="9">
        <f t="shared" si="116"/>
        <v>96.4</v>
      </c>
      <c r="G2353" s="9">
        <f>_xlfn.XLOOKUP(I2353,过机服务商重量差!A:A,过机服务商重量差!L:L)</f>
        <v>964</v>
      </c>
      <c r="H2353" s="9" t="str">
        <f ca="1">IFERROR(LOOKUP(1,0/((B2353=名单!B:B)*(VALUE(AY2353)&gt;=名单!E:E)*(VALUE(AY2353)&lt;=名单!G:G)*(AA2353="正常走货")),名单!H:H),"否")</f>
        <v>是</v>
      </c>
      <c r="I2353" s="64" t="s">
        <v>7103</v>
      </c>
      <c r="J2353" s="64" t="s">
        <v>7105</v>
      </c>
      <c r="L2353" s="65" t="s">
        <v>465</v>
      </c>
      <c r="N2353" s="64" t="s">
        <v>18</v>
      </c>
      <c r="O2353" s="66"/>
      <c r="P2353" s="66"/>
      <c r="T2353" s="66"/>
      <c r="U2353" s="65" t="s">
        <v>191</v>
      </c>
      <c r="V2353" s="65" t="s">
        <v>14413</v>
      </c>
      <c r="W2353" s="66"/>
      <c r="Y2353" s="66"/>
      <c r="Z2353" s="66"/>
      <c r="AA2353" s="65" t="s">
        <v>14382</v>
      </c>
      <c r="AQ2353" s="64">
        <v>2381.57</v>
      </c>
      <c r="AV2353" s="66"/>
      <c r="AX2353" s="66"/>
      <c r="AY2353" s="67" t="s">
        <v>16750</v>
      </c>
      <c r="BC2353" s="66"/>
      <c r="BE2353" s="66"/>
    </row>
    <row r="2354" spans="1:58">
      <c r="A2354" s="9" t="str">
        <f t="shared" si="114"/>
        <v>2026-01</v>
      </c>
      <c r="B2354" s="9" t="str">
        <f>_xlfn.XLOOKUP(I2354,过机服务商重量差!A:A,过机服务商重量差!G:G)</f>
        <v>玉麒麟</v>
      </c>
      <c r="C2354" s="9" t="str">
        <f>IF(N2354="FBA","主营产品",IF(N2354="专线","专线",LOOKUP(1,0/((G2354&gt;=提成标准!D:D)*(G2354&lt;提成标准!E:E)),提成标准!C:C)))</f>
        <v>快递大货</v>
      </c>
      <c r="D2354" s="9">
        <f t="shared" si="115"/>
        <v>58</v>
      </c>
      <c r="E2354" s="9">
        <f>_xlfn.XLOOKUP(C2354,提成标准!C:C,提成标准!H:H,"")</f>
        <v>0.1</v>
      </c>
      <c r="F2354" s="9">
        <f t="shared" si="116"/>
        <v>5.8</v>
      </c>
      <c r="G2354" s="9">
        <f>_xlfn.XLOOKUP(I2354,过机服务商重量差!A:A,过机服务商重量差!L:L)</f>
        <v>58</v>
      </c>
      <c r="H2354" s="9" t="str">
        <f ca="1">IFERROR(LOOKUP(1,0/((B2354=名单!B:B)*(VALUE(AY2354)&gt;=名单!E:E)*(VALUE(AY2354)&lt;=名单!G:G)*(AA2354="正常走货")),名单!H:H),"否")</f>
        <v>否</v>
      </c>
      <c r="I2354" s="64" t="s">
        <v>7106</v>
      </c>
      <c r="J2354" s="64" t="s">
        <v>7108</v>
      </c>
      <c r="L2354" s="65" t="s">
        <v>17</v>
      </c>
      <c r="N2354" s="64" t="s">
        <v>18</v>
      </c>
      <c r="O2354" s="66"/>
      <c r="P2354" s="66"/>
      <c r="T2354" s="66"/>
      <c r="U2354" s="65" t="s">
        <v>2305</v>
      </c>
      <c r="V2354" s="65" t="s">
        <v>14413</v>
      </c>
      <c r="W2354" s="66"/>
      <c r="Y2354" s="66"/>
      <c r="Z2354" s="66"/>
      <c r="AA2354" s="65" t="s">
        <v>14437</v>
      </c>
      <c r="AQ2354" s="64">
        <v>0</v>
      </c>
      <c r="AV2354" s="66"/>
      <c r="AX2354" s="66"/>
      <c r="AY2354" s="67" t="s">
        <v>16751</v>
      </c>
      <c r="BE2354" s="66"/>
    </row>
    <row r="2355" spans="1:58">
      <c r="A2355" s="9" t="str">
        <f t="shared" si="114"/>
        <v>2026-01</v>
      </c>
      <c r="B2355" s="9" t="str">
        <f>_xlfn.XLOOKUP(I2355,过机服务商重量差!A:A,过机服务商重量差!G:G)</f>
        <v>帅时莹</v>
      </c>
      <c r="C2355" s="9" t="str">
        <f>IF(N2355="FBA","主营产品",IF(N2355="专线","专线",LOOKUP(1,0/((G2355&gt;=提成标准!D:D)*(G2355&lt;提成标准!E:E)),提成标准!C:C)))</f>
        <v>快递小货</v>
      </c>
      <c r="D2355" s="9">
        <f t="shared" si="115"/>
        <v>1</v>
      </c>
      <c r="E2355" s="9">
        <f>_xlfn.XLOOKUP(C2355,提成标准!C:C,提成标准!H:H,"")</f>
        <v>2</v>
      </c>
      <c r="F2355" s="9">
        <f t="shared" si="116"/>
        <v>2</v>
      </c>
      <c r="G2355" s="9">
        <f>_xlfn.XLOOKUP(I2355,过机服务商重量差!A:A,过机服务商重量差!L:L)</f>
        <v>0.5</v>
      </c>
      <c r="H2355" s="9" t="str">
        <f ca="1">IFERROR(LOOKUP(1,0/((B2355=名单!B:B)*(VALUE(AY2355)&gt;=名单!E:E)*(VALUE(AY2355)&lt;=名单!G:G)*(AA2355="正常走货")),名单!H:H),"否")</f>
        <v>否</v>
      </c>
      <c r="I2355" s="64" t="s">
        <v>7109</v>
      </c>
      <c r="J2355" s="64" t="s">
        <v>7111</v>
      </c>
      <c r="L2355" s="65" t="s">
        <v>458</v>
      </c>
      <c r="N2355" s="64" t="s">
        <v>18</v>
      </c>
      <c r="O2355" s="66"/>
      <c r="P2355" s="66"/>
      <c r="T2355" s="66"/>
      <c r="U2355" s="65" t="s">
        <v>562</v>
      </c>
      <c r="V2355" s="64" t="s">
        <v>14413</v>
      </c>
      <c r="W2355" s="66"/>
      <c r="Y2355" s="66"/>
      <c r="Z2355" s="66"/>
      <c r="AA2355" s="65" t="s">
        <v>14382</v>
      </c>
      <c r="AQ2355" s="64">
        <v>33</v>
      </c>
      <c r="AV2355" s="66"/>
      <c r="AX2355" s="66"/>
      <c r="AY2355" s="67" t="s">
        <v>16752</v>
      </c>
      <c r="BC2355" s="66"/>
      <c r="BE2355" s="66"/>
    </row>
    <row r="2356" spans="1:58">
      <c r="A2356" s="9" t="str">
        <f t="shared" si="114"/>
        <v>2026-01</v>
      </c>
      <c r="B2356" s="9" t="str">
        <f>_xlfn.XLOOKUP(I2356,过机服务商重量差!A:A,过机服务商重量差!G:G)</f>
        <v>帅时莹</v>
      </c>
      <c r="C2356" s="9" t="str">
        <f>IF(N2356="FBA","主营产品",IF(N2356="专线","专线",LOOKUP(1,0/((G2356&gt;=提成标准!D:D)*(G2356&lt;提成标准!E:E)),提成标准!C:C)))</f>
        <v>快递小货</v>
      </c>
      <c r="D2356" s="9">
        <f t="shared" si="115"/>
        <v>1</v>
      </c>
      <c r="E2356" s="9">
        <f>_xlfn.XLOOKUP(C2356,提成标准!C:C,提成标准!H:H,"")</f>
        <v>2</v>
      </c>
      <c r="F2356" s="9">
        <f t="shared" si="116"/>
        <v>2</v>
      </c>
      <c r="G2356" s="9">
        <f>_xlfn.XLOOKUP(I2356,过机服务商重量差!A:A,过机服务商重量差!L:L)</f>
        <v>1</v>
      </c>
      <c r="H2356" s="9" t="str">
        <f ca="1">IFERROR(LOOKUP(1,0/((B2356=名单!B:B)*(VALUE(AY2356)&gt;=名单!E:E)*(VALUE(AY2356)&lt;=名单!G:G)*(AA2356="正常走货")),名单!H:H),"否")</f>
        <v>否</v>
      </c>
      <c r="I2356" s="64" t="s">
        <v>7112</v>
      </c>
      <c r="J2356" s="64" t="s">
        <v>7114</v>
      </c>
      <c r="L2356" s="65" t="s">
        <v>458</v>
      </c>
      <c r="N2356" s="64" t="s">
        <v>18</v>
      </c>
      <c r="O2356" s="66"/>
      <c r="P2356" s="66"/>
      <c r="T2356" s="66"/>
      <c r="U2356" s="65" t="s">
        <v>562</v>
      </c>
      <c r="V2356" s="65" t="s">
        <v>14413</v>
      </c>
      <c r="W2356" s="66"/>
      <c r="Y2356" s="66"/>
      <c r="Z2356" s="66"/>
      <c r="AA2356" s="65" t="s">
        <v>14382</v>
      </c>
      <c r="AQ2356" s="64">
        <v>50</v>
      </c>
      <c r="AV2356" s="66"/>
      <c r="AW2356" s="66"/>
      <c r="AX2356" s="66"/>
      <c r="AY2356" s="67" t="s">
        <v>16753</v>
      </c>
      <c r="BC2356" s="66"/>
      <c r="BE2356" s="66"/>
    </row>
    <row r="2357" spans="1:58">
      <c r="A2357" s="9" t="str">
        <f t="shared" si="114"/>
        <v>2026-01</v>
      </c>
      <c r="B2357" s="9" t="str">
        <f>_xlfn.XLOOKUP(I2357,过机服务商重量差!A:A,过机服务商重量差!G:G)</f>
        <v>小旋风</v>
      </c>
      <c r="C2357" s="9" t="str">
        <f>IF(N2357="FBA","主营产品",IF(N2357="专线","专线",LOOKUP(1,0/((G2357&gt;=提成标准!D:D)*(G2357&lt;提成标准!E:E)),提成标准!C:C)))</f>
        <v>快递小货</v>
      </c>
      <c r="D2357" s="9">
        <f t="shared" si="115"/>
        <v>1</v>
      </c>
      <c r="E2357" s="9">
        <f>_xlfn.XLOOKUP(C2357,提成标准!C:C,提成标准!H:H,"")</f>
        <v>2</v>
      </c>
      <c r="F2357" s="9">
        <f t="shared" si="116"/>
        <v>2</v>
      </c>
      <c r="G2357" s="9">
        <f>_xlfn.XLOOKUP(I2357,过机服务商重量差!A:A,过机服务商重量差!L:L)</f>
        <v>1</v>
      </c>
      <c r="H2357" s="9" t="str">
        <f ca="1">IFERROR(LOOKUP(1,0/((B2357=名单!B:B)*(VALUE(AY2357)&gt;=名单!E:E)*(VALUE(AY2357)&lt;=名单!G:G)*(AA2357="正常走货")),名单!H:H),"否")</f>
        <v>否</v>
      </c>
      <c r="I2357" s="64" t="s">
        <v>7115</v>
      </c>
      <c r="J2357" s="64" t="s">
        <v>7117</v>
      </c>
      <c r="L2357" s="65" t="s">
        <v>28</v>
      </c>
      <c r="N2357" s="64" t="s">
        <v>18</v>
      </c>
      <c r="O2357" s="66"/>
      <c r="P2357" s="66"/>
      <c r="T2357" s="66"/>
      <c r="U2357" s="65" t="s">
        <v>292</v>
      </c>
      <c r="V2357" s="65" t="s">
        <v>14413</v>
      </c>
      <c r="W2357" s="66"/>
      <c r="Y2357" s="66"/>
      <c r="Z2357" s="66"/>
      <c r="AA2357" s="65" t="s">
        <v>14382</v>
      </c>
      <c r="AQ2357" s="64">
        <v>120</v>
      </c>
      <c r="AU2357" s="66"/>
      <c r="AV2357" s="66"/>
      <c r="AW2357" s="66"/>
      <c r="AX2357" s="66"/>
      <c r="AY2357" s="67" t="s">
        <v>16754</v>
      </c>
      <c r="BE2357" s="66"/>
    </row>
    <row r="2358" spans="1:58">
      <c r="A2358" s="9" t="str">
        <f t="shared" si="114"/>
        <v>2026-01</v>
      </c>
      <c r="B2358" s="9" t="str">
        <f>_xlfn.XLOOKUP(I2358,过机服务商重量差!A:A,过机服务商重量差!G:G)</f>
        <v>玉麒麟</v>
      </c>
      <c r="C2358" s="9" t="str">
        <f>IF(N2358="FBA","主营产品",IF(N2358="专线","专线",LOOKUP(1,0/((G2358&gt;=提成标准!D:D)*(G2358&lt;提成标准!E:E)),提成标准!C:C)))</f>
        <v>快递小货</v>
      </c>
      <c r="D2358" s="9">
        <f t="shared" si="115"/>
        <v>1</v>
      </c>
      <c r="E2358" s="9">
        <f>_xlfn.XLOOKUP(C2358,提成标准!C:C,提成标准!H:H,"")</f>
        <v>2</v>
      </c>
      <c r="F2358" s="9">
        <f t="shared" si="116"/>
        <v>2</v>
      </c>
      <c r="G2358" s="9">
        <f>_xlfn.XLOOKUP(I2358,过机服务商重量差!A:A,过机服务商重量差!L:L)</f>
        <v>0.5</v>
      </c>
      <c r="H2358" s="9" t="str">
        <f ca="1">IFERROR(LOOKUP(1,0/((B2358=名单!B:B)*(VALUE(AY2358)&gt;=名单!E:E)*(VALUE(AY2358)&lt;=名单!G:G)*(AA2358="正常走货")),名单!H:H),"否")</f>
        <v>否</v>
      </c>
      <c r="I2358" s="64" t="s">
        <v>7118</v>
      </c>
      <c r="J2358" s="64" t="s">
        <v>7120</v>
      </c>
      <c r="L2358" s="65" t="s">
        <v>17</v>
      </c>
      <c r="N2358" s="64" t="s">
        <v>18</v>
      </c>
      <c r="O2358" s="66"/>
      <c r="P2358" s="66"/>
      <c r="T2358" s="66"/>
      <c r="U2358" s="65" t="s">
        <v>562</v>
      </c>
      <c r="V2358" s="65" t="s">
        <v>14413</v>
      </c>
      <c r="W2358" s="66"/>
      <c r="Y2358" s="66"/>
      <c r="Z2358" s="66"/>
      <c r="AA2358" s="65" t="s">
        <v>14382</v>
      </c>
      <c r="AQ2358" s="64">
        <v>51.2</v>
      </c>
      <c r="AV2358" s="66"/>
      <c r="AX2358" s="66"/>
      <c r="AY2358" s="67" t="s">
        <v>16755</v>
      </c>
      <c r="BC2358" s="66"/>
      <c r="BE2358" s="66"/>
    </row>
    <row r="2359" spans="1:58">
      <c r="A2359" s="9" t="str">
        <f t="shared" si="114"/>
        <v>2026-01</v>
      </c>
      <c r="B2359" s="9" t="str">
        <f>_xlfn.XLOOKUP(I2359,过机服务商重量差!A:A,过机服务商重量差!G:G)</f>
        <v>玉麒麟</v>
      </c>
      <c r="C2359" s="9" t="str">
        <f>IF(N2359="FBA","主营产品",IF(N2359="专线","专线",LOOKUP(1,0/((G2359&gt;=提成标准!D:D)*(G2359&lt;提成标准!E:E)),提成标准!C:C)))</f>
        <v>快递小货</v>
      </c>
      <c r="D2359" s="9">
        <f t="shared" si="115"/>
        <v>1</v>
      </c>
      <c r="E2359" s="9">
        <f>_xlfn.XLOOKUP(C2359,提成标准!C:C,提成标准!H:H,"")</f>
        <v>2</v>
      </c>
      <c r="F2359" s="9">
        <f t="shared" si="116"/>
        <v>2</v>
      </c>
      <c r="G2359" s="9">
        <f>_xlfn.XLOOKUP(I2359,过机服务商重量差!A:A,过机服务商重量差!L:L)</f>
        <v>5.5</v>
      </c>
      <c r="H2359" s="9" t="str">
        <f ca="1">IFERROR(LOOKUP(1,0/((B2359=名单!B:B)*(VALUE(AY2359)&gt;=名单!E:E)*(VALUE(AY2359)&lt;=名单!G:G)*(AA2359="正常走货")),名单!H:H),"否")</f>
        <v>否</v>
      </c>
      <c r="I2359" s="64" t="s">
        <v>7121</v>
      </c>
      <c r="J2359" s="64" t="s">
        <v>7123</v>
      </c>
      <c r="L2359" s="65" t="s">
        <v>17</v>
      </c>
      <c r="N2359" s="64" t="s">
        <v>18</v>
      </c>
      <c r="O2359" s="66"/>
      <c r="P2359" s="66"/>
      <c r="T2359" s="66"/>
      <c r="U2359" s="65" t="s">
        <v>191</v>
      </c>
      <c r="V2359" s="65" t="s">
        <v>14413</v>
      </c>
      <c r="W2359" s="66"/>
      <c r="Y2359" s="66"/>
      <c r="Z2359" s="66"/>
      <c r="AA2359" s="65" t="s">
        <v>14382</v>
      </c>
      <c r="AQ2359" s="64">
        <v>165</v>
      </c>
      <c r="AV2359" s="66"/>
      <c r="AW2359" s="66"/>
      <c r="AX2359" s="66"/>
      <c r="AY2359" s="67" t="s">
        <v>16756</v>
      </c>
      <c r="BE2359" s="66"/>
    </row>
    <row r="2360" spans="1:58">
      <c r="A2360" s="9" t="str">
        <f t="shared" si="114"/>
        <v>2026-01</v>
      </c>
      <c r="B2360" s="9" t="str">
        <f>_xlfn.XLOOKUP(I2360,过机服务商重量差!A:A,过机服务商重量差!G:G)</f>
        <v>帅时莹</v>
      </c>
      <c r="C2360" s="9" t="str">
        <f>IF(N2360="FBA","主营产品",IF(N2360="专线","专线",LOOKUP(1,0/((G2360&gt;=提成标准!D:D)*(G2360&lt;提成标准!E:E)),提成标准!C:C)))</f>
        <v>快递大货</v>
      </c>
      <c r="D2360" s="9">
        <f t="shared" si="115"/>
        <v>400</v>
      </c>
      <c r="E2360" s="9">
        <f>_xlfn.XLOOKUP(C2360,提成标准!C:C,提成标准!H:H,"")</f>
        <v>0.1</v>
      </c>
      <c r="F2360" s="9">
        <f t="shared" si="116"/>
        <v>40</v>
      </c>
      <c r="G2360" s="9">
        <f>_xlfn.XLOOKUP(I2360,过机服务商重量差!A:A,过机服务商重量差!L:L)</f>
        <v>400</v>
      </c>
      <c r="H2360" s="9" t="str">
        <f ca="1">IFERROR(LOOKUP(1,0/((B2360=名单!B:B)*(VALUE(AY2360)&gt;=名单!E:E)*(VALUE(AY2360)&lt;=名单!G:G)*(AA2360="正常走货")),名单!H:H),"否")</f>
        <v>否</v>
      </c>
      <c r="I2360" s="64" t="s">
        <v>7124</v>
      </c>
      <c r="J2360" s="64" t="s">
        <v>7126</v>
      </c>
      <c r="L2360" s="65" t="s">
        <v>97</v>
      </c>
      <c r="N2360" s="64" t="s">
        <v>18</v>
      </c>
      <c r="O2360" s="66"/>
      <c r="P2360" s="66"/>
      <c r="T2360" s="66"/>
      <c r="U2360" s="65" t="s">
        <v>223</v>
      </c>
      <c r="V2360" s="65" t="s">
        <v>14413</v>
      </c>
      <c r="W2360" s="66"/>
      <c r="Y2360" s="66"/>
      <c r="Z2360" s="66"/>
      <c r="AA2360" s="65" t="s">
        <v>14382</v>
      </c>
      <c r="AQ2360" s="64">
        <v>684.03</v>
      </c>
      <c r="AU2360" s="66"/>
      <c r="AV2360" s="66"/>
      <c r="AX2360" s="66"/>
      <c r="AY2360" s="67" t="s">
        <v>16757</v>
      </c>
      <c r="BE2360" s="66"/>
      <c r="BF2360" s="66"/>
    </row>
    <row r="2361" spans="1:58">
      <c r="A2361" s="9" t="str">
        <f t="shared" si="114"/>
        <v>2026-01</v>
      </c>
      <c r="B2361" s="9" t="str">
        <f>_xlfn.XLOOKUP(I2361,过机服务商重量差!A:A,过机服务商重量差!G:G)</f>
        <v>帅时莹</v>
      </c>
      <c r="C2361" s="9" t="str">
        <f>IF(N2361="FBA","主营产品",IF(N2361="专线","专线",LOOKUP(1,0/((G2361&gt;=提成标准!D:D)*(G2361&lt;提成标准!E:E)),提成标准!C:C)))</f>
        <v>快递小货</v>
      </c>
      <c r="D2361" s="9">
        <f t="shared" si="115"/>
        <v>1</v>
      </c>
      <c r="E2361" s="9">
        <f>_xlfn.XLOOKUP(C2361,提成标准!C:C,提成标准!H:H,"")</f>
        <v>2</v>
      </c>
      <c r="F2361" s="9">
        <f t="shared" si="116"/>
        <v>2</v>
      </c>
      <c r="G2361" s="9">
        <f>_xlfn.XLOOKUP(I2361,过机服务商重量差!A:A,过机服务商重量差!L:L)</f>
        <v>2.5</v>
      </c>
      <c r="H2361" s="9" t="str">
        <f ca="1">IFERROR(LOOKUP(1,0/((B2361=名单!B:B)*(VALUE(AY2361)&gt;=名单!E:E)*(VALUE(AY2361)&lt;=名单!G:G)*(AA2361="正常走货")),名单!H:H),"否")</f>
        <v>否</v>
      </c>
      <c r="I2361" s="64" t="s">
        <v>7127</v>
      </c>
      <c r="J2361" s="64" t="s">
        <v>7129</v>
      </c>
      <c r="L2361" s="65" t="s">
        <v>140</v>
      </c>
      <c r="N2361" s="64" t="s">
        <v>18</v>
      </c>
      <c r="O2361" s="66"/>
      <c r="P2361" s="66"/>
      <c r="T2361" s="66"/>
      <c r="U2361" s="65" t="s">
        <v>199</v>
      </c>
      <c r="V2361" s="65" t="s">
        <v>14442</v>
      </c>
      <c r="W2361" s="66"/>
      <c r="Y2361" s="66"/>
      <c r="Z2361" s="66"/>
      <c r="AA2361" s="65" t="s">
        <v>14382</v>
      </c>
      <c r="AQ2361" s="64">
        <v>117.88</v>
      </c>
      <c r="AU2361" s="66"/>
      <c r="AV2361" s="66"/>
      <c r="AX2361" s="66"/>
      <c r="AY2361" s="67" t="s">
        <v>16758</v>
      </c>
      <c r="BE2361" s="66"/>
    </row>
    <row r="2362" spans="1:58">
      <c r="A2362" s="9" t="str">
        <f t="shared" si="114"/>
        <v>2026-01</v>
      </c>
      <c r="B2362" s="9" t="str">
        <f>_xlfn.XLOOKUP(I2362,过机服务商重量差!A:A,过机服务商重量差!G:G)</f>
        <v>帅时莹</v>
      </c>
      <c r="C2362" s="9" t="str">
        <f>IF(N2362="FBA","主营产品",IF(N2362="专线","专线",LOOKUP(1,0/((G2362&gt;=提成标准!D:D)*(G2362&lt;提成标准!E:E)),提成标准!C:C)))</f>
        <v>快递大货</v>
      </c>
      <c r="D2362" s="9">
        <f t="shared" si="115"/>
        <v>432</v>
      </c>
      <c r="E2362" s="9">
        <f>_xlfn.XLOOKUP(C2362,提成标准!C:C,提成标准!H:H,"")</f>
        <v>0.1</v>
      </c>
      <c r="F2362" s="9">
        <f t="shared" si="116"/>
        <v>43.2</v>
      </c>
      <c r="G2362" s="9">
        <f>_xlfn.XLOOKUP(I2362,过机服务商重量差!A:A,过机服务商重量差!L:L)</f>
        <v>432</v>
      </c>
      <c r="H2362" s="9" t="str">
        <f ca="1">IFERROR(LOOKUP(1,0/((B2362=名单!B:B)*(VALUE(AY2362)&gt;=名单!E:E)*(VALUE(AY2362)&lt;=名单!G:G)*(AA2362="正常走货")),名单!H:H),"否")</f>
        <v>否</v>
      </c>
      <c r="I2362" s="64" t="s">
        <v>7130</v>
      </c>
      <c r="J2362" s="64" t="s">
        <v>7132</v>
      </c>
      <c r="L2362" s="65" t="s">
        <v>7133</v>
      </c>
      <c r="N2362" s="64" t="s">
        <v>18</v>
      </c>
      <c r="O2362" s="66"/>
      <c r="P2362" s="66"/>
      <c r="T2362" s="66"/>
      <c r="U2362" s="65" t="s">
        <v>187</v>
      </c>
      <c r="V2362" s="64" t="s">
        <v>14413</v>
      </c>
      <c r="W2362" s="66"/>
      <c r="Y2362" s="66"/>
      <c r="Z2362" s="66"/>
      <c r="AA2362" s="65" t="s">
        <v>14382</v>
      </c>
      <c r="AQ2362" s="64">
        <v>4117.5</v>
      </c>
      <c r="AU2362" s="66"/>
      <c r="AV2362" s="66"/>
      <c r="AW2362" s="66"/>
      <c r="AX2362" s="66"/>
      <c r="AY2362" s="67" t="s">
        <v>16759</v>
      </c>
      <c r="BE2362" s="66"/>
      <c r="BF2362" s="66"/>
    </row>
    <row r="2363" spans="1:58">
      <c r="A2363" s="9" t="str">
        <f t="shared" ref="A2363:A2426" si="117">MID(AY2363,1,7)</f>
        <v>2026-01</v>
      </c>
      <c r="B2363" s="9" t="str">
        <f>_xlfn.XLOOKUP(I2363,过机服务商重量差!A:A,过机服务商重量差!G:G)</f>
        <v>帅时莹</v>
      </c>
      <c r="C2363" s="9" t="str">
        <f>IF(N2363="FBA","主营产品",IF(N2363="专线","专线",LOOKUP(1,0/((G2363&gt;=提成标准!D:D)*(G2363&lt;提成标准!E:E)),提成标准!C:C)))</f>
        <v>快递大货</v>
      </c>
      <c r="D2363" s="9">
        <f t="shared" si="115"/>
        <v>81</v>
      </c>
      <c r="E2363" s="9">
        <f>_xlfn.XLOOKUP(C2363,提成标准!C:C,提成标准!H:H,"")</f>
        <v>0.1</v>
      </c>
      <c r="F2363" s="9">
        <f t="shared" si="116"/>
        <v>8.1</v>
      </c>
      <c r="G2363" s="9">
        <f>_xlfn.XLOOKUP(I2363,过机服务商重量差!A:A,过机服务商重量差!L:L)</f>
        <v>81</v>
      </c>
      <c r="H2363" s="9" t="str">
        <f ca="1">IFERROR(LOOKUP(1,0/((B2363=名单!B:B)*(VALUE(AY2363)&gt;=名单!E:E)*(VALUE(AY2363)&lt;=名单!G:G)*(AA2363="正常走货")),名单!H:H),"否")</f>
        <v>否</v>
      </c>
      <c r="I2363" s="64" t="s">
        <v>7135</v>
      </c>
      <c r="J2363" s="64" t="s">
        <v>7137</v>
      </c>
      <c r="L2363" s="65" t="s">
        <v>938</v>
      </c>
      <c r="N2363" s="64" t="s">
        <v>18</v>
      </c>
      <c r="O2363" s="66"/>
      <c r="P2363" s="66"/>
      <c r="T2363" s="66"/>
      <c r="U2363" s="65" t="s">
        <v>199</v>
      </c>
      <c r="V2363" s="65" t="s">
        <v>14442</v>
      </c>
      <c r="W2363" s="66"/>
      <c r="Y2363" s="66"/>
      <c r="Z2363" s="66"/>
      <c r="AA2363" s="65" t="s">
        <v>14382</v>
      </c>
      <c r="AQ2363" s="64">
        <v>198</v>
      </c>
      <c r="AV2363" s="66"/>
      <c r="AX2363" s="66"/>
      <c r="AY2363" s="67" t="s">
        <v>16760</v>
      </c>
      <c r="BC2363" s="66"/>
      <c r="BE2363" s="66"/>
    </row>
    <row r="2364" spans="1:58">
      <c r="A2364" s="9" t="str">
        <f t="shared" si="117"/>
        <v>2026-01</v>
      </c>
      <c r="B2364" s="9" t="str">
        <f>_xlfn.XLOOKUP(I2364,过机服务商重量差!A:A,过机服务商重量差!G:G)</f>
        <v>玉麒麟</v>
      </c>
      <c r="C2364" s="9" t="str">
        <f>IF(N2364="FBA","主营产品",IF(N2364="专线","专线",LOOKUP(1,0/((G2364&gt;=提成标准!D:D)*(G2364&lt;提成标准!E:E)),提成标准!C:C)))</f>
        <v>快递小货</v>
      </c>
      <c r="D2364" s="9">
        <f t="shared" si="115"/>
        <v>1</v>
      </c>
      <c r="E2364" s="9">
        <f>_xlfn.XLOOKUP(C2364,提成标准!C:C,提成标准!H:H,"")</f>
        <v>2</v>
      </c>
      <c r="F2364" s="9">
        <f t="shared" si="116"/>
        <v>2</v>
      </c>
      <c r="G2364" s="9">
        <f>_xlfn.XLOOKUP(I2364,过机服务商重量差!A:A,过机服务商重量差!L:L)</f>
        <v>0.5</v>
      </c>
      <c r="H2364" s="9" t="str">
        <f ca="1">IFERROR(LOOKUP(1,0/((B2364=名单!B:B)*(VALUE(AY2364)&gt;=名单!E:E)*(VALUE(AY2364)&lt;=名单!G:G)*(AA2364="正常走货")),名单!H:H),"否")</f>
        <v>否</v>
      </c>
      <c r="I2364" s="64" t="s">
        <v>7138</v>
      </c>
      <c r="J2364" s="64" t="s">
        <v>7140</v>
      </c>
      <c r="L2364" s="65" t="s">
        <v>24</v>
      </c>
      <c r="N2364" s="64" t="s">
        <v>18</v>
      </c>
      <c r="O2364" s="66"/>
      <c r="P2364" s="66"/>
      <c r="T2364" s="66"/>
      <c r="U2364" s="65" t="s">
        <v>120</v>
      </c>
      <c r="V2364" s="64" t="s">
        <v>14385</v>
      </c>
      <c r="W2364" s="66"/>
      <c r="Y2364" s="66"/>
      <c r="Z2364" s="66"/>
      <c r="AA2364" s="65" t="s">
        <v>14382</v>
      </c>
      <c r="AQ2364" s="64">
        <v>8.91999999999999</v>
      </c>
      <c r="AU2364" s="66"/>
      <c r="AV2364" s="66"/>
      <c r="AW2364" s="66"/>
      <c r="AX2364" s="66"/>
      <c r="AY2364" s="67" t="s">
        <v>16761</v>
      </c>
      <c r="BE2364" s="66"/>
      <c r="BF2364" s="66"/>
    </row>
    <row r="2365" spans="1:58">
      <c r="A2365" s="9" t="str">
        <f t="shared" si="117"/>
        <v>2026-01</v>
      </c>
      <c r="B2365" s="9" t="str">
        <f>_xlfn.XLOOKUP(I2365,过机服务商重量差!A:A,过机服务商重量差!G:G)</f>
        <v>无崖子</v>
      </c>
      <c r="C2365" s="9" t="str">
        <f>IF(N2365="FBA","主营产品",IF(N2365="专线","专线",LOOKUP(1,0/((G2365&gt;=提成标准!D:D)*(G2365&lt;提成标准!E:E)),提成标准!C:C)))</f>
        <v>快递小货</v>
      </c>
      <c r="D2365" s="9">
        <f t="shared" ref="D2365:D2428" si="118">IF(C2365="快递小货",1,IF(C2365="主营产品",0,G2365))</f>
        <v>1</v>
      </c>
      <c r="E2365" s="9">
        <f>_xlfn.XLOOKUP(C2365,提成标准!C:C,提成标准!H:H,"")</f>
        <v>2</v>
      </c>
      <c r="F2365" s="9">
        <f t="shared" ref="F2365:F2428" si="119">D2365*E2365</f>
        <v>2</v>
      </c>
      <c r="G2365" s="9">
        <f>_xlfn.XLOOKUP(I2365,过机服务商重量差!A:A,过机服务商重量差!L:L)</f>
        <v>2.6</v>
      </c>
      <c r="H2365" s="9" t="str">
        <f ca="1">IFERROR(LOOKUP(1,0/((B2365=名单!B:B)*(VALUE(AY2365)&gt;=名单!E:E)*(VALUE(AY2365)&lt;=名单!G:G)*(AA2365="正常走货")),名单!H:H),"否")</f>
        <v>是</v>
      </c>
      <c r="I2365" s="64" t="s">
        <v>7141</v>
      </c>
      <c r="J2365" s="64" t="s">
        <v>7143</v>
      </c>
      <c r="L2365" s="65" t="s">
        <v>465</v>
      </c>
      <c r="N2365" s="64" t="s">
        <v>18</v>
      </c>
      <c r="O2365" s="66"/>
      <c r="P2365" s="66"/>
      <c r="T2365" s="66"/>
      <c r="U2365" s="65" t="s">
        <v>199</v>
      </c>
      <c r="V2365" s="65" t="s">
        <v>14442</v>
      </c>
      <c r="W2365" s="66"/>
      <c r="Y2365" s="66"/>
      <c r="Z2365" s="66"/>
      <c r="AA2365" s="65" t="s">
        <v>14382</v>
      </c>
      <c r="AQ2365" s="64">
        <v>67.32</v>
      </c>
      <c r="AU2365" s="66"/>
      <c r="AV2365" s="66"/>
      <c r="AX2365" s="66"/>
      <c r="AY2365" s="67" t="s">
        <v>16762</v>
      </c>
      <c r="BC2365" s="66"/>
      <c r="BE2365" s="66"/>
    </row>
    <row r="2366" spans="1:58">
      <c r="A2366" s="9" t="str">
        <f t="shared" si="117"/>
        <v>2026-01</v>
      </c>
      <c r="B2366" s="9" t="str">
        <f>_xlfn.XLOOKUP(I2366,过机服务商重量差!A:A,过机服务商重量差!G:G)</f>
        <v>玉麒麟</v>
      </c>
      <c r="C2366" s="9" t="str">
        <f>IF(N2366="FBA","主营产品",IF(N2366="专线","专线",LOOKUP(1,0/((G2366&gt;=提成标准!D:D)*(G2366&lt;提成标准!E:E)),提成标准!C:C)))</f>
        <v>快递小货</v>
      </c>
      <c r="D2366" s="9">
        <f t="shared" si="118"/>
        <v>1</v>
      </c>
      <c r="E2366" s="9">
        <f>_xlfn.XLOOKUP(C2366,提成标准!C:C,提成标准!H:H,"")</f>
        <v>2</v>
      </c>
      <c r="F2366" s="9">
        <f t="shared" si="119"/>
        <v>2</v>
      </c>
      <c r="G2366" s="9">
        <f>_xlfn.XLOOKUP(I2366,过机服务商重量差!A:A,过机服务商重量差!L:L)</f>
        <v>3</v>
      </c>
      <c r="H2366" s="9" t="str">
        <f ca="1">IFERROR(LOOKUP(1,0/((B2366=名单!B:B)*(VALUE(AY2366)&gt;=名单!E:E)*(VALUE(AY2366)&lt;=名单!G:G)*(AA2366="正常走货")),名单!H:H),"否")</f>
        <v>否</v>
      </c>
      <c r="I2366" s="64" t="s">
        <v>7144</v>
      </c>
      <c r="J2366" s="64" t="s">
        <v>7146</v>
      </c>
      <c r="L2366" s="64" t="s">
        <v>17</v>
      </c>
      <c r="N2366" s="64" t="s">
        <v>18</v>
      </c>
      <c r="O2366" s="66"/>
      <c r="P2366" s="66"/>
      <c r="T2366" s="66"/>
      <c r="U2366" s="65" t="s">
        <v>152</v>
      </c>
      <c r="V2366" s="65" t="s">
        <v>14385</v>
      </c>
      <c r="W2366" s="66"/>
      <c r="Y2366" s="66"/>
      <c r="Z2366" s="66"/>
      <c r="AA2366" s="65" t="s">
        <v>14382</v>
      </c>
      <c r="AQ2366" s="64">
        <v>99.1</v>
      </c>
      <c r="AU2366" s="66"/>
      <c r="AV2366" s="66"/>
      <c r="AX2366" s="66"/>
      <c r="AY2366" s="67" t="s">
        <v>16763</v>
      </c>
      <c r="BE2366" s="66"/>
    </row>
    <row r="2367" spans="1:58">
      <c r="A2367" s="9" t="str">
        <f t="shared" si="117"/>
        <v>2026-01</v>
      </c>
      <c r="B2367" s="9" t="str">
        <f>_xlfn.XLOOKUP(I2367,过机服务商重量差!A:A,过机服务商重量差!G:G)</f>
        <v>无崖子</v>
      </c>
      <c r="C2367" s="9" t="str">
        <f>IF(N2367="FBA","主营产品",IF(N2367="专线","专线",LOOKUP(1,0/((G2367&gt;=提成标准!D:D)*(G2367&lt;提成标准!E:E)),提成标准!C:C)))</f>
        <v>快递小货</v>
      </c>
      <c r="D2367" s="9">
        <f t="shared" si="118"/>
        <v>1</v>
      </c>
      <c r="E2367" s="9">
        <f>_xlfn.XLOOKUP(C2367,提成标准!C:C,提成标准!H:H,"")</f>
        <v>2</v>
      </c>
      <c r="F2367" s="9">
        <f t="shared" si="119"/>
        <v>2</v>
      </c>
      <c r="G2367" s="9">
        <f>_xlfn.XLOOKUP(I2367,过机服务商重量差!A:A,过机服务商重量差!L:L)</f>
        <v>0.5</v>
      </c>
      <c r="H2367" s="9" t="str">
        <f ca="1">IFERROR(LOOKUP(1,0/((B2367=名单!B:B)*(VALUE(AY2367)&gt;=名单!E:E)*(VALUE(AY2367)&lt;=名单!G:G)*(AA2367="正常走货")),名单!H:H),"否")</f>
        <v>是</v>
      </c>
      <c r="I2367" s="64" t="s">
        <v>7147</v>
      </c>
      <c r="J2367" s="64" t="s">
        <v>7149</v>
      </c>
      <c r="L2367" s="65" t="s">
        <v>539</v>
      </c>
      <c r="N2367" s="64" t="s">
        <v>18</v>
      </c>
      <c r="O2367" s="66"/>
      <c r="P2367" s="66"/>
      <c r="T2367" s="66"/>
      <c r="U2367" s="65" t="s">
        <v>145</v>
      </c>
      <c r="V2367" s="65" t="s">
        <v>14410</v>
      </c>
      <c r="W2367" s="66"/>
      <c r="Y2367" s="66"/>
      <c r="Z2367" s="66"/>
      <c r="AA2367" s="65" t="s">
        <v>14382</v>
      </c>
      <c r="AQ2367" s="64">
        <v>79.55</v>
      </c>
      <c r="AV2367" s="66"/>
      <c r="AX2367" s="66"/>
      <c r="AY2367" s="67" t="s">
        <v>16764</v>
      </c>
      <c r="BC2367" s="66"/>
      <c r="BE2367" s="66"/>
    </row>
    <row r="2368" spans="1:58">
      <c r="A2368" s="9" t="str">
        <f t="shared" si="117"/>
        <v>2026-01</v>
      </c>
      <c r="B2368" s="9" t="str">
        <f>_xlfn.XLOOKUP(I2368,过机服务商重量差!A:A,过机服务商重量差!G:G)</f>
        <v>无崖子</v>
      </c>
      <c r="C2368" s="9" t="str">
        <f>IF(N2368="FBA","主营产品",IF(N2368="专线","专线",LOOKUP(1,0/((G2368&gt;=提成标准!D:D)*(G2368&lt;提成标准!E:E)),提成标准!C:C)))</f>
        <v>快递小货</v>
      </c>
      <c r="D2368" s="9">
        <f t="shared" si="118"/>
        <v>1</v>
      </c>
      <c r="E2368" s="9">
        <f>_xlfn.XLOOKUP(C2368,提成标准!C:C,提成标准!H:H,"")</f>
        <v>2</v>
      </c>
      <c r="F2368" s="9">
        <f t="shared" si="119"/>
        <v>2</v>
      </c>
      <c r="G2368" s="9">
        <f>_xlfn.XLOOKUP(I2368,过机服务商重量差!A:A,过机服务商重量差!L:L)</f>
        <v>12</v>
      </c>
      <c r="H2368" s="9" t="str">
        <f ca="1">IFERROR(LOOKUP(1,0/((B2368=名单!B:B)*(VALUE(AY2368)&gt;=名单!E:E)*(VALUE(AY2368)&lt;=名单!G:G)*(AA2368="正常走货")),名单!H:H),"否")</f>
        <v>是</v>
      </c>
      <c r="I2368" s="64" t="s">
        <v>7150</v>
      </c>
      <c r="J2368" s="64" t="s">
        <v>7152</v>
      </c>
      <c r="L2368" s="65" t="s">
        <v>603</v>
      </c>
      <c r="N2368" s="64" t="s">
        <v>18</v>
      </c>
      <c r="O2368" s="66"/>
      <c r="P2368" s="66"/>
      <c r="T2368" s="66"/>
      <c r="U2368" s="65" t="s">
        <v>20</v>
      </c>
      <c r="V2368" s="64" t="s">
        <v>14381</v>
      </c>
      <c r="W2368" s="66"/>
      <c r="Y2368" s="66"/>
      <c r="Z2368" s="66"/>
      <c r="AA2368" s="65" t="s">
        <v>14382</v>
      </c>
      <c r="AQ2368" s="64">
        <v>92.7</v>
      </c>
      <c r="AU2368" s="66"/>
      <c r="AV2368" s="66"/>
      <c r="AW2368" s="66"/>
      <c r="AX2368" s="66"/>
      <c r="AY2368" s="67" t="s">
        <v>16765</v>
      </c>
      <c r="BE2368" s="66"/>
    </row>
    <row r="2369" spans="1:58">
      <c r="A2369" s="9" t="str">
        <f t="shared" si="117"/>
        <v>2026-01</v>
      </c>
      <c r="B2369" s="9" t="str">
        <f>_xlfn.XLOOKUP(I2369,过机服务商重量差!A:A,过机服务商重量差!G:G)</f>
        <v>玉麒麟</v>
      </c>
      <c r="C2369" s="9" t="str">
        <f>IF(N2369="FBA","主营产品",IF(N2369="专线","专线",LOOKUP(1,0/((G2369&gt;=提成标准!D:D)*(G2369&lt;提成标准!E:E)),提成标准!C:C)))</f>
        <v>快递小货</v>
      </c>
      <c r="D2369" s="9">
        <f t="shared" si="118"/>
        <v>1</v>
      </c>
      <c r="E2369" s="9">
        <f>_xlfn.XLOOKUP(C2369,提成标准!C:C,提成标准!H:H,"")</f>
        <v>2</v>
      </c>
      <c r="F2369" s="9">
        <f t="shared" si="119"/>
        <v>2</v>
      </c>
      <c r="G2369" s="9">
        <f>_xlfn.XLOOKUP(I2369,过机服务商重量差!A:A,过机服务商重量差!L:L)</f>
        <v>20.5</v>
      </c>
      <c r="H2369" s="9" t="str">
        <f ca="1">IFERROR(LOOKUP(1,0/((B2369=名单!B:B)*(VALUE(AY2369)&gt;=名单!E:E)*(VALUE(AY2369)&lt;=名单!G:G)*(AA2369="正常走货")),名单!H:H),"否")</f>
        <v>否</v>
      </c>
      <c r="I2369" s="64" t="s">
        <v>7153</v>
      </c>
      <c r="J2369" s="64" t="s">
        <v>7155</v>
      </c>
      <c r="L2369" s="65" t="s">
        <v>17</v>
      </c>
      <c r="N2369" s="64" t="s">
        <v>18</v>
      </c>
      <c r="O2369" s="66"/>
      <c r="P2369" s="66"/>
      <c r="T2369" s="66"/>
      <c r="U2369" s="65" t="s">
        <v>558</v>
      </c>
      <c r="V2369" s="64" t="s">
        <v>14413</v>
      </c>
      <c r="W2369" s="66"/>
      <c r="Y2369" s="66"/>
      <c r="Z2369" s="66"/>
      <c r="AA2369" s="65" t="s">
        <v>14382</v>
      </c>
      <c r="AQ2369" s="64">
        <v>59.72</v>
      </c>
      <c r="AU2369" s="66"/>
      <c r="AV2369" s="66"/>
      <c r="AW2369" s="66"/>
      <c r="AX2369" s="66"/>
      <c r="AY2369" s="67" t="s">
        <v>16766</v>
      </c>
      <c r="BE2369" s="66"/>
    </row>
    <row r="2370" spans="1:58">
      <c r="A2370" s="9" t="str">
        <f t="shared" si="117"/>
        <v>2026-01</v>
      </c>
      <c r="B2370" s="9" t="str">
        <f>_xlfn.XLOOKUP(I2370,过机服务商重量差!A:A,过机服务商重量差!G:G)</f>
        <v>007</v>
      </c>
      <c r="C2370" s="9" t="str">
        <f>IF(N2370="FBA","主营产品",IF(N2370="专线","专线",LOOKUP(1,0/((G2370&gt;=提成标准!D:D)*(G2370&lt;提成标准!E:E)),提成标准!C:C)))</f>
        <v>快递大货</v>
      </c>
      <c r="D2370" s="9">
        <f t="shared" si="118"/>
        <v>147</v>
      </c>
      <c r="E2370" s="9">
        <f>_xlfn.XLOOKUP(C2370,提成标准!C:C,提成标准!H:H,"")</f>
        <v>0.1</v>
      </c>
      <c r="F2370" s="9">
        <f t="shared" si="119"/>
        <v>14.7</v>
      </c>
      <c r="G2370" s="9">
        <f>_xlfn.XLOOKUP(I2370,过机服务商重量差!A:A,过机服务商重量差!L:L)</f>
        <v>147</v>
      </c>
      <c r="H2370" s="9" t="str">
        <f ca="1">IFERROR(LOOKUP(1,0/((B2370=名单!B:B)*(VALUE(AY2370)&gt;=名单!E:E)*(VALUE(AY2370)&lt;=名单!G:G)*(AA2370="正常走货")),名单!H:H),"否")</f>
        <v>否</v>
      </c>
      <c r="I2370" s="64" t="s">
        <v>7156</v>
      </c>
      <c r="J2370" s="64" t="s">
        <v>7158</v>
      </c>
      <c r="L2370" s="65" t="s">
        <v>168</v>
      </c>
      <c r="N2370" s="64" t="s">
        <v>18</v>
      </c>
      <c r="O2370" s="66"/>
      <c r="P2370" s="66"/>
      <c r="T2370" s="66"/>
      <c r="U2370" s="65" t="s">
        <v>145</v>
      </c>
      <c r="V2370" s="65" t="s">
        <v>14410</v>
      </c>
      <c r="W2370" s="66"/>
      <c r="Y2370" s="66"/>
      <c r="Z2370" s="66"/>
      <c r="AA2370" s="65" t="s">
        <v>14382</v>
      </c>
      <c r="AQ2370" s="64">
        <v>1617</v>
      </c>
      <c r="AV2370" s="66"/>
      <c r="AX2370" s="66"/>
      <c r="AY2370" s="67" t="s">
        <v>16767</v>
      </c>
      <c r="BC2370" s="66"/>
      <c r="BE2370" s="66"/>
    </row>
    <row r="2371" spans="1:58">
      <c r="A2371" s="9" t="str">
        <f t="shared" si="117"/>
        <v>2026-01</v>
      </c>
      <c r="B2371" s="9" t="str">
        <f>_xlfn.XLOOKUP(I2371,过机服务商重量差!A:A,过机服务商重量差!G:G)</f>
        <v>帅时莹</v>
      </c>
      <c r="C2371" s="9" t="str">
        <f>IF(N2371="FBA","主营产品",IF(N2371="专线","专线",LOOKUP(1,0/((G2371&gt;=提成标准!D:D)*(G2371&lt;提成标准!E:E)),提成标准!C:C)))</f>
        <v>快递小货</v>
      </c>
      <c r="D2371" s="9">
        <f t="shared" si="118"/>
        <v>1</v>
      </c>
      <c r="E2371" s="9">
        <f>_xlfn.XLOOKUP(C2371,提成标准!C:C,提成标准!H:H,"")</f>
        <v>2</v>
      </c>
      <c r="F2371" s="9">
        <f t="shared" si="119"/>
        <v>2</v>
      </c>
      <c r="G2371" s="9">
        <f>_xlfn.XLOOKUP(I2371,过机服务商重量差!A:A,过机服务商重量差!L:L)</f>
        <v>0.5</v>
      </c>
      <c r="H2371" s="9" t="str">
        <f ca="1">IFERROR(LOOKUP(1,0/((B2371=名单!B:B)*(VALUE(AY2371)&gt;=名单!E:E)*(VALUE(AY2371)&lt;=名单!G:G)*(AA2371="正常走货")),名单!H:H),"否")</f>
        <v>否</v>
      </c>
      <c r="I2371" s="64" t="s">
        <v>7159</v>
      </c>
      <c r="J2371" s="64" t="s">
        <v>7161</v>
      </c>
      <c r="L2371" s="65" t="s">
        <v>458</v>
      </c>
      <c r="N2371" s="64" t="s">
        <v>18</v>
      </c>
      <c r="O2371" s="66"/>
      <c r="P2371" s="66"/>
      <c r="T2371" s="66"/>
      <c r="U2371" s="65" t="s">
        <v>306</v>
      </c>
      <c r="V2371" s="65" t="s">
        <v>14413</v>
      </c>
      <c r="W2371" s="66"/>
      <c r="Y2371" s="66"/>
      <c r="Z2371" s="66"/>
      <c r="AA2371" s="65" t="s">
        <v>14382</v>
      </c>
      <c r="AQ2371" s="64">
        <v>33</v>
      </c>
      <c r="AV2371" s="66"/>
      <c r="AX2371" s="66"/>
      <c r="AY2371" s="67" t="s">
        <v>16768</v>
      </c>
      <c r="BE2371" s="66"/>
    </row>
    <row r="2372" spans="1:58">
      <c r="A2372" s="9" t="str">
        <f t="shared" si="117"/>
        <v>2026-01</v>
      </c>
      <c r="B2372" s="9" t="str">
        <f>_xlfn.XLOOKUP(I2372,过机服务商重量差!A:A,过机服务商重量差!G:G)</f>
        <v>小旋风</v>
      </c>
      <c r="C2372" s="9" t="str">
        <f>IF(N2372="FBA","主营产品",IF(N2372="专线","专线",LOOKUP(1,0/((G2372&gt;=提成标准!D:D)*(G2372&lt;提成标准!E:E)),提成标准!C:C)))</f>
        <v>快递小货</v>
      </c>
      <c r="D2372" s="9">
        <f t="shared" si="118"/>
        <v>1</v>
      </c>
      <c r="E2372" s="9">
        <f>_xlfn.XLOOKUP(C2372,提成标准!C:C,提成标准!H:H,"")</f>
        <v>2</v>
      </c>
      <c r="F2372" s="9">
        <f t="shared" si="119"/>
        <v>2</v>
      </c>
      <c r="G2372" s="9">
        <f>_xlfn.XLOOKUP(I2372,过机服务商重量差!A:A,过机服务商重量差!L:L)</f>
        <v>11.3</v>
      </c>
      <c r="H2372" s="9" t="str">
        <f ca="1">IFERROR(LOOKUP(1,0/((B2372=名单!B:B)*(VALUE(AY2372)&gt;=名单!E:E)*(VALUE(AY2372)&lt;=名单!G:G)*(AA2372="正常走货")),名单!H:H),"否")</f>
        <v>否</v>
      </c>
      <c r="I2372" s="64" t="s">
        <v>7162</v>
      </c>
      <c r="J2372" s="64" t="s">
        <v>7164</v>
      </c>
      <c r="L2372" s="65" t="s">
        <v>28</v>
      </c>
      <c r="N2372" s="64" t="s">
        <v>18</v>
      </c>
      <c r="O2372" s="66"/>
      <c r="P2372" s="66"/>
      <c r="T2372" s="66"/>
      <c r="U2372" s="65" t="s">
        <v>79</v>
      </c>
      <c r="V2372" s="65" t="s">
        <v>14381</v>
      </c>
      <c r="W2372" s="66"/>
      <c r="Y2372" s="66"/>
      <c r="Z2372" s="66"/>
      <c r="AA2372" s="65" t="s">
        <v>14382</v>
      </c>
      <c r="AQ2372" s="64">
        <v>904</v>
      </c>
      <c r="AV2372" s="66"/>
      <c r="AX2372" s="66"/>
      <c r="AY2372" s="67" t="s">
        <v>16769</v>
      </c>
      <c r="BE2372" s="66"/>
    </row>
    <row r="2373" spans="1:58">
      <c r="A2373" s="9" t="str">
        <f t="shared" si="117"/>
        <v>2026-01</v>
      </c>
      <c r="B2373" s="9" t="str">
        <f>_xlfn.XLOOKUP(I2373,过机服务商重量差!A:A,过机服务商重量差!G:G)</f>
        <v>007</v>
      </c>
      <c r="C2373" s="9" t="str">
        <f>IF(N2373="FBA","主营产品",IF(N2373="专线","专线",LOOKUP(1,0/((G2373&gt;=提成标准!D:D)*(G2373&lt;提成标准!E:E)),提成标准!C:C)))</f>
        <v>快递大货</v>
      </c>
      <c r="D2373" s="9">
        <f t="shared" si="118"/>
        <v>54</v>
      </c>
      <c r="E2373" s="9">
        <f>_xlfn.XLOOKUP(C2373,提成标准!C:C,提成标准!H:H,"")</f>
        <v>0.1</v>
      </c>
      <c r="F2373" s="9">
        <f t="shared" si="119"/>
        <v>5.4</v>
      </c>
      <c r="G2373" s="9">
        <f>_xlfn.XLOOKUP(I2373,过机服务商重量差!A:A,过机服务商重量差!L:L)</f>
        <v>54</v>
      </c>
      <c r="H2373" s="9" t="str">
        <f ca="1">IFERROR(LOOKUP(1,0/((B2373=名单!B:B)*(VALUE(AY2373)&gt;=名单!E:E)*(VALUE(AY2373)&lt;=名单!G:G)*(AA2373="正常走货")),名单!H:H),"否")</f>
        <v>否</v>
      </c>
      <c r="I2373" s="64" t="s">
        <v>7165</v>
      </c>
      <c r="J2373" s="64" t="s">
        <v>7167</v>
      </c>
      <c r="L2373" s="65" t="s">
        <v>7168</v>
      </c>
      <c r="N2373" s="64" t="s">
        <v>18</v>
      </c>
      <c r="O2373" s="66"/>
      <c r="P2373" s="66"/>
      <c r="T2373" s="66"/>
      <c r="U2373" s="65" t="s">
        <v>20</v>
      </c>
      <c r="V2373" s="65" t="s">
        <v>14381</v>
      </c>
      <c r="W2373" s="66"/>
      <c r="Y2373" s="66"/>
      <c r="Z2373" s="66"/>
      <c r="AA2373" s="65" t="s">
        <v>14382</v>
      </c>
      <c r="AQ2373" s="64">
        <v>300</v>
      </c>
      <c r="AV2373" s="66"/>
      <c r="AW2373" s="66"/>
      <c r="AX2373" s="66"/>
      <c r="AY2373" s="67" t="s">
        <v>16770</v>
      </c>
      <c r="BC2373" s="66"/>
      <c r="BE2373" s="66"/>
    </row>
    <row r="2374" spans="1:58">
      <c r="A2374" s="9" t="str">
        <f t="shared" si="117"/>
        <v>2026-01</v>
      </c>
      <c r="B2374" s="9" t="str">
        <f>_xlfn.XLOOKUP(I2374,过机服务商重量差!A:A,过机服务商重量差!G:G)</f>
        <v>玉麒麟</v>
      </c>
      <c r="C2374" s="9" t="str">
        <f>IF(N2374="FBA","主营产品",IF(N2374="专线","专线",LOOKUP(1,0/((G2374&gt;=提成标准!D:D)*(G2374&lt;提成标准!E:E)),提成标准!C:C)))</f>
        <v>快递小货</v>
      </c>
      <c r="D2374" s="9">
        <f t="shared" si="118"/>
        <v>1</v>
      </c>
      <c r="E2374" s="9">
        <f>_xlfn.XLOOKUP(C2374,提成标准!C:C,提成标准!H:H,"")</f>
        <v>2</v>
      </c>
      <c r="F2374" s="9">
        <f t="shared" si="119"/>
        <v>2</v>
      </c>
      <c r="G2374" s="9">
        <f>_xlfn.XLOOKUP(I2374,过机服务商重量差!A:A,过机服务商重量差!L:L)</f>
        <v>0.5</v>
      </c>
      <c r="H2374" s="9" t="str">
        <f ca="1">IFERROR(LOOKUP(1,0/((B2374=名单!B:B)*(VALUE(AY2374)&gt;=名单!E:E)*(VALUE(AY2374)&lt;=名单!G:G)*(AA2374="正常走货")),名单!H:H),"否")</f>
        <v>否</v>
      </c>
      <c r="I2374" s="64" t="s">
        <v>7169</v>
      </c>
      <c r="J2374" s="64" t="s">
        <v>7171</v>
      </c>
      <c r="L2374" s="65" t="s">
        <v>17</v>
      </c>
      <c r="N2374" s="64" t="s">
        <v>18</v>
      </c>
      <c r="O2374" s="66"/>
      <c r="P2374" s="66"/>
      <c r="T2374" s="66"/>
      <c r="U2374" s="65" t="s">
        <v>145</v>
      </c>
      <c r="V2374" s="65" t="s">
        <v>14410</v>
      </c>
      <c r="W2374" s="66"/>
      <c r="Y2374" s="66"/>
      <c r="Z2374" s="66"/>
      <c r="AA2374" s="65" t="s">
        <v>14382</v>
      </c>
      <c r="AQ2374" s="64">
        <v>84.9</v>
      </c>
      <c r="AV2374" s="66"/>
      <c r="AX2374" s="66"/>
      <c r="AY2374" s="67" t="s">
        <v>16771</v>
      </c>
      <c r="BC2374" s="66"/>
      <c r="BE2374" s="66"/>
      <c r="BF2374" s="66"/>
    </row>
    <row r="2375" spans="1:58">
      <c r="A2375" s="9" t="str">
        <f t="shared" si="117"/>
        <v>2026-01</v>
      </c>
      <c r="B2375" s="9" t="str">
        <f>_xlfn.XLOOKUP(I2375,过机服务商重量差!A:A,过机服务商重量差!G:G)</f>
        <v>帅时莹</v>
      </c>
      <c r="C2375" s="9" t="str">
        <f>IF(N2375="FBA","主营产品",IF(N2375="专线","专线",LOOKUP(1,0/((G2375&gt;=提成标准!D:D)*(G2375&lt;提成标准!E:E)),提成标准!C:C)))</f>
        <v>快递大货</v>
      </c>
      <c r="D2375" s="9">
        <f t="shared" si="118"/>
        <v>24</v>
      </c>
      <c r="E2375" s="9">
        <f>_xlfn.XLOOKUP(C2375,提成标准!C:C,提成标准!H:H,"")</f>
        <v>0.1</v>
      </c>
      <c r="F2375" s="9">
        <f t="shared" si="119"/>
        <v>2.4</v>
      </c>
      <c r="G2375" s="9">
        <f>_xlfn.XLOOKUP(I2375,过机服务商重量差!A:A,过机服务商重量差!L:L)</f>
        <v>24</v>
      </c>
      <c r="H2375" s="9" t="str">
        <f ca="1">IFERROR(LOOKUP(1,0/((B2375=名单!B:B)*(VALUE(AY2375)&gt;=名单!E:E)*(VALUE(AY2375)&lt;=名单!G:G)*(AA2375="正常走货")),名单!H:H),"否")</f>
        <v>否</v>
      </c>
      <c r="I2375" s="64" t="s">
        <v>7172</v>
      </c>
      <c r="J2375" s="64" t="s">
        <v>7174</v>
      </c>
      <c r="L2375" s="65" t="s">
        <v>938</v>
      </c>
      <c r="N2375" s="64" t="s">
        <v>18</v>
      </c>
      <c r="O2375" s="66"/>
      <c r="P2375" s="66"/>
      <c r="T2375" s="66"/>
      <c r="U2375" s="65" t="s">
        <v>191</v>
      </c>
      <c r="V2375" s="65" t="s">
        <v>14413</v>
      </c>
      <c r="W2375" s="66"/>
      <c r="Y2375" s="66"/>
      <c r="Z2375" s="66"/>
      <c r="AA2375" s="65" t="s">
        <v>14382</v>
      </c>
      <c r="AQ2375" s="64">
        <v>94</v>
      </c>
      <c r="AV2375" s="66"/>
      <c r="AX2375" s="66"/>
      <c r="AY2375" s="67" t="s">
        <v>16772</v>
      </c>
      <c r="BC2375" s="66"/>
      <c r="BE2375" s="66"/>
    </row>
    <row r="2376" spans="1:58">
      <c r="A2376" s="9" t="str">
        <f t="shared" si="117"/>
        <v>2026-01</v>
      </c>
      <c r="B2376" s="9" t="str">
        <f>_xlfn.XLOOKUP(I2376,过机服务商重量差!A:A,过机服务商重量差!G:G)</f>
        <v>小旋风</v>
      </c>
      <c r="C2376" s="9" t="str">
        <f>IF(N2376="FBA","主营产品",IF(N2376="专线","专线",LOOKUP(1,0/((G2376&gt;=提成标准!D:D)*(G2376&lt;提成标准!E:E)),提成标准!C:C)))</f>
        <v>快递大货</v>
      </c>
      <c r="D2376" s="9">
        <f t="shared" si="118"/>
        <v>22</v>
      </c>
      <c r="E2376" s="9">
        <f>_xlfn.XLOOKUP(C2376,提成标准!C:C,提成标准!H:H,"")</f>
        <v>0.1</v>
      </c>
      <c r="F2376" s="9">
        <f t="shared" si="119"/>
        <v>2.2</v>
      </c>
      <c r="G2376" s="9">
        <f>_xlfn.XLOOKUP(I2376,过机服务商重量差!A:A,过机服务商重量差!L:L)</f>
        <v>22</v>
      </c>
      <c r="H2376" s="9" t="str">
        <f ca="1">IFERROR(LOOKUP(1,0/((B2376=名单!B:B)*(VALUE(AY2376)&gt;=名单!E:E)*(VALUE(AY2376)&lt;=名单!G:G)*(AA2376="正常走货")),名单!H:H),"否")</f>
        <v>否</v>
      </c>
      <c r="I2376" s="64" t="s">
        <v>7175</v>
      </c>
      <c r="J2376" s="64" t="s">
        <v>7177</v>
      </c>
      <c r="L2376" s="65" t="s">
        <v>453</v>
      </c>
      <c r="N2376" s="64" t="s">
        <v>18</v>
      </c>
      <c r="O2376" s="66"/>
      <c r="P2376" s="66"/>
      <c r="T2376" s="66"/>
      <c r="U2376" s="65" t="s">
        <v>191</v>
      </c>
      <c r="V2376" s="65" t="s">
        <v>14413</v>
      </c>
      <c r="W2376" s="66"/>
      <c r="Y2376" s="66"/>
      <c r="Z2376" s="66"/>
      <c r="AA2376" s="65" t="s">
        <v>14382</v>
      </c>
      <c r="AQ2376" s="64">
        <v>4.40000000000001</v>
      </c>
      <c r="AV2376" s="66"/>
      <c r="AX2376" s="66"/>
      <c r="AY2376" s="67" t="s">
        <v>16773</v>
      </c>
      <c r="BC2376" s="66"/>
      <c r="BE2376" s="66"/>
    </row>
    <row r="2377" spans="1:58">
      <c r="A2377" s="9" t="str">
        <f t="shared" si="117"/>
        <v>2026-01</v>
      </c>
      <c r="B2377" s="9" t="str">
        <f>_xlfn.XLOOKUP(I2377,过机服务商重量差!A:A,过机服务商重量差!G:G)</f>
        <v>玉麒麟</v>
      </c>
      <c r="C2377" s="9" t="str">
        <f>IF(N2377="FBA","主营产品",IF(N2377="专线","专线",LOOKUP(1,0/((G2377&gt;=提成标准!D:D)*(G2377&lt;提成标准!E:E)),提成标准!C:C)))</f>
        <v>快递大货</v>
      </c>
      <c r="D2377" s="9">
        <f t="shared" si="118"/>
        <v>25</v>
      </c>
      <c r="E2377" s="9">
        <f>_xlfn.XLOOKUP(C2377,提成标准!C:C,提成标准!H:H,"")</f>
        <v>0.1</v>
      </c>
      <c r="F2377" s="9">
        <f t="shared" si="119"/>
        <v>2.5</v>
      </c>
      <c r="G2377" s="9">
        <f>_xlfn.XLOOKUP(I2377,过机服务商重量差!A:A,过机服务商重量差!L:L)</f>
        <v>25</v>
      </c>
      <c r="H2377" s="9" t="str">
        <f ca="1">IFERROR(LOOKUP(1,0/((B2377=名单!B:B)*(VALUE(AY2377)&gt;=名单!E:E)*(VALUE(AY2377)&lt;=名单!G:G)*(AA2377="正常走货")),名单!H:H),"否")</f>
        <v>否</v>
      </c>
      <c r="I2377" s="64" t="s">
        <v>7178</v>
      </c>
      <c r="J2377" s="64" t="s">
        <v>7180</v>
      </c>
      <c r="L2377" s="65" t="s">
        <v>17</v>
      </c>
      <c r="N2377" s="64" t="s">
        <v>18</v>
      </c>
      <c r="O2377" s="66"/>
      <c r="P2377" s="66"/>
      <c r="T2377" s="66"/>
      <c r="U2377" s="65" t="s">
        <v>99</v>
      </c>
      <c r="V2377" s="65" t="s">
        <v>14413</v>
      </c>
      <c r="W2377" s="66"/>
      <c r="Y2377" s="66"/>
      <c r="Z2377" s="66"/>
      <c r="AA2377" s="65" t="s">
        <v>14382</v>
      </c>
      <c r="AQ2377" s="64">
        <v>207.97</v>
      </c>
      <c r="AV2377" s="66"/>
      <c r="AX2377" s="66"/>
      <c r="AY2377" s="67" t="s">
        <v>16774</v>
      </c>
      <c r="BC2377" s="66"/>
      <c r="BE2377" s="66"/>
    </row>
    <row r="2378" spans="1:58">
      <c r="A2378" s="9" t="str">
        <f t="shared" si="117"/>
        <v>2026-01</v>
      </c>
      <c r="B2378" s="9" t="str">
        <f>_xlfn.XLOOKUP(I2378,过机服务商重量差!A:A,过机服务商重量差!G:G)</f>
        <v>玉麒麟</v>
      </c>
      <c r="C2378" s="9" t="str">
        <f>IF(N2378="FBA","主营产品",IF(N2378="专线","专线",LOOKUP(1,0/((G2378&gt;=提成标准!D:D)*(G2378&lt;提成标准!E:E)),提成标准!C:C)))</f>
        <v>快递大货</v>
      </c>
      <c r="D2378" s="9">
        <f t="shared" si="118"/>
        <v>30</v>
      </c>
      <c r="E2378" s="9">
        <f>_xlfn.XLOOKUP(C2378,提成标准!C:C,提成标准!H:H,"")</f>
        <v>0.1</v>
      </c>
      <c r="F2378" s="9">
        <f t="shared" si="119"/>
        <v>3</v>
      </c>
      <c r="G2378" s="9">
        <f>_xlfn.XLOOKUP(I2378,过机服务商重量差!A:A,过机服务商重量差!L:L)</f>
        <v>30</v>
      </c>
      <c r="H2378" s="9" t="str">
        <f ca="1">IFERROR(LOOKUP(1,0/((B2378=名单!B:B)*(VALUE(AY2378)&gt;=名单!E:E)*(VALUE(AY2378)&lt;=名单!G:G)*(AA2378="正常走货")),名单!H:H),"否")</f>
        <v>否</v>
      </c>
      <c r="I2378" s="64" t="s">
        <v>7181</v>
      </c>
      <c r="J2378" s="64" t="s">
        <v>7183</v>
      </c>
      <c r="L2378" s="65" t="s">
        <v>17</v>
      </c>
      <c r="N2378" s="64" t="s">
        <v>18</v>
      </c>
      <c r="O2378" s="66"/>
      <c r="P2378" s="66"/>
      <c r="T2378" s="66"/>
      <c r="U2378" s="65" t="s">
        <v>199</v>
      </c>
      <c r="V2378" s="65" t="s">
        <v>14442</v>
      </c>
      <c r="W2378" s="66"/>
      <c r="Y2378" s="66"/>
      <c r="Z2378" s="66"/>
      <c r="AA2378" s="65" t="s">
        <v>14382</v>
      </c>
      <c r="AQ2378" s="64">
        <v>135</v>
      </c>
      <c r="AV2378" s="66"/>
      <c r="AX2378" s="66"/>
      <c r="AY2378" s="67" t="s">
        <v>16775</v>
      </c>
      <c r="BC2378" s="66"/>
      <c r="BE2378" s="66"/>
    </row>
    <row r="2379" spans="1:58">
      <c r="A2379" s="9" t="str">
        <f t="shared" si="117"/>
        <v>2026-01</v>
      </c>
      <c r="B2379" s="9" t="str">
        <f>_xlfn.XLOOKUP(I2379,过机服务商重量差!A:A,过机服务商重量差!G:G)</f>
        <v>帅时莹</v>
      </c>
      <c r="C2379" s="9" t="str">
        <f>IF(N2379="FBA","主营产品",IF(N2379="专线","专线",LOOKUP(1,0/((G2379&gt;=提成标准!D:D)*(G2379&lt;提成标准!E:E)),提成标准!C:C)))</f>
        <v>快递大货</v>
      </c>
      <c r="D2379" s="9">
        <f t="shared" si="118"/>
        <v>36</v>
      </c>
      <c r="E2379" s="9">
        <f>_xlfn.XLOOKUP(C2379,提成标准!C:C,提成标准!H:H,"")</f>
        <v>0.1</v>
      </c>
      <c r="F2379" s="9">
        <f t="shared" si="119"/>
        <v>3.6</v>
      </c>
      <c r="G2379" s="9">
        <f>_xlfn.XLOOKUP(I2379,过机服务商重量差!A:A,过机服务商重量差!L:L)</f>
        <v>36</v>
      </c>
      <c r="H2379" s="9" t="str">
        <f ca="1">IFERROR(LOOKUP(1,0/((B2379=名单!B:B)*(VALUE(AY2379)&gt;=名单!E:E)*(VALUE(AY2379)&lt;=名单!G:G)*(AA2379="正常走货")),名单!H:H),"否")</f>
        <v>否</v>
      </c>
      <c r="I2379" s="64" t="s">
        <v>7184</v>
      </c>
      <c r="J2379" s="64" t="s">
        <v>7186</v>
      </c>
      <c r="L2379" s="65" t="s">
        <v>140</v>
      </c>
      <c r="N2379" s="64" t="s">
        <v>18</v>
      </c>
      <c r="O2379" s="66"/>
      <c r="P2379" s="66"/>
      <c r="T2379" s="66"/>
      <c r="U2379" s="65" t="s">
        <v>191</v>
      </c>
      <c r="V2379" s="65" t="s">
        <v>14413</v>
      </c>
      <c r="W2379" s="66"/>
      <c r="Y2379" s="66"/>
      <c r="Z2379" s="66"/>
      <c r="AA2379" s="65" t="s">
        <v>14382</v>
      </c>
      <c r="AQ2379" s="64">
        <v>273.4</v>
      </c>
      <c r="AV2379" s="66"/>
      <c r="AX2379" s="66"/>
      <c r="AY2379" s="67" t="s">
        <v>16776</v>
      </c>
      <c r="BE2379" s="66"/>
    </row>
    <row r="2380" spans="1:58">
      <c r="A2380" s="9" t="str">
        <f t="shared" si="117"/>
        <v>2026-01</v>
      </c>
      <c r="B2380" s="9" t="str">
        <f>_xlfn.XLOOKUP(I2380,过机服务商重量差!A:A,过机服务商重量差!G:G)</f>
        <v>玉麒麟</v>
      </c>
      <c r="C2380" s="9" t="str">
        <f>IF(N2380="FBA","主营产品",IF(N2380="专线","专线",LOOKUP(1,0/((G2380&gt;=提成标准!D:D)*(G2380&lt;提成标准!E:E)),提成标准!C:C)))</f>
        <v>快递小货</v>
      </c>
      <c r="D2380" s="9">
        <f t="shared" si="118"/>
        <v>1</v>
      </c>
      <c r="E2380" s="9">
        <f>_xlfn.XLOOKUP(C2380,提成标准!C:C,提成标准!H:H,"")</f>
        <v>2</v>
      </c>
      <c r="F2380" s="9">
        <f t="shared" si="119"/>
        <v>2</v>
      </c>
      <c r="G2380" s="9">
        <f>_xlfn.XLOOKUP(I2380,过机服务商重量差!A:A,过机服务商重量差!L:L)</f>
        <v>12.5</v>
      </c>
      <c r="H2380" s="9" t="str">
        <f ca="1">IFERROR(LOOKUP(1,0/((B2380=名单!B:B)*(VALUE(AY2380)&gt;=名单!E:E)*(VALUE(AY2380)&lt;=名单!G:G)*(AA2380="正常走货")),名单!H:H),"否")</f>
        <v>否</v>
      </c>
      <c r="I2380" s="64" t="s">
        <v>7187</v>
      </c>
      <c r="J2380" s="64" t="s">
        <v>7189</v>
      </c>
      <c r="L2380" s="64" t="s">
        <v>17</v>
      </c>
      <c r="N2380" s="65" t="s">
        <v>18</v>
      </c>
      <c r="O2380" s="66"/>
      <c r="P2380" s="66"/>
      <c r="T2380" s="66"/>
      <c r="U2380" s="65" t="s">
        <v>675</v>
      </c>
      <c r="V2380" s="64" t="s">
        <v>14385</v>
      </c>
      <c r="W2380" s="66"/>
      <c r="Y2380" s="66"/>
      <c r="Z2380" s="66"/>
      <c r="AA2380" s="65" t="s">
        <v>14382</v>
      </c>
      <c r="AQ2380" s="64">
        <v>112.84</v>
      </c>
      <c r="AU2380" s="66"/>
      <c r="AV2380" s="66"/>
      <c r="AX2380" s="66"/>
      <c r="AY2380" s="67" t="s">
        <v>16777</v>
      </c>
      <c r="BE2380" s="66"/>
    </row>
    <row r="2381" spans="1:58">
      <c r="A2381" s="9" t="str">
        <f t="shared" si="117"/>
        <v>2026-01</v>
      </c>
      <c r="B2381" s="9" t="str">
        <f>_xlfn.XLOOKUP(I2381,过机服务商重量差!A:A,过机服务商重量差!G:G)</f>
        <v>风清扬</v>
      </c>
      <c r="C2381" s="9" t="str">
        <f>IF(N2381="FBA","主营产品",IF(N2381="专线","专线",LOOKUP(1,0/((G2381&gt;=提成标准!D:D)*(G2381&lt;提成标准!E:E)),提成标准!C:C)))</f>
        <v>快递大货</v>
      </c>
      <c r="D2381" s="9">
        <f t="shared" si="118"/>
        <v>970</v>
      </c>
      <c r="E2381" s="9">
        <f>_xlfn.XLOOKUP(C2381,提成标准!C:C,提成标准!H:H,"")</f>
        <v>0.1</v>
      </c>
      <c r="F2381" s="9">
        <f t="shared" si="119"/>
        <v>97</v>
      </c>
      <c r="G2381" s="9">
        <f>_xlfn.XLOOKUP(I2381,过机服务商重量差!A:A,过机服务商重量差!L:L)</f>
        <v>970</v>
      </c>
      <c r="H2381" s="9" t="str">
        <f ca="1">IFERROR(LOOKUP(1,0/((B2381=名单!B:B)*(VALUE(AY2381)&gt;=名单!E:E)*(VALUE(AY2381)&lt;=名单!G:G)*(AA2381="正常走货")),名单!H:H),"否")</f>
        <v>否</v>
      </c>
      <c r="I2381" s="64" t="s">
        <v>7190</v>
      </c>
      <c r="J2381" s="64" t="s">
        <v>50</v>
      </c>
      <c r="L2381" s="65" t="s">
        <v>1093</v>
      </c>
      <c r="N2381" s="64" t="s">
        <v>18</v>
      </c>
      <c r="O2381" s="66"/>
      <c r="P2381" s="66"/>
      <c r="T2381" s="66"/>
      <c r="U2381" s="65" t="s">
        <v>540</v>
      </c>
      <c r="V2381" s="65" t="s">
        <v>14413</v>
      </c>
      <c r="W2381" s="66"/>
      <c r="Y2381" s="66"/>
      <c r="Z2381" s="66"/>
      <c r="AA2381" s="65" t="s">
        <v>14382</v>
      </c>
      <c r="AQ2381" s="64">
        <v>3396</v>
      </c>
      <c r="AV2381" s="66"/>
      <c r="AX2381" s="66"/>
      <c r="AY2381" s="67" t="s">
        <v>16778</v>
      </c>
      <c r="BE2381" s="66"/>
    </row>
    <row r="2382" spans="1:58">
      <c r="A2382" s="9" t="str">
        <f t="shared" si="117"/>
        <v>2026-01</v>
      </c>
      <c r="B2382" s="9" t="str">
        <f>_xlfn.XLOOKUP(I2382,过机服务商重量差!A:A,过机服务商重量差!G:G)</f>
        <v>无崖子</v>
      </c>
      <c r="C2382" s="9" t="str">
        <f>IF(N2382="FBA","主营产品",IF(N2382="专线","专线",LOOKUP(1,0/((G2382&gt;=提成标准!D:D)*(G2382&lt;提成标准!E:E)),提成标准!C:C)))</f>
        <v>快递大货</v>
      </c>
      <c r="D2382" s="9">
        <f t="shared" si="118"/>
        <v>80</v>
      </c>
      <c r="E2382" s="9">
        <f>_xlfn.XLOOKUP(C2382,提成标准!C:C,提成标准!H:H,"")</f>
        <v>0.1</v>
      </c>
      <c r="F2382" s="9">
        <f t="shared" si="119"/>
        <v>8</v>
      </c>
      <c r="G2382" s="9">
        <f>_xlfn.XLOOKUP(I2382,过机服务商重量差!A:A,过机服务商重量差!L:L)</f>
        <v>80</v>
      </c>
      <c r="H2382" s="9" t="str">
        <f ca="1">IFERROR(LOOKUP(1,0/((B2382=名单!B:B)*(VALUE(AY2382)&gt;=名单!E:E)*(VALUE(AY2382)&lt;=名单!G:G)*(AA2382="正常走货")),名单!H:H),"否")</f>
        <v>是</v>
      </c>
      <c r="I2382" s="64" t="s">
        <v>7192</v>
      </c>
      <c r="J2382" s="64" t="s">
        <v>7194</v>
      </c>
      <c r="L2382" s="65" t="s">
        <v>2455</v>
      </c>
      <c r="N2382" s="64" t="s">
        <v>18</v>
      </c>
      <c r="O2382" s="66"/>
      <c r="P2382" s="66"/>
      <c r="T2382" s="66"/>
      <c r="U2382" s="65" t="s">
        <v>161</v>
      </c>
      <c r="V2382" s="65" t="s">
        <v>14381</v>
      </c>
      <c r="W2382" s="66"/>
      <c r="Y2382" s="66"/>
      <c r="Z2382" s="66"/>
      <c r="AA2382" s="65" t="s">
        <v>14382</v>
      </c>
      <c r="AQ2382" s="64">
        <v>0</v>
      </c>
      <c r="AU2382" s="66"/>
      <c r="AV2382" s="66"/>
      <c r="AW2382" s="66"/>
      <c r="AX2382" s="66"/>
      <c r="AY2382" s="67" t="s">
        <v>16779</v>
      </c>
      <c r="BC2382" s="66"/>
      <c r="BE2382" s="66"/>
    </row>
    <row r="2383" spans="1:58">
      <c r="A2383" s="9" t="str">
        <f t="shared" si="117"/>
        <v>2026-01</v>
      </c>
      <c r="B2383" s="9" t="str">
        <f>_xlfn.XLOOKUP(I2383,过机服务商重量差!A:A,过机服务商重量差!G:G)</f>
        <v>无崖子</v>
      </c>
      <c r="C2383" s="9" t="str">
        <f>IF(N2383="FBA","主营产品",IF(N2383="专线","专线",LOOKUP(1,0/((G2383&gt;=提成标准!D:D)*(G2383&lt;提成标准!E:E)),提成标准!C:C)))</f>
        <v>快递大货</v>
      </c>
      <c r="D2383" s="9">
        <f t="shared" si="118"/>
        <v>80</v>
      </c>
      <c r="E2383" s="9">
        <f>_xlfn.XLOOKUP(C2383,提成标准!C:C,提成标准!H:H,"")</f>
        <v>0.1</v>
      </c>
      <c r="F2383" s="9">
        <f t="shared" si="119"/>
        <v>8</v>
      </c>
      <c r="G2383" s="9">
        <f>_xlfn.XLOOKUP(I2383,过机服务商重量差!A:A,过机服务商重量差!L:L)</f>
        <v>80</v>
      </c>
      <c r="H2383" s="9" t="str">
        <f ca="1">IFERROR(LOOKUP(1,0/((B2383=名单!B:B)*(VALUE(AY2383)&gt;=名单!E:E)*(VALUE(AY2383)&lt;=名单!G:G)*(AA2383="正常走货")),名单!H:H),"否")</f>
        <v>是</v>
      </c>
      <c r="I2383" s="64" t="s">
        <v>7195</v>
      </c>
      <c r="J2383" s="64" t="s">
        <v>7197</v>
      </c>
      <c r="L2383" s="65" t="s">
        <v>2455</v>
      </c>
      <c r="N2383" s="64" t="s">
        <v>18</v>
      </c>
      <c r="O2383" s="66"/>
      <c r="P2383" s="66"/>
      <c r="T2383" s="66"/>
      <c r="U2383" s="65" t="s">
        <v>161</v>
      </c>
      <c r="V2383" s="65" t="s">
        <v>14381</v>
      </c>
      <c r="W2383" s="66"/>
      <c r="Y2383" s="66"/>
      <c r="Z2383" s="66"/>
      <c r="AA2383" s="65" t="s">
        <v>14382</v>
      </c>
      <c r="AQ2383" s="64">
        <v>0</v>
      </c>
      <c r="AU2383" s="66"/>
      <c r="AV2383" s="66"/>
      <c r="AW2383" s="66"/>
      <c r="AX2383" s="66"/>
      <c r="AY2383" s="67" t="s">
        <v>16780</v>
      </c>
      <c r="BE2383" s="66"/>
    </row>
    <row r="2384" spans="1:58">
      <c r="A2384" s="9" t="str">
        <f t="shared" si="117"/>
        <v>2026-01</v>
      </c>
      <c r="B2384" s="9" t="str">
        <f>_xlfn.XLOOKUP(I2384,过机服务商重量差!A:A,过机服务商重量差!G:G)</f>
        <v>无崖子</v>
      </c>
      <c r="C2384" s="9" t="str">
        <f>IF(N2384="FBA","主营产品",IF(N2384="专线","专线",LOOKUP(1,0/((G2384&gt;=提成标准!D:D)*(G2384&lt;提成标准!E:E)),提成标准!C:C)))</f>
        <v>快递大货</v>
      </c>
      <c r="D2384" s="9">
        <f t="shared" si="118"/>
        <v>80</v>
      </c>
      <c r="E2384" s="9">
        <f>_xlfn.XLOOKUP(C2384,提成标准!C:C,提成标准!H:H,"")</f>
        <v>0.1</v>
      </c>
      <c r="F2384" s="9">
        <f t="shared" si="119"/>
        <v>8</v>
      </c>
      <c r="G2384" s="9">
        <f>_xlfn.XLOOKUP(I2384,过机服务商重量差!A:A,过机服务商重量差!L:L)</f>
        <v>80</v>
      </c>
      <c r="H2384" s="9" t="str">
        <f ca="1">IFERROR(LOOKUP(1,0/((B2384=名单!B:B)*(VALUE(AY2384)&gt;=名单!E:E)*(VALUE(AY2384)&lt;=名单!G:G)*(AA2384="正常走货")),名单!H:H),"否")</f>
        <v>是</v>
      </c>
      <c r="I2384" s="64" t="s">
        <v>7198</v>
      </c>
      <c r="J2384" s="64" t="s">
        <v>7200</v>
      </c>
      <c r="L2384" s="65" t="s">
        <v>2455</v>
      </c>
      <c r="N2384" s="64" t="s">
        <v>18</v>
      </c>
      <c r="O2384" s="66"/>
      <c r="P2384" s="66"/>
      <c r="T2384" s="66"/>
      <c r="U2384" s="65" t="s">
        <v>161</v>
      </c>
      <c r="V2384" s="65" t="s">
        <v>14381</v>
      </c>
      <c r="W2384" s="66"/>
      <c r="Y2384" s="66"/>
      <c r="Z2384" s="66"/>
      <c r="AA2384" s="65" t="s">
        <v>14382</v>
      </c>
      <c r="AQ2384" s="64">
        <v>0</v>
      </c>
      <c r="AU2384" s="66"/>
      <c r="AV2384" s="66"/>
      <c r="AW2384" s="66"/>
      <c r="AX2384" s="66"/>
      <c r="AY2384" s="67" t="s">
        <v>16781</v>
      </c>
      <c r="BC2384" s="66"/>
      <c r="BE2384" s="66"/>
    </row>
    <row r="2385" spans="1:58">
      <c r="A2385" s="9" t="str">
        <f t="shared" si="117"/>
        <v>2026-01</v>
      </c>
      <c r="B2385" s="9" t="str">
        <f>_xlfn.XLOOKUP(I2385,过机服务商重量差!A:A,过机服务商重量差!G:G)</f>
        <v>无崖子</v>
      </c>
      <c r="C2385" s="9" t="str">
        <f>IF(N2385="FBA","主营产品",IF(N2385="专线","专线",LOOKUP(1,0/((G2385&gt;=提成标准!D:D)*(G2385&lt;提成标准!E:E)),提成标准!C:C)))</f>
        <v>快递大货</v>
      </c>
      <c r="D2385" s="9">
        <f t="shared" si="118"/>
        <v>80</v>
      </c>
      <c r="E2385" s="9">
        <f>_xlfn.XLOOKUP(C2385,提成标准!C:C,提成标准!H:H,"")</f>
        <v>0.1</v>
      </c>
      <c r="F2385" s="9">
        <f t="shared" si="119"/>
        <v>8</v>
      </c>
      <c r="G2385" s="9">
        <f>_xlfn.XLOOKUP(I2385,过机服务商重量差!A:A,过机服务商重量差!L:L)</f>
        <v>80</v>
      </c>
      <c r="H2385" s="9" t="str">
        <f ca="1">IFERROR(LOOKUP(1,0/((B2385=名单!B:B)*(VALUE(AY2385)&gt;=名单!E:E)*(VALUE(AY2385)&lt;=名单!G:G)*(AA2385="正常走货")),名单!H:H),"否")</f>
        <v>是</v>
      </c>
      <c r="I2385" s="64" t="s">
        <v>7201</v>
      </c>
      <c r="J2385" s="64" t="s">
        <v>7203</v>
      </c>
      <c r="L2385" s="65" t="s">
        <v>2455</v>
      </c>
      <c r="N2385" s="64" t="s">
        <v>18</v>
      </c>
      <c r="O2385" s="66"/>
      <c r="P2385" s="66"/>
      <c r="T2385" s="66"/>
      <c r="U2385" s="65" t="s">
        <v>161</v>
      </c>
      <c r="V2385" s="65" t="s">
        <v>14381</v>
      </c>
      <c r="W2385" s="66"/>
      <c r="Y2385" s="66"/>
      <c r="Z2385" s="66"/>
      <c r="AA2385" s="65" t="s">
        <v>14382</v>
      </c>
      <c r="AQ2385" s="64">
        <v>0</v>
      </c>
      <c r="AV2385" s="66"/>
      <c r="AX2385" s="66"/>
      <c r="AY2385" s="67" t="s">
        <v>16782</v>
      </c>
      <c r="BC2385" s="66"/>
      <c r="BE2385" s="66"/>
    </row>
    <row r="2386" spans="1:58">
      <c r="A2386" s="9" t="str">
        <f t="shared" si="117"/>
        <v>2026-01</v>
      </c>
      <c r="B2386" s="9" t="str">
        <f>_xlfn.XLOOKUP(I2386,过机服务商重量差!A:A,过机服务商重量差!G:G)</f>
        <v>玉麒麟</v>
      </c>
      <c r="C2386" s="9" t="str">
        <f>IF(N2386="FBA","主营产品",IF(N2386="专线","专线",LOOKUP(1,0/((G2386&gt;=提成标准!D:D)*(G2386&lt;提成标准!E:E)),提成标准!C:C)))</f>
        <v>快递小货</v>
      </c>
      <c r="D2386" s="9">
        <f t="shared" si="118"/>
        <v>1</v>
      </c>
      <c r="E2386" s="9">
        <f>_xlfn.XLOOKUP(C2386,提成标准!C:C,提成标准!H:H,"")</f>
        <v>2</v>
      </c>
      <c r="F2386" s="9">
        <f t="shared" si="119"/>
        <v>2</v>
      </c>
      <c r="G2386" s="9">
        <f>_xlfn.XLOOKUP(I2386,过机服务商重量差!A:A,过机服务商重量差!L:L)</f>
        <v>3.5</v>
      </c>
      <c r="H2386" s="9" t="str">
        <f ca="1">IFERROR(LOOKUP(1,0/((B2386=名单!B:B)*(VALUE(AY2386)&gt;=名单!E:E)*(VALUE(AY2386)&lt;=名单!G:G)*(AA2386="正常走货")),名单!H:H),"否")</f>
        <v>否</v>
      </c>
      <c r="I2386" s="64" t="s">
        <v>7204</v>
      </c>
      <c r="J2386" s="64" t="s">
        <v>7206</v>
      </c>
      <c r="L2386" s="65" t="s">
        <v>17</v>
      </c>
      <c r="N2386" s="64" t="s">
        <v>18</v>
      </c>
      <c r="O2386" s="66"/>
      <c r="P2386" s="66"/>
      <c r="T2386" s="66"/>
      <c r="U2386" s="65" t="s">
        <v>161</v>
      </c>
      <c r="V2386" s="65" t="s">
        <v>14381</v>
      </c>
      <c r="W2386" s="66"/>
      <c r="Y2386" s="66"/>
      <c r="Z2386" s="66"/>
      <c r="AA2386" s="65" t="s">
        <v>14382</v>
      </c>
      <c r="AQ2386" s="64">
        <v>51.8</v>
      </c>
      <c r="AV2386" s="66"/>
      <c r="AX2386" s="66"/>
      <c r="AY2386" s="67" t="s">
        <v>16783</v>
      </c>
      <c r="BC2386" s="66"/>
      <c r="BE2386" s="66"/>
    </row>
    <row r="2387" spans="1:58">
      <c r="A2387" s="9" t="str">
        <f t="shared" si="117"/>
        <v>2026-01</v>
      </c>
      <c r="B2387" s="9" t="str">
        <f>_xlfn.XLOOKUP(I2387,过机服务商重量差!A:A,过机服务商重量差!G:G)</f>
        <v>无崖子</v>
      </c>
      <c r="C2387" s="9" t="str">
        <f>IF(N2387="FBA","主营产品",IF(N2387="专线","专线",LOOKUP(1,0/((G2387&gt;=提成标准!D:D)*(G2387&lt;提成标准!E:E)),提成标准!C:C)))</f>
        <v>快递小货</v>
      </c>
      <c r="D2387" s="9">
        <f t="shared" si="118"/>
        <v>1</v>
      </c>
      <c r="E2387" s="9">
        <f>_xlfn.XLOOKUP(C2387,提成标准!C:C,提成标准!H:H,"")</f>
        <v>2</v>
      </c>
      <c r="F2387" s="9">
        <f t="shared" si="119"/>
        <v>2</v>
      </c>
      <c r="G2387" s="9">
        <f>_xlfn.XLOOKUP(I2387,过机服务商重量差!A:A,过机服务商重量差!L:L)</f>
        <v>7</v>
      </c>
      <c r="H2387" s="9" t="str">
        <f ca="1">IFERROR(LOOKUP(1,0/((B2387=名单!B:B)*(VALUE(AY2387)&gt;=名单!E:E)*(VALUE(AY2387)&lt;=名单!G:G)*(AA2387="正常走货")),名单!H:H),"否")</f>
        <v>是</v>
      </c>
      <c r="I2387" s="64" t="s">
        <v>7207</v>
      </c>
      <c r="J2387" s="64" t="s">
        <v>7209</v>
      </c>
      <c r="L2387" s="65" t="s">
        <v>128</v>
      </c>
      <c r="N2387" s="64" t="s">
        <v>18</v>
      </c>
      <c r="O2387" s="66"/>
      <c r="P2387" s="66"/>
      <c r="T2387" s="66"/>
      <c r="U2387" s="65" t="s">
        <v>1567</v>
      </c>
      <c r="V2387" s="65" t="s">
        <v>14389</v>
      </c>
      <c r="W2387" s="66"/>
      <c r="Y2387" s="66"/>
      <c r="Z2387" s="66"/>
      <c r="AA2387" s="65" t="s">
        <v>14382</v>
      </c>
      <c r="AQ2387" s="64">
        <v>169.25</v>
      </c>
      <c r="AV2387" s="66"/>
      <c r="AX2387" s="66"/>
      <c r="AY2387" s="67" t="s">
        <v>16784</v>
      </c>
      <c r="BC2387" s="66"/>
      <c r="BE2387" s="66"/>
    </row>
    <row r="2388" spans="1:58">
      <c r="A2388" s="9" t="str">
        <f t="shared" si="117"/>
        <v>2026-01</v>
      </c>
      <c r="B2388" s="9" t="str">
        <f>_xlfn.XLOOKUP(I2388,过机服务商重量差!A:A,过机服务商重量差!G:G)</f>
        <v>玉麒麟</v>
      </c>
      <c r="C2388" s="9" t="str">
        <f>IF(N2388="FBA","主营产品",IF(N2388="专线","专线",LOOKUP(1,0/((G2388&gt;=提成标准!D:D)*(G2388&lt;提成标准!E:E)),提成标准!C:C)))</f>
        <v>快递小货</v>
      </c>
      <c r="D2388" s="9">
        <f t="shared" si="118"/>
        <v>1</v>
      </c>
      <c r="E2388" s="9">
        <f>_xlfn.XLOOKUP(C2388,提成标准!C:C,提成标准!H:H,"")</f>
        <v>2</v>
      </c>
      <c r="F2388" s="9">
        <f t="shared" si="119"/>
        <v>2</v>
      </c>
      <c r="G2388" s="9">
        <f>_xlfn.XLOOKUP(I2388,过机服务商重量差!A:A,过机服务商重量差!L:L)</f>
        <v>1</v>
      </c>
      <c r="H2388" s="9" t="str">
        <f ca="1">IFERROR(LOOKUP(1,0/((B2388=名单!B:B)*(VALUE(AY2388)&gt;=名单!E:E)*(VALUE(AY2388)&lt;=名单!G:G)*(AA2388="正常走货")),名单!H:H),"否")</f>
        <v>否</v>
      </c>
      <c r="I2388" s="64" t="s">
        <v>7210</v>
      </c>
      <c r="J2388" s="64" t="s">
        <v>7212</v>
      </c>
      <c r="L2388" s="65" t="s">
        <v>17</v>
      </c>
      <c r="N2388" s="64" t="s">
        <v>18</v>
      </c>
      <c r="O2388" s="66"/>
      <c r="P2388" s="66"/>
      <c r="T2388" s="66"/>
      <c r="U2388" s="65" t="s">
        <v>398</v>
      </c>
      <c r="V2388" s="65" t="s">
        <v>14385</v>
      </c>
      <c r="W2388" s="66"/>
      <c r="Y2388" s="66"/>
      <c r="Z2388" s="66"/>
      <c r="AA2388" s="65" t="s">
        <v>14382</v>
      </c>
      <c r="AQ2388" s="64">
        <v>74.6</v>
      </c>
      <c r="AV2388" s="66"/>
      <c r="AX2388" s="66"/>
      <c r="AY2388" s="67" t="s">
        <v>16785</v>
      </c>
      <c r="BC2388" s="66"/>
      <c r="BE2388" s="66"/>
    </row>
    <row r="2389" spans="1:58">
      <c r="A2389" s="9" t="str">
        <f t="shared" si="117"/>
        <v>2026-01</v>
      </c>
      <c r="B2389" s="9" t="str">
        <f>_xlfn.XLOOKUP(I2389,过机服务商重量差!A:A,过机服务商重量差!G:G)</f>
        <v>帅时莹</v>
      </c>
      <c r="C2389" s="9" t="str">
        <f>IF(N2389="FBA","主营产品",IF(N2389="专线","专线",LOOKUP(1,0/((G2389&gt;=提成标准!D:D)*(G2389&lt;提成标准!E:E)),提成标准!C:C)))</f>
        <v>快递大货</v>
      </c>
      <c r="D2389" s="9">
        <f t="shared" si="118"/>
        <v>551</v>
      </c>
      <c r="E2389" s="9">
        <f>_xlfn.XLOOKUP(C2389,提成标准!C:C,提成标准!H:H,"")</f>
        <v>0.1</v>
      </c>
      <c r="F2389" s="9">
        <f t="shared" si="119"/>
        <v>55.1</v>
      </c>
      <c r="G2389" s="9">
        <f>_xlfn.XLOOKUP(I2389,过机服务商重量差!A:A,过机服务商重量差!L:L)</f>
        <v>551</v>
      </c>
      <c r="H2389" s="9" t="str">
        <f ca="1">IFERROR(LOOKUP(1,0/((B2389=名单!B:B)*(VALUE(AY2389)&gt;=名单!E:E)*(VALUE(AY2389)&lt;=名单!G:G)*(AA2389="正常走货")),名单!H:H),"否")</f>
        <v>否</v>
      </c>
      <c r="I2389" s="64" t="s">
        <v>7213</v>
      </c>
      <c r="J2389" s="64" t="s">
        <v>7215</v>
      </c>
      <c r="L2389" s="65" t="s">
        <v>186</v>
      </c>
      <c r="N2389" s="64" t="s">
        <v>18</v>
      </c>
      <c r="O2389" s="66"/>
      <c r="P2389" s="66"/>
      <c r="T2389" s="66"/>
      <c r="U2389" s="65" t="s">
        <v>191</v>
      </c>
      <c r="V2389" s="65" t="s">
        <v>14413</v>
      </c>
      <c r="W2389" s="66"/>
      <c r="Y2389" s="66"/>
      <c r="Z2389" s="66"/>
      <c r="AA2389" s="65" t="s">
        <v>14382</v>
      </c>
      <c r="AQ2389" s="64">
        <v>4463.1</v>
      </c>
      <c r="AV2389" s="66"/>
      <c r="AX2389" s="66"/>
      <c r="AY2389" s="67" t="s">
        <v>16786</v>
      </c>
      <c r="BE2389" s="66"/>
    </row>
    <row r="2390" spans="1:58">
      <c r="A2390" s="9" t="str">
        <f t="shared" si="117"/>
        <v>2026-01</v>
      </c>
      <c r="B2390" s="9" t="str">
        <f>_xlfn.XLOOKUP(I2390,过机服务商重量差!A:A,过机服务商重量差!G:G)</f>
        <v>玉麒麟</v>
      </c>
      <c r="C2390" s="9" t="str">
        <f>IF(N2390="FBA","主营产品",IF(N2390="专线","专线",LOOKUP(1,0/((G2390&gt;=提成标准!D:D)*(G2390&lt;提成标准!E:E)),提成标准!C:C)))</f>
        <v>快递大货</v>
      </c>
      <c r="D2390" s="9">
        <f t="shared" si="118"/>
        <v>38</v>
      </c>
      <c r="E2390" s="9">
        <f>_xlfn.XLOOKUP(C2390,提成标准!C:C,提成标准!H:H,"")</f>
        <v>0.1</v>
      </c>
      <c r="F2390" s="9">
        <f t="shared" si="119"/>
        <v>3.8</v>
      </c>
      <c r="G2390" s="9">
        <f>_xlfn.XLOOKUP(I2390,过机服务商重量差!A:A,过机服务商重量差!L:L)</f>
        <v>38</v>
      </c>
      <c r="H2390" s="9" t="str">
        <f ca="1">IFERROR(LOOKUP(1,0/((B2390=名单!B:B)*(VALUE(AY2390)&gt;=名单!E:E)*(VALUE(AY2390)&lt;=名单!G:G)*(AA2390="正常走货")),名单!H:H),"否")</f>
        <v>否</v>
      </c>
      <c r="I2390" s="64" t="s">
        <v>7216</v>
      </c>
      <c r="J2390" s="64" t="s">
        <v>7218</v>
      </c>
      <c r="L2390" s="65" t="s">
        <v>17</v>
      </c>
      <c r="N2390" s="64" t="s">
        <v>18</v>
      </c>
      <c r="O2390" s="66"/>
      <c r="P2390" s="66"/>
      <c r="T2390" s="66"/>
      <c r="U2390" s="65" t="s">
        <v>1262</v>
      </c>
      <c r="V2390" s="65" t="s">
        <v>14385</v>
      </c>
      <c r="W2390" s="66"/>
      <c r="Y2390" s="66"/>
      <c r="Z2390" s="66"/>
      <c r="AA2390" s="65" t="s">
        <v>14382</v>
      </c>
      <c r="AQ2390" s="64">
        <v>167.8</v>
      </c>
      <c r="AV2390" s="66"/>
      <c r="AX2390" s="66"/>
      <c r="AY2390" s="67" t="s">
        <v>16787</v>
      </c>
      <c r="BC2390" s="66"/>
      <c r="BE2390" s="66"/>
    </row>
    <row r="2391" spans="1:58">
      <c r="A2391" s="9" t="str">
        <f t="shared" si="117"/>
        <v>2026-01</v>
      </c>
      <c r="B2391" s="9" t="str">
        <f>_xlfn.XLOOKUP(I2391,过机服务商重量差!A:A,过机服务商重量差!G:G)</f>
        <v>无崖子</v>
      </c>
      <c r="C2391" s="9" t="str">
        <f>IF(N2391="FBA","主营产品",IF(N2391="专线","专线",LOOKUP(1,0/((G2391&gt;=提成标准!D:D)*(G2391&lt;提成标准!E:E)),提成标准!C:C)))</f>
        <v>快递小货</v>
      </c>
      <c r="D2391" s="9">
        <f t="shared" si="118"/>
        <v>1</v>
      </c>
      <c r="E2391" s="9">
        <f>_xlfn.XLOOKUP(C2391,提成标准!C:C,提成标准!H:H,"")</f>
        <v>2</v>
      </c>
      <c r="F2391" s="9">
        <f t="shared" si="119"/>
        <v>2</v>
      </c>
      <c r="G2391" s="9">
        <f>_xlfn.XLOOKUP(I2391,过机服务商重量差!A:A,过机服务商重量差!L:L)</f>
        <v>2.5</v>
      </c>
      <c r="H2391" s="9" t="str">
        <f ca="1">IFERROR(LOOKUP(1,0/((B2391=名单!B:B)*(VALUE(AY2391)&gt;=名单!E:E)*(VALUE(AY2391)&lt;=名单!G:G)*(AA2391="正常走货")),名单!H:H),"否")</f>
        <v>是</v>
      </c>
      <c r="I2391" s="64" t="s">
        <v>7219</v>
      </c>
      <c r="J2391" s="64" t="s">
        <v>7221</v>
      </c>
      <c r="L2391" s="65" t="s">
        <v>2864</v>
      </c>
      <c r="N2391" s="64" t="s">
        <v>18</v>
      </c>
      <c r="O2391" s="66"/>
      <c r="P2391" s="66"/>
      <c r="T2391" s="66"/>
      <c r="U2391" s="65" t="s">
        <v>2305</v>
      </c>
      <c r="V2391" s="65" t="s">
        <v>14413</v>
      </c>
      <c r="W2391" s="66"/>
      <c r="Y2391" s="66"/>
      <c r="Z2391" s="66"/>
      <c r="AA2391" s="65" t="s">
        <v>14382</v>
      </c>
      <c r="AQ2391" s="64">
        <v>99.8</v>
      </c>
      <c r="AV2391" s="66"/>
      <c r="AX2391" s="66"/>
      <c r="AY2391" s="67" t="s">
        <v>16788</v>
      </c>
      <c r="BC2391" s="66"/>
      <c r="BE2391" s="66"/>
    </row>
    <row r="2392" spans="1:58">
      <c r="A2392" s="9" t="str">
        <f t="shared" si="117"/>
        <v>2026-01</v>
      </c>
      <c r="B2392" s="9" t="str">
        <f>_xlfn.XLOOKUP(I2392,过机服务商重量差!A:A,过机服务商重量差!G:G)</f>
        <v>无崖子</v>
      </c>
      <c r="C2392" s="9" t="str">
        <f>IF(N2392="FBA","主营产品",IF(N2392="专线","专线",LOOKUP(1,0/((G2392&gt;=提成标准!D:D)*(G2392&lt;提成标准!E:E)),提成标准!C:C)))</f>
        <v>快递小货</v>
      </c>
      <c r="D2392" s="9">
        <f t="shared" si="118"/>
        <v>1</v>
      </c>
      <c r="E2392" s="9">
        <f>_xlfn.XLOOKUP(C2392,提成标准!C:C,提成标准!H:H,"")</f>
        <v>2</v>
      </c>
      <c r="F2392" s="9">
        <f t="shared" si="119"/>
        <v>2</v>
      </c>
      <c r="G2392" s="9">
        <f>_xlfn.XLOOKUP(I2392,过机服务商重量差!A:A,过机服务商重量差!L:L)</f>
        <v>15.8</v>
      </c>
      <c r="H2392" s="9" t="str">
        <f ca="1">IFERROR(LOOKUP(1,0/((B2392=名单!B:B)*(VALUE(AY2392)&gt;=名单!E:E)*(VALUE(AY2392)&lt;=名单!G:G)*(AA2392="正常走货")),名单!H:H),"否")</f>
        <v>是</v>
      </c>
      <c r="I2392" s="64" t="s">
        <v>7222</v>
      </c>
      <c r="J2392" s="64" t="s">
        <v>7224</v>
      </c>
      <c r="L2392" s="65" t="s">
        <v>128</v>
      </c>
      <c r="N2392" s="64" t="s">
        <v>18</v>
      </c>
      <c r="O2392" s="66"/>
      <c r="P2392" s="66"/>
      <c r="T2392" s="66"/>
      <c r="U2392" s="65" t="s">
        <v>191</v>
      </c>
      <c r="V2392" s="65" t="s">
        <v>14413</v>
      </c>
      <c r="W2392" s="66"/>
      <c r="Y2392" s="66"/>
      <c r="Z2392" s="66"/>
      <c r="AA2392" s="65" t="s">
        <v>14382</v>
      </c>
      <c r="AQ2392" s="64">
        <v>481.52</v>
      </c>
      <c r="AU2392" s="66"/>
      <c r="AV2392" s="66"/>
      <c r="AW2392" s="66"/>
      <c r="AX2392" s="66"/>
      <c r="AY2392" s="67" t="s">
        <v>16789</v>
      </c>
      <c r="BC2392" s="66"/>
      <c r="BE2392" s="66"/>
    </row>
    <row r="2393" spans="1:58">
      <c r="A2393" s="9" t="str">
        <f t="shared" si="117"/>
        <v>2026-01</v>
      </c>
      <c r="B2393" s="9" t="str">
        <f>_xlfn.XLOOKUP(I2393,过机服务商重量差!A:A,过机服务商重量差!G:G)</f>
        <v>风清扬</v>
      </c>
      <c r="C2393" s="9" t="str">
        <f>IF(N2393="FBA","主营产品",IF(N2393="专线","专线",LOOKUP(1,0/((G2393&gt;=提成标准!D:D)*(G2393&lt;提成标准!E:E)),提成标准!C:C)))</f>
        <v>快递大货</v>
      </c>
      <c r="D2393" s="9">
        <f t="shared" si="118"/>
        <v>100</v>
      </c>
      <c r="E2393" s="9">
        <f>_xlfn.XLOOKUP(C2393,提成标准!C:C,提成标准!H:H,"")</f>
        <v>0.1</v>
      </c>
      <c r="F2393" s="9">
        <f t="shared" si="119"/>
        <v>10</v>
      </c>
      <c r="G2393" s="9">
        <f>_xlfn.XLOOKUP(I2393,过机服务商重量差!A:A,过机服务商重量差!L:L)</f>
        <v>100</v>
      </c>
      <c r="H2393" s="9" t="str">
        <f ca="1">IFERROR(LOOKUP(1,0/((B2393=名单!B:B)*(VALUE(AY2393)&gt;=名单!E:E)*(VALUE(AY2393)&lt;=名单!G:G)*(AA2393="正常走货")),名单!H:H),"否")</f>
        <v>否</v>
      </c>
      <c r="I2393" s="64" t="s">
        <v>7225</v>
      </c>
      <c r="J2393" s="64" t="s">
        <v>50</v>
      </c>
      <c r="L2393" s="65" t="s">
        <v>633</v>
      </c>
      <c r="N2393" s="64" t="s">
        <v>18</v>
      </c>
      <c r="O2393" s="66"/>
      <c r="P2393" s="66"/>
      <c r="T2393" s="66"/>
      <c r="U2393" s="65" t="s">
        <v>604</v>
      </c>
      <c r="V2393" s="65" t="s">
        <v>14410</v>
      </c>
      <c r="W2393" s="66"/>
      <c r="Y2393" s="66"/>
      <c r="Z2393" s="66"/>
      <c r="AA2393" s="65" t="s">
        <v>14382</v>
      </c>
      <c r="AQ2393" s="64">
        <v>272.8</v>
      </c>
      <c r="AV2393" s="66"/>
      <c r="AW2393" s="66"/>
      <c r="AX2393" s="66"/>
      <c r="AY2393" s="67" t="s">
        <v>16790</v>
      </c>
      <c r="BE2393" s="66"/>
    </row>
    <row r="2394" spans="1:58">
      <c r="A2394" s="9" t="str">
        <f t="shared" si="117"/>
        <v>2026-01</v>
      </c>
      <c r="B2394" s="9" t="str">
        <f>_xlfn.XLOOKUP(I2394,过机服务商重量差!A:A,过机服务商重量差!G:G)</f>
        <v>玉麒麟</v>
      </c>
      <c r="C2394" s="9" t="str">
        <f>IF(N2394="FBA","主营产品",IF(N2394="专线","专线",LOOKUP(1,0/((G2394&gt;=提成标准!D:D)*(G2394&lt;提成标准!E:E)),提成标准!C:C)))</f>
        <v>快递小货</v>
      </c>
      <c r="D2394" s="9">
        <f t="shared" si="118"/>
        <v>1</v>
      </c>
      <c r="E2394" s="9">
        <f>_xlfn.XLOOKUP(C2394,提成标准!C:C,提成标准!H:H,"")</f>
        <v>2</v>
      </c>
      <c r="F2394" s="9">
        <f t="shared" si="119"/>
        <v>2</v>
      </c>
      <c r="G2394" s="9">
        <f>_xlfn.XLOOKUP(I2394,过机服务商重量差!A:A,过机服务商重量差!L:L)</f>
        <v>4</v>
      </c>
      <c r="H2394" s="9" t="str">
        <f ca="1">IFERROR(LOOKUP(1,0/((B2394=名单!B:B)*(VALUE(AY2394)&gt;=名单!E:E)*(VALUE(AY2394)&lt;=名单!G:G)*(AA2394="正常走货")),名单!H:H),"否")</f>
        <v>否</v>
      </c>
      <c r="I2394" s="64" t="s">
        <v>7227</v>
      </c>
      <c r="J2394" s="64" t="s">
        <v>7229</v>
      </c>
      <c r="L2394" s="65" t="s">
        <v>17</v>
      </c>
      <c r="N2394" s="65" t="s">
        <v>18</v>
      </c>
      <c r="O2394" s="66"/>
      <c r="P2394" s="66"/>
      <c r="T2394" s="66"/>
      <c r="U2394" s="65" t="s">
        <v>152</v>
      </c>
      <c r="V2394" s="64" t="s">
        <v>14385</v>
      </c>
      <c r="W2394" s="66"/>
      <c r="Y2394" s="66"/>
      <c r="Z2394" s="66"/>
      <c r="AA2394" s="65" t="s">
        <v>14382</v>
      </c>
      <c r="AQ2394" s="64">
        <v>39.53</v>
      </c>
      <c r="AU2394" s="66"/>
      <c r="AV2394" s="66"/>
      <c r="AW2394" s="66"/>
      <c r="AX2394" s="66"/>
      <c r="AY2394" s="67" t="s">
        <v>16791</v>
      </c>
      <c r="BE2394" s="66"/>
      <c r="BF2394" s="66"/>
    </row>
    <row r="2395" spans="1:58">
      <c r="A2395" s="9" t="str">
        <f t="shared" si="117"/>
        <v>2026-01</v>
      </c>
      <c r="B2395" s="9" t="str">
        <f>_xlfn.XLOOKUP(I2395,过机服务商重量差!A:A,过机服务商重量差!G:G)</f>
        <v>玉麒麟</v>
      </c>
      <c r="C2395" s="9" t="str">
        <f>IF(N2395="FBA","主营产品",IF(N2395="专线","专线",LOOKUP(1,0/((G2395&gt;=提成标准!D:D)*(G2395&lt;提成标准!E:E)),提成标准!C:C)))</f>
        <v>快递小货</v>
      </c>
      <c r="D2395" s="9">
        <f t="shared" si="118"/>
        <v>1</v>
      </c>
      <c r="E2395" s="9">
        <f>_xlfn.XLOOKUP(C2395,提成标准!C:C,提成标准!H:H,"")</f>
        <v>2</v>
      </c>
      <c r="F2395" s="9">
        <f t="shared" si="119"/>
        <v>2</v>
      </c>
      <c r="G2395" s="9">
        <f>_xlfn.XLOOKUP(I2395,过机服务商重量差!A:A,过机服务商重量差!L:L)</f>
        <v>17.5</v>
      </c>
      <c r="H2395" s="9" t="str">
        <f ca="1">IFERROR(LOOKUP(1,0/((B2395=名单!B:B)*(VALUE(AY2395)&gt;=名单!E:E)*(VALUE(AY2395)&lt;=名单!G:G)*(AA2395="正常走货")),名单!H:H),"否")</f>
        <v>否</v>
      </c>
      <c r="I2395" s="64" t="s">
        <v>7230</v>
      </c>
      <c r="J2395" s="64" t="s">
        <v>7232</v>
      </c>
      <c r="L2395" s="65" t="s">
        <v>17</v>
      </c>
      <c r="N2395" s="64" t="s">
        <v>18</v>
      </c>
      <c r="O2395" s="66"/>
      <c r="P2395" s="66"/>
      <c r="T2395" s="66"/>
      <c r="U2395" s="65" t="s">
        <v>442</v>
      </c>
      <c r="V2395" s="64" t="s">
        <v>14413</v>
      </c>
      <c r="W2395" s="66"/>
      <c r="Y2395" s="66"/>
      <c r="Z2395" s="66"/>
      <c r="AA2395" s="65" t="s">
        <v>14382</v>
      </c>
      <c r="AQ2395" s="64">
        <v>-27</v>
      </c>
      <c r="AU2395" s="66"/>
      <c r="AV2395" s="66"/>
      <c r="AW2395" s="66"/>
      <c r="AX2395" s="66"/>
      <c r="AY2395" s="67" t="s">
        <v>16792</v>
      </c>
      <c r="BE2395" s="66"/>
    </row>
    <row r="2396" spans="1:58">
      <c r="A2396" s="9" t="str">
        <f t="shared" si="117"/>
        <v>2026-01</v>
      </c>
      <c r="B2396" s="9" t="str">
        <f>_xlfn.XLOOKUP(I2396,过机服务商重量差!A:A,过机服务商重量差!G:G)</f>
        <v>帅时莹</v>
      </c>
      <c r="C2396" s="9" t="str">
        <f>IF(N2396="FBA","主营产品",IF(N2396="专线","专线",LOOKUP(1,0/((G2396&gt;=提成标准!D:D)*(G2396&lt;提成标准!E:E)),提成标准!C:C)))</f>
        <v>快递小货</v>
      </c>
      <c r="D2396" s="9">
        <f t="shared" si="118"/>
        <v>1</v>
      </c>
      <c r="E2396" s="9">
        <f>_xlfn.XLOOKUP(C2396,提成标准!C:C,提成标准!H:H,"")</f>
        <v>2</v>
      </c>
      <c r="F2396" s="9">
        <f t="shared" si="119"/>
        <v>2</v>
      </c>
      <c r="G2396" s="9">
        <f>_xlfn.XLOOKUP(I2396,过机服务商重量差!A:A,过机服务商重量差!L:L)</f>
        <v>3</v>
      </c>
      <c r="H2396" s="9" t="str">
        <f ca="1">IFERROR(LOOKUP(1,0/((B2396=名单!B:B)*(VALUE(AY2396)&gt;=名单!E:E)*(VALUE(AY2396)&lt;=名单!G:G)*(AA2396="正常走货")),名单!H:H),"否")</f>
        <v>否</v>
      </c>
      <c r="I2396" s="64" t="s">
        <v>7233</v>
      </c>
      <c r="J2396" s="64" t="s">
        <v>7235</v>
      </c>
      <c r="L2396" s="64" t="s">
        <v>738</v>
      </c>
      <c r="N2396" s="64" t="s">
        <v>18</v>
      </c>
      <c r="O2396" s="66"/>
      <c r="P2396" s="66"/>
      <c r="T2396" s="66"/>
      <c r="U2396" s="65" t="s">
        <v>442</v>
      </c>
      <c r="V2396" s="65" t="s">
        <v>14413</v>
      </c>
      <c r="W2396" s="66"/>
      <c r="Y2396" s="66"/>
      <c r="Z2396" s="66"/>
      <c r="AA2396" s="65" t="s">
        <v>14382</v>
      </c>
      <c r="AQ2396" s="64">
        <v>92.2</v>
      </c>
      <c r="AU2396" s="66"/>
      <c r="AV2396" s="66"/>
      <c r="AX2396" s="66"/>
      <c r="AY2396" s="67" t="s">
        <v>16793</v>
      </c>
      <c r="BE2396" s="66"/>
    </row>
    <row r="2397" spans="1:58">
      <c r="A2397" s="9" t="str">
        <f t="shared" si="117"/>
        <v>2026-01</v>
      </c>
      <c r="B2397" s="9" t="str">
        <f>_xlfn.XLOOKUP(I2397,过机服务商重量差!A:A,过机服务商重量差!G:G)</f>
        <v>无崖子</v>
      </c>
      <c r="C2397" s="9" t="str">
        <f>IF(N2397="FBA","主营产品",IF(N2397="专线","专线",LOOKUP(1,0/((G2397&gt;=提成标准!D:D)*(G2397&lt;提成标准!E:E)),提成标准!C:C)))</f>
        <v>快递小货</v>
      </c>
      <c r="D2397" s="9">
        <f t="shared" si="118"/>
        <v>1</v>
      </c>
      <c r="E2397" s="9">
        <f>_xlfn.XLOOKUP(C2397,提成标准!C:C,提成标准!H:H,"")</f>
        <v>2</v>
      </c>
      <c r="F2397" s="9">
        <f t="shared" si="119"/>
        <v>2</v>
      </c>
      <c r="G2397" s="9">
        <f>_xlfn.XLOOKUP(I2397,过机服务商重量差!A:A,过机服务商重量差!L:L)</f>
        <v>9.7</v>
      </c>
      <c r="H2397" s="9" t="str">
        <f ca="1">IFERROR(LOOKUP(1,0/((B2397=名单!B:B)*(VALUE(AY2397)&gt;=名单!E:E)*(VALUE(AY2397)&lt;=名单!G:G)*(AA2397="正常走货")),名单!H:H),"否")</f>
        <v>是</v>
      </c>
      <c r="I2397" s="64" t="s">
        <v>7236</v>
      </c>
      <c r="J2397" s="64" t="s">
        <v>7238</v>
      </c>
      <c r="L2397" s="64" t="s">
        <v>590</v>
      </c>
      <c r="N2397" s="64" t="s">
        <v>18</v>
      </c>
      <c r="O2397" s="66"/>
      <c r="P2397" s="66"/>
      <c r="T2397" s="66"/>
      <c r="U2397" s="65" t="s">
        <v>442</v>
      </c>
      <c r="V2397" s="65" t="s">
        <v>14413</v>
      </c>
      <c r="W2397" s="66"/>
      <c r="Y2397" s="66"/>
      <c r="Z2397" s="66"/>
      <c r="AA2397" s="65" t="s">
        <v>14382</v>
      </c>
      <c r="AQ2397" s="64">
        <v>114.58</v>
      </c>
      <c r="AU2397" s="66"/>
      <c r="AV2397" s="66"/>
      <c r="AX2397" s="66"/>
      <c r="AY2397" s="67" t="s">
        <v>16794</v>
      </c>
      <c r="BE2397" s="66"/>
    </row>
    <row r="2398" spans="1:58">
      <c r="A2398" s="9" t="str">
        <f t="shared" si="117"/>
        <v>2026-01</v>
      </c>
      <c r="B2398" s="9" t="str">
        <f>_xlfn.XLOOKUP(I2398,过机服务商重量差!A:A,过机服务商重量差!G:G)</f>
        <v>小旋风</v>
      </c>
      <c r="C2398" s="9" t="str">
        <f>IF(N2398="FBA","主营产品",IF(N2398="专线","专线",LOOKUP(1,0/((G2398&gt;=提成标准!D:D)*(G2398&lt;提成标准!E:E)),提成标准!C:C)))</f>
        <v>快递大货</v>
      </c>
      <c r="D2398" s="9">
        <f t="shared" si="118"/>
        <v>30</v>
      </c>
      <c r="E2398" s="9">
        <f>_xlfn.XLOOKUP(C2398,提成标准!C:C,提成标准!H:H,"")</f>
        <v>0.1</v>
      </c>
      <c r="F2398" s="9">
        <f t="shared" si="119"/>
        <v>3</v>
      </c>
      <c r="G2398" s="9">
        <f>_xlfn.XLOOKUP(I2398,过机服务商重量差!A:A,过机服务商重量差!L:L)</f>
        <v>30</v>
      </c>
      <c r="H2398" s="9" t="str">
        <f ca="1">IFERROR(LOOKUP(1,0/((B2398=名单!B:B)*(VALUE(AY2398)&gt;=名单!E:E)*(VALUE(AY2398)&lt;=名单!G:G)*(AA2398="正常走货")),名单!H:H),"否")</f>
        <v>否</v>
      </c>
      <c r="I2398" s="64" t="s">
        <v>7239</v>
      </c>
      <c r="J2398" s="64" t="s">
        <v>7241</v>
      </c>
      <c r="L2398" s="65" t="s">
        <v>85</v>
      </c>
      <c r="N2398" s="64" t="s">
        <v>18</v>
      </c>
      <c r="O2398" s="66"/>
      <c r="P2398" s="66"/>
      <c r="T2398" s="66"/>
      <c r="U2398" s="65" t="s">
        <v>353</v>
      </c>
      <c r="V2398" s="64" t="s">
        <v>14389</v>
      </c>
      <c r="W2398" s="66"/>
      <c r="Y2398" s="66"/>
      <c r="Z2398" s="66"/>
      <c r="AA2398" s="65" t="s">
        <v>14382</v>
      </c>
      <c r="AQ2398" s="64">
        <v>248.5</v>
      </c>
      <c r="AV2398" s="66"/>
      <c r="AW2398" s="66"/>
      <c r="AX2398" s="66"/>
      <c r="AY2398" s="67" t="s">
        <v>16795</v>
      </c>
      <c r="BC2398" s="66"/>
      <c r="BE2398" s="66"/>
    </row>
    <row r="2399" spans="1:58">
      <c r="A2399" s="9" t="str">
        <f t="shared" si="117"/>
        <v>2026-01</v>
      </c>
      <c r="B2399" s="9" t="str">
        <f>_xlfn.XLOOKUP(I2399,过机服务商重量差!A:A,过机服务商重量差!G:G)</f>
        <v>007</v>
      </c>
      <c r="C2399" s="9" t="str">
        <f>IF(N2399="FBA","主营产品",IF(N2399="专线","专线",LOOKUP(1,0/((G2399&gt;=提成标准!D:D)*(G2399&lt;提成标准!E:E)),提成标准!C:C)))</f>
        <v>快递大货</v>
      </c>
      <c r="D2399" s="9">
        <f t="shared" si="118"/>
        <v>29</v>
      </c>
      <c r="E2399" s="9">
        <f>_xlfn.XLOOKUP(C2399,提成标准!C:C,提成标准!H:H,"")</f>
        <v>0.1</v>
      </c>
      <c r="F2399" s="9">
        <f t="shared" si="119"/>
        <v>2.9</v>
      </c>
      <c r="G2399" s="9">
        <f>_xlfn.XLOOKUP(I2399,过机服务商重量差!A:A,过机服务商重量差!L:L)</f>
        <v>29</v>
      </c>
      <c r="H2399" s="9" t="str">
        <f ca="1">IFERROR(LOOKUP(1,0/((B2399=名单!B:B)*(VALUE(AY2399)&gt;=名单!E:E)*(VALUE(AY2399)&lt;=名单!G:G)*(AA2399="正常走货")),名单!H:H),"否")</f>
        <v>否</v>
      </c>
      <c r="I2399" s="64" t="s">
        <v>7242</v>
      </c>
      <c r="J2399" s="64" t="s">
        <v>7244</v>
      </c>
      <c r="L2399" s="65" t="s">
        <v>266</v>
      </c>
      <c r="N2399" s="64" t="s">
        <v>18</v>
      </c>
      <c r="O2399" s="66"/>
      <c r="P2399" s="66"/>
      <c r="T2399" s="66"/>
      <c r="U2399" s="65" t="s">
        <v>353</v>
      </c>
      <c r="V2399" s="64" t="s">
        <v>14389</v>
      </c>
      <c r="W2399" s="66"/>
      <c r="Y2399" s="66"/>
      <c r="Z2399" s="66"/>
      <c r="AA2399" s="65" t="s">
        <v>14382</v>
      </c>
      <c r="AQ2399" s="64">
        <v>249.4</v>
      </c>
      <c r="AU2399" s="66"/>
      <c r="AV2399" s="66"/>
      <c r="AW2399" s="66"/>
      <c r="AX2399" s="66"/>
      <c r="AY2399" s="67" t="s">
        <v>16796</v>
      </c>
      <c r="BC2399" s="66"/>
      <c r="BE2399" s="66"/>
    </row>
    <row r="2400" spans="1:58">
      <c r="A2400" s="9" t="str">
        <f t="shared" si="117"/>
        <v>2026-01</v>
      </c>
      <c r="B2400" s="9" t="str">
        <f>_xlfn.XLOOKUP(I2400,过机服务商重量差!A:A,过机服务商重量差!G:G)</f>
        <v>小旋风</v>
      </c>
      <c r="C2400" s="9" t="str">
        <f>IF(N2400="FBA","主营产品",IF(N2400="专线","专线",LOOKUP(1,0/((G2400&gt;=提成标准!D:D)*(G2400&lt;提成标准!E:E)),提成标准!C:C)))</f>
        <v>快递大货</v>
      </c>
      <c r="D2400" s="9">
        <f t="shared" si="118"/>
        <v>54</v>
      </c>
      <c r="E2400" s="9">
        <f>_xlfn.XLOOKUP(C2400,提成标准!C:C,提成标准!H:H,"")</f>
        <v>0.1</v>
      </c>
      <c r="F2400" s="9">
        <f t="shared" si="119"/>
        <v>5.4</v>
      </c>
      <c r="G2400" s="9">
        <f>_xlfn.XLOOKUP(I2400,过机服务商重量差!A:A,过机服务商重量差!L:L)</f>
        <v>54</v>
      </c>
      <c r="H2400" s="9" t="str">
        <f ca="1">IFERROR(LOOKUP(1,0/((B2400=名单!B:B)*(VALUE(AY2400)&gt;=名单!E:E)*(VALUE(AY2400)&lt;=名单!G:G)*(AA2400="正常走货")),名单!H:H),"否")</f>
        <v>否</v>
      </c>
      <c r="I2400" s="64" t="s">
        <v>7245</v>
      </c>
      <c r="J2400" s="64" t="s">
        <v>7247</v>
      </c>
      <c r="L2400" s="64" t="s">
        <v>274</v>
      </c>
      <c r="N2400" s="64" t="s">
        <v>18</v>
      </c>
      <c r="O2400" s="66"/>
      <c r="P2400" s="66"/>
      <c r="T2400" s="66"/>
      <c r="U2400" s="65" t="s">
        <v>99</v>
      </c>
      <c r="V2400" s="65" t="s">
        <v>14413</v>
      </c>
      <c r="W2400" s="66"/>
      <c r="Y2400" s="66"/>
      <c r="Z2400" s="66"/>
      <c r="AA2400" s="65" t="s">
        <v>14382</v>
      </c>
      <c r="AQ2400" s="64">
        <v>54</v>
      </c>
      <c r="AV2400" s="66"/>
      <c r="AX2400" s="66"/>
      <c r="AY2400" s="67" t="s">
        <v>16797</v>
      </c>
      <c r="BE2400" s="66"/>
    </row>
    <row r="2401" spans="1:58">
      <c r="A2401" s="9" t="str">
        <f t="shared" si="117"/>
        <v>2026-01</v>
      </c>
      <c r="B2401" s="9" t="str">
        <f>_xlfn.XLOOKUP(I2401,过机服务商重量差!A:A,过机服务商重量差!G:G)</f>
        <v>小旋风</v>
      </c>
      <c r="C2401" s="9" t="str">
        <f>IF(N2401="FBA","主营产品",IF(N2401="专线","专线",LOOKUP(1,0/((G2401&gt;=提成标准!D:D)*(G2401&lt;提成标准!E:E)),提成标准!C:C)))</f>
        <v>快递大货</v>
      </c>
      <c r="D2401" s="9">
        <f t="shared" si="118"/>
        <v>68</v>
      </c>
      <c r="E2401" s="9">
        <f>_xlfn.XLOOKUP(C2401,提成标准!C:C,提成标准!H:H,"")</f>
        <v>0.1</v>
      </c>
      <c r="F2401" s="9">
        <f t="shared" si="119"/>
        <v>6.8</v>
      </c>
      <c r="G2401" s="9">
        <f>_xlfn.XLOOKUP(I2401,过机服务商重量差!A:A,过机服务商重量差!L:L)</f>
        <v>68</v>
      </c>
      <c r="H2401" s="9" t="str">
        <f ca="1">IFERROR(LOOKUP(1,0/((B2401=名单!B:B)*(VALUE(AY2401)&gt;=名单!E:E)*(VALUE(AY2401)&lt;=名单!G:G)*(AA2401="正常走货")),名单!H:H),"否")</f>
        <v>否</v>
      </c>
      <c r="I2401" s="64" t="s">
        <v>7248</v>
      </c>
      <c r="J2401" s="64" t="s">
        <v>7250</v>
      </c>
      <c r="L2401" s="64" t="s">
        <v>78</v>
      </c>
      <c r="N2401" s="64" t="s">
        <v>18</v>
      </c>
      <c r="O2401" s="66"/>
      <c r="P2401" s="66"/>
      <c r="T2401" s="66"/>
      <c r="U2401" s="65" t="s">
        <v>558</v>
      </c>
      <c r="V2401" s="65" t="s">
        <v>14413</v>
      </c>
      <c r="W2401" s="66"/>
      <c r="Y2401" s="66"/>
      <c r="Z2401" s="66"/>
      <c r="AA2401" s="65" t="s">
        <v>14382</v>
      </c>
      <c r="AQ2401" s="64">
        <v>68</v>
      </c>
      <c r="AU2401" s="66"/>
      <c r="AV2401" s="66"/>
      <c r="AX2401" s="66"/>
      <c r="AY2401" s="67" t="s">
        <v>16798</v>
      </c>
      <c r="BE2401" s="66"/>
      <c r="BF2401" s="66"/>
    </row>
    <row r="2402" spans="1:58">
      <c r="A2402" s="9" t="str">
        <f t="shared" si="117"/>
        <v>2026-01</v>
      </c>
      <c r="B2402" s="9" t="str">
        <f>_xlfn.XLOOKUP(I2402,过机服务商重量差!A:A,过机服务商重量差!G:G)</f>
        <v>无崖子</v>
      </c>
      <c r="C2402" s="9" t="str">
        <f>IF(N2402="FBA","主营产品",IF(N2402="专线","专线",LOOKUP(1,0/((G2402&gt;=提成标准!D:D)*(G2402&lt;提成标准!E:E)),提成标准!C:C)))</f>
        <v>快递小货</v>
      </c>
      <c r="D2402" s="9">
        <f t="shared" si="118"/>
        <v>1</v>
      </c>
      <c r="E2402" s="9">
        <f>_xlfn.XLOOKUP(C2402,提成标准!C:C,提成标准!H:H,"")</f>
        <v>2</v>
      </c>
      <c r="F2402" s="9">
        <f t="shared" si="119"/>
        <v>2</v>
      </c>
      <c r="G2402" s="9">
        <f>_xlfn.XLOOKUP(I2402,过机服务商重量差!A:A,过机服务商重量差!L:L)</f>
        <v>2.1</v>
      </c>
      <c r="H2402" s="9" t="str">
        <f ca="1">IFERROR(LOOKUP(1,0/((B2402=名单!B:B)*(VALUE(AY2402)&gt;=名单!E:E)*(VALUE(AY2402)&lt;=名单!G:G)*(AA2402="正常走货")),名单!H:H),"否")</f>
        <v>是</v>
      </c>
      <c r="I2402" s="64" t="s">
        <v>7251</v>
      </c>
      <c r="J2402" s="64" t="s">
        <v>7253</v>
      </c>
      <c r="L2402" s="65" t="s">
        <v>128</v>
      </c>
      <c r="N2402" s="65" t="s">
        <v>18</v>
      </c>
      <c r="O2402" s="66"/>
      <c r="P2402" s="66"/>
      <c r="T2402" s="66"/>
      <c r="U2402" s="65" t="s">
        <v>99</v>
      </c>
      <c r="V2402" s="64" t="s">
        <v>14413</v>
      </c>
      <c r="W2402" s="66"/>
      <c r="Y2402" s="66"/>
      <c r="Z2402" s="66"/>
      <c r="AA2402" s="65" t="s">
        <v>14382</v>
      </c>
      <c r="AQ2402" s="64">
        <v>225.54</v>
      </c>
      <c r="AU2402" s="66"/>
      <c r="AV2402" s="66"/>
      <c r="AW2402" s="66"/>
      <c r="AX2402" s="66"/>
      <c r="AY2402" s="67" t="s">
        <v>16799</v>
      </c>
      <c r="BE2402" s="66"/>
    </row>
    <row r="2403" spans="1:58">
      <c r="A2403" s="9" t="str">
        <f t="shared" si="117"/>
        <v>2026-01</v>
      </c>
      <c r="B2403" s="9" t="str">
        <f>_xlfn.XLOOKUP(I2403,过机服务商重量差!A:A,过机服务商重量差!G:G)</f>
        <v>无崖子</v>
      </c>
      <c r="C2403" s="9" t="str">
        <f>IF(N2403="FBA","主营产品",IF(N2403="专线","专线",LOOKUP(1,0/((G2403&gt;=提成标准!D:D)*(G2403&lt;提成标准!E:E)),提成标准!C:C)))</f>
        <v>快递小货</v>
      </c>
      <c r="D2403" s="9">
        <f t="shared" si="118"/>
        <v>1</v>
      </c>
      <c r="E2403" s="9">
        <f>_xlfn.XLOOKUP(C2403,提成标准!C:C,提成标准!H:H,"")</f>
        <v>2</v>
      </c>
      <c r="F2403" s="9">
        <f t="shared" si="119"/>
        <v>2</v>
      </c>
      <c r="G2403" s="9">
        <f>_xlfn.XLOOKUP(I2403,过机服务商重量差!A:A,过机服务商重量差!L:L)</f>
        <v>2.5</v>
      </c>
      <c r="H2403" s="9" t="str">
        <f ca="1">IFERROR(LOOKUP(1,0/((B2403=名单!B:B)*(VALUE(AY2403)&gt;=名单!E:E)*(VALUE(AY2403)&lt;=名单!G:G)*(AA2403="正常走货")),名单!H:H),"否")</f>
        <v>是</v>
      </c>
      <c r="I2403" s="64" t="s">
        <v>7254</v>
      </c>
      <c r="J2403" s="64" t="s">
        <v>7256</v>
      </c>
      <c r="L2403" s="65" t="s">
        <v>2864</v>
      </c>
      <c r="N2403" s="64" t="s">
        <v>18</v>
      </c>
      <c r="O2403" s="66"/>
      <c r="P2403" s="66"/>
      <c r="T2403" s="66"/>
      <c r="U2403" s="65" t="s">
        <v>292</v>
      </c>
      <c r="V2403" s="64" t="s">
        <v>14413</v>
      </c>
      <c r="W2403" s="66"/>
      <c r="Y2403" s="66"/>
      <c r="Z2403" s="66"/>
      <c r="AA2403" s="65" t="s">
        <v>14382</v>
      </c>
      <c r="AQ2403" s="64">
        <v>68.8</v>
      </c>
      <c r="AU2403" s="66"/>
      <c r="AV2403" s="66"/>
      <c r="AW2403" s="66"/>
      <c r="AX2403" s="66"/>
      <c r="AY2403" s="67" t="s">
        <v>16800</v>
      </c>
      <c r="BE2403" s="66"/>
    </row>
    <row r="2404" spans="1:58">
      <c r="A2404" s="9" t="str">
        <f t="shared" si="117"/>
        <v>2026-01</v>
      </c>
      <c r="B2404" s="9" t="str">
        <f>_xlfn.XLOOKUP(I2404,过机服务商重量差!A:A,过机服务商重量差!G:G)</f>
        <v>帅时莹</v>
      </c>
      <c r="C2404" s="9" t="str">
        <f>IF(N2404="FBA","主营产品",IF(N2404="专线","专线",LOOKUP(1,0/((G2404&gt;=提成标准!D:D)*(G2404&lt;提成标准!E:E)),提成标准!C:C)))</f>
        <v>快递大货</v>
      </c>
      <c r="D2404" s="9">
        <f t="shared" si="118"/>
        <v>135</v>
      </c>
      <c r="E2404" s="9">
        <f>_xlfn.XLOOKUP(C2404,提成标准!C:C,提成标准!H:H,"")</f>
        <v>0.1</v>
      </c>
      <c r="F2404" s="9">
        <f t="shared" si="119"/>
        <v>13.5</v>
      </c>
      <c r="G2404" s="9">
        <f>_xlfn.XLOOKUP(I2404,过机服务商重量差!A:A,过机服务商重量差!L:L)</f>
        <v>135</v>
      </c>
      <c r="H2404" s="9" t="str">
        <f ca="1">IFERROR(LOOKUP(1,0/((B2404=名单!B:B)*(VALUE(AY2404)&gt;=名单!E:E)*(VALUE(AY2404)&lt;=名单!G:G)*(AA2404="正常走货")),名单!H:H),"否")</f>
        <v>否</v>
      </c>
      <c r="I2404" s="64" t="s">
        <v>7257</v>
      </c>
      <c r="J2404" s="64" t="s">
        <v>7259</v>
      </c>
      <c r="L2404" s="65" t="s">
        <v>97</v>
      </c>
      <c r="N2404" s="64" t="s">
        <v>18</v>
      </c>
      <c r="O2404" s="66"/>
      <c r="P2404" s="66"/>
      <c r="T2404" s="66"/>
      <c r="U2404" s="65" t="s">
        <v>540</v>
      </c>
      <c r="V2404" s="64" t="s">
        <v>14413</v>
      </c>
      <c r="W2404" s="66"/>
      <c r="Y2404" s="66"/>
      <c r="Z2404" s="66"/>
      <c r="AA2404" s="65" t="s">
        <v>14382</v>
      </c>
      <c r="AQ2404" s="64">
        <v>212</v>
      </c>
      <c r="AU2404" s="66"/>
      <c r="AV2404" s="66"/>
      <c r="AW2404" s="66"/>
      <c r="AX2404" s="66"/>
      <c r="AY2404" s="67" t="s">
        <v>16801</v>
      </c>
      <c r="BE2404" s="66"/>
    </row>
    <row r="2405" spans="1:58">
      <c r="A2405" s="9" t="str">
        <f t="shared" si="117"/>
        <v>2026-01</v>
      </c>
      <c r="B2405" s="9" t="str">
        <f>_xlfn.XLOOKUP(I2405,过机服务商重量差!A:A,过机服务商重量差!G:G)</f>
        <v>玉麒麟</v>
      </c>
      <c r="C2405" s="9" t="str">
        <f>IF(N2405="FBA","主营产品",IF(N2405="专线","专线",LOOKUP(1,0/((G2405&gt;=提成标准!D:D)*(G2405&lt;提成标准!E:E)),提成标准!C:C)))</f>
        <v>快递小货</v>
      </c>
      <c r="D2405" s="9">
        <f t="shared" si="118"/>
        <v>1</v>
      </c>
      <c r="E2405" s="9">
        <f>_xlfn.XLOOKUP(C2405,提成标准!C:C,提成标准!H:H,"")</f>
        <v>2</v>
      </c>
      <c r="F2405" s="9">
        <f t="shared" si="119"/>
        <v>2</v>
      </c>
      <c r="G2405" s="9">
        <f>_xlfn.XLOOKUP(I2405,过机服务商重量差!A:A,过机服务商重量差!L:L)</f>
        <v>9</v>
      </c>
      <c r="H2405" s="9" t="str">
        <f ca="1">IFERROR(LOOKUP(1,0/((B2405=名单!B:B)*(VALUE(AY2405)&gt;=名单!E:E)*(VALUE(AY2405)&lt;=名单!G:G)*(AA2405="正常走货")),名单!H:H),"否")</f>
        <v>否</v>
      </c>
      <c r="I2405" s="64" t="s">
        <v>7260</v>
      </c>
      <c r="J2405" s="64" t="s">
        <v>7262</v>
      </c>
      <c r="L2405" s="65" t="s">
        <v>17</v>
      </c>
      <c r="N2405" s="64" t="s">
        <v>18</v>
      </c>
      <c r="O2405" s="66"/>
      <c r="P2405" s="66"/>
      <c r="T2405" s="66"/>
      <c r="U2405" s="65" t="s">
        <v>1269</v>
      </c>
      <c r="V2405" s="65" t="s">
        <v>14389</v>
      </c>
      <c r="W2405" s="66"/>
      <c r="Y2405" s="66"/>
      <c r="Z2405" s="66"/>
      <c r="AA2405" s="65" t="s">
        <v>14437</v>
      </c>
      <c r="AQ2405" s="64">
        <v>0</v>
      </c>
      <c r="AU2405" s="66"/>
      <c r="AV2405" s="66"/>
      <c r="AW2405" s="66"/>
      <c r="AX2405" s="66"/>
      <c r="AY2405" s="67" t="s">
        <v>16802</v>
      </c>
      <c r="BE2405" s="66"/>
    </row>
    <row r="2406" spans="1:58">
      <c r="A2406" s="9" t="str">
        <f t="shared" si="117"/>
        <v>2026-01</v>
      </c>
      <c r="B2406" s="9" t="str">
        <f>_xlfn.XLOOKUP(I2406,过机服务商重量差!A:A,过机服务商重量差!G:G)</f>
        <v>玉麒麟</v>
      </c>
      <c r="C2406" s="9" t="str">
        <f>IF(N2406="FBA","主营产品",IF(N2406="专线","专线",LOOKUP(1,0/((G2406&gt;=提成标准!D:D)*(G2406&lt;提成标准!E:E)),提成标准!C:C)))</f>
        <v>快递大货</v>
      </c>
      <c r="D2406" s="9">
        <f t="shared" si="118"/>
        <v>66</v>
      </c>
      <c r="E2406" s="9">
        <f>_xlfn.XLOOKUP(C2406,提成标准!C:C,提成标准!H:H,"")</f>
        <v>0.1</v>
      </c>
      <c r="F2406" s="9">
        <f t="shared" si="119"/>
        <v>6.6</v>
      </c>
      <c r="G2406" s="9">
        <f>_xlfn.XLOOKUP(I2406,过机服务商重量差!A:A,过机服务商重量差!L:L)</f>
        <v>66</v>
      </c>
      <c r="H2406" s="9" t="str">
        <f ca="1">IFERROR(LOOKUP(1,0/((B2406=名单!B:B)*(VALUE(AY2406)&gt;=名单!E:E)*(VALUE(AY2406)&lt;=名单!G:G)*(AA2406="正常走货")),名单!H:H),"否")</f>
        <v>否</v>
      </c>
      <c r="I2406" s="64" t="s">
        <v>7263</v>
      </c>
      <c r="J2406" s="64" t="s">
        <v>7265</v>
      </c>
      <c r="L2406" s="65" t="s">
        <v>17</v>
      </c>
      <c r="N2406" s="64" t="s">
        <v>18</v>
      </c>
      <c r="O2406" s="66"/>
      <c r="P2406" s="66"/>
      <c r="T2406" s="66"/>
      <c r="U2406" s="65" t="s">
        <v>227</v>
      </c>
      <c r="V2406" s="65" t="s">
        <v>14413</v>
      </c>
      <c r="W2406" s="66"/>
      <c r="Y2406" s="66"/>
      <c r="Z2406" s="66"/>
      <c r="AA2406" s="65" t="s">
        <v>14382</v>
      </c>
      <c r="AQ2406" s="64">
        <v>141.4</v>
      </c>
      <c r="AU2406" s="66"/>
      <c r="AV2406" s="66"/>
      <c r="AW2406" s="66"/>
      <c r="AX2406" s="66"/>
      <c r="AY2406" s="67" t="s">
        <v>16803</v>
      </c>
      <c r="BE2406" s="66"/>
    </row>
    <row r="2407" spans="1:58">
      <c r="A2407" s="9" t="str">
        <f t="shared" si="117"/>
        <v>2026-01</v>
      </c>
      <c r="B2407" s="9" t="str">
        <f>_xlfn.XLOOKUP(I2407,过机服务商重量差!A:A,过机服务商重量差!G:G)</f>
        <v>玉麒麟</v>
      </c>
      <c r="C2407" s="9" t="str">
        <f>IF(N2407="FBA","主营产品",IF(N2407="专线","专线",LOOKUP(1,0/((G2407&gt;=提成标准!D:D)*(G2407&lt;提成标准!E:E)),提成标准!C:C)))</f>
        <v>快递小货</v>
      </c>
      <c r="D2407" s="9">
        <f t="shared" si="118"/>
        <v>1</v>
      </c>
      <c r="E2407" s="9">
        <f>_xlfn.XLOOKUP(C2407,提成标准!C:C,提成标准!H:H,"")</f>
        <v>2</v>
      </c>
      <c r="F2407" s="9">
        <f t="shared" si="119"/>
        <v>2</v>
      </c>
      <c r="G2407" s="9">
        <f>_xlfn.XLOOKUP(I2407,过机服务商重量差!A:A,过机服务商重量差!L:L)</f>
        <v>8</v>
      </c>
      <c r="H2407" s="9" t="str">
        <f ca="1">IFERROR(LOOKUP(1,0/((B2407=名单!B:B)*(VALUE(AY2407)&gt;=名单!E:E)*(VALUE(AY2407)&lt;=名单!G:G)*(AA2407="正常走货")),名单!H:H),"否")</f>
        <v>否</v>
      </c>
      <c r="I2407" s="64" t="s">
        <v>7266</v>
      </c>
      <c r="J2407" s="64" t="s">
        <v>7268</v>
      </c>
      <c r="L2407" s="65" t="s">
        <v>17</v>
      </c>
      <c r="N2407" s="64" t="s">
        <v>18</v>
      </c>
      <c r="O2407" s="66"/>
      <c r="P2407" s="66"/>
      <c r="T2407" s="66"/>
      <c r="U2407" s="65" t="s">
        <v>540</v>
      </c>
      <c r="V2407" s="65" t="s">
        <v>14413</v>
      </c>
      <c r="W2407" s="66"/>
      <c r="Y2407" s="66"/>
      <c r="Z2407" s="66"/>
      <c r="AA2407" s="65" t="s">
        <v>14382</v>
      </c>
      <c r="AQ2407" s="64">
        <v>35.8</v>
      </c>
      <c r="AV2407" s="66"/>
      <c r="AX2407" s="66"/>
      <c r="AY2407" s="67" t="s">
        <v>16804</v>
      </c>
      <c r="BE2407" s="66"/>
    </row>
    <row r="2408" spans="1:58">
      <c r="A2408" s="9" t="str">
        <f t="shared" si="117"/>
        <v>2026-01</v>
      </c>
      <c r="B2408" s="9" t="str">
        <f>_xlfn.XLOOKUP(I2408,过机服务商重量差!A:A,过机服务商重量差!G:G)</f>
        <v>007</v>
      </c>
      <c r="C2408" s="9" t="str">
        <f>IF(N2408="FBA","主营产品",IF(N2408="专线","专线",LOOKUP(1,0/((G2408&gt;=提成标准!D:D)*(G2408&lt;提成标准!E:E)),提成标准!C:C)))</f>
        <v>快递大货</v>
      </c>
      <c r="D2408" s="9">
        <f t="shared" si="118"/>
        <v>925</v>
      </c>
      <c r="E2408" s="9">
        <f>_xlfn.XLOOKUP(C2408,提成标准!C:C,提成标准!H:H,"")</f>
        <v>0.1</v>
      </c>
      <c r="F2408" s="9">
        <f t="shared" si="119"/>
        <v>92.5</v>
      </c>
      <c r="G2408" s="9">
        <f>_xlfn.XLOOKUP(I2408,过机服务商重量差!A:A,过机服务商重量差!L:L)</f>
        <v>925</v>
      </c>
      <c r="H2408" s="9" t="str">
        <f ca="1">IFERROR(LOOKUP(1,0/((B2408=名单!B:B)*(VALUE(AY2408)&gt;=名单!E:E)*(VALUE(AY2408)&lt;=名单!G:G)*(AA2408="正常走货")),名单!H:H),"否")</f>
        <v>否</v>
      </c>
      <c r="I2408" s="64" t="s">
        <v>7269</v>
      </c>
      <c r="J2408" s="64" t="s">
        <v>2787</v>
      </c>
      <c r="L2408" s="65" t="s">
        <v>7271</v>
      </c>
      <c r="N2408" s="64" t="s">
        <v>18</v>
      </c>
      <c r="O2408" s="66"/>
      <c r="P2408" s="66"/>
      <c r="T2408" s="66"/>
      <c r="U2408" s="65" t="s">
        <v>7272</v>
      </c>
      <c r="V2408" s="65" t="s">
        <v>14581</v>
      </c>
      <c r="W2408" s="66"/>
      <c r="Y2408" s="66"/>
      <c r="Z2408" s="66"/>
      <c r="AA2408" s="65" t="s">
        <v>14382</v>
      </c>
      <c r="AQ2408" s="64">
        <v>300</v>
      </c>
      <c r="AV2408" s="66"/>
      <c r="AX2408" s="66"/>
      <c r="AY2408" s="67" t="s">
        <v>16805</v>
      </c>
      <c r="BE2408" s="66"/>
    </row>
    <row r="2409" spans="1:58">
      <c r="A2409" s="9" t="str">
        <f t="shared" si="117"/>
        <v>2026-01</v>
      </c>
      <c r="B2409" s="9" t="str">
        <f>_xlfn.XLOOKUP(I2409,过机服务商重量差!A:A,过机服务商重量差!G:G)</f>
        <v>风清扬</v>
      </c>
      <c r="C2409" s="9" t="str">
        <f>IF(N2409="FBA","主营产品",IF(N2409="专线","专线",LOOKUP(1,0/((G2409&gt;=提成标准!D:D)*(G2409&lt;提成标准!E:E)),提成标准!C:C)))</f>
        <v>快递大货</v>
      </c>
      <c r="D2409" s="9">
        <f t="shared" si="118"/>
        <v>58</v>
      </c>
      <c r="E2409" s="9">
        <f>_xlfn.XLOOKUP(C2409,提成标准!C:C,提成标准!H:H,"")</f>
        <v>0.1</v>
      </c>
      <c r="F2409" s="9">
        <f t="shared" si="119"/>
        <v>5.8</v>
      </c>
      <c r="G2409" s="9">
        <f>_xlfn.XLOOKUP(I2409,过机服务商重量差!A:A,过机服务商重量差!L:L)</f>
        <v>58</v>
      </c>
      <c r="H2409" s="9" t="str">
        <f ca="1">IFERROR(LOOKUP(1,0/((B2409=名单!B:B)*(VALUE(AY2409)&gt;=名单!E:E)*(VALUE(AY2409)&lt;=名单!G:G)*(AA2409="正常走货")),名单!H:H),"否")</f>
        <v>否</v>
      </c>
      <c r="I2409" s="64" t="s">
        <v>7273</v>
      </c>
      <c r="J2409" s="64" t="s">
        <v>7275</v>
      </c>
      <c r="L2409" s="65" t="s">
        <v>332</v>
      </c>
      <c r="N2409" s="64" t="s">
        <v>18</v>
      </c>
      <c r="O2409" s="66"/>
      <c r="P2409" s="66"/>
      <c r="T2409" s="66"/>
      <c r="U2409" s="65" t="s">
        <v>421</v>
      </c>
      <c r="V2409" s="65" t="s">
        <v>14385</v>
      </c>
      <c r="W2409" s="66"/>
      <c r="Y2409" s="66"/>
      <c r="Z2409" s="66"/>
      <c r="AA2409" s="65" t="s">
        <v>14382</v>
      </c>
      <c r="AQ2409" s="64">
        <v>0</v>
      </c>
      <c r="AV2409" s="66"/>
      <c r="AX2409" s="66"/>
      <c r="AY2409" s="67" t="s">
        <v>16806</v>
      </c>
      <c r="BE2409" s="66"/>
    </row>
    <row r="2410" spans="1:58">
      <c r="A2410" s="9" t="str">
        <f t="shared" si="117"/>
        <v>2026-01</v>
      </c>
      <c r="B2410" s="9" t="str">
        <f>_xlfn.XLOOKUP(I2410,过机服务商重量差!A:A,过机服务商重量差!G:G)</f>
        <v>玉麒麟</v>
      </c>
      <c r="C2410" s="9" t="str">
        <f>IF(N2410="FBA","主营产品",IF(N2410="专线","专线",LOOKUP(1,0/((G2410&gt;=提成标准!D:D)*(G2410&lt;提成标准!E:E)),提成标准!C:C)))</f>
        <v>快递小货</v>
      </c>
      <c r="D2410" s="9">
        <f t="shared" si="118"/>
        <v>1</v>
      </c>
      <c r="E2410" s="9">
        <f>_xlfn.XLOOKUP(C2410,提成标准!C:C,提成标准!H:H,"")</f>
        <v>2</v>
      </c>
      <c r="F2410" s="9">
        <f t="shared" si="119"/>
        <v>2</v>
      </c>
      <c r="G2410" s="9">
        <f>_xlfn.XLOOKUP(I2410,过机服务商重量差!A:A,过机服务商重量差!L:L)</f>
        <v>9</v>
      </c>
      <c r="H2410" s="9" t="str">
        <f ca="1">IFERROR(LOOKUP(1,0/((B2410=名单!B:B)*(VALUE(AY2410)&gt;=名单!E:E)*(VALUE(AY2410)&lt;=名单!G:G)*(AA2410="正常走货")),名单!H:H),"否")</f>
        <v>否</v>
      </c>
      <c r="I2410" s="64" t="s">
        <v>7276</v>
      </c>
      <c r="J2410" s="64" t="s">
        <v>7278</v>
      </c>
      <c r="L2410" s="65" t="s">
        <v>17</v>
      </c>
      <c r="N2410" s="64" t="s">
        <v>18</v>
      </c>
      <c r="O2410" s="66"/>
      <c r="P2410" s="66"/>
      <c r="T2410" s="66"/>
      <c r="U2410" s="65" t="s">
        <v>145</v>
      </c>
      <c r="V2410" s="65" t="s">
        <v>14410</v>
      </c>
      <c r="W2410" s="66"/>
      <c r="Y2410" s="66"/>
      <c r="Z2410" s="66"/>
      <c r="AA2410" s="65" t="s">
        <v>14382</v>
      </c>
      <c r="AQ2410" s="64">
        <v>150.6</v>
      </c>
      <c r="AV2410" s="66"/>
      <c r="AX2410" s="66"/>
      <c r="AY2410" s="67" t="s">
        <v>16807</v>
      </c>
      <c r="BC2410" s="66"/>
      <c r="BE2410" s="66"/>
    </row>
    <row r="2411" spans="1:58">
      <c r="A2411" s="9" t="str">
        <f t="shared" si="117"/>
        <v>2026-01</v>
      </c>
      <c r="B2411" s="9" t="str">
        <f>_xlfn.XLOOKUP(I2411,过机服务商重量差!A:A,过机服务商重量差!G:G)</f>
        <v>玉麒麟</v>
      </c>
      <c r="C2411" s="9" t="str">
        <f>IF(N2411="FBA","主营产品",IF(N2411="专线","专线",LOOKUP(1,0/((G2411&gt;=提成标准!D:D)*(G2411&lt;提成标准!E:E)),提成标准!C:C)))</f>
        <v>快递小货</v>
      </c>
      <c r="D2411" s="9">
        <f t="shared" si="118"/>
        <v>1</v>
      </c>
      <c r="E2411" s="9">
        <f>_xlfn.XLOOKUP(C2411,提成标准!C:C,提成标准!H:H,"")</f>
        <v>2</v>
      </c>
      <c r="F2411" s="9">
        <f t="shared" si="119"/>
        <v>2</v>
      </c>
      <c r="G2411" s="9">
        <f>_xlfn.XLOOKUP(I2411,过机服务商重量差!A:A,过机服务商重量差!L:L)</f>
        <v>1.5</v>
      </c>
      <c r="H2411" s="9" t="str">
        <f ca="1">IFERROR(LOOKUP(1,0/((B2411=名单!B:B)*(VALUE(AY2411)&gt;=名单!E:E)*(VALUE(AY2411)&lt;=名单!G:G)*(AA2411="正常走货")),名单!H:H),"否")</f>
        <v>否</v>
      </c>
      <c r="I2411" s="64" t="s">
        <v>7279</v>
      </c>
      <c r="J2411" s="64" t="s">
        <v>7281</v>
      </c>
      <c r="L2411" s="65" t="s">
        <v>17</v>
      </c>
      <c r="N2411" s="64" t="s">
        <v>18</v>
      </c>
      <c r="O2411" s="66"/>
      <c r="P2411" s="66"/>
      <c r="T2411" s="66"/>
      <c r="U2411" s="65" t="s">
        <v>454</v>
      </c>
      <c r="V2411" s="65" t="s">
        <v>14410</v>
      </c>
      <c r="W2411" s="66"/>
      <c r="Y2411" s="66"/>
      <c r="Z2411" s="66"/>
      <c r="AA2411" s="65" t="s">
        <v>14382</v>
      </c>
      <c r="AQ2411" s="64">
        <v>99.8</v>
      </c>
      <c r="AV2411" s="66"/>
      <c r="AX2411" s="66"/>
      <c r="AY2411" s="67" t="s">
        <v>16808</v>
      </c>
      <c r="BE2411" s="66"/>
    </row>
    <row r="2412" spans="1:58">
      <c r="A2412" s="9" t="str">
        <f t="shared" si="117"/>
        <v>2026-01</v>
      </c>
      <c r="B2412" s="9" t="str">
        <f>_xlfn.XLOOKUP(I2412,过机服务商重量差!A:A,过机服务商重量差!G:G)</f>
        <v>玉麒麟</v>
      </c>
      <c r="C2412" s="9" t="str">
        <f>IF(N2412="FBA","主营产品",IF(N2412="专线","专线",LOOKUP(1,0/((G2412&gt;=提成标准!D:D)*(G2412&lt;提成标准!E:E)),提成标准!C:C)))</f>
        <v>快递小货</v>
      </c>
      <c r="D2412" s="9">
        <f t="shared" si="118"/>
        <v>1</v>
      </c>
      <c r="E2412" s="9">
        <f>_xlfn.XLOOKUP(C2412,提成标准!C:C,提成标准!H:H,"")</f>
        <v>2</v>
      </c>
      <c r="F2412" s="9">
        <f t="shared" si="119"/>
        <v>2</v>
      </c>
      <c r="G2412" s="9">
        <f>_xlfn.XLOOKUP(I2412,过机服务商重量差!A:A,过机服务商重量差!L:L)</f>
        <v>0.5</v>
      </c>
      <c r="H2412" s="9" t="str">
        <f ca="1">IFERROR(LOOKUP(1,0/((B2412=名单!B:B)*(VALUE(AY2412)&gt;=名单!E:E)*(VALUE(AY2412)&lt;=名单!G:G)*(AA2412="正常走货")),名单!H:H),"否")</f>
        <v>否</v>
      </c>
      <c r="I2412" s="64" t="s">
        <v>7282</v>
      </c>
      <c r="J2412" s="64" t="s">
        <v>7284</v>
      </c>
      <c r="L2412" s="65" t="s">
        <v>17</v>
      </c>
      <c r="N2412" s="64" t="s">
        <v>18</v>
      </c>
      <c r="O2412" s="66"/>
      <c r="P2412" s="66"/>
      <c r="T2412" s="66"/>
      <c r="U2412" s="65" t="s">
        <v>215</v>
      </c>
      <c r="V2412" s="65" t="s">
        <v>14381</v>
      </c>
      <c r="W2412" s="66"/>
      <c r="Y2412" s="66"/>
      <c r="Z2412" s="66"/>
      <c r="AA2412" s="65" t="s">
        <v>14382</v>
      </c>
      <c r="AQ2412" s="64">
        <v>40.6</v>
      </c>
      <c r="AV2412" s="66"/>
      <c r="AX2412" s="66"/>
      <c r="AY2412" s="67" t="s">
        <v>16809</v>
      </c>
      <c r="BC2412" s="66"/>
      <c r="BE2412" s="66"/>
    </row>
    <row r="2413" spans="1:58">
      <c r="A2413" s="9" t="str">
        <f t="shared" si="117"/>
        <v>2026-01</v>
      </c>
      <c r="B2413" s="9" t="str">
        <f>_xlfn.XLOOKUP(I2413,过机服务商重量差!A:A,过机服务商重量差!G:G)</f>
        <v>玉麒麟</v>
      </c>
      <c r="C2413" s="9" t="str">
        <f>IF(N2413="FBA","主营产品",IF(N2413="专线","专线",LOOKUP(1,0/((G2413&gt;=提成标准!D:D)*(G2413&lt;提成标准!E:E)),提成标准!C:C)))</f>
        <v>快递小货</v>
      </c>
      <c r="D2413" s="9">
        <f t="shared" si="118"/>
        <v>1</v>
      </c>
      <c r="E2413" s="9">
        <f>_xlfn.XLOOKUP(C2413,提成标准!C:C,提成标准!H:H,"")</f>
        <v>2</v>
      </c>
      <c r="F2413" s="9">
        <f t="shared" si="119"/>
        <v>2</v>
      </c>
      <c r="G2413" s="9">
        <f>_xlfn.XLOOKUP(I2413,过机服务商重量差!A:A,过机服务商重量差!L:L)</f>
        <v>18</v>
      </c>
      <c r="H2413" s="9" t="str">
        <f ca="1">IFERROR(LOOKUP(1,0/((B2413=名单!B:B)*(VALUE(AY2413)&gt;=名单!E:E)*(VALUE(AY2413)&lt;=名单!G:G)*(AA2413="正常走货")),名单!H:H),"否")</f>
        <v>否</v>
      </c>
      <c r="I2413" s="64" t="s">
        <v>7285</v>
      </c>
      <c r="J2413" s="64" t="s">
        <v>7287</v>
      </c>
      <c r="L2413" s="65" t="s">
        <v>17</v>
      </c>
      <c r="N2413" s="64" t="s">
        <v>18</v>
      </c>
      <c r="O2413" s="66"/>
      <c r="P2413" s="66"/>
      <c r="T2413" s="66"/>
      <c r="U2413" s="65" t="s">
        <v>288</v>
      </c>
      <c r="V2413" s="65" t="s">
        <v>14413</v>
      </c>
      <c r="W2413" s="66"/>
      <c r="Y2413" s="66"/>
      <c r="Z2413" s="66"/>
      <c r="AA2413" s="65" t="s">
        <v>14382</v>
      </c>
      <c r="AQ2413" s="64">
        <v>-11</v>
      </c>
      <c r="AU2413" s="66"/>
      <c r="AV2413" s="66"/>
      <c r="AW2413" s="66"/>
      <c r="AX2413" s="66"/>
      <c r="AY2413" s="67" t="s">
        <v>16810</v>
      </c>
      <c r="BE2413" s="66"/>
    </row>
    <row r="2414" spans="1:58">
      <c r="A2414" s="9" t="str">
        <f t="shared" si="117"/>
        <v>2026-01</v>
      </c>
      <c r="B2414" s="9" t="str">
        <f>_xlfn.XLOOKUP(I2414,过机服务商重量差!A:A,过机服务商重量差!G:G)</f>
        <v>小旋风</v>
      </c>
      <c r="C2414" s="9" t="str">
        <f>IF(N2414="FBA","主营产品",IF(N2414="专线","专线",LOOKUP(1,0/((G2414&gt;=提成标准!D:D)*(G2414&lt;提成标准!E:E)),提成标准!C:C)))</f>
        <v>快递大货</v>
      </c>
      <c r="D2414" s="9">
        <f t="shared" si="118"/>
        <v>42</v>
      </c>
      <c r="E2414" s="9">
        <f>_xlfn.XLOOKUP(C2414,提成标准!C:C,提成标准!H:H,"")</f>
        <v>0.1</v>
      </c>
      <c r="F2414" s="9">
        <f t="shared" si="119"/>
        <v>4.2</v>
      </c>
      <c r="G2414" s="9">
        <f>_xlfn.XLOOKUP(I2414,过机服务商重量差!A:A,过机服务商重量差!L:L)</f>
        <v>42</v>
      </c>
      <c r="H2414" s="9" t="str">
        <f ca="1">IFERROR(LOOKUP(1,0/((B2414=名单!B:B)*(VALUE(AY2414)&gt;=名单!E:E)*(VALUE(AY2414)&lt;=名单!G:G)*(AA2414="正常走货")),名单!H:H),"否")</f>
        <v>否</v>
      </c>
      <c r="I2414" s="64" t="s">
        <v>7288</v>
      </c>
      <c r="J2414" s="64" t="s">
        <v>7290</v>
      </c>
      <c r="L2414" s="65" t="s">
        <v>3059</v>
      </c>
      <c r="N2414" s="64" t="s">
        <v>18</v>
      </c>
      <c r="O2414" s="66"/>
      <c r="P2414" s="66"/>
      <c r="T2414" s="66"/>
      <c r="U2414" s="65" t="s">
        <v>215</v>
      </c>
      <c r="V2414" s="65" t="s">
        <v>14381</v>
      </c>
      <c r="W2414" s="66"/>
      <c r="Y2414" s="66"/>
      <c r="Z2414" s="66"/>
      <c r="AA2414" s="65" t="s">
        <v>14382</v>
      </c>
      <c r="AQ2414" s="64">
        <v>420</v>
      </c>
      <c r="AV2414" s="66"/>
      <c r="AX2414" s="66"/>
      <c r="AY2414" s="67" t="s">
        <v>16811</v>
      </c>
      <c r="BE2414" s="66"/>
    </row>
    <row r="2415" spans="1:58">
      <c r="A2415" s="9" t="str">
        <f t="shared" si="117"/>
        <v>2026-01</v>
      </c>
      <c r="B2415" s="9" t="str">
        <f>_xlfn.XLOOKUP(I2415,过机服务商重量差!A:A,过机服务商重量差!G:G)</f>
        <v>帅时莹</v>
      </c>
      <c r="C2415" s="9" t="str">
        <f>IF(N2415="FBA","主营产品",IF(N2415="专线","专线",LOOKUP(1,0/((G2415&gt;=提成标准!D:D)*(G2415&lt;提成标准!E:E)),提成标准!C:C)))</f>
        <v>快递大货</v>
      </c>
      <c r="D2415" s="9">
        <f t="shared" si="118"/>
        <v>22</v>
      </c>
      <c r="E2415" s="9">
        <f>_xlfn.XLOOKUP(C2415,提成标准!C:C,提成标准!H:H,"")</f>
        <v>0.1</v>
      </c>
      <c r="F2415" s="9">
        <f t="shared" si="119"/>
        <v>2.2</v>
      </c>
      <c r="G2415" s="9">
        <f>_xlfn.XLOOKUP(I2415,过机服务商重量差!A:A,过机服务商重量差!L:L)</f>
        <v>22</v>
      </c>
      <c r="H2415" s="9" t="str">
        <f ca="1">IFERROR(LOOKUP(1,0/((B2415=名单!B:B)*(VALUE(AY2415)&gt;=名单!E:E)*(VALUE(AY2415)&lt;=名单!G:G)*(AA2415="正常走货")),名单!H:H),"否")</f>
        <v>否</v>
      </c>
      <c r="I2415" s="64" t="s">
        <v>7291</v>
      </c>
      <c r="J2415" s="64" t="s">
        <v>7293</v>
      </c>
      <c r="L2415" s="65" t="s">
        <v>1184</v>
      </c>
      <c r="N2415" s="64" t="s">
        <v>18</v>
      </c>
      <c r="O2415" s="66"/>
      <c r="P2415" s="66"/>
      <c r="T2415" s="66"/>
      <c r="U2415" s="65" t="s">
        <v>442</v>
      </c>
      <c r="V2415" s="65" t="s">
        <v>14413</v>
      </c>
      <c r="W2415" s="66"/>
      <c r="Y2415" s="66"/>
      <c r="Z2415" s="66"/>
      <c r="AA2415" s="65" t="s">
        <v>14382</v>
      </c>
      <c r="AQ2415" s="64">
        <v>132</v>
      </c>
      <c r="AU2415" s="66"/>
      <c r="AV2415" s="66"/>
      <c r="AW2415" s="66"/>
      <c r="AX2415" s="66"/>
      <c r="AY2415" s="67" t="s">
        <v>16812</v>
      </c>
      <c r="BE2415" s="66"/>
    </row>
    <row r="2416" spans="1:58">
      <c r="A2416" s="9" t="str">
        <f t="shared" si="117"/>
        <v>2026-01</v>
      </c>
      <c r="B2416" s="9" t="str">
        <f>_xlfn.XLOOKUP(I2416,过机服务商重量差!A:A,过机服务商重量差!G:G)</f>
        <v>帅时莹</v>
      </c>
      <c r="C2416" s="9" t="str">
        <f>IF(N2416="FBA","主营产品",IF(N2416="专线","专线",LOOKUP(1,0/((G2416&gt;=提成标准!D:D)*(G2416&lt;提成标准!E:E)),提成标准!C:C)))</f>
        <v>快递小货</v>
      </c>
      <c r="D2416" s="9">
        <f t="shared" si="118"/>
        <v>1</v>
      </c>
      <c r="E2416" s="9">
        <f>_xlfn.XLOOKUP(C2416,提成标准!C:C,提成标准!H:H,"")</f>
        <v>2</v>
      </c>
      <c r="F2416" s="9">
        <f t="shared" si="119"/>
        <v>2</v>
      </c>
      <c r="G2416" s="9">
        <f>_xlfn.XLOOKUP(I2416,过机服务商重量差!A:A,过机服务商重量差!L:L)</f>
        <v>1</v>
      </c>
      <c r="H2416" s="9" t="str">
        <f ca="1">IFERROR(LOOKUP(1,0/((B2416=名单!B:B)*(VALUE(AY2416)&gt;=名单!E:E)*(VALUE(AY2416)&lt;=名单!G:G)*(AA2416="正常走货")),名单!H:H),"否")</f>
        <v>否</v>
      </c>
      <c r="I2416" s="64" t="s">
        <v>7294</v>
      </c>
      <c r="J2416" s="64" t="s">
        <v>7296</v>
      </c>
      <c r="L2416" s="65" t="s">
        <v>586</v>
      </c>
      <c r="N2416" s="64" t="s">
        <v>18</v>
      </c>
      <c r="O2416" s="66"/>
      <c r="P2416" s="66"/>
      <c r="T2416" s="66"/>
      <c r="U2416" s="65" t="s">
        <v>442</v>
      </c>
      <c r="V2416" s="65" t="s">
        <v>14413</v>
      </c>
      <c r="W2416" s="66"/>
      <c r="Y2416" s="66"/>
      <c r="Z2416" s="66"/>
      <c r="AA2416" s="65" t="s">
        <v>14382</v>
      </c>
      <c r="AQ2416" s="64">
        <v>41.21</v>
      </c>
      <c r="AV2416" s="66"/>
      <c r="AX2416" s="66"/>
      <c r="AY2416" s="67" t="s">
        <v>16813</v>
      </c>
      <c r="BC2416" s="66"/>
      <c r="BE2416" s="66"/>
    </row>
    <row r="2417" spans="1:58">
      <c r="A2417" s="9" t="str">
        <f t="shared" si="117"/>
        <v>2026-01</v>
      </c>
      <c r="B2417" s="9" t="str">
        <f>_xlfn.XLOOKUP(I2417,过机服务商重量差!A:A,过机服务商重量差!G:G)</f>
        <v>风清扬</v>
      </c>
      <c r="C2417" s="9" t="str">
        <f>IF(N2417="FBA","主营产品",IF(N2417="专线","专线",LOOKUP(1,0/((G2417&gt;=提成标准!D:D)*(G2417&lt;提成标准!E:E)),提成标准!C:C)))</f>
        <v>快递大货</v>
      </c>
      <c r="D2417" s="9">
        <f t="shared" si="118"/>
        <v>21</v>
      </c>
      <c r="E2417" s="9">
        <f>_xlfn.XLOOKUP(C2417,提成标准!C:C,提成标准!H:H,"")</f>
        <v>0.1</v>
      </c>
      <c r="F2417" s="9">
        <f t="shared" si="119"/>
        <v>2.1</v>
      </c>
      <c r="G2417" s="9">
        <f>_xlfn.XLOOKUP(I2417,过机服务商重量差!A:A,过机服务商重量差!L:L)</f>
        <v>21</v>
      </c>
      <c r="H2417" s="9" t="str">
        <f ca="1">IFERROR(LOOKUP(1,0/((B2417=名单!B:B)*(VALUE(AY2417)&gt;=名单!E:E)*(VALUE(AY2417)&lt;=名单!G:G)*(AA2417="正常走货")),名单!H:H),"否")</f>
        <v>否</v>
      </c>
      <c r="I2417" s="64" t="s">
        <v>7297</v>
      </c>
      <c r="J2417" s="64" t="s">
        <v>50</v>
      </c>
      <c r="L2417" s="65" t="s">
        <v>51</v>
      </c>
      <c r="N2417" s="64" t="s">
        <v>18</v>
      </c>
      <c r="O2417" s="66"/>
      <c r="P2417" s="66"/>
      <c r="T2417" s="66"/>
      <c r="U2417" s="65" t="s">
        <v>1218</v>
      </c>
      <c r="V2417" s="65" t="s">
        <v>14581</v>
      </c>
      <c r="W2417" s="66"/>
      <c r="Y2417" s="66"/>
      <c r="Z2417" s="66"/>
      <c r="AA2417" s="65" t="s">
        <v>14382</v>
      </c>
      <c r="AQ2417" s="64">
        <v>46.2</v>
      </c>
      <c r="AV2417" s="66"/>
      <c r="AX2417" s="66"/>
      <c r="AY2417" s="67" t="s">
        <v>16814</v>
      </c>
      <c r="BE2417" s="66"/>
    </row>
    <row r="2418" spans="1:58">
      <c r="A2418" s="9" t="str">
        <f t="shared" si="117"/>
        <v>2026-01</v>
      </c>
      <c r="B2418" s="9" t="str">
        <f>_xlfn.XLOOKUP(I2418,过机服务商重量差!A:A,过机服务商重量差!G:G)</f>
        <v>风清扬</v>
      </c>
      <c r="C2418" s="9" t="str">
        <f>IF(N2418="FBA","主营产品",IF(N2418="专线","专线",LOOKUP(1,0/((G2418&gt;=提成标准!D:D)*(G2418&lt;提成标准!E:E)),提成标准!C:C)))</f>
        <v>快递大货</v>
      </c>
      <c r="D2418" s="9">
        <f t="shared" si="118"/>
        <v>21</v>
      </c>
      <c r="E2418" s="9">
        <f>_xlfn.XLOOKUP(C2418,提成标准!C:C,提成标准!H:H,"")</f>
        <v>0.1</v>
      </c>
      <c r="F2418" s="9">
        <f t="shared" si="119"/>
        <v>2.1</v>
      </c>
      <c r="G2418" s="9">
        <f>_xlfn.XLOOKUP(I2418,过机服务商重量差!A:A,过机服务商重量差!L:L)</f>
        <v>21</v>
      </c>
      <c r="H2418" s="9" t="str">
        <f ca="1">IFERROR(LOOKUP(1,0/((B2418=名单!B:B)*(VALUE(AY2418)&gt;=名单!E:E)*(VALUE(AY2418)&lt;=名单!G:G)*(AA2418="正常走货")),名单!H:H),"否")</f>
        <v>否</v>
      </c>
      <c r="I2418" s="64" t="s">
        <v>7299</v>
      </c>
      <c r="J2418" s="64" t="s">
        <v>50</v>
      </c>
      <c r="L2418" s="65" t="s">
        <v>51</v>
      </c>
      <c r="N2418" s="64" t="s">
        <v>18</v>
      </c>
      <c r="O2418" s="66"/>
      <c r="P2418" s="66"/>
      <c r="T2418" s="66"/>
      <c r="U2418" s="65" t="s">
        <v>1218</v>
      </c>
      <c r="V2418" s="65" t="s">
        <v>14581</v>
      </c>
      <c r="W2418" s="66"/>
      <c r="Y2418" s="66"/>
      <c r="Z2418" s="66"/>
      <c r="AA2418" s="65" t="s">
        <v>14382</v>
      </c>
      <c r="AQ2418" s="64">
        <v>46.2</v>
      </c>
      <c r="AU2418" s="66"/>
      <c r="AV2418" s="66"/>
      <c r="AW2418" s="66"/>
      <c r="AX2418" s="66"/>
      <c r="AY2418" s="67" t="s">
        <v>16815</v>
      </c>
      <c r="BE2418" s="66"/>
    </row>
    <row r="2419" spans="1:58">
      <c r="A2419" s="9" t="str">
        <f t="shared" si="117"/>
        <v>2026-01</v>
      </c>
      <c r="B2419" s="9" t="str">
        <f>_xlfn.XLOOKUP(I2419,过机服务商重量差!A:A,过机服务商重量差!G:G)</f>
        <v>风清扬</v>
      </c>
      <c r="C2419" s="9" t="str">
        <f>IF(N2419="FBA","主营产品",IF(N2419="专线","专线",LOOKUP(1,0/((G2419&gt;=提成标准!D:D)*(G2419&lt;提成标准!E:E)),提成标准!C:C)))</f>
        <v>快递大货</v>
      </c>
      <c r="D2419" s="9">
        <f t="shared" si="118"/>
        <v>21</v>
      </c>
      <c r="E2419" s="9">
        <f>_xlfn.XLOOKUP(C2419,提成标准!C:C,提成标准!H:H,"")</f>
        <v>0.1</v>
      </c>
      <c r="F2419" s="9">
        <f t="shared" si="119"/>
        <v>2.1</v>
      </c>
      <c r="G2419" s="9">
        <f>_xlfn.XLOOKUP(I2419,过机服务商重量差!A:A,过机服务商重量差!L:L)</f>
        <v>21</v>
      </c>
      <c r="H2419" s="9" t="str">
        <f ca="1">IFERROR(LOOKUP(1,0/((B2419=名单!B:B)*(VALUE(AY2419)&gt;=名单!E:E)*(VALUE(AY2419)&lt;=名单!G:G)*(AA2419="正常走货")),名单!H:H),"否")</f>
        <v>否</v>
      </c>
      <c r="I2419" s="64" t="s">
        <v>7301</v>
      </c>
      <c r="J2419" s="64" t="s">
        <v>50</v>
      </c>
      <c r="L2419" s="65" t="s">
        <v>51</v>
      </c>
      <c r="N2419" s="64" t="s">
        <v>18</v>
      </c>
      <c r="O2419" s="66"/>
      <c r="P2419" s="66"/>
      <c r="T2419" s="66"/>
      <c r="U2419" s="65" t="s">
        <v>1218</v>
      </c>
      <c r="V2419" s="65" t="s">
        <v>14581</v>
      </c>
      <c r="W2419" s="66"/>
      <c r="Y2419" s="66"/>
      <c r="Z2419" s="66"/>
      <c r="AA2419" s="65" t="s">
        <v>14382</v>
      </c>
      <c r="AQ2419" s="64">
        <v>46.2</v>
      </c>
      <c r="AU2419" s="66"/>
      <c r="AV2419" s="66"/>
      <c r="AW2419" s="66"/>
      <c r="AX2419" s="66"/>
      <c r="AY2419" s="67" t="s">
        <v>16816</v>
      </c>
      <c r="BE2419" s="66"/>
    </row>
    <row r="2420" spans="1:58">
      <c r="A2420" s="9" t="str">
        <f t="shared" si="117"/>
        <v>2026-01</v>
      </c>
      <c r="B2420" s="9" t="str">
        <f>_xlfn.XLOOKUP(I2420,过机服务商重量差!A:A,过机服务商重量差!G:G)</f>
        <v>风清扬</v>
      </c>
      <c r="C2420" s="9" t="str">
        <f>IF(N2420="FBA","主营产品",IF(N2420="专线","专线",LOOKUP(1,0/((G2420&gt;=提成标准!D:D)*(G2420&lt;提成标准!E:E)),提成标准!C:C)))</f>
        <v>快递大货</v>
      </c>
      <c r="D2420" s="9">
        <f t="shared" si="118"/>
        <v>21</v>
      </c>
      <c r="E2420" s="9">
        <f>_xlfn.XLOOKUP(C2420,提成标准!C:C,提成标准!H:H,"")</f>
        <v>0.1</v>
      </c>
      <c r="F2420" s="9">
        <f t="shared" si="119"/>
        <v>2.1</v>
      </c>
      <c r="G2420" s="9">
        <f>_xlfn.XLOOKUP(I2420,过机服务商重量差!A:A,过机服务商重量差!L:L)</f>
        <v>21</v>
      </c>
      <c r="H2420" s="9" t="str">
        <f ca="1">IFERROR(LOOKUP(1,0/((B2420=名单!B:B)*(VALUE(AY2420)&gt;=名单!E:E)*(VALUE(AY2420)&lt;=名单!G:G)*(AA2420="正常走货")),名单!H:H),"否")</f>
        <v>否</v>
      </c>
      <c r="I2420" s="64" t="s">
        <v>7303</v>
      </c>
      <c r="J2420" s="64" t="s">
        <v>7305</v>
      </c>
      <c r="L2420" s="65" t="s">
        <v>1592</v>
      </c>
      <c r="N2420" s="64" t="s">
        <v>18</v>
      </c>
      <c r="O2420" s="66"/>
      <c r="P2420" s="66"/>
      <c r="T2420" s="66"/>
      <c r="U2420" s="65" t="s">
        <v>279</v>
      </c>
      <c r="V2420" s="65" t="s">
        <v>14410</v>
      </c>
      <c r="W2420" s="66"/>
      <c r="Y2420" s="66"/>
      <c r="Z2420" s="66"/>
      <c r="AA2420" s="65" t="s">
        <v>14382</v>
      </c>
      <c r="AQ2420" s="64">
        <v>0</v>
      </c>
      <c r="AV2420" s="66"/>
      <c r="AW2420" s="66"/>
      <c r="AX2420" s="66"/>
      <c r="AY2420" s="67" t="s">
        <v>16817</v>
      </c>
      <c r="BE2420" s="66"/>
    </row>
    <row r="2421" spans="1:58">
      <c r="A2421" s="9" t="str">
        <f t="shared" si="117"/>
        <v>2026-01</v>
      </c>
      <c r="B2421" s="9" t="str">
        <f>_xlfn.XLOOKUP(I2421,过机服务商重量差!A:A,过机服务商重量差!G:G)</f>
        <v>玉麒麟</v>
      </c>
      <c r="C2421" s="9" t="str">
        <f>IF(N2421="FBA","主营产品",IF(N2421="专线","专线",LOOKUP(1,0/((G2421&gt;=提成标准!D:D)*(G2421&lt;提成标准!E:E)),提成标准!C:C)))</f>
        <v>快递小货</v>
      </c>
      <c r="D2421" s="9">
        <f t="shared" si="118"/>
        <v>1</v>
      </c>
      <c r="E2421" s="9">
        <f>_xlfn.XLOOKUP(C2421,提成标准!C:C,提成标准!H:H,"")</f>
        <v>2</v>
      </c>
      <c r="F2421" s="9">
        <f t="shared" si="119"/>
        <v>2</v>
      </c>
      <c r="G2421" s="9">
        <f>_xlfn.XLOOKUP(I2421,过机服务商重量差!A:A,过机服务商重量差!L:L)</f>
        <v>4</v>
      </c>
      <c r="H2421" s="9" t="str">
        <f ca="1">IFERROR(LOOKUP(1,0/((B2421=名单!B:B)*(VALUE(AY2421)&gt;=名单!E:E)*(VALUE(AY2421)&lt;=名单!G:G)*(AA2421="正常走货")),名单!H:H),"否")</f>
        <v>否</v>
      </c>
      <c r="I2421" s="64" t="s">
        <v>7306</v>
      </c>
      <c r="J2421" s="64" t="s">
        <v>7308</v>
      </c>
      <c r="L2421" s="65" t="s">
        <v>17</v>
      </c>
      <c r="N2421" s="64" t="s">
        <v>18</v>
      </c>
      <c r="O2421" s="66"/>
      <c r="P2421" s="66"/>
      <c r="T2421" s="66"/>
      <c r="U2421" s="65" t="s">
        <v>408</v>
      </c>
      <c r="V2421" s="64" t="s">
        <v>14381</v>
      </c>
      <c r="W2421" s="66"/>
      <c r="Y2421" s="66"/>
      <c r="Z2421" s="66"/>
      <c r="AA2421" s="65" t="s">
        <v>14382</v>
      </c>
      <c r="AQ2421" s="64">
        <v>88</v>
      </c>
      <c r="AU2421" s="66"/>
      <c r="AV2421" s="66"/>
      <c r="AX2421" s="66"/>
      <c r="AY2421" s="67" t="s">
        <v>16818</v>
      </c>
      <c r="BC2421" s="66"/>
      <c r="BE2421" s="66"/>
    </row>
    <row r="2422" spans="1:58">
      <c r="A2422" s="9" t="str">
        <f t="shared" si="117"/>
        <v>2026-01</v>
      </c>
      <c r="B2422" s="9" t="str">
        <f>_xlfn.XLOOKUP(I2422,过机服务商重量差!A:A,过机服务商重量差!G:G)</f>
        <v>玉麒麟</v>
      </c>
      <c r="C2422" s="9" t="str">
        <f>IF(N2422="FBA","主营产品",IF(N2422="专线","专线",LOOKUP(1,0/((G2422&gt;=提成标准!D:D)*(G2422&lt;提成标准!E:E)),提成标准!C:C)))</f>
        <v>快递小货</v>
      </c>
      <c r="D2422" s="9">
        <f t="shared" si="118"/>
        <v>1</v>
      </c>
      <c r="E2422" s="9">
        <f>_xlfn.XLOOKUP(C2422,提成标准!C:C,提成标准!H:H,"")</f>
        <v>2</v>
      </c>
      <c r="F2422" s="9">
        <f t="shared" si="119"/>
        <v>2</v>
      </c>
      <c r="G2422" s="9">
        <f>_xlfn.XLOOKUP(I2422,过机服务商重量差!A:A,过机服务商重量差!L:L)</f>
        <v>2.5</v>
      </c>
      <c r="H2422" s="9" t="str">
        <f ca="1">IFERROR(LOOKUP(1,0/((B2422=名单!B:B)*(VALUE(AY2422)&gt;=名单!E:E)*(VALUE(AY2422)&lt;=名单!G:G)*(AA2422="正常走货")),名单!H:H),"否")</f>
        <v>否</v>
      </c>
      <c r="I2422" s="64" t="s">
        <v>7309</v>
      </c>
      <c r="J2422" s="64" t="s">
        <v>7311</v>
      </c>
      <c r="L2422" s="65" t="s">
        <v>17</v>
      </c>
      <c r="N2422" s="64" t="s">
        <v>18</v>
      </c>
      <c r="O2422" s="66"/>
      <c r="P2422" s="66"/>
      <c r="T2422" s="66"/>
      <c r="U2422" s="65" t="s">
        <v>246</v>
      </c>
      <c r="V2422" s="65" t="s">
        <v>14389</v>
      </c>
      <c r="W2422" s="66"/>
      <c r="Y2422" s="66"/>
      <c r="Z2422" s="66"/>
      <c r="AA2422" s="65" t="s">
        <v>14382</v>
      </c>
      <c r="AQ2422" s="64">
        <v>194.65</v>
      </c>
      <c r="AV2422" s="66"/>
      <c r="AW2422" s="66"/>
      <c r="AX2422" s="66"/>
      <c r="AY2422" s="67" t="s">
        <v>16819</v>
      </c>
      <c r="BE2422" s="66"/>
    </row>
    <row r="2423" spans="1:58">
      <c r="A2423" s="9" t="str">
        <f t="shared" si="117"/>
        <v>2026-01</v>
      </c>
      <c r="B2423" s="9" t="str">
        <f>_xlfn.XLOOKUP(I2423,过机服务商重量差!A:A,过机服务商重量差!G:G)</f>
        <v>玉麒麟</v>
      </c>
      <c r="C2423" s="9" t="str">
        <f>IF(N2423="FBA","主营产品",IF(N2423="专线","专线",LOOKUP(1,0/((G2423&gt;=提成标准!D:D)*(G2423&lt;提成标准!E:E)),提成标准!C:C)))</f>
        <v>快递大货</v>
      </c>
      <c r="D2423" s="9">
        <f t="shared" si="118"/>
        <v>58</v>
      </c>
      <c r="E2423" s="9">
        <f>_xlfn.XLOOKUP(C2423,提成标准!C:C,提成标准!H:H,"")</f>
        <v>0.1</v>
      </c>
      <c r="F2423" s="9">
        <f t="shared" si="119"/>
        <v>5.8</v>
      </c>
      <c r="G2423" s="9">
        <f>_xlfn.XLOOKUP(I2423,过机服务商重量差!A:A,过机服务商重量差!L:L)</f>
        <v>58</v>
      </c>
      <c r="H2423" s="9" t="str">
        <f ca="1">IFERROR(LOOKUP(1,0/((B2423=名单!B:B)*(VALUE(AY2423)&gt;=名单!E:E)*(VALUE(AY2423)&lt;=名单!G:G)*(AA2423="正常走货")),名单!H:H),"否")</f>
        <v>否</v>
      </c>
      <c r="I2423" s="64" t="s">
        <v>7312</v>
      </c>
      <c r="J2423" s="64" t="s">
        <v>7314</v>
      </c>
      <c r="L2423" s="65" t="s">
        <v>17</v>
      </c>
      <c r="N2423" s="65" t="s">
        <v>18</v>
      </c>
      <c r="O2423" s="66"/>
      <c r="P2423" s="66"/>
      <c r="T2423" s="66"/>
      <c r="U2423" s="65" t="s">
        <v>20</v>
      </c>
      <c r="V2423" s="65" t="s">
        <v>14381</v>
      </c>
      <c r="W2423" s="66"/>
      <c r="Y2423" s="66"/>
      <c r="Z2423" s="66"/>
      <c r="AA2423" s="65" t="s">
        <v>14382</v>
      </c>
      <c r="AQ2423" s="64">
        <v>243.6</v>
      </c>
      <c r="AU2423" s="66"/>
      <c r="AV2423" s="66"/>
      <c r="AW2423" s="66"/>
      <c r="AX2423" s="66"/>
      <c r="AY2423" s="67" t="s">
        <v>16820</v>
      </c>
      <c r="BE2423" s="66"/>
      <c r="BF2423" s="66"/>
    </row>
    <row r="2424" spans="1:58">
      <c r="A2424" s="9" t="str">
        <f t="shared" si="117"/>
        <v>2026-01</v>
      </c>
      <c r="B2424" s="9" t="str">
        <f>_xlfn.XLOOKUP(I2424,过机服务商重量差!A:A,过机服务商重量差!G:G)</f>
        <v>玉麒麟</v>
      </c>
      <c r="C2424" s="9" t="str">
        <f>IF(N2424="FBA","主营产品",IF(N2424="专线","专线",LOOKUP(1,0/((G2424&gt;=提成标准!D:D)*(G2424&lt;提成标准!E:E)),提成标准!C:C)))</f>
        <v>快递大货</v>
      </c>
      <c r="D2424" s="9">
        <f t="shared" si="118"/>
        <v>51</v>
      </c>
      <c r="E2424" s="9">
        <f>_xlfn.XLOOKUP(C2424,提成标准!C:C,提成标准!H:H,"")</f>
        <v>0.1</v>
      </c>
      <c r="F2424" s="9">
        <f t="shared" si="119"/>
        <v>5.1</v>
      </c>
      <c r="G2424" s="9">
        <f>_xlfn.XLOOKUP(I2424,过机服务商重量差!A:A,过机服务商重量差!L:L)</f>
        <v>51</v>
      </c>
      <c r="H2424" s="9" t="str">
        <f ca="1">IFERROR(LOOKUP(1,0/((B2424=名单!B:B)*(VALUE(AY2424)&gt;=名单!E:E)*(VALUE(AY2424)&lt;=名单!G:G)*(AA2424="正常走货")),名单!H:H),"否")</f>
        <v>否</v>
      </c>
      <c r="I2424" s="64" t="s">
        <v>7315</v>
      </c>
      <c r="J2424" s="64" t="s">
        <v>7317</v>
      </c>
      <c r="L2424" s="65" t="s">
        <v>17</v>
      </c>
      <c r="N2424" s="64" t="s">
        <v>18</v>
      </c>
      <c r="O2424" s="66"/>
      <c r="P2424" s="66"/>
      <c r="T2424" s="66"/>
      <c r="U2424" s="65" t="s">
        <v>20</v>
      </c>
      <c r="V2424" s="65" t="s">
        <v>14381</v>
      </c>
      <c r="W2424" s="66"/>
      <c r="Y2424" s="66"/>
      <c r="Z2424" s="66"/>
      <c r="AA2424" s="65" t="s">
        <v>14382</v>
      </c>
      <c r="AQ2424" s="64">
        <v>170.2</v>
      </c>
      <c r="AV2424" s="66"/>
      <c r="AX2424" s="66"/>
      <c r="AY2424" s="67" t="s">
        <v>16821</v>
      </c>
      <c r="BE2424" s="66"/>
    </row>
    <row r="2425" spans="1:58">
      <c r="A2425" s="9" t="str">
        <f t="shared" si="117"/>
        <v>2026-01</v>
      </c>
      <c r="B2425" s="9" t="str">
        <f>_xlfn.XLOOKUP(I2425,过机服务商重量差!A:A,过机服务商重量差!G:G)</f>
        <v>无崖子</v>
      </c>
      <c r="C2425" s="9" t="str">
        <f>IF(N2425="FBA","主营产品",IF(N2425="专线","专线",LOOKUP(1,0/((G2425&gt;=提成标准!D:D)*(G2425&lt;提成标准!E:E)),提成标准!C:C)))</f>
        <v>快递小货</v>
      </c>
      <c r="D2425" s="9">
        <f t="shared" si="118"/>
        <v>1</v>
      </c>
      <c r="E2425" s="9">
        <f>_xlfn.XLOOKUP(C2425,提成标准!C:C,提成标准!H:H,"")</f>
        <v>2</v>
      </c>
      <c r="F2425" s="9">
        <f t="shared" si="119"/>
        <v>2</v>
      </c>
      <c r="G2425" s="9">
        <f>_xlfn.XLOOKUP(I2425,过机服务商重量差!A:A,过机服务商重量差!L:L)</f>
        <v>8</v>
      </c>
      <c r="H2425" s="9" t="str">
        <f ca="1">IFERROR(LOOKUP(1,0/((B2425=名单!B:B)*(VALUE(AY2425)&gt;=名单!E:E)*(VALUE(AY2425)&lt;=名单!G:G)*(AA2425="正常走货")),名单!H:H),"否")</f>
        <v>是</v>
      </c>
      <c r="I2425" s="64" t="s">
        <v>7318</v>
      </c>
      <c r="J2425" s="64" t="s">
        <v>7320</v>
      </c>
      <c r="L2425" s="65" t="s">
        <v>465</v>
      </c>
      <c r="N2425" s="64" t="s">
        <v>18</v>
      </c>
      <c r="O2425" s="66"/>
      <c r="P2425" s="66"/>
      <c r="T2425" s="66"/>
      <c r="U2425" s="65" t="s">
        <v>191</v>
      </c>
      <c r="V2425" s="65" t="s">
        <v>14413</v>
      </c>
      <c r="W2425" s="66"/>
      <c r="Y2425" s="66"/>
      <c r="Z2425" s="66"/>
      <c r="AA2425" s="65" t="s">
        <v>14382</v>
      </c>
      <c r="AQ2425" s="64">
        <v>87.81</v>
      </c>
      <c r="AU2425" s="66"/>
      <c r="AV2425" s="66"/>
      <c r="AX2425" s="66"/>
      <c r="AY2425" s="67" t="s">
        <v>16822</v>
      </c>
      <c r="BE2425" s="66"/>
    </row>
    <row r="2426" spans="1:58">
      <c r="A2426" s="9" t="str">
        <f t="shared" si="117"/>
        <v>2026-01</v>
      </c>
      <c r="B2426" s="9" t="str">
        <f>_xlfn.XLOOKUP(I2426,过机服务商重量差!A:A,过机服务商重量差!G:G)</f>
        <v>玉麒麟</v>
      </c>
      <c r="C2426" s="9" t="str">
        <f>IF(N2426="FBA","主营产品",IF(N2426="专线","专线",LOOKUP(1,0/((G2426&gt;=提成标准!D:D)*(G2426&lt;提成标准!E:E)),提成标准!C:C)))</f>
        <v>快递大货</v>
      </c>
      <c r="D2426" s="9">
        <f t="shared" si="118"/>
        <v>40</v>
      </c>
      <c r="E2426" s="9">
        <f>_xlfn.XLOOKUP(C2426,提成标准!C:C,提成标准!H:H,"")</f>
        <v>0.1</v>
      </c>
      <c r="F2426" s="9">
        <f t="shared" si="119"/>
        <v>4</v>
      </c>
      <c r="G2426" s="9">
        <f>_xlfn.XLOOKUP(I2426,过机服务商重量差!A:A,过机服务商重量差!L:L)</f>
        <v>40</v>
      </c>
      <c r="H2426" s="9" t="str">
        <f ca="1">IFERROR(LOOKUP(1,0/((B2426=名单!B:B)*(VALUE(AY2426)&gt;=名单!E:E)*(VALUE(AY2426)&lt;=名单!G:G)*(AA2426="正常走货")),名单!H:H),"否")</f>
        <v>否</v>
      </c>
      <c r="I2426" s="64" t="s">
        <v>7321</v>
      </c>
      <c r="J2426" s="64" t="s">
        <v>7323</v>
      </c>
      <c r="L2426" s="65" t="s">
        <v>17</v>
      </c>
      <c r="N2426" s="64" t="s">
        <v>18</v>
      </c>
      <c r="O2426" s="66"/>
      <c r="P2426" s="66"/>
      <c r="T2426" s="66"/>
      <c r="U2426" s="65" t="s">
        <v>1262</v>
      </c>
      <c r="V2426" s="65" t="s">
        <v>14385</v>
      </c>
      <c r="W2426" s="66"/>
      <c r="Y2426" s="66"/>
      <c r="Z2426" s="66"/>
      <c r="AA2426" s="65" t="s">
        <v>14382</v>
      </c>
      <c r="AQ2426" s="64">
        <v>28.3899999999999</v>
      </c>
      <c r="AV2426" s="66"/>
      <c r="AX2426" s="66"/>
      <c r="AY2426" s="67" t="s">
        <v>16823</v>
      </c>
      <c r="BC2426" s="66"/>
      <c r="BE2426" s="66"/>
      <c r="BF2426" s="66"/>
    </row>
    <row r="2427" spans="1:58">
      <c r="A2427" s="9" t="str">
        <f t="shared" ref="A2427:A2490" si="120">MID(AY2427,1,7)</f>
        <v>2026-01</v>
      </c>
      <c r="B2427" s="9" t="str">
        <f>_xlfn.XLOOKUP(I2427,过机服务商重量差!A:A,过机服务商重量差!G:G)</f>
        <v>风清扬</v>
      </c>
      <c r="C2427" s="9" t="str">
        <f>IF(N2427="FBA","主营产品",IF(N2427="专线","专线",LOOKUP(1,0/((G2427&gt;=提成标准!D:D)*(G2427&lt;提成标准!E:E)),提成标准!C:C)))</f>
        <v>快递大货</v>
      </c>
      <c r="D2427" s="9">
        <f t="shared" si="118"/>
        <v>105</v>
      </c>
      <c r="E2427" s="9">
        <f>_xlfn.XLOOKUP(C2427,提成标准!C:C,提成标准!H:H,"")</f>
        <v>0.1</v>
      </c>
      <c r="F2427" s="9">
        <f t="shared" si="119"/>
        <v>10.5</v>
      </c>
      <c r="G2427" s="9">
        <f>_xlfn.XLOOKUP(I2427,过机服务商重量差!A:A,过机服务商重量差!L:L)</f>
        <v>105</v>
      </c>
      <c r="H2427" s="9" t="str">
        <f ca="1">IFERROR(LOOKUP(1,0/((B2427=名单!B:B)*(VALUE(AY2427)&gt;=名单!E:E)*(VALUE(AY2427)&lt;=名单!G:G)*(AA2427="正常走货")),名单!H:H),"否")</f>
        <v>否</v>
      </c>
      <c r="I2427" s="64" t="s">
        <v>7324</v>
      </c>
      <c r="J2427" s="64" t="s">
        <v>50</v>
      </c>
      <c r="L2427" s="65" t="s">
        <v>1903</v>
      </c>
      <c r="N2427" s="65" t="s">
        <v>18</v>
      </c>
      <c r="O2427" s="66"/>
      <c r="P2427" s="66"/>
      <c r="T2427" s="66"/>
      <c r="U2427" s="65" t="s">
        <v>223</v>
      </c>
      <c r="V2427" s="65" t="s">
        <v>14413</v>
      </c>
      <c r="W2427" s="66"/>
      <c r="Y2427" s="66"/>
      <c r="Z2427" s="66"/>
      <c r="AA2427" s="65" t="s">
        <v>14382</v>
      </c>
      <c r="AQ2427" s="64">
        <v>210</v>
      </c>
      <c r="AU2427" s="66"/>
      <c r="AV2427" s="66"/>
      <c r="AW2427" s="66"/>
      <c r="AX2427" s="66"/>
      <c r="AY2427" s="67" t="s">
        <v>16824</v>
      </c>
      <c r="BC2427" s="66"/>
      <c r="BE2427" s="66"/>
    </row>
    <row r="2428" spans="1:58">
      <c r="A2428" s="9" t="str">
        <f t="shared" si="120"/>
        <v>2026-01</v>
      </c>
      <c r="B2428" s="9" t="str">
        <f>_xlfn.XLOOKUP(I2428,过机服务商重量差!A:A,过机服务商重量差!G:G)</f>
        <v>风清扬</v>
      </c>
      <c r="C2428" s="9" t="str">
        <f>IF(N2428="FBA","主营产品",IF(N2428="专线","专线",LOOKUP(1,0/((G2428&gt;=提成标准!D:D)*(G2428&lt;提成标准!E:E)),提成标准!C:C)))</f>
        <v>快递大货</v>
      </c>
      <c r="D2428" s="9">
        <f t="shared" si="118"/>
        <v>567</v>
      </c>
      <c r="E2428" s="9">
        <f>_xlfn.XLOOKUP(C2428,提成标准!C:C,提成标准!H:H,"")</f>
        <v>0.1</v>
      </c>
      <c r="F2428" s="9">
        <f t="shared" si="119"/>
        <v>56.7</v>
      </c>
      <c r="G2428" s="9">
        <f>_xlfn.XLOOKUP(I2428,过机服务商重量差!A:A,过机服务商重量差!L:L)</f>
        <v>567</v>
      </c>
      <c r="H2428" s="9" t="str">
        <f ca="1">IFERROR(LOOKUP(1,0/((B2428=名单!B:B)*(VALUE(AY2428)&gt;=名单!E:E)*(VALUE(AY2428)&lt;=名单!G:G)*(AA2428="正常走货")),名单!H:H),"否")</f>
        <v>否</v>
      </c>
      <c r="I2428" s="64" t="s">
        <v>7326</v>
      </c>
      <c r="J2428" s="64" t="s">
        <v>50</v>
      </c>
      <c r="L2428" s="65" t="s">
        <v>2246</v>
      </c>
      <c r="N2428" s="64" t="s">
        <v>18</v>
      </c>
      <c r="O2428" s="66"/>
      <c r="P2428" s="66"/>
      <c r="T2428" s="66"/>
      <c r="U2428" s="65" t="s">
        <v>223</v>
      </c>
      <c r="V2428" s="65" t="s">
        <v>14413</v>
      </c>
      <c r="W2428" s="66"/>
      <c r="Y2428" s="66"/>
      <c r="Z2428" s="66"/>
      <c r="AA2428" s="65" t="s">
        <v>14382</v>
      </c>
      <c r="AQ2428" s="64">
        <v>567</v>
      </c>
      <c r="AV2428" s="66"/>
      <c r="AW2428" s="66"/>
      <c r="AX2428" s="66"/>
      <c r="AY2428" s="67" t="s">
        <v>16825</v>
      </c>
      <c r="BE2428" s="66"/>
    </row>
    <row r="2429" spans="1:58">
      <c r="A2429" s="9" t="str">
        <f t="shared" si="120"/>
        <v>2026-01</v>
      </c>
      <c r="B2429" s="9" t="str">
        <f>_xlfn.XLOOKUP(I2429,过机服务商重量差!A:A,过机服务商重量差!G:G)</f>
        <v>风清扬</v>
      </c>
      <c r="C2429" s="9" t="str">
        <f>IF(N2429="FBA","主营产品",IF(N2429="专线","专线",LOOKUP(1,0/((G2429&gt;=提成标准!D:D)*(G2429&lt;提成标准!E:E)),提成标准!C:C)))</f>
        <v>快递大货</v>
      </c>
      <c r="D2429" s="9">
        <f t="shared" ref="D2429:D2492" si="121">IF(C2429="快递小货",1,IF(C2429="主营产品",0,G2429))</f>
        <v>410</v>
      </c>
      <c r="E2429" s="9">
        <f>_xlfn.XLOOKUP(C2429,提成标准!C:C,提成标准!H:H,"")</f>
        <v>0.1</v>
      </c>
      <c r="F2429" s="9">
        <f t="shared" ref="F2429:F2492" si="122">D2429*E2429</f>
        <v>41</v>
      </c>
      <c r="G2429" s="9">
        <f>_xlfn.XLOOKUP(I2429,过机服务商重量差!A:A,过机服务商重量差!L:L)</f>
        <v>410</v>
      </c>
      <c r="H2429" s="9" t="str">
        <f ca="1">IFERROR(LOOKUP(1,0/((B2429=名单!B:B)*(VALUE(AY2429)&gt;=名单!E:E)*(VALUE(AY2429)&lt;=名单!G:G)*(AA2429="正常走货")),名单!H:H),"否")</f>
        <v>否</v>
      </c>
      <c r="I2429" s="64" t="s">
        <v>7328</v>
      </c>
      <c r="J2429" s="64" t="s">
        <v>50</v>
      </c>
      <c r="L2429" s="65" t="s">
        <v>231</v>
      </c>
      <c r="N2429" s="64" t="s">
        <v>18</v>
      </c>
      <c r="O2429" s="66"/>
      <c r="P2429" s="66"/>
      <c r="T2429" s="66"/>
      <c r="U2429" s="65" t="s">
        <v>223</v>
      </c>
      <c r="V2429" s="65" t="s">
        <v>14413</v>
      </c>
      <c r="W2429" s="66"/>
      <c r="Y2429" s="66"/>
      <c r="Z2429" s="66"/>
      <c r="AA2429" s="65" t="s">
        <v>14382</v>
      </c>
      <c r="AQ2429" s="64">
        <v>211.5</v>
      </c>
      <c r="AV2429" s="66"/>
      <c r="AX2429" s="66"/>
      <c r="AY2429" s="67" t="s">
        <v>16826</v>
      </c>
      <c r="BC2429" s="66"/>
      <c r="BE2429" s="66"/>
    </row>
    <row r="2430" spans="1:58">
      <c r="A2430" s="9" t="str">
        <f t="shared" si="120"/>
        <v>2026-01</v>
      </c>
      <c r="B2430" s="9" t="str">
        <f>_xlfn.XLOOKUP(I2430,过机服务商重量差!A:A,过机服务商重量差!G:G)</f>
        <v>玉麒麟</v>
      </c>
      <c r="C2430" s="9" t="str">
        <f>IF(N2430="FBA","主营产品",IF(N2430="专线","专线",LOOKUP(1,0/((G2430&gt;=提成标准!D:D)*(G2430&lt;提成标准!E:E)),提成标准!C:C)))</f>
        <v>快递大货</v>
      </c>
      <c r="D2430" s="9">
        <f t="shared" si="121"/>
        <v>22</v>
      </c>
      <c r="E2430" s="9">
        <f>_xlfn.XLOOKUP(C2430,提成标准!C:C,提成标准!H:H,"")</f>
        <v>0.1</v>
      </c>
      <c r="F2430" s="9">
        <f t="shared" si="122"/>
        <v>2.2</v>
      </c>
      <c r="G2430" s="9">
        <f>_xlfn.XLOOKUP(I2430,过机服务商重量差!A:A,过机服务商重量差!L:L)</f>
        <v>22</v>
      </c>
      <c r="H2430" s="9" t="str">
        <f ca="1">IFERROR(LOOKUP(1,0/((B2430=名单!B:B)*(VALUE(AY2430)&gt;=名单!E:E)*(VALUE(AY2430)&lt;=名单!G:G)*(AA2430="正常走货")),名单!H:H),"否")</f>
        <v>否</v>
      </c>
      <c r="I2430" s="64" t="s">
        <v>7330</v>
      </c>
      <c r="J2430" s="64" t="s">
        <v>7332</v>
      </c>
      <c r="L2430" s="65" t="s">
        <v>17</v>
      </c>
      <c r="N2430" s="64" t="s">
        <v>18</v>
      </c>
      <c r="O2430" s="66"/>
      <c r="P2430" s="66"/>
      <c r="T2430" s="66"/>
      <c r="U2430" s="65" t="s">
        <v>191</v>
      </c>
      <c r="V2430" s="65" t="s">
        <v>14413</v>
      </c>
      <c r="W2430" s="66"/>
      <c r="Y2430" s="66"/>
      <c r="Z2430" s="66"/>
      <c r="AA2430" s="65" t="s">
        <v>14382</v>
      </c>
      <c r="AQ2430" s="64">
        <v>239.01</v>
      </c>
      <c r="AV2430" s="66"/>
      <c r="AX2430" s="66"/>
      <c r="AY2430" s="67" t="s">
        <v>16827</v>
      </c>
      <c r="BE2430" s="66"/>
    </row>
    <row r="2431" spans="1:58">
      <c r="A2431" s="9" t="str">
        <f t="shared" si="120"/>
        <v>2026-01</v>
      </c>
      <c r="B2431" s="9" t="str">
        <f>_xlfn.XLOOKUP(I2431,过机服务商重量差!A:A,过机服务商重量差!G:G)</f>
        <v>玉麒麟</v>
      </c>
      <c r="C2431" s="9" t="str">
        <f>IF(N2431="FBA","主营产品",IF(N2431="专线","专线",LOOKUP(1,0/((G2431&gt;=提成标准!D:D)*(G2431&lt;提成标准!E:E)),提成标准!C:C)))</f>
        <v>快递小货</v>
      </c>
      <c r="D2431" s="9">
        <f t="shared" si="121"/>
        <v>1</v>
      </c>
      <c r="E2431" s="9">
        <f>_xlfn.XLOOKUP(C2431,提成标准!C:C,提成标准!H:H,"")</f>
        <v>2</v>
      </c>
      <c r="F2431" s="9">
        <f t="shared" si="122"/>
        <v>2</v>
      </c>
      <c r="G2431" s="9">
        <f>_xlfn.XLOOKUP(I2431,过机服务商重量差!A:A,过机服务商重量差!L:L)</f>
        <v>9.5</v>
      </c>
      <c r="H2431" s="9" t="str">
        <f ca="1">IFERROR(LOOKUP(1,0/((B2431=名单!B:B)*(VALUE(AY2431)&gt;=名单!E:E)*(VALUE(AY2431)&lt;=名单!G:G)*(AA2431="正常走货")),名单!H:H),"否")</f>
        <v>否</v>
      </c>
      <c r="I2431" s="64" t="s">
        <v>7333</v>
      </c>
      <c r="J2431" s="64" t="s">
        <v>7335</v>
      </c>
      <c r="L2431" s="64" t="s">
        <v>17</v>
      </c>
      <c r="N2431" s="64" t="s">
        <v>18</v>
      </c>
      <c r="O2431" s="66"/>
      <c r="P2431" s="66"/>
      <c r="T2431" s="66"/>
      <c r="U2431" s="65" t="s">
        <v>390</v>
      </c>
      <c r="V2431" s="65" t="s">
        <v>14389</v>
      </c>
      <c r="W2431" s="66"/>
      <c r="Y2431" s="66"/>
      <c r="Z2431" s="66"/>
      <c r="AA2431" s="65" t="s">
        <v>14382</v>
      </c>
      <c r="AQ2431" s="64">
        <v>521.3</v>
      </c>
      <c r="AU2431" s="66"/>
      <c r="AV2431" s="66"/>
      <c r="AX2431" s="66"/>
      <c r="AY2431" s="67" t="s">
        <v>16828</v>
      </c>
      <c r="BE2431" s="66"/>
      <c r="BF2431" s="66"/>
    </row>
    <row r="2432" spans="1:58">
      <c r="A2432" s="9" t="str">
        <f t="shared" si="120"/>
        <v>2026-01</v>
      </c>
      <c r="B2432" s="9" t="str">
        <f>_xlfn.XLOOKUP(I2432,过机服务商重量差!A:A,过机服务商重量差!G:G)</f>
        <v>玉麒麟</v>
      </c>
      <c r="C2432" s="9" t="str">
        <f>IF(N2432="FBA","主营产品",IF(N2432="专线","专线",LOOKUP(1,0/((G2432&gt;=提成标准!D:D)*(G2432&lt;提成标准!E:E)),提成标准!C:C)))</f>
        <v>快递小货</v>
      </c>
      <c r="D2432" s="9">
        <f t="shared" si="121"/>
        <v>1</v>
      </c>
      <c r="E2432" s="9">
        <f>_xlfn.XLOOKUP(C2432,提成标准!C:C,提成标准!H:H,"")</f>
        <v>2</v>
      </c>
      <c r="F2432" s="9">
        <f t="shared" si="122"/>
        <v>2</v>
      </c>
      <c r="G2432" s="9">
        <f>_xlfn.XLOOKUP(I2432,过机服务商重量差!A:A,过机服务商重量差!L:L)</f>
        <v>2</v>
      </c>
      <c r="H2432" s="9" t="str">
        <f ca="1">IFERROR(LOOKUP(1,0/((B2432=名单!B:B)*(VALUE(AY2432)&gt;=名单!E:E)*(VALUE(AY2432)&lt;=名单!G:G)*(AA2432="正常走货")),名单!H:H),"否")</f>
        <v>否</v>
      </c>
      <c r="I2432" s="64" t="s">
        <v>7336</v>
      </c>
      <c r="J2432" s="64" t="s">
        <v>7338</v>
      </c>
      <c r="L2432" s="65" t="s">
        <v>17</v>
      </c>
      <c r="N2432" s="64" t="s">
        <v>18</v>
      </c>
      <c r="O2432" s="66"/>
      <c r="P2432" s="66"/>
      <c r="T2432" s="66"/>
      <c r="U2432" s="65" t="s">
        <v>390</v>
      </c>
      <c r="V2432" s="64" t="s">
        <v>14389</v>
      </c>
      <c r="W2432" s="66"/>
      <c r="Y2432" s="66"/>
      <c r="Z2432" s="66"/>
      <c r="AA2432" s="65" t="s">
        <v>14382</v>
      </c>
      <c r="AQ2432" s="64">
        <v>94.6</v>
      </c>
      <c r="AU2432" s="66"/>
      <c r="AV2432" s="66"/>
      <c r="AX2432" s="66"/>
      <c r="AY2432" s="67" t="s">
        <v>16829</v>
      </c>
      <c r="BC2432" s="66"/>
      <c r="BE2432" s="66"/>
    </row>
    <row r="2433" spans="1:58">
      <c r="A2433" s="9" t="str">
        <f t="shared" si="120"/>
        <v>2026-01</v>
      </c>
      <c r="B2433" s="9" t="str">
        <f>_xlfn.XLOOKUP(I2433,过机服务商重量差!A:A,过机服务商重量差!G:G)</f>
        <v>玉麒麟</v>
      </c>
      <c r="C2433" s="9" t="str">
        <f>IF(N2433="FBA","主营产品",IF(N2433="专线","专线",LOOKUP(1,0/((G2433&gt;=提成标准!D:D)*(G2433&lt;提成标准!E:E)),提成标准!C:C)))</f>
        <v>快递小货</v>
      </c>
      <c r="D2433" s="9">
        <f t="shared" si="121"/>
        <v>1</v>
      </c>
      <c r="E2433" s="9">
        <f>_xlfn.XLOOKUP(C2433,提成标准!C:C,提成标准!H:H,"")</f>
        <v>2</v>
      </c>
      <c r="F2433" s="9">
        <f t="shared" si="122"/>
        <v>2</v>
      </c>
      <c r="G2433" s="9">
        <f>_xlfn.XLOOKUP(I2433,过机服务商重量差!A:A,过机服务商重量差!L:L)</f>
        <v>2</v>
      </c>
      <c r="H2433" s="9" t="str">
        <f ca="1">IFERROR(LOOKUP(1,0/((B2433=名单!B:B)*(VALUE(AY2433)&gt;=名单!E:E)*(VALUE(AY2433)&lt;=名单!G:G)*(AA2433="正常走货")),名单!H:H),"否")</f>
        <v>否</v>
      </c>
      <c r="I2433" s="64" t="s">
        <v>7339</v>
      </c>
      <c r="J2433" s="64" t="s">
        <v>7341</v>
      </c>
      <c r="L2433" s="65" t="s">
        <v>17</v>
      </c>
      <c r="N2433" s="64" t="s">
        <v>18</v>
      </c>
      <c r="O2433" s="66"/>
      <c r="P2433" s="66"/>
      <c r="T2433" s="66"/>
      <c r="U2433" s="65" t="s">
        <v>390</v>
      </c>
      <c r="V2433" s="65" t="s">
        <v>14389</v>
      </c>
      <c r="W2433" s="66"/>
      <c r="Y2433" s="66"/>
      <c r="Z2433" s="66"/>
      <c r="AA2433" s="65" t="s">
        <v>14382</v>
      </c>
      <c r="AQ2433" s="64">
        <v>239.6</v>
      </c>
      <c r="AU2433" s="66"/>
      <c r="AV2433" s="66"/>
      <c r="AW2433" s="66"/>
      <c r="AX2433" s="66"/>
      <c r="AY2433" s="67" t="s">
        <v>16830</v>
      </c>
      <c r="BE2433" s="66"/>
    </row>
    <row r="2434" spans="1:58">
      <c r="A2434" s="9" t="str">
        <f t="shared" si="120"/>
        <v>2026-01</v>
      </c>
      <c r="B2434" s="9" t="str">
        <f>_xlfn.XLOOKUP(I2434,过机服务商重量差!A:A,过机服务商重量差!G:G)</f>
        <v>玉麒麟</v>
      </c>
      <c r="C2434" s="9" t="str">
        <f>IF(N2434="FBA","主营产品",IF(N2434="专线","专线",LOOKUP(1,0/((G2434&gt;=提成标准!D:D)*(G2434&lt;提成标准!E:E)),提成标准!C:C)))</f>
        <v>快递大货</v>
      </c>
      <c r="D2434" s="9">
        <f t="shared" si="121"/>
        <v>25</v>
      </c>
      <c r="E2434" s="9">
        <f>_xlfn.XLOOKUP(C2434,提成标准!C:C,提成标准!H:H,"")</f>
        <v>0.1</v>
      </c>
      <c r="F2434" s="9">
        <f t="shared" si="122"/>
        <v>2.5</v>
      </c>
      <c r="G2434" s="9">
        <f>_xlfn.XLOOKUP(I2434,过机服务商重量差!A:A,过机服务商重量差!L:L)</f>
        <v>25</v>
      </c>
      <c r="H2434" s="9" t="str">
        <f ca="1">IFERROR(LOOKUP(1,0/((B2434=名单!B:B)*(VALUE(AY2434)&gt;=名单!E:E)*(VALUE(AY2434)&lt;=名单!G:G)*(AA2434="正常走货")),名单!H:H),"否")</f>
        <v>否</v>
      </c>
      <c r="I2434" s="64" t="s">
        <v>7342</v>
      </c>
      <c r="J2434" s="64" t="s">
        <v>7344</v>
      </c>
      <c r="L2434" s="65" t="s">
        <v>24</v>
      </c>
      <c r="N2434" s="64" t="s">
        <v>18</v>
      </c>
      <c r="O2434" s="66"/>
      <c r="P2434" s="66"/>
      <c r="T2434" s="66"/>
      <c r="U2434" s="65" t="s">
        <v>246</v>
      </c>
      <c r="V2434" s="65" t="s">
        <v>14389</v>
      </c>
      <c r="W2434" s="66"/>
      <c r="Y2434" s="66"/>
      <c r="Z2434" s="66"/>
      <c r="AA2434" s="65" t="s">
        <v>14382</v>
      </c>
      <c r="AQ2434" s="64">
        <v>409.1</v>
      </c>
      <c r="AV2434" s="66"/>
      <c r="AX2434" s="66"/>
      <c r="AY2434" s="67" t="s">
        <v>16831</v>
      </c>
      <c r="BC2434" s="66"/>
      <c r="BE2434" s="66"/>
    </row>
    <row r="2435" spans="1:58">
      <c r="A2435" s="9" t="str">
        <f t="shared" si="120"/>
        <v>2026-01</v>
      </c>
      <c r="B2435" s="9" t="str">
        <f>_xlfn.XLOOKUP(I2435,过机服务商重量差!A:A,过机服务商重量差!G:G)</f>
        <v>玉麒麟</v>
      </c>
      <c r="C2435" s="9" t="str">
        <f>IF(N2435="FBA","主营产品",IF(N2435="专线","专线",LOOKUP(1,0/((G2435&gt;=提成标准!D:D)*(G2435&lt;提成标准!E:E)),提成标准!C:C)))</f>
        <v>快递大货</v>
      </c>
      <c r="D2435" s="9">
        <f t="shared" si="121"/>
        <v>25</v>
      </c>
      <c r="E2435" s="9">
        <f>_xlfn.XLOOKUP(C2435,提成标准!C:C,提成标准!H:H,"")</f>
        <v>0.1</v>
      </c>
      <c r="F2435" s="9">
        <f t="shared" si="122"/>
        <v>2.5</v>
      </c>
      <c r="G2435" s="9">
        <f>_xlfn.XLOOKUP(I2435,过机服务商重量差!A:A,过机服务商重量差!L:L)</f>
        <v>25</v>
      </c>
      <c r="H2435" s="9" t="str">
        <f ca="1">IFERROR(LOOKUP(1,0/((B2435=名单!B:B)*(VALUE(AY2435)&gt;=名单!E:E)*(VALUE(AY2435)&lt;=名单!G:G)*(AA2435="正常走货")),名单!H:H),"否")</f>
        <v>否</v>
      </c>
      <c r="I2435" s="64" t="s">
        <v>7345</v>
      </c>
      <c r="J2435" s="64" t="s">
        <v>7347</v>
      </c>
      <c r="L2435" s="65" t="s">
        <v>24</v>
      </c>
      <c r="N2435" s="64" t="s">
        <v>18</v>
      </c>
      <c r="O2435" s="66"/>
      <c r="P2435" s="66"/>
      <c r="T2435" s="66"/>
      <c r="U2435" s="65" t="s">
        <v>246</v>
      </c>
      <c r="V2435" s="65" t="s">
        <v>14389</v>
      </c>
      <c r="W2435" s="66"/>
      <c r="Y2435" s="66"/>
      <c r="Z2435" s="66"/>
      <c r="AA2435" s="65" t="s">
        <v>14382</v>
      </c>
      <c r="AQ2435" s="64">
        <v>351.1</v>
      </c>
      <c r="AV2435" s="66"/>
      <c r="AX2435" s="66"/>
      <c r="AY2435" s="67" t="s">
        <v>16832</v>
      </c>
      <c r="BC2435" s="66"/>
      <c r="BE2435" s="66"/>
    </row>
    <row r="2436" spans="1:58">
      <c r="A2436" s="9" t="str">
        <f t="shared" si="120"/>
        <v>2026-01</v>
      </c>
      <c r="B2436" s="9" t="str">
        <f>_xlfn.XLOOKUP(I2436,过机服务商重量差!A:A,过机服务商重量差!G:G)</f>
        <v>玉麒麟</v>
      </c>
      <c r="C2436" s="9" t="str">
        <f>IF(N2436="FBA","主营产品",IF(N2436="专线","专线",LOOKUP(1,0/((G2436&gt;=提成标准!D:D)*(G2436&lt;提成标准!E:E)),提成标准!C:C)))</f>
        <v>快递大货</v>
      </c>
      <c r="D2436" s="9">
        <f t="shared" si="121"/>
        <v>26</v>
      </c>
      <c r="E2436" s="9">
        <f>_xlfn.XLOOKUP(C2436,提成标准!C:C,提成标准!H:H,"")</f>
        <v>0.1</v>
      </c>
      <c r="F2436" s="9">
        <f t="shared" si="122"/>
        <v>2.6</v>
      </c>
      <c r="G2436" s="9">
        <f>_xlfn.XLOOKUP(I2436,过机服务商重量差!A:A,过机服务商重量差!L:L)</f>
        <v>26</v>
      </c>
      <c r="H2436" s="9" t="str">
        <f ca="1">IFERROR(LOOKUP(1,0/((B2436=名单!B:B)*(VALUE(AY2436)&gt;=名单!E:E)*(VALUE(AY2436)&lt;=名单!G:G)*(AA2436="正常走货")),名单!H:H),"否")</f>
        <v>否</v>
      </c>
      <c r="I2436" s="64" t="s">
        <v>7348</v>
      </c>
      <c r="J2436" s="64" t="s">
        <v>7350</v>
      </c>
      <c r="L2436" s="65" t="s">
        <v>24</v>
      </c>
      <c r="N2436" s="64" t="s">
        <v>18</v>
      </c>
      <c r="O2436" s="66"/>
      <c r="P2436" s="66"/>
      <c r="T2436" s="66"/>
      <c r="U2436" s="65" t="s">
        <v>246</v>
      </c>
      <c r="V2436" s="65" t="s">
        <v>14389</v>
      </c>
      <c r="W2436" s="66"/>
      <c r="Y2436" s="66"/>
      <c r="Z2436" s="66"/>
      <c r="AA2436" s="65" t="s">
        <v>14382</v>
      </c>
      <c r="AQ2436" s="64">
        <v>356.6</v>
      </c>
      <c r="AV2436" s="66"/>
      <c r="AX2436" s="66"/>
      <c r="AY2436" s="67" t="s">
        <v>16833</v>
      </c>
      <c r="BC2436" s="66"/>
      <c r="BE2436" s="66"/>
    </row>
    <row r="2437" spans="1:58">
      <c r="A2437" s="9" t="str">
        <f t="shared" si="120"/>
        <v>2026-01</v>
      </c>
      <c r="B2437" s="9" t="str">
        <f>_xlfn.XLOOKUP(I2437,过机服务商重量差!A:A,过机服务商重量差!G:G)</f>
        <v>玉麒麟</v>
      </c>
      <c r="C2437" s="9" t="str">
        <f>IF(N2437="FBA","主营产品",IF(N2437="专线","专线",LOOKUP(1,0/((G2437&gt;=提成标准!D:D)*(G2437&lt;提成标准!E:E)),提成标准!C:C)))</f>
        <v>快递大货</v>
      </c>
      <c r="D2437" s="9">
        <f t="shared" si="121"/>
        <v>25</v>
      </c>
      <c r="E2437" s="9">
        <f>_xlfn.XLOOKUP(C2437,提成标准!C:C,提成标准!H:H,"")</f>
        <v>0.1</v>
      </c>
      <c r="F2437" s="9">
        <f t="shared" si="122"/>
        <v>2.5</v>
      </c>
      <c r="G2437" s="9">
        <f>_xlfn.XLOOKUP(I2437,过机服务商重量差!A:A,过机服务商重量差!L:L)</f>
        <v>25</v>
      </c>
      <c r="H2437" s="9" t="str">
        <f ca="1">IFERROR(LOOKUP(1,0/((B2437=名单!B:B)*(VALUE(AY2437)&gt;=名单!E:E)*(VALUE(AY2437)&lt;=名单!G:G)*(AA2437="正常走货")),名单!H:H),"否")</f>
        <v>否</v>
      </c>
      <c r="I2437" s="64" t="s">
        <v>7351</v>
      </c>
      <c r="J2437" s="64" t="s">
        <v>7353</v>
      </c>
      <c r="L2437" s="65" t="s">
        <v>24</v>
      </c>
      <c r="N2437" s="64" t="s">
        <v>18</v>
      </c>
      <c r="O2437" s="66"/>
      <c r="P2437" s="66"/>
      <c r="T2437" s="66"/>
      <c r="U2437" s="65" t="s">
        <v>246</v>
      </c>
      <c r="V2437" s="65" t="s">
        <v>14389</v>
      </c>
      <c r="W2437" s="66"/>
      <c r="Y2437" s="66"/>
      <c r="Z2437" s="66"/>
      <c r="AA2437" s="65" t="s">
        <v>14382</v>
      </c>
      <c r="AQ2437" s="64">
        <v>351.1</v>
      </c>
      <c r="AU2437" s="66"/>
      <c r="AV2437" s="66"/>
      <c r="AW2437" s="66"/>
      <c r="AX2437" s="66"/>
      <c r="AY2437" s="67" t="s">
        <v>16834</v>
      </c>
      <c r="BC2437" s="66"/>
      <c r="BE2437" s="66"/>
      <c r="BF2437" s="66"/>
    </row>
    <row r="2438" spans="1:58">
      <c r="A2438" s="9" t="str">
        <f t="shared" si="120"/>
        <v>2026-01</v>
      </c>
      <c r="B2438" s="9" t="str">
        <f>_xlfn.XLOOKUP(I2438,过机服务商重量差!A:A,过机服务商重量差!G:G)</f>
        <v>玉麒麟</v>
      </c>
      <c r="C2438" s="9" t="str">
        <f>IF(N2438="FBA","主营产品",IF(N2438="专线","专线",LOOKUP(1,0/((G2438&gt;=提成标准!D:D)*(G2438&lt;提成标准!E:E)),提成标准!C:C)))</f>
        <v>快递大货</v>
      </c>
      <c r="D2438" s="9">
        <f t="shared" si="121"/>
        <v>25</v>
      </c>
      <c r="E2438" s="9">
        <f>_xlfn.XLOOKUP(C2438,提成标准!C:C,提成标准!H:H,"")</f>
        <v>0.1</v>
      </c>
      <c r="F2438" s="9">
        <f t="shared" si="122"/>
        <v>2.5</v>
      </c>
      <c r="G2438" s="9">
        <f>_xlfn.XLOOKUP(I2438,过机服务商重量差!A:A,过机服务商重量差!L:L)</f>
        <v>25</v>
      </c>
      <c r="H2438" s="9" t="str">
        <f ca="1">IFERROR(LOOKUP(1,0/((B2438=名单!B:B)*(VALUE(AY2438)&gt;=名单!E:E)*(VALUE(AY2438)&lt;=名单!G:G)*(AA2438="正常走货")),名单!H:H),"否")</f>
        <v>否</v>
      </c>
      <c r="I2438" s="64" t="s">
        <v>7354</v>
      </c>
      <c r="J2438" s="64" t="s">
        <v>7356</v>
      </c>
      <c r="L2438" s="65" t="s">
        <v>24</v>
      </c>
      <c r="N2438" s="64" t="s">
        <v>18</v>
      </c>
      <c r="O2438" s="66"/>
      <c r="P2438" s="66"/>
      <c r="T2438" s="66"/>
      <c r="U2438" s="65" t="s">
        <v>246</v>
      </c>
      <c r="V2438" s="65" t="s">
        <v>14389</v>
      </c>
      <c r="W2438" s="66"/>
      <c r="Y2438" s="66"/>
      <c r="Z2438" s="66"/>
      <c r="AA2438" s="65" t="s">
        <v>14382</v>
      </c>
      <c r="AQ2438" s="64">
        <v>409.1</v>
      </c>
      <c r="AV2438" s="66"/>
      <c r="AX2438" s="66"/>
      <c r="AY2438" s="67" t="s">
        <v>16835</v>
      </c>
      <c r="BE2438" s="66"/>
    </row>
    <row r="2439" spans="1:58">
      <c r="A2439" s="9" t="str">
        <f t="shared" si="120"/>
        <v>2026-01</v>
      </c>
      <c r="B2439" s="9" t="str">
        <f>_xlfn.XLOOKUP(I2439,过机服务商重量差!A:A,过机服务商重量差!G:G)</f>
        <v>玉麒麟</v>
      </c>
      <c r="C2439" s="9" t="str">
        <f>IF(N2439="FBA","主营产品",IF(N2439="专线","专线",LOOKUP(1,0/((G2439&gt;=提成标准!D:D)*(G2439&lt;提成标准!E:E)),提成标准!C:C)))</f>
        <v>快递小货</v>
      </c>
      <c r="D2439" s="9">
        <f t="shared" si="121"/>
        <v>1</v>
      </c>
      <c r="E2439" s="9">
        <f>_xlfn.XLOOKUP(C2439,提成标准!C:C,提成标准!H:H,"")</f>
        <v>2</v>
      </c>
      <c r="F2439" s="9">
        <f t="shared" si="122"/>
        <v>2</v>
      </c>
      <c r="G2439" s="9">
        <f>_xlfn.XLOOKUP(I2439,过机服务商重量差!A:A,过机服务商重量差!L:L)</f>
        <v>19</v>
      </c>
      <c r="H2439" s="9" t="str">
        <f ca="1">IFERROR(LOOKUP(1,0/((B2439=名单!B:B)*(VALUE(AY2439)&gt;=名单!E:E)*(VALUE(AY2439)&lt;=名单!G:G)*(AA2439="正常走货")),名单!H:H),"否")</f>
        <v>否</v>
      </c>
      <c r="I2439" s="64" t="s">
        <v>7357</v>
      </c>
      <c r="J2439" s="64" t="s">
        <v>7359</v>
      </c>
      <c r="L2439" s="65" t="s">
        <v>17</v>
      </c>
      <c r="N2439" s="64" t="s">
        <v>18</v>
      </c>
      <c r="O2439" s="66"/>
      <c r="P2439" s="66"/>
      <c r="T2439" s="66"/>
      <c r="U2439" s="65" t="s">
        <v>390</v>
      </c>
      <c r="V2439" s="65" t="s">
        <v>14389</v>
      </c>
      <c r="W2439" s="66"/>
      <c r="Y2439" s="66"/>
      <c r="Z2439" s="66"/>
      <c r="AA2439" s="65" t="s">
        <v>14382</v>
      </c>
      <c r="AQ2439" s="64">
        <v>327.18</v>
      </c>
      <c r="AU2439" s="66"/>
      <c r="AV2439" s="66"/>
      <c r="AW2439" s="66"/>
      <c r="AX2439" s="66"/>
      <c r="AY2439" s="67" t="s">
        <v>16836</v>
      </c>
      <c r="BE2439" s="66"/>
    </row>
    <row r="2440" spans="1:58">
      <c r="A2440" s="9" t="str">
        <f t="shared" si="120"/>
        <v>2026-01</v>
      </c>
      <c r="B2440" s="9" t="str">
        <f>_xlfn.XLOOKUP(I2440,过机服务商重量差!A:A,过机服务商重量差!G:G)</f>
        <v>风清扬</v>
      </c>
      <c r="C2440" s="9" t="str">
        <f>IF(N2440="FBA","主营产品",IF(N2440="专线","专线",LOOKUP(1,0/((G2440&gt;=提成标准!D:D)*(G2440&lt;提成标准!E:E)),提成标准!C:C)))</f>
        <v>快递大货</v>
      </c>
      <c r="D2440" s="9">
        <f t="shared" si="121"/>
        <v>131</v>
      </c>
      <c r="E2440" s="9">
        <f>_xlfn.XLOOKUP(C2440,提成标准!C:C,提成标准!H:H,"")</f>
        <v>0.1</v>
      </c>
      <c r="F2440" s="9">
        <f t="shared" si="122"/>
        <v>13.1</v>
      </c>
      <c r="G2440" s="9">
        <f>_xlfn.XLOOKUP(I2440,过机服务商重量差!A:A,过机服务商重量差!L:L)</f>
        <v>131</v>
      </c>
      <c r="H2440" s="9" t="str">
        <f ca="1">IFERROR(LOOKUP(1,0/((B2440=名单!B:B)*(VALUE(AY2440)&gt;=名单!E:E)*(VALUE(AY2440)&lt;=名单!G:G)*(AA2440="正常走货")),名单!H:H),"否")</f>
        <v>否</v>
      </c>
      <c r="I2440" s="64" t="s">
        <v>7360</v>
      </c>
      <c r="J2440" s="64" t="s">
        <v>7362</v>
      </c>
      <c r="L2440" s="65" t="s">
        <v>1409</v>
      </c>
      <c r="N2440" s="64" t="s">
        <v>18</v>
      </c>
      <c r="O2440" s="66"/>
      <c r="P2440" s="66"/>
      <c r="T2440" s="66"/>
      <c r="U2440" s="65" t="s">
        <v>152</v>
      </c>
      <c r="V2440" s="65" t="s">
        <v>14385</v>
      </c>
      <c r="W2440" s="66"/>
      <c r="Y2440" s="66"/>
      <c r="Z2440" s="66"/>
      <c r="AA2440" s="65" t="s">
        <v>14382</v>
      </c>
      <c r="AQ2440" s="64">
        <v>231</v>
      </c>
      <c r="AU2440" s="66"/>
      <c r="AV2440" s="66"/>
      <c r="AX2440" s="66"/>
      <c r="AY2440" s="67" t="s">
        <v>16837</v>
      </c>
      <c r="BE2440" s="66"/>
    </row>
    <row r="2441" spans="1:58">
      <c r="A2441" s="9" t="str">
        <f t="shared" si="120"/>
        <v>2026-01</v>
      </c>
      <c r="B2441" s="9" t="str">
        <f>_xlfn.XLOOKUP(I2441,过机服务商重量差!A:A,过机服务商重量差!G:G)</f>
        <v>玉麒麟</v>
      </c>
      <c r="C2441" s="9" t="str">
        <f>IF(N2441="FBA","主营产品",IF(N2441="专线","专线",LOOKUP(1,0/((G2441&gt;=提成标准!D:D)*(G2441&lt;提成标准!E:E)),提成标准!C:C)))</f>
        <v>快递小货</v>
      </c>
      <c r="D2441" s="9">
        <f t="shared" si="121"/>
        <v>1</v>
      </c>
      <c r="E2441" s="9">
        <f>_xlfn.XLOOKUP(C2441,提成标准!C:C,提成标准!H:H,"")</f>
        <v>2</v>
      </c>
      <c r="F2441" s="9">
        <f t="shared" si="122"/>
        <v>2</v>
      </c>
      <c r="G2441" s="9">
        <f>_xlfn.XLOOKUP(I2441,过机服务商重量差!A:A,过机服务商重量差!L:L)</f>
        <v>0.5</v>
      </c>
      <c r="H2441" s="9" t="str">
        <f ca="1">IFERROR(LOOKUP(1,0/((B2441=名单!B:B)*(VALUE(AY2441)&gt;=名单!E:E)*(VALUE(AY2441)&lt;=名单!G:G)*(AA2441="正常走货")),名单!H:H),"否")</f>
        <v>否</v>
      </c>
      <c r="I2441" s="64" t="s">
        <v>7363</v>
      </c>
      <c r="J2441" s="64" t="s">
        <v>7365</v>
      </c>
      <c r="L2441" s="65" t="s">
        <v>17</v>
      </c>
      <c r="N2441" s="64" t="s">
        <v>18</v>
      </c>
      <c r="O2441" s="66"/>
      <c r="P2441" s="66"/>
      <c r="T2441" s="66"/>
      <c r="U2441" s="65" t="s">
        <v>246</v>
      </c>
      <c r="V2441" s="65" t="s">
        <v>14389</v>
      </c>
      <c r="W2441" s="66"/>
      <c r="Y2441" s="66"/>
      <c r="Z2441" s="66"/>
      <c r="AA2441" s="65" t="s">
        <v>14382</v>
      </c>
      <c r="AQ2441" s="64">
        <v>49.59</v>
      </c>
      <c r="AV2441" s="66"/>
      <c r="AW2441" s="66"/>
      <c r="AX2441" s="66"/>
      <c r="AY2441" s="67" t="s">
        <v>16838</v>
      </c>
      <c r="BE2441" s="66"/>
    </row>
    <row r="2442" spans="1:58">
      <c r="A2442" s="9" t="str">
        <f t="shared" si="120"/>
        <v>2026-01</v>
      </c>
      <c r="B2442" s="9" t="str">
        <f>_xlfn.XLOOKUP(I2442,过机服务商重量差!A:A,过机服务商重量差!G:G)</f>
        <v>风清扬</v>
      </c>
      <c r="C2442" s="9" t="str">
        <f>IF(N2442="FBA","主营产品",IF(N2442="专线","专线",LOOKUP(1,0/((G2442&gt;=提成标准!D:D)*(G2442&lt;提成标准!E:E)),提成标准!C:C)))</f>
        <v>快递大货</v>
      </c>
      <c r="D2442" s="9">
        <f t="shared" si="121"/>
        <v>315</v>
      </c>
      <c r="E2442" s="9">
        <f>_xlfn.XLOOKUP(C2442,提成标准!C:C,提成标准!H:H,"")</f>
        <v>0.1</v>
      </c>
      <c r="F2442" s="9">
        <f t="shared" si="122"/>
        <v>31.5</v>
      </c>
      <c r="G2442" s="9">
        <f>_xlfn.XLOOKUP(I2442,过机服务商重量差!A:A,过机服务商重量差!L:L)</f>
        <v>315</v>
      </c>
      <c r="H2442" s="9" t="str">
        <f ca="1">IFERROR(LOOKUP(1,0/((B2442=名单!B:B)*(VALUE(AY2442)&gt;=名单!E:E)*(VALUE(AY2442)&lt;=名单!G:G)*(AA2442="正常走货")),名单!H:H),"否")</f>
        <v>否</v>
      </c>
      <c r="I2442" s="64" t="s">
        <v>7366</v>
      </c>
      <c r="J2442" s="64" t="s">
        <v>7368</v>
      </c>
      <c r="L2442" s="65" t="s">
        <v>144</v>
      </c>
      <c r="N2442" s="64" t="s">
        <v>18</v>
      </c>
      <c r="O2442" s="66"/>
      <c r="P2442" s="66"/>
      <c r="T2442" s="66"/>
      <c r="U2442" s="65" t="s">
        <v>30</v>
      </c>
      <c r="V2442" s="65" t="s">
        <v>14385</v>
      </c>
      <c r="W2442" s="66"/>
      <c r="Y2442" s="66"/>
      <c r="Z2442" s="66"/>
      <c r="AA2442" s="65" t="s">
        <v>14382</v>
      </c>
      <c r="AQ2442" s="64">
        <v>1004.13</v>
      </c>
      <c r="AU2442" s="66"/>
      <c r="AV2442" s="66"/>
      <c r="AW2442" s="66"/>
      <c r="AX2442" s="66"/>
      <c r="AY2442" s="67" t="s">
        <v>16839</v>
      </c>
      <c r="BE2442" s="66"/>
    </row>
    <row r="2443" spans="1:58">
      <c r="A2443" s="9" t="str">
        <f t="shared" si="120"/>
        <v>2026-01</v>
      </c>
      <c r="B2443" s="9" t="str">
        <f>_xlfn.XLOOKUP(I2443,过机服务商重量差!A:A,过机服务商重量差!G:G)</f>
        <v>玉麒麟</v>
      </c>
      <c r="C2443" s="9" t="str">
        <f>IF(N2443="FBA","主营产品",IF(N2443="专线","专线",LOOKUP(1,0/((G2443&gt;=提成标准!D:D)*(G2443&lt;提成标准!E:E)),提成标准!C:C)))</f>
        <v>快递小货</v>
      </c>
      <c r="D2443" s="9">
        <f t="shared" si="121"/>
        <v>1</v>
      </c>
      <c r="E2443" s="9">
        <f>_xlfn.XLOOKUP(C2443,提成标准!C:C,提成标准!H:H,"")</f>
        <v>2</v>
      </c>
      <c r="F2443" s="9">
        <f t="shared" si="122"/>
        <v>2</v>
      </c>
      <c r="G2443" s="9">
        <f>_xlfn.XLOOKUP(I2443,过机服务商重量差!A:A,过机服务商重量差!L:L)</f>
        <v>3.5</v>
      </c>
      <c r="H2443" s="9" t="str">
        <f ca="1">IFERROR(LOOKUP(1,0/((B2443=名单!B:B)*(VALUE(AY2443)&gt;=名单!E:E)*(VALUE(AY2443)&lt;=名单!G:G)*(AA2443="正常走货")),名单!H:H),"否")</f>
        <v>否</v>
      </c>
      <c r="I2443" s="64" t="s">
        <v>7369</v>
      </c>
      <c r="J2443" s="64" t="s">
        <v>7371</v>
      </c>
      <c r="L2443" s="65" t="s">
        <v>17</v>
      </c>
      <c r="N2443" s="64" t="s">
        <v>18</v>
      </c>
      <c r="O2443" s="66"/>
      <c r="P2443" s="66"/>
      <c r="T2443" s="66"/>
      <c r="U2443" s="65" t="s">
        <v>2305</v>
      </c>
      <c r="V2443" s="65" t="s">
        <v>14413</v>
      </c>
      <c r="W2443" s="66"/>
      <c r="Y2443" s="66"/>
      <c r="Z2443" s="66"/>
      <c r="AA2443" s="65" t="s">
        <v>14382</v>
      </c>
      <c r="AQ2443" s="64">
        <v>154</v>
      </c>
      <c r="AV2443" s="66"/>
      <c r="AW2443" s="66"/>
      <c r="AX2443" s="66"/>
      <c r="AY2443" s="67" t="s">
        <v>16840</v>
      </c>
      <c r="BE2443" s="66"/>
    </row>
    <row r="2444" spans="1:58">
      <c r="A2444" s="9" t="str">
        <f t="shared" si="120"/>
        <v>2026-01</v>
      </c>
      <c r="B2444" s="9" t="str">
        <f>_xlfn.XLOOKUP(I2444,过机服务商重量差!A:A,过机服务商重量差!G:G)</f>
        <v>无崖子</v>
      </c>
      <c r="C2444" s="9" t="str">
        <f>IF(N2444="FBA","主营产品",IF(N2444="专线","专线",LOOKUP(1,0/((G2444&gt;=提成标准!D:D)*(G2444&lt;提成标准!E:E)),提成标准!C:C)))</f>
        <v>快递小货</v>
      </c>
      <c r="D2444" s="9">
        <f t="shared" si="121"/>
        <v>1</v>
      </c>
      <c r="E2444" s="9">
        <f>_xlfn.XLOOKUP(C2444,提成标准!C:C,提成标准!H:H,"")</f>
        <v>2</v>
      </c>
      <c r="F2444" s="9">
        <f t="shared" si="122"/>
        <v>2</v>
      </c>
      <c r="G2444" s="9">
        <f>_xlfn.XLOOKUP(I2444,过机服务商重量差!A:A,过机服务商重量差!L:L)</f>
        <v>2.5</v>
      </c>
      <c r="H2444" s="9" t="str">
        <f ca="1">IFERROR(LOOKUP(1,0/((B2444=名单!B:B)*(VALUE(AY2444)&gt;=名单!E:E)*(VALUE(AY2444)&lt;=名单!G:G)*(AA2444="正常走货")),名单!H:H),"否")</f>
        <v>是</v>
      </c>
      <c r="I2444" s="64" t="s">
        <v>7372</v>
      </c>
      <c r="J2444" s="64" t="s">
        <v>7374</v>
      </c>
      <c r="L2444" s="65" t="s">
        <v>198</v>
      </c>
      <c r="N2444" s="64" t="s">
        <v>18</v>
      </c>
      <c r="O2444" s="66"/>
      <c r="P2444" s="66"/>
      <c r="T2444" s="66"/>
      <c r="U2444" s="65" t="s">
        <v>820</v>
      </c>
      <c r="V2444" s="65" t="s">
        <v>14410</v>
      </c>
      <c r="W2444" s="66"/>
      <c r="Y2444" s="66"/>
      <c r="Z2444" s="66"/>
      <c r="AA2444" s="65" t="s">
        <v>14382</v>
      </c>
      <c r="AB2444" s="66"/>
      <c r="AQ2444" s="64">
        <v>1.47000000000003</v>
      </c>
      <c r="AV2444" s="66"/>
      <c r="AW2444" s="66"/>
      <c r="AX2444" s="66"/>
      <c r="AY2444" s="67" t="s">
        <v>16841</v>
      </c>
      <c r="BE2444" s="66"/>
    </row>
    <row r="2445" spans="1:58">
      <c r="A2445" s="9" t="str">
        <f t="shared" si="120"/>
        <v>2026-01</v>
      </c>
      <c r="B2445" s="9" t="str">
        <f>_xlfn.XLOOKUP(I2445,过机服务商重量差!A:A,过机服务商重量差!G:G)</f>
        <v>007</v>
      </c>
      <c r="C2445" s="9" t="str">
        <f>IF(N2445="FBA","主营产品",IF(N2445="专线","专线",LOOKUP(1,0/((G2445&gt;=提成标准!D:D)*(G2445&lt;提成标准!E:E)),提成标准!C:C)))</f>
        <v>快递大货</v>
      </c>
      <c r="D2445" s="9">
        <f t="shared" si="121"/>
        <v>50</v>
      </c>
      <c r="E2445" s="9">
        <f>_xlfn.XLOOKUP(C2445,提成标准!C:C,提成标准!H:H,"")</f>
        <v>0.1</v>
      </c>
      <c r="F2445" s="9">
        <f t="shared" si="122"/>
        <v>5</v>
      </c>
      <c r="G2445" s="9">
        <f>_xlfn.XLOOKUP(I2445,过机服务商重量差!A:A,过机服务商重量差!L:L)</f>
        <v>50</v>
      </c>
      <c r="H2445" s="9" t="str">
        <f ca="1">IFERROR(LOOKUP(1,0/((B2445=名单!B:B)*(VALUE(AY2445)&gt;=名单!E:E)*(VALUE(AY2445)&lt;=名单!G:G)*(AA2445="正常走货")),名单!H:H),"否")</f>
        <v>否</v>
      </c>
      <c r="I2445" s="64" t="s">
        <v>7375</v>
      </c>
      <c r="J2445" s="64" t="s">
        <v>7377</v>
      </c>
      <c r="L2445" s="65" t="s">
        <v>168</v>
      </c>
      <c r="N2445" s="64" t="s">
        <v>18</v>
      </c>
      <c r="O2445" s="66"/>
      <c r="P2445" s="66"/>
      <c r="T2445" s="66"/>
      <c r="U2445" s="65" t="s">
        <v>215</v>
      </c>
      <c r="V2445" s="65" t="s">
        <v>14381</v>
      </c>
      <c r="W2445" s="66"/>
      <c r="Y2445" s="66"/>
      <c r="Z2445" s="66"/>
      <c r="AA2445" s="65" t="s">
        <v>14382</v>
      </c>
      <c r="AQ2445" s="64">
        <v>575</v>
      </c>
      <c r="AU2445" s="66"/>
      <c r="AV2445" s="66"/>
      <c r="AW2445" s="66"/>
      <c r="AX2445" s="66"/>
      <c r="AY2445" s="67" t="s">
        <v>16842</v>
      </c>
      <c r="BE2445" s="66"/>
    </row>
    <row r="2446" spans="1:58">
      <c r="A2446" s="9" t="str">
        <f t="shared" si="120"/>
        <v>2026-01</v>
      </c>
      <c r="B2446" s="9" t="str">
        <f>_xlfn.XLOOKUP(I2446,过机服务商重量差!A:A,过机服务商重量差!G:G)</f>
        <v>风清扬</v>
      </c>
      <c r="C2446" s="9" t="str">
        <f>IF(N2446="FBA","主营产品",IF(N2446="专线","专线",LOOKUP(1,0/((G2446&gt;=提成标准!D:D)*(G2446&lt;提成标准!E:E)),提成标准!C:C)))</f>
        <v>快递大货</v>
      </c>
      <c r="D2446" s="9">
        <f t="shared" si="121"/>
        <v>43</v>
      </c>
      <c r="E2446" s="9">
        <f>_xlfn.XLOOKUP(C2446,提成标准!C:C,提成标准!H:H,"")</f>
        <v>0.1</v>
      </c>
      <c r="F2446" s="9">
        <f t="shared" si="122"/>
        <v>4.3</v>
      </c>
      <c r="G2446" s="9">
        <f>_xlfn.XLOOKUP(I2446,过机服务商重量差!A:A,过机服务商重量差!L:L)</f>
        <v>43</v>
      </c>
      <c r="H2446" s="9" t="str">
        <f ca="1">IFERROR(LOOKUP(1,0/((B2446=名单!B:B)*(VALUE(AY2446)&gt;=名单!E:E)*(VALUE(AY2446)&lt;=名单!G:G)*(AA2446="正常走货")),名单!H:H),"否")</f>
        <v>否</v>
      </c>
      <c r="I2446" s="64" t="s">
        <v>7378</v>
      </c>
      <c r="J2446" s="64" t="s">
        <v>7380</v>
      </c>
      <c r="L2446" s="65" t="s">
        <v>2375</v>
      </c>
      <c r="N2446" s="64" t="s">
        <v>18</v>
      </c>
      <c r="O2446" s="66"/>
      <c r="P2446" s="66"/>
      <c r="T2446" s="66"/>
      <c r="U2446" s="65" t="s">
        <v>215</v>
      </c>
      <c r="V2446" s="65" t="s">
        <v>14381</v>
      </c>
      <c r="W2446" s="66"/>
      <c r="Y2446" s="66"/>
      <c r="Z2446" s="66"/>
      <c r="AA2446" s="65" t="s">
        <v>14382</v>
      </c>
      <c r="AQ2446" s="64">
        <v>100</v>
      </c>
      <c r="AU2446" s="66"/>
      <c r="AV2446" s="66"/>
      <c r="AW2446" s="66"/>
      <c r="AX2446" s="66"/>
      <c r="AY2446" s="67" t="s">
        <v>16843</v>
      </c>
      <c r="BE2446" s="66"/>
    </row>
    <row r="2447" spans="1:58">
      <c r="A2447" s="9" t="str">
        <f t="shared" si="120"/>
        <v>2026-01</v>
      </c>
      <c r="B2447" s="9" t="str">
        <f>_xlfn.XLOOKUP(I2447,过机服务商重量差!A:A,过机服务商重量差!G:G)</f>
        <v>风清扬</v>
      </c>
      <c r="C2447" s="9" t="str">
        <f>IF(N2447="FBA","主营产品",IF(N2447="专线","专线",LOOKUP(1,0/((G2447&gt;=提成标准!D:D)*(G2447&lt;提成标准!E:E)),提成标准!C:C)))</f>
        <v>快递大货</v>
      </c>
      <c r="D2447" s="9">
        <f t="shared" si="121"/>
        <v>87</v>
      </c>
      <c r="E2447" s="9">
        <f>_xlfn.XLOOKUP(C2447,提成标准!C:C,提成标准!H:H,"")</f>
        <v>0.1</v>
      </c>
      <c r="F2447" s="9">
        <f t="shared" si="122"/>
        <v>8.7</v>
      </c>
      <c r="G2447" s="9">
        <f>_xlfn.XLOOKUP(I2447,过机服务商重量差!A:A,过机服务商重量差!L:L)</f>
        <v>87</v>
      </c>
      <c r="H2447" s="9" t="str">
        <f ca="1">IFERROR(LOOKUP(1,0/((B2447=名单!B:B)*(VALUE(AY2447)&gt;=名单!E:E)*(VALUE(AY2447)&lt;=名单!G:G)*(AA2447="正常走货")),名单!H:H),"否")</f>
        <v>否</v>
      </c>
      <c r="I2447" s="64" t="s">
        <v>7381</v>
      </c>
      <c r="J2447" s="64" t="s">
        <v>7383</v>
      </c>
      <c r="L2447" s="65" t="s">
        <v>2375</v>
      </c>
      <c r="N2447" s="64" t="s">
        <v>18</v>
      </c>
      <c r="O2447" s="66"/>
      <c r="P2447" s="66"/>
      <c r="T2447" s="66"/>
      <c r="U2447" s="65" t="s">
        <v>215</v>
      </c>
      <c r="V2447" s="65" t="s">
        <v>14381</v>
      </c>
      <c r="W2447" s="66"/>
      <c r="Y2447" s="66"/>
      <c r="Z2447" s="66"/>
      <c r="AA2447" s="65" t="s">
        <v>14382</v>
      </c>
      <c r="AQ2447" s="64">
        <v>100</v>
      </c>
      <c r="AU2447" s="66"/>
      <c r="AV2447" s="66"/>
      <c r="AW2447" s="66"/>
      <c r="AX2447" s="66"/>
      <c r="AY2447" s="67" t="s">
        <v>16844</v>
      </c>
      <c r="BE2447" s="66"/>
    </row>
    <row r="2448" spans="1:58">
      <c r="A2448" s="9" t="str">
        <f t="shared" si="120"/>
        <v>2026-01</v>
      </c>
      <c r="B2448" s="9" t="str">
        <f>_xlfn.XLOOKUP(I2448,过机服务商重量差!A:A,过机服务商重量差!G:G)</f>
        <v>帅时莹</v>
      </c>
      <c r="C2448" s="9" t="str">
        <f>IF(N2448="FBA","主营产品",IF(N2448="专线","专线",LOOKUP(1,0/((G2448&gt;=提成标准!D:D)*(G2448&lt;提成标准!E:E)),提成标准!C:C)))</f>
        <v>快递小货</v>
      </c>
      <c r="D2448" s="9">
        <f t="shared" si="121"/>
        <v>1</v>
      </c>
      <c r="E2448" s="9">
        <f>_xlfn.XLOOKUP(C2448,提成标准!C:C,提成标准!H:H,"")</f>
        <v>2</v>
      </c>
      <c r="F2448" s="9">
        <f t="shared" si="122"/>
        <v>2</v>
      </c>
      <c r="G2448" s="9">
        <f>_xlfn.XLOOKUP(I2448,过机服务商重量差!A:A,过机服务商重量差!L:L)</f>
        <v>9.5</v>
      </c>
      <c r="H2448" s="9" t="str">
        <f ca="1">IFERROR(LOOKUP(1,0/((B2448=名单!B:B)*(VALUE(AY2448)&gt;=名单!E:E)*(VALUE(AY2448)&lt;=名单!G:G)*(AA2448="正常走货")),名单!H:H),"否")</f>
        <v>否</v>
      </c>
      <c r="I2448" s="64" t="s">
        <v>7384</v>
      </c>
      <c r="J2448" s="64" t="s">
        <v>7386</v>
      </c>
      <c r="L2448" s="65" t="s">
        <v>586</v>
      </c>
      <c r="N2448" s="64" t="s">
        <v>18</v>
      </c>
      <c r="O2448" s="66"/>
      <c r="P2448" s="66"/>
      <c r="T2448" s="66"/>
      <c r="U2448" s="65" t="s">
        <v>99</v>
      </c>
      <c r="V2448" s="65" t="s">
        <v>14413</v>
      </c>
      <c r="W2448" s="66"/>
      <c r="Y2448" s="66"/>
      <c r="Z2448" s="66"/>
      <c r="AA2448" s="65" t="s">
        <v>14382</v>
      </c>
      <c r="AQ2448" s="64">
        <v>79.7</v>
      </c>
      <c r="AU2448" s="66"/>
      <c r="AV2448" s="66"/>
      <c r="AX2448" s="66"/>
      <c r="AY2448" s="67" t="s">
        <v>16845</v>
      </c>
      <c r="BE2448" s="66"/>
    </row>
    <row r="2449" spans="1:58">
      <c r="A2449" s="9" t="str">
        <f t="shared" si="120"/>
        <v>2026-01</v>
      </c>
      <c r="B2449" s="9" t="str">
        <f>_xlfn.XLOOKUP(I2449,过机服务商重量差!A:A,过机服务商重量差!G:G)</f>
        <v>玉麒麟</v>
      </c>
      <c r="C2449" s="9" t="str">
        <f>IF(N2449="FBA","主营产品",IF(N2449="专线","专线",LOOKUP(1,0/((G2449&gt;=提成标准!D:D)*(G2449&lt;提成标准!E:E)),提成标准!C:C)))</f>
        <v>快递小货</v>
      </c>
      <c r="D2449" s="9">
        <f t="shared" si="121"/>
        <v>1</v>
      </c>
      <c r="E2449" s="9">
        <f>_xlfn.XLOOKUP(C2449,提成标准!C:C,提成标准!H:H,"")</f>
        <v>2</v>
      </c>
      <c r="F2449" s="9">
        <f t="shared" si="122"/>
        <v>2</v>
      </c>
      <c r="G2449" s="9">
        <f>_xlfn.XLOOKUP(I2449,过机服务商重量差!A:A,过机服务商重量差!L:L)</f>
        <v>2.5</v>
      </c>
      <c r="H2449" s="9" t="str">
        <f ca="1">IFERROR(LOOKUP(1,0/((B2449=名单!B:B)*(VALUE(AY2449)&gt;=名单!E:E)*(VALUE(AY2449)&lt;=名单!G:G)*(AA2449="正常走货")),名单!H:H),"否")</f>
        <v>否</v>
      </c>
      <c r="I2449" s="64" t="s">
        <v>7387</v>
      </c>
      <c r="J2449" s="64" t="s">
        <v>7389</v>
      </c>
      <c r="L2449" s="65" t="s">
        <v>17</v>
      </c>
      <c r="N2449" s="64" t="s">
        <v>18</v>
      </c>
      <c r="O2449" s="66"/>
      <c r="P2449" s="66"/>
      <c r="T2449" s="66"/>
      <c r="U2449" s="65" t="s">
        <v>152</v>
      </c>
      <c r="V2449" s="64" t="s">
        <v>14385</v>
      </c>
      <c r="W2449" s="66"/>
      <c r="Y2449" s="66"/>
      <c r="Z2449" s="66"/>
      <c r="AA2449" s="65" t="s">
        <v>14382</v>
      </c>
      <c r="AQ2449" s="64">
        <v>31.21</v>
      </c>
      <c r="AU2449" s="66"/>
      <c r="AV2449" s="66"/>
      <c r="AW2449" s="66"/>
      <c r="AX2449" s="66"/>
      <c r="AY2449" s="67" t="s">
        <v>16846</v>
      </c>
      <c r="BE2449" s="66"/>
      <c r="BF2449" s="66"/>
    </row>
    <row r="2450" spans="1:58">
      <c r="A2450" s="9" t="str">
        <f t="shared" si="120"/>
        <v>2026-01</v>
      </c>
      <c r="B2450" s="9" t="str">
        <f>_xlfn.XLOOKUP(I2450,过机服务商重量差!A:A,过机服务商重量差!G:G)</f>
        <v>玉麒麟</v>
      </c>
      <c r="C2450" s="9" t="str">
        <f>IF(N2450="FBA","主营产品",IF(N2450="专线","专线",LOOKUP(1,0/((G2450&gt;=提成标准!D:D)*(G2450&lt;提成标准!E:E)),提成标准!C:C)))</f>
        <v>快递小货</v>
      </c>
      <c r="D2450" s="9">
        <f t="shared" si="121"/>
        <v>1</v>
      </c>
      <c r="E2450" s="9">
        <f>_xlfn.XLOOKUP(C2450,提成标准!C:C,提成标准!H:H,"")</f>
        <v>2</v>
      </c>
      <c r="F2450" s="9">
        <f t="shared" si="122"/>
        <v>2</v>
      </c>
      <c r="G2450" s="9">
        <f>_xlfn.XLOOKUP(I2450,过机服务商重量差!A:A,过机服务商重量差!L:L)</f>
        <v>4.5</v>
      </c>
      <c r="H2450" s="9" t="str">
        <f ca="1">IFERROR(LOOKUP(1,0/((B2450=名单!B:B)*(VALUE(AY2450)&gt;=名单!E:E)*(VALUE(AY2450)&lt;=名单!G:G)*(AA2450="正常走货")),名单!H:H),"否")</f>
        <v>否</v>
      </c>
      <c r="I2450" s="64" t="s">
        <v>7390</v>
      </c>
      <c r="J2450" s="64" t="s">
        <v>7392</v>
      </c>
      <c r="L2450" s="65" t="s">
        <v>1283</v>
      </c>
      <c r="N2450" s="64" t="s">
        <v>18</v>
      </c>
      <c r="O2450" s="66"/>
      <c r="P2450" s="66"/>
      <c r="T2450" s="66"/>
      <c r="U2450" s="65" t="s">
        <v>86</v>
      </c>
      <c r="V2450" s="64" t="s">
        <v>14381</v>
      </c>
      <c r="W2450" s="66"/>
      <c r="Y2450" s="66"/>
      <c r="Z2450" s="66"/>
      <c r="AA2450" s="65" t="s">
        <v>14382</v>
      </c>
      <c r="AQ2450" s="64">
        <v>0</v>
      </c>
      <c r="AU2450" s="66"/>
      <c r="AV2450" s="66"/>
      <c r="AW2450" s="66"/>
      <c r="AX2450" s="66"/>
      <c r="AY2450" s="67" t="s">
        <v>16847</v>
      </c>
      <c r="BE2450" s="66"/>
      <c r="BF2450" s="66"/>
    </row>
    <row r="2451" spans="1:58">
      <c r="A2451" s="9" t="str">
        <f t="shared" si="120"/>
        <v>2026-01</v>
      </c>
      <c r="B2451" s="9" t="str">
        <f>_xlfn.XLOOKUP(I2451,过机服务商重量差!A:A,过机服务商重量差!G:G)</f>
        <v>玉麒麟</v>
      </c>
      <c r="C2451" s="9" t="str">
        <f>IF(N2451="FBA","主营产品",IF(N2451="专线","专线",LOOKUP(1,0/((G2451&gt;=提成标准!D:D)*(G2451&lt;提成标准!E:E)),提成标准!C:C)))</f>
        <v>快递小货</v>
      </c>
      <c r="D2451" s="9">
        <f t="shared" si="121"/>
        <v>1</v>
      </c>
      <c r="E2451" s="9">
        <f>_xlfn.XLOOKUP(C2451,提成标准!C:C,提成标准!H:H,"")</f>
        <v>2</v>
      </c>
      <c r="F2451" s="9">
        <f t="shared" si="122"/>
        <v>2</v>
      </c>
      <c r="G2451" s="9">
        <f>_xlfn.XLOOKUP(I2451,过机服务商重量差!A:A,过机服务商重量差!L:L)</f>
        <v>16.5</v>
      </c>
      <c r="H2451" s="9" t="str">
        <f ca="1">IFERROR(LOOKUP(1,0/((B2451=名单!B:B)*(VALUE(AY2451)&gt;=名单!E:E)*(VALUE(AY2451)&lt;=名单!G:G)*(AA2451="正常走货")),名单!H:H),"否")</f>
        <v>否</v>
      </c>
      <c r="I2451" s="64" t="s">
        <v>7393</v>
      </c>
      <c r="J2451" s="64" t="s">
        <v>7395</v>
      </c>
      <c r="L2451" s="65" t="s">
        <v>17</v>
      </c>
      <c r="N2451" s="64" t="s">
        <v>18</v>
      </c>
      <c r="O2451" s="66"/>
      <c r="P2451" s="66"/>
      <c r="T2451" s="66"/>
      <c r="U2451" s="65" t="s">
        <v>7396</v>
      </c>
      <c r="V2451" s="65" t="s">
        <v>15578</v>
      </c>
      <c r="W2451" s="66"/>
      <c r="Y2451" s="66"/>
      <c r="Z2451" s="66"/>
      <c r="AA2451" s="65" t="s">
        <v>14382</v>
      </c>
      <c r="AQ2451" s="64">
        <v>254.02</v>
      </c>
      <c r="AV2451" s="66"/>
      <c r="AX2451" s="66"/>
      <c r="AY2451" s="67" t="s">
        <v>16848</v>
      </c>
      <c r="BC2451" s="66"/>
      <c r="BE2451" s="66"/>
      <c r="BF2451" s="66"/>
    </row>
    <row r="2452" spans="1:58">
      <c r="A2452" s="9" t="str">
        <f t="shared" si="120"/>
        <v>2026-01</v>
      </c>
      <c r="B2452" s="9" t="str">
        <f>_xlfn.XLOOKUP(I2452,过机服务商重量差!A:A,过机服务商重量差!G:G)</f>
        <v>无崖子</v>
      </c>
      <c r="C2452" s="9" t="str">
        <f>IF(N2452="FBA","主营产品",IF(N2452="专线","专线",LOOKUP(1,0/((G2452&gt;=提成标准!D:D)*(G2452&lt;提成标准!E:E)),提成标准!C:C)))</f>
        <v>快递小货</v>
      </c>
      <c r="D2452" s="9">
        <f t="shared" si="121"/>
        <v>1</v>
      </c>
      <c r="E2452" s="9">
        <f>_xlfn.XLOOKUP(C2452,提成标准!C:C,提成标准!H:H,"")</f>
        <v>2</v>
      </c>
      <c r="F2452" s="9">
        <f t="shared" si="122"/>
        <v>2</v>
      </c>
      <c r="G2452" s="9">
        <f>_xlfn.XLOOKUP(I2452,过机服务商重量差!A:A,过机服务商重量差!L:L)</f>
        <v>0.5</v>
      </c>
      <c r="H2452" s="9" t="str">
        <f ca="1">IFERROR(LOOKUP(1,0/((B2452=名单!B:B)*(VALUE(AY2452)&gt;=名单!E:E)*(VALUE(AY2452)&lt;=名单!G:G)*(AA2452="正常走货")),名单!H:H),"否")</f>
        <v>是</v>
      </c>
      <c r="I2452" s="64" t="s">
        <v>7397</v>
      </c>
      <c r="J2452" s="64" t="s">
        <v>7399</v>
      </c>
      <c r="L2452" s="65" t="s">
        <v>198</v>
      </c>
      <c r="N2452" s="64" t="s">
        <v>18</v>
      </c>
      <c r="O2452" s="66"/>
      <c r="P2452" s="66"/>
      <c r="T2452" s="66"/>
      <c r="U2452" s="65" t="s">
        <v>191</v>
      </c>
      <c r="V2452" s="65" t="s">
        <v>14413</v>
      </c>
      <c r="W2452" s="66"/>
      <c r="Y2452" s="66"/>
      <c r="Z2452" s="66"/>
      <c r="AA2452" s="65" t="s">
        <v>14382</v>
      </c>
      <c r="AQ2452" s="64">
        <v>0.740000000000009</v>
      </c>
      <c r="AV2452" s="66"/>
      <c r="AX2452" s="66"/>
      <c r="AY2452" s="67" t="s">
        <v>16849</v>
      </c>
      <c r="BE2452" s="66"/>
    </row>
    <row r="2453" spans="1:58">
      <c r="A2453" s="9" t="str">
        <f t="shared" si="120"/>
        <v>2026-01</v>
      </c>
      <c r="B2453" s="9" t="str">
        <f>_xlfn.XLOOKUP(I2453,过机服务商重量差!A:A,过机服务商重量差!G:G)</f>
        <v>风清扬</v>
      </c>
      <c r="C2453" s="9" t="str">
        <f>IF(N2453="FBA","主营产品",IF(N2453="专线","专线",LOOKUP(1,0/((G2453&gt;=提成标准!D:D)*(G2453&lt;提成标准!E:E)),提成标准!C:C)))</f>
        <v>快递大货</v>
      </c>
      <c r="D2453" s="9">
        <f t="shared" si="121"/>
        <v>596</v>
      </c>
      <c r="E2453" s="9">
        <f>_xlfn.XLOOKUP(C2453,提成标准!C:C,提成标准!H:H,"")</f>
        <v>0.1</v>
      </c>
      <c r="F2453" s="9">
        <f t="shared" si="122"/>
        <v>59.6</v>
      </c>
      <c r="G2453" s="9">
        <f>_xlfn.XLOOKUP(I2453,过机服务商重量差!A:A,过机服务商重量差!L:L)</f>
        <v>596</v>
      </c>
      <c r="H2453" s="9" t="str">
        <f ca="1">IFERROR(LOOKUP(1,0/((B2453=名单!B:B)*(VALUE(AY2453)&gt;=名单!E:E)*(VALUE(AY2453)&lt;=名单!G:G)*(AA2453="正常走货")),名单!H:H),"否")</f>
        <v>否</v>
      </c>
      <c r="I2453" s="64" t="s">
        <v>7400</v>
      </c>
      <c r="J2453" s="64" t="s">
        <v>50</v>
      </c>
      <c r="L2453" s="65" t="s">
        <v>231</v>
      </c>
      <c r="N2453" s="64" t="s">
        <v>18</v>
      </c>
      <c r="O2453" s="66"/>
      <c r="P2453" s="66"/>
      <c r="T2453" s="66"/>
      <c r="U2453" s="65" t="s">
        <v>604</v>
      </c>
      <c r="V2453" s="65" t="s">
        <v>14410</v>
      </c>
      <c r="W2453" s="66"/>
      <c r="Y2453" s="66"/>
      <c r="Z2453" s="66"/>
      <c r="AA2453" s="65" t="s">
        <v>14382</v>
      </c>
      <c r="AQ2453" s="64">
        <v>836.97</v>
      </c>
      <c r="AV2453" s="66"/>
      <c r="AX2453" s="66"/>
      <c r="AY2453" s="67" t="s">
        <v>16850</v>
      </c>
      <c r="BE2453" s="66"/>
    </row>
    <row r="2454" spans="1:58">
      <c r="A2454" s="9" t="str">
        <f t="shared" si="120"/>
        <v>2026-01</v>
      </c>
      <c r="B2454" s="9" t="str">
        <f>_xlfn.XLOOKUP(I2454,过机服务商重量差!A:A,过机服务商重量差!G:G)</f>
        <v>无崖子</v>
      </c>
      <c r="C2454" s="9" t="str">
        <f>IF(N2454="FBA","主营产品",IF(N2454="专线","专线",LOOKUP(1,0/((G2454&gt;=提成标准!D:D)*(G2454&lt;提成标准!E:E)),提成标准!C:C)))</f>
        <v>快递小货</v>
      </c>
      <c r="D2454" s="9">
        <f t="shared" si="121"/>
        <v>1</v>
      </c>
      <c r="E2454" s="9">
        <f>_xlfn.XLOOKUP(C2454,提成标准!C:C,提成标准!H:H,"")</f>
        <v>2</v>
      </c>
      <c r="F2454" s="9">
        <f t="shared" si="122"/>
        <v>2</v>
      </c>
      <c r="G2454" s="9">
        <f>_xlfn.XLOOKUP(I2454,过机服务商重量差!A:A,过机服务商重量差!L:L)</f>
        <v>2.5</v>
      </c>
      <c r="H2454" s="9" t="str">
        <f ca="1">IFERROR(LOOKUP(1,0/((B2454=名单!B:B)*(VALUE(AY2454)&gt;=名单!E:E)*(VALUE(AY2454)&lt;=名单!G:G)*(AA2454="正常走货")),名单!H:H),"否")</f>
        <v>是</v>
      </c>
      <c r="I2454" s="64" t="s">
        <v>7402</v>
      </c>
      <c r="J2454" s="64" t="s">
        <v>7404</v>
      </c>
      <c r="L2454" s="64" t="s">
        <v>590</v>
      </c>
      <c r="N2454" s="64" t="s">
        <v>18</v>
      </c>
      <c r="O2454" s="66"/>
      <c r="P2454" s="66"/>
      <c r="T2454" s="66"/>
      <c r="U2454" s="65" t="s">
        <v>20</v>
      </c>
      <c r="V2454" s="65" t="s">
        <v>14381</v>
      </c>
      <c r="W2454" s="66"/>
      <c r="Y2454" s="66"/>
      <c r="Z2454" s="66"/>
      <c r="AA2454" s="65" t="s">
        <v>14382</v>
      </c>
      <c r="AQ2454" s="64">
        <v>85</v>
      </c>
      <c r="AU2454" s="66"/>
      <c r="AV2454" s="66"/>
      <c r="AX2454" s="66"/>
      <c r="AY2454" s="67" t="s">
        <v>16851</v>
      </c>
      <c r="BE2454" s="66"/>
      <c r="BF2454" s="66"/>
    </row>
    <row r="2455" spans="1:58">
      <c r="A2455" s="9" t="str">
        <f t="shared" si="120"/>
        <v>2026-01</v>
      </c>
      <c r="B2455" s="9" t="str">
        <f>_xlfn.XLOOKUP(I2455,过机服务商重量差!A:A,过机服务商重量差!G:G)</f>
        <v>玉麒麟</v>
      </c>
      <c r="C2455" s="9" t="str">
        <f>IF(N2455="FBA","主营产品",IF(N2455="专线","专线",LOOKUP(1,0/((G2455&gt;=提成标准!D:D)*(G2455&lt;提成标准!E:E)),提成标准!C:C)))</f>
        <v>快递小货</v>
      </c>
      <c r="D2455" s="9">
        <f t="shared" si="121"/>
        <v>1</v>
      </c>
      <c r="E2455" s="9">
        <f>_xlfn.XLOOKUP(C2455,提成标准!C:C,提成标准!H:H,"")</f>
        <v>2</v>
      </c>
      <c r="F2455" s="9">
        <f t="shared" si="122"/>
        <v>2</v>
      </c>
      <c r="G2455" s="9">
        <f>_xlfn.XLOOKUP(I2455,过机服务商重量差!A:A,过机服务商重量差!L:L)</f>
        <v>4</v>
      </c>
      <c r="H2455" s="9" t="str">
        <f ca="1">IFERROR(LOOKUP(1,0/((B2455=名单!B:B)*(VALUE(AY2455)&gt;=名单!E:E)*(VALUE(AY2455)&lt;=名单!G:G)*(AA2455="正常走货")),名单!H:H),"否")</f>
        <v>否</v>
      </c>
      <c r="I2455" s="64" t="s">
        <v>7405</v>
      </c>
      <c r="J2455" s="64" t="s">
        <v>7407</v>
      </c>
      <c r="L2455" s="65" t="s">
        <v>24</v>
      </c>
      <c r="N2455" s="64" t="s">
        <v>18</v>
      </c>
      <c r="O2455" s="66"/>
      <c r="P2455" s="66"/>
      <c r="T2455" s="66"/>
      <c r="U2455" s="65" t="s">
        <v>130</v>
      </c>
      <c r="V2455" s="65" t="s">
        <v>14422</v>
      </c>
      <c r="W2455" s="66"/>
      <c r="Y2455" s="66"/>
      <c r="Z2455" s="66"/>
      <c r="AA2455" s="65" t="s">
        <v>14382</v>
      </c>
      <c r="AQ2455" s="64">
        <v>37</v>
      </c>
      <c r="AV2455" s="66"/>
      <c r="AX2455" s="66"/>
      <c r="AY2455" s="67" t="s">
        <v>16852</v>
      </c>
      <c r="BE2455" s="66"/>
    </row>
    <row r="2456" spans="1:58">
      <c r="A2456" s="9" t="str">
        <f t="shared" si="120"/>
        <v>2026-01</v>
      </c>
      <c r="B2456" s="9" t="str">
        <f>_xlfn.XLOOKUP(I2456,过机服务商重量差!A:A,过机服务商重量差!G:G)</f>
        <v>玉麒麟</v>
      </c>
      <c r="C2456" s="9" t="str">
        <f>IF(N2456="FBA","主营产品",IF(N2456="专线","专线",LOOKUP(1,0/((G2456&gt;=提成标准!D:D)*(G2456&lt;提成标准!E:E)),提成标准!C:C)))</f>
        <v>快递小货</v>
      </c>
      <c r="D2456" s="9">
        <f t="shared" si="121"/>
        <v>1</v>
      </c>
      <c r="E2456" s="9">
        <f>_xlfn.XLOOKUP(C2456,提成标准!C:C,提成标准!H:H,"")</f>
        <v>2</v>
      </c>
      <c r="F2456" s="9">
        <f t="shared" si="122"/>
        <v>2</v>
      </c>
      <c r="G2456" s="9">
        <f>_xlfn.XLOOKUP(I2456,过机服务商重量差!A:A,过机服务商重量差!L:L)</f>
        <v>0.5</v>
      </c>
      <c r="H2456" s="9" t="str">
        <f ca="1">IFERROR(LOOKUP(1,0/((B2456=名单!B:B)*(VALUE(AY2456)&gt;=名单!E:E)*(VALUE(AY2456)&lt;=名单!G:G)*(AA2456="正常走货")),名单!H:H),"否")</f>
        <v>否</v>
      </c>
      <c r="I2456" s="64" t="s">
        <v>7408</v>
      </c>
      <c r="J2456" s="64" t="s">
        <v>7410</v>
      </c>
      <c r="L2456" s="65" t="s">
        <v>17</v>
      </c>
      <c r="N2456" s="64" t="s">
        <v>18</v>
      </c>
      <c r="O2456" s="66"/>
      <c r="P2456" s="66"/>
      <c r="T2456" s="66"/>
      <c r="U2456" s="65" t="s">
        <v>694</v>
      </c>
      <c r="V2456" s="65" t="s">
        <v>14389</v>
      </c>
      <c r="W2456" s="66"/>
      <c r="Y2456" s="66"/>
      <c r="Z2456" s="66"/>
      <c r="AA2456" s="65" t="s">
        <v>14382</v>
      </c>
      <c r="AQ2456" s="64">
        <v>60.4</v>
      </c>
      <c r="AV2456" s="66"/>
      <c r="AX2456" s="66"/>
      <c r="AY2456" s="67" t="s">
        <v>16853</v>
      </c>
      <c r="BE2456" s="66"/>
    </row>
    <row r="2457" spans="1:58">
      <c r="A2457" s="9" t="str">
        <f t="shared" si="120"/>
        <v>2026-01</v>
      </c>
      <c r="B2457" s="9" t="str">
        <f>_xlfn.XLOOKUP(I2457,过机服务商重量差!A:A,过机服务商重量差!G:G)</f>
        <v>小旋风</v>
      </c>
      <c r="C2457" s="9" t="str">
        <f>IF(N2457="FBA","主营产品",IF(N2457="专线","专线",LOOKUP(1,0/((G2457&gt;=提成标准!D:D)*(G2457&lt;提成标准!E:E)),提成标准!C:C)))</f>
        <v>快递大货</v>
      </c>
      <c r="D2457" s="9">
        <f t="shared" si="121"/>
        <v>119</v>
      </c>
      <c r="E2457" s="9">
        <f>_xlfn.XLOOKUP(C2457,提成标准!C:C,提成标准!H:H,"")</f>
        <v>0.1</v>
      </c>
      <c r="F2457" s="9">
        <f t="shared" si="122"/>
        <v>11.9</v>
      </c>
      <c r="G2457" s="9">
        <f>_xlfn.XLOOKUP(I2457,过机服务商重量差!A:A,过机服务商重量差!L:L)</f>
        <v>119</v>
      </c>
      <c r="H2457" s="9" t="str">
        <f ca="1">IFERROR(LOOKUP(1,0/((B2457=名单!B:B)*(VALUE(AY2457)&gt;=名单!E:E)*(VALUE(AY2457)&lt;=名单!G:G)*(AA2457="正常走货")),名单!H:H),"否")</f>
        <v>否</v>
      </c>
      <c r="I2457" s="64" t="s">
        <v>7411</v>
      </c>
      <c r="J2457" s="64" t="s">
        <v>7413</v>
      </c>
      <c r="L2457" s="65" t="s">
        <v>441</v>
      </c>
      <c r="N2457" s="64" t="s">
        <v>18</v>
      </c>
      <c r="O2457" s="66"/>
      <c r="P2457" s="66"/>
      <c r="T2457" s="66"/>
      <c r="U2457" s="65" t="s">
        <v>1793</v>
      </c>
      <c r="V2457" s="65" t="s">
        <v>14381</v>
      </c>
      <c r="W2457" s="66"/>
      <c r="Y2457" s="66"/>
      <c r="Z2457" s="66"/>
      <c r="AA2457" s="65" t="s">
        <v>14382</v>
      </c>
      <c r="AQ2457" s="64">
        <v>550</v>
      </c>
      <c r="AV2457" s="66"/>
      <c r="AX2457" s="66"/>
      <c r="AY2457" s="67" t="s">
        <v>16854</v>
      </c>
      <c r="BE2457" s="66"/>
    </row>
    <row r="2458" spans="1:58">
      <c r="A2458" s="9" t="str">
        <f t="shared" si="120"/>
        <v>2026-01</v>
      </c>
      <c r="B2458" s="9" t="str">
        <f>_xlfn.XLOOKUP(I2458,过机服务商重量差!A:A,过机服务商重量差!G:G)</f>
        <v>帅时莹</v>
      </c>
      <c r="C2458" s="9" t="str">
        <f>IF(N2458="FBA","主营产品",IF(N2458="专线","专线",LOOKUP(1,0/((G2458&gt;=提成标准!D:D)*(G2458&lt;提成标准!E:E)),提成标准!C:C)))</f>
        <v>快递大货</v>
      </c>
      <c r="D2458" s="9">
        <f t="shared" si="121"/>
        <v>185</v>
      </c>
      <c r="E2458" s="9">
        <f>_xlfn.XLOOKUP(C2458,提成标准!C:C,提成标准!H:H,"")</f>
        <v>0.1</v>
      </c>
      <c r="F2458" s="9">
        <f t="shared" si="122"/>
        <v>18.5</v>
      </c>
      <c r="G2458" s="9">
        <f>_xlfn.XLOOKUP(I2458,过机服务商重量差!A:A,过机服务商重量差!L:L)</f>
        <v>185</v>
      </c>
      <c r="H2458" s="9" t="str">
        <f ca="1">IFERROR(LOOKUP(1,0/((B2458=名单!B:B)*(VALUE(AY2458)&gt;=名单!E:E)*(VALUE(AY2458)&lt;=名单!G:G)*(AA2458="正常走货")),名单!H:H),"否")</f>
        <v>否</v>
      </c>
      <c r="I2458" s="64" t="s">
        <v>7414</v>
      </c>
      <c r="J2458" s="64" t="s">
        <v>7416</v>
      </c>
      <c r="L2458" s="65" t="s">
        <v>287</v>
      </c>
      <c r="N2458" s="64" t="s">
        <v>18</v>
      </c>
      <c r="O2458" s="66"/>
      <c r="P2458" s="66"/>
      <c r="T2458" s="66"/>
      <c r="U2458" s="65" t="s">
        <v>442</v>
      </c>
      <c r="V2458" s="65" t="s">
        <v>14413</v>
      </c>
      <c r="W2458" s="66"/>
      <c r="Y2458" s="66"/>
      <c r="Z2458" s="66"/>
      <c r="AA2458" s="65" t="s">
        <v>14382</v>
      </c>
      <c r="AQ2458" s="64">
        <v>666</v>
      </c>
      <c r="AV2458" s="66"/>
      <c r="AW2458" s="66"/>
      <c r="AX2458" s="66"/>
      <c r="AY2458" s="67" t="s">
        <v>16855</v>
      </c>
      <c r="BC2458" s="66"/>
      <c r="BE2458" s="66"/>
    </row>
    <row r="2459" spans="1:58">
      <c r="A2459" s="9" t="str">
        <f t="shared" si="120"/>
        <v>2026-01</v>
      </c>
      <c r="B2459" s="9" t="str">
        <f>_xlfn.XLOOKUP(I2459,过机服务商重量差!A:A,过机服务商重量差!G:G)</f>
        <v>无崖子</v>
      </c>
      <c r="C2459" s="9" t="str">
        <f>IF(N2459="FBA","主营产品",IF(N2459="专线","专线",LOOKUP(1,0/((G2459&gt;=提成标准!D:D)*(G2459&lt;提成标准!E:E)),提成标准!C:C)))</f>
        <v>快递小货</v>
      </c>
      <c r="D2459" s="9">
        <f t="shared" si="121"/>
        <v>1</v>
      </c>
      <c r="E2459" s="9">
        <f>_xlfn.XLOOKUP(C2459,提成标准!C:C,提成标准!H:H,"")</f>
        <v>2</v>
      </c>
      <c r="F2459" s="9">
        <f t="shared" si="122"/>
        <v>2</v>
      </c>
      <c r="G2459" s="9">
        <f>_xlfn.XLOOKUP(I2459,过机服务商重量差!A:A,过机服务商重量差!L:L)</f>
        <v>15.5</v>
      </c>
      <c r="H2459" s="9" t="str">
        <f ca="1">IFERROR(LOOKUP(1,0/((B2459=名单!B:B)*(VALUE(AY2459)&gt;=名单!E:E)*(VALUE(AY2459)&lt;=名单!G:G)*(AA2459="正常走货")),名单!H:H),"否")</f>
        <v>是</v>
      </c>
      <c r="I2459" s="64" t="s">
        <v>7417</v>
      </c>
      <c r="J2459" s="64" t="s">
        <v>7419</v>
      </c>
      <c r="L2459" s="65" t="s">
        <v>2292</v>
      </c>
      <c r="N2459" s="64" t="s">
        <v>18</v>
      </c>
      <c r="O2459" s="66"/>
      <c r="P2459" s="66"/>
      <c r="T2459" s="66"/>
      <c r="U2459" s="65" t="s">
        <v>203</v>
      </c>
      <c r="V2459" s="65" t="s">
        <v>14381</v>
      </c>
      <c r="W2459" s="66"/>
      <c r="Y2459" s="66"/>
      <c r="Z2459" s="66"/>
      <c r="AA2459" s="65" t="s">
        <v>14382</v>
      </c>
      <c r="AQ2459" s="64">
        <v>0</v>
      </c>
      <c r="AU2459" s="66"/>
      <c r="AV2459" s="66"/>
      <c r="AW2459" s="66"/>
      <c r="AX2459" s="66"/>
      <c r="AY2459" s="67" t="s">
        <v>16856</v>
      </c>
      <c r="BC2459" s="66"/>
      <c r="BE2459" s="66"/>
      <c r="BF2459" s="66"/>
    </row>
    <row r="2460" spans="1:58">
      <c r="A2460" s="9" t="str">
        <f t="shared" si="120"/>
        <v>2026-01</v>
      </c>
      <c r="B2460" s="9" t="str">
        <f>_xlfn.XLOOKUP(I2460,过机服务商重量差!A:A,过机服务商重量差!G:G)</f>
        <v>帅时莹</v>
      </c>
      <c r="C2460" s="9" t="str">
        <f>IF(N2460="FBA","主营产品",IF(N2460="专线","专线",LOOKUP(1,0/((G2460&gt;=提成标准!D:D)*(G2460&lt;提成标准!E:E)),提成标准!C:C)))</f>
        <v>快递小货</v>
      </c>
      <c r="D2460" s="9">
        <f t="shared" si="121"/>
        <v>1</v>
      </c>
      <c r="E2460" s="9">
        <f>_xlfn.XLOOKUP(C2460,提成标准!C:C,提成标准!H:H,"")</f>
        <v>2</v>
      </c>
      <c r="F2460" s="9">
        <f t="shared" si="122"/>
        <v>2</v>
      </c>
      <c r="G2460" s="9">
        <f>_xlfn.XLOOKUP(I2460,过机服务商重量差!A:A,过机服务商重量差!L:L)</f>
        <v>11</v>
      </c>
      <c r="H2460" s="9" t="str">
        <f ca="1">IFERROR(LOOKUP(1,0/((B2460=名单!B:B)*(VALUE(AY2460)&gt;=名单!E:E)*(VALUE(AY2460)&lt;=名单!G:G)*(AA2460="正常走货")),名单!H:H),"否")</f>
        <v>否</v>
      </c>
      <c r="I2460" s="64" t="s">
        <v>7420</v>
      </c>
      <c r="J2460" s="64" t="s">
        <v>7422</v>
      </c>
      <c r="L2460" s="65" t="s">
        <v>140</v>
      </c>
      <c r="N2460" s="64" t="s">
        <v>18</v>
      </c>
      <c r="O2460" s="66"/>
      <c r="P2460" s="66"/>
      <c r="T2460" s="66"/>
      <c r="U2460" s="65" t="s">
        <v>1113</v>
      </c>
      <c r="V2460" s="65" t="s">
        <v>14413</v>
      </c>
      <c r="W2460" s="66"/>
      <c r="Y2460" s="66"/>
      <c r="Z2460" s="66"/>
      <c r="AA2460" s="65" t="s">
        <v>14382</v>
      </c>
      <c r="AQ2460" s="64">
        <v>131</v>
      </c>
      <c r="AU2460" s="66"/>
      <c r="AV2460" s="66"/>
      <c r="AW2460" s="66"/>
      <c r="AX2460" s="66"/>
      <c r="AY2460" s="67" t="s">
        <v>16857</v>
      </c>
      <c r="BC2460" s="66"/>
      <c r="BE2460" s="66"/>
      <c r="BF2460" s="66"/>
    </row>
    <row r="2461" spans="1:58">
      <c r="A2461" s="9" t="str">
        <f t="shared" si="120"/>
        <v>2026-01</v>
      </c>
      <c r="B2461" s="9" t="str">
        <f>_xlfn.XLOOKUP(I2461,过机服务商重量差!A:A,过机服务商重量差!G:G)</f>
        <v>无崖子</v>
      </c>
      <c r="C2461" s="9" t="str">
        <f>IF(N2461="FBA","主营产品",IF(N2461="专线","专线",LOOKUP(1,0/((G2461&gt;=提成标准!D:D)*(G2461&lt;提成标准!E:E)),提成标准!C:C)))</f>
        <v>快递大货</v>
      </c>
      <c r="D2461" s="9">
        <f t="shared" si="121"/>
        <v>517</v>
      </c>
      <c r="E2461" s="9">
        <f>_xlfn.XLOOKUP(C2461,提成标准!C:C,提成标准!H:H,"")</f>
        <v>0.1</v>
      </c>
      <c r="F2461" s="9">
        <f t="shared" si="122"/>
        <v>51.7</v>
      </c>
      <c r="G2461" s="9">
        <f>_xlfn.XLOOKUP(I2461,过机服务商重量差!A:A,过机服务商重量差!L:L)</f>
        <v>517</v>
      </c>
      <c r="H2461" s="9" t="str">
        <f ca="1">IFERROR(LOOKUP(1,0/((B2461=名单!B:B)*(VALUE(AY2461)&gt;=名单!E:E)*(VALUE(AY2461)&lt;=名单!G:G)*(AA2461="正常走货")),名单!H:H),"否")</f>
        <v>是</v>
      </c>
      <c r="I2461" s="64" t="s">
        <v>7423</v>
      </c>
      <c r="J2461" s="64" t="s">
        <v>7425</v>
      </c>
      <c r="L2461" s="65" t="s">
        <v>728</v>
      </c>
      <c r="N2461" s="64" t="s">
        <v>18</v>
      </c>
      <c r="O2461" s="66"/>
      <c r="P2461" s="66"/>
      <c r="T2461" s="66"/>
      <c r="U2461" s="65" t="s">
        <v>199</v>
      </c>
      <c r="V2461" s="65" t="s">
        <v>14442</v>
      </c>
      <c r="W2461" s="66"/>
      <c r="Y2461" s="66"/>
      <c r="Z2461" s="66"/>
      <c r="AA2461" s="65" t="s">
        <v>14382</v>
      </c>
      <c r="AB2461" s="66"/>
      <c r="AQ2461" s="64">
        <v>3654.57</v>
      </c>
      <c r="AV2461" s="66"/>
      <c r="AW2461" s="66"/>
      <c r="AX2461" s="66"/>
      <c r="AY2461" s="67" t="s">
        <v>16858</v>
      </c>
      <c r="BE2461" s="66"/>
    </row>
    <row r="2462" spans="1:58">
      <c r="A2462" s="9" t="str">
        <f t="shared" si="120"/>
        <v>2026-01</v>
      </c>
      <c r="B2462" s="9" t="str">
        <f>_xlfn.XLOOKUP(I2462,过机服务商重量差!A:A,过机服务商重量差!G:G)</f>
        <v>玉麒麟</v>
      </c>
      <c r="C2462" s="9" t="str">
        <f>IF(N2462="FBA","主营产品",IF(N2462="专线","专线",LOOKUP(1,0/((G2462&gt;=提成标准!D:D)*(G2462&lt;提成标准!E:E)),提成标准!C:C)))</f>
        <v>快递大货</v>
      </c>
      <c r="D2462" s="9">
        <f t="shared" si="121"/>
        <v>23</v>
      </c>
      <c r="E2462" s="9">
        <f>_xlfn.XLOOKUP(C2462,提成标准!C:C,提成标准!H:H,"")</f>
        <v>0.1</v>
      </c>
      <c r="F2462" s="9">
        <f t="shared" si="122"/>
        <v>2.3</v>
      </c>
      <c r="G2462" s="9">
        <f>_xlfn.XLOOKUP(I2462,过机服务商重量差!A:A,过机服务商重量差!L:L)</f>
        <v>23</v>
      </c>
      <c r="H2462" s="9" t="str">
        <f ca="1">IFERROR(LOOKUP(1,0/((B2462=名单!B:B)*(VALUE(AY2462)&gt;=名单!E:E)*(VALUE(AY2462)&lt;=名单!G:G)*(AA2462="正常走货")),名单!H:H),"否")</f>
        <v>否</v>
      </c>
      <c r="I2462" s="64" t="s">
        <v>7426</v>
      </c>
      <c r="J2462" s="64" t="s">
        <v>7428</v>
      </c>
      <c r="L2462" s="64" t="s">
        <v>17</v>
      </c>
      <c r="N2462" s="65" t="s">
        <v>18</v>
      </c>
      <c r="O2462" s="66"/>
      <c r="P2462" s="66"/>
      <c r="T2462" s="66"/>
      <c r="U2462" s="65" t="s">
        <v>191</v>
      </c>
      <c r="V2462" s="65" t="s">
        <v>14413</v>
      </c>
      <c r="W2462" s="66"/>
      <c r="Y2462" s="66"/>
      <c r="Z2462" s="66"/>
      <c r="AA2462" s="65" t="s">
        <v>14382</v>
      </c>
      <c r="AQ2462" s="64">
        <v>265.53</v>
      </c>
      <c r="AU2462" s="66"/>
      <c r="AV2462" s="66"/>
      <c r="AX2462" s="66"/>
      <c r="AY2462" s="67" t="s">
        <v>16859</v>
      </c>
      <c r="BE2462" s="66"/>
    </row>
    <row r="2463" spans="1:58">
      <c r="A2463" s="9" t="str">
        <f t="shared" si="120"/>
        <v>2026-01</v>
      </c>
      <c r="B2463" s="9" t="str">
        <f>_xlfn.XLOOKUP(I2463,过机服务商重量差!A:A,过机服务商重量差!G:G)</f>
        <v>玉麒麟</v>
      </c>
      <c r="C2463" s="9" t="str">
        <f>IF(N2463="FBA","主营产品",IF(N2463="专线","专线",LOOKUP(1,0/((G2463&gt;=提成标准!D:D)*(G2463&lt;提成标准!E:E)),提成标准!C:C)))</f>
        <v>快递大货</v>
      </c>
      <c r="D2463" s="9">
        <f t="shared" si="121"/>
        <v>39</v>
      </c>
      <c r="E2463" s="9">
        <f>_xlfn.XLOOKUP(C2463,提成标准!C:C,提成标准!H:H,"")</f>
        <v>0.1</v>
      </c>
      <c r="F2463" s="9">
        <f t="shared" si="122"/>
        <v>3.9</v>
      </c>
      <c r="G2463" s="9">
        <f>_xlfn.XLOOKUP(I2463,过机服务商重量差!A:A,过机服务商重量差!L:L)</f>
        <v>39</v>
      </c>
      <c r="H2463" s="9" t="str">
        <f ca="1">IFERROR(LOOKUP(1,0/((B2463=名单!B:B)*(VALUE(AY2463)&gt;=名单!E:E)*(VALUE(AY2463)&lt;=名单!G:G)*(AA2463="正常走货")),名单!H:H),"否")</f>
        <v>否</v>
      </c>
      <c r="I2463" s="64" t="s">
        <v>7429</v>
      </c>
      <c r="J2463" s="64" t="s">
        <v>7431</v>
      </c>
      <c r="L2463" s="64" t="s">
        <v>17</v>
      </c>
      <c r="N2463" s="64" t="s">
        <v>18</v>
      </c>
      <c r="O2463" s="66"/>
      <c r="P2463" s="66"/>
      <c r="T2463" s="66"/>
      <c r="U2463" s="65" t="s">
        <v>99</v>
      </c>
      <c r="V2463" s="65" t="s">
        <v>14413</v>
      </c>
      <c r="W2463" s="66"/>
      <c r="Y2463" s="66"/>
      <c r="Z2463" s="66"/>
      <c r="AA2463" s="65" t="s">
        <v>14382</v>
      </c>
      <c r="AQ2463" s="64">
        <v>196.1</v>
      </c>
      <c r="AU2463" s="66"/>
      <c r="AV2463" s="66"/>
      <c r="AX2463" s="66"/>
      <c r="AY2463" s="67" t="s">
        <v>16860</v>
      </c>
      <c r="BE2463" s="66"/>
    </row>
    <row r="2464" spans="1:58">
      <c r="A2464" s="9" t="str">
        <f t="shared" si="120"/>
        <v>2026-01</v>
      </c>
      <c r="B2464" s="9" t="str">
        <f>_xlfn.XLOOKUP(I2464,过机服务商重量差!A:A,过机服务商重量差!G:G)</f>
        <v>玉麒麟</v>
      </c>
      <c r="C2464" s="9" t="str">
        <f>IF(N2464="FBA","主营产品",IF(N2464="专线","专线",LOOKUP(1,0/((G2464&gt;=提成标准!D:D)*(G2464&lt;提成标准!E:E)),提成标准!C:C)))</f>
        <v>快递大货</v>
      </c>
      <c r="D2464" s="9">
        <f t="shared" si="121"/>
        <v>39</v>
      </c>
      <c r="E2464" s="9">
        <f>_xlfn.XLOOKUP(C2464,提成标准!C:C,提成标准!H:H,"")</f>
        <v>0.1</v>
      </c>
      <c r="F2464" s="9">
        <f t="shared" si="122"/>
        <v>3.9</v>
      </c>
      <c r="G2464" s="9">
        <f>_xlfn.XLOOKUP(I2464,过机服务商重量差!A:A,过机服务商重量差!L:L)</f>
        <v>39</v>
      </c>
      <c r="H2464" s="9" t="str">
        <f ca="1">IFERROR(LOOKUP(1,0/((B2464=名单!B:B)*(VALUE(AY2464)&gt;=名单!E:E)*(VALUE(AY2464)&lt;=名单!G:G)*(AA2464="正常走货")),名单!H:H),"否")</f>
        <v>否</v>
      </c>
      <c r="I2464" s="64" t="s">
        <v>7432</v>
      </c>
      <c r="J2464" s="64" t="s">
        <v>7434</v>
      </c>
      <c r="L2464" s="65" t="s">
        <v>17</v>
      </c>
      <c r="N2464" s="64" t="s">
        <v>18</v>
      </c>
      <c r="O2464" s="66"/>
      <c r="P2464" s="66"/>
      <c r="T2464" s="66"/>
      <c r="U2464" s="65" t="s">
        <v>99</v>
      </c>
      <c r="V2464" s="65" t="s">
        <v>14413</v>
      </c>
      <c r="W2464" s="66"/>
      <c r="Y2464" s="66"/>
      <c r="Z2464" s="66"/>
      <c r="AA2464" s="65" t="s">
        <v>14382</v>
      </c>
      <c r="AQ2464" s="64">
        <v>196.1</v>
      </c>
      <c r="AU2464" s="66"/>
      <c r="AV2464" s="66"/>
      <c r="AW2464" s="66"/>
      <c r="AX2464" s="66"/>
      <c r="AY2464" s="67" t="s">
        <v>16861</v>
      </c>
      <c r="BE2464" s="66"/>
    </row>
    <row r="2465" spans="1:58">
      <c r="A2465" s="9" t="str">
        <f t="shared" si="120"/>
        <v>2026-01</v>
      </c>
      <c r="B2465" s="9" t="str">
        <f>_xlfn.XLOOKUP(I2465,过机服务商重量差!A:A,过机服务商重量差!G:G)</f>
        <v>玉麒麟</v>
      </c>
      <c r="C2465" s="9" t="str">
        <f>IF(N2465="FBA","主营产品",IF(N2465="专线","专线",LOOKUP(1,0/((G2465&gt;=提成标准!D:D)*(G2465&lt;提成标准!E:E)),提成标准!C:C)))</f>
        <v>快递小货</v>
      </c>
      <c r="D2465" s="9">
        <f t="shared" si="121"/>
        <v>1</v>
      </c>
      <c r="E2465" s="9">
        <f>_xlfn.XLOOKUP(C2465,提成标准!C:C,提成标准!H:H,"")</f>
        <v>2</v>
      </c>
      <c r="F2465" s="9">
        <f t="shared" si="122"/>
        <v>2</v>
      </c>
      <c r="G2465" s="9">
        <f>_xlfn.XLOOKUP(I2465,过机服务商重量差!A:A,过机服务商重量差!L:L)</f>
        <v>1</v>
      </c>
      <c r="H2465" s="9" t="str">
        <f ca="1">IFERROR(LOOKUP(1,0/((B2465=名单!B:B)*(VALUE(AY2465)&gt;=名单!E:E)*(VALUE(AY2465)&lt;=名单!G:G)*(AA2465="正常走货")),名单!H:H),"否")</f>
        <v>否</v>
      </c>
      <c r="I2465" s="64" t="s">
        <v>7435</v>
      </c>
      <c r="J2465" s="64" t="s">
        <v>7437</v>
      </c>
      <c r="L2465" s="65" t="s">
        <v>17</v>
      </c>
      <c r="N2465" s="64" t="s">
        <v>18</v>
      </c>
      <c r="O2465" s="66"/>
      <c r="P2465" s="66"/>
      <c r="T2465" s="66"/>
      <c r="U2465" s="65" t="s">
        <v>120</v>
      </c>
      <c r="V2465" s="65" t="s">
        <v>14385</v>
      </c>
      <c r="W2465" s="66"/>
      <c r="Y2465" s="66"/>
      <c r="Z2465" s="66"/>
      <c r="AA2465" s="65" t="s">
        <v>14382</v>
      </c>
      <c r="AQ2465" s="64">
        <v>114.6</v>
      </c>
      <c r="AU2465" s="66"/>
      <c r="AV2465" s="66"/>
      <c r="AW2465" s="66"/>
      <c r="AX2465" s="66"/>
      <c r="AY2465" s="67" t="s">
        <v>16862</v>
      </c>
      <c r="BE2465" s="66"/>
    </row>
    <row r="2466" spans="1:58">
      <c r="A2466" s="9" t="str">
        <f t="shared" si="120"/>
        <v>2026-01</v>
      </c>
      <c r="B2466" s="9" t="str">
        <f>_xlfn.XLOOKUP(I2466,过机服务商重量差!A:A,过机服务商重量差!G:G)</f>
        <v>帅时莹</v>
      </c>
      <c r="C2466" s="9" t="str">
        <f>IF(N2466="FBA","主营产品",IF(N2466="专线","专线",LOOKUP(1,0/((G2466&gt;=提成标准!D:D)*(G2466&lt;提成标准!E:E)),提成标准!C:C)))</f>
        <v>快递小货</v>
      </c>
      <c r="D2466" s="9">
        <f t="shared" si="121"/>
        <v>1</v>
      </c>
      <c r="E2466" s="9">
        <f>_xlfn.XLOOKUP(C2466,提成标准!C:C,提成标准!H:H,"")</f>
        <v>2</v>
      </c>
      <c r="F2466" s="9">
        <f t="shared" si="122"/>
        <v>2</v>
      </c>
      <c r="G2466" s="9">
        <f>_xlfn.XLOOKUP(I2466,过机服务商重量差!A:A,过机服务商重量差!L:L)</f>
        <v>2.5</v>
      </c>
      <c r="H2466" s="9" t="str">
        <f ca="1">IFERROR(LOOKUP(1,0/((B2466=名单!B:B)*(VALUE(AY2466)&gt;=名单!E:E)*(VALUE(AY2466)&lt;=名单!G:G)*(AA2466="正常走货")),名单!H:H),"否")</f>
        <v>否</v>
      </c>
      <c r="I2466" s="64" t="s">
        <v>7438</v>
      </c>
      <c r="J2466" s="64" t="s">
        <v>7440</v>
      </c>
      <c r="L2466" s="65" t="s">
        <v>458</v>
      </c>
      <c r="N2466" s="64" t="s">
        <v>18</v>
      </c>
      <c r="O2466" s="66"/>
      <c r="P2466" s="66"/>
      <c r="T2466" s="66"/>
      <c r="U2466" s="65" t="s">
        <v>223</v>
      </c>
      <c r="V2466" s="65" t="s">
        <v>14413</v>
      </c>
      <c r="W2466" s="66"/>
      <c r="Y2466" s="66"/>
      <c r="Z2466" s="66"/>
      <c r="AA2466" s="65" t="s">
        <v>14382</v>
      </c>
      <c r="AQ2466" s="64">
        <v>66</v>
      </c>
      <c r="AU2466" s="66"/>
      <c r="AV2466" s="66"/>
      <c r="AW2466" s="66"/>
      <c r="AX2466" s="66"/>
      <c r="AY2466" s="67" t="s">
        <v>16863</v>
      </c>
      <c r="BE2466" s="66"/>
    </row>
    <row r="2467" spans="1:58">
      <c r="A2467" s="9" t="str">
        <f t="shared" si="120"/>
        <v>2026-01</v>
      </c>
      <c r="B2467" s="9" t="str">
        <f>_xlfn.XLOOKUP(I2467,过机服务商重量差!A:A,过机服务商重量差!G:G)</f>
        <v>帅时莹</v>
      </c>
      <c r="C2467" s="9" t="str">
        <f>IF(N2467="FBA","主营产品",IF(N2467="专线","专线",LOOKUP(1,0/((G2467&gt;=提成标准!D:D)*(G2467&lt;提成标准!E:E)),提成标准!C:C)))</f>
        <v>快递小货</v>
      </c>
      <c r="D2467" s="9">
        <f t="shared" si="121"/>
        <v>1</v>
      </c>
      <c r="E2467" s="9">
        <f>_xlfn.XLOOKUP(C2467,提成标准!C:C,提成标准!H:H,"")</f>
        <v>2</v>
      </c>
      <c r="F2467" s="9">
        <f t="shared" si="122"/>
        <v>2</v>
      </c>
      <c r="G2467" s="9">
        <f>_xlfn.XLOOKUP(I2467,过机服务商重量差!A:A,过机服务商重量差!L:L)</f>
        <v>2.5</v>
      </c>
      <c r="H2467" s="9" t="str">
        <f ca="1">IFERROR(LOOKUP(1,0/((B2467=名单!B:B)*(VALUE(AY2467)&gt;=名单!E:E)*(VALUE(AY2467)&lt;=名单!G:G)*(AA2467="正常走货")),名单!H:H),"否")</f>
        <v>否</v>
      </c>
      <c r="I2467" s="64" t="s">
        <v>7441</v>
      </c>
      <c r="J2467" s="64" t="s">
        <v>7443</v>
      </c>
      <c r="L2467" s="65" t="s">
        <v>458</v>
      </c>
      <c r="N2467" s="64" t="s">
        <v>18</v>
      </c>
      <c r="O2467" s="66"/>
      <c r="P2467" s="66"/>
      <c r="T2467" s="66"/>
      <c r="U2467" s="65" t="s">
        <v>223</v>
      </c>
      <c r="V2467" s="65" t="s">
        <v>14413</v>
      </c>
      <c r="W2467" s="66"/>
      <c r="Y2467" s="66"/>
      <c r="Z2467" s="66"/>
      <c r="AA2467" s="65" t="s">
        <v>14382</v>
      </c>
      <c r="AB2467" s="66"/>
      <c r="AQ2467" s="64">
        <v>66</v>
      </c>
      <c r="AV2467" s="66"/>
      <c r="AX2467" s="66"/>
      <c r="AY2467" s="67" t="s">
        <v>16864</v>
      </c>
      <c r="BC2467" s="66"/>
      <c r="BE2467" s="66"/>
    </row>
    <row r="2468" spans="1:58">
      <c r="A2468" s="9" t="str">
        <f t="shared" si="120"/>
        <v>2026-01</v>
      </c>
      <c r="B2468" s="9" t="str">
        <f>_xlfn.XLOOKUP(I2468,过机服务商重量差!A:A,过机服务商重量差!G:G)</f>
        <v>帅时莹</v>
      </c>
      <c r="C2468" s="9" t="str">
        <f>IF(N2468="FBA","主营产品",IF(N2468="专线","专线",LOOKUP(1,0/((G2468&gt;=提成标准!D:D)*(G2468&lt;提成标准!E:E)),提成标准!C:C)))</f>
        <v>快递小货</v>
      </c>
      <c r="D2468" s="9">
        <f t="shared" si="121"/>
        <v>1</v>
      </c>
      <c r="E2468" s="9">
        <f>_xlfn.XLOOKUP(C2468,提成标准!C:C,提成标准!H:H,"")</f>
        <v>2</v>
      </c>
      <c r="F2468" s="9">
        <f t="shared" si="122"/>
        <v>2</v>
      </c>
      <c r="G2468" s="9">
        <f>_xlfn.XLOOKUP(I2468,过机服务商重量差!A:A,过机服务商重量差!L:L)</f>
        <v>3.5</v>
      </c>
      <c r="H2468" s="9" t="str">
        <f ca="1">IFERROR(LOOKUP(1,0/((B2468=名单!B:B)*(VALUE(AY2468)&gt;=名单!E:E)*(VALUE(AY2468)&lt;=名单!G:G)*(AA2468="正常走货")),名单!H:H),"否")</f>
        <v>否</v>
      </c>
      <c r="I2468" s="64" t="s">
        <v>7444</v>
      </c>
      <c r="J2468" s="64" t="s">
        <v>7446</v>
      </c>
      <c r="L2468" s="64" t="s">
        <v>458</v>
      </c>
      <c r="N2468" s="64" t="s">
        <v>18</v>
      </c>
      <c r="O2468" s="66"/>
      <c r="P2468" s="66"/>
      <c r="T2468" s="66"/>
      <c r="U2468" s="65" t="s">
        <v>223</v>
      </c>
      <c r="V2468" s="65" t="s">
        <v>14413</v>
      </c>
      <c r="W2468" s="66"/>
      <c r="Y2468" s="66"/>
      <c r="Z2468" s="66"/>
      <c r="AA2468" s="65" t="s">
        <v>14382</v>
      </c>
      <c r="AQ2468" s="64">
        <v>99</v>
      </c>
      <c r="AU2468" s="66"/>
      <c r="AV2468" s="66"/>
      <c r="AX2468" s="66"/>
      <c r="AY2468" s="67" t="s">
        <v>16865</v>
      </c>
      <c r="BE2468" s="66"/>
    </row>
    <row r="2469" spans="1:58">
      <c r="A2469" s="9" t="str">
        <f t="shared" si="120"/>
        <v>2026-01</v>
      </c>
      <c r="B2469" s="9" t="str">
        <f>_xlfn.XLOOKUP(I2469,过机服务商重量差!A:A,过机服务商重量差!G:G)</f>
        <v>帅时莹</v>
      </c>
      <c r="C2469" s="9" t="str">
        <f>IF(N2469="FBA","主营产品",IF(N2469="专线","专线",LOOKUP(1,0/((G2469&gt;=提成标准!D:D)*(G2469&lt;提成标准!E:E)),提成标准!C:C)))</f>
        <v>快递小货</v>
      </c>
      <c r="D2469" s="9">
        <f t="shared" si="121"/>
        <v>1</v>
      </c>
      <c r="E2469" s="9">
        <f>_xlfn.XLOOKUP(C2469,提成标准!C:C,提成标准!H:H,"")</f>
        <v>2</v>
      </c>
      <c r="F2469" s="9">
        <f t="shared" si="122"/>
        <v>2</v>
      </c>
      <c r="G2469" s="9">
        <f>_xlfn.XLOOKUP(I2469,过机服务商重量差!A:A,过机服务商重量差!L:L)</f>
        <v>1.5</v>
      </c>
      <c r="H2469" s="9" t="str">
        <f ca="1">IFERROR(LOOKUP(1,0/((B2469=名单!B:B)*(VALUE(AY2469)&gt;=名单!E:E)*(VALUE(AY2469)&lt;=名单!G:G)*(AA2469="正常走货")),名单!H:H),"否")</f>
        <v>否</v>
      </c>
      <c r="I2469" s="64" t="s">
        <v>7447</v>
      </c>
      <c r="J2469" s="64" t="s">
        <v>7449</v>
      </c>
      <c r="L2469" s="64" t="s">
        <v>458</v>
      </c>
      <c r="N2469" s="64" t="s">
        <v>18</v>
      </c>
      <c r="O2469" s="66"/>
      <c r="P2469" s="66"/>
      <c r="T2469" s="66"/>
      <c r="U2469" s="65" t="s">
        <v>223</v>
      </c>
      <c r="V2469" s="64" t="s">
        <v>14413</v>
      </c>
      <c r="W2469" s="66"/>
      <c r="Y2469" s="66"/>
      <c r="Z2469" s="66"/>
      <c r="AA2469" s="65" t="s">
        <v>14382</v>
      </c>
      <c r="AQ2469" s="64">
        <v>40</v>
      </c>
      <c r="AU2469" s="66"/>
      <c r="AV2469" s="66"/>
      <c r="AX2469" s="66"/>
      <c r="AY2469" s="67" t="s">
        <v>16866</v>
      </c>
      <c r="BE2469" s="66"/>
    </row>
    <row r="2470" spans="1:58">
      <c r="A2470" s="9" t="str">
        <f t="shared" si="120"/>
        <v>2026-01</v>
      </c>
      <c r="B2470" s="9" t="str">
        <f>_xlfn.XLOOKUP(I2470,过机服务商重量差!A:A,过机服务商重量差!G:G)</f>
        <v>帅时莹</v>
      </c>
      <c r="C2470" s="9" t="str">
        <f>IF(N2470="FBA","主营产品",IF(N2470="专线","专线",LOOKUP(1,0/((G2470&gt;=提成标准!D:D)*(G2470&lt;提成标准!E:E)),提成标准!C:C)))</f>
        <v>快递小货</v>
      </c>
      <c r="D2470" s="9">
        <f t="shared" si="121"/>
        <v>1</v>
      </c>
      <c r="E2470" s="9">
        <f>_xlfn.XLOOKUP(C2470,提成标准!C:C,提成标准!H:H,"")</f>
        <v>2</v>
      </c>
      <c r="F2470" s="9">
        <f t="shared" si="122"/>
        <v>2</v>
      </c>
      <c r="G2470" s="9">
        <f>_xlfn.XLOOKUP(I2470,过机服务商重量差!A:A,过机服务商重量差!L:L)</f>
        <v>2.5</v>
      </c>
      <c r="H2470" s="9" t="str">
        <f ca="1">IFERROR(LOOKUP(1,0/((B2470=名单!B:B)*(VALUE(AY2470)&gt;=名单!E:E)*(VALUE(AY2470)&lt;=名单!G:G)*(AA2470="正常走货")),名单!H:H),"否")</f>
        <v>否</v>
      </c>
      <c r="I2470" s="64" t="s">
        <v>7450</v>
      </c>
      <c r="J2470" s="64" t="s">
        <v>7452</v>
      </c>
      <c r="L2470" s="65" t="s">
        <v>458</v>
      </c>
      <c r="N2470" s="64" t="s">
        <v>18</v>
      </c>
      <c r="O2470" s="66"/>
      <c r="P2470" s="66"/>
      <c r="T2470" s="66"/>
      <c r="U2470" s="65" t="s">
        <v>223</v>
      </c>
      <c r="V2470" s="65" t="s">
        <v>14413</v>
      </c>
      <c r="W2470" s="66"/>
      <c r="Y2470" s="66"/>
      <c r="Z2470" s="66"/>
      <c r="AA2470" s="65" t="s">
        <v>14382</v>
      </c>
      <c r="AQ2470" s="64">
        <v>66</v>
      </c>
      <c r="AV2470" s="66"/>
      <c r="AX2470" s="66"/>
      <c r="AY2470" s="67" t="s">
        <v>16867</v>
      </c>
      <c r="BE2470" s="66"/>
    </row>
    <row r="2471" spans="1:58">
      <c r="A2471" s="9" t="str">
        <f t="shared" si="120"/>
        <v>2026-01</v>
      </c>
      <c r="B2471" s="9" t="str">
        <f>_xlfn.XLOOKUP(I2471,过机服务商重量差!A:A,过机服务商重量差!G:G)</f>
        <v>帅时莹</v>
      </c>
      <c r="C2471" s="9" t="str">
        <f>IF(N2471="FBA","主营产品",IF(N2471="专线","专线",LOOKUP(1,0/((G2471&gt;=提成标准!D:D)*(G2471&lt;提成标准!E:E)),提成标准!C:C)))</f>
        <v>快递小货</v>
      </c>
      <c r="D2471" s="9">
        <f t="shared" si="121"/>
        <v>1</v>
      </c>
      <c r="E2471" s="9">
        <f>_xlfn.XLOOKUP(C2471,提成标准!C:C,提成标准!H:H,"")</f>
        <v>2</v>
      </c>
      <c r="F2471" s="9">
        <f t="shared" si="122"/>
        <v>2</v>
      </c>
      <c r="G2471" s="9">
        <f>_xlfn.XLOOKUP(I2471,过机服务商重量差!A:A,过机服务商重量差!L:L)</f>
        <v>2.5</v>
      </c>
      <c r="H2471" s="9" t="str">
        <f ca="1">IFERROR(LOOKUP(1,0/((B2471=名单!B:B)*(VALUE(AY2471)&gt;=名单!E:E)*(VALUE(AY2471)&lt;=名单!G:G)*(AA2471="正常走货")),名单!H:H),"否")</f>
        <v>否</v>
      </c>
      <c r="I2471" s="64" t="s">
        <v>7453</v>
      </c>
      <c r="J2471" s="64" t="s">
        <v>7455</v>
      </c>
      <c r="L2471" s="65" t="s">
        <v>458</v>
      </c>
      <c r="N2471" s="65" t="s">
        <v>18</v>
      </c>
      <c r="O2471" s="66"/>
      <c r="P2471" s="66"/>
      <c r="T2471" s="66"/>
      <c r="U2471" s="65" t="s">
        <v>223</v>
      </c>
      <c r="V2471" s="65" t="s">
        <v>14413</v>
      </c>
      <c r="W2471" s="66"/>
      <c r="Y2471" s="66"/>
      <c r="Z2471" s="66"/>
      <c r="AA2471" s="65" t="s">
        <v>14382</v>
      </c>
      <c r="AQ2471" s="64">
        <v>66</v>
      </c>
      <c r="AU2471" s="66"/>
      <c r="AV2471" s="66"/>
      <c r="AW2471" s="66"/>
      <c r="AX2471" s="66"/>
      <c r="AY2471" s="67" t="s">
        <v>16868</v>
      </c>
      <c r="BE2471" s="66"/>
      <c r="BF2471" s="66"/>
    </row>
    <row r="2472" spans="1:58">
      <c r="A2472" s="9" t="str">
        <f t="shared" si="120"/>
        <v>2026-01</v>
      </c>
      <c r="B2472" s="9" t="str">
        <f>_xlfn.XLOOKUP(I2472,过机服务商重量差!A:A,过机服务商重量差!G:G)</f>
        <v>帅时莹</v>
      </c>
      <c r="C2472" s="9" t="str">
        <f>IF(N2472="FBA","主营产品",IF(N2472="专线","专线",LOOKUP(1,0/((G2472&gt;=提成标准!D:D)*(G2472&lt;提成标准!E:E)),提成标准!C:C)))</f>
        <v>快递小货</v>
      </c>
      <c r="D2472" s="9">
        <f t="shared" si="121"/>
        <v>1</v>
      </c>
      <c r="E2472" s="9">
        <f>_xlfn.XLOOKUP(C2472,提成标准!C:C,提成标准!H:H,"")</f>
        <v>2</v>
      </c>
      <c r="F2472" s="9">
        <f t="shared" si="122"/>
        <v>2</v>
      </c>
      <c r="G2472" s="9">
        <f>_xlfn.XLOOKUP(I2472,过机服务商重量差!A:A,过机服务商重量差!L:L)</f>
        <v>2.5</v>
      </c>
      <c r="H2472" s="9" t="str">
        <f ca="1">IFERROR(LOOKUP(1,0/((B2472=名单!B:B)*(VALUE(AY2472)&gt;=名单!E:E)*(VALUE(AY2472)&lt;=名单!G:G)*(AA2472="正常走货")),名单!H:H),"否")</f>
        <v>否</v>
      </c>
      <c r="I2472" s="64" t="s">
        <v>7456</v>
      </c>
      <c r="J2472" s="64" t="s">
        <v>7458</v>
      </c>
      <c r="L2472" s="65" t="s">
        <v>458</v>
      </c>
      <c r="N2472" s="64" t="s">
        <v>18</v>
      </c>
      <c r="O2472" s="66"/>
      <c r="P2472" s="66"/>
      <c r="T2472" s="66"/>
      <c r="U2472" s="65" t="s">
        <v>223</v>
      </c>
      <c r="V2472" s="65" t="s">
        <v>14413</v>
      </c>
      <c r="W2472" s="66"/>
      <c r="Y2472" s="66"/>
      <c r="Z2472" s="66"/>
      <c r="AA2472" s="65" t="s">
        <v>14382</v>
      </c>
      <c r="AQ2472" s="64">
        <v>66</v>
      </c>
      <c r="AU2472" s="66"/>
      <c r="AV2472" s="66"/>
      <c r="AW2472" s="66"/>
      <c r="AX2472" s="66"/>
      <c r="AY2472" s="67" t="s">
        <v>16869</v>
      </c>
      <c r="BC2472" s="66"/>
      <c r="BE2472" s="66"/>
      <c r="BF2472" s="66"/>
    </row>
    <row r="2473" spans="1:58">
      <c r="A2473" s="9" t="str">
        <f t="shared" si="120"/>
        <v>2026-01</v>
      </c>
      <c r="B2473" s="9" t="str">
        <f>_xlfn.XLOOKUP(I2473,过机服务商重量差!A:A,过机服务商重量差!G:G)</f>
        <v>帅时莹</v>
      </c>
      <c r="C2473" s="9" t="str">
        <f>IF(N2473="FBA","主营产品",IF(N2473="专线","专线",LOOKUP(1,0/((G2473&gt;=提成标准!D:D)*(G2473&lt;提成标准!E:E)),提成标准!C:C)))</f>
        <v>快递小货</v>
      </c>
      <c r="D2473" s="9">
        <f t="shared" si="121"/>
        <v>1</v>
      </c>
      <c r="E2473" s="9">
        <f>_xlfn.XLOOKUP(C2473,提成标准!C:C,提成标准!H:H,"")</f>
        <v>2</v>
      </c>
      <c r="F2473" s="9">
        <f t="shared" si="122"/>
        <v>2</v>
      </c>
      <c r="G2473" s="9">
        <f>_xlfn.XLOOKUP(I2473,过机服务商重量差!A:A,过机服务商重量差!L:L)</f>
        <v>2.5</v>
      </c>
      <c r="H2473" s="9" t="str">
        <f ca="1">IFERROR(LOOKUP(1,0/((B2473=名单!B:B)*(VALUE(AY2473)&gt;=名单!E:E)*(VALUE(AY2473)&lt;=名单!G:G)*(AA2473="正常走货")),名单!H:H),"否")</f>
        <v>否</v>
      </c>
      <c r="I2473" s="64" t="s">
        <v>7459</v>
      </c>
      <c r="J2473" s="64" t="s">
        <v>7461</v>
      </c>
      <c r="L2473" s="65" t="s">
        <v>458</v>
      </c>
      <c r="N2473" s="64" t="s">
        <v>18</v>
      </c>
      <c r="O2473" s="66"/>
      <c r="P2473" s="66"/>
      <c r="T2473" s="66"/>
      <c r="U2473" s="65" t="s">
        <v>223</v>
      </c>
      <c r="V2473" s="65" t="s">
        <v>14413</v>
      </c>
      <c r="W2473" s="66"/>
      <c r="Y2473" s="66"/>
      <c r="Z2473" s="66"/>
      <c r="AA2473" s="65" t="s">
        <v>14382</v>
      </c>
      <c r="AQ2473" s="64">
        <v>66</v>
      </c>
      <c r="AU2473" s="66"/>
      <c r="AV2473" s="66"/>
      <c r="AW2473" s="66"/>
      <c r="AX2473" s="66"/>
      <c r="AY2473" s="67" t="s">
        <v>16870</v>
      </c>
      <c r="BE2473" s="66"/>
    </row>
    <row r="2474" spans="1:58">
      <c r="A2474" s="9" t="str">
        <f t="shared" si="120"/>
        <v>2026-01</v>
      </c>
      <c r="B2474" s="9" t="str">
        <f>_xlfn.XLOOKUP(I2474,过机服务商重量差!A:A,过机服务商重量差!G:G)</f>
        <v>玉麒麟</v>
      </c>
      <c r="C2474" s="9" t="str">
        <f>IF(N2474="FBA","主营产品",IF(N2474="专线","专线",LOOKUP(1,0/((G2474&gt;=提成标准!D:D)*(G2474&lt;提成标准!E:E)),提成标准!C:C)))</f>
        <v>快递小货</v>
      </c>
      <c r="D2474" s="9">
        <f t="shared" si="121"/>
        <v>1</v>
      </c>
      <c r="E2474" s="9">
        <f>_xlfn.XLOOKUP(C2474,提成标准!C:C,提成标准!H:H,"")</f>
        <v>2</v>
      </c>
      <c r="F2474" s="9">
        <f t="shared" si="122"/>
        <v>2</v>
      </c>
      <c r="G2474" s="9">
        <f>_xlfn.XLOOKUP(I2474,过机服务商重量差!A:A,过机服务商重量差!L:L)</f>
        <v>2.5</v>
      </c>
      <c r="H2474" s="9" t="str">
        <f ca="1">IFERROR(LOOKUP(1,0/((B2474=名单!B:B)*(VALUE(AY2474)&gt;=名单!E:E)*(VALUE(AY2474)&lt;=名单!G:G)*(AA2474="正常走货")),名单!H:H),"否")</f>
        <v>否</v>
      </c>
      <c r="I2474" s="64" t="s">
        <v>7462</v>
      </c>
      <c r="J2474" s="64" t="s">
        <v>7464</v>
      </c>
      <c r="L2474" s="65" t="s">
        <v>24</v>
      </c>
      <c r="N2474" s="64" t="s">
        <v>18</v>
      </c>
      <c r="O2474" s="66"/>
      <c r="P2474" s="66"/>
      <c r="T2474" s="66"/>
      <c r="U2474" s="65" t="s">
        <v>223</v>
      </c>
      <c r="V2474" s="65" t="s">
        <v>14413</v>
      </c>
      <c r="W2474" s="66"/>
      <c r="Y2474" s="66"/>
      <c r="Z2474" s="66"/>
      <c r="AA2474" s="65" t="s">
        <v>14382</v>
      </c>
      <c r="AQ2474" s="64">
        <v>48.5</v>
      </c>
      <c r="AU2474" s="66"/>
      <c r="AV2474" s="66"/>
      <c r="AW2474" s="66"/>
      <c r="AX2474" s="66"/>
      <c r="AY2474" s="67" t="s">
        <v>16871</v>
      </c>
      <c r="BE2474" s="66"/>
    </row>
    <row r="2475" spans="1:58">
      <c r="A2475" s="9" t="str">
        <f t="shared" si="120"/>
        <v>2026-01</v>
      </c>
      <c r="B2475" s="9" t="str">
        <f>_xlfn.XLOOKUP(I2475,过机服务商重量差!A:A,过机服务商重量差!G:G)</f>
        <v>帅时莹</v>
      </c>
      <c r="C2475" s="9" t="str">
        <f>IF(N2475="FBA","主营产品",IF(N2475="专线","专线",LOOKUP(1,0/((G2475&gt;=提成标准!D:D)*(G2475&lt;提成标准!E:E)),提成标准!C:C)))</f>
        <v>快递小货</v>
      </c>
      <c r="D2475" s="9">
        <f t="shared" si="121"/>
        <v>1</v>
      </c>
      <c r="E2475" s="9">
        <f>_xlfn.XLOOKUP(C2475,提成标准!C:C,提成标准!H:H,"")</f>
        <v>2</v>
      </c>
      <c r="F2475" s="9">
        <f t="shared" si="122"/>
        <v>2</v>
      </c>
      <c r="G2475" s="9">
        <f>_xlfn.XLOOKUP(I2475,过机服务商重量差!A:A,过机服务商重量差!L:L)</f>
        <v>2.5</v>
      </c>
      <c r="H2475" s="9" t="str">
        <f ca="1">IFERROR(LOOKUP(1,0/((B2475=名单!B:B)*(VALUE(AY2475)&gt;=名单!E:E)*(VALUE(AY2475)&lt;=名单!G:G)*(AA2475="正常走货")),名单!H:H),"否")</f>
        <v>否</v>
      </c>
      <c r="I2475" s="64" t="s">
        <v>7465</v>
      </c>
      <c r="J2475" s="64" t="s">
        <v>7467</v>
      </c>
      <c r="L2475" s="65" t="s">
        <v>458</v>
      </c>
      <c r="N2475" s="64" t="s">
        <v>18</v>
      </c>
      <c r="O2475" s="66"/>
      <c r="P2475" s="66"/>
      <c r="T2475" s="66"/>
      <c r="U2475" s="65" t="s">
        <v>223</v>
      </c>
      <c r="V2475" s="65" t="s">
        <v>14413</v>
      </c>
      <c r="W2475" s="66"/>
      <c r="Y2475" s="66"/>
      <c r="Z2475" s="66"/>
      <c r="AA2475" s="65" t="s">
        <v>14382</v>
      </c>
      <c r="AQ2475" s="64">
        <v>66</v>
      </c>
      <c r="AV2475" s="66"/>
      <c r="AW2475" s="66"/>
      <c r="AX2475" s="66"/>
      <c r="AY2475" s="67" t="s">
        <v>16872</v>
      </c>
      <c r="BE2475" s="66"/>
    </row>
    <row r="2476" spans="1:58">
      <c r="A2476" s="9" t="str">
        <f t="shared" si="120"/>
        <v>2026-01</v>
      </c>
      <c r="B2476" s="9" t="str">
        <f>_xlfn.XLOOKUP(I2476,过机服务商重量差!A:A,过机服务商重量差!G:G)</f>
        <v>帅时莹</v>
      </c>
      <c r="C2476" s="9" t="str">
        <f>IF(N2476="FBA","主营产品",IF(N2476="专线","专线",LOOKUP(1,0/((G2476&gt;=提成标准!D:D)*(G2476&lt;提成标准!E:E)),提成标准!C:C)))</f>
        <v>快递小货</v>
      </c>
      <c r="D2476" s="9">
        <f t="shared" si="121"/>
        <v>1</v>
      </c>
      <c r="E2476" s="9">
        <f>_xlfn.XLOOKUP(C2476,提成标准!C:C,提成标准!H:H,"")</f>
        <v>2</v>
      </c>
      <c r="F2476" s="9">
        <f t="shared" si="122"/>
        <v>2</v>
      </c>
      <c r="G2476" s="9">
        <f>_xlfn.XLOOKUP(I2476,过机服务商重量差!A:A,过机服务商重量差!L:L)</f>
        <v>2.5</v>
      </c>
      <c r="H2476" s="9" t="str">
        <f ca="1">IFERROR(LOOKUP(1,0/((B2476=名单!B:B)*(VALUE(AY2476)&gt;=名单!E:E)*(VALUE(AY2476)&lt;=名单!G:G)*(AA2476="正常走货")),名单!H:H),"否")</f>
        <v>否</v>
      </c>
      <c r="I2476" s="64" t="s">
        <v>7468</v>
      </c>
      <c r="J2476" s="64" t="s">
        <v>7470</v>
      </c>
      <c r="L2476" s="65" t="s">
        <v>458</v>
      </c>
      <c r="N2476" s="64" t="s">
        <v>18</v>
      </c>
      <c r="O2476" s="66"/>
      <c r="P2476" s="66"/>
      <c r="T2476" s="66"/>
      <c r="U2476" s="65" t="s">
        <v>223</v>
      </c>
      <c r="V2476" s="65" t="s">
        <v>14413</v>
      </c>
      <c r="W2476" s="66"/>
      <c r="Y2476" s="66"/>
      <c r="Z2476" s="66"/>
      <c r="AA2476" s="65" t="s">
        <v>14382</v>
      </c>
      <c r="AQ2476" s="64">
        <v>66</v>
      </c>
      <c r="AU2476" s="66"/>
      <c r="AV2476" s="66"/>
      <c r="AW2476" s="66"/>
      <c r="AX2476" s="66"/>
      <c r="AY2476" s="67" t="s">
        <v>16873</v>
      </c>
      <c r="BE2476" s="66"/>
    </row>
    <row r="2477" spans="1:58">
      <c r="A2477" s="9" t="str">
        <f t="shared" si="120"/>
        <v>2026-01</v>
      </c>
      <c r="B2477" s="9" t="str">
        <f>_xlfn.XLOOKUP(I2477,过机服务商重量差!A:A,过机服务商重量差!G:G)</f>
        <v>帅时莹</v>
      </c>
      <c r="C2477" s="9" t="str">
        <f>IF(N2477="FBA","主营产品",IF(N2477="专线","专线",LOOKUP(1,0/((G2477&gt;=提成标准!D:D)*(G2477&lt;提成标准!E:E)),提成标准!C:C)))</f>
        <v>快递小货</v>
      </c>
      <c r="D2477" s="9">
        <f t="shared" si="121"/>
        <v>1</v>
      </c>
      <c r="E2477" s="9">
        <f>_xlfn.XLOOKUP(C2477,提成标准!C:C,提成标准!H:H,"")</f>
        <v>2</v>
      </c>
      <c r="F2477" s="9">
        <f t="shared" si="122"/>
        <v>2</v>
      </c>
      <c r="G2477" s="9">
        <f>_xlfn.XLOOKUP(I2477,过机服务商重量差!A:A,过机服务商重量差!L:L)</f>
        <v>2.5</v>
      </c>
      <c r="H2477" s="9" t="str">
        <f ca="1">IFERROR(LOOKUP(1,0/((B2477=名单!B:B)*(VALUE(AY2477)&gt;=名单!E:E)*(VALUE(AY2477)&lt;=名单!G:G)*(AA2477="正常走货")),名单!H:H),"否")</f>
        <v>否</v>
      </c>
      <c r="I2477" s="64" t="s">
        <v>7471</v>
      </c>
      <c r="J2477" s="64" t="s">
        <v>7473</v>
      </c>
      <c r="L2477" s="65" t="s">
        <v>458</v>
      </c>
      <c r="N2477" s="64" t="s">
        <v>18</v>
      </c>
      <c r="O2477" s="66"/>
      <c r="P2477" s="66"/>
      <c r="T2477" s="66"/>
      <c r="U2477" s="65" t="s">
        <v>223</v>
      </c>
      <c r="V2477" s="65" t="s">
        <v>14413</v>
      </c>
      <c r="W2477" s="66"/>
      <c r="Y2477" s="66"/>
      <c r="Z2477" s="66"/>
      <c r="AA2477" s="65" t="s">
        <v>14382</v>
      </c>
      <c r="AQ2477" s="64">
        <v>66</v>
      </c>
      <c r="AV2477" s="66"/>
      <c r="AW2477" s="66"/>
      <c r="AX2477" s="66"/>
      <c r="AY2477" s="67" t="s">
        <v>16874</v>
      </c>
      <c r="BE2477" s="66"/>
    </row>
    <row r="2478" spans="1:58">
      <c r="A2478" s="9" t="str">
        <f t="shared" si="120"/>
        <v>2026-01</v>
      </c>
      <c r="B2478" s="9" t="str">
        <f>_xlfn.XLOOKUP(I2478,过机服务商重量差!A:A,过机服务商重量差!G:G)</f>
        <v>玉麒麟</v>
      </c>
      <c r="C2478" s="9" t="str">
        <f>IF(N2478="FBA","主营产品",IF(N2478="专线","专线",LOOKUP(1,0/((G2478&gt;=提成标准!D:D)*(G2478&lt;提成标准!E:E)),提成标准!C:C)))</f>
        <v>快递大货</v>
      </c>
      <c r="D2478" s="9">
        <f t="shared" si="121"/>
        <v>46</v>
      </c>
      <c r="E2478" s="9">
        <f>_xlfn.XLOOKUP(C2478,提成标准!C:C,提成标准!H:H,"")</f>
        <v>0.1</v>
      </c>
      <c r="F2478" s="9">
        <f t="shared" si="122"/>
        <v>4.6</v>
      </c>
      <c r="G2478" s="9">
        <f>_xlfn.XLOOKUP(I2478,过机服务商重量差!A:A,过机服务商重量差!L:L)</f>
        <v>46</v>
      </c>
      <c r="H2478" s="9" t="str">
        <f ca="1">IFERROR(LOOKUP(1,0/((B2478=名单!B:B)*(VALUE(AY2478)&gt;=名单!E:E)*(VALUE(AY2478)&lt;=名单!G:G)*(AA2478="正常走货")),名单!H:H),"否")</f>
        <v>否</v>
      </c>
      <c r="I2478" s="64" t="s">
        <v>7474</v>
      </c>
      <c r="J2478" s="64" t="s">
        <v>7476</v>
      </c>
      <c r="L2478" s="65" t="s">
        <v>24</v>
      </c>
      <c r="N2478" s="64" t="s">
        <v>18</v>
      </c>
      <c r="O2478" s="66"/>
      <c r="P2478" s="66"/>
      <c r="T2478" s="66"/>
      <c r="U2478" s="65" t="s">
        <v>130</v>
      </c>
      <c r="V2478" s="65" t="s">
        <v>14422</v>
      </c>
      <c r="W2478" s="66"/>
      <c r="Y2478" s="66"/>
      <c r="Z2478" s="66"/>
      <c r="AA2478" s="65" t="s">
        <v>14382</v>
      </c>
      <c r="AQ2478" s="64">
        <v>166.6</v>
      </c>
      <c r="AV2478" s="66"/>
      <c r="AX2478" s="66"/>
      <c r="AY2478" s="67" t="s">
        <v>16875</v>
      </c>
      <c r="BE2478" s="66"/>
    </row>
    <row r="2479" spans="1:58">
      <c r="A2479" s="9" t="str">
        <f t="shared" si="120"/>
        <v>2026-01</v>
      </c>
      <c r="B2479" s="9" t="str">
        <f>_xlfn.XLOOKUP(I2479,过机服务商重量差!A:A,过机服务商重量差!G:G)</f>
        <v>帅时莹</v>
      </c>
      <c r="C2479" s="9" t="str">
        <f>IF(N2479="FBA","主营产品",IF(N2479="专线","专线",LOOKUP(1,0/((G2479&gt;=提成标准!D:D)*(G2479&lt;提成标准!E:E)),提成标准!C:C)))</f>
        <v>快递大货</v>
      </c>
      <c r="D2479" s="9">
        <f t="shared" si="121"/>
        <v>24</v>
      </c>
      <c r="E2479" s="9">
        <f>_xlfn.XLOOKUP(C2479,提成标准!C:C,提成标准!H:H,"")</f>
        <v>0.1</v>
      </c>
      <c r="F2479" s="9">
        <f t="shared" si="122"/>
        <v>2.4</v>
      </c>
      <c r="G2479" s="9">
        <f>_xlfn.XLOOKUP(I2479,过机服务商重量差!A:A,过机服务商重量差!L:L)</f>
        <v>24</v>
      </c>
      <c r="H2479" s="9" t="str">
        <f ca="1">IFERROR(LOOKUP(1,0/((B2479=名单!B:B)*(VALUE(AY2479)&gt;=名单!E:E)*(VALUE(AY2479)&lt;=名单!G:G)*(AA2479="正常走货")),名单!H:H),"否")</f>
        <v>否</v>
      </c>
      <c r="I2479" s="64" t="s">
        <v>7477</v>
      </c>
      <c r="J2479" s="64" t="s">
        <v>7479</v>
      </c>
      <c r="L2479" s="65" t="s">
        <v>1452</v>
      </c>
      <c r="N2479" s="64" t="s">
        <v>18</v>
      </c>
      <c r="O2479" s="66"/>
      <c r="P2479" s="66"/>
      <c r="T2479" s="66"/>
      <c r="U2479" s="65" t="s">
        <v>130</v>
      </c>
      <c r="V2479" s="65" t="s">
        <v>14422</v>
      </c>
      <c r="W2479" s="66"/>
      <c r="Y2479" s="66"/>
      <c r="Z2479" s="66"/>
      <c r="AA2479" s="65" t="s">
        <v>14382</v>
      </c>
      <c r="AQ2479" s="64">
        <v>-360</v>
      </c>
      <c r="AV2479" s="66"/>
      <c r="AX2479" s="66"/>
      <c r="AY2479" s="67" t="s">
        <v>16876</v>
      </c>
      <c r="BE2479" s="66"/>
    </row>
    <row r="2480" spans="1:58">
      <c r="A2480" s="9" t="str">
        <f t="shared" si="120"/>
        <v>2026-01</v>
      </c>
      <c r="B2480" s="9" t="str">
        <f>_xlfn.XLOOKUP(I2480,过机服务商重量差!A:A,过机服务商重量差!G:G)</f>
        <v>玉麒麟</v>
      </c>
      <c r="C2480" s="9" t="str">
        <f>IF(N2480="FBA","主营产品",IF(N2480="专线","专线",LOOKUP(1,0/((G2480&gt;=提成标准!D:D)*(G2480&lt;提成标准!E:E)),提成标准!C:C)))</f>
        <v>快递大货</v>
      </c>
      <c r="D2480" s="9">
        <f t="shared" si="121"/>
        <v>24</v>
      </c>
      <c r="E2480" s="9">
        <f>_xlfn.XLOOKUP(C2480,提成标准!C:C,提成标准!H:H,"")</f>
        <v>0.1</v>
      </c>
      <c r="F2480" s="9">
        <f t="shared" si="122"/>
        <v>2.4</v>
      </c>
      <c r="G2480" s="9">
        <f>_xlfn.XLOOKUP(I2480,过机服务商重量差!A:A,过机服务商重量差!L:L)</f>
        <v>24</v>
      </c>
      <c r="H2480" s="9" t="str">
        <f ca="1">IFERROR(LOOKUP(1,0/((B2480=名单!B:B)*(VALUE(AY2480)&gt;=名单!E:E)*(VALUE(AY2480)&lt;=名单!G:G)*(AA2480="正常走货")),名单!H:H),"否")</f>
        <v>否</v>
      </c>
      <c r="I2480" s="64" t="s">
        <v>7480</v>
      </c>
      <c r="J2480" s="64" t="s">
        <v>7482</v>
      </c>
      <c r="L2480" s="65" t="s">
        <v>24</v>
      </c>
      <c r="N2480" s="64" t="s">
        <v>18</v>
      </c>
      <c r="O2480" s="66"/>
      <c r="P2480" s="66"/>
      <c r="T2480" s="66"/>
      <c r="U2480" s="65" t="s">
        <v>130</v>
      </c>
      <c r="V2480" s="64" t="s">
        <v>14422</v>
      </c>
      <c r="W2480" s="66"/>
      <c r="Y2480" s="66"/>
      <c r="Z2480" s="66"/>
      <c r="AA2480" s="65" t="s">
        <v>14382</v>
      </c>
      <c r="AQ2480" s="64">
        <v>110.6</v>
      </c>
      <c r="AV2480" s="66"/>
      <c r="AX2480" s="66"/>
      <c r="AY2480" s="67" t="s">
        <v>16877</v>
      </c>
      <c r="BC2480" s="66"/>
      <c r="BE2480" s="66"/>
    </row>
    <row r="2481" spans="1:58">
      <c r="A2481" s="9" t="str">
        <f t="shared" si="120"/>
        <v>2026-01</v>
      </c>
      <c r="B2481" s="9" t="str">
        <f>_xlfn.XLOOKUP(I2481,过机服务商重量差!A:A,过机服务商重量差!G:G)</f>
        <v>玉麒麟</v>
      </c>
      <c r="C2481" s="9" t="str">
        <f>IF(N2481="FBA","主营产品",IF(N2481="专线","专线",LOOKUP(1,0/((G2481&gt;=提成标准!D:D)*(G2481&lt;提成标准!E:E)),提成标准!C:C)))</f>
        <v>快递大货</v>
      </c>
      <c r="D2481" s="9">
        <f t="shared" si="121"/>
        <v>27</v>
      </c>
      <c r="E2481" s="9">
        <f>_xlfn.XLOOKUP(C2481,提成标准!C:C,提成标准!H:H,"")</f>
        <v>0.1</v>
      </c>
      <c r="F2481" s="9">
        <f t="shared" si="122"/>
        <v>2.7</v>
      </c>
      <c r="G2481" s="9">
        <f>_xlfn.XLOOKUP(I2481,过机服务商重量差!A:A,过机服务商重量差!L:L)</f>
        <v>27</v>
      </c>
      <c r="H2481" s="9" t="str">
        <f ca="1">IFERROR(LOOKUP(1,0/((B2481=名单!B:B)*(VALUE(AY2481)&gt;=名单!E:E)*(VALUE(AY2481)&lt;=名单!G:G)*(AA2481="正常走货")),名单!H:H),"否")</f>
        <v>否</v>
      </c>
      <c r="I2481" s="64" t="s">
        <v>7483</v>
      </c>
      <c r="J2481" s="64" t="s">
        <v>7485</v>
      </c>
      <c r="L2481" s="65" t="s">
        <v>24</v>
      </c>
      <c r="N2481" s="64" t="s">
        <v>18</v>
      </c>
      <c r="O2481" s="66"/>
      <c r="P2481" s="66"/>
      <c r="T2481" s="66"/>
      <c r="U2481" s="65" t="s">
        <v>130</v>
      </c>
      <c r="V2481" s="64" t="s">
        <v>14422</v>
      </c>
      <c r="W2481" s="66"/>
      <c r="Y2481" s="66"/>
      <c r="Z2481" s="66"/>
      <c r="AA2481" s="65" t="s">
        <v>14382</v>
      </c>
      <c r="AQ2481" s="64">
        <v>178.7</v>
      </c>
      <c r="AV2481" s="66"/>
      <c r="AX2481" s="66"/>
      <c r="AY2481" s="67" t="s">
        <v>16878</v>
      </c>
      <c r="BC2481" s="66"/>
      <c r="BE2481" s="66"/>
    </row>
    <row r="2482" spans="1:58">
      <c r="A2482" s="9" t="str">
        <f t="shared" si="120"/>
        <v>2026-01</v>
      </c>
      <c r="B2482" s="9" t="str">
        <f>_xlfn.XLOOKUP(I2482,过机服务商重量差!A:A,过机服务商重量差!G:G)</f>
        <v>无崖子</v>
      </c>
      <c r="C2482" s="9" t="str">
        <f>IF(N2482="FBA","主营产品",IF(N2482="专线","专线",LOOKUP(1,0/((G2482&gt;=提成标准!D:D)*(G2482&lt;提成标准!E:E)),提成标准!C:C)))</f>
        <v>快递小货</v>
      </c>
      <c r="D2482" s="9">
        <f t="shared" si="121"/>
        <v>1</v>
      </c>
      <c r="E2482" s="9">
        <f>_xlfn.XLOOKUP(C2482,提成标准!C:C,提成标准!H:H,"")</f>
        <v>2</v>
      </c>
      <c r="F2482" s="9">
        <f t="shared" si="122"/>
        <v>2</v>
      </c>
      <c r="G2482" s="9">
        <f>_xlfn.XLOOKUP(I2482,过机服务商重量差!A:A,过机服务商重量差!L:L)</f>
        <v>20</v>
      </c>
      <c r="H2482" s="9" t="str">
        <f ca="1">IFERROR(LOOKUP(1,0/((B2482=名单!B:B)*(VALUE(AY2482)&gt;=名单!E:E)*(VALUE(AY2482)&lt;=名单!G:G)*(AA2482="正常走货")),名单!H:H),"否")</f>
        <v>是</v>
      </c>
      <c r="I2482" s="64" t="s">
        <v>7486</v>
      </c>
      <c r="J2482" s="64" t="s">
        <v>7488</v>
      </c>
      <c r="L2482" s="65" t="s">
        <v>128</v>
      </c>
      <c r="N2482" s="64" t="s">
        <v>18</v>
      </c>
      <c r="O2482" s="66"/>
      <c r="P2482" s="66"/>
      <c r="T2482" s="66"/>
      <c r="U2482" s="65" t="s">
        <v>130</v>
      </c>
      <c r="V2482" s="65" t="s">
        <v>14422</v>
      </c>
      <c r="W2482" s="66"/>
      <c r="Y2482" s="66"/>
      <c r="Z2482" s="66"/>
      <c r="AA2482" s="65" t="s">
        <v>14382</v>
      </c>
      <c r="AQ2482" s="64">
        <v>163.54</v>
      </c>
      <c r="AU2482" s="66"/>
      <c r="AV2482" s="66"/>
      <c r="AX2482" s="66"/>
      <c r="AY2482" s="67" t="s">
        <v>16879</v>
      </c>
      <c r="BE2482" s="66"/>
    </row>
    <row r="2483" spans="1:58">
      <c r="A2483" s="9" t="str">
        <f t="shared" si="120"/>
        <v>2026-01</v>
      </c>
      <c r="B2483" s="9" t="str">
        <f>_xlfn.XLOOKUP(I2483,过机服务商重量差!A:A,过机服务商重量差!G:G)</f>
        <v>玉麒麟</v>
      </c>
      <c r="C2483" s="9" t="str">
        <f>IF(N2483="FBA","主营产品",IF(N2483="专线","专线",LOOKUP(1,0/((G2483&gt;=提成标准!D:D)*(G2483&lt;提成标准!E:E)),提成标准!C:C)))</f>
        <v>快递大货</v>
      </c>
      <c r="D2483" s="9">
        <f t="shared" si="121"/>
        <v>40</v>
      </c>
      <c r="E2483" s="9">
        <f>_xlfn.XLOOKUP(C2483,提成标准!C:C,提成标准!H:H,"")</f>
        <v>0.1</v>
      </c>
      <c r="F2483" s="9">
        <f t="shared" si="122"/>
        <v>4</v>
      </c>
      <c r="G2483" s="9">
        <f>_xlfn.XLOOKUP(I2483,过机服务商重量差!A:A,过机服务商重量差!L:L)</f>
        <v>40</v>
      </c>
      <c r="H2483" s="9" t="str">
        <f ca="1">IFERROR(LOOKUP(1,0/((B2483=名单!B:B)*(VALUE(AY2483)&gt;=名单!E:E)*(VALUE(AY2483)&lt;=名单!G:G)*(AA2483="正常走货")),名单!H:H),"否")</f>
        <v>否</v>
      </c>
      <c r="I2483" s="64" t="s">
        <v>7489</v>
      </c>
      <c r="J2483" s="64" t="s">
        <v>7491</v>
      </c>
      <c r="L2483" s="65" t="s">
        <v>24</v>
      </c>
      <c r="N2483" s="64" t="s">
        <v>18</v>
      </c>
      <c r="O2483" s="66"/>
      <c r="P2483" s="66"/>
      <c r="T2483" s="66"/>
      <c r="U2483" s="65" t="s">
        <v>130</v>
      </c>
      <c r="V2483" s="65" t="s">
        <v>14422</v>
      </c>
      <c r="W2483" s="66"/>
      <c r="Y2483" s="66"/>
      <c r="Z2483" s="66"/>
      <c r="AA2483" s="65" t="s">
        <v>14382</v>
      </c>
      <c r="AQ2483" s="64">
        <v>141.6</v>
      </c>
      <c r="AU2483" s="66"/>
      <c r="AV2483" s="66"/>
      <c r="AX2483" s="66"/>
      <c r="AY2483" s="67" t="s">
        <v>16880</v>
      </c>
      <c r="BE2483" s="66"/>
    </row>
    <row r="2484" spans="1:58">
      <c r="A2484" s="9" t="str">
        <f t="shared" si="120"/>
        <v>2026-01</v>
      </c>
      <c r="B2484" s="9" t="str">
        <f>_xlfn.XLOOKUP(I2484,过机服务商重量差!A:A,过机服务商重量差!G:G)</f>
        <v>风清扬</v>
      </c>
      <c r="C2484" s="9" t="str">
        <f>IF(N2484="FBA","主营产品",IF(N2484="专线","专线",LOOKUP(1,0/((G2484&gt;=提成标准!D:D)*(G2484&lt;提成标准!E:E)),提成标准!C:C)))</f>
        <v>快递大货</v>
      </c>
      <c r="D2484" s="9">
        <f t="shared" si="121"/>
        <v>50</v>
      </c>
      <c r="E2484" s="9">
        <f>_xlfn.XLOOKUP(C2484,提成标准!C:C,提成标准!H:H,"")</f>
        <v>0.1</v>
      </c>
      <c r="F2484" s="9">
        <f t="shared" si="122"/>
        <v>5</v>
      </c>
      <c r="G2484" s="9">
        <f>_xlfn.XLOOKUP(I2484,过机服务商重量差!A:A,过机服务商重量差!L:L)</f>
        <v>50</v>
      </c>
      <c r="H2484" s="9" t="str">
        <f ca="1">IFERROR(LOOKUP(1,0/((B2484=名单!B:B)*(VALUE(AY2484)&gt;=名单!E:E)*(VALUE(AY2484)&lt;=名单!G:G)*(AA2484="正常走货")),名单!H:H),"否")</f>
        <v>否</v>
      </c>
      <c r="I2484" s="64" t="s">
        <v>7492</v>
      </c>
      <c r="J2484" s="64" t="s">
        <v>7494</v>
      </c>
      <c r="L2484" s="65" t="s">
        <v>51</v>
      </c>
      <c r="N2484" s="64" t="s">
        <v>18</v>
      </c>
      <c r="O2484" s="66"/>
      <c r="P2484" s="66"/>
      <c r="T2484" s="66"/>
      <c r="U2484" s="65" t="s">
        <v>675</v>
      </c>
      <c r="V2484" s="65" t="s">
        <v>14385</v>
      </c>
      <c r="W2484" s="66"/>
      <c r="Y2484" s="66"/>
      <c r="Z2484" s="66"/>
      <c r="AA2484" s="65" t="s">
        <v>14382</v>
      </c>
      <c r="AQ2484" s="64">
        <v>215</v>
      </c>
      <c r="AU2484" s="66"/>
      <c r="AV2484" s="66"/>
      <c r="AX2484" s="66"/>
      <c r="AY2484" s="67" t="s">
        <v>16881</v>
      </c>
      <c r="BE2484" s="66"/>
    </row>
    <row r="2485" spans="1:58">
      <c r="A2485" s="9" t="str">
        <f t="shared" si="120"/>
        <v>2026-01</v>
      </c>
      <c r="B2485" s="9" t="str">
        <f>_xlfn.XLOOKUP(I2485,过机服务商重量差!A:A,过机服务商重量差!G:G)</f>
        <v>无崖子</v>
      </c>
      <c r="C2485" s="9" t="str">
        <f>IF(N2485="FBA","主营产品",IF(N2485="专线","专线",LOOKUP(1,0/((G2485&gt;=提成标准!D:D)*(G2485&lt;提成标准!E:E)),提成标准!C:C)))</f>
        <v>快递小货</v>
      </c>
      <c r="D2485" s="9">
        <f t="shared" si="121"/>
        <v>1</v>
      </c>
      <c r="E2485" s="9">
        <f>_xlfn.XLOOKUP(C2485,提成标准!C:C,提成标准!H:H,"")</f>
        <v>2</v>
      </c>
      <c r="F2485" s="9">
        <f t="shared" si="122"/>
        <v>2</v>
      </c>
      <c r="G2485" s="9">
        <f>_xlfn.XLOOKUP(I2485,过机服务商重量差!A:A,过机服务商重量差!L:L)</f>
        <v>10</v>
      </c>
      <c r="H2485" s="9" t="str">
        <f ca="1">IFERROR(LOOKUP(1,0/((B2485=名单!B:B)*(VALUE(AY2485)&gt;=名单!E:E)*(VALUE(AY2485)&lt;=名单!G:G)*(AA2485="正常走货")),名单!H:H),"否")</f>
        <v>是</v>
      </c>
      <c r="I2485" s="64" t="s">
        <v>7495</v>
      </c>
      <c r="J2485" s="64" t="s">
        <v>7497</v>
      </c>
      <c r="L2485" s="65" t="s">
        <v>128</v>
      </c>
      <c r="N2485" s="64" t="s">
        <v>18</v>
      </c>
      <c r="O2485" s="66"/>
      <c r="P2485" s="66"/>
      <c r="T2485" s="66"/>
      <c r="U2485" s="65" t="s">
        <v>130</v>
      </c>
      <c r="V2485" s="65" t="s">
        <v>14422</v>
      </c>
      <c r="W2485" s="66"/>
      <c r="Y2485" s="66"/>
      <c r="Z2485" s="66"/>
      <c r="AA2485" s="65" t="s">
        <v>14382</v>
      </c>
      <c r="AQ2485" s="64">
        <v>50</v>
      </c>
      <c r="AV2485" s="66"/>
      <c r="AW2485" s="66"/>
      <c r="AX2485" s="66"/>
      <c r="AY2485" s="67" t="s">
        <v>16882</v>
      </c>
      <c r="BE2485" s="66"/>
    </row>
    <row r="2486" spans="1:58">
      <c r="A2486" s="9" t="str">
        <f t="shared" si="120"/>
        <v>2026-01</v>
      </c>
      <c r="B2486" s="9" t="str">
        <f>_xlfn.XLOOKUP(I2486,过机服务商重量差!A:A,过机服务商重量差!G:G)</f>
        <v>帅时莹</v>
      </c>
      <c r="C2486" s="9" t="str">
        <f>IF(N2486="FBA","主营产品",IF(N2486="专线","专线",LOOKUP(1,0/((G2486&gt;=提成标准!D:D)*(G2486&lt;提成标准!E:E)),提成标准!C:C)))</f>
        <v>快递小货</v>
      </c>
      <c r="D2486" s="9">
        <f t="shared" si="121"/>
        <v>1</v>
      </c>
      <c r="E2486" s="9">
        <f>_xlfn.XLOOKUP(C2486,提成标准!C:C,提成标准!H:H,"")</f>
        <v>2</v>
      </c>
      <c r="F2486" s="9">
        <f t="shared" si="122"/>
        <v>2</v>
      </c>
      <c r="G2486" s="9">
        <f>_xlfn.XLOOKUP(I2486,过机服务商重量差!A:A,过机服务商重量差!L:L)</f>
        <v>13.5</v>
      </c>
      <c r="H2486" s="9" t="str">
        <f ca="1">IFERROR(LOOKUP(1,0/((B2486=名单!B:B)*(VALUE(AY2486)&gt;=名单!E:E)*(VALUE(AY2486)&lt;=名单!G:G)*(AA2486="正常走货")),名单!H:H),"否")</f>
        <v>否</v>
      </c>
      <c r="I2486" s="64" t="s">
        <v>7498</v>
      </c>
      <c r="J2486" s="64" t="s">
        <v>7500</v>
      </c>
      <c r="L2486" s="65" t="s">
        <v>738</v>
      </c>
      <c r="N2486" s="64" t="s">
        <v>18</v>
      </c>
      <c r="O2486" s="66"/>
      <c r="P2486" s="66"/>
      <c r="T2486" s="66"/>
      <c r="U2486" s="65" t="s">
        <v>130</v>
      </c>
      <c r="V2486" s="65" t="s">
        <v>14422</v>
      </c>
      <c r="W2486" s="66"/>
      <c r="Y2486" s="66"/>
      <c r="Z2486" s="66"/>
      <c r="AA2486" s="65" t="s">
        <v>14382</v>
      </c>
      <c r="AQ2486" s="64">
        <v>124</v>
      </c>
      <c r="AV2486" s="66"/>
      <c r="AW2486" s="66"/>
      <c r="AX2486" s="66"/>
      <c r="AY2486" s="67" t="s">
        <v>16883</v>
      </c>
      <c r="BE2486" s="66"/>
    </row>
    <row r="2487" spans="1:58">
      <c r="A2487" s="9" t="str">
        <f t="shared" si="120"/>
        <v>2026-01</v>
      </c>
      <c r="B2487" s="9" t="str">
        <f>_xlfn.XLOOKUP(I2487,过机服务商重量差!A:A,过机服务商重量差!G:G)</f>
        <v>无崖子</v>
      </c>
      <c r="C2487" s="9" t="str">
        <f>IF(N2487="FBA","主营产品",IF(N2487="专线","专线",LOOKUP(1,0/((G2487&gt;=提成标准!D:D)*(G2487&lt;提成标准!E:E)),提成标准!C:C)))</f>
        <v>快递小货</v>
      </c>
      <c r="D2487" s="9">
        <f t="shared" si="121"/>
        <v>1</v>
      </c>
      <c r="E2487" s="9">
        <f>_xlfn.XLOOKUP(C2487,提成标准!C:C,提成标准!H:H,"")</f>
        <v>2</v>
      </c>
      <c r="F2487" s="9">
        <f t="shared" si="122"/>
        <v>2</v>
      </c>
      <c r="G2487" s="9">
        <f>_xlfn.XLOOKUP(I2487,过机服务商重量差!A:A,过机服务商重量差!L:L)</f>
        <v>6.9</v>
      </c>
      <c r="H2487" s="9" t="str">
        <f ca="1">IFERROR(LOOKUP(1,0/((B2487=名单!B:B)*(VALUE(AY2487)&gt;=名单!E:E)*(VALUE(AY2487)&lt;=名单!G:G)*(AA2487="正常走货")),名单!H:H),"否")</f>
        <v>是</v>
      </c>
      <c r="I2487" s="64" t="s">
        <v>7501</v>
      </c>
      <c r="J2487" s="64" t="s">
        <v>7503</v>
      </c>
      <c r="L2487" s="65" t="s">
        <v>128</v>
      </c>
      <c r="N2487" s="64" t="s">
        <v>18</v>
      </c>
      <c r="O2487" s="66"/>
      <c r="P2487" s="66"/>
      <c r="T2487" s="66"/>
      <c r="U2487" s="65" t="s">
        <v>130</v>
      </c>
      <c r="V2487" s="65" t="s">
        <v>14422</v>
      </c>
      <c r="W2487" s="66"/>
      <c r="Y2487" s="66"/>
      <c r="Z2487" s="66"/>
      <c r="AA2487" s="65" t="s">
        <v>14382</v>
      </c>
      <c r="AQ2487" s="64">
        <v>55.86</v>
      </c>
      <c r="AU2487" s="66"/>
      <c r="AV2487" s="66"/>
      <c r="AX2487" s="66"/>
      <c r="AY2487" s="67" t="s">
        <v>16884</v>
      </c>
      <c r="BE2487" s="66"/>
      <c r="BF2487" s="66"/>
    </row>
    <row r="2488" spans="1:58">
      <c r="A2488" s="9" t="str">
        <f t="shared" si="120"/>
        <v>2026-01</v>
      </c>
      <c r="B2488" s="9" t="str">
        <f>_xlfn.XLOOKUP(I2488,过机服务商重量差!A:A,过机服务商重量差!G:G)</f>
        <v>帅时莹</v>
      </c>
      <c r="C2488" s="9" t="str">
        <f>IF(N2488="FBA","主营产品",IF(N2488="专线","专线",LOOKUP(1,0/((G2488&gt;=提成标准!D:D)*(G2488&lt;提成标准!E:E)),提成标准!C:C)))</f>
        <v>快递小货</v>
      </c>
      <c r="D2488" s="9">
        <f t="shared" si="121"/>
        <v>1</v>
      </c>
      <c r="E2488" s="9">
        <f>_xlfn.XLOOKUP(C2488,提成标准!C:C,提成标准!H:H,"")</f>
        <v>2</v>
      </c>
      <c r="F2488" s="9">
        <f t="shared" si="122"/>
        <v>2</v>
      </c>
      <c r="G2488" s="9">
        <f>_xlfn.XLOOKUP(I2488,过机服务商重量差!A:A,过机服务商重量差!L:L)</f>
        <v>3.5</v>
      </c>
      <c r="H2488" s="9" t="str">
        <f ca="1">IFERROR(LOOKUP(1,0/((B2488=名单!B:B)*(VALUE(AY2488)&gt;=名单!E:E)*(VALUE(AY2488)&lt;=名单!G:G)*(AA2488="正常走货")),名单!H:H),"否")</f>
        <v>否</v>
      </c>
      <c r="I2488" s="64" t="s">
        <v>7504</v>
      </c>
      <c r="J2488" s="64" t="s">
        <v>7506</v>
      </c>
      <c r="L2488" s="65" t="s">
        <v>458</v>
      </c>
      <c r="N2488" s="64" t="s">
        <v>18</v>
      </c>
      <c r="O2488" s="66"/>
      <c r="P2488" s="66"/>
      <c r="T2488" s="66"/>
      <c r="U2488" s="65" t="s">
        <v>223</v>
      </c>
      <c r="V2488" s="65" t="s">
        <v>14413</v>
      </c>
      <c r="W2488" s="66"/>
      <c r="Y2488" s="66"/>
      <c r="Z2488" s="66"/>
      <c r="AA2488" s="65" t="s">
        <v>14382</v>
      </c>
      <c r="AQ2488" s="64">
        <v>99</v>
      </c>
      <c r="AV2488" s="66"/>
      <c r="AX2488" s="66"/>
      <c r="AY2488" s="67" t="s">
        <v>16885</v>
      </c>
      <c r="BE2488" s="66"/>
    </row>
    <row r="2489" spans="1:58">
      <c r="A2489" s="9" t="str">
        <f t="shared" si="120"/>
        <v>2026-01</v>
      </c>
      <c r="B2489" s="9" t="str">
        <f>_xlfn.XLOOKUP(I2489,过机服务商重量差!A:A,过机服务商重量差!G:G)</f>
        <v>帅时莹</v>
      </c>
      <c r="C2489" s="9" t="str">
        <f>IF(N2489="FBA","主营产品",IF(N2489="专线","专线",LOOKUP(1,0/((G2489&gt;=提成标准!D:D)*(G2489&lt;提成标准!E:E)),提成标准!C:C)))</f>
        <v>快递小货</v>
      </c>
      <c r="D2489" s="9">
        <f t="shared" si="121"/>
        <v>1</v>
      </c>
      <c r="E2489" s="9">
        <f>_xlfn.XLOOKUP(C2489,提成标准!C:C,提成标准!H:H,"")</f>
        <v>2</v>
      </c>
      <c r="F2489" s="9">
        <f t="shared" si="122"/>
        <v>2</v>
      </c>
      <c r="G2489" s="9">
        <f>_xlfn.XLOOKUP(I2489,过机服务商重量差!A:A,过机服务商重量差!L:L)</f>
        <v>4</v>
      </c>
      <c r="H2489" s="9" t="str">
        <f ca="1">IFERROR(LOOKUP(1,0/((B2489=名单!B:B)*(VALUE(AY2489)&gt;=名单!E:E)*(VALUE(AY2489)&lt;=名单!G:G)*(AA2489="正常走货")),名单!H:H),"否")</f>
        <v>否</v>
      </c>
      <c r="I2489" s="64" t="s">
        <v>7507</v>
      </c>
      <c r="J2489" s="64" t="s">
        <v>7509</v>
      </c>
      <c r="L2489" s="65" t="s">
        <v>458</v>
      </c>
      <c r="N2489" s="64" t="s">
        <v>18</v>
      </c>
      <c r="O2489" s="66"/>
      <c r="P2489" s="66"/>
      <c r="T2489" s="66"/>
      <c r="U2489" s="65" t="s">
        <v>223</v>
      </c>
      <c r="V2489" s="64" t="s">
        <v>14413</v>
      </c>
      <c r="W2489" s="66"/>
      <c r="Y2489" s="66"/>
      <c r="Z2489" s="66"/>
      <c r="AA2489" s="65" t="s">
        <v>14382</v>
      </c>
      <c r="AQ2489" s="64">
        <v>113</v>
      </c>
      <c r="AU2489" s="66"/>
      <c r="AV2489" s="66"/>
      <c r="AW2489" s="66"/>
      <c r="AX2489" s="66"/>
      <c r="AY2489" s="67" t="s">
        <v>16886</v>
      </c>
      <c r="BE2489" s="66"/>
    </row>
    <row r="2490" spans="1:58">
      <c r="A2490" s="9" t="str">
        <f t="shared" si="120"/>
        <v>2026-01</v>
      </c>
      <c r="B2490" s="9" t="str">
        <f>_xlfn.XLOOKUP(I2490,过机服务商重量差!A:A,过机服务商重量差!G:G)</f>
        <v>帅时莹</v>
      </c>
      <c r="C2490" s="9" t="str">
        <f>IF(N2490="FBA","主营产品",IF(N2490="专线","专线",LOOKUP(1,0/((G2490&gt;=提成标准!D:D)*(G2490&lt;提成标准!E:E)),提成标准!C:C)))</f>
        <v>快递小货</v>
      </c>
      <c r="D2490" s="9">
        <f t="shared" si="121"/>
        <v>1</v>
      </c>
      <c r="E2490" s="9">
        <f>_xlfn.XLOOKUP(C2490,提成标准!C:C,提成标准!H:H,"")</f>
        <v>2</v>
      </c>
      <c r="F2490" s="9">
        <f t="shared" si="122"/>
        <v>2</v>
      </c>
      <c r="G2490" s="9">
        <f>_xlfn.XLOOKUP(I2490,过机服务商重量差!A:A,过机服务商重量差!L:L)</f>
        <v>2.5</v>
      </c>
      <c r="H2490" s="9" t="str">
        <f ca="1">IFERROR(LOOKUP(1,0/((B2490=名单!B:B)*(VALUE(AY2490)&gt;=名单!E:E)*(VALUE(AY2490)&lt;=名单!G:G)*(AA2490="正常走货")),名单!H:H),"否")</f>
        <v>否</v>
      </c>
      <c r="I2490" s="64" t="s">
        <v>7510</v>
      </c>
      <c r="J2490" s="64" t="s">
        <v>7512</v>
      </c>
      <c r="L2490" s="64" t="s">
        <v>458</v>
      </c>
      <c r="N2490" s="64" t="s">
        <v>18</v>
      </c>
      <c r="O2490" s="66"/>
      <c r="P2490" s="66"/>
      <c r="T2490" s="66"/>
      <c r="U2490" s="65" t="s">
        <v>223</v>
      </c>
      <c r="V2490" s="65" t="s">
        <v>14413</v>
      </c>
      <c r="W2490" s="66"/>
      <c r="Y2490" s="66"/>
      <c r="Z2490" s="66"/>
      <c r="AA2490" s="65" t="s">
        <v>14382</v>
      </c>
      <c r="AQ2490" s="64">
        <v>66</v>
      </c>
      <c r="AU2490" s="66"/>
      <c r="AV2490" s="66"/>
      <c r="AX2490" s="66"/>
      <c r="AY2490" s="67" t="s">
        <v>16887</v>
      </c>
      <c r="BE2490" s="66"/>
      <c r="BF2490" s="66"/>
    </row>
    <row r="2491" spans="1:58">
      <c r="A2491" s="9" t="str">
        <f t="shared" ref="A2491:A2554" si="123">MID(AY2491,1,7)</f>
        <v>2026-01</v>
      </c>
      <c r="B2491" s="9" t="str">
        <f>_xlfn.XLOOKUP(I2491,过机服务商重量差!A:A,过机服务商重量差!G:G)</f>
        <v>帅时莹</v>
      </c>
      <c r="C2491" s="9" t="str">
        <f>IF(N2491="FBA","主营产品",IF(N2491="专线","专线",LOOKUP(1,0/((G2491&gt;=提成标准!D:D)*(G2491&lt;提成标准!E:E)),提成标准!C:C)))</f>
        <v>快递小货</v>
      </c>
      <c r="D2491" s="9">
        <f t="shared" si="121"/>
        <v>1</v>
      </c>
      <c r="E2491" s="9">
        <f>_xlfn.XLOOKUP(C2491,提成标准!C:C,提成标准!H:H,"")</f>
        <v>2</v>
      </c>
      <c r="F2491" s="9">
        <f t="shared" si="122"/>
        <v>2</v>
      </c>
      <c r="G2491" s="9">
        <f>_xlfn.XLOOKUP(I2491,过机服务商重量差!A:A,过机服务商重量差!L:L)</f>
        <v>2.5</v>
      </c>
      <c r="H2491" s="9" t="str">
        <f ca="1">IFERROR(LOOKUP(1,0/((B2491=名单!B:B)*(VALUE(AY2491)&gt;=名单!E:E)*(VALUE(AY2491)&lt;=名单!G:G)*(AA2491="正常走货")),名单!H:H),"否")</f>
        <v>否</v>
      </c>
      <c r="I2491" s="64" t="s">
        <v>7513</v>
      </c>
      <c r="J2491" s="64" t="s">
        <v>7515</v>
      </c>
      <c r="L2491" s="65" t="s">
        <v>458</v>
      </c>
      <c r="N2491" s="64" t="s">
        <v>18</v>
      </c>
      <c r="O2491" s="66"/>
      <c r="P2491" s="66"/>
      <c r="T2491" s="66"/>
      <c r="U2491" s="65" t="s">
        <v>223</v>
      </c>
      <c r="V2491" s="65" t="s">
        <v>14413</v>
      </c>
      <c r="W2491" s="66"/>
      <c r="Y2491" s="66"/>
      <c r="Z2491" s="66"/>
      <c r="AA2491" s="65" t="s">
        <v>14382</v>
      </c>
      <c r="AQ2491" s="64">
        <v>66</v>
      </c>
      <c r="AU2491" s="66"/>
      <c r="AV2491" s="66"/>
      <c r="AW2491" s="66"/>
      <c r="AX2491" s="66"/>
      <c r="AY2491" s="67" t="s">
        <v>16888</v>
      </c>
      <c r="BE2491" s="66"/>
      <c r="BF2491" s="66"/>
    </row>
    <row r="2492" spans="1:58">
      <c r="A2492" s="9" t="str">
        <f t="shared" si="123"/>
        <v>2026-01</v>
      </c>
      <c r="B2492" s="9" t="str">
        <f>_xlfn.XLOOKUP(I2492,过机服务商重量差!A:A,过机服务商重量差!G:G)</f>
        <v>玉麒麟</v>
      </c>
      <c r="C2492" s="9" t="str">
        <f>IF(N2492="FBA","主营产品",IF(N2492="专线","专线",LOOKUP(1,0/((G2492&gt;=提成标准!D:D)*(G2492&lt;提成标准!E:E)),提成标准!C:C)))</f>
        <v>快递大货</v>
      </c>
      <c r="D2492" s="9">
        <f t="shared" si="121"/>
        <v>21</v>
      </c>
      <c r="E2492" s="9">
        <f>_xlfn.XLOOKUP(C2492,提成标准!C:C,提成标准!H:H,"")</f>
        <v>0.1</v>
      </c>
      <c r="F2492" s="9">
        <f t="shared" si="122"/>
        <v>2.1</v>
      </c>
      <c r="G2492" s="9">
        <f>_xlfn.XLOOKUP(I2492,过机服务商重量差!A:A,过机服务商重量差!L:L)</f>
        <v>21</v>
      </c>
      <c r="H2492" s="9" t="str">
        <f ca="1">IFERROR(LOOKUP(1,0/((B2492=名单!B:B)*(VALUE(AY2492)&gt;=名单!E:E)*(VALUE(AY2492)&lt;=名单!G:G)*(AA2492="正常走货")),名单!H:H),"否")</f>
        <v>否</v>
      </c>
      <c r="I2492" s="64" t="s">
        <v>7516</v>
      </c>
      <c r="J2492" s="64" t="s">
        <v>7518</v>
      </c>
      <c r="L2492" s="65" t="s">
        <v>17</v>
      </c>
      <c r="N2492" s="64" t="s">
        <v>18</v>
      </c>
      <c r="O2492" s="66"/>
      <c r="P2492" s="66"/>
      <c r="T2492" s="66"/>
      <c r="U2492" s="65" t="s">
        <v>191</v>
      </c>
      <c r="V2492" s="65" t="s">
        <v>14413</v>
      </c>
      <c r="W2492" s="66"/>
      <c r="Y2492" s="66"/>
      <c r="Z2492" s="66"/>
      <c r="AA2492" s="65" t="s">
        <v>14382</v>
      </c>
      <c r="AQ2492" s="64">
        <v>105</v>
      </c>
      <c r="AU2492" s="66"/>
      <c r="AV2492" s="66"/>
      <c r="AW2492" s="66"/>
      <c r="AX2492" s="66"/>
      <c r="AY2492" s="67" t="s">
        <v>16889</v>
      </c>
      <c r="BE2492" s="66"/>
    </row>
    <row r="2493" spans="1:58">
      <c r="A2493" s="9" t="str">
        <f t="shared" si="123"/>
        <v>2026-01</v>
      </c>
      <c r="B2493" s="9" t="str">
        <f>_xlfn.XLOOKUP(I2493,过机服务商重量差!A:A,过机服务商重量差!G:G)</f>
        <v>玉麒麟</v>
      </c>
      <c r="C2493" s="9" t="str">
        <f>IF(N2493="FBA","主营产品",IF(N2493="专线","专线",LOOKUP(1,0/((G2493&gt;=提成标准!D:D)*(G2493&lt;提成标准!E:E)),提成标准!C:C)))</f>
        <v>快递大货</v>
      </c>
      <c r="D2493" s="9">
        <f t="shared" ref="D2493:D2556" si="124">IF(C2493="快递小货",1,IF(C2493="主营产品",0,G2493))</f>
        <v>22</v>
      </c>
      <c r="E2493" s="9">
        <f>_xlfn.XLOOKUP(C2493,提成标准!C:C,提成标准!H:H,"")</f>
        <v>0.1</v>
      </c>
      <c r="F2493" s="9">
        <f t="shared" ref="F2493:F2556" si="125">D2493*E2493</f>
        <v>2.2</v>
      </c>
      <c r="G2493" s="9">
        <f>_xlfn.XLOOKUP(I2493,过机服务商重量差!A:A,过机服务商重量差!L:L)</f>
        <v>22</v>
      </c>
      <c r="H2493" s="9" t="str">
        <f ca="1">IFERROR(LOOKUP(1,0/((B2493=名单!B:B)*(VALUE(AY2493)&gt;=名单!E:E)*(VALUE(AY2493)&lt;=名单!G:G)*(AA2493="正常走货")),名单!H:H),"否")</f>
        <v>否</v>
      </c>
      <c r="I2493" s="64" t="s">
        <v>7519</v>
      </c>
      <c r="J2493" s="64" t="s">
        <v>7521</v>
      </c>
      <c r="L2493" s="65" t="s">
        <v>17</v>
      </c>
      <c r="N2493" s="64" t="s">
        <v>18</v>
      </c>
      <c r="O2493" s="66"/>
      <c r="P2493" s="66"/>
      <c r="T2493" s="66"/>
      <c r="U2493" s="65" t="s">
        <v>99</v>
      </c>
      <c r="V2493" s="65" t="s">
        <v>14413</v>
      </c>
      <c r="W2493" s="66"/>
      <c r="Y2493" s="66"/>
      <c r="Z2493" s="66"/>
      <c r="AA2493" s="65" t="s">
        <v>14382</v>
      </c>
      <c r="AQ2493" s="64">
        <v>58.5999999999999</v>
      </c>
      <c r="AV2493" s="66"/>
      <c r="AW2493" s="66"/>
      <c r="AX2493" s="66"/>
      <c r="AY2493" s="67" t="s">
        <v>16890</v>
      </c>
      <c r="BC2493" s="66"/>
      <c r="BE2493" s="66"/>
      <c r="BF2493" s="66"/>
    </row>
    <row r="2494" spans="1:58">
      <c r="A2494" s="9" t="str">
        <f t="shared" si="123"/>
        <v>2026-01</v>
      </c>
      <c r="B2494" s="9" t="str">
        <f>_xlfn.XLOOKUP(I2494,过机服务商重量差!A:A,过机服务商重量差!G:G)</f>
        <v>帅时莹</v>
      </c>
      <c r="C2494" s="9" t="str">
        <f>IF(N2494="FBA","主营产品",IF(N2494="专线","专线",LOOKUP(1,0/((G2494&gt;=提成标准!D:D)*(G2494&lt;提成标准!E:E)),提成标准!C:C)))</f>
        <v>快递大货</v>
      </c>
      <c r="D2494" s="9">
        <f t="shared" si="124"/>
        <v>118</v>
      </c>
      <c r="E2494" s="9">
        <f>_xlfn.XLOOKUP(C2494,提成标准!C:C,提成标准!H:H,"")</f>
        <v>0.1</v>
      </c>
      <c r="F2494" s="9">
        <f t="shared" si="125"/>
        <v>11.8</v>
      </c>
      <c r="G2494" s="9">
        <f>_xlfn.XLOOKUP(I2494,过机服务商重量差!A:A,过机服务商重量差!L:L)</f>
        <v>118</v>
      </c>
      <c r="H2494" s="9" t="str">
        <f ca="1">IFERROR(LOOKUP(1,0/((B2494=名单!B:B)*(VALUE(AY2494)&gt;=名单!E:E)*(VALUE(AY2494)&lt;=名单!G:G)*(AA2494="正常走货")),名单!H:H),"否")</f>
        <v>否</v>
      </c>
      <c r="I2494" s="64" t="s">
        <v>7522</v>
      </c>
      <c r="J2494" s="64" t="s">
        <v>7524</v>
      </c>
      <c r="L2494" s="65" t="s">
        <v>186</v>
      </c>
      <c r="N2494" s="64" t="s">
        <v>18</v>
      </c>
      <c r="O2494" s="66"/>
      <c r="P2494" s="66"/>
      <c r="T2494" s="66"/>
      <c r="U2494" s="65" t="s">
        <v>191</v>
      </c>
      <c r="V2494" s="65" t="s">
        <v>14413</v>
      </c>
      <c r="W2494" s="66"/>
      <c r="Y2494" s="66"/>
      <c r="Z2494" s="66"/>
      <c r="AA2494" s="65" t="s">
        <v>14382</v>
      </c>
      <c r="AQ2494" s="64">
        <v>1180.23</v>
      </c>
      <c r="AV2494" s="66"/>
      <c r="AW2494" s="66"/>
      <c r="AX2494" s="66"/>
      <c r="AY2494" s="67" t="s">
        <v>16891</v>
      </c>
      <c r="BE2494" s="66"/>
      <c r="BF2494" s="66"/>
    </row>
    <row r="2495" spans="1:58">
      <c r="A2495" s="9" t="str">
        <f t="shared" si="123"/>
        <v>2026-01</v>
      </c>
      <c r="B2495" s="9" t="str">
        <f>_xlfn.XLOOKUP(I2495,过机服务商重量差!A:A,过机服务商重量差!G:G)</f>
        <v>玉麒麟</v>
      </c>
      <c r="C2495" s="9" t="str">
        <f>IF(N2495="FBA","主营产品",IF(N2495="专线","专线",LOOKUP(1,0/((G2495&gt;=提成标准!D:D)*(G2495&lt;提成标准!E:E)),提成标准!C:C)))</f>
        <v>快递小货</v>
      </c>
      <c r="D2495" s="9">
        <f t="shared" si="124"/>
        <v>1</v>
      </c>
      <c r="E2495" s="9">
        <f>_xlfn.XLOOKUP(C2495,提成标准!C:C,提成标准!H:H,"")</f>
        <v>2</v>
      </c>
      <c r="F2495" s="9">
        <f t="shared" si="125"/>
        <v>2</v>
      </c>
      <c r="G2495" s="9">
        <f>_xlfn.XLOOKUP(I2495,过机服务商重量差!A:A,过机服务商重量差!L:L)</f>
        <v>2.5</v>
      </c>
      <c r="H2495" s="9" t="str">
        <f ca="1">IFERROR(LOOKUP(1,0/((B2495=名单!B:B)*(VALUE(AY2495)&gt;=名单!E:E)*(VALUE(AY2495)&lt;=名单!G:G)*(AA2495="正常走货")),名单!H:H),"否")</f>
        <v>否</v>
      </c>
      <c r="I2495" s="64" t="s">
        <v>7525</v>
      </c>
      <c r="J2495" s="64" t="s">
        <v>7527</v>
      </c>
      <c r="L2495" s="65" t="s">
        <v>17</v>
      </c>
      <c r="N2495" s="64" t="s">
        <v>18</v>
      </c>
      <c r="O2495" s="66"/>
      <c r="P2495" s="66"/>
      <c r="T2495" s="66"/>
      <c r="U2495" s="65" t="s">
        <v>191</v>
      </c>
      <c r="V2495" s="65" t="s">
        <v>14413</v>
      </c>
      <c r="W2495" s="66"/>
      <c r="Y2495" s="66"/>
      <c r="Z2495" s="66"/>
      <c r="AA2495" s="65" t="s">
        <v>14382</v>
      </c>
      <c r="AQ2495" s="64">
        <v>123.2</v>
      </c>
      <c r="AU2495" s="66"/>
      <c r="AV2495" s="66"/>
      <c r="AW2495" s="66"/>
      <c r="AX2495" s="66"/>
      <c r="AY2495" s="67" t="s">
        <v>16892</v>
      </c>
      <c r="BE2495" s="66"/>
    </row>
    <row r="2496" spans="1:58">
      <c r="A2496" s="9" t="str">
        <f t="shared" si="123"/>
        <v>2026-01</v>
      </c>
      <c r="B2496" s="9" t="str">
        <f>_xlfn.XLOOKUP(I2496,过机服务商重量差!A:A,过机服务商重量差!G:G)</f>
        <v>玉麒麟</v>
      </c>
      <c r="C2496" s="9" t="str">
        <f>IF(N2496="FBA","主营产品",IF(N2496="专线","专线",LOOKUP(1,0/((G2496&gt;=提成标准!D:D)*(G2496&lt;提成标准!E:E)),提成标准!C:C)))</f>
        <v>快递小货</v>
      </c>
      <c r="D2496" s="9">
        <f t="shared" si="124"/>
        <v>1</v>
      </c>
      <c r="E2496" s="9">
        <f>_xlfn.XLOOKUP(C2496,提成标准!C:C,提成标准!H:H,"")</f>
        <v>2</v>
      </c>
      <c r="F2496" s="9">
        <f t="shared" si="125"/>
        <v>2</v>
      </c>
      <c r="G2496" s="9">
        <f>_xlfn.XLOOKUP(I2496,过机服务商重量差!A:A,过机服务商重量差!L:L)</f>
        <v>2.5</v>
      </c>
      <c r="H2496" s="9" t="str">
        <f ca="1">IFERROR(LOOKUP(1,0/((B2496=名单!B:B)*(VALUE(AY2496)&gt;=名单!E:E)*(VALUE(AY2496)&lt;=名单!G:G)*(AA2496="正常走货")),名单!H:H),"否")</f>
        <v>否</v>
      </c>
      <c r="I2496" s="64" t="s">
        <v>7528</v>
      </c>
      <c r="J2496" s="64" t="s">
        <v>7530</v>
      </c>
      <c r="L2496" s="65" t="s">
        <v>17</v>
      </c>
      <c r="N2496" s="64" t="s">
        <v>18</v>
      </c>
      <c r="O2496" s="66"/>
      <c r="P2496" s="66"/>
      <c r="T2496" s="66"/>
      <c r="U2496" s="65" t="s">
        <v>191</v>
      </c>
      <c r="V2496" s="65" t="s">
        <v>14413</v>
      </c>
      <c r="W2496" s="66"/>
      <c r="Y2496" s="66"/>
      <c r="Z2496" s="66"/>
      <c r="AA2496" s="65" t="s">
        <v>14382</v>
      </c>
      <c r="AQ2496" s="64">
        <v>175.2</v>
      </c>
      <c r="AV2496" s="66"/>
      <c r="AX2496" s="66"/>
      <c r="AY2496" s="67" t="s">
        <v>16893</v>
      </c>
      <c r="BE2496" s="66"/>
    </row>
    <row r="2497" spans="1:58">
      <c r="A2497" s="9" t="str">
        <f t="shared" si="123"/>
        <v>2026-01</v>
      </c>
      <c r="B2497" s="9" t="str">
        <f>_xlfn.XLOOKUP(I2497,过机服务商重量差!A:A,过机服务商重量差!G:G)</f>
        <v>无崖子</v>
      </c>
      <c r="C2497" s="9" t="str">
        <f>IF(N2497="FBA","主营产品",IF(N2497="专线","专线",LOOKUP(1,0/((G2497&gt;=提成标准!D:D)*(G2497&lt;提成标准!E:E)),提成标准!C:C)))</f>
        <v>快递小货</v>
      </c>
      <c r="D2497" s="9">
        <f t="shared" si="124"/>
        <v>1</v>
      </c>
      <c r="E2497" s="9">
        <f>_xlfn.XLOOKUP(C2497,提成标准!C:C,提成标准!H:H,"")</f>
        <v>2</v>
      </c>
      <c r="F2497" s="9">
        <f t="shared" si="125"/>
        <v>2</v>
      </c>
      <c r="G2497" s="9">
        <f>_xlfn.XLOOKUP(I2497,过机服务商重量差!A:A,过机服务商重量差!L:L)</f>
        <v>0</v>
      </c>
      <c r="H2497" s="9" t="str">
        <f ca="1">IFERROR(LOOKUP(1,0/((B2497=名单!B:B)*(VALUE(AY2497)&gt;=名单!E:E)*(VALUE(AY2497)&lt;=名单!G:G)*(AA2497="正常走货")),名单!H:H),"否")</f>
        <v>是</v>
      </c>
      <c r="I2497" s="64" t="s">
        <v>7531</v>
      </c>
      <c r="J2497" s="64" t="s">
        <v>7533</v>
      </c>
      <c r="L2497" s="65" t="s">
        <v>1273</v>
      </c>
      <c r="N2497" s="64" t="s">
        <v>18</v>
      </c>
      <c r="O2497" s="66"/>
      <c r="P2497" s="66"/>
      <c r="T2497" s="66"/>
      <c r="U2497" s="65" t="s">
        <v>337</v>
      </c>
      <c r="V2497" s="65" t="s">
        <v>14381</v>
      </c>
      <c r="W2497" s="66"/>
      <c r="Y2497" s="66"/>
      <c r="Z2497" s="66"/>
      <c r="AA2497" s="65" t="s">
        <v>14382</v>
      </c>
      <c r="AQ2497" s="64">
        <v>300.5</v>
      </c>
      <c r="AU2497" s="66"/>
      <c r="AV2497" s="66"/>
      <c r="AX2497" s="66"/>
      <c r="AY2497" s="67" t="s">
        <v>16894</v>
      </c>
      <c r="BC2497" s="66"/>
      <c r="BE2497" s="66"/>
    </row>
    <row r="2498" spans="1:58">
      <c r="A2498" s="9" t="str">
        <f t="shared" si="123"/>
        <v>2026-01</v>
      </c>
      <c r="B2498" s="9" t="str">
        <f>_xlfn.XLOOKUP(I2498,过机服务商重量差!A:A,过机服务商重量差!G:G)</f>
        <v>玉麒麟</v>
      </c>
      <c r="C2498" s="9" t="str">
        <f>IF(N2498="FBA","主营产品",IF(N2498="专线","专线",LOOKUP(1,0/((G2498&gt;=提成标准!D:D)*(G2498&lt;提成标准!E:E)),提成标准!C:C)))</f>
        <v>快递小货</v>
      </c>
      <c r="D2498" s="9">
        <f t="shared" si="124"/>
        <v>1</v>
      </c>
      <c r="E2498" s="9">
        <f>_xlfn.XLOOKUP(C2498,提成标准!C:C,提成标准!H:H,"")</f>
        <v>2</v>
      </c>
      <c r="F2498" s="9">
        <f t="shared" si="125"/>
        <v>2</v>
      </c>
      <c r="G2498" s="9">
        <f>_xlfn.XLOOKUP(I2498,过机服务商重量差!A:A,过机服务商重量差!L:L)</f>
        <v>7</v>
      </c>
      <c r="H2498" s="9" t="str">
        <f ca="1">IFERROR(LOOKUP(1,0/((B2498=名单!B:B)*(VALUE(AY2498)&gt;=名单!E:E)*(VALUE(AY2498)&lt;=名单!G:G)*(AA2498="正常走货")),名单!H:H),"否")</f>
        <v>否</v>
      </c>
      <c r="I2498" s="64" t="s">
        <v>7534</v>
      </c>
      <c r="J2498" s="64" t="s">
        <v>7536</v>
      </c>
      <c r="L2498" s="65" t="s">
        <v>17</v>
      </c>
      <c r="N2498" s="64" t="s">
        <v>18</v>
      </c>
      <c r="O2498" s="66"/>
      <c r="P2498" s="66"/>
      <c r="T2498" s="66"/>
      <c r="U2498" s="65" t="s">
        <v>191</v>
      </c>
      <c r="V2498" s="65" t="s">
        <v>14413</v>
      </c>
      <c r="W2498" s="66"/>
      <c r="Y2498" s="66"/>
      <c r="Z2498" s="66"/>
      <c r="AA2498" s="65" t="s">
        <v>14382</v>
      </c>
      <c r="AQ2498" s="64">
        <v>207.28</v>
      </c>
      <c r="AV2498" s="66"/>
      <c r="AW2498" s="66"/>
      <c r="AX2498" s="66"/>
      <c r="AY2498" s="67" t="s">
        <v>16895</v>
      </c>
      <c r="BE2498" s="66"/>
    </row>
    <row r="2499" spans="1:58">
      <c r="A2499" s="9" t="str">
        <f t="shared" si="123"/>
        <v>2026-01</v>
      </c>
      <c r="B2499" s="9" t="str">
        <f>_xlfn.XLOOKUP(I2499,过机服务商重量差!A:A,过机服务商重量差!G:G)</f>
        <v>玉麒麟</v>
      </c>
      <c r="C2499" s="9" t="str">
        <f>IF(N2499="FBA","主营产品",IF(N2499="专线","专线",LOOKUP(1,0/((G2499&gt;=提成标准!D:D)*(G2499&lt;提成标准!E:E)),提成标准!C:C)))</f>
        <v>快递小货</v>
      </c>
      <c r="D2499" s="9">
        <f t="shared" si="124"/>
        <v>1</v>
      </c>
      <c r="E2499" s="9">
        <f>_xlfn.XLOOKUP(C2499,提成标准!C:C,提成标准!H:H,"")</f>
        <v>2</v>
      </c>
      <c r="F2499" s="9">
        <f t="shared" si="125"/>
        <v>2</v>
      </c>
      <c r="G2499" s="9">
        <f>_xlfn.XLOOKUP(I2499,过机服务商重量差!A:A,过机服务商重量差!L:L)</f>
        <v>4.5</v>
      </c>
      <c r="H2499" s="9" t="str">
        <f ca="1">IFERROR(LOOKUP(1,0/((B2499=名单!B:B)*(VALUE(AY2499)&gt;=名单!E:E)*(VALUE(AY2499)&lt;=名单!G:G)*(AA2499="正常走货")),名单!H:H),"否")</f>
        <v>否</v>
      </c>
      <c r="I2499" s="64" t="s">
        <v>7537</v>
      </c>
      <c r="J2499" s="64" t="s">
        <v>7539</v>
      </c>
      <c r="L2499" s="65" t="s">
        <v>17</v>
      </c>
      <c r="N2499" s="64" t="s">
        <v>18</v>
      </c>
      <c r="O2499" s="66"/>
      <c r="P2499" s="66"/>
      <c r="T2499" s="66"/>
      <c r="U2499" s="65" t="s">
        <v>191</v>
      </c>
      <c r="V2499" s="65" t="s">
        <v>14413</v>
      </c>
      <c r="W2499" s="66"/>
      <c r="Y2499" s="66"/>
      <c r="Z2499" s="66"/>
      <c r="AA2499" s="65" t="s">
        <v>14382</v>
      </c>
      <c r="AQ2499" s="64">
        <v>205.32</v>
      </c>
      <c r="AU2499" s="66"/>
      <c r="AV2499" s="66"/>
      <c r="AX2499" s="66"/>
      <c r="AY2499" s="67" t="s">
        <v>16896</v>
      </c>
      <c r="BC2499" s="66"/>
      <c r="BE2499" s="66"/>
    </row>
    <row r="2500" spans="1:58">
      <c r="A2500" s="9" t="str">
        <f t="shared" si="123"/>
        <v>2026-01</v>
      </c>
      <c r="B2500" s="9" t="str">
        <f>_xlfn.XLOOKUP(I2500,过机服务商重量差!A:A,过机服务商重量差!G:G)</f>
        <v>玉麒麟</v>
      </c>
      <c r="C2500" s="9" t="str">
        <f>IF(N2500="FBA","主营产品",IF(N2500="专线","专线",LOOKUP(1,0/((G2500&gt;=提成标准!D:D)*(G2500&lt;提成标准!E:E)),提成标准!C:C)))</f>
        <v>快递小货</v>
      </c>
      <c r="D2500" s="9">
        <f t="shared" si="124"/>
        <v>1</v>
      </c>
      <c r="E2500" s="9">
        <f>_xlfn.XLOOKUP(C2500,提成标准!C:C,提成标准!H:H,"")</f>
        <v>2</v>
      </c>
      <c r="F2500" s="9">
        <f t="shared" si="125"/>
        <v>2</v>
      </c>
      <c r="G2500" s="9">
        <f>_xlfn.XLOOKUP(I2500,过机服务商重量差!A:A,过机服务商重量差!L:L)</f>
        <v>1.5</v>
      </c>
      <c r="H2500" s="9" t="str">
        <f ca="1">IFERROR(LOOKUP(1,0/((B2500=名单!B:B)*(VALUE(AY2500)&gt;=名单!E:E)*(VALUE(AY2500)&lt;=名单!G:G)*(AA2500="正常走货")),名单!H:H),"否")</f>
        <v>否</v>
      </c>
      <c r="I2500" s="64" t="s">
        <v>7540</v>
      </c>
      <c r="J2500" s="64" t="s">
        <v>7542</v>
      </c>
      <c r="L2500" s="65" t="s">
        <v>17</v>
      </c>
      <c r="N2500" s="64" t="s">
        <v>18</v>
      </c>
      <c r="O2500" s="66"/>
      <c r="P2500" s="66"/>
      <c r="T2500" s="66"/>
      <c r="U2500" s="65" t="s">
        <v>408</v>
      </c>
      <c r="V2500" s="65" t="s">
        <v>14381</v>
      </c>
      <c r="W2500" s="66"/>
      <c r="Y2500" s="66"/>
      <c r="Z2500" s="66"/>
      <c r="AA2500" s="65" t="s">
        <v>14382</v>
      </c>
      <c r="AQ2500" s="64">
        <v>46.8</v>
      </c>
      <c r="AV2500" s="66"/>
      <c r="AW2500" s="66"/>
      <c r="AX2500" s="66"/>
      <c r="AY2500" s="67" t="s">
        <v>16897</v>
      </c>
      <c r="BE2500" s="66"/>
    </row>
    <row r="2501" spans="1:58">
      <c r="A2501" s="9" t="str">
        <f t="shared" si="123"/>
        <v>2026-01</v>
      </c>
      <c r="B2501" s="9" t="str">
        <f>_xlfn.XLOOKUP(I2501,过机服务商重量差!A:A,过机服务商重量差!G:G)</f>
        <v>玉麒麟</v>
      </c>
      <c r="C2501" s="9" t="str">
        <f>IF(N2501="FBA","主营产品",IF(N2501="专线","专线",LOOKUP(1,0/((G2501&gt;=提成标准!D:D)*(G2501&lt;提成标准!E:E)),提成标准!C:C)))</f>
        <v>快递小货</v>
      </c>
      <c r="D2501" s="9">
        <f t="shared" si="124"/>
        <v>1</v>
      </c>
      <c r="E2501" s="9">
        <f>_xlfn.XLOOKUP(C2501,提成标准!C:C,提成标准!H:H,"")</f>
        <v>2</v>
      </c>
      <c r="F2501" s="9">
        <f t="shared" si="125"/>
        <v>2</v>
      </c>
      <c r="G2501" s="9">
        <f>_xlfn.XLOOKUP(I2501,过机服务商重量差!A:A,过机服务商重量差!L:L)</f>
        <v>1.5</v>
      </c>
      <c r="H2501" s="9" t="str">
        <f ca="1">IFERROR(LOOKUP(1,0/((B2501=名单!B:B)*(VALUE(AY2501)&gt;=名单!E:E)*(VALUE(AY2501)&lt;=名单!G:G)*(AA2501="正常走货")),名单!H:H),"否")</f>
        <v>否</v>
      </c>
      <c r="I2501" s="64" t="s">
        <v>7543</v>
      </c>
      <c r="J2501" s="64" t="s">
        <v>7545</v>
      </c>
      <c r="L2501" s="65" t="s">
        <v>17</v>
      </c>
      <c r="N2501" s="64" t="s">
        <v>18</v>
      </c>
      <c r="O2501" s="66"/>
      <c r="P2501" s="66"/>
      <c r="T2501" s="66"/>
      <c r="U2501" s="65" t="s">
        <v>90</v>
      </c>
      <c r="V2501" s="65" t="s">
        <v>14410</v>
      </c>
      <c r="W2501" s="66"/>
      <c r="Y2501" s="66"/>
      <c r="Z2501" s="66"/>
      <c r="AA2501" s="65" t="s">
        <v>14382</v>
      </c>
      <c r="AQ2501" s="64">
        <v>51.99</v>
      </c>
      <c r="AV2501" s="66"/>
      <c r="AX2501" s="66"/>
      <c r="AY2501" s="67" t="s">
        <v>16898</v>
      </c>
      <c r="BE2501" s="66"/>
    </row>
    <row r="2502" spans="1:58">
      <c r="A2502" s="9" t="str">
        <f t="shared" si="123"/>
        <v>2026-01</v>
      </c>
      <c r="B2502" s="9" t="str">
        <f>_xlfn.XLOOKUP(I2502,过机服务商重量差!A:A,过机服务商重量差!G:G)</f>
        <v>007</v>
      </c>
      <c r="C2502" s="9" t="str">
        <f>IF(N2502="FBA","主营产品",IF(N2502="专线","专线",LOOKUP(1,0/((G2502&gt;=提成标准!D:D)*(G2502&lt;提成标准!E:E)),提成标准!C:C)))</f>
        <v>快递大货</v>
      </c>
      <c r="D2502" s="9">
        <f t="shared" si="124"/>
        <v>90</v>
      </c>
      <c r="E2502" s="9">
        <f>_xlfn.XLOOKUP(C2502,提成标准!C:C,提成标准!H:H,"")</f>
        <v>0.1</v>
      </c>
      <c r="F2502" s="9">
        <f t="shared" si="125"/>
        <v>9</v>
      </c>
      <c r="G2502" s="9">
        <f>_xlfn.XLOOKUP(I2502,过机服务商重量差!A:A,过机服务商重量差!L:L)</f>
        <v>90</v>
      </c>
      <c r="H2502" s="9" t="str">
        <f ca="1">IFERROR(LOOKUP(1,0/((B2502=名单!B:B)*(VALUE(AY2502)&gt;=名单!E:E)*(VALUE(AY2502)&lt;=名单!G:G)*(AA2502="正常走货")),名单!H:H),"否")</f>
        <v>否</v>
      </c>
      <c r="I2502" s="64" t="s">
        <v>7546</v>
      </c>
      <c r="J2502" s="64" t="s">
        <v>7548</v>
      </c>
      <c r="L2502" s="65" t="s">
        <v>168</v>
      </c>
      <c r="N2502" s="64" t="s">
        <v>18</v>
      </c>
      <c r="O2502" s="66"/>
      <c r="P2502" s="66"/>
      <c r="T2502" s="66"/>
      <c r="U2502" s="65" t="s">
        <v>90</v>
      </c>
      <c r="V2502" s="65" t="s">
        <v>14410</v>
      </c>
      <c r="W2502" s="66"/>
      <c r="Y2502" s="66"/>
      <c r="Z2502" s="66"/>
      <c r="AA2502" s="65" t="s">
        <v>14382</v>
      </c>
      <c r="AQ2502" s="64">
        <v>1260</v>
      </c>
      <c r="AU2502" s="66"/>
      <c r="AV2502" s="66"/>
      <c r="AW2502" s="66"/>
      <c r="AX2502" s="66"/>
      <c r="AY2502" s="67" t="s">
        <v>16899</v>
      </c>
      <c r="BC2502" s="66"/>
      <c r="BE2502" s="66"/>
    </row>
    <row r="2503" spans="1:58">
      <c r="A2503" s="9" t="str">
        <f t="shared" si="123"/>
        <v>2026-01</v>
      </c>
      <c r="B2503" s="9" t="str">
        <f>_xlfn.XLOOKUP(I2503,过机服务商重量差!A:A,过机服务商重量差!G:G)</f>
        <v>玉麒麟</v>
      </c>
      <c r="C2503" s="9" t="str">
        <f>IF(N2503="FBA","主营产品",IF(N2503="专线","专线",LOOKUP(1,0/((G2503&gt;=提成标准!D:D)*(G2503&lt;提成标准!E:E)),提成标准!C:C)))</f>
        <v>快递大货</v>
      </c>
      <c r="D2503" s="9">
        <f t="shared" si="124"/>
        <v>21</v>
      </c>
      <c r="E2503" s="9">
        <f>_xlfn.XLOOKUP(C2503,提成标准!C:C,提成标准!H:H,"")</f>
        <v>0.1</v>
      </c>
      <c r="F2503" s="9">
        <f t="shared" si="125"/>
        <v>2.1</v>
      </c>
      <c r="G2503" s="9">
        <f>_xlfn.XLOOKUP(I2503,过机服务商重量差!A:A,过机服务商重量差!L:L)</f>
        <v>21</v>
      </c>
      <c r="H2503" s="9" t="str">
        <f ca="1">IFERROR(LOOKUP(1,0/((B2503=名单!B:B)*(VALUE(AY2503)&gt;=名单!E:E)*(VALUE(AY2503)&lt;=名单!G:G)*(AA2503="正常走货")),名单!H:H),"否")</f>
        <v>否</v>
      </c>
      <c r="I2503" s="64" t="s">
        <v>7549</v>
      </c>
      <c r="J2503" s="64" t="s">
        <v>7551</v>
      </c>
      <c r="L2503" s="65" t="s">
        <v>17</v>
      </c>
      <c r="N2503" s="64" t="s">
        <v>18</v>
      </c>
      <c r="O2503" s="66"/>
      <c r="P2503" s="66"/>
      <c r="T2503" s="66"/>
      <c r="U2503" s="65" t="s">
        <v>90</v>
      </c>
      <c r="V2503" s="65" t="s">
        <v>14410</v>
      </c>
      <c r="W2503" s="66"/>
      <c r="Y2503" s="66"/>
      <c r="Z2503" s="66"/>
      <c r="AA2503" s="65" t="s">
        <v>14382</v>
      </c>
      <c r="AQ2503" s="64">
        <v>104.48</v>
      </c>
      <c r="AU2503" s="66"/>
      <c r="AV2503" s="66"/>
      <c r="AW2503" s="66"/>
      <c r="AX2503" s="66"/>
      <c r="AY2503" s="67" t="s">
        <v>16900</v>
      </c>
      <c r="BE2503" s="66"/>
    </row>
    <row r="2504" spans="1:58">
      <c r="A2504" s="9" t="str">
        <f t="shared" si="123"/>
        <v>2026-01</v>
      </c>
      <c r="B2504" s="9" t="str">
        <f>_xlfn.XLOOKUP(I2504,过机服务商重量差!A:A,过机服务商重量差!G:G)</f>
        <v>风清扬</v>
      </c>
      <c r="C2504" s="9" t="str">
        <f>IF(N2504="FBA","主营产品",IF(N2504="专线","专线",LOOKUP(1,0/((G2504&gt;=提成标准!D:D)*(G2504&lt;提成标准!E:E)),提成标准!C:C)))</f>
        <v>快递大货</v>
      </c>
      <c r="D2504" s="9">
        <f t="shared" si="124"/>
        <v>116</v>
      </c>
      <c r="E2504" s="9">
        <f>_xlfn.XLOOKUP(C2504,提成标准!C:C,提成标准!H:H,"")</f>
        <v>0.1</v>
      </c>
      <c r="F2504" s="9">
        <f t="shared" si="125"/>
        <v>11.6</v>
      </c>
      <c r="G2504" s="9">
        <f>_xlfn.XLOOKUP(I2504,过机服务商重量差!A:A,过机服务商重量差!L:L)</f>
        <v>116</v>
      </c>
      <c r="H2504" s="9" t="str">
        <f ca="1">IFERROR(LOOKUP(1,0/((B2504=名单!B:B)*(VALUE(AY2504)&gt;=名单!E:E)*(VALUE(AY2504)&lt;=名单!G:G)*(AA2504="正常走货")),名单!H:H),"否")</f>
        <v>否</v>
      </c>
      <c r="I2504" s="64" t="s">
        <v>7552</v>
      </c>
      <c r="J2504" s="64" t="s">
        <v>7554</v>
      </c>
      <c r="L2504" s="65" t="s">
        <v>1409</v>
      </c>
      <c r="N2504" s="64" t="s">
        <v>18</v>
      </c>
      <c r="O2504" s="66"/>
      <c r="P2504" s="66"/>
      <c r="T2504" s="66"/>
      <c r="U2504" s="65" t="s">
        <v>380</v>
      </c>
      <c r="V2504" s="65" t="s">
        <v>14385</v>
      </c>
      <c r="W2504" s="66"/>
      <c r="Y2504" s="66"/>
      <c r="Z2504" s="66"/>
      <c r="AA2504" s="65" t="s">
        <v>14382</v>
      </c>
      <c r="AQ2504" s="64">
        <v>128</v>
      </c>
      <c r="AU2504" s="66"/>
      <c r="AV2504" s="66"/>
      <c r="AW2504" s="66"/>
      <c r="AX2504" s="66"/>
      <c r="AY2504" s="67" t="s">
        <v>16901</v>
      </c>
      <c r="BE2504" s="66"/>
    </row>
    <row r="2505" spans="1:58">
      <c r="A2505" s="9" t="str">
        <f t="shared" si="123"/>
        <v>2026-01</v>
      </c>
      <c r="B2505" s="9" t="str">
        <f>_xlfn.XLOOKUP(I2505,过机服务商重量差!A:A,过机服务商重量差!G:G)</f>
        <v>玉麒麟</v>
      </c>
      <c r="C2505" s="9" t="str">
        <f>IF(N2505="FBA","主营产品",IF(N2505="专线","专线",LOOKUP(1,0/((G2505&gt;=提成标准!D:D)*(G2505&lt;提成标准!E:E)),提成标准!C:C)))</f>
        <v>快递小货</v>
      </c>
      <c r="D2505" s="9">
        <f t="shared" si="124"/>
        <v>1</v>
      </c>
      <c r="E2505" s="9">
        <f>_xlfn.XLOOKUP(C2505,提成标准!C:C,提成标准!H:H,"")</f>
        <v>2</v>
      </c>
      <c r="F2505" s="9">
        <f t="shared" si="125"/>
        <v>2</v>
      </c>
      <c r="G2505" s="9">
        <f>_xlfn.XLOOKUP(I2505,过机服务商重量差!A:A,过机服务商重量差!L:L)</f>
        <v>3</v>
      </c>
      <c r="H2505" s="9" t="str">
        <f ca="1">IFERROR(LOOKUP(1,0/((B2505=名单!B:B)*(VALUE(AY2505)&gt;=名单!E:E)*(VALUE(AY2505)&lt;=名单!G:G)*(AA2505="正常走货")),名单!H:H),"否")</f>
        <v>否</v>
      </c>
      <c r="I2505" s="64" t="s">
        <v>7555</v>
      </c>
      <c r="J2505" s="64" t="s">
        <v>7557</v>
      </c>
      <c r="L2505" s="65" t="s">
        <v>17</v>
      </c>
      <c r="N2505" s="64" t="s">
        <v>18</v>
      </c>
      <c r="O2505" s="66"/>
      <c r="P2505" s="66"/>
      <c r="T2505" s="66"/>
      <c r="U2505" s="65" t="s">
        <v>540</v>
      </c>
      <c r="V2505" s="65" t="s">
        <v>14413</v>
      </c>
      <c r="W2505" s="66"/>
      <c r="Y2505" s="66"/>
      <c r="Z2505" s="66"/>
      <c r="AA2505" s="65" t="s">
        <v>14382</v>
      </c>
      <c r="AQ2505" s="64">
        <v>80.02</v>
      </c>
      <c r="AU2505" s="66"/>
      <c r="AV2505" s="66"/>
      <c r="AW2505" s="66"/>
      <c r="AX2505" s="66"/>
      <c r="AY2505" s="67" t="s">
        <v>16902</v>
      </c>
      <c r="BE2505" s="66"/>
    </row>
    <row r="2506" spans="1:58">
      <c r="A2506" s="9" t="str">
        <f t="shared" si="123"/>
        <v>2026-01</v>
      </c>
      <c r="B2506" s="9" t="str">
        <f>_xlfn.XLOOKUP(I2506,过机服务商重量差!A:A,过机服务商重量差!G:G)</f>
        <v>玉麒麟</v>
      </c>
      <c r="C2506" s="9" t="str">
        <f>IF(N2506="FBA","主营产品",IF(N2506="专线","专线",LOOKUP(1,0/((G2506&gt;=提成标准!D:D)*(G2506&lt;提成标准!E:E)),提成标准!C:C)))</f>
        <v>快递大货</v>
      </c>
      <c r="D2506" s="9">
        <f t="shared" si="124"/>
        <v>77</v>
      </c>
      <c r="E2506" s="9">
        <f>_xlfn.XLOOKUP(C2506,提成标准!C:C,提成标准!H:H,"")</f>
        <v>0.1</v>
      </c>
      <c r="F2506" s="9">
        <f t="shared" si="125"/>
        <v>7.7</v>
      </c>
      <c r="G2506" s="9">
        <f>_xlfn.XLOOKUP(I2506,过机服务商重量差!A:A,过机服务商重量差!L:L)</f>
        <v>77</v>
      </c>
      <c r="H2506" s="9" t="str">
        <f ca="1">IFERROR(LOOKUP(1,0/((B2506=名单!B:B)*(VALUE(AY2506)&gt;=名单!E:E)*(VALUE(AY2506)&lt;=名单!G:G)*(AA2506="正常走货")),名单!H:H),"否")</f>
        <v>否</v>
      </c>
      <c r="I2506" s="64" t="s">
        <v>7558</v>
      </c>
      <c r="J2506" s="64" t="s">
        <v>7560</v>
      </c>
      <c r="L2506" s="64" t="s">
        <v>24</v>
      </c>
      <c r="N2506" s="64" t="s">
        <v>18</v>
      </c>
      <c r="O2506" s="66"/>
      <c r="P2506" s="66"/>
      <c r="T2506" s="66"/>
      <c r="U2506" s="65" t="s">
        <v>1262</v>
      </c>
      <c r="V2506" s="65" t="s">
        <v>14385</v>
      </c>
      <c r="W2506" s="66"/>
      <c r="Y2506" s="66"/>
      <c r="Z2506" s="66"/>
      <c r="AA2506" s="65" t="s">
        <v>14382</v>
      </c>
      <c r="AQ2506" s="64">
        <v>389.6</v>
      </c>
      <c r="AU2506" s="66"/>
      <c r="AV2506" s="66"/>
      <c r="AX2506" s="66"/>
      <c r="AY2506" s="67" t="s">
        <v>16903</v>
      </c>
      <c r="BE2506" s="66"/>
    </row>
    <row r="2507" spans="1:58">
      <c r="A2507" s="9" t="str">
        <f t="shared" si="123"/>
        <v>2026-01</v>
      </c>
      <c r="B2507" s="9" t="str">
        <f>_xlfn.XLOOKUP(I2507,过机服务商重量差!A:A,过机服务商重量差!G:G)</f>
        <v>玉麒麟</v>
      </c>
      <c r="C2507" s="9" t="str">
        <f>IF(N2507="FBA","主营产品",IF(N2507="专线","专线",LOOKUP(1,0/((G2507&gt;=提成标准!D:D)*(G2507&lt;提成标准!E:E)),提成标准!C:C)))</f>
        <v>快递大货</v>
      </c>
      <c r="D2507" s="9">
        <f t="shared" si="124"/>
        <v>29</v>
      </c>
      <c r="E2507" s="9">
        <f>_xlfn.XLOOKUP(C2507,提成标准!C:C,提成标准!H:H,"")</f>
        <v>0.1</v>
      </c>
      <c r="F2507" s="9">
        <f t="shared" si="125"/>
        <v>2.9</v>
      </c>
      <c r="G2507" s="9">
        <f>_xlfn.XLOOKUP(I2507,过机服务商重量差!A:A,过机服务商重量差!L:L)</f>
        <v>29</v>
      </c>
      <c r="H2507" s="9" t="str">
        <f ca="1">IFERROR(LOOKUP(1,0/((B2507=名单!B:B)*(VALUE(AY2507)&gt;=名单!E:E)*(VALUE(AY2507)&lt;=名单!G:G)*(AA2507="正常走货")),名单!H:H),"否")</f>
        <v>否</v>
      </c>
      <c r="I2507" s="64" t="s">
        <v>7561</v>
      </c>
      <c r="J2507" s="64" t="s">
        <v>7563</v>
      </c>
      <c r="L2507" s="65" t="s">
        <v>24</v>
      </c>
      <c r="N2507" s="64" t="s">
        <v>18</v>
      </c>
      <c r="O2507" s="66"/>
      <c r="P2507" s="66"/>
      <c r="T2507" s="66"/>
      <c r="U2507" s="65" t="s">
        <v>1262</v>
      </c>
      <c r="V2507" s="65" t="s">
        <v>14385</v>
      </c>
      <c r="W2507" s="66"/>
      <c r="Y2507" s="66"/>
      <c r="Z2507" s="66"/>
      <c r="AA2507" s="65" t="s">
        <v>14382</v>
      </c>
      <c r="AQ2507" s="64">
        <v>131.3</v>
      </c>
      <c r="AU2507" s="66"/>
      <c r="AV2507" s="66"/>
      <c r="AW2507" s="66"/>
      <c r="AX2507" s="66"/>
      <c r="AY2507" s="67" t="s">
        <v>16904</v>
      </c>
      <c r="BE2507" s="66"/>
    </row>
    <row r="2508" spans="1:58">
      <c r="A2508" s="9" t="str">
        <f t="shared" si="123"/>
        <v>2026-01</v>
      </c>
      <c r="B2508" s="9" t="str">
        <f>_xlfn.XLOOKUP(I2508,过机服务商重量差!A:A,过机服务商重量差!G:G)</f>
        <v>帅时莹</v>
      </c>
      <c r="C2508" s="9" t="str">
        <f>IF(N2508="FBA","主营产品",IF(N2508="专线","专线",LOOKUP(1,0/((G2508&gt;=提成标准!D:D)*(G2508&lt;提成标准!E:E)),提成标准!C:C)))</f>
        <v>快递小货</v>
      </c>
      <c r="D2508" s="9">
        <f t="shared" si="124"/>
        <v>1</v>
      </c>
      <c r="E2508" s="9">
        <f>_xlfn.XLOOKUP(C2508,提成标准!C:C,提成标准!H:H,"")</f>
        <v>2</v>
      </c>
      <c r="F2508" s="9">
        <f t="shared" si="125"/>
        <v>2</v>
      </c>
      <c r="G2508" s="9">
        <f>_xlfn.XLOOKUP(I2508,过机服务商重量差!A:A,过机服务商重量差!L:L)</f>
        <v>14</v>
      </c>
      <c r="H2508" s="9" t="str">
        <f ca="1">IFERROR(LOOKUP(1,0/((B2508=名单!B:B)*(VALUE(AY2508)&gt;=名单!E:E)*(VALUE(AY2508)&lt;=名单!G:G)*(AA2508="正常走货")),名单!H:H),"否")</f>
        <v>否</v>
      </c>
      <c r="I2508" s="64" t="s">
        <v>7564</v>
      </c>
      <c r="J2508" s="64" t="s">
        <v>7566</v>
      </c>
      <c r="L2508" s="65" t="s">
        <v>186</v>
      </c>
      <c r="N2508" s="64" t="s">
        <v>18</v>
      </c>
      <c r="O2508" s="66"/>
      <c r="P2508" s="66"/>
      <c r="T2508" s="66"/>
      <c r="U2508" s="65" t="s">
        <v>187</v>
      </c>
      <c r="V2508" s="65" t="s">
        <v>14413</v>
      </c>
      <c r="W2508" s="66"/>
      <c r="Y2508" s="66"/>
      <c r="Z2508" s="66"/>
      <c r="AA2508" s="65" t="s">
        <v>14382</v>
      </c>
      <c r="AQ2508" s="64">
        <v>66.4</v>
      </c>
      <c r="AU2508" s="66"/>
      <c r="AV2508" s="66"/>
      <c r="AW2508" s="66"/>
      <c r="AX2508" s="66"/>
      <c r="AY2508" s="67" t="s">
        <v>16905</v>
      </c>
      <c r="BE2508" s="66"/>
    </row>
    <row r="2509" spans="1:58">
      <c r="A2509" s="9" t="str">
        <f t="shared" si="123"/>
        <v>2026-01</v>
      </c>
      <c r="B2509" s="9" t="str">
        <f>_xlfn.XLOOKUP(I2509,过机服务商重量差!A:A,过机服务商重量差!G:G)</f>
        <v>风清扬</v>
      </c>
      <c r="C2509" s="9" t="str">
        <f>IF(N2509="FBA","主营产品",IF(N2509="专线","专线",LOOKUP(1,0/((G2509&gt;=提成标准!D:D)*(G2509&lt;提成标准!E:E)),提成标准!C:C)))</f>
        <v>快递大货</v>
      </c>
      <c r="D2509" s="9">
        <f t="shared" si="124"/>
        <v>140</v>
      </c>
      <c r="E2509" s="9">
        <f>_xlfn.XLOOKUP(C2509,提成标准!C:C,提成标准!H:H,"")</f>
        <v>0.1</v>
      </c>
      <c r="F2509" s="9">
        <f t="shared" si="125"/>
        <v>14</v>
      </c>
      <c r="G2509" s="9">
        <f>_xlfn.XLOOKUP(I2509,过机服务商重量差!A:A,过机服务商重量差!L:L)</f>
        <v>140</v>
      </c>
      <c r="H2509" s="9" t="str">
        <f ca="1">IFERROR(LOOKUP(1,0/((B2509=名单!B:B)*(VALUE(AY2509)&gt;=名单!E:E)*(VALUE(AY2509)&lt;=名单!G:G)*(AA2509="正常走货")),名单!H:H),"否")</f>
        <v>否</v>
      </c>
      <c r="I2509" s="64" t="s">
        <v>7567</v>
      </c>
      <c r="J2509" s="64" t="s">
        <v>50</v>
      </c>
      <c r="L2509" s="65" t="s">
        <v>1516</v>
      </c>
      <c r="N2509" s="65" t="s">
        <v>18</v>
      </c>
      <c r="O2509" s="66"/>
      <c r="P2509" s="66"/>
      <c r="T2509" s="66"/>
      <c r="U2509" s="65" t="s">
        <v>1038</v>
      </c>
      <c r="V2509" s="65" t="s">
        <v>14410</v>
      </c>
      <c r="W2509" s="66"/>
      <c r="Y2509" s="66"/>
      <c r="Z2509" s="66"/>
      <c r="AA2509" s="65" t="s">
        <v>14382</v>
      </c>
      <c r="AQ2509" s="64">
        <v>294</v>
      </c>
      <c r="AU2509" s="66"/>
      <c r="AV2509" s="66"/>
      <c r="AW2509" s="66"/>
      <c r="AX2509" s="66"/>
      <c r="AY2509" s="67" t="s">
        <v>16906</v>
      </c>
      <c r="BE2509" s="66"/>
    </row>
    <row r="2510" spans="1:58">
      <c r="A2510" s="9" t="str">
        <f t="shared" si="123"/>
        <v>2026-01</v>
      </c>
      <c r="B2510" s="9" t="str">
        <f>_xlfn.XLOOKUP(I2510,过机服务商重量差!A:A,过机服务商重量差!G:G)</f>
        <v>玉麒麟</v>
      </c>
      <c r="C2510" s="9" t="str">
        <f>IF(N2510="FBA","主营产品",IF(N2510="专线","专线",LOOKUP(1,0/((G2510&gt;=提成标准!D:D)*(G2510&lt;提成标准!E:E)),提成标准!C:C)))</f>
        <v>快递小货</v>
      </c>
      <c r="D2510" s="9">
        <f t="shared" si="124"/>
        <v>1</v>
      </c>
      <c r="E2510" s="9">
        <f>_xlfn.XLOOKUP(C2510,提成标准!C:C,提成标准!H:H,"")</f>
        <v>2</v>
      </c>
      <c r="F2510" s="9">
        <f t="shared" si="125"/>
        <v>2</v>
      </c>
      <c r="G2510" s="9">
        <f>_xlfn.XLOOKUP(I2510,过机服务商重量差!A:A,过机服务商重量差!L:L)</f>
        <v>5</v>
      </c>
      <c r="H2510" s="9" t="str">
        <f ca="1">IFERROR(LOOKUP(1,0/((B2510=名单!B:B)*(VALUE(AY2510)&gt;=名单!E:E)*(VALUE(AY2510)&lt;=名单!G:G)*(AA2510="正常走货")),名单!H:H),"否")</f>
        <v>否</v>
      </c>
      <c r="I2510" s="64" t="s">
        <v>7569</v>
      </c>
      <c r="J2510" s="64" t="s">
        <v>7571</v>
      </c>
      <c r="L2510" s="65" t="s">
        <v>256</v>
      </c>
      <c r="N2510" s="64" t="s">
        <v>18</v>
      </c>
      <c r="O2510" s="66"/>
      <c r="P2510" s="66"/>
      <c r="T2510" s="66"/>
      <c r="U2510" s="65" t="s">
        <v>540</v>
      </c>
      <c r="V2510" s="64" t="s">
        <v>14413</v>
      </c>
      <c r="W2510" s="66"/>
      <c r="Y2510" s="66"/>
      <c r="Z2510" s="66"/>
      <c r="AA2510" s="65" t="s">
        <v>14382</v>
      </c>
      <c r="AQ2510" s="64">
        <v>150.98</v>
      </c>
      <c r="AV2510" s="66"/>
      <c r="AW2510" s="66"/>
      <c r="AX2510" s="66"/>
      <c r="AY2510" s="67" t="s">
        <v>16907</v>
      </c>
      <c r="BE2510" s="66"/>
    </row>
    <row r="2511" spans="1:58">
      <c r="A2511" s="9" t="str">
        <f t="shared" si="123"/>
        <v>2026-01</v>
      </c>
      <c r="B2511" s="9" t="str">
        <f>_xlfn.XLOOKUP(I2511,过机服务商重量差!A:A,过机服务商重量差!G:G)</f>
        <v>小旋风</v>
      </c>
      <c r="C2511" s="9" t="str">
        <f>IF(N2511="FBA","主营产品",IF(N2511="专线","专线",LOOKUP(1,0/((G2511&gt;=提成标准!D:D)*(G2511&lt;提成标准!E:E)),提成标准!C:C)))</f>
        <v>快递大货</v>
      </c>
      <c r="D2511" s="9">
        <f t="shared" si="124"/>
        <v>40</v>
      </c>
      <c r="E2511" s="9">
        <f>_xlfn.XLOOKUP(C2511,提成标准!C:C,提成标准!H:H,"")</f>
        <v>0.1</v>
      </c>
      <c r="F2511" s="9">
        <f t="shared" si="125"/>
        <v>4</v>
      </c>
      <c r="G2511" s="9">
        <f>_xlfn.XLOOKUP(I2511,过机服务商重量差!A:A,过机服务商重量差!L:L)</f>
        <v>40</v>
      </c>
      <c r="H2511" s="9" t="str">
        <f ca="1">IFERROR(LOOKUP(1,0/((B2511=名单!B:B)*(VALUE(AY2511)&gt;=名单!E:E)*(VALUE(AY2511)&lt;=名单!G:G)*(AA2511="正常走货")),名单!H:H),"否")</f>
        <v>否</v>
      </c>
      <c r="I2511" s="64" t="s">
        <v>7572</v>
      </c>
      <c r="J2511" s="64" t="s">
        <v>7574</v>
      </c>
      <c r="L2511" s="65" t="s">
        <v>453</v>
      </c>
      <c r="N2511" s="64" t="s">
        <v>18</v>
      </c>
      <c r="O2511" s="66"/>
      <c r="P2511" s="66"/>
      <c r="T2511" s="66"/>
      <c r="U2511" s="65" t="s">
        <v>191</v>
      </c>
      <c r="V2511" s="65" t="s">
        <v>14413</v>
      </c>
      <c r="W2511" s="66"/>
      <c r="Y2511" s="66"/>
      <c r="Z2511" s="66"/>
      <c r="AA2511" s="65" t="s">
        <v>14382</v>
      </c>
      <c r="AQ2511" s="64">
        <v>8</v>
      </c>
      <c r="AU2511" s="66"/>
      <c r="AV2511" s="66"/>
      <c r="AX2511" s="66"/>
      <c r="AY2511" s="67" t="s">
        <v>16908</v>
      </c>
      <c r="BE2511" s="66"/>
    </row>
    <row r="2512" spans="1:58">
      <c r="A2512" s="9" t="str">
        <f t="shared" si="123"/>
        <v>2026-01</v>
      </c>
      <c r="B2512" s="9" t="str">
        <f>_xlfn.XLOOKUP(I2512,过机服务商重量差!A:A,过机服务商重量差!G:G)</f>
        <v>帅时莹</v>
      </c>
      <c r="C2512" s="9" t="str">
        <f>IF(N2512="FBA","主营产品",IF(N2512="专线","专线",LOOKUP(1,0/((G2512&gt;=提成标准!D:D)*(G2512&lt;提成标准!E:E)),提成标准!C:C)))</f>
        <v>快递大货</v>
      </c>
      <c r="D2512" s="9">
        <f t="shared" si="124"/>
        <v>22</v>
      </c>
      <c r="E2512" s="9">
        <f>_xlfn.XLOOKUP(C2512,提成标准!C:C,提成标准!H:H,"")</f>
        <v>0.1</v>
      </c>
      <c r="F2512" s="9">
        <f t="shared" si="125"/>
        <v>2.2</v>
      </c>
      <c r="G2512" s="9">
        <f>_xlfn.XLOOKUP(I2512,过机服务商重量差!A:A,过机服务商重量差!L:L)</f>
        <v>22</v>
      </c>
      <c r="H2512" s="9" t="str">
        <f ca="1">IFERROR(LOOKUP(1,0/((B2512=名单!B:B)*(VALUE(AY2512)&gt;=名单!E:E)*(VALUE(AY2512)&lt;=名单!G:G)*(AA2512="正常走货")),名单!H:H),"否")</f>
        <v>否</v>
      </c>
      <c r="I2512" s="64" t="s">
        <v>7575</v>
      </c>
      <c r="J2512" s="64" t="s">
        <v>7577</v>
      </c>
      <c r="L2512" s="65" t="s">
        <v>140</v>
      </c>
      <c r="N2512" s="64" t="s">
        <v>18</v>
      </c>
      <c r="O2512" s="66"/>
      <c r="P2512" s="66"/>
      <c r="T2512" s="66"/>
      <c r="U2512" s="65" t="s">
        <v>191</v>
      </c>
      <c r="V2512" s="65" t="s">
        <v>14413</v>
      </c>
      <c r="W2512" s="66"/>
      <c r="Y2512" s="66"/>
      <c r="Z2512" s="66"/>
      <c r="AA2512" s="65" t="s">
        <v>14382</v>
      </c>
      <c r="AQ2512" s="64">
        <v>196.44</v>
      </c>
      <c r="AV2512" s="66"/>
      <c r="AW2512" s="66"/>
      <c r="AX2512" s="66"/>
      <c r="AY2512" s="67" t="s">
        <v>16909</v>
      </c>
      <c r="BC2512" s="66"/>
      <c r="BE2512" s="66"/>
      <c r="BF2512" s="66"/>
    </row>
    <row r="2513" spans="1:58">
      <c r="A2513" s="9" t="str">
        <f t="shared" si="123"/>
        <v>2026-01</v>
      </c>
      <c r="B2513" s="9" t="str">
        <f>_xlfn.XLOOKUP(I2513,过机服务商重量差!A:A,过机服务商重量差!G:G)</f>
        <v>无崖子</v>
      </c>
      <c r="C2513" s="9" t="str">
        <f>IF(N2513="FBA","主营产品",IF(N2513="专线","专线",LOOKUP(1,0/((G2513&gt;=提成标准!D:D)*(G2513&lt;提成标准!E:E)),提成标准!C:C)))</f>
        <v>快递小货</v>
      </c>
      <c r="D2513" s="9">
        <f t="shared" si="124"/>
        <v>1</v>
      </c>
      <c r="E2513" s="9">
        <f>_xlfn.XLOOKUP(C2513,提成标准!C:C,提成标准!H:H,"")</f>
        <v>2</v>
      </c>
      <c r="F2513" s="9">
        <f t="shared" si="125"/>
        <v>2</v>
      </c>
      <c r="G2513" s="9">
        <f>_xlfn.XLOOKUP(I2513,过机服务商重量差!A:A,过机服务商重量差!L:L)</f>
        <v>6</v>
      </c>
      <c r="H2513" s="9" t="str">
        <f ca="1">IFERROR(LOOKUP(1,0/((B2513=名单!B:B)*(VALUE(AY2513)&gt;=名单!E:E)*(VALUE(AY2513)&lt;=名单!G:G)*(AA2513="正常走货")),名单!H:H),"否")</f>
        <v>是</v>
      </c>
      <c r="I2513" s="64" t="s">
        <v>7578</v>
      </c>
      <c r="J2513" s="64" t="s">
        <v>7580</v>
      </c>
      <c r="L2513" s="65" t="s">
        <v>3253</v>
      </c>
      <c r="N2513" s="64" t="s">
        <v>18</v>
      </c>
      <c r="O2513" s="66"/>
      <c r="P2513" s="66"/>
      <c r="T2513" s="66"/>
      <c r="U2513" s="65" t="s">
        <v>337</v>
      </c>
      <c r="V2513" s="65" t="s">
        <v>14381</v>
      </c>
      <c r="W2513" s="66"/>
      <c r="Y2513" s="66"/>
      <c r="Z2513" s="66"/>
      <c r="AA2513" s="65" t="s">
        <v>14382</v>
      </c>
      <c r="AQ2513" s="64">
        <v>0</v>
      </c>
      <c r="AU2513" s="66"/>
      <c r="AV2513" s="66"/>
      <c r="AW2513" s="66"/>
      <c r="AX2513" s="66"/>
      <c r="AY2513" s="67" t="s">
        <v>16910</v>
      </c>
      <c r="BE2513" s="66"/>
    </row>
    <row r="2514" spans="1:58">
      <c r="A2514" s="9" t="str">
        <f t="shared" si="123"/>
        <v>2026-01</v>
      </c>
      <c r="B2514" s="9" t="str">
        <f>_xlfn.XLOOKUP(I2514,过机服务商重量差!A:A,过机服务商重量差!G:G)</f>
        <v>玉麒麟</v>
      </c>
      <c r="C2514" s="9" t="str">
        <f>IF(N2514="FBA","主营产品",IF(N2514="专线","专线",LOOKUP(1,0/((G2514&gt;=提成标准!D:D)*(G2514&lt;提成标准!E:E)),提成标准!C:C)))</f>
        <v>快递小货</v>
      </c>
      <c r="D2514" s="9">
        <f t="shared" si="124"/>
        <v>1</v>
      </c>
      <c r="E2514" s="9">
        <f>_xlfn.XLOOKUP(C2514,提成标准!C:C,提成标准!H:H,"")</f>
        <v>2</v>
      </c>
      <c r="F2514" s="9">
        <f t="shared" si="125"/>
        <v>2</v>
      </c>
      <c r="G2514" s="9">
        <f>_xlfn.XLOOKUP(I2514,过机服务商重量差!A:A,过机服务商重量差!L:L)</f>
        <v>2.5</v>
      </c>
      <c r="H2514" s="9" t="str">
        <f ca="1">IFERROR(LOOKUP(1,0/((B2514=名单!B:B)*(VALUE(AY2514)&gt;=名单!E:E)*(VALUE(AY2514)&lt;=名单!G:G)*(AA2514="正常走货")),名单!H:H),"否")</f>
        <v>否</v>
      </c>
      <c r="I2514" s="64" t="s">
        <v>7581</v>
      </c>
      <c r="J2514" s="64" t="s">
        <v>7583</v>
      </c>
      <c r="L2514" s="65" t="s">
        <v>17</v>
      </c>
      <c r="N2514" s="65" t="s">
        <v>18</v>
      </c>
      <c r="O2514" s="66"/>
      <c r="P2514" s="66"/>
      <c r="T2514" s="66"/>
      <c r="U2514" s="65" t="s">
        <v>239</v>
      </c>
      <c r="V2514" s="65" t="s">
        <v>14389</v>
      </c>
      <c r="W2514" s="66"/>
      <c r="Y2514" s="66"/>
      <c r="Z2514" s="66"/>
      <c r="AA2514" s="65" t="s">
        <v>14382</v>
      </c>
      <c r="AQ2514" s="64">
        <v>59.33</v>
      </c>
      <c r="AU2514" s="66"/>
      <c r="AV2514" s="66"/>
      <c r="AW2514" s="66"/>
      <c r="AX2514" s="66"/>
      <c r="AY2514" s="67" t="s">
        <v>16911</v>
      </c>
      <c r="BE2514" s="66"/>
      <c r="BF2514" s="66"/>
    </row>
    <row r="2515" spans="1:58">
      <c r="A2515" s="9" t="str">
        <f t="shared" si="123"/>
        <v>2026-01</v>
      </c>
      <c r="B2515" s="9" t="str">
        <f>_xlfn.XLOOKUP(I2515,过机服务商重量差!A:A,过机服务商重量差!G:G)</f>
        <v>玉麒麟</v>
      </c>
      <c r="C2515" s="9" t="str">
        <f>IF(N2515="FBA","主营产品",IF(N2515="专线","专线",LOOKUP(1,0/((G2515&gt;=提成标准!D:D)*(G2515&lt;提成标准!E:E)),提成标准!C:C)))</f>
        <v>快递大货</v>
      </c>
      <c r="D2515" s="9">
        <f t="shared" si="124"/>
        <v>35</v>
      </c>
      <c r="E2515" s="9">
        <f>_xlfn.XLOOKUP(C2515,提成标准!C:C,提成标准!H:H,"")</f>
        <v>0.1</v>
      </c>
      <c r="F2515" s="9">
        <f t="shared" si="125"/>
        <v>3.5</v>
      </c>
      <c r="G2515" s="9">
        <f>_xlfn.XLOOKUP(I2515,过机服务商重量差!A:A,过机服务商重量差!L:L)</f>
        <v>35</v>
      </c>
      <c r="H2515" s="9" t="str">
        <f ca="1">IFERROR(LOOKUP(1,0/((B2515=名单!B:B)*(VALUE(AY2515)&gt;=名单!E:E)*(VALUE(AY2515)&lt;=名单!G:G)*(AA2515="正常走货")),名单!H:H),"否")</f>
        <v>否</v>
      </c>
      <c r="I2515" s="64" t="s">
        <v>7584</v>
      </c>
      <c r="J2515" s="64" t="s">
        <v>7586</v>
      </c>
      <c r="L2515" s="65" t="s">
        <v>17</v>
      </c>
      <c r="N2515" s="64" t="s">
        <v>18</v>
      </c>
      <c r="O2515" s="66"/>
      <c r="P2515" s="66"/>
      <c r="T2515" s="66"/>
      <c r="U2515" s="65" t="s">
        <v>239</v>
      </c>
      <c r="V2515" s="65" t="s">
        <v>14389</v>
      </c>
      <c r="W2515" s="66"/>
      <c r="Y2515" s="66"/>
      <c r="Z2515" s="66"/>
      <c r="AA2515" s="65" t="s">
        <v>14382</v>
      </c>
      <c r="AQ2515" s="64">
        <v>145.79</v>
      </c>
      <c r="AU2515" s="66"/>
      <c r="AV2515" s="66"/>
      <c r="AW2515" s="66"/>
      <c r="AX2515" s="66"/>
      <c r="AY2515" s="67" t="s">
        <v>16912</v>
      </c>
      <c r="BC2515" s="66"/>
      <c r="BE2515" s="66"/>
    </row>
    <row r="2516" spans="1:58">
      <c r="A2516" s="9" t="str">
        <f t="shared" si="123"/>
        <v>2026-01</v>
      </c>
      <c r="B2516" s="9" t="str">
        <f>_xlfn.XLOOKUP(I2516,过机服务商重量差!A:A,过机服务商重量差!G:G)</f>
        <v>玉麒麟</v>
      </c>
      <c r="C2516" s="9" t="str">
        <f>IF(N2516="FBA","主营产品",IF(N2516="专线","专线",LOOKUP(1,0/((G2516&gt;=提成标准!D:D)*(G2516&lt;提成标准!E:E)),提成标准!C:C)))</f>
        <v>快递大货</v>
      </c>
      <c r="D2516" s="9">
        <f t="shared" si="124"/>
        <v>48</v>
      </c>
      <c r="E2516" s="9">
        <f>_xlfn.XLOOKUP(C2516,提成标准!C:C,提成标准!H:H,"")</f>
        <v>0.1</v>
      </c>
      <c r="F2516" s="9">
        <f t="shared" si="125"/>
        <v>4.8</v>
      </c>
      <c r="G2516" s="9">
        <f>_xlfn.XLOOKUP(I2516,过机服务商重量差!A:A,过机服务商重量差!L:L)</f>
        <v>48</v>
      </c>
      <c r="H2516" s="9" t="str">
        <f ca="1">IFERROR(LOOKUP(1,0/((B2516=名单!B:B)*(VALUE(AY2516)&gt;=名单!E:E)*(VALUE(AY2516)&lt;=名单!G:G)*(AA2516="正常走货")),名单!H:H),"否")</f>
        <v>否</v>
      </c>
      <c r="I2516" s="64" t="s">
        <v>7587</v>
      </c>
      <c r="J2516" s="64" t="s">
        <v>7589</v>
      </c>
      <c r="L2516" s="65" t="s">
        <v>17</v>
      </c>
      <c r="N2516" s="64" t="s">
        <v>18</v>
      </c>
      <c r="O2516" s="66"/>
      <c r="P2516" s="66"/>
      <c r="T2516" s="66"/>
      <c r="U2516" s="65" t="s">
        <v>99</v>
      </c>
      <c r="V2516" s="65" t="s">
        <v>14413</v>
      </c>
      <c r="W2516" s="66"/>
      <c r="Y2516" s="66"/>
      <c r="Z2516" s="66"/>
      <c r="AA2516" s="65" t="s">
        <v>14382</v>
      </c>
      <c r="AQ2516" s="64">
        <v>353.6</v>
      </c>
      <c r="AU2516" s="66"/>
      <c r="AV2516" s="66"/>
      <c r="AW2516" s="66"/>
      <c r="AX2516" s="66"/>
      <c r="AY2516" s="67" t="s">
        <v>16913</v>
      </c>
      <c r="BC2516" s="66"/>
      <c r="BE2516" s="66"/>
    </row>
    <row r="2517" spans="1:58">
      <c r="A2517" s="9" t="str">
        <f t="shared" si="123"/>
        <v>2026-01</v>
      </c>
      <c r="B2517" s="9" t="str">
        <f>_xlfn.XLOOKUP(I2517,过机服务商重量差!A:A,过机服务商重量差!G:G)</f>
        <v>帅时莹</v>
      </c>
      <c r="C2517" s="9" t="str">
        <f>IF(N2517="FBA","主营产品",IF(N2517="专线","专线",LOOKUP(1,0/((G2517&gt;=提成标准!D:D)*(G2517&lt;提成标准!E:E)),提成标准!C:C)))</f>
        <v>快递小货</v>
      </c>
      <c r="D2517" s="9">
        <f t="shared" si="124"/>
        <v>1</v>
      </c>
      <c r="E2517" s="9">
        <f>_xlfn.XLOOKUP(C2517,提成标准!C:C,提成标准!H:H,"")</f>
        <v>2</v>
      </c>
      <c r="F2517" s="9">
        <f t="shared" si="125"/>
        <v>2</v>
      </c>
      <c r="G2517" s="9">
        <f>_xlfn.XLOOKUP(I2517,过机服务商重量差!A:A,过机服务商重量差!L:L)</f>
        <v>15.5</v>
      </c>
      <c r="H2517" s="9" t="str">
        <f ca="1">IFERROR(LOOKUP(1,0/((B2517=名单!B:B)*(VALUE(AY2517)&gt;=名单!E:E)*(VALUE(AY2517)&lt;=名单!G:G)*(AA2517="正常走货")),名单!H:H),"否")</f>
        <v>否</v>
      </c>
      <c r="I2517" s="64" t="s">
        <v>7590</v>
      </c>
      <c r="J2517" s="64" t="s">
        <v>7592</v>
      </c>
      <c r="L2517" s="65" t="s">
        <v>140</v>
      </c>
      <c r="N2517" s="64" t="s">
        <v>18</v>
      </c>
      <c r="O2517" s="66"/>
      <c r="P2517" s="66"/>
      <c r="T2517" s="66"/>
      <c r="U2517" s="65" t="s">
        <v>99</v>
      </c>
      <c r="V2517" s="65" t="s">
        <v>14413</v>
      </c>
      <c r="W2517" s="66"/>
      <c r="Y2517" s="66"/>
      <c r="Z2517" s="66"/>
      <c r="AA2517" s="65" t="s">
        <v>14382</v>
      </c>
      <c r="AB2517" s="66"/>
      <c r="AQ2517" s="64">
        <v>96.5</v>
      </c>
      <c r="AV2517" s="66"/>
      <c r="AW2517" s="66"/>
      <c r="AX2517" s="66"/>
      <c r="AY2517" s="67" t="s">
        <v>16914</v>
      </c>
      <c r="BC2517" s="66"/>
      <c r="BE2517" s="66"/>
    </row>
    <row r="2518" spans="1:58">
      <c r="A2518" s="9" t="str">
        <f t="shared" si="123"/>
        <v>2026-01</v>
      </c>
      <c r="B2518" s="9" t="str">
        <f>_xlfn.XLOOKUP(I2518,过机服务商重量差!A:A,过机服务商重量差!G:G)</f>
        <v>玉麒麟</v>
      </c>
      <c r="C2518" s="9" t="str">
        <f>IF(N2518="FBA","主营产品",IF(N2518="专线","专线",LOOKUP(1,0/((G2518&gt;=提成标准!D:D)*(G2518&lt;提成标准!E:E)),提成标准!C:C)))</f>
        <v>快递大货</v>
      </c>
      <c r="D2518" s="9">
        <f t="shared" si="124"/>
        <v>48</v>
      </c>
      <c r="E2518" s="9">
        <f>_xlfn.XLOOKUP(C2518,提成标准!C:C,提成标准!H:H,"")</f>
        <v>0.1</v>
      </c>
      <c r="F2518" s="9">
        <f t="shared" si="125"/>
        <v>4.8</v>
      </c>
      <c r="G2518" s="9">
        <f>_xlfn.XLOOKUP(I2518,过机服务商重量差!A:A,过机服务商重量差!L:L)</f>
        <v>48</v>
      </c>
      <c r="H2518" s="9" t="str">
        <f ca="1">IFERROR(LOOKUP(1,0/((B2518=名单!B:B)*(VALUE(AY2518)&gt;=名单!E:E)*(VALUE(AY2518)&lt;=名单!G:G)*(AA2518="正常走货")),名单!H:H),"否")</f>
        <v>否</v>
      </c>
      <c r="I2518" s="64" t="s">
        <v>7593</v>
      </c>
      <c r="J2518" s="64" t="s">
        <v>7595</v>
      </c>
      <c r="L2518" s="65" t="s">
        <v>17</v>
      </c>
      <c r="N2518" s="64" t="s">
        <v>18</v>
      </c>
      <c r="O2518" s="66"/>
      <c r="P2518" s="66"/>
      <c r="T2518" s="66"/>
      <c r="U2518" s="65" t="s">
        <v>99</v>
      </c>
      <c r="V2518" s="65" t="s">
        <v>14413</v>
      </c>
      <c r="W2518" s="66"/>
      <c r="Y2518" s="66"/>
      <c r="Z2518" s="66"/>
      <c r="AA2518" s="65" t="s">
        <v>14382</v>
      </c>
      <c r="AQ2518" s="64">
        <v>299.6</v>
      </c>
      <c r="AU2518" s="66"/>
      <c r="AV2518" s="66"/>
      <c r="AX2518" s="66"/>
      <c r="AY2518" s="67" t="s">
        <v>16915</v>
      </c>
      <c r="BC2518" s="66"/>
      <c r="BE2518" s="66"/>
    </row>
    <row r="2519" spans="1:58">
      <c r="A2519" s="9" t="str">
        <f t="shared" si="123"/>
        <v>2026-01</v>
      </c>
      <c r="B2519" s="9" t="str">
        <f>_xlfn.XLOOKUP(I2519,过机服务商重量差!A:A,过机服务商重量差!G:G)</f>
        <v>玉麒麟</v>
      </c>
      <c r="C2519" s="9" t="str">
        <f>IF(N2519="FBA","主营产品",IF(N2519="专线","专线",LOOKUP(1,0/((G2519&gt;=提成标准!D:D)*(G2519&lt;提成标准!E:E)),提成标准!C:C)))</f>
        <v>快递大货</v>
      </c>
      <c r="D2519" s="9">
        <f t="shared" si="124"/>
        <v>31</v>
      </c>
      <c r="E2519" s="9">
        <f>_xlfn.XLOOKUP(C2519,提成标准!C:C,提成标准!H:H,"")</f>
        <v>0.1</v>
      </c>
      <c r="F2519" s="9">
        <f t="shared" si="125"/>
        <v>3.1</v>
      </c>
      <c r="G2519" s="9">
        <f>_xlfn.XLOOKUP(I2519,过机服务商重量差!A:A,过机服务商重量差!L:L)</f>
        <v>31</v>
      </c>
      <c r="H2519" s="9" t="str">
        <f ca="1">IFERROR(LOOKUP(1,0/((B2519=名单!B:B)*(VALUE(AY2519)&gt;=名单!E:E)*(VALUE(AY2519)&lt;=名单!G:G)*(AA2519="正常走货")),名单!H:H),"否")</f>
        <v>否</v>
      </c>
      <c r="I2519" s="64" t="s">
        <v>7596</v>
      </c>
      <c r="J2519" s="64" t="s">
        <v>7598</v>
      </c>
      <c r="L2519" s="65" t="s">
        <v>17</v>
      </c>
      <c r="N2519" s="64" t="s">
        <v>18</v>
      </c>
      <c r="O2519" s="66"/>
      <c r="P2519" s="66"/>
      <c r="T2519" s="66"/>
      <c r="U2519" s="65" t="s">
        <v>99</v>
      </c>
      <c r="V2519" s="65" t="s">
        <v>14413</v>
      </c>
      <c r="W2519" s="66"/>
      <c r="Y2519" s="66"/>
      <c r="Z2519" s="66"/>
      <c r="AA2519" s="65" t="s">
        <v>14382</v>
      </c>
      <c r="AQ2519" s="64">
        <v>314.1</v>
      </c>
      <c r="AU2519" s="66"/>
      <c r="AV2519" s="66"/>
      <c r="AW2519" s="66"/>
      <c r="AX2519" s="66"/>
      <c r="AY2519" s="67" t="s">
        <v>16916</v>
      </c>
      <c r="BE2519" s="66"/>
    </row>
    <row r="2520" spans="1:58">
      <c r="A2520" s="9" t="str">
        <f t="shared" si="123"/>
        <v>2026-01</v>
      </c>
      <c r="B2520" s="9" t="str">
        <f>_xlfn.XLOOKUP(I2520,过机服务商重量差!A:A,过机服务商重量差!G:G)</f>
        <v>帅时莹</v>
      </c>
      <c r="C2520" s="9" t="str">
        <f>IF(N2520="FBA","主营产品",IF(N2520="专线","专线",LOOKUP(1,0/((G2520&gt;=提成标准!D:D)*(G2520&lt;提成标准!E:E)),提成标准!C:C)))</f>
        <v>快递小货</v>
      </c>
      <c r="D2520" s="9">
        <f t="shared" si="124"/>
        <v>1</v>
      </c>
      <c r="E2520" s="9">
        <f>_xlfn.XLOOKUP(C2520,提成标准!C:C,提成标准!H:H,"")</f>
        <v>2</v>
      </c>
      <c r="F2520" s="9">
        <f t="shared" si="125"/>
        <v>2</v>
      </c>
      <c r="G2520" s="9">
        <f>_xlfn.XLOOKUP(I2520,过机服务商重量差!A:A,过机服务商重量差!L:L)</f>
        <v>15.5</v>
      </c>
      <c r="H2520" s="9" t="str">
        <f ca="1">IFERROR(LOOKUP(1,0/((B2520=名单!B:B)*(VALUE(AY2520)&gt;=名单!E:E)*(VALUE(AY2520)&lt;=名单!G:G)*(AA2520="正常走货")),名单!H:H),"否")</f>
        <v>否</v>
      </c>
      <c r="I2520" s="64" t="s">
        <v>7599</v>
      </c>
      <c r="J2520" s="64" t="s">
        <v>7601</v>
      </c>
      <c r="L2520" s="65" t="s">
        <v>140</v>
      </c>
      <c r="N2520" s="64" t="s">
        <v>18</v>
      </c>
      <c r="O2520" s="66"/>
      <c r="P2520" s="66"/>
      <c r="T2520" s="66"/>
      <c r="U2520" s="65" t="s">
        <v>99</v>
      </c>
      <c r="V2520" s="65" t="s">
        <v>14413</v>
      </c>
      <c r="W2520" s="66"/>
      <c r="Y2520" s="66"/>
      <c r="Z2520" s="66"/>
      <c r="AA2520" s="65" t="s">
        <v>14382</v>
      </c>
      <c r="AQ2520" s="64">
        <v>129.5</v>
      </c>
      <c r="AU2520" s="66"/>
      <c r="AV2520" s="66"/>
      <c r="AW2520" s="66"/>
      <c r="AX2520" s="66"/>
      <c r="AY2520" s="67" t="s">
        <v>16917</v>
      </c>
      <c r="BE2520" s="66"/>
      <c r="BF2520" s="66"/>
    </row>
    <row r="2521" spans="1:58">
      <c r="A2521" s="9" t="str">
        <f t="shared" si="123"/>
        <v>2026-01</v>
      </c>
      <c r="B2521" s="9" t="str">
        <f>_xlfn.XLOOKUP(I2521,过机服务商重量差!A:A,过机服务商重量差!G:G)</f>
        <v>玉麒麟</v>
      </c>
      <c r="C2521" s="9" t="str">
        <f>IF(N2521="FBA","主营产品",IF(N2521="专线","专线",LOOKUP(1,0/((G2521&gt;=提成标准!D:D)*(G2521&lt;提成标准!E:E)),提成标准!C:C)))</f>
        <v>快递大货</v>
      </c>
      <c r="D2521" s="9">
        <f t="shared" si="124"/>
        <v>67</v>
      </c>
      <c r="E2521" s="9">
        <f>_xlfn.XLOOKUP(C2521,提成标准!C:C,提成标准!H:H,"")</f>
        <v>0.1</v>
      </c>
      <c r="F2521" s="9">
        <f t="shared" si="125"/>
        <v>6.7</v>
      </c>
      <c r="G2521" s="9">
        <f>_xlfn.XLOOKUP(I2521,过机服务商重量差!A:A,过机服务商重量差!L:L)</f>
        <v>67</v>
      </c>
      <c r="H2521" s="9" t="str">
        <f ca="1">IFERROR(LOOKUP(1,0/((B2521=名单!B:B)*(VALUE(AY2521)&gt;=名单!E:E)*(VALUE(AY2521)&lt;=名单!G:G)*(AA2521="正常走货")),名单!H:H),"否")</f>
        <v>否</v>
      </c>
      <c r="I2521" s="64" t="s">
        <v>7602</v>
      </c>
      <c r="J2521" s="64" t="s">
        <v>7604</v>
      </c>
      <c r="L2521" s="65" t="s">
        <v>17</v>
      </c>
      <c r="N2521" s="64" t="s">
        <v>18</v>
      </c>
      <c r="O2521" s="66"/>
      <c r="P2521" s="66"/>
      <c r="T2521" s="66"/>
      <c r="U2521" s="65" t="s">
        <v>99</v>
      </c>
      <c r="V2521" s="65" t="s">
        <v>14413</v>
      </c>
      <c r="W2521" s="66"/>
      <c r="Y2521" s="66"/>
      <c r="Z2521" s="66"/>
      <c r="AA2521" s="65" t="s">
        <v>14382</v>
      </c>
      <c r="AQ2521" s="64">
        <v>512.1</v>
      </c>
      <c r="AV2521" s="66"/>
      <c r="AW2521" s="66"/>
      <c r="AX2521" s="66"/>
      <c r="AY2521" s="67" t="s">
        <v>16918</v>
      </c>
    </row>
    <row r="2522" spans="1:58">
      <c r="A2522" s="9" t="str">
        <f t="shared" si="123"/>
        <v>2026-01</v>
      </c>
      <c r="B2522" s="9" t="str">
        <f>_xlfn.XLOOKUP(I2522,过机服务商重量差!A:A,过机服务商重量差!G:G)</f>
        <v>玉麒麟</v>
      </c>
      <c r="C2522" s="9" t="str">
        <f>IF(N2522="FBA","主营产品",IF(N2522="专线","专线",LOOKUP(1,0/((G2522&gt;=提成标准!D:D)*(G2522&lt;提成标准!E:E)),提成标准!C:C)))</f>
        <v>快递大货</v>
      </c>
      <c r="D2522" s="9">
        <f t="shared" si="124"/>
        <v>44</v>
      </c>
      <c r="E2522" s="9">
        <f>_xlfn.XLOOKUP(C2522,提成标准!C:C,提成标准!H:H,"")</f>
        <v>0.1</v>
      </c>
      <c r="F2522" s="9">
        <f t="shared" si="125"/>
        <v>4.4</v>
      </c>
      <c r="G2522" s="9">
        <f>_xlfn.XLOOKUP(I2522,过机服务商重量差!A:A,过机服务商重量差!L:L)</f>
        <v>44</v>
      </c>
      <c r="H2522" s="9" t="str">
        <f ca="1">IFERROR(LOOKUP(1,0/((B2522=名单!B:B)*(VALUE(AY2522)&gt;=名单!E:E)*(VALUE(AY2522)&lt;=名单!G:G)*(AA2522="正常走货")),名单!H:H),"否")</f>
        <v>否</v>
      </c>
      <c r="I2522" s="64" t="s">
        <v>7605</v>
      </c>
      <c r="J2522" s="64" t="s">
        <v>7607</v>
      </c>
      <c r="L2522" s="65" t="s">
        <v>17</v>
      </c>
      <c r="N2522" s="64" t="s">
        <v>18</v>
      </c>
      <c r="O2522" s="66"/>
      <c r="P2522" s="66"/>
      <c r="T2522" s="66"/>
      <c r="U2522" s="65" t="s">
        <v>99</v>
      </c>
      <c r="V2522" s="65" t="s">
        <v>14413</v>
      </c>
      <c r="W2522" s="66"/>
      <c r="Y2522" s="66"/>
      <c r="Z2522" s="66"/>
      <c r="AA2522" s="65" t="s">
        <v>14382</v>
      </c>
      <c r="AQ2522" s="64">
        <v>385.6</v>
      </c>
      <c r="AV2522" s="66"/>
      <c r="AW2522" s="66"/>
      <c r="AX2522" s="66"/>
      <c r="AY2522" s="67" t="s">
        <v>16919</v>
      </c>
      <c r="BE2522" s="66"/>
    </row>
    <row r="2523" spans="1:58">
      <c r="A2523" s="9" t="str">
        <f t="shared" si="123"/>
        <v>2026-01</v>
      </c>
      <c r="B2523" s="9" t="str">
        <f>_xlfn.XLOOKUP(I2523,过机服务商重量差!A:A,过机服务商重量差!G:G)</f>
        <v>玉麒麟</v>
      </c>
      <c r="C2523" s="9" t="str">
        <f>IF(N2523="FBA","主营产品",IF(N2523="专线","专线",LOOKUP(1,0/((G2523&gt;=提成标准!D:D)*(G2523&lt;提成标准!E:E)),提成标准!C:C)))</f>
        <v>快递大货</v>
      </c>
      <c r="D2523" s="9">
        <f t="shared" si="124"/>
        <v>25</v>
      </c>
      <c r="E2523" s="9">
        <f>_xlfn.XLOOKUP(C2523,提成标准!C:C,提成标准!H:H,"")</f>
        <v>0.1</v>
      </c>
      <c r="F2523" s="9">
        <f t="shared" si="125"/>
        <v>2.5</v>
      </c>
      <c r="G2523" s="9">
        <f>_xlfn.XLOOKUP(I2523,过机服务商重量差!A:A,过机服务商重量差!L:L)</f>
        <v>25</v>
      </c>
      <c r="H2523" s="9" t="str">
        <f ca="1">IFERROR(LOOKUP(1,0/((B2523=名单!B:B)*(VALUE(AY2523)&gt;=名单!E:E)*(VALUE(AY2523)&lt;=名单!G:G)*(AA2523="正常走货")),名单!H:H),"否")</f>
        <v>否</v>
      </c>
      <c r="I2523" s="64" t="s">
        <v>7608</v>
      </c>
      <c r="J2523" s="64" t="s">
        <v>7610</v>
      </c>
      <c r="L2523" s="65" t="s">
        <v>17</v>
      </c>
      <c r="N2523" s="64" t="s">
        <v>18</v>
      </c>
      <c r="O2523" s="66"/>
      <c r="P2523" s="66"/>
      <c r="T2523" s="66"/>
      <c r="U2523" s="65" t="s">
        <v>99</v>
      </c>
      <c r="V2523" s="65" t="s">
        <v>14413</v>
      </c>
      <c r="W2523" s="66"/>
      <c r="Y2523" s="66"/>
      <c r="Z2523" s="66"/>
      <c r="AA2523" s="65" t="s">
        <v>14382</v>
      </c>
      <c r="AQ2523" s="64">
        <v>106.6</v>
      </c>
      <c r="AV2523" s="66"/>
      <c r="AX2523" s="66"/>
      <c r="AY2523" s="67" t="s">
        <v>16920</v>
      </c>
      <c r="BE2523" s="66"/>
    </row>
    <row r="2524" spans="1:58">
      <c r="A2524" s="9" t="str">
        <f t="shared" si="123"/>
        <v>2026-01</v>
      </c>
      <c r="B2524" s="9" t="str">
        <f>_xlfn.XLOOKUP(I2524,过机服务商重量差!A:A,过机服务商重量差!G:G)</f>
        <v>无崖子</v>
      </c>
      <c r="C2524" s="9" t="str">
        <f>IF(N2524="FBA","主营产品",IF(N2524="专线","专线",LOOKUP(1,0/((G2524&gt;=提成标准!D:D)*(G2524&lt;提成标准!E:E)),提成标准!C:C)))</f>
        <v>快递小货</v>
      </c>
      <c r="D2524" s="9">
        <f t="shared" si="124"/>
        <v>1</v>
      </c>
      <c r="E2524" s="9">
        <f>_xlfn.XLOOKUP(C2524,提成标准!C:C,提成标准!H:H,"")</f>
        <v>2</v>
      </c>
      <c r="F2524" s="9">
        <f t="shared" si="125"/>
        <v>2</v>
      </c>
      <c r="G2524" s="9">
        <f>_xlfn.XLOOKUP(I2524,过机服务商重量差!A:A,过机服务商重量差!L:L)</f>
        <v>2</v>
      </c>
      <c r="H2524" s="9" t="str">
        <f ca="1">IFERROR(LOOKUP(1,0/((B2524=名单!B:B)*(VALUE(AY2524)&gt;=名单!E:E)*(VALUE(AY2524)&lt;=名单!G:G)*(AA2524="正常走货")),名单!H:H),"否")</f>
        <v>是</v>
      </c>
      <c r="I2524" s="64" t="s">
        <v>7611</v>
      </c>
      <c r="J2524" s="64" t="s">
        <v>7613</v>
      </c>
      <c r="L2524" s="65" t="s">
        <v>160</v>
      </c>
      <c r="N2524" s="64" t="s">
        <v>18</v>
      </c>
      <c r="O2524" s="66"/>
      <c r="P2524" s="66"/>
      <c r="T2524" s="66"/>
      <c r="U2524" s="65" t="s">
        <v>211</v>
      </c>
      <c r="V2524" s="65" t="s">
        <v>14410</v>
      </c>
      <c r="W2524" s="66"/>
      <c r="Y2524" s="66"/>
      <c r="Z2524" s="66"/>
      <c r="AA2524" s="65" t="s">
        <v>14382</v>
      </c>
      <c r="AQ2524" s="64">
        <v>0</v>
      </c>
      <c r="AV2524" s="66"/>
      <c r="AW2524" s="66"/>
      <c r="AX2524" s="66"/>
      <c r="AY2524" s="67" t="s">
        <v>16921</v>
      </c>
      <c r="BE2524" s="66"/>
    </row>
    <row r="2525" spans="1:58">
      <c r="A2525" s="9" t="str">
        <f t="shared" si="123"/>
        <v>2026-01</v>
      </c>
      <c r="B2525" s="9" t="str">
        <f>_xlfn.XLOOKUP(I2525,过机服务商重量差!A:A,过机服务商重量差!G:G)</f>
        <v>玉麒麟</v>
      </c>
      <c r="C2525" s="9" t="str">
        <f>IF(N2525="FBA","主营产品",IF(N2525="专线","专线",LOOKUP(1,0/((G2525&gt;=提成标准!D:D)*(G2525&lt;提成标准!E:E)),提成标准!C:C)))</f>
        <v>快递大货</v>
      </c>
      <c r="D2525" s="9">
        <f t="shared" si="124"/>
        <v>25</v>
      </c>
      <c r="E2525" s="9">
        <f>_xlfn.XLOOKUP(C2525,提成标准!C:C,提成标准!H:H,"")</f>
        <v>0.1</v>
      </c>
      <c r="F2525" s="9">
        <f t="shared" si="125"/>
        <v>2.5</v>
      </c>
      <c r="G2525" s="9">
        <f>_xlfn.XLOOKUP(I2525,过机服务商重量差!A:A,过机服务商重量差!L:L)</f>
        <v>25</v>
      </c>
      <c r="H2525" s="9" t="str">
        <f ca="1">IFERROR(LOOKUP(1,0/((B2525=名单!B:B)*(VALUE(AY2525)&gt;=名单!E:E)*(VALUE(AY2525)&lt;=名单!G:G)*(AA2525="正常走货")),名单!H:H),"否")</f>
        <v>否</v>
      </c>
      <c r="I2525" s="64" t="s">
        <v>7614</v>
      </c>
      <c r="J2525" s="64" t="s">
        <v>7616</v>
      </c>
      <c r="L2525" s="65" t="s">
        <v>17</v>
      </c>
      <c r="N2525" s="64" t="s">
        <v>18</v>
      </c>
      <c r="O2525" s="66"/>
      <c r="P2525" s="66"/>
      <c r="T2525" s="66"/>
      <c r="U2525" s="65" t="s">
        <v>99</v>
      </c>
      <c r="V2525" s="65" t="s">
        <v>14413</v>
      </c>
      <c r="W2525" s="66"/>
      <c r="Y2525" s="66"/>
      <c r="Z2525" s="66"/>
      <c r="AA2525" s="65" t="s">
        <v>14382</v>
      </c>
      <c r="AQ2525" s="64">
        <v>106.6</v>
      </c>
      <c r="AV2525" s="66"/>
      <c r="AW2525" s="66"/>
      <c r="AX2525" s="66"/>
      <c r="AY2525" s="67" t="s">
        <v>16922</v>
      </c>
      <c r="BE2525" s="66"/>
    </row>
    <row r="2526" spans="1:58">
      <c r="A2526" s="9" t="str">
        <f t="shared" si="123"/>
        <v>2026-01</v>
      </c>
      <c r="B2526" s="9" t="str">
        <f>_xlfn.XLOOKUP(I2526,过机服务商重量差!A:A,过机服务商重量差!G:G)</f>
        <v>玉麒麟</v>
      </c>
      <c r="C2526" s="9" t="str">
        <f>IF(N2526="FBA","主营产品",IF(N2526="专线","专线",LOOKUP(1,0/((G2526&gt;=提成标准!D:D)*(G2526&lt;提成标准!E:E)),提成标准!C:C)))</f>
        <v>快递大货</v>
      </c>
      <c r="D2526" s="9">
        <f t="shared" si="124"/>
        <v>25</v>
      </c>
      <c r="E2526" s="9">
        <f>_xlfn.XLOOKUP(C2526,提成标准!C:C,提成标准!H:H,"")</f>
        <v>0.1</v>
      </c>
      <c r="F2526" s="9">
        <f t="shared" si="125"/>
        <v>2.5</v>
      </c>
      <c r="G2526" s="9">
        <f>_xlfn.XLOOKUP(I2526,过机服务商重量差!A:A,过机服务商重量差!L:L)</f>
        <v>25</v>
      </c>
      <c r="H2526" s="9" t="str">
        <f ca="1">IFERROR(LOOKUP(1,0/((B2526=名单!B:B)*(VALUE(AY2526)&gt;=名单!E:E)*(VALUE(AY2526)&lt;=名单!G:G)*(AA2526="正常走货")),名单!H:H),"否")</f>
        <v>否</v>
      </c>
      <c r="I2526" s="64" t="s">
        <v>7617</v>
      </c>
      <c r="J2526" s="64" t="s">
        <v>7619</v>
      </c>
      <c r="L2526" s="65" t="s">
        <v>17</v>
      </c>
      <c r="N2526" s="64" t="s">
        <v>18</v>
      </c>
      <c r="O2526" s="66"/>
      <c r="P2526" s="66"/>
      <c r="T2526" s="66"/>
      <c r="U2526" s="65" t="s">
        <v>99</v>
      </c>
      <c r="V2526" s="65" t="s">
        <v>14413</v>
      </c>
      <c r="W2526" s="66"/>
      <c r="Y2526" s="66"/>
      <c r="Z2526" s="66"/>
      <c r="AA2526" s="65" t="s">
        <v>14382</v>
      </c>
      <c r="AQ2526" s="64">
        <v>106.6</v>
      </c>
      <c r="AV2526" s="66"/>
      <c r="AW2526" s="66"/>
      <c r="AX2526" s="66"/>
      <c r="AY2526" s="67" t="s">
        <v>16923</v>
      </c>
      <c r="BE2526" s="66"/>
    </row>
    <row r="2527" spans="1:58">
      <c r="A2527" s="9" t="str">
        <f t="shared" si="123"/>
        <v>2026-01</v>
      </c>
      <c r="B2527" s="9" t="str">
        <f>_xlfn.XLOOKUP(I2527,过机服务商重量差!A:A,过机服务商重量差!G:G)</f>
        <v>玉麒麟</v>
      </c>
      <c r="C2527" s="9" t="str">
        <f>IF(N2527="FBA","主营产品",IF(N2527="专线","专线",LOOKUP(1,0/((G2527&gt;=提成标准!D:D)*(G2527&lt;提成标准!E:E)),提成标准!C:C)))</f>
        <v>快递大货</v>
      </c>
      <c r="D2527" s="9">
        <f t="shared" si="124"/>
        <v>44</v>
      </c>
      <c r="E2527" s="9">
        <f>_xlfn.XLOOKUP(C2527,提成标准!C:C,提成标准!H:H,"")</f>
        <v>0.1</v>
      </c>
      <c r="F2527" s="9">
        <f t="shared" si="125"/>
        <v>4.4</v>
      </c>
      <c r="G2527" s="9">
        <f>_xlfn.XLOOKUP(I2527,过机服务商重量差!A:A,过机服务商重量差!L:L)</f>
        <v>44</v>
      </c>
      <c r="H2527" s="9" t="str">
        <f ca="1">IFERROR(LOOKUP(1,0/((B2527=名单!B:B)*(VALUE(AY2527)&gt;=名单!E:E)*(VALUE(AY2527)&lt;=名单!G:G)*(AA2527="正常走货")),名单!H:H),"否")</f>
        <v>否</v>
      </c>
      <c r="I2527" s="64" t="s">
        <v>7620</v>
      </c>
      <c r="J2527" s="64" t="s">
        <v>7622</v>
      </c>
      <c r="L2527" s="65" t="s">
        <v>17</v>
      </c>
      <c r="N2527" s="64" t="s">
        <v>18</v>
      </c>
      <c r="O2527" s="66"/>
      <c r="P2527" s="66"/>
      <c r="T2527" s="66"/>
      <c r="U2527" s="65" t="s">
        <v>145</v>
      </c>
      <c r="V2527" s="65" t="s">
        <v>14410</v>
      </c>
      <c r="W2527" s="66"/>
      <c r="Y2527" s="66"/>
      <c r="Z2527" s="66"/>
      <c r="AA2527" s="65" t="s">
        <v>14382</v>
      </c>
      <c r="AQ2527" s="64">
        <v>113.6</v>
      </c>
      <c r="AV2527" s="66"/>
      <c r="AX2527" s="66"/>
      <c r="AY2527" s="67" t="s">
        <v>16924</v>
      </c>
      <c r="BE2527" s="66"/>
    </row>
    <row r="2528" spans="1:58">
      <c r="A2528" s="9" t="str">
        <f t="shared" si="123"/>
        <v>2026-01</v>
      </c>
      <c r="B2528" s="9" t="str">
        <f>_xlfn.XLOOKUP(I2528,过机服务商重量差!A:A,过机服务商重量差!G:G)</f>
        <v>玉麒麟</v>
      </c>
      <c r="C2528" s="9" t="str">
        <f>IF(N2528="FBA","主营产品",IF(N2528="专线","专线",LOOKUP(1,0/((G2528&gt;=提成标准!D:D)*(G2528&lt;提成标准!E:E)),提成标准!C:C)))</f>
        <v>快递大货</v>
      </c>
      <c r="D2528" s="9">
        <f t="shared" si="124"/>
        <v>75</v>
      </c>
      <c r="E2528" s="9">
        <f>_xlfn.XLOOKUP(C2528,提成标准!C:C,提成标准!H:H,"")</f>
        <v>0.1</v>
      </c>
      <c r="F2528" s="9">
        <f t="shared" si="125"/>
        <v>7.5</v>
      </c>
      <c r="G2528" s="9">
        <f>_xlfn.XLOOKUP(I2528,过机服务商重量差!A:A,过机服务商重量差!L:L)</f>
        <v>75</v>
      </c>
      <c r="H2528" s="9" t="str">
        <f ca="1">IFERROR(LOOKUP(1,0/((B2528=名单!B:B)*(VALUE(AY2528)&gt;=名单!E:E)*(VALUE(AY2528)&lt;=名单!G:G)*(AA2528="正常走货")),名单!H:H),"否")</f>
        <v>否</v>
      </c>
      <c r="I2528" s="64" t="s">
        <v>7623</v>
      </c>
      <c r="J2528" s="64" t="s">
        <v>7625</v>
      </c>
      <c r="L2528" s="65" t="s">
        <v>24</v>
      </c>
      <c r="N2528" s="64" t="s">
        <v>18</v>
      </c>
      <c r="O2528" s="66"/>
      <c r="P2528" s="66"/>
      <c r="T2528" s="66"/>
      <c r="U2528" s="65" t="s">
        <v>211</v>
      </c>
      <c r="V2528" s="65" t="s">
        <v>14410</v>
      </c>
      <c r="W2528" s="66"/>
      <c r="Y2528" s="66"/>
      <c r="Z2528" s="66"/>
      <c r="AA2528" s="65" t="s">
        <v>14382</v>
      </c>
      <c r="AQ2528" s="64">
        <v>701.1</v>
      </c>
      <c r="AV2528" s="66"/>
      <c r="AW2528" s="66"/>
      <c r="AX2528" s="66"/>
      <c r="AY2528" s="67" t="s">
        <v>16925</v>
      </c>
      <c r="BE2528" s="66"/>
    </row>
    <row r="2529" spans="1:58">
      <c r="A2529" s="9" t="str">
        <f t="shared" si="123"/>
        <v>2026-01</v>
      </c>
      <c r="B2529" s="9" t="str">
        <f>_xlfn.XLOOKUP(I2529,过机服务商重量差!A:A,过机服务商重量差!G:G)</f>
        <v>玉麒麟</v>
      </c>
      <c r="C2529" s="9" t="str">
        <f>IF(N2529="FBA","主营产品",IF(N2529="专线","专线",LOOKUP(1,0/((G2529&gt;=提成标准!D:D)*(G2529&lt;提成标准!E:E)),提成标准!C:C)))</f>
        <v>快递小货</v>
      </c>
      <c r="D2529" s="9">
        <f t="shared" si="124"/>
        <v>1</v>
      </c>
      <c r="E2529" s="9">
        <f>_xlfn.XLOOKUP(C2529,提成标准!C:C,提成标准!H:H,"")</f>
        <v>2</v>
      </c>
      <c r="F2529" s="9">
        <f t="shared" si="125"/>
        <v>2</v>
      </c>
      <c r="G2529" s="9">
        <f>_xlfn.XLOOKUP(I2529,过机服务商重量差!A:A,过机服务商重量差!L:L)</f>
        <v>0.5</v>
      </c>
      <c r="H2529" s="9" t="str">
        <f ca="1">IFERROR(LOOKUP(1,0/((B2529=名单!B:B)*(VALUE(AY2529)&gt;=名单!E:E)*(VALUE(AY2529)&lt;=名单!G:G)*(AA2529="正常走货")),名单!H:H),"否")</f>
        <v>否</v>
      </c>
      <c r="I2529" s="64" t="s">
        <v>7626</v>
      </c>
      <c r="J2529" s="64" t="s">
        <v>7628</v>
      </c>
      <c r="L2529" s="65" t="s">
        <v>17</v>
      </c>
      <c r="N2529" s="64" t="s">
        <v>18</v>
      </c>
      <c r="O2529" s="66"/>
      <c r="P2529" s="66"/>
      <c r="T2529" s="66"/>
      <c r="U2529" s="65" t="s">
        <v>540</v>
      </c>
      <c r="V2529" s="65" t="s">
        <v>14413</v>
      </c>
      <c r="W2529" s="66"/>
      <c r="Y2529" s="66"/>
      <c r="Z2529" s="66"/>
      <c r="AA2529" s="65" t="s">
        <v>14382</v>
      </c>
      <c r="AQ2529" s="64">
        <v>101.76</v>
      </c>
      <c r="AV2529" s="66"/>
      <c r="AW2529" s="66"/>
      <c r="AX2529" s="66"/>
      <c r="AY2529" s="67" t="s">
        <v>16926</v>
      </c>
      <c r="BE2529" s="66"/>
    </row>
    <row r="2530" spans="1:58">
      <c r="A2530" s="9" t="str">
        <f t="shared" si="123"/>
        <v>2026-01</v>
      </c>
      <c r="B2530" s="9" t="str">
        <f>_xlfn.XLOOKUP(I2530,过机服务商重量差!A:A,过机服务商重量差!G:G)</f>
        <v>帅时莹</v>
      </c>
      <c r="C2530" s="9" t="str">
        <f>IF(N2530="FBA","主营产品",IF(N2530="专线","专线",LOOKUP(1,0/((G2530&gt;=提成标准!D:D)*(G2530&lt;提成标准!E:E)),提成标准!C:C)))</f>
        <v>快递小货</v>
      </c>
      <c r="D2530" s="9">
        <f t="shared" si="124"/>
        <v>1</v>
      </c>
      <c r="E2530" s="9">
        <f>_xlfn.XLOOKUP(C2530,提成标准!C:C,提成标准!H:H,"")</f>
        <v>2</v>
      </c>
      <c r="F2530" s="9">
        <f t="shared" si="125"/>
        <v>2</v>
      </c>
      <c r="G2530" s="9">
        <f>_xlfn.XLOOKUP(I2530,过机服务商重量差!A:A,过机服务商重量差!L:L)</f>
        <v>2.5</v>
      </c>
      <c r="H2530" s="9" t="str">
        <f ca="1">IFERROR(LOOKUP(1,0/((B2530=名单!B:B)*(VALUE(AY2530)&gt;=名单!E:E)*(VALUE(AY2530)&lt;=名单!G:G)*(AA2530="正常走货")),名单!H:H),"否")</f>
        <v>否</v>
      </c>
      <c r="I2530" s="64" t="s">
        <v>7629</v>
      </c>
      <c r="J2530" s="64" t="s">
        <v>7631</v>
      </c>
      <c r="L2530" s="65" t="s">
        <v>586</v>
      </c>
      <c r="N2530" s="64" t="s">
        <v>18</v>
      </c>
      <c r="O2530" s="66"/>
      <c r="P2530" s="66"/>
      <c r="T2530" s="66"/>
      <c r="U2530" s="65" t="s">
        <v>442</v>
      </c>
      <c r="V2530" s="65" t="s">
        <v>14413</v>
      </c>
      <c r="W2530" s="66"/>
      <c r="Y2530" s="66"/>
      <c r="Z2530" s="66"/>
      <c r="AA2530" s="65" t="s">
        <v>14382</v>
      </c>
      <c r="AQ2530" s="64">
        <v>102.4</v>
      </c>
      <c r="AU2530" s="66"/>
      <c r="AV2530" s="66"/>
      <c r="AW2530" s="66"/>
      <c r="AX2530" s="66"/>
      <c r="AY2530" s="67" t="s">
        <v>16927</v>
      </c>
      <c r="BE2530" s="66"/>
    </row>
    <row r="2531" spans="1:58">
      <c r="A2531" s="9" t="str">
        <f t="shared" si="123"/>
        <v>2026-01</v>
      </c>
      <c r="B2531" s="9" t="str">
        <f>_xlfn.XLOOKUP(I2531,过机服务商重量差!A:A,过机服务商重量差!G:G)</f>
        <v>风清扬</v>
      </c>
      <c r="C2531" s="9" t="str">
        <f>IF(N2531="FBA","主营产品",IF(N2531="专线","专线",LOOKUP(1,0/((G2531&gt;=提成标准!D:D)*(G2531&lt;提成标准!E:E)),提成标准!C:C)))</f>
        <v>快递大货</v>
      </c>
      <c r="D2531" s="9">
        <f t="shared" si="124"/>
        <v>32</v>
      </c>
      <c r="E2531" s="9">
        <f>_xlfn.XLOOKUP(C2531,提成标准!C:C,提成标准!H:H,"")</f>
        <v>0.1</v>
      </c>
      <c r="F2531" s="9">
        <f t="shared" si="125"/>
        <v>3.2</v>
      </c>
      <c r="G2531" s="9">
        <f>_xlfn.XLOOKUP(I2531,过机服务商重量差!A:A,过机服务商重量差!L:L)</f>
        <v>32</v>
      </c>
      <c r="H2531" s="9" t="str">
        <f ca="1">IFERROR(LOOKUP(1,0/((B2531=名单!B:B)*(VALUE(AY2531)&gt;=名单!E:E)*(VALUE(AY2531)&lt;=名单!G:G)*(AA2531="正常走货")),名单!H:H),"否")</f>
        <v>否</v>
      </c>
      <c r="I2531" s="64" t="s">
        <v>7632</v>
      </c>
      <c r="J2531" s="64" t="s">
        <v>7634</v>
      </c>
      <c r="L2531" s="65" t="s">
        <v>51</v>
      </c>
      <c r="N2531" s="64" t="s">
        <v>18</v>
      </c>
      <c r="O2531" s="66"/>
      <c r="P2531" s="66"/>
      <c r="T2531" s="66"/>
      <c r="U2531" s="65" t="s">
        <v>232</v>
      </c>
      <c r="V2531" s="65" t="s">
        <v>14389</v>
      </c>
      <c r="W2531" s="66"/>
      <c r="Y2531" s="66"/>
      <c r="Z2531" s="66"/>
      <c r="AA2531" s="65" t="s">
        <v>14382</v>
      </c>
      <c r="AQ2531" s="64">
        <v>16</v>
      </c>
      <c r="AV2531" s="66"/>
      <c r="AX2531" s="66"/>
      <c r="AY2531" s="67" t="s">
        <v>16928</v>
      </c>
      <c r="BE2531" s="66"/>
    </row>
    <row r="2532" spans="1:58">
      <c r="A2532" s="9" t="str">
        <f t="shared" si="123"/>
        <v>2026-01</v>
      </c>
      <c r="B2532" s="9" t="str">
        <f>_xlfn.XLOOKUP(I2532,过机服务商重量差!A:A,过机服务商重量差!G:G)</f>
        <v>玉麒麟</v>
      </c>
      <c r="C2532" s="9" t="str">
        <f>IF(N2532="FBA","主营产品",IF(N2532="专线","专线",LOOKUP(1,0/((G2532&gt;=提成标准!D:D)*(G2532&lt;提成标准!E:E)),提成标准!C:C)))</f>
        <v>快递大货</v>
      </c>
      <c r="D2532" s="9">
        <f t="shared" si="124"/>
        <v>50</v>
      </c>
      <c r="E2532" s="9">
        <f>_xlfn.XLOOKUP(C2532,提成标准!C:C,提成标准!H:H,"")</f>
        <v>0.1</v>
      </c>
      <c r="F2532" s="9">
        <f t="shared" si="125"/>
        <v>5</v>
      </c>
      <c r="G2532" s="9">
        <f>_xlfn.XLOOKUP(I2532,过机服务商重量差!A:A,过机服务商重量差!L:L)</f>
        <v>50</v>
      </c>
      <c r="H2532" s="9" t="str">
        <f ca="1">IFERROR(LOOKUP(1,0/((B2532=名单!B:B)*(VALUE(AY2532)&gt;=名单!E:E)*(VALUE(AY2532)&lt;=名单!G:G)*(AA2532="正常走货")),名单!H:H),"否")</f>
        <v>否</v>
      </c>
      <c r="I2532" s="64" t="s">
        <v>7635</v>
      </c>
      <c r="J2532" s="64" t="s">
        <v>7637</v>
      </c>
      <c r="L2532" s="65" t="s">
        <v>24</v>
      </c>
      <c r="N2532" s="64" t="s">
        <v>18</v>
      </c>
      <c r="O2532" s="66"/>
      <c r="P2532" s="66"/>
      <c r="T2532" s="66"/>
      <c r="U2532" s="65" t="s">
        <v>223</v>
      </c>
      <c r="V2532" s="65" t="s">
        <v>14413</v>
      </c>
      <c r="W2532" s="66"/>
      <c r="Y2532" s="66"/>
      <c r="Z2532" s="66"/>
      <c r="AA2532" s="65" t="s">
        <v>14382</v>
      </c>
      <c r="AQ2532" s="64">
        <v>714</v>
      </c>
      <c r="AV2532" s="66"/>
      <c r="AW2532" s="66"/>
      <c r="AX2532" s="66"/>
      <c r="AY2532" s="67" t="s">
        <v>16929</v>
      </c>
      <c r="BE2532" s="66"/>
    </row>
    <row r="2533" spans="1:58">
      <c r="A2533" s="9" t="str">
        <f t="shared" si="123"/>
        <v>2026-01</v>
      </c>
      <c r="B2533" s="9" t="str">
        <f>_xlfn.XLOOKUP(I2533,过机服务商重量差!A:A,过机服务商重量差!G:G)</f>
        <v>风清扬</v>
      </c>
      <c r="C2533" s="9" t="str">
        <f>IF(N2533="FBA","主营产品",IF(N2533="专线","专线",LOOKUP(1,0/((G2533&gt;=提成标准!D:D)*(G2533&lt;提成标准!E:E)),提成标准!C:C)))</f>
        <v>快递大货</v>
      </c>
      <c r="D2533" s="9">
        <f t="shared" si="124"/>
        <v>33</v>
      </c>
      <c r="E2533" s="9">
        <f>_xlfn.XLOOKUP(C2533,提成标准!C:C,提成标准!H:H,"")</f>
        <v>0.1</v>
      </c>
      <c r="F2533" s="9">
        <f t="shared" si="125"/>
        <v>3.3</v>
      </c>
      <c r="G2533" s="9">
        <f>_xlfn.XLOOKUP(I2533,过机服务商重量差!A:A,过机服务商重量差!L:L)</f>
        <v>33</v>
      </c>
      <c r="H2533" s="9" t="str">
        <f ca="1">IFERROR(LOOKUP(1,0/((B2533=名单!B:B)*(VALUE(AY2533)&gt;=名单!E:E)*(VALUE(AY2533)&lt;=名单!G:G)*(AA2533="正常走货")),名单!H:H),"否")</f>
        <v>否</v>
      </c>
      <c r="I2533" s="64" t="s">
        <v>7638</v>
      </c>
      <c r="J2533" s="64" t="s">
        <v>7640</v>
      </c>
      <c r="L2533" s="65" t="s">
        <v>317</v>
      </c>
      <c r="N2533" s="64" t="s">
        <v>18</v>
      </c>
      <c r="O2533" s="66"/>
      <c r="P2533" s="66"/>
      <c r="T2533" s="66"/>
      <c r="U2533" s="65" t="s">
        <v>227</v>
      </c>
      <c r="V2533" s="65" t="s">
        <v>14413</v>
      </c>
      <c r="W2533" s="66"/>
      <c r="Y2533" s="66"/>
      <c r="Z2533" s="66"/>
      <c r="AA2533" s="65" t="s">
        <v>14382</v>
      </c>
      <c r="AQ2533" s="64">
        <v>100</v>
      </c>
      <c r="AV2533" s="66"/>
      <c r="AX2533" s="66"/>
      <c r="AY2533" s="67" t="s">
        <v>16930</v>
      </c>
      <c r="BE2533" s="66"/>
    </row>
    <row r="2534" spans="1:58">
      <c r="A2534" s="9" t="str">
        <f t="shared" si="123"/>
        <v>2026-01</v>
      </c>
      <c r="B2534" s="9" t="str">
        <f>_xlfn.XLOOKUP(I2534,过机服务商重量差!A:A,过机服务商重量差!G:G)</f>
        <v>玉麒麟</v>
      </c>
      <c r="C2534" s="9" t="str">
        <f>IF(N2534="FBA","主营产品",IF(N2534="专线","专线",LOOKUP(1,0/((G2534&gt;=提成标准!D:D)*(G2534&lt;提成标准!E:E)),提成标准!C:C)))</f>
        <v>快递大货</v>
      </c>
      <c r="D2534" s="9">
        <f t="shared" si="124"/>
        <v>65</v>
      </c>
      <c r="E2534" s="9">
        <f>_xlfn.XLOOKUP(C2534,提成标准!C:C,提成标准!H:H,"")</f>
        <v>0.1</v>
      </c>
      <c r="F2534" s="9">
        <f t="shared" si="125"/>
        <v>6.5</v>
      </c>
      <c r="G2534" s="9">
        <f>_xlfn.XLOOKUP(I2534,过机服务商重量差!A:A,过机服务商重量差!L:L)</f>
        <v>65</v>
      </c>
      <c r="H2534" s="9" t="str">
        <f ca="1">IFERROR(LOOKUP(1,0/((B2534=名单!B:B)*(VALUE(AY2534)&gt;=名单!E:E)*(VALUE(AY2534)&lt;=名单!G:G)*(AA2534="正常走货")),名单!H:H),"否")</f>
        <v>否</v>
      </c>
      <c r="I2534" s="64" t="s">
        <v>7641</v>
      </c>
      <c r="J2534" s="64" t="s">
        <v>7643</v>
      </c>
      <c r="L2534" s="65" t="s">
        <v>17</v>
      </c>
      <c r="N2534" s="64" t="s">
        <v>18</v>
      </c>
      <c r="O2534" s="66"/>
      <c r="P2534" s="66"/>
      <c r="T2534" s="66"/>
      <c r="U2534" s="65" t="s">
        <v>199</v>
      </c>
      <c r="V2534" s="65" t="s">
        <v>14442</v>
      </c>
      <c r="W2534" s="66"/>
      <c r="Y2534" s="66"/>
      <c r="Z2534" s="66"/>
      <c r="AA2534" s="65" t="s">
        <v>14382</v>
      </c>
      <c r="AQ2534" s="64">
        <v>325</v>
      </c>
      <c r="AV2534" s="66"/>
      <c r="AW2534" s="66"/>
      <c r="AX2534" s="66"/>
      <c r="AY2534" s="67" t="s">
        <v>16931</v>
      </c>
      <c r="BE2534" s="66"/>
    </row>
    <row r="2535" spans="1:58">
      <c r="A2535" s="9" t="str">
        <f t="shared" si="123"/>
        <v>2026-01</v>
      </c>
      <c r="B2535" s="9" t="str">
        <f>_xlfn.XLOOKUP(I2535,过机服务商重量差!A:A,过机服务商重量差!G:G)</f>
        <v>玉麒麟</v>
      </c>
      <c r="C2535" s="9" t="str">
        <f>IF(N2535="FBA","主营产品",IF(N2535="专线","专线",LOOKUP(1,0/((G2535&gt;=提成标准!D:D)*(G2535&lt;提成标准!E:E)),提成标准!C:C)))</f>
        <v>快递小货</v>
      </c>
      <c r="D2535" s="9">
        <f t="shared" si="124"/>
        <v>1</v>
      </c>
      <c r="E2535" s="9">
        <f>_xlfn.XLOOKUP(C2535,提成标准!C:C,提成标准!H:H,"")</f>
        <v>2</v>
      </c>
      <c r="F2535" s="9">
        <f t="shared" si="125"/>
        <v>2</v>
      </c>
      <c r="G2535" s="9">
        <f>_xlfn.XLOOKUP(I2535,过机服务商重量差!A:A,过机服务商重量差!L:L)</f>
        <v>0.5</v>
      </c>
      <c r="H2535" s="9" t="str">
        <f ca="1">IFERROR(LOOKUP(1,0/((B2535=名单!B:B)*(VALUE(AY2535)&gt;=名单!E:E)*(VALUE(AY2535)&lt;=名单!G:G)*(AA2535="正常走货")),名单!H:H),"否")</f>
        <v>否</v>
      </c>
      <c r="I2535" s="64" t="s">
        <v>7644</v>
      </c>
      <c r="J2535" s="64" t="s">
        <v>7646</v>
      </c>
      <c r="L2535" s="65" t="s">
        <v>17</v>
      </c>
      <c r="N2535" s="64" t="s">
        <v>18</v>
      </c>
      <c r="O2535" s="66"/>
      <c r="P2535" s="66"/>
      <c r="T2535" s="66"/>
      <c r="U2535" s="65" t="s">
        <v>191</v>
      </c>
      <c r="V2535" s="65" t="s">
        <v>14413</v>
      </c>
      <c r="W2535" s="66"/>
      <c r="Y2535" s="66"/>
      <c r="Z2535" s="66"/>
      <c r="AA2535" s="65" t="s">
        <v>14382</v>
      </c>
      <c r="AQ2535" s="64">
        <v>55.4</v>
      </c>
      <c r="AV2535" s="66"/>
      <c r="AX2535" s="66"/>
      <c r="AY2535" s="67" t="s">
        <v>16932</v>
      </c>
      <c r="BE2535" s="66"/>
    </row>
    <row r="2536" spans="1:58">
      <c r="A2536" s="9" t="str">
        <f t="shared" si="123"/>
        <v>2026-01</v>
      </c>
      <c r="B2536" s="9" t="str">
        <f>_xlfn.XLOOKUP(I2536,过机服务商重量差!A:A,过机服务商重量差!G:G)</f>
        <v>玉麒麟</v>
      </c>
      <c r="C2536" s="9" t="str">
        <f>IF(N2536="FBA","主营产品",IF(N2536="专线","专线",LOOKUP(1,0/((G2536&gt;=提成标准!D:D)*(G2536&lt;提成标准!E:E)),提成标准!C:C)))</f>
        <v>快递小货</v>
      </c>
      <c r="D2536" s="9">
        <f t="shared" si="124"/>
        <v>1</v>
      </c>
      <c r="E2536" s="9">
        <f>_xlfn.XLOOKUP(C2536,提成标准!C:C,提成标准!H:H,"")</f>
        <v>2</v>
      </c>
      <c r="F2536" s="9">
        <f t="shared" si="125"/>
        <v>2</v>
      </c>
      <c r="G2536" s="9">
        <f>_xlfn.XLOOKUP(I2536,过机服务商重量差!A:A,过机服务商重量差!L:L)</f>
        <v>0.5</v>
      </c>
      <c r="H2536" s="9" t="str">
        <f ca="1">IFERROR(LOOKUP(1,0/((B2536=名单!B:B)*(VALUE(AY2536)&gt;=名单!E:E)*(VALUE(AY2536)&lt;=名单!G:G)*(AA2536="正常走货")),名单!H:H),"否")</f>
        <v>否</v>
      </c>
      <c r="I2536" s="64" t="s">
        <v>7647</v>
      </c>
      <c r="J2536" s="64" t="s">
        <v>7649</v>
      </c>
      <c r="L2536" s="65" t="s">
        <v>17</v>
      </c>
      <c r="N2536" s="64" t="s">
        <v>18</v>
      </c>
      <c r="O2536" s="66"/>
      <c r="P2536" s="66"/>
      <c r="T2536" s="66"/>
      <c r="U2536" s="65" t="s">
        <v>191</v>
      </c>
      <c r="V2536" s="65" t="s">
        <v>14413</v>
      </c>
      <c r="W2536" s="66"/>
      <c r="Y2536" s="66"/>
      <c r="Z2536" s="66"/>
      <c r="AA2536" s="65" t="s">
        <v>14382</v>
      </c>
      <c r="AQ2536" s="64">
        <v>55.4</v>
      </c>
      <c r="AU2536" s="66"/>
      <c r="AV2536" s="66"/>
      <c r="AX2536" s="66"/>
      <c r="AY2536" s="67" t="s">
        <v>16933</v>
      </c>
      <c r="BE2536" s="66"/>
    </row>
    <row r="2537" spans="1:58">
      <c r="A2537" s="9" t="str">
        <f t="shared" si="123"/>
        <v>2026-01</v>
      </c>
      <c r="B2537" s="9" t="str">
        <f>_xlfn.XLOOKUP(I2537,过机服务商重量差!A:A,过机服务商重量差!G:G)</f>
        <v>帅时莹</v>
      </c>
      <c r="C2537" s="9" t="str">
        <f>IF(N2537="FBA","主营产品",IF(N2537="专线","专线",LOOKUP(1,0/((G2537&gt;=提成标准!D:D)*(G2537&lt;提成标准!E:E)),提成标准!C:C)))</f>
        <v>快递小货</v>
      </c>
      <c r="D2537" s="9">
        <f t="shared" si="124"/>
        <v>1</v>
      </c>
      <c r="E2537" s="9">
        <f>_xlfn.XLOOKUP(C2537,提成标准!C:C,提成标准!H:H,"")</f>
        <v>2</v>
      </c>
      <c r="F2537" s="9">
        <f t="shared" si="125"/>
        <v>2</v>
      </c>
      <c r="G2537" s="9">
        <f>_xlfn.XLOOKUP(I2537,过机服务商重量差!A:A,过机服务商重量差!L:L)</f>
        <v>0.5</v>
      </c>
      <c r="H2537" s="9" t="str">
        <f ca="1">IFERROR(LOOKUP(1,0/((B2537=名单!B:B)*(VALUE(AY2537)&gt;=名单!E:E)*(VALUE(AY2537)&lt;=名单!G:G)*(AA2537="正常走货")),名单!H:H),"否")</f>
        <v>否</v>
      </c>
      <c r="I2537" s="64" t="s">
        <v>7650</v>
      </c>
      <c r="J2537" s="64" t="s">
        <v>7652</v>
      </c>
      <c r="L2537" s="65" t="s">
        <v>458</v>
      </c>
      <c r="N2537" s="64" t="s">
        <v>18</v>
      </c>
      <c r="O2537" s="66"/>
      <c r="P2537" s="66"/>
      <c r="T2537" s="66"/>
      <c r="U2537" s="65" t="s">
        <v>191</v>
      </c>
      <c r="V2537" s="65" t="s">
        <v>14413</v>
      </c>
      <c r="W2537" s="66"/>
      <c r="Y2537" s="66"/>
      <c r="Z2537" s="66"/>
      <c r="AA2537" s="65" t="s">
        <v>14382</v>
      </c>
      <c r="AQ2537" s="64">
        <v>63</v>
      </c>
      <c r="AU2537" s="66"/>
      <c r="AV2537" s="66"/>
      <c r="AW2537" s="66"/>
      <c r="AX2537" s="66"/>
      <c r="AY2537" s="67" t="s">
        <v>16934</v>
      </c>
      <c r="BE2537" s="66"/>
    </row>
    <row r="2538" spans="1:58">
      <c r="A2538" s="9" t="str">
        <f t="shared" si="123"/>
        <v>2026-01</v>
      </c>
      <c r="B2538" s="9" t="str">
        <f>_xlfn.XLOOKUP(I2538,过机服务商重量差!A:A,过机服务商重量差!G:G)</f>
        <v>玉麒麟</v>
      </c>
      <c r="C2538" s="9" t="str">
        <f>IF(N2538="FBA","主营产品",IF(N2538="专线","专线",LOOKUP(1,0/((G2538&gt;=提成标准!D:D)*(G2538&lt;提成标准!E:E)),提成标准!C:C)))</f>
        <v>快递小货</v>
      </c>
      <c r="D2538" s="9">
        <f t="shared" si="124"/>
        <v>1</v>
      </c>
      <c r="E2538" s="9">
        <f>_xlfn.XLOOKUP(C2538,提成标准!C:C,提成标准!H:H,"")</f>
        <v>2</v>
      </c>
      <c r="F2538" s="9">
        <f t="shared" si="125"/>
        <v>2</v>
      </c>
      <c r="G2538" s="9">
        <f>_xlfn.XLOOKUP(I2538,过机服务商重量差!A:A,过机服务商重量差!L:L)</f>
        <v>0.5</v>
      </c>
      <c r="H2538" s="9" t="str">
        <f ca="1">IFERROR(LOOKUP(1,0/((B2538=名单!B:B)*(VALUE(AY2538)&gt;=名单!E:E)*(VALUE(AY2538)&lt;=名单!G:G)*(AA2538="正常走货")),名单!H:H),"否")</f>
        <v>否</v>
      </c>
      <c r="I2538" s="64" t="s">
        <v>7653</v>
      </c>
      <c r="J2538" s="64" t="s">
        <v>7655</v>
      </c>
      <c r="L2538" s="65" t="s">
        <v>17</v>
      </c>
      <c r="N2538" s="64" t="s">
        <v>18</v>
      </c>
      <c r="O2538" s="66"/>
      <c r="P2538" s="66"/>
      <c r="T2538" s="66"/>
      <c r="U2538" s="65" t="s">
        <v>191</v>
      </c>
      <c r="V2538" s="65" t="s">
        <v>14413</v>
      </c>
      <c r="W2538" s="66"/>
      <c r="Y2538" s="66"/>
      <c r="Z2538" s="66"/>
      <c r="AA2538" s="65" t="s">
        <v>14382</v>
      </c>
      <c r="AQ2538" s="64">
        <v>55.4</v>
      </c>
      <c r="AV2538" s="66"/>
      <c r="AW2538" s="66"/>
      <c r="AX2538" s="66"/>
      <c r="AY2538" s="67" t="s">
        <v>16935</v>
      </c>
      <c r="BE2538" s="66"/>
    </row>
    <row r="2539" spans="1:58">
      <c r="A2539" s="9" t="str">
        <f t="shared" si="123"/>
        <v>2026-01</v>
      </c>
      <c r="B2539" s="9" t="str">
        <f>_xlfn.XLOOKUP(I2539,过机服务商重量差!A:A,过机服务商重量差!G:G)</f>
        <v>帅时莹</v>
      </c>
      <c r="C2539" s="9" t="str">
        <f>IF(N2539="FBA","主营产品",IF(N2539="专线","专线",LOOKUP(1,0/((G2539&gt;=提成标准!D:D)*(G2539&lt;提成标准!E:E)),提成标准!C:C)))</f>
        <v>快递小货</v>
      </c>
      <c r="D2539" s="9">
        <f t="shared" si="124"/>
        <v>1</v>
      </c>
      <c r="E2539" s="9">
        <f>_xlfn.XLOOKUP(C2539,提成标准!C:C,提成标准!H:H,"")</f>
        <v>2</v>
      </c>
      <c r="F2539" s="9">
        <f t="shared" si="125"/>
        <v>2</v>
      </c>
      <c r="G2539" s="9">
        <f>_xlfn.XLOOKUP(I2539,过机服务商重量差!A:A,过机服务商重量差!L:L)</f>
        <v>0.5</v>
      </c>
      <c r="H2539" s="9" t="str">
        <f ca="1">IFERROR(LOOKUP(1,0/((B2539=名单!B:B)*(VALUE(AY2539)&gt;=名单!E:E)*(VALUE(AY2539)&lt;=名单!G:G)*(AA2539="正常走货")),名单!H:H),"否")</f>
        <v>否</v>
      </c>
      <c r="I2539" s="64" t="s">
        <v>7656</v>
      </c>
      <c r="J2539" s="64" t="s">
        <v>7658</v>
      </c>
      <c r="L2539" s="65" t="s">
        <v>458</v>
      </c>
      <c r="N2539" s="64" t="s">
        <v>18</v>
      </c>
      <c r="O2539" s="66"/>
      <c r="P2539" s="66"/>
      <c r="T2539" s="66"/>
      <c r="U2539" s="65" t="s">
        <v>191</v>
      </c>
      <c r="V2539" s="65" t="s">
        <v>14413</v>
      </c>
      <c r="W2539" s="66"/>
      <c r="Y2539" s="66"/>
      <c r="Z2539" s="66"/>
      <c r="AA2539" s="65" t="s">
        <v>14382</v>
      </c>
      <c r="AB2539" s="66"/>
      <c r="AQ2539" s="64">
        <v>63</v>
      </c>
      <c r="AV2539" s="66"/>
      <c r="AW2539" s="66"/>
      <c r="AX2539" s="66"/>
      <c r="AY2539" s="67" t="s">
        <v>16936</v>
      </c>
      <c r="BE2539" s="66"/>
    </row>
    <row r="2540" spans="1:58">
      <c r="A2540" s="9" t="str">
        <f t="shared" si="123"/>
        <v>2026-01</v>
      </c>
      <c r="B2540" s="9" t="str">
        <f>_xlfn.XLOOKUP(I2540,过机服务商重量差!A:A,过机服务商重量差!G:G)</f>
        <v>帅时莹</v>
      </c>
      <c r="C2540" s="9" t="str">
        <f>IF(N2540="FBA","主营产品",IF(N2540="专线","专线",LOOKUP(1,0/((G2540&gt;=提成标准!D:D)*(G2540&lt;提成标准!E:E)),提成标准!C:C)))</f>
        <v>快递小货</v>
      </c>
      <c r="D2540" s="9">
        <f t="shared" si="124"/>
        <v>1</v>
      </c>
      <c r="E2540" s="9">
        <f>_xlfn.XLOOKUP(C2540,提成标准!C:C,提成标准!H:H,"")</f>
        <v>2</v>
      </c>
      <c r="F2540" s="9">
        <f t="shared" si="125"/>
        <v>2</v>
      </c>
      <c r="G2540" s="9">
        <f>_xlfn.XLOOKUP(I2540,过机服务商重量差!A:A,过机服务商重量差!L:L)</f>
        <v>1</v>
      </c>
      <c r="H2540" s="9" t="str">
        <f ca="1">IFERROR(LOOKUP(1,0/((B2540=名单!B:B)*(VALUE(AY2540)&gt;=名单!E:E)*(VALUE(AY2540)&lt;=名单!G:G)*(AA2540="正常走货")),名单!H:H),"否")</f>
        <v>否</v>
      </c>
      <c r="I2540" s="64" t="s">
        <v>7659</v>
      </c>
      <c r="J2540" s="64" t="s">
        <v>7661</v>
      </c>
      <c r="L2540" s="65" t="s">
        <v>458</v>
      </c>
      <c r="N2540" s="64" t="s">
        <v>18</v>
      </c>
      <c r="O2540" s="66"/>
      <c r="P2540" s="66"/>
      <c r="T2540" s="66"/>
      <c r="U2540" s="65" t="s">
        <v>191</v>
      </c>
      <c r="V2540" s="65" t="s">
        <v>14413</v>
      </c>
      <c r="W2540" s="66"/>
      <c r="Y2540" s="66"/>
      <c r="Z2540" s="66"/>
      <c r="AA2540" s="65" t="s">
        <v>14382</v>
      </c>
      <c r="AQ2540" s="64">
        <v>63</v>
      </c>
      <c r="AU2540" s="66"/>
      <c r="AV2540" s="66"/>
      <c r="AW2540" s="66"/>
      <c r="AX2540" s="66"/>
      <c r="AY2540" s="67" t="s">
        <v>16937</v>
      </c>
      <c r="BE2540" s="66"/>
    </row>
    <row r="2541" spans="1:58">
      <c r="A2541" s="9" t="str">
        <f t="shared" si="123"/>
        <v>2026-01</v>
      </c>
      <c r="B2541" s="9" t="str">
        <f>_xlfn.XLOOKUP(I2541,过机服务商重量差!A:A,过机服务商重量差!G:G)</f>
        <v>帅时莹</v>
      </c>
      <c r="C2541" s="9" t="str">
        <f>IF(N2541="FBA","主营产品",IF(N2541="专线","专线",LOOKUP(1,0/((G2541&gt;=提成标准!D:D)*(G2541&lt;提成标准!E:E)),提成标准!C:C)))</f>
        <v>快递小货</v>
      </c>
      <c r="D2541" s="9">
        <f t="shared" si="124"/>
        <v>1</v>
      </c>
      <c r="E2541" s="9">
        <f>_xlfn.XLOOKUP(C2541,提成标准!C:C,提成标准!H:H,"")</f>
        <v>2</v>
      </c>
      <c r="F2541" s="9">
        <f t="shared" si="125"/>
        <v>2</v>
      </c>
      <c r="G2541" s="9">
        <f>_xlfn.XLOOKUP(I2541,过机服务商重量差!A:A,过机服务商重量差!L:L)</f>
        <v>0.5</v>
      </c>
      <c r="H2541" s="9" t="str">
        <f ca="1">IFERROR(LOOKUP(1,0/((B2541=名单!B:B)*(VALUE(AY2541)&gt;=名单!E:E)*(VALUE(AY2541)&lt;=名单!G:G)*(AA2541="正常走货")),名单!H:H),"否")</f>
        <v>否</v>
      </c>
      <c r="I2541" s="64" t="s">
        <v>7662</v>
      </c>
      <c r="J2541" s="64" t="s">
        <v>7664</v>
      </c>
      <c r="L2541" s="65" t="s">
        <v>458</v>
      </c>
      <c r="N2541" s="64" t="s">
        <v>18</v>
      </c>
      <c r="O2541" s="66"/>
      <c r="P2541" s="66"/>
      <c r="T2541" s="66"/>
      <c r="U2541" s="65" t="s">
        <v>191</v>
      </c>
      <c r="V2541" s="65" t="s">
        <v>14413</v>
      </c>
      <c r="W2541" s="66"/>
      <c r="Y2541" s="66"/>
      <c r="Z2541" s="66"/>
      <c r="AA2541" s="65" t="s">
        <v>14382</v>
      </c>
      <c r="AQ2541" s="64">
        <v>63</v>
      </c>
      <c r="AU2541" s="66"/>
      <c r="AV2541" s="66"/>
      <c r="AW2541" s="66"/>
      <c r="AX2541" s="66"/>
      <c r="AY2541" s="67" t="s">
        <v>16938</v>
      </c>
      <c r="BE2541" s="66"/>
    </row>
    <row r="2542" spans="1:58">
      <c r="A2542" s="9" t="str">
        <f t="shared" si="123"/>
        <v>2026-01</v>
      </c>
      <c r="B2542" s="9" t="str">
        <f>_xlfn.XLOOKUP(I2542,过机服务商重量差!A:A,过机服务商重量差!G:G)</f>
        <v>玉麒麟</v>
      </c>
      <c r="C2542" s="9" t="str">
        <f>IF(N2542="FBA","主营产品",IF(N2542="专线","专线",LOOKUP(1,0/((G2542&gt;=提成标准!D:D)*(G2542&lt;提成标准!E:E)),提成标准!C:C)))</f>
        <v>快递小货</v>
      </c>
      <c r="D2542" s="9">
        <f t="shared" si="124"/>
        <v>1</v>
      </c>
      <c r="E2542" s="9">
        <f>_xlfn.XLOOKUP(C2542,提成标准!C:C,提成标准!H:H,"")</f>
        <v>2</v>
      </c>
      <c r="F2542" s="9">
        <f t="shared" si="125"/>
        <v>2</v>
      </c>
      <c r="G2542" s="9">
        <f>_xlfn.XLOOKUP(I2542,过机服务商重量差!A:A,过机服务商重量差!L:L)</f>
        <v>0.4</v>
      </c>
      <c r="H2542" s="9" t="str">
        <f ca="1">IFERROR(LOOKUP(1,0/((B2542=名单!B:B)*(VALUE(AY2542)&gt;=名单!E:E)*(VALUE(AY2542)&lt;=名单!G:G)*(AA2542="正常走货")),名单!H:H),"否")</f>
        <v>否</v>
      </c>
      <c r="I2542" s="64" t="s">
        <v>7665</v>
      </c>
      <c r="J2542" s="64" t="s">
        <v>7667</v>
      </c>
      <c r="L2542" s="65" t="s">
        <v>17</v>
      </c>
      <c r="N2542" s="64" t="s">
        <v>18</v>
      </c>
      <c r="O2542" s="66"/>
      <c r="P2542" s="66"/>
      <c r="T2542" s="66"/>
      <c r="U2542" s="65" t="s">
        <v>191</v>
      </c>
      <c r="V2542" s="65" t="s">
        <v>14413</v>
      </c>
      <c r="W2542" s="66"/>
      <c r="Y2542" s="66"/>
      <c r="Z2542" s="66"/>
      <c r="AA2542" s="65" t="s">
        <v>14382</v>
      </c>
      <c r="AQ2542" s="64">
        <v>55.4</v>
      </c>
      <c r="AV2542" s="66"/>
      <c r="AX2542" s="66"/>
      <c r="AY2542" s="67" t="s">
        <v>16939</v>
      </c>
      <c r="BE2542" s="66"/>
      <c r="BF2542" s="66"/>
    </row>
    <row r="2543" spans="1:58">
      <c r="A2543" s="9" t="str">
        <f t="shared" si="123"/>
        <v>2026-01</v>
      </c>
      <c r="B2543" s="9" t="str">
        <f>_xlfn.XLOOKUP(I2543,过机服务商重量差!A:A,过机服务商重量差!G:G)</f>
        <v>玉麒麟</v>
      </c>
      <c r="C2543" s="9" t="str">
        <f>IF(N2543="FBA","主营产品",IF(N2543="专线","专线",LOOKUP(1,0/((G2543&gt;=提成标准!D:D)*(G2543&lt;提成标准!E:E)),提成标准!C:C)))</f>
        <v>快递小货</v>
      </c>
      <c r="D2543" s="9">
        <f t="shared" si="124"/>
        <v>1</v>
      </c>
      <c r="E2543" s="9">
        <f>_xlfn.XLOOKUP(C2543,提成标准!C:C,提成标准!H:H,"")</f>
        <v>2</v>
      </c>
      <c r="F2543" s="9">
        <f t="shared" si="125"/>
        <v>2</v>
      </c>
      <c r="G2543" s="9">
        <f>_xlfn.XLOOKUP(I2543,过机服务商重量差!A:A,过机服务商重量差!L:L)</f>
        <v>0.5</v>
      </c>
      <c r="H2543" s="9" t="str">
        <f ca="1">IFERROR(LOOKUP(1,0/((B2543=名单!B:B)*(VALUE(AY2543)&gt;=名单!E:E)*(VALUE(AY2543)&lt;=名单!G:G)*(AA2543="正常走货")),名单!H:H),"否")</f>
        <v>否</v>
      </c>
      <c r="I2543" s="64" t="s">
        <v>7668</v>
      </c>
      <c r="J2543" s="64" t="s">
        <v>7670</v>
      </c>
      <c r="L2543" s="65" t="s">
        <v>17</v>
      </c>
      <c r="N2543" s="64" t="s">
        <v>18</v>
      </c>
      <c r="O2543" s="66"/>
      <c r="P2543" s="66"/>
      <c r="T2543" s="66"/>
      <c r="U2543" s="65" t="s">
        <v>191</v>
      </c>
      <c r="V2543" s="65" t="s">
        <v>14413</v>
      </c>
      <c r="W2543" s="66"/>
      <c r="Y2543" s="66"/>
      <c r="Z2543" s="66"/>
      <c r="AA2543" s="65" t="s">
        <v>14382</v>
      </c>
      <c r="AQ2543" s="64">
        <v>55.4</v>
      </c>
      <c r="AV2543" s="66"/>
      <c r="AW2543" s="66"/>
      <c r="AX2543" s="66"/>
      <c r="AY2543" s="67" t="s">
        <v>16940</v>
      </c>
      <c r="BE2543" s="66"/>
    </row>
    <row r="2544" spans="1:58">
      <c r="A2544" s="9" t="str">
        <f t="shared" si="123"/>
        <v>2026-01</v>
      </c>
      <c r="B2544" s="9" t="str">
        <f>_xlfn.XLOOKUP(I2544,过机服务商重量差!A:A,过机服务商重量差!G:G)</f>
        <v>帅时莹</v>
      </c>
      <c r="C2544" s="9" t="str">
        <f>IF(N2544="FBA","主营产品",IF(N2544="专线","专线",LOOKUP(1,0/((G2544&gt;=提成标准!D:D)*(G2544&lt;提成标准!E:E)),提成标准!C:C)))</f>
        <v>快递小货</v>
      </c>
      <c r="D2544" s="9">
        <f t="shared" si="124"/>
        <v>1</v>
      </c>
      <c r="E2544" s="9">
        <f>_xlfn.XLOOKUP(C2544,提成标准!C:C,提成标准!H:H,"")</f>
        <v>2</v>
      </c>
      <c r="F2544" s="9">
        <f t="shared" si="125"/>
        <v>2</v>
      </c>
      <c r="G2544" s="9">
        <f>_xlfn.XLOOKUP(I2544,过机服务商重量差!A:A,过机服务商重量差!L:L)</f>
        <v>0.5</v>
      </c>
      <c r="H2544" s="9" t="str">
        <f ca="1">IFERROR(LOOKUP(1,0/((B2544=名单!B:B)*(VALUE(AY2544)&gt;=名单!E:E)*(VALUE(AY2544)&lt;=名单!G:G)*(AA2544="正常走货")),名单!H:H),"否")</f>
        <v>否</v>
      </c>
      <c r="I2544" s="64" t="s">
        <v>7671</v>
      </c>
      <c r="J2544" s="64" t="s">
        <v>7673</v>
      </c>
      <c r="L2544" s="65" t="s">
        <v>458</v>
      </c>
      <c r="N2544" s="64" t="s">
        <v>18</v>
      </c>
      <c r="O2544" s="66"/>
      <c r="P2544" s="66"/>
      <c r="T2544" s="66"/>
      <c r="U2544" s="65" t="s">
        <v>191</v>
      </c>
      <c r="V2544" s="65" t="s">
        <v>14413</v>
      </c>
      <c r="W2544" s="66"/>
      <c r="Y2544" s="66"/>
      <c r="Z2544" s="66"/>
      <c r="AA2544" s="65" t="s">
        <v>14382</v>
      </c>
      <c r="AQ2544" s="64">
        <v>63</v>
      </c>
      <c r="AV2544" s="66"/>
      <c r="AX2544" s="66"/>
      <c r="AY2544" s="67" t="s">
        <v>16941</v>
      </c>
      <c r="BC2544" s="66"/>
      <c r="BE2544" s="66"/>
      <c r="BF2544" s="66"/>
    </row>
    <row r="2545" spans="1:58">
      <c r="A2545" s="9" t="str">
        <f t="shared" si="123"/>
        <v>2026-01</v>
      </c>
      <c r="B2545" s="9" t="str">
        <f>_xlfn.XLOOKUP(I2545,过机服务商重量差!A:A,过机服务商重量差!G:G)</f>
        <v>帅时莹</v>
      </c>
      <c r="C2545" s="9" t="str">
        <f>IF(N2545="FBA","主营产品",IF(N2545="专线","专线",LOOKUP(1,0/((G2545&gt;=提成标准!D:D)*(G2545&lt;提成标准!E:E)),提成标准!C:C)))</f>
        <v>快递小货</v>
      </c>
      <c r="D2545" s="9">
        <f t="shared" si="124"/>
        <v>1</v>
      </c>
      <c r="E2545" s="9">
        <f>_xlfn.XLOOKUP(C2545,提成标准!C:C,提成标准!H:H,"")</f>
        <v>2</v>
      </c>
      <c r="F2545" s="9">
        <f t="shared" si="125"/>
        <v>2</v>
      </c>
      <c r="G2545" s="9">
        <f>_xlfn.XLOOKUP(I2545,过机服务商重量差!A:A,过机服务商重量差!L:L)</f>
        <v>0.5</v>
      </c>
      <c r="H2545" s="9" t="str">
        <f ca="1">IFERROR(LOOKUP(1,0/((B2545=名单!B:B)*(VALUE(AY2545)&gt;=名单!E:E)*(VALUE(AY2545)&lt;=名单!G:G)*(AA2545="正常走货")),名单!H:H),"否")</f>
        <v>否</v>
      </c>
      <c r="I2545" s="64" t="s">
        <v>7674</v>
      </c>
      <c r="J2545" s="64" t="s">
        <v>7676</v>
      </c>
      <c r="L2545" s="65" t="s">
        <v>458</v>
      </c>
      <c r="N2545" s="64" t="s">
        <v>18</v>
      </c>
      <c r="O2545" s="66"/>
      <c r="P2545" s="66"/>
      <c r="T2545" s="66"/>
      <c r="U2545" s="65" t="s">
        <v>191</v>
      </c>
      <c r="V2545" s="65" t="s">
        <v>14413</v>
      </c>
      <c r="W2545" s="66"/>
      <c r="Y2545" s="66"/>
      <c r="Z2545" s="66"/>
      <c r="AA2545" s="65" t="s">
        <v>14382</v>
      </c>
      <c r="AQ2545" s="64">
        <v>63</v>
      </c>
      <c r="AU2545" s="66"/>
      <c r="AV2545" s="66"/>
      <c r="AW2545" s="66"/>
      <c r="AX2545" s="66"/>
      <c r="AY2545" s="67" t="s">
        <v>16942</v>
      </c>
      <c r="BE2545" s="66"/>
    </row>
    <row r="2546" spans="1:58">
      <c r="A2546" s="9" t="str">
        <f t="shared" si="123"/>
        <v>2026-01</v>
      </c>
      <c r="B2546" s="9" t="str">
        <f>_xlfn.XLOOKUP(I2546,过机服务商重量差!A:A,过机服务商重量差!G:G)</f>
        <v>帅时莹</v>
      </c>
      <c r="C2546" s="9" t="str">
        <f>IF(N2546="FBA","主营产品",IF(N2546="专线","专线",LOOKUP(1,0/((G2546&gt;=提成标准!D:D)*(G2546&lt;提成标准!E:E)),提成标准!C:C)))</f>
        <v>快递大货</v>
      </c>
      <c r="D2546" s="9">
        <f t="shared" si="124"/>
        <v>84</v>
      </c>
      <c r="E2546" s="9">
        <f>_xlfn.XLOOKUP(C2546,提成标准!C:C,提成标准!H:H,"")</f>
        <v>0.1</v>
      </c>
      <c r="F2546" s="9">
        <f t="shared" si="125"/>
        <v>8.4</v>
      </c>
      <c r="G2546" s="9">
        <f>_xlfn.XLOOKUP(I2546,过机服务商重量差!A:A,过机服务商重量差!L:L)</f>
        <v>84</v>
      </c>
      <c r="H2546" s="9" t="str">
        <f ca="1">IFERROR(LOOKUP(1,0/((B2546=名单!B:B)*(VALUE(AY2546)&gt;=名单!E:E)*(VALUE(AY2546)&lt;=名单!G:G)*(AA2546="正常走货")),名单!H:H),"否")</f>
        <v>否</v>
      </c>
      <c r="I2546" s="64" t="s">
        <v>7677</v>
      </c>
      <c r="J2546" s="64" t="s">
        <v>7679</v>
      </c>
      <c r="L2546" s="65" t="s">
        <v>287</v>
      </c>
      <c r="N2546" s="64" t="s">
        <v>18</v>
      </c>
      <c r="O2546" s="66"/>
      <c r="P2546" s="66"/>
      <c r="T2546" s="66"/>
      <c r="U2546" s="65" t="s">
        <v>562</v>
      </c>
      <c r="V2546" s="65" t="s">
        <v>14413</v>
      </c>
      <c r="W2546" s="66"/>
      <c r="Y2546" s="66"/>
      <c r="Z2546" s="66"/>
      <c r="AA2546" s="65" t="s">
        <v>14382</v>
      </c>
      <c r="AQ2546" s="64">
        <v>901.2</v>
      </c>
      <c r="AV2546" s="66"/>
      <c r="AW2546" s="66"/>
      <c r="AX2546" s="66"/>
      <c r="AY2546" s="67" t="s">
        <v>16943</v>
      </c>
      <c r="BE2546" s="66"/>
      <c r="BF2546" s="66"/>
    </row>
    <row r="2547" spans="1:58">
      <c r="A2547" s="9" t="str">
        <f t="shared" si="123"/>
        <v>2026-01</v>
      </c>
      <c r="B2547" s="9" t="str">
        <f>_xlfn.XLOOKUP(I2547,过机服务商重量差!A:A,过机服务商重量差!G:G)</f>
        <v>小旋风</v>
      </c>
      <c r="C2547" s="9" t="str">
        <f>IF(N2547="FBA","主营产品",IF(N2547="专线","专线",LOOKUP(1,0/((G2547&gt;=提成标准!D:D)*(G2547&lt;提成标准!E:E)),提成标准!C:C)))</f>
        <v>快递大货</v>
      </c>
      <c r="D2547" s="9">
        <f t="shared" si="124"/>
        <v>22</v>
      </c>
      <c r="E2547" s="9">
        <f>_xlfn.XLOOKUP(C2547,提成标准!C:C,提成标准!H:H,"")</f>
        <v>0.1</v>
      </c>
      <c r="F2547" s="9">
        <f t="shared" si="125"/>
        <v>2.2</v>
      </c>
      <c r="G2547" s="9">
        <f>_xlfn.XLOOKUP(I2547,过机服务商重量差!A:A,过机服务商重量差!L:L)</f>
        <v>22</v>
      </c>
      <c r="H2547" s="9" t="str">
        <f ca="1">IFERROR(LOOKUP(1,0/((B2547=名单!B:B)*(VALUE(AY2547)&gt;=名单!E:E)*(VALUE(AY2547)&lt;=名单!G:G)*(AA2547="正常走货")),名单!H:H),"否")</f>
        <v>否</v>
      </c>
      <c r="I2547" s="64" t="s">
        <v>7680</v>
      </c>
      <c r="J2547" s="64" t="s">
        <v>7682</v>
      </c>
      <c r="L2547" s="65" t="s">
        <v>453</v>
      </c>
      <c r="N2547" s="65" t="s">
        <v>18</v>
      </c>
      <c r="O2547" s="66"/>
      <c r="P2547" s="66"/>
      <c r="T2547" s="66"/>
      <c r="U2547" s="65" t="s">
        <v>562</v>
      </c>
      <c r="V2547" s="65" t="s">
        <v>14413</v>
      </c>
      <c r="W2547" s="66"/>
      <c r="Y2547" s="66"/>
      <c r="Z2547" s="66"/>
      <c r="AA2547" s="65" t="s">
        <v>14382</v>
      </c>
      <c r="AQ2547" s="64">
        <v>4.40000000000001</v>
      </c>
      <c r="AU2547" s="66"/>
      <c r="AV2547" s="66"/>
      <c r="AW2547" s="66"/>
      <c r="AX2547" s="66"/>
      <c r="AY2547" s="67" t="s">
        <v>16944</v>
      </c>
      <c r="BE2547" s="66"/>
    </row>
    <row r="2548" spans="1:58">
      <c r="A2548" s="9" t="str">
        <f t="shared" si="123"/>
        <v>2026-01</v>
      </c>
      <c r="B2548" s="9" t="str">
        <f>_xlfn.XLOOKUP(I2548,过机服务商重量差!A:A,过机服务商重量差!G:G)</f>
        <v>玉麒麟</v>
      </c>
      <c r="C2548" s="9" t="str">
        <f>IF(N2548="FBA","主营产品",IF(N2548="专线","专线",LOOKUP(1,0/((G2548&gt;=提成标准!D:D)*(G2548&lt;提成标准!E:E)),提成标准!C:C)))</f>
        <v>快递小货</v>
      </c>
      <c r="D2548" s="9">
        <f t="shared" si="124"/>
        <v>1</v>
      </c>
      <c r="E2548" s="9">
        <f>_xlfn.XLOOKUP(C2548,提成标准!C:C,提成标准!H:H,"")</f>
        <v>2</v>
      </c>
      <c r="F2548" s="9">
        <f t="shared" si="125"/>
        <v>2</v>
      </c>
      <c r="G2548" s="9">
        <f>_xlfn.XLOOKUP(I2548,过机服务商重量差!A:A,过机服务商重量差!L:L)</f>
        <v>3</v>
      </c>
      <c r="H2548" s="9" t="str">
        <f ca="1">IFERROR(LOOKUP(1,0/((B2548=名单!B:B)*(VALUE(AY2548)&gt;=名单!E:E)*(VALUE(AY2548)&lt;=名单!G:G)*(AA2548="正常走货")),名单!H:H),"否")</f>
        <v>否</v>
      </c>
      <c r="I2548" s="64" t="s">
        <v>7683</v>
      </c>
      <c r="J2548" s="64" t="s">
        <v>7685</v>
      </c>
      <c r="L2548" s="65" t="s">
        <v>17</v>
      </c>
      <c r="N2548" s="64" t="s">
        <v>18</v>
      </c>
      <c r="O2548" s="66"/>
      <c r="P2548" s="66"/>
      <c r="T2548" s="66"/>
      <c r="U2548" s="65" t="s">
        <v>562</v>
      </c>
      <c r="V2548" s="65" t="s">
        <v>14413</v>
      </c>
      <c r="W2548" s="66"/>
      <c r="Y2548" s="66"/>
      <c r="Z2548" s="66"/>
      <c r="AA2548" s="65" t="s">
        <v>14382</v>
      </c>
      <c r="AQ2548" s="64">
        <v>95</v>
      </c>
      <c r="AV2548" s="66"/>
      <c r="AW2548" s="66"/>
      <c r="AX2548" s="66"/>
      <c r="AY2548" s="67" t="s">
        <v>16945</v>
      </c>
    </row>
    <row r="2549" spans="1:58">
      <c r="A2549" s="9" t="str">
        <f t="shared" si="123"/>
        <v>2026-01</v>
      </c>
      <c r="B2549" s="9" t="str">
        <f>_xlfn.XLOOKUP(I2549,过机服务商重量差!A:A,过机服务商重量差!G:G)</f>
        <v>风清扬</v>
      </c>
      <c r="C2549" s="9" t="str">
        <f>IF(N2549="FBA","主营产品",IF(N2549="专线","专线",LOOKUP(1,0/((G2549&gt;=提成标准!D:D)*(G2549&lt;提成标准!E:E)),提成标准!C:C)))</f>
        <v>快递大货</v>
      </c>
      <c r="D2549" s="9">
        <f t="shared" si="124"/>
        <v>117</v>
      </c>
      <c r="E2549" s="9">
        <f>_xlfn.XLOOKUP(C2549,提成标准!C:C,提成标准!H:H,"")</f>
        <v>0.1</v>
      </c>
      <c r="F2549" s="9">
        <f t="shared" si="125"/>
        <v>11.7</v>
      </c>
      <c r="G2549" s="9">
        <f>_xlfn.XLOOKUP(I2549,过机服务商重量差!A:A,过机服务商重量差!L:L)</f>
        <v>117</v>
      </c>
      <c r="H2549" s="9" t="str">
        <f ca="1">IFERROR(LOOKUP(1,0/((B2549=名单!B:B)*(VALUE(AY2549)&gt;=名单!E:E)*(VALUE(AY2549)&lt;=名单!G:G)*(AA2549="正常走货")),名单!H:H),"否")</f>
        <v>否</v>
      </c>
      <c r="I2549" s="64" t="s">
        <v>7686</v>
      </c>
      <c r="J2549" s="64" t="s">
        <v>50</v>
      </c>
      <c r="L2549" s="65" t="s">
        <v>51</v>
      </c>
      <c r="N2549" s="65" t="s">
        <v>18</v>
      </c>
      <c r="O2549" s="66"/>
      <c r="P2549" s="66"/>
      <c r="T2549" s="66"/>
      <c r="U2549" s="65" t="s">
        <v>408</v>
      </c>
      <c r="V2549" s="65" t="s">
        <v>14381</v>
      </c>
      <c r="W2549" s="66"/>
      <c r="Y2549" s="66"/>
      <c r="Z2549" s="66"/>
      <c r="AA2549" s="65" t="s">
        <v>14382</v>
      </c>
      <c r="AQ2549" s="64">
        <v>549.9</v>
      </c>
      <c r="AU2549" s="66"/>
      <c r="AV2549" s="66"/>
      <c r="AW2549" s="66"/>
      <c r="AX2549" s="66"/>
      <c r="AY2549" s="67" t="s">
        <v>16946</v>
      </c>
      <c r="BE2549" s="66"/>
      <c r="BF2549" s="66"/>
    </row>
    <row r="2550" spans="1:58">
      <c r="A2550" s="9" t="str">
        <f t="shared" si="123"/>
        <v>2026-01</v>
      </c>
      <c r="B2550" s="9" t="str">
        <f>_xlfn.XLOOKUP(I2550,过机服务商重量差!A:A,过机服务商重量差!G:G)</f>
        <v>无崖子</v>
      </c>
      <c r="C2550" s="9" t="str">
        <f>IF(N2550="FBA","主营产品",IF(N2550="专线","专线",LOOKUP(1,0/((G2550&gt;=提成标准!D:D)*(G2550&lt;提成标准!E:E)),提成标准!C:C)))</f>
        <v>快递小货</v>
      </c>
      <c r="D2550" s="9">
        <f t="shared" si="124"/>
        <v>1</v>
      </c>
      <c r="E2550" s="9">
        <f>_xlfn.XLOOKUP(C2550,提成标准!C:C,提成标准!H:H,"")</f>
        <v>2</v>
      </c>
      <c r="F2550" s="9">
        <f t="shared" si="125"/>
        <v>2</v>
      </c>
      <c r="G2550" s="9">
        <f>_xlfn.XLOOKUP(I2550,过机服务商重量差!A:A,过机服务商重量差!L:L)</f>
        <v>1.32</v>
      </c>
      <c r="H2550" s="9" t="str">
        <f ca="1">IFERROR(LOOKUP(1,0/((B2550=名单!B:B)*(VALUE(AY2550)&gt;=名单!E:E)*(VALUE(AY2550)&lt;=名单!G:G)*(AA2550="正常走货")),名单!H:H),"否")</f>
        <v>是</v>
      </c>
      <c r="I2550" s="64" t="s">
        <v>7688</v>
      </c>
      <c r="J2550" s="64" t="s">
        <v>7690</v>
      </c>
      <c r="L2550" s="65" t="s">
        <v>128</v>
      </c>
      <c r="N2550" s="64" t="s">
        <v>18</v>
      </c>
      <c r="O2550" s="66"/>
      <c r="P2550" s="66"/>
      <c r="T2550" s="66"/>
      <c r="U2550" s="65" t="s">
        <v>99</v>
      </c>
      <c r="V2550" s="65" t="s">
        <v>14413</v>
      </c>
      <c r="W2550" s="66"/>
      <c r="Y2550" s="66"/>
      <c r="Z2550" s="66"/>
      <c r="AA2550" s="65" t="s">
        <v>14382</v>
      </c>
      <c r="AQ2550" s="64">
        <v>233.45</v>
      </c>
      <c r="AV2550" s="66"/>
      <c r="AW2550" s="66"/>
      <c r="AX2550" s="66"/>
      <c r="AY2550" s="67" t="s">
        <v>16947</v>
      </c>
      <c r="BE2550" s="66"/>
      <c r="BF2550" s="66"/>
    </row>
    <row r="2551" spans="1:58">
      <c r="A2551" s="9" t="str">
        <f t="shared" si="123"/>
        <v>2026-01</v>
      </c>
      <c r="B2551" s="9" t="str">
        <f>_xlfn.XLOOKUP(I2551,过机服务商重量差!A:A,过机服务商重量差!G:G)</f>
        <v>玉麒麟</v>
      </c>
      <c r="C2551" s="9" t="str">
        <f>IF(N2551="FBA","主营产品",IF(N2551="专线","专线",LOOKUP(1,0/((G2551&gt;=提成标准!D:D)*(G2551&lt;提成标准!E:E)),提成标准!C:C)))</f>
        <v>快递大货</v>
      </c>
      <c r="D2551" s="9">
        <f t="shared" si="124"/>
        <v>91</v>
      </c>
      <c r="E2551" s="9">
        <f>_xlfn.XLOOKUP(C2551,提成标准!C:C,提成标准!H:H,"")</f>
        <v>0.1</v>
      </c>
      <c r="F2551" s="9">
        <f t="shared" si="125"/>
        <v>9.1</v>
      </c>
      <c r="G2551" s="9">
        <f>_xlfn.XLOOKUP(I2551,过机服务商重量差!A:A,过机服务商重量差!L:L)</f>
        <v>91</v>
      </c>
      <c r="H2551" s="9" t="str">
        <f ca="1">IFERROR(LOOKUP(1,0/((B2551=名单!B:B)*(VALUE(AY2551)&gt;=名单!E:E)*(VALUE(AY2551)&lt;=名单!G:G)*(AA2551="正常走货")),名单!H:H),"否")</f>
        <v>否</v>
      </c>
      <c r="I2551" s="64" t="s">
        <v>7691</v>
      </c>
      <c r="J2551" s="64" t="s">
        <v>7693</v>
      </c>
      <c r="L2551" s="65" t="s">
        <v>17</v>
      </c>
      <c r="N2551" s="64" t="s">
        <v>18</v>
      </c>
      <c r="O2551" s="66"/>
      <c r="P2551" s="66"/>
      <c r="T2551" s="66"/>
      <c r="U2551" s="65" t="s">
        <v>227</v>
      </c>
      <c r="V2551" s="65" t="s">
        <v>14413</v>
      </c>
      <c r="W2551" s="66"/>
      <c r="Y2551" s="66"/>
      <c r="Z2551" s="66"/>
      <c r="AA2551" s="65" t="s">
        <v>14382</v>
      </c>
      <c r="AQ2551" s="64">
        <v>282.1</v>
      </c>
      <c r="AV2551" s="66"/>
      <c r="AW2551" s="66"/>
      <c r="AX2551" s="66"/>
      <c r="AY2551" s="67" t="s">
        <v>16948</v>
      </c>
    </row>
    <row r="2552" spans="1:58">
      <c r="A2552" s="9" t="str">
        <f t="shared" si="123"/>
        <v>2026-01</v>
      </c>
      <c r="B2552" s="9" t="str">
        <f>_xlfn.XLOOKUP(I2552,过机服务商重量差!A:A,过机服务商重量差!G:G)</f>
        <v>无崖子</v>
      </c>
      <c r="C2552" s="9" t="str">
        <f>IF(N2552="FBA","主营产品",IF(N2552="专线","专线",LOOKUP(1,0/((G2552&gt;=提成标准!D:D)*(G2552&lt;提成标准!E:E)),提成标准!C:C)))</f>
        <v>快递小货</v>
      </c>
      <c r="D2552" s="9">
        <f t="shared" si="124"/>
        <v>1</v>
      </c>
      <c r="E2552" s="9">
        <f>_xlfn.XLOOKUP(C2552,提成标准!C:C,提成标准!H:H,"")</f>
        <v>2</v>
      </c>
      <c r="F2552" s="9">
        <f t="shared" si="125"/>
        <v>2</v>
      </c>
      <c r="G2552" s="9">
        <f>_xlfn.XLOOKUP(I2552,过机服务商重量差!A:A,过机服务商重量差!L:L)</f>
        <v>1</v>
      </c>
      <c r="H2552" s="9" t="str">
        <f ca="1">IFERROR(LOOKUP(1,0/((B2552=名单!B:B)*(VALUE(AY2552)&gt;=名单!E:E)*(VALUE(AY2552)&lt;=名单!G:G)*(AA2552="正常走货")),名单!H:H),"否")</f>
        <v>是</v>
      </c>
      <c r="I2552" s="64" t="s">
        <v>7694</v>
      </c>
      <c r="J2552" s="64" t="s">
        <v>7696</v>
      </c>
      <c r="L2552" s="65" t="s">
        <v>465</v>
      </c>
      <c r="N2552" s="64" t="s">
        <v>18</v>
      </c>
      <c r="O2552" s="66"/>
      <c r="P2552" s="66"/>
      <c r="T2552" s="66"/>
      <c r="U2552" s="65" t="s">
        <v>664</v>
      </c>
      <c r="V2552" s="65" t="s">
        <v>14410</v>
      </c>
      <c r="W2552" s="66"/>
      <c r="Y2552" s="66"/>
      <c r="Z2552" s="66"/>
      <c r="AA2552" s="65" t="s">
        <v>14382</v>
      </c>
      <c r="AQ2552" s="64">
        <v>54.23</v>
      </c>
      <c r="AV2552" s="66"/>
      <c r="AW2552" s="66"/>
      <c r="AX2552" s="66"/>
      <c r="AY2552" s="67" t="s">
        <v>16949</v>
      </c>
      <c r="BE2552" s="66"/>
      <c r="BF2552" s="66"/>
    </row>
    <row r="2553" spans="1:58">
      <c r="A2553" s="9" t="str">
        <f t="shared" si="123"/>
        <v>2026-01</v>
      </c>
      <c r="B2553" s="9" t="str">
        <f>_xlfn.XLOOKUP(I2553,过机服务商重量差!A:A,过机服务商重量差!G:G)</f>
        <v>风清扬</v>
      </c>
      <c r="C2553" s="9" t="str">
        <f>IF(N2553="FBA","主营产品",IF(N2553="专线","专线",LOOKUP(1,0/((G2553&gt;=提成标准!D:D)*(G2553&lt;提成标准!E:E)),提成标准!C:C)))</f>
        <v>快递大货</v>
      </c>
      <c r="D2553" s="9">
        <f t="shared" si="124"/>
        <v>495</v>
      </c>
      <c r="E2553" s="9">
        <f>_xlfn.XLOOKUP(C2553,提成标准!C:C,提成标准!H:H,"")</f>
        <v>0.1</v>
      </c>
      <c r="F2553" s="9">
        <f t="shared" si="125"/>
        <v>49.5</v>
      </c>
      <c r="G2553" s="9">
        <f>_xlfn.XLOOKUP(I2553,过机服务商重量差!A:A,过机服务商重量差!L:L)</f>
        <v>495</v>
      </c>
      <c r="H2553" s="9" t="str">
        <f ca="1">IFERROR(LOOKUP(1,0/((B2553=名单!B:B)*(VALUE(AY2553)&gt;=名单!E:E)*(VALUE(AY2553)&lt;=名单!G:G)*(AA2553="正常走货")),名单!H:H),"否")</f>
        <v>否</v>
      </c>
      <c r="I2553" s="64" t="s">
        <v>7697</v>
      </c>
      <c r="J2553" s="64" t="s">
        <v>50</v>
      </c>
      <c r="L2553" s="65" t="s">
        <v>51</v>
      </c>
      <c r="N2553" s="64" t="s">
        <v>18</v>
      </c>
      <c r="O2553" s="66"/>
      <c r="P2553" s="66"/>
      <c r="T2553" s="66"/>
      <c r="U2553" s="65" t="s">
        <v>471</v>
      </c>
      <c r="V2553" s="65" t="s">
        <v>14389</v>
      </c>
      <c r="W2553" s="66"/>
      <c r="Y2553" s="66"/>
      <c r="Z2553" s="66"/>
      <c r="AA2553" s="65" t="s">
        <v>14382</v>
      </c>
      <c r="AQ2553" s="64">
        <v>1683</v>
      </c>
      <c r="AV2553" s="66"/>
      <c r="AW2553" s="66"/>
      <c r="AX2553" s="66"/>
      <c r="AY2553" s="67" t="s">
        <v>16950</v>
      </c>
      <c r="BE2553" s="66"/>
      <c r="BF2553" s="66"/>
    </row>
    <row r="2554" spans="1:58">
      <c r="A2554" s="9" t="str">
        <f t="shared" si="123"/>
        <v>2026-01</v>
      </c>
      <c r="B2554" s="9" t="str">
        <f>_xlfn.XLOOKUP(I2554,过机服务商重量差!A:A,过机服务商重量差!G:G)</f>
        <v>风清扬</v>
      </c>
      <c r="C2554" s="9" t="str">
        <f>IF(N2554="FBA","主营产品",IF(N2554="专线","专线",LOOKUP(1,0/((G2554&gt;=提成标准!D:D)*(G2554&lt;提成标准!E:E)),提成标准!C:C)))</f>
        <v>快递大货</v>
      </c>
      <c r="D2554" s="9">
        <f t="shared" si="124"/>
        <v>121</v>
      </c>
      <c r="E2554" s="9">
        <f>_xlfn.XLOOKUP(C2554,提成标准!C:C,提成标准!H:H,"")</f>
        <v>0.1</v>
      </c>
      <c r="F2554" s="9">
        <f t="shared" si="125"/>
        <v>12.1</v>
      </c>
      <c r="G2554" s="9">
        <f>_xlfn.XLOOKUP(I2554,过机服务商重量差!A:A,过机服务商重量差!L:L)</f>
        <v>121</v>
      </c>
      <c r="H2554" s="9" t="str">
        <f ca="1">IFERROR(LOOKUP(1,0/((B2554=名单!B:B)*(VALUE(AY2554)&gt;=名单!E:E)*(VALUE(AY2554)&lt;=名单!G:G)*(AA2554="正常走货")),名单!H:H),"否")</f>
        <v>否</v>
      </c>
      <c r="I2554" s="64" t="s">
        <v>7699</v>
      </c>
      <c r="J2554" s="64" t="s">
        <v>50</v>
      </c>
      <c r="L2554" s="65" t="s">
        <v>51</v>
      </c>
      <c r="N2554" s="64" t="s">
        <v>18</v>
      </c>
      <c r="O2554" s="66"/>
      <c r="P2554" s="66"/>
      <c r="T2554" s="66"/>
      <c r="U2554" s="65" t="s">
        <v>471</v>
      </c>
      <c r="V2554" s="65" t="s">
        <v>14389</v>
      </c>
      <c r="W2554" s="66"/>
      <c r="Y2554" s="66"/>
      <c r="Z2554" s="66"/>
      <c r="AA2554" s="65" t="s">
        <v>14382</v>
      </c>
      <c r="AQ2554" s="64">
        <v>411.4</v>
      </c>
      <c r="AV2554" s="66"/>
      <c r="AW2554" s="66"/>
      <c r="AX2554" s="66"/>
      <c r="AY2554" s="67" t="s">
        <v>16951</v>
      </c>
      <c r="BE2554" s="66"/>
      <c r="BF2554" s="66"/>
    </row>
    <row r="2555" spans="1:58">
      <c r="A2555" s="9" t="str">
        <f t="shared" ref="A2555:A2618" si="126">MID(AY2555,1,7)</f>
        <v>2026-01</v>
      </c>
      <c r="B2555" s="9" t="str">
        <f>_xlfn.XLOOKUP(I2555,过机服务商重量差!A:A,过机服务商重量差!G:G)</f>
        <v>风清扬</v>
      </c>
      <c r="C2555" s="9" t="str">
        <f>IF(N2555="FBA","主营产品",IF(N2555="专线","专线",LOOKUP(1,0/((G2555&gt;=提成标准!D:D)*(G2555&lt;提成标准!E:E)),提成标准!C:C)))</f>
        <v>快递大货</v>
      </c>
      <c r="D2555" s="9">
        <f t="shared" si="124"/>
        <v>65</v>
      </c>
      <c r="E2555" s="9">
        <f>_xlfn.XLOOKUP(C2555,提成标准!C:C,提成标准!H:H,"")</f>
        <v>0.1</v>
      </c>
      <c r="F2555" s="9">
        <f t="shared" si="125"/>
        <v>6.5</v>
      </c>
      <c r="G2555" s="9">
        <f>_xlfn.XLOOKUP(I2555,过机服务商重量差!A:A,过机服务商重量差!L:L)</f>
        <v>65</v>
      </c>
      <c r="H2555" s="9" t="str">
        <f ca="1">IFERROR(LOOKUP(1,0/((B2555=名单!B:B)*(VALUE(AY2555)&gt;=名单!E:E)*(VALUE(AY2555)&lt;=名单!G:G)*(AA2555="正常走货")),名单!H:H),"否")</f>
        <v>否</v>
      </c>
      <c r="I2555" s="64" t="s">
        <v>7701</v>
      </c>
      <c r="J2555" s="64" t="s">
        <v>7703</v>
      </c>
      <c r="L2555" s="65" t="s">
        <v>51</v>
      </c>
      <c r="N2555" s="64" t="s">
        <v>18</v>
      </c>
      <c r="O2555" s="66"/>
      <c r="P2555" s="66"/>
      <c r="T2555" s="66"/>
      <c r="U2555" s="65" t="s">
        <v>116</v>
      </c>
      <c r="V2555" s="65" t="s">
        <v>14385</v>
      </c>
      <c r="W2555" s="66"/>
      <c r="Y2555" s="66"/>
      <c r="Z2555" s="66"/>
      <c r="AA2555" s="65" t="s">
        <v>14382</v>
      </c>
      <c r="AQ2555" s="64">
        <v>97.5</v>
      </c>
      <c r="AV2555" s="66"/>
      <c r="AW2555" s="66"/>
      <c r="AX2555" s="66"/>
      <c r="AY2555" s="67" t="s">
        <v>16952</v>
      </c>
      <c r="BE2555" s="66"/>
      <c r="BF2555" s="66"/>
    </row>
    <row r="2556" spans="1:58">
      <c r="A2556" s="9" t="str">
        <f t="shared" si="126"/>
        <v>2026-01</v>
      </c>
      <c r="B2556" s="9" t="str">
        <f>_xlfn.XLOOKUP(I2556,过机服务商重量差!A:A,过机服务商重量差!G:G)</f>
        <v>风清扬</v>
      </c>
      <c r="C2556" s="9" t="str">
        <f>IF(N2556="FBA","主营产品",IF(N2556="专线","专线",LOOKUP(1,0/((G2556&gt;=提成标准!D:D)*(G2556&lt;提成标准!E:E)),提成标准!C:C)))</f>
        <v>快递大货</v>
      </c>
      <c r="D2556" s="9">
        <f t="shared" si="124"/>
        <v>204</v>
      </c>
      <c r="E2556" s="9">
        <f>_xlfn.XLOOKUP(C2556,提成标准!C:C,提成标准!H:H,"")</f>
        <v>0.1</v>
      </c>
      <c r="F2556" s="9">
        <f t="shared" si="125"/>
        <v>20.4</v>
      </c>
      <c r="G2556" s="9">
        <f>_xlfn.XLOOKUP(I2556,过机服务商重量差!A:A,过机服务商重量差!L:L)</f>
        <v>204</v>
      </c>
      <c r="H2556" s="9" t="str">
        <f ca="1">IFERROR(LOOKUP(1,0/((B2556=名单!B:B)*(VALUE(AY2556)&gt;=名单!E:E)*(VALUE(AY2556)&lt;=名单!G:G)*(AA2556="正常走货")),名单!H:H),"否")</f>
        <v>否</v>
      </c>
      <c r="I2556" s="64" t="s">
        <v>7704</v>
      </c>
      <c r="J2556" s="64" t="s">
        <v>7706</v>
      </c>
      <c r="L2556" s="65" t="s">
        <v>967</v>
      </c>
      <c r="N2556" s="64" t="s">
        <v>18</v>
      </c>
      <c r="O2556" s="66"/>
      <c r="P2556" s="66"/>
      <c r="T2556" s="66"/>
      <c r="U2556" s="65" t="s">
        <v>223</v>
      </c>
      <c r="V2556" s="65" t="s">
        <v>14413</v>
      </c>
      <c r="W2556" s="66"/>
      <c r="Y2556" s="66"/>
      <c r="Z2556" s="66"/>
      <c r="AA2556" s="65" t="s">
        <v>14382</v>
      </c>
      <c r="AQ2556" s="64">
        <v>204</v>
      </c>
      <c r="AU2556" s="66"/>
      <c r="AV2556" s="66"/>
      <c r="AW2556" s="66"/>
      <c r="AX2556" s="66"/>
      <c r="AY2556" s="67" t="s">
        <v>16953</v>
      </c>
      <c r="BE2556" s="66"/>
    </row>
    <row r="2557" spans="1:58">
      <c r="A2557" s="9" t="str">
        <f t="shared" si="126"/>
        <v>2026-01</v>
      </c>
      <c r="B2557" s="9" t="str">
        <f>_xlfn.XLOOKUP(I2557,过机服务商重量差!A:A,过机服务商重量差!G:G)</f>
        <v>玉麒麟</v>
      </c>
      <c r="C2557" s="9" t="str">
        <f>IF(N2557="FBA","主营产品",IF(N2557="专线","专线",LOOKUP(1,0/((G2557&gt;=提成标准!D:D)*(G2557&lt;提成标准!E:E)),提成标准!C:C)))</f>
        <v>快递小货</v>
      </c>
      <c r="D2557" s="9">
        <f t="shared" ref="D2557:D2620" si="127">IF(C2557="快递小货",1,IF(C2557="主营产品",0,G2557))</f>
        <v>1</v>
      </c>
      <c r="E2557" s="9">
        <f>_xlfn.XLOOKUP(C2557,提成标准!C:C,提成标准!H:H,"")</f>
        <v>2</v>
      </c>
      <c r="F2557" s="9">
        <f t="shared" ref="F2557:F2620" si="128">D2557*E2557</f>
        <v>2</v>
      </c>
      <c r="G2557" s="9">
        <f>_xlfn.XLOOKUP(I2557,过机服务商重量差!A:A,过机服务商重量差!L:L)</f>
        <v>5.5</v>
      </c>
      <c r="H2557" s="9" t="str">
        <f ca="1">IFERROR(LOOKUP(1,0/((B2557=名单!B:B)*(VALUE(AY2557)&gt;=名单!E:E)*(VALUE(AY2557)&lt;=名单!G:G)*(AA2557="正常走货")),名单!H:H),"否")</f>
        <v>否</v>
      </c>
      <c r="I2557" s="64" t="s">
        <v>7707</v>
      </c>
      <c r="J2557" s="64" t="s">
        <v>7709</v>
      </c>
      <c r="L2557" s="65" t="s">
        <v>17</v>
      </c>
      <c r="N2557" s="64" t="s">
        <v>18</v>
      </c>
      <c r="O2557" s="66"/>
      <c r="P2557" s="66"/>
      <c r="T2557" s="66"/>
      <c r="U2557" s="65" t="s">
        <v>79</v>
      </c>
      <c r="V2557" s="65" t="s">
        <v>14381</v>
      </c>
      <c r="W2557" s="66"/>
      <c r="Y2557" s="66"/>
      <c r="Z2557" s="66"/>
      <c r="AA2557" s="65" t="s">
        <v>14382</v>
      </c>
      <c r="AQ2557" s="64">
        <v>56.1</v>
      </c>
      <c r="AV2557" s="66"/>
      <c r="AX2557" s="66"/>
      <c r="AY2557" s="67" t="s">
        <v>16954</v>
      </c>
      <c r="BC2557" s="66"/>
      <c r="BE2557" s="66"/>
      <c r="BF2557" s="66"/>
    </row>
    <row r="2558" spans="1:58">
      <c r="A2558" s="9" t="str">
        <f t="shared" si="126"/>
        <v>2026-01</v>
      </c>
      <c r="B2558" s="9" t="str">
        <f>_xlfn.XLOOKUP(I2558,过机服务商重量差!A:A,过机服务商重量差!G:G)</f>
        <v>风清扬</v>
      </c>
      <c r="C2558" s="9" t="str">
        <f>IF(N2558="FBA","主营产品",IF(N2558="专线","专线",LOOKUP(1,0/((G2558&gt;=提成标准!D:D)*(G2558&lt;提成标准!E:E)),提成标准!C:C)))</f>
        <v>快递大货</v>
      </c>
      <c r="D2558" s="9">
        <f t="shared" si="127"/>
        <v>26</v>
      </c>
      <c r="E2558" s="9">
        <f>_xlfn.XLOOKUP(C2558,提成标准!C:C,提成标准!H:H,"")</f>
        <v>0.1</v>
      </c>
      <c r="F2558" s="9">
        <f t="shared" si="128"/>
        <v>2.6</v>
      </c>
      <c r="G2558" s="9">
        <f>_xlfn.XLOOKUP(I2558,过机服务商重量差!A:A,过机服务商重量差!L:L)</f>
        <v>26</v>
      </c>
      <c r="H2558" s="9" t="str">
        <f ca="1">IFERROR(LOOKUP(1,0/((B2558=名单!B:B)*(VALUE(AY2558)&gt;=名单!E:E)*(VALUE(AY2558)&lt;=名单!G:G)*(AA2558="正常走货")),名单!H:H),"否")</f>
        <v>否</v>
      </c>
      <c r="I2558" s="64" t="s">
        <v>7710</v>
      </c>
      <c r="J2558" s="64" t="s">
        <v>36</v>
      </c>
      <c r="L2558" s="65" t="s">
        <v>6531</v>
      </c>
      <c r="N2558" s="64" t="s">
        <v>18</v>
      </c>
      <c r="O2558" s="66"/>
      <c r="P2558" s="66"/>
      <c r="T2558" s="66"/>
      <c r="U2558" s="65" t="s">
        <v>7712</v>
      </c>
      <c r="V2558" s="65" t="s">
        <v>14389</v>
      </c>
      <c r="W2558" s="66"/>
      <c r="Y2558" s="66"/>
      <c r="Z2558" s="66"/>
      <c r="AA2558" s="65" t="s">
        <v>14437</v>
      </c>
      <c r="AQ2558" s="64">
        <v>0</v>
      </c>
      <c r="AU2558" s="66"/>
      <c r="AV2558" s="66"/>
      <c r="AW2558" s="66"/>
      <c r="AX2558" s="66"/>
      <c r="AY2558" s="67" t="s">
        <v>16955</v>
      </c>
      <c r="BC2558" s="66"/>
      <c r="BE2558" s="66"/>
    </row>
    <row r="2559" spans="1:58">
      <c r="A2559" s="9" t="str">
        <f t="shared" si="126"/>
        <v>2026-01</v>
      </c>
      <c r="B2559" s="9" t="str">
        <f>_xlfn.XLOOKUP(I2559,过机服务商重量差!A:A,过机服务商重量差!G:G)</f>
        <v>玉麒麟</v>
      </c>
      <c r="C2559" s="9" t="str">
        <f>IF(N2559="FBA","主营产品",IF(N2559="专线","专线",LOOKUP(1,0/((G2559&gt;=提成标准!D:D)*(G2559&lt;提成标准!E:E)),提成标准!C:C)))</f>
        <v>快递小货</v>
      </c>
      <c r="D2559" s="9">
        <f t="shared" si="127"/>
        <v>1</v>
      </c>
      <c r="E2559" s="9">
        <f>_xlfn.XLOOKUP(C2559,提成标准!C:C,提成标准!H:H,"")</f>
        <v>2</v>
      </c>
      <c r="F2559" s="9">
        <f t="shared" si="128"/>
        <v>2</v>
      </c>
      <c r="G2559" s="9">
        <f>_xlfn.XLOOKUP(I2559,过机服务商重量差!A:A,过机服务商重量差!L:L)</f>
        <v>4</v>
      </c>
      <c r="H2559" s="9" t="str">
        <f ca="1">IFERROR(LOOKUP(1,0/((B2559=名单!B:B)*(VALUE(AY2559)&gt;=名单!E:E)*(VALUE(AY2559)&lt;=名单!G:G)*(AA2559="正常走货")),名单!H:H),"否")</f>
        <v>否</v>
      </c>
      <c r="I2559" s="64" t="s">
        <v>7713</v>
      </c>
      <c r="J2559" s="64" t="s">
        <v>7715</v>
      </c>
      <c r="L2559" s="65" t="s">
        <v>17</v>
      </c>
      <c r="N2559" s="64" t="s">
        <v>18</v>
      </c>
      <c r="O2559" s="66"/>
      <c r="P2559" s="66"/>
      <c r="T2559" s="66"/>
      <c r="U2559" s="65" t="s">
        <v>199</v>
      </c>
      <c r="V2559" s="65" t="s">
        <v>14442</v>
      </c>
      <c r="W2559" s="66"/>
      <c r="Y2559" s="66"/>
      <c r="Z2559" s="66"/>
      <c r="AA2559" s="65" t="s">
        <v>14382</v>
      </c>
      <c r="AQ2559" s="64">
        <v>143.2</v>
      </c>
      <c r="AV2559" s="66"/>
      <c r="AW2559" s="66"/>
      <c r="AX2559" s="66"/>
      <c r="AY2559" s="67" t="s">
        <v>16956</v>
      </c>
      <c r="BC2559" s="66"/>
      <c r="BE2559" s="66"/>
    </row>
    <row r="2560" spans="1:58">
      <c r="A2560" s="9" t="str">
        <f t="shared" si="126"/>
        <v>2026-01</v>
      </c>
      <c r="B2560" s="9" t="str">
        <f>_xlfn.XLOOKUP(I2560,过机服务商重量差!A:A,过机服务商重量差!G:G)</f>
        <v>玉麒麟</v>
      </c>
      <c r="C2560" s="9" t="str">
        <f>IF(N2560="FBA","主营产品",IF(N2560="专线","专线",LOOKUP(1,0/((G2560&gt;=提成标准!D:D)*(G2560&lt;提成标准!E:E)),提成标准!C:C)))</f>
        <v>快递小货</v>
      </c>
      <c r="D2560" s="9">
        <f t="shared" si="127"/>
        <v>1</v>
      </c>
      <c r="E2560" s="9">
        <f>_xlfn.XLOOKUP(C2560,提成标准!C:C,提成标准!H:H,"")</f>
        <v>2</v>
      </c>
      <c r="F2560" s="9">
        <f t="shared" si="128"/>
        <v>2</v>
      </c>
      <c r="G2560" s="9">
        <f>_xlfn.XLOOKUP(I2560,过机服务商重量差!A:A,过机服务商重量差!L:L)</f>
        <v>6.5</v>
      </c>
      <c r="H2560" s="9" t="str">
        <f ca="1">IFERROR(LOOKUP(1,0/((B2560=名单!B:B)*(VALUE(AY2560)&gt;=名单!E:E)*(VALUE(AY2560)&lt;=名单!G:G)*(AA2560="正常走货")),名单!H:H),"否")</f>
        <v>否</v>
      </c>
      <c r="I2560" s="64" t="s">
        <v>7716</v>
      </c>
      <c r="J2560" s="64" t="s">
        <v>7718</v>
      </c>
      <c r="L2560" s="65" t="s">
        <v>17</v>
      </c>
      <c r="N2560" s="64" t="s">
        <v>18</v>
      </c>
      <c r="O2560" s="66"/>
      <c r="P2560" s="66"/>
      <c r="T2560" s="66"/>
      <c r="U2560" s="65" t="s">
        <v>2305</v>
      </c>
      <c r="V2560" s="65" t="s">
        <v>14413</v>
      </c>
      <c r="W2560" s="66"/>
      <c r="Y2560" s="66"/>
      <c r="Z2560" s="66"/>
      <c r="AA2560" s="65" t="s">
        <v>14382</v>
      </c>
      <c r="AQ2560" s="64">
        <v>128.7</v>
      </c>
      <c r="AU2560" s="66"/>
      <c r="AV2560" s="66"/>
      <c r="AW2560" s="66"/>
      <c r="AX2560" s="66"/>
      <c r="AY2560" s="67" t="s">
        <v>16957</v>
      </c>
      <c r="BC2560" s="66"/>
      <c r="BE2560" s="66"/>
    </row>
    <row r="2561" spans="1:58">
      <c r="A2561" s="9" t="str">
        <f t="shared" si="126"/>
        <v>2026-01</v>
      </c>
      <c r="B2561" s="9" t="str">
        <f>_xlfn.XLOOKUP(I2561,过机服务商重量差!A:A,过机服务商重量差!G:G)</f>
        <v>玉麒麟</v>
      </c>
      <c r="C2561" s="9" t="str">
        <f>IF(N2561="FBA","主营产品",IF(N2561="专线","专线",LOOKUP(1,0/((G2561&gt;=提成标准!D:D)*(G2561&lt;提成标准!E:E)),提成标准!C:C)))</f>
        <v>快递大货</v>
      </c>
      <c r="D2561" s="9">
        <f t="shared" si="127"/>
        <v>72</v>
      </c>
      <c r="E2561" s="9">
        <f>_xlfn.XLOOKUP(C2561,提成标准!C:C,提成标准!H:H,"")</f>
        <v>0.1</v>
      </c>
      <c r="F2561" s="9">
        <f t="shared" si="128"/>
        <v>7.2</v>
      </c>
      <c r="G2561" s="9">
        <f>_xlfn.XLOOKUP(I2561,过机服务商重量差!A:A,过机服务商重量差!L:L)</f>
        <v>72</v>
      </c>
      <c r="H2561" s="9" t="str">
        <f ca="1">IFERROR(LOOKUP(1,0/((B2561=名单!B:B)*(VALUE(AY2561)&gt;=名单!E:E)*(VALUE(AY2561)&lt;=名单!G:G)*(AA2561="正常走货")),名单!H:H),"否")</f>
        <v>否</v>
      </c>
      <c r="I2561" s="64" t="s">
        <v>7719</v>
      </c>
      <c r="J2561" s="64" t="s">
        <v>7721</v>
      </c>
      <c r="L2561" s="65" t="s">
        <v>17</v>
      </c>
      <c r="N2561" s="64" t="s">
        <v>18</v>
      </c>
      <c r="O2561" s="66"/>
      <c r="P2561" s="66"/>
      <c r="T2561" s="66"/>
      <c r="U2561" s="65" t="s">
        <v>558</v>
      </c>
      <c r="V2561" s="65" t="s">
        <v>14413</v>
      </c>
      <c r="W2561" s="66"/>
      <c r="Y2561" s="66"/>
      <c r="Z2561" s="66"/>
      <c r="AA2561" s="65" t="s">
        <v>14382</v>
      </c>
      <c r="AQ2561" s="64">
        <v>206.56</v>
      </c>
      <c r="AV2561" s="66"/>
      <c r="AX2561" s="66"/>
      <c r="AY2561" s="67" t="s">
        <v>16958</v>
      </c>
      <c r="BC2561" s="66"/>
      <c r="BE2561" s="66"/>
      <c r="BF2561" s="66"/>
    </row>
    <row r="2562" spans="1:58">
      <c r="A2562" s="9" t="str">
        <f t="shared" si="126"/>
        <v>2026-01</v>
      </c>
      <c r="B2562" s="9" t="str">
        <f>_xlfn.XLOOKUP(I2562,过机服务商重量差!A:A,过机服务商重量差!G:G)</f>
        <v>007</v>
      </c>
      <c r="C2562" s="9" t="str">
        <f>IF(N2562="FBA","主营产品",IF(N2562="专线","专线",LOOKUP(1,0/((G2562&gt;=提成标准!D:D)*(G2562&lt;提成标准!E:E)),提成标准!C:C)))</f>
        <v>快递大货</v>
      </c>
      <c r="D2562" s="9">
        <f t="shared" si="127"/>
        <v>55</v>
      </c>
      <c r="E2562" s="9">
        <f>_xlfn.XLOOKUP(C2562,提成标准!C:C,提成标准!H:H,"")</f>
        <v>0.1</v>
      </c>
      <c r="F2562" s="9">
        <f t="shared" si="128"/>
        <v>5.5</v>
      </c>
      <c r="G2562" s="9">
        <f>_xlfn.XLOOKUP(I2562,过机服务商重量差!A:A,过机服务商重量差!L:L)</f>
        <v>55</v>
      </c>
      <c r="H2562" s="9" t="str">
        <f ca="1">IFERROR(LOOKUP(1,0/((B2562=名单!B:B)*(VALUE(AY2562)&gt;=名单!E:E)*(VALUE(AY2562)&lt;=名单!G:G)*(AA2562="正常走货")),名单!H:H),"否")</f>
        <v>否</v>
      </c>
      <c r="I2562" s="64" t="s">
        <v>7722</v>
      </c>
      <c r="J2562" s="64" t="s">
        <v>7724</v>
      </c>
      <c r="L2562" s="65" t="s">
        <v>168</v>
      </c>
      <c r="N2562" s="64" t="s">
        <v>18</v>
      </c>
      <c r="O2562" s="66"/>
      <c r="P2562" s="66"/>
      <c r="T2562" s="66"/>
      <c r="U2562" s="65" t="s">
        <v>1262</v>
      </c>
      <c r="V2562" s="65" t="s">
        <v>14385</v>
      </c>
      <c r="W2562" s="66"/>
      <c r="Y2562" s="66"/>
      <c r="Z2562" s="66"/>
      <c r="AA2562" s="65" t="s">
        <v>14382</v>
      </c>
      <c r="AQ2562" s="64">
        <v>770</v>
      </c>
      <c r="AV2562" s="66"/>
      <c r="AX2562" s="66"/>
      <c r="AY2562" s="67" t="s">
        <v>16959</v>
      </c>
      <c r="BE2562" s="66"/>
    </row>
    <row r="2563" spans="1:58">
      <c r="A2563" s="9" t="str">
        <f t="shared" si="126"/>
        <v>2026-01</v>
      </c>
      <c r="B2563" s="9" t="str">
        <f>_xlfn.XLOOKUP(I2563,过机服务商重量差!A:A,过机服务商重量差!G:G)</f>
        <v>007</v>
      </c>
      <c r="C2563" s="9" t="str">
        <f>IF(N2563="FBA","主营产品",IF(N2563="专线","专线",LOOKUP(1,0/((G2563&gt;=提成标准!D:D)*(G2563&lt;提成标准!E:E)),提成标准!C:C)))</f>
        <v>快递大货</v>
      </c>
      <c r="D2563" s="9">
        <f t="shared" si="127"/>
        <v>32</v>
      </c>
      <c r="E2563" s="9">
        <f>_xlfn.XLOOKUP(C2563,提成标准!C:C,提成标准!H:H,"")</f>
        <v>0.1</v>
      </c>
      <c r="F2563" s="9">
        <f t="shared" si="128"/>
        <v>3.2</v>
      </c>
      <c r="G2563" s="9">
        <f>_xlfn.XLOOKUP(I2563,过机服务商重量差!A:A,过机服务商重量差!L:L)</f>
        <v>32</v>
      </c>
      <c r="H2563" s="9" t="str">
        <f ca="1">IFERROR(LOOKUP(1,0/((B2563=名单!B:B)*(VALUE(AY2563)&gt;=名单!E:E)*(VALUE(AY2563)&lt;=名单!G:G)*(AA2563="正常走货")),名单!H:H),"否")</f>
        <v>否</v>
      </c>
      <c r="I2563" s="64" t="s">
        <v>7725</v>
      </c>
      <c r="J2563" s="64" t="s">
        <v>7727</v>
      </c>
      <c r="L2563" s="65" t="s">
        <v>266</v>
      </c>
      <c r="N2563" s="64" t="s">
        <v>18</v>
      </c>
      <c r="O2563" s="66"/>
      <c r="P2563" s="66"/>
      <c r="T2563" s="66"/>
      <c r="U2563" s="65" t="s">
        <v>1262</v>
      </c>
      <c r="V2563" s="65" t="s">
        <v>14385</v>
      </c>
      <c r="W2563" s="66"/>
      <c r="Y2563" s="66"/>
      <c r="Z2563" s="66"/>
      <c r="AA2563" s="65" t="s">
        <v>14382</v>
      </c>
      <c r="AQ2563" s="64">
        <v>435.2</v>
      </c>
      <c r="AV2563" s="66"/>
      <c r="AX2563" s="66"/>
      <c r="AY2563" s="67" t="s">
        <v>16960</v>
      </c>
      <c r="BC2563" s="66"/>
      <c r="BE2563" s="66"/>
    </row>
    <row r="2564" spans="1:58">
      <c r="A2564" s="9" t="str">
        <f t="shared" si="126"/>
        <v>2026-01</v>
      </c>
      <c r="B2564" s="9" t="str">
        <f>_xlfn.XLOOKUP(I2564,过机服务商重量差!A:A,过机服务商重量差!G:G)</f>
        <v>风清扬</v>
      </c>
      <c r="C2564" s="9" t="str">
        <f>IF(N2564="FBA","主营产品",IF(N2564="专线","专线",LOOKUP(1,0/((G2564&gt;=提成标准!D:D)*(G2564&lt;提成标准!E:E)),提成标准!C:C)))</f>
        <v>快递大货</v>
      </c>
      <c r="D2564" s="9">
        <f t="shared" si="127"/>
        <v>150</v>
      </c>
      <c r="E2564" s="9">
        <f>_xlfn.XLOOKUP(C2564,提成标准!C:C,提成标准!H:H,"")</f>
        <v>0.1</v>
      </c>
      <c r="F2564" s="9">
        <f t="shared" si="128"/>
        <v>15</v>
      </c>
      <c r="G2564" s="9">
        <f>_xlfn.XLOOKUP(I2564,过机服务商重量差!A:A,过机服务商重量差!L:L)</f>
        <v>150</v>
      </c>
      <c r="H2564" s="9" t="str">
        <f ca="1">IFERROR(LOOKUP(1,0/((B2564=名单!B:B)*(VALUE(AY2564)&gt;=名单!E:E)*(VALUE(AY2564)&lt;=名单!G:G)*(AA2564="正常走货")),名单!H:H),"否")</f>
        <v>否</v>
      </c>
      <c r="I2564" s="64" t="s">
        <v>7728</v>
      </c>
      <c r="J2564" s="64" t="s">
        <v>7730</v>
      </c>
      <c r="L2564" s="64" t="s">
        <v>51</v>
      </c>
      <c r="N2564" s="64" t="s">
        <v>18</v>
      </c>
      <c r="O2564" s="66"/>
      <c r="P2564" s="66"/>
      <c r="T2564" s="66"/>
      <c r="U2564" s="65" t="s">
        <v>116</v>
      </c>
      <c r="V2564" s="65" t="s">
        <v>14385</v>
      </c>
      <c r="W2564" s="66"/>
      <c r="Y2564" s="66"/>
      <c r="Z2564" s="66"/>
      <c r="AA2564" s="65" t="s">
        <v>14382</v>
      </c>
      <c r="AQ2564" s="64">
        <v>255</v>
      </c>
      <c r="AU2564" s="66"/>
      <c r="AV2564" s="66"/>
      <c r="AX2564" s="66"/>
      <c r="AY2564" s="67" t="s">
        <v>16961</v>
      </c>
      <c r="BE2564" s="66"/>
      <c r="BF2564" s="66"/>
    </row>
    <row r="2565" spans="1:58">
      <c r="A2565" s="9" t="str">
        <f t="shared" si="126"/>
        <v>2026-01</v>
      </c>
      <c r="B2565" s="9" t="str">
        <f>_xlfn.XLOOKUP(I2565,过机服务商重量差!A:A,过机服务商重量差!G:G)</f>
        <v>007</v>
      </c>
      <c r="C2565" s="9" t="str">
        <f>IF(N2565="FBA","主营产品",IF(N2565="专线","专线",LOOKUP(1,0/((G2565&gt;=提成标准!D:D)*(G2565&lt;提成标准!E:E)),提成标准!C:C)))</f>
        <v>快递大货</v>
      </c>
      <c r="D2565" s="9">
        <f t="shared" si="127"/>
        <v>112</v>
      </c>
      <c r="E2565" s="9">
        <f>_xlfn.XLOOKUP(C2565,提成标准!C:C,提成标准!H:H,"")</f>
        <v>0.1</v>
      </c>
      <c r="F2565" s="9">
        <f t="shared" si="128"/>
        <v>11.2</v>
      </c>
      <c r="G2565" s="9">
        <f>_xlfn.XLOOKUP(I2565,过机服务商重量差!A:A,过机服务商重量差!L:L)</f>
        <v>112</v>
      </c>
      <c r="H2565" s="9" t="str">
        <f ca="1">IFERROR(LOOKUP(1,0/((B2565=名单!B:B)*(VALUE(AY2565)&gt;=名单!E:E)*(VALUE(AY2565)&lt;=名单!G:G)*(AA2565="正常走货")),名单!H:H),"否")</f>
        <v>否</v>
      </c>
      <c r="I2565" s="64" t="s">
        <v>7731</v>
      </c>
      <c r="J2565" s="64" t="s">
        <v>7733</v>
      </c>
      <c r="L2565" s="65" t="s">
        <v>266</v>
      </c>
      <c r="N2565" s="64" t="s">
        <v>18</v>
      </c>
      <c r="O2565" s="66"/>
      <c r="P2565" s="66"/>
      <c r="T2565" s="66"/>
      <c r="U2565" s="65" t="s">
        <v>20</v>
      </c>
      <c r="V2565" s="65" t="s">
        <v>14381</v>
      </c>
      <c r="W2565" s="66"/>
      <c r="Y2565" s="66"/>
      <c r="Z2565" s="66"/>
      <c r="AA2565" s="65" t="s">
        <v>14382</v>
      </c>
      <c r="AQ2565" s="64">
        <v>1567.2</v>
      </c>
      <c r="AU2565" s="66"/>
      <c r="AV2565" s="66"/>
      <c r="AW2565" s="66"/>
      <c r="AX2565" s="66"/>
      <c r="AY2565" s="67" t="s">
        <v>16962</v>
      </c>
      <c r="BE2565" s="66"/>
    </row>
    <row r="2566" spans="1:58">
      <c r="A2566" s="9" t="str">
        <f t="shared" si="126"/>
        <v>2026-01</v>
      </c>
      <c r="B2566" s="9" t="str">
        <f>_xlfn.XLOOKUP(I2566,过机服务商重量差!A:A,过机服务商重量差!G:G)</f>
        <v>无崖子</v>
      </c>
      <c r="C2566" s="9" t="str">
        <f>IF(N2566="FBA","主营产品",IF(N2566="专线","专线",LOOKUP(1,0/((G2566&gt;=提成标准!D:D)*(G2566&lt;提成标准!E:E)),提成标准!C:C)))</f>
        <v>快递大货</v>
      </c>
      <c r="D2566" s="9">
        <f t="shared" si="127"/>
        <v>21.5</v>
      </c>
      <c r="E2566" s="9">
        <f>_xlfn.XLOOKUP(C2566,提成标准!C:C,提成标准!H:H,"")</f>
        <v>0.1</v>
      </c>
      <c r="F2566" s="9">
        <f t="shared" si="128"/>
        <v>2.15</v>
      </c>
      <c r="G2566" s="9">
        <f>_xlfn.XLOOKUP(I2566,过机服务商重量差!A:A,过机服务商重量差!L:L)</f>
        <v>21.5</v>
      </c>
      <c r="H2566" s="9" t="str">
        <f ca="1">IFERROR(LOOKUP(1,0/((B2566=名单!B:B)*(VALUE(AY2566)&gt;=名单!E:E)*(VALUE(AY2566)&lt;=名单!G:G)*(AA2566="正常走货")),名单!H:H),"否")</f>
        <v>是</v>
      </c>
      <c r="I2566" s="64" t="s">
        <v>7734</v>
      </c>
      <c r="J2566" s="64" t="s">
        <v>7736</v>
      </c>
      <c r="L2566" s="65" t="s">
        <v>728</v>
      </c>
      <c r="N2566" s="64" t="s">
        <v>18</v>
      </c>
      <c r="O2566" s="66"/>
      <c r="P2566" s="66"/>
      <c r="T2566" s="66"/>
      <c r="U2566" s="65" t="s">
        <v>20</v>
      </c>
      <c r="V2566" s="64" t="s">
        <v>14381</v>
      </c>
      <c r="W2566" s="66"/>
      <c r="Y2566" s="66"/>
      <c r="Z2566" s="66"/>
      <c r="AA2566" s="65" t="s">
        <v>14382</v>
      </c>
      <c r="AQ2566" s="64">
        <v>248</v>
      </c>
      <c r="AU2566" s="66"/>
      <c r="AV2566" s="66"/>
      <c r="AW2566" s="66"/>
      <c r="AX2566" s="66"/>
      <c r="AY2566" s="67" t="s">
        <v>16963</v>
      </c>
      <c r="BE2566" s="66"/>
    </row>
    <row r="2567" spans="1:58">
      <c r="A2567" s="9" t="str">
        <f t="shared" si="126"/>
        <v>2026-01</v>
      </c>
      <c r="B2567" s="9" t="str">
        <f>_xlfn.XLOOKUP(I2567,过机服务商重量差!A:A,过机服务商重量差!G:G)</f>
        <v>无崖子</v>
      </c>
      <c r="C2567" s="9" t="str">
        <f>IF(N2567="FBA","主营产品",IF(N2567="专线","专线",LOOKUP(1,0/((G2567&gt;=提成标准!D:D)*(G2567&lt;提成标准!E:E)),提成标准!C:C)))</f>
        <v>快递小货</v>
      </c>
      <c r="D2567" s="9">
        <f t="shared" si="127"/>
        <v>1</v>
      </c>
      <c r="E2567" s="9">
        <f>_xlfn.XLOOKUP(C2567,提成标准!C:C,提成标准!H:H,"")</f>
        <v>2</v>
      </c>
      <c r="F2567" s="9">
        <f t="shared" si="128"/>
        <v>2</v>
      </c>
      <c r="G2567" s="9">
        <f>_xlfn.XLOOKUP(I2567,过机服务商重量差!A:A,过机服务商重量差!L:L)</f>
        <v>11</v>
      </c>
      <c r="H2567" s="9" t="str">
        <f ca="1">IFERROR(LOOKUP(1,0/((B2567=名单!B:B)*(VALUE(AY2567)&gt;=名单!E:E)*(VALUE(AY2567)&lt;=名单!G:G)*(AA2567="正常走货")),名单!H:H),"否")</f>
        <v>是</v>
      </c>
      <c r="I2567" s="64" t="s">
        <v>7737</v>
      </c>
      <c r="J2567" s="64" t="s">
        <v>7739</v>
      </c>
      <c r="L2567" s="65" t="s">
        <v>539</v>
      </c>
      <c r="N2567" s="64" t="s">
        <v>18</v>
      </c>
      <c r="O2567" s="66"/>
      <c r="P2567" s="66"/>
      <c r="T2567" s="66"/>
      <c r="U2567" s="65" t="s">
        <v>20</v>
      </c>
      <c r="V2567" s="65" t="s">
        <v>14381</v>
      </c>
      <c r="W2567" s="66"/>
      <c r="Y2567" s="66"/>
      <c r="Z2567" s="66"/>
      <c r="AA2567" s="65" t="s">
        <v>14382</v>
      </c>
      <c r="AQ2567" s="64">
        <v>196.26</v>
      </c>
      <c r="AV2567" s="66"/>
      <c r="AX2567" s="66"/>
      <c r="AY2567" s="67" t="s">
        <v>16964</v>
      </c>
      <c r="BE2567" s="66"/>
    </row>
    <row r="2568" spans="1:58">
      <c r="A2568" s="9" t="str">
        <f t="shared" si="126"/>
        <v>2026-01</v>
      </c>
      <c r="B2568" s="9" t="str">
        <f>_xlfn.XLOOKUP(I2568,过机服务商重量差!A:A,过机服务商重量差!G:G)</f>
        <v>玉麒麟</v>
      </c>
      <c r="C2568" s="9" t="str">
        <f>IF(N2568="FBA","主营产品",IF(N2568="专线","专线",LOOKUP(1,0/((G2568&gt;=提成标准!D:D)*(G2568&lt;提成标准!E:E)),提成标准!C:C)))</f>
        <v>快递小货</v>
      </c>
      <c r="D2568" s="9">
        <f t="shared" si="127"/>
        <v>1</v>
      </c>
      <c r="E2568" s="9">
        <f>_xlfn.XLOOKUP(C2568,提成标准!C:C,提成标准!H:H,"")</f>
        <v>2</v>
      </c>
      <c r="F2568" s="9">
        <f t="shared" si="128"/>
        <v>2</v>
      </c>
      <c r="G2568" s="9">
        <f>_xlfn.XLOOKUP(I2568,过机服务商重量差!A:A,过机服务商重量差!L:L)</f>
        <v>1</v>
      </c>
      <c r="H2568" s="9" t="str">
        <f ca="1">IFERROR(LOOKUP(1,0/((B2568=名单!B:B)*(VALUE(AY2568)&gt;=名单!E:E)*(VALUE(AY2568)&lt;=名单!G:G)*(AA2568="正常走货")),名单!H:H),"否")</f>
        <v>否</v>
      </c>
      <c r="I2568" s="64" t="s">
        <v>7740</v>
      </c>
      <c r="J2568" s="64" t="s">
        <v>7742</v>
      </c>
      <c r="L2568" s="65" t="s">
        <v>17</v>
      </c>
      <c r="N2568" s="64" t="s">
        <v>18</v>
      </c>
      <c r="O2568" s="66"/>
      <c r="P2568" s="66"/>
      <c r="T2568" s="66"/>
      <c r="U2568" s="65" t="s">
        <v>398</v>
      </c>
      <c r="V2568" s="65" t="s">
        <v>14385</v>
      </c>
      <c r="W2568" s="66"/>
      <c r="Y2568" s="66"/>
      <c r="Z2568" s="66"/>
      <c r="AA2568" s="65" t="s">
        <v>14382</v>
      </c>
      <c r="AB2568" s="66"/>
      <c r="AQ2568" s="64">
        <v>34.01</v>
      </c>
      <c r="AV2568" s="66"/>
      <c r="AX2568" s="66"/>
      <c r="AY2568" s="67" t="s">
        <v>16965</v>
      </c>
      <c r="BC2568" s="66"/>
      <c r="BE2568" s="66"/>
    </row>
    <row r="2569" spans="1:58">
      <c r="A2569" s="9" t="str">
        <f t="shared" si="126"/>
        <v>2026-01</v>
      </c>
      <c r="B2569" s="9" t="str">
        <f>_xlfn.XLOOKUP(I2569,过机服务商重量差!A:A,过机服务商重量差!G:G)</f>
        <v>玉麒麟</v>
      </c>
      <c r="C2569" s="9" t="str">
        <f>IF(N2569="FBA","主营产品",IF(N2569="专线","专线",LOOKUP(1,0/((G2569&gt;=提成标准!D:D)*(G2569&lt;提成标准!E:E)),提成标准!C:C)))</f>
        <v>快递小货</v>
      </c>
      <c r="D2569" s="9">
        <f t="shared" si="127"/>
        <v>1</v>
      </c>
      <c r="E2569" s="9">
        <f>_xlfn.XLOOKUP(C2569,提成标准!C:C,提成标准!H:H,"")</f>
        <v>2</v>
      </c>
      <c r="F2569" s="9">
        <f t="shared" si="128"/>
        <v>2</v>
      </c>
      <c r="G2569" s="9">
        <f>_xlfn.XLOOKUP(I2569,过机服务商重量差!A:A,过机服务商重量差!L:L)</f>
        <v>2</v>
      </c>
      <c r="H2569" s="9" t="str">
        <f ca="1">IFERROR(LOOKUP(1,0/((B2569=名单!B:B)*(VALUE(AY2569)&gt;=名单!E:E)*(VALUE(AY2569)&lt;=名单!G:G)*(AA2569="正常走货")),名单!H:H),"否")</f>
        <v>否</v>
      </c>
      <c r="I2569" s="64" t="s">
        <v>7743</v>
      </c>
      <c r="J2569" s="64" t="s">
        <v>7745</v>
      </c>
      <c r="L2569" s="65" t="s">
        <v>17</v>
      </c>
      <c r="N2569" s="64" t="s">
        <v>18</v>
      </c>
      <c r="O2569" s="66"/>
      <c r="P2569" s="66"/>
      <c r="T2569" s="66"/>
      <c r="U2569" s="65" t="s">
        <v>145</v>
      </c>
      <c r="V2569" s="65" t="s">
        <v>14410</v>
      </c>
      <c r="W2569" s="66"/>
      <c r="Y2569" s="66"/>
      <c r="Z2569" s="66"/>
      <c r="AA2569" s="65" t="s">
        <v>14382</v>
      </c>
      <c r="AQ2569" s="64">
        <v>61</v>
      </c>
      <c r="AU2569" s="66"/>
      <c r="AV2569" s="66"/>
      <c r="AW2569" s="66"/>
      <c r="AX2569" s="66"/>
      <c r="AY2569" s="67" t="s">
        <v>16966</v>
      </c>
      <c r="BE2569" s="66"/>
    </row>
    <row r="2570" spans="1:58">
      <c r="A2570" s="9" t="str">
        <f t="shared" si="126"/>
        <v>2026-01</v>
      </c>
      <c r="B2570" s="9" t="str">
        <f>_xlfn.XLOOKUP(I2570,过机服务商重量差!A:A,过机服务商重量差!G:G)</f>
        <v>玉麒麟</v>
      </c>
      <c r="C2570" s="9" t="str">
        <f>IF(N2570="FBA","主营产品",IF(N2570="专线","专线",LOOKUP(1,0/((G2570&gt;=提成标准!D:D)*(G2570&lt;提成标准!E:E)),提成标准!C:C)))</f>
        <v>快递小货</v>
      </c>
      <c r="D2570" s="9">
        <f t="shared" si="127"/>
        <v>1</v>
      </c>
      <c r="E2570" s="9">
        <f>_xlfn.XLOOKUP(C2570,提成标准!C:C,提成标准!H:H,"")</f>
        <v>2</v>
      </c>
      <c r="F2570" s="9">
        <f t="shared" si="128"/>
        <v>2</v>
      </c>
      <c r="G2570" s="9">
        <f>_xlfn.XLOOKUP(I2570,过机服务商重量差!A:A,过机服务商重量差!L:L)</f>
        <v>3.5</v>
      </c>
      <c r="H2570" s="9" t="str">
        <f ca="1">IFERROR(LOOKUP(1,0/((B2570=名单!B:B)*(VALUE(AY2570)&gt;=名单!E:E)*(VALUE(AY2570)&lt;=名单!G:G)*(AA2570="正常走货")),名单!H:H),"否")</f>
        <v>否</v>
      </c>
      <c r="I2570" s="64" t="s">
        <v>7746</v>
      </c>
      <c r="J2570" s="64" t="s">
        <v>7748</v>
      </c>
      <c r="L2570" s="65" t="s">
        <v>17</v>
      </c>
      <c r="N2570" s="64" t="s">
        <v>18</v>
      </c>
      <c r="O2570" s="66"/>
      <c r="P2570" s="66"/>
      <c r="T2570" s="66"/>
      <c r="U2570" s="65" t="s">
        <v>152</v>
      </c>
      <c r="V2570" s="65" t="s">
        <v>14385</v>
      </c>
      <c r="W2570" s="66"/>
      <c r="Y2570" s="66"/>
      <c r="Z2570" s="66"/>
      <c r="AA2570" s="65" t="s">
        <v>14382</v>
      </c>
      <c r="AQ2570" s="64">
        <v>70</v>
      </c>
      <c r="AU2570" s="66"/>
      <c r="AV2570" s="66"/>
      <c r="AW2570" s="66"/>
      <c r="AX2570" s="66"/>
      <c r="AY2570" s="67" t="s">
        <v>16967</v>
      </c>
      <c r="BC2570" s="66"/>
      <c r="BE2570" s="66"/>
    </row>
    <row r="2571" spans="1:58">
      <c r="A2571" s="9" t="str">
        <f t="shared" si="126"/>
        <v>2026-01</v>
      </c>
      <c r="B2571" s="9" t="str">
        <f>_xlfn.XLOOKUP(I2571,过机服务商重量差!A:A,过机服务商重量差!G:G)</f>
        <v>风清扬</v>
      </c>
      <c r="C2571" s="9" t="str">
        <f>IF(N2571="FBA","主营产品",IF(N2571="专线","专线",LOOKUP(1,0/((G2571&gt;=提成标准!D:D)*(G2571&lt;提成标准!E:E)),提成标准!C:C)))</f>
        <v>快递小货</v>
      </c>
      <c r="D2571" s="9">
        <f t="shared" si="127"/>
        <v>1</v>
      </c>
      <c r="E2571" s="9">
        <f>_xlfn.XLOOKUP(C2571,提成标准!C:C,提成标准!H:H,"")</f>
        <v>2</v>
      </c>
      <c r="F2571" s="9">
        <f t="shared" si="128"/>
        <v>2</v>
      </c>
      <c r="G2571" s="9">
        <f>_xlfn.XLOOKUP(I2571,过机服务商重量差!A:A,过机服务商重量差!L:L)</f>
        <v>19</v>
      </c>
      <c r="H2571" s="9" t="str">
        <f ca="1">IFERROR(LOOKUP(1,0/((B2571=名单!B:B)*(VALUE(AY2571)&gt;=名单!E:E)*(VALUE(AY2571)&lt;=名单!G:G)*(AA2571="正常走货")),名单!H:H),"否")</f>
        <v>否</v>
      </c>
      <c r="I2571" s="64" t="s">
        <v>7749</v>
      </c>
      <c r="J2571" s="64" t="s">
        <v>7751</v>
      </c>
      <c r="L2571" s="65" t="s">
        <v>144</v>
      </c>
      <c r="N2571" s="64" t="s">
        <v>18</v>
      </c>
      <c r="O2571" s="66"/>
      <c r="P2571" s="66"/>
      <c r="T2571" s="66"/>
      <c r="U2571" s="65" t="s">
        <v>1410</v>
      </c>
      <c r="V2571" s="65" t="s">
        <v>14410</v>
      </c>
      <c r="W2571" s="66"/>
      <c r="Y2571" s="66"/>
      <c r="Z2571" s="66"/>
      <c r="AA2571" s="65" t="s">
        <v>14382</v>
      </c>
      <c r="AQ2571" s="64">
        <v>62.5</v>
      </c>
      <c r="AV2571" s="66"/>
      <c r="AX2571" s="66"/>
      <c r="AY2571" s="67" t="s">
        <v>16968</v>
      </c>
      <c r="BE2571" s="66"/>
    </row>
    <row r="2572" spans="1:58">
      <c r="A2572" s="9" t="str">
        <f t="shared" si="126"/>
        <v>2026-01</v>
      </c>
      <c r="B2572" s="9" t="str">
        <f>_xlfn.XLOOKUP(I2572,过机服务商重量差!A:A,过机服务商重量差!G:G)</f>
        <v>玉麒麟</v>
      </c>
      <c r="C2572" s="9" t="str">
        <f>IF(N2572="FBA","主营产品",IF(N2572="专线","专线",LOOKUP(1,0/((G2572&gt;=提成标准!D:D)*(G2572&lt;提成标准!E:E)),提成标准!C:C)))</f>
        <v>快递大货</v>
      </c>
      <c r="D2572" s="9">
        <f t="shared" si="127"/>
        <v>24</v>
      </c>
      <c r="E2572" s="9">
        <f>_xlfn.XLOOKUP(C2572,提成标准!C:C,提成标准!H:H,"")</f>
        <v>0.1</v>
      </c>
      <c r="F2572" s="9">
        <f t="shared" si="128"/>
        <v>2.4</v>
      </c>
      <c r="G2572" s="9">
        <f>_xlfn.XLOOKUP(I2572,过机服务商重量差!A:A,过机服务商重量差!L:L)</f>
        <v>24</v>
      </c>
      <c r="H2572" s="9" t="str">
        <f ca="1">IFERROR(LOOKUP(1,0/((B2572=名单!B:B)*(VALUE(AY2572)&gt;=名单!E:E)*(VALUE(AY2572)&lt;=名单!G:G)*(AA2572="正常走货")),名单!H:H),"否")</f>
        <v>否</v>
      </c>
      <c r="I2572" s="64" t="s">
        <v>7752</v>
      </c>
      <c r="J2572" s="64" t="s">
        <v>7754</v>
      </c>
      <c r="L2572" s="65" t="s">
        <v>17</v>
      </c>
      <c r="N2572" s="64" t="s">
        <v>18</v>
      </c>
      <c r="O2572" s="66"/>
      <c r="P2572" s="66"/>
      <c r="T2572" s="66"/>
      <c r="U2572" s="65" t="s">
        <v>1006</v>
      </c>
      <c r="V2572" s="65" t="s">
        <v>14385</v>
      </c>
      <c r="W2572" s="66"/>
      <c r="Y2572" s="66"/>
      <c r="Z2572" s="66"/>
      <c r="AA2572" s="65" t="s">
        <v>14382</v>
      </c>
      <c r="AQ2572" s="64">
        <v>342</v>
      </c>
      <c r="AV2572" s="66"/>
      <c r="AW2572" s="66"/>
      <c r="AX2572" s="66"/>
      <c r="AY2572" s="67" t="s">
        <v>16969</v>
      </c>
      <c r="BE2572" s="66"/>
    </row>
    <row r="2573" spans="1:58">
      <c r="A2573" s="9" t="str">
        <f t="shared" si="126"/>
        <v>2026-01</v>
      </c>
      <c r="B2573" s="9" t="str">
        <f>_xlfn.XLOOKUP(I2573,过机服务商重量差!A:A,过机服务商重量差!G:G)</f>
        <v>小旋风</v>
      </c>
      <c r="C2573" s="9" t="str">
        <f>IF(N2573="FBA","主营产品",IF(N2573="专线","专线",LOOKUP(1,0/((G2573&gt;=提成标准!D:D)*(G2573&lt;提成标准!E:E)),提成标准!C:C)))</f>
        <v>快递大货</v>
      </c>
      <c r="D2573" s="9">
        <f t="shared" si="127"/>
        <v>27</v>
      </c>
      <c r="E2573" s="9">
        <f>_xlfn.XLOOKUP(C2573,提成标准!C:C,提成标准!H:H,"")</f>
        <v>0.1</v>
      </c>
      <c r="F2573" s="9">
        <f t="shared" si="128"/>
        <v>2.7</v>
      </c>
      <c r="G2573" s="9">
        <f>_xlfn.XLOOKUP(I2573,过机服务商重量差!A:A,过机服务商重量差!L:L)</f>
        <v>27</v>
      </c>
      <c r="H2573" s="9" t="str">
        <f ca="1">IFERROR(LOOKUP(1,0/((B2573=名单!B:B)*(VALUE(AY2573)&gt;=名单!E:E)*(VALUE(AY2573)&lt;=名单!G:G)*(AA2573="正常走货")),名单!H:H),"否")</f>
        <v>否</v>
      </c>
      <c r="I2573" s="64" t="s">
        <v>7755</v>
      </c>
      <c r="J2573" s="64" t="s">
        <v>7757</v>
      </c>
      <c r="L2573" s="65" t="s">
        <v>453</v>
      </c>
      <c r="N2573" s="64" t="s">
        <v>18</v>
      </c>
      <c r="O2573" s="66"/>
      <c r="P2573" s="66"/>
      <c r="T2573" s="66"/>
      <c r="U2573" s="65" t="s">
        <v>1006</v>
      </c>
      <c r="V2573" s="65" t="s">
        <v>14385</v>
      </c>
      <c r="W2573" s="66"/>
      <c r="Y2573" s="66"/>
      <c r="Z2573" s="66"/>
      <c r="AA2573" s="65" t="s">
        <v>14382</v>
      </c>
      <c r="AQ2573" s="64">
        <v>5.40000000000001</v>
      </c>
      <c r="AU2573" s="66"/>
      <c r="AV2573" s="66"/>
      <c r="AW2573" s="66"/>
      <c r="AX2573" s="66"/>
      <c r="AY2573" s="67" t="s">
        <v>16970</v>
      </c>
      <c r="BE2573" s="66"/>
    </row>
    <row r="2574" spans="1:58">
      <c r="A2574" s="9" t="str">
        <f t="shared" si="126"/>
        <v>2026-01</v>
      </c>
      <c r="B2574" s="9" t="str">
        <f>_xlfn.XLOOKUP(I2574,过机服务商重量差!A:A,过机服务商重量差!G:G)</f>
        <v>风清扬</v>
      </c>
      <c r="C2574" s="9" t="str">
        <f>IF(N2574="FBA","主营产品",IF(N2574="专线","专线",LOOKUP(1,0/((G2574&gt;=提成标准!D:D)*(G2574&lt;提成标准!E:E)),提成标准!C:C)))</f>
        <v>快递大货</v>
      </c>
      <c r="D2574" s="9">
        <f t="shared" si="127"/>
        <v>22</v>
      </c>
      <c r="E2574" s="9">
        <f>_xlfn.XLOOKUP(C2574,提成标准!C:C,提成标准!H:H,"")</f>
        <v>0.1</v>
      </c>
      <c r="F2574" s="9">
        <f t="shared" si="128"/>
        <v>2.2</v>
      </c>
      <c r="G2574" s="9">
        <f>_xlfn.XLOOKUP(I2574,过机服务商重量差!A:A,过机服务商重量差!L:L)</f>
        <v>22</v>
      </c>
      <c r="H2574" s="9" t="str">
        <f ca="1">IFERROR(LOOKUP(1,0/((B2574=名单!B:B)*(VALUE(AY2574)&gt;=名单!E:E)*(VALUE(AY2574)&lt;=名单!G:G)*(AA2574="正常走货")),名单!H:H),"否")</f>
        <v>否</v>
      </c>
      <c r="I2574" s="64" t="s">
        <v>7758</v>
      </c>
      <c r="J2574" s="64" t="s">
        <v>7760</v>
      </c>
      <c r="L2574" s="65" t="s">
        <v>231</v>
      </c>
      <c r="N2574" s="64" t="s">
        <v>18</v>
      </c>
      <c r="O2574" s="66"/>
      <c r="P2574" s="66"/>
      <c r="T2574" s="66"/>
      <c r="U2574" s="65" t="s">
        <v>1006</v>
      </c>
      <c r="V2574" s="65" t="s">
        <v>14385</v>
      </c>
      <c r="W2574" s="66"/>
      <c r="Y2574" s="66"/>
      <c r="Z2574" s="66"/>
      <c r="AA2574" s="65" t="s">
        <v>14382</v>
      </c>
      <c r="AQ2574" s="64">
        <v>47</v>
      </c>
      <c r="AU2574" s="66"/>
      <c r="AV2574" s="66"/>
      <c r="AX2574" s="66"/>
      <c r="AY2574" s="67" t="s">
        <v>16971</v>
      </c>
      <c r="BE2574" s="66"/>
    </row>
    <row r="2575" spans="1:58">
      <c r="A2575" s="9" t="str">
        <f t="shared" si="126"/>
        <v>2026-01</v>
      </c>
      <c r="B2575" s="9" t="str">
        <f>_xlfn.XLOOKUP(I2575,过机服务商重量差!A:A,过机服务商重量差!G:G)</f>
        <v>无崖子</v>
      </c>
      <c r="C2575" s="9" t="str">
        <f>IF(N2575="FBA","主营产品",IF(N2575="专线","专线",LOOKUP(1,0/((G2575&gt;=提成标准!D:D)*(G2575&lt;提成标准!E:E)),提成标准!C:C)))</f>
        <v>快递小货</v>
      </c>
      <c r="D2575" s="9">
        <f t="shared" si="127"/>
        <v>1</v>
      </c>
      <c r="E2575" s="9">
        <f>_xlfn.XLOOKUP(C2575,提成标准!C:C,提成标准!H:H,"")</f>
        <v>2</v>
      </c>
      <c r="F2575" s="9">
        <f t="shared" si="128"/>
        <v>2</v>
      </c>
      <c r="G2575" s="9">
        <f>_xlfn.XLOOKUP(I2575,过机服务商重量差!A:A,过机服务商重量差!L:L)</f>
        <v>5</v>
      </c>
      <c r="H2575" s="9" t="str">
        <f ca="1">IFERROR(LOOKUP(1,0/((B2575=名单!B:B)*(VALUE(AY2575)&gt;=名单!E:E)*(VALUE(AY2575)&lt;=名单!G:G)*(AA2575="正常走货")),名单!H:H),"否")</f>
        <v>是</v>
      </c>
      <c r="I2575" s="64" t="s">
        <v>7761</v>
      </c>
      <c r="J2575" s="64" t="s">
        <v>7763</v>
      </c>
      <c r="L2575" s="65" t="s">
        <v>3253</v>
      </c>
      <c r="N2575" s="64" t="s">
        <v>18</v>
      </c>
      <c r="O2575" s="66"/>
      <c r="P2575" s="66"/>
      <c r="T2575" s="66"/>
      <c r="U2575" s="65" t="s">
        <v>337</v>
      </c>
      <c r="V2575" s="64" t="s">
        <v>14381</v>
      </c>
      <c r="W2575" s="66"/>
      <c r="Y2575" s="66"/>
      <c r="Z2575" s="66"/>
      <c r="AA2575" s="65" t="s">
        <v>14382</v>
      </c>
      <c r="AQ2575" s="64">
        <v>0</v>
      </c>
      <c r="AV2575" s="66"/>
      <c r="AW2575" s="66"/>
      <c r="AX2575" s="66"/>
      <c r="AY2575" s="67" t="s">
        <v>16972</v>
      </c>
      <c r="BE2575" s="66"/>
      <c r="BF2575" s="66"/>
    </row>
    <row r="2576" spans="1:58">
      <c r="A2576" s="9" t="str">
        <f t="shared" si="126"/>
        <v>2026-01</v>
      </c>
      <c r="B2576" s="9" t="str">
        <f>_xlfn.XLOOKUP(I2576,过机服务商重量差!A:A,过机服务商重量差!G:G)</f>
        <v>小旋风</v>
      </c>
      <c r="C2576" s="9" t="str">
        <f>IF(N2576="FBA","主营产品",IF(N2576="专线","专线",LOOKUP(1,0/((G2576&gt;=提成标准!D:D)*(G2576&lt;提成标准!E:E)),提成标准!C:C)))</f>
        <v>快递大货</v>
      </c>
      <c r="D2576" s="9">
        <f t="shared" si="127"/>
        <v>34</v>
      </c>
      <c r="E2576" s="9">
        <f>_xlfn.XLOOKUP(C2576,提成标准!C:C,提成标准!H:H,"")</f>
        <v>0.1</v>
      </c>
      <c r="F2576" s="9">
        <f t="shared" si="128"/>
        <v>3.4</v>
      </c>
      <c r="G2576" s="9">
        <f>_xlfn.XLOOKUP(I2576,过机服务商重量差!A:A,过机服务商重量差!L:L)</f>
        <v>34</v>
      </c>
      <c r="H2576" s="9" t="str">
        <f ca="1">IFERROR(LOOKUP(1,0/((B2576=名单!B:B)*(VALUE(AY2576)&gt;=名单!E:E)*(VALUE(AY2576)&lt;=名单!G:G)*(AA2576="正常走货")),名单!H:H),"否")</f>
        <v>否</v>
      </c>
      <c r="I2576" s="64" t="s">
        <v>7764</v>
      </c>
      <c r="J2576" s="64" t="s">
        <v>7766</v>
      </c>
      <c r="L2576" s="65" t="s">
        <v>453</v>
      </c>
      <c r="N2576" s="65" t="s">
        <v>18</v>
      </c>
      <c r="O2576" s="66"/>
      <c r="P2576" s="66"/>
      <c r="T2576" s="66"/>
      <c r="U2576" s="65" t="s">
        <v>1006</v>
      </c>
      <c r="V2576" s="65" t="s">
        <v>14385</v>
      </c>
      <c r="W2576" s="66"/>
      <c r="Y2576" s="66"/>
      <c r="Z2576" s="66"/>
      <c r="AA2576" s="65" t="s">
        <v>14382</v>
      </c>
      <c r="AQ2576" s="64">
        <v>6.80000000000001</v>
      </c>
      <c r="AU2576" s="66"/>
      <c r="AV2576" s="66"/>
      <c r="AW2576" s="66"/>
      <c r="AX2576" s="66"/>
      <c r="AY2576" s="67" t="s">
        <v>16973</v>
      </c>
      <c r="BE2576" s="66"/>
      <c r="BF2576" s="66"/>
    </row>
    <row r="2577" spans="1:58">
      <c r="A2577" s="9" t="str">
        <f t="shared" si="126"/>
        <v>2026-01</v>
      </c>
      <c r="B2577" s="9" t="str">
        <f>_xlfn.XLOOKUP(I2577,过机服务商重量差!A:A,过机服务商重量差!G:G)</f>
        <v>帅时莹</v>
      </c>
      <c r="C2577" s="9" t="str">
        <f>IF(N2577="FBA","主营产品",IF(N2577="专线","专线",LOOKUP(1,0/((G2577&gt;=提成标准!D:D)*(G2577&lt;提成标准!E:E)),提成标准!C:C)))</f>
        <v>快递大货</v>
      </c>
      <c r="D2577" s="9">
        <f t="shared" si="127"/>
        <v>27</v>
      </c>
      <c r="E2577" s="9">
        <f>_xlfn.XLOOKUP(C2577,提成标准!C:C,提成标准!H:H,"")</f>
        <v>0.1</v>
      </c>
      <c r="F2577" s="9">
        <f t="shared" si="128"/>
        <v>2.7</v>
      </c>
      <c r="G2577" s="9">
        <f>_xlfn.XLOOKUP(I2577,过机服务商重量差!A:A,过机服务商重量差!L:L)</f>
        <v>27</v>
      </c>
      <c r="H2577" s="9" t="str">
        <f ca="1">IFERROR(LOOKUP(1,0/((B2577=名单!B:B)*(VALUE(AY2577)&gt;=名单!E:E)*(VALUE(AY2577)&lt;=名单!G:G)*(AA2577="正常走货")),名单!H:H),"否")</f>
        <v>否</v>
      </c>
      <c r="I2577" s="64" t="s">
        <v>7767</v>
      </c>
      <c r="J2577" s="64" t="s">
        <v>7769</v>
      </c>
      <c r="L2577" s="65" t="s">
        <v>97</v>
      </c>
      <c r="N2577" s="64" t="s">
        <v>18</v>
      </c>
      <c r="O2577" s="66"/>
      <c r="P2577" s="66"/>
      <c r="T2577" s="66"/>
      <c r="U2577" s="65" t="s">
        <v>540</v>
      </c>
      <c r="V2577" s="65" t="s">
        <v>14413</v>
      </c>
      <c r="W2577" s="66"/>
      <c r="Y2577" s="66"/>
      <c r="Z2577" s="66"/>
      <c r="AA2577" s="65" t="s">
        <v>14382</v>
      </c>
      <c r="AQ2577" s="64">
        <v>53.5</v>
      </c>
      <c r="AU2577" s="66"/>
      <c r="AV2577" s="66"/>
      <c r="AW2577" s="66"/>
      <c r="AX2577" s="66"/>
      <c r="AY2577" s="67" t="s">
        <v>16974</v>
      </c>
      <c r="BE2577" s="66"/>
    </row>
    <row r="2578" spans="1:58">
      <c r="A2578" s="9" t="str">
        <f t="shared" si="126"/>
        <v>2026-01</v>
      </c>
      <c r="B2578" s="9" t="str">
        <f>_xlfn.XLOOKUP(I2578,过机服务商重量差!A:A,过机服务商重量差!G:G)</f>
        <v>无崖子</v>
      </c>
      <c r="C2578" s="9" t="str">
        <f>IF(N2578="FBA","主营产品",IF(N2578="专线","专线",LOOKUP(1,0/((G2578&gt;=提成标准!D:D)*(G2578&lt;提成标准!E:E)),提成标准!C:C)))</f>
        <v>快递大货</v>
      </c>
      <c r="D2578" s="9">
        <f t="shared" si="127"/>
        <v>27</v>
      </c>
      <c r="E2578" s="9">
        <f>_xlfn.XLOOKUP(C2578,提成标准!C:C,提成标准!H:H,"")</f>
        <v>0.1</v>
      </c>
      <c r="F2578" s="9">
        <f t="shared" si="128"/>
        <v>2.7</v>
      </c>
      <c r="G2578" s="9">
        <f>_xlfn.XLOOKUP(I2578,过机服务商重量差!A:A,过机服务商重量差!L:L)</f>
        <v>27</v>
      </c>
      <c r="H2578" s="9" t="str">
        <f ca="1">IFERROR(LOOKUP(1,0/((B2578=名单!B:B)*(VALUE(AY2578)&gt;=名单!E:E)*(VALUE(AY2578)&lt;=名单!G:G)*(AA2578="正常走货")),名单!H:H),"否")</f>
        <v>是</v>
      </c>
      <c r="I2578" s="64" t="s">
        <v>7770</v>
      </c>
      <c r="J2578" s="64" t="s">
        <v>7772</v>
      </c>
      <c r="L2578" s="65" t="s">
        <v>2455</v>
      </c>
      <c r="N2578" s="64" t="s">
        <v>18</v>
      </c>
      <c r="O2578" s="66"/>
      <c r="P2578" s="66"/>
      <c r="T2578" s="66"/>
      <c r="U2578" s="65" t="s">
        <v>86</v>
      </c>
      <c r="V2578" s="65" t="s">
        <v>14381</v>
      </c>
      <c r="W2578" s="66"/>
      <c r="Y2578" s="66"/>
      <c r="Z2578" s="66"/>
      <c r="AA2578" s="65" t="s">
        <v>14382</v>
      </c>
      <c r="AQ2578" s="64">
        <v>0</v>
      </c>
      <c r="AU2578" s="66"/>
      <c r="AV2578" s="66"/>
      <c r="AW2578" s="66"/>
      <c r="AX2578" s="66"/>
      <c r="AY2578" s="67" t="s">
        <v>16975</v>
      </c>
      <c r="BC2578" s="66"/>
      <c r="BE2578" s="66"/>
    </row>
    <row r="2579" spans="1:58">
      <c r="A2579" s="9" t="str">
        <f t="shared" si="126"/>
        <v>2026-01</v>
      </c>
      <c r="B2579" s="9" t="str">
        <f>_xlfn.XLOOKUP(I2579,过机服务商重量差!A:A,过机服务商重量差!G:G)</f>
        <v>无崖子</v>
      </c>
      <c r="C2579" s="9" t="str">
        <f>IF(N2579="FBA","主营产品",IF(N2579="专线","专线",LOOKUP(1,0/((G2579&gt;=提成标准!D:D)*(G2579&lt;提成标准!E:E)),提成标准!C:C)))</f>
        <v>快递大货</v>
      </c>
      <c r="D2579" s="9">
        <f t="shared" si="127"/>
        <v>28</v>
      </c>
      <c r="E2579" s="9">
        <f>_xlfn.XLOOKUP(C2579,提成标准!C:C,提成标准!H:H,"")</f>
        <v>0.1</v>
      </c>
      <c r="F2579" s="9">
        <f t="shared" si="128"/>
        <v>2.8</v>
      </c>
      <c r="G2579" s="9">
        <f>_xlfn.XLOOKUP(I2579,过机服务商重量差!A:A,过机服务商重量差!L:L)</f>
        <v>28</v>
      </c>
      <c r="H2579" s="9" t="str">
        <f ca="1">IFERROR(LOOKUP(1,0/((B2579=名单!B:B)*(VALUE(AY2579)&gt;=名单!E:E)*(VALUE(AY2579)&lt;=名单!G:G)*(AA2579="正常走货")),名单!H:H),"否")</f>
        <v>是</v>
      </c>
      <c r="I2579" s="64" t="s">
        <v>7773</v>
      </c>
      <c r="J2579" s="64" t="s">
        <v>7775</v>
      </c>
      <c r="L2579" s="65" t="s">
        <v>2455</v>
      </c>
      <c r="N2579" s="64" t="s">
        <v>18</v>
      </c>
      <c r="O2579" s="66"/>
      <c r="P2579" s="66"/>
      <c r="T2579" s="66"/>
      <c r="U2579" s="65" t="s">
        <v>86</v>
      </c>
      <c r="V2579" s="65" t="s">
        <v>14381</v>
      </c>
      <c r="W2579" s="66"/>
      <c r="Y2579" s="66"/>
      <c r="Z2579" s="66"/>
      <c r="AA2579" s="65" t="s">
        <v>14382</v>
      </c>
      <c r="AQ2579" s="64">
        <v>0</v>
      </c>
      <c r="AU2579" s="66"/>
      <c r="AV2579" s="66"/>
      <c r="AW2579" s="66"/>
      <c r="AX2579" s="66"/>
      <c r="AY2579" s="67" t="s">
        <v>16976</v>
      </c>
      <c r="BE2579" s="66"/>
    </row>
    <row r="2580" spans="1:58">
      <c r="A2580" s="9" t="str">
        <f t="shared" si="126"/>
        <v>2026-01</v>
      </c>
      <c r="B2580" s="9" t="str">
        <f>_xlfn.XLOOKUP(I2580,过机服务商重量差!A:A,过机服务商重量差!G:G)</f>
        <v>风清扬</v>
      </c>
      <c r="C2580" s="9" t="str">
        <f>IF(N2580="FBA","主营产品",IF(N2580="专线","专线",LOOKUP(1,0/((G2580&gt;=提成标准!D:D)*(G2580&lt;提成标准!E:E)),提成标准!C:C)))</f>
        <v>快递小货</v>
      </c>
      <c r="D2580" s="9">
        <f t="shared" si="127"/>
        <v>1</v>
      </c>
      <c r="E2580" s="9">
        <f>_xlfn.XLOOKUP(C2580,提成标准!C:C,提成标准!H:H,"")</f>
        <v>2</v>
      </c>
      <c r="F2580" s="9">
        <f t="shared" si="128"/>
        <v>2</v>
      </c>
      <c r="G2580" s="9">
        <f>_xlfn.XLOOKUP(I2580,过机服务商重量差!A:A,过机服务商重量差!L:L)</f>
        <v>18</v>
      </c>
      <c r="H2580" s="9" t="str">
        <f ca="1">IFERROR(LOOKUP(1,0/((B2580=名单!B:B)*(VALUE(AY2580)&gt;=名单!E:E)*(VALUE(AY2580)&lt;=名单!G:G)*(AA2580="正常走货")),名单!H:H),"否")</f>
        <v>否</v>
      </c>
      <c r="I2580" s="64" t="s">
        <v>7776</v>
      </c>
      <c r="J2580" s="64" t="s">
        <v>7778</v>
      </c>
      <c r="L2580" s="65" t="s">
        <v>332</v>
      </c>
      <c r="N2580" s="65" t="s">
        <v>18</v>
      </c>
      <c r="O2580" s="66"/>
      <c r="P2580" s="66"/>
      <c r="T2580" s="66"/>
      <c r="U2580" s="65" t="s">
        <v>1701</v>
      </c>
      <c r="V2580" s="65" t="s">
        <v>14413</v>
      </c>
      <c r="W2580" s="66"/>
      <c r="Y2580" s="66"/>
      <c r="Z2580" s="66"/>
      <c r="AA2580" s="65" t="s">
        <v>14382</v>
      </c>
      <c r="AQ2580" s="64">
        <v>0</v>
      </c>
      <c r="AU2580" s="66"/>
      <c r="AV2580" s="66"/>
      <c r="AW2580" s="66"/>
      <c r="AX2580" s="66"/>
      <c r="AY2580" s="67" t="s">
        <v>16977</v>
      </c>
      <c r="BE2580" s="66"/>
      <c r="BF2580" s="66"/>
    </row>
    <row r="2581" spans="1:58">
      <c r="A2581" s="9" t="str">
        <f t="shared" si="126"/>
        <v>2026-01</v>
      </c>
      <c r="B2581" s="9" t="str">
        <f>_xlfn.XLOOKUP(I2581,过机服务商重量差!A:A,过机服务商重量差!G:G)</f>
        <v>风清扬</v>
      </c>
      <c r="C2581" s="9" t="str">
        <f>IF(N2581="FBA","主营产品",IF(N2581="专线","专线",LOOKUP(1,0/((G2581&gt;=提成标准!D:D)*(G2581&lt;提成标准!E:E)),提成标准!C:C)))</f>
        <v>快递大货</v>
      </c>
      <c r="D2581" s="9">
        <f t="shared" si="127"/>
        <v>112</v>
      </c>
      <c r="E2581" s="9">
        <f>_xlfn.XLOOKUP(C2581,提成标准!C:C,提成标准!H:H,"")</f>
        <v>0.1</v>
      </c>
      <c r="F2581" s="9">
        <f t="shared" si="128"/>
        <v>11.2</v>
      </c>
      <c r="G2581" s="9">
        <f>_xlfn.XLOOKUP(I2581,过机服务商重量差!A:A,过机服务商重量差!L:L)</f>
        <v>112</v>
      </c>
      <c r="H2581" s="9" t="str">
        <f ca="1">IFERROR(LOOKUP(1,0/((B2581=名单!B:B)*(VALUE(AY2581)&gt;=名单!E:E)*(VALUE(AY2581)&lt;=名单!G:G)*(AA2581="正常走货")),名单!H:H),"否")</f>
        <v>否</v>
      </c>
      <c r="I2581" s="64" t="s">
        <v>7779</v>
      </c>
      <c r="J2581" s="64" t="s">
        <v>7781</v>
      </c>
      <c r="L2581" s="65" t="s">
        <v>967</v>
      </c>
      <c r="N2581" s="64" t="s">
        <v>18</v>
      </c>
      <c r="O2581" s="66"/>
      <c r="P2581" s="66"/>
      <c r="T2581" s="66"/>
      <c r="U2581" s="65" t="s">
        <v>227</v>
      </c>
      <c r="V2581" s="65" t="s">
        <v>14413</v>
      </c>
      <c r="W2581" s="66"/>
      <c r="Y2581" s="66"/>
      <c r="Z2581" s="66"/>
      <c r="AA2581" s="65" t="s">
        <v>14382</v>
      </c>
      <c r="AQ2581" s="64">
        <v>112</v>
      </c>
      <c r="AV2581" s="66"/>
      <c r="AX2581" s="66"/>
      <c r="AY2581" s="67" t="s">
        <v>16978</v>
      </c>
      <c r="BE2581" s="66"/>
      <c r="BF2581" s="66"/>
    </row>
    <row r="2582" spans="1:58">
      <c r="A2582" s="9" t="str">
        <f t="shared" si="126"/>
        <v>2026-01</v>
      </c>
      <c r="B2582" s="9" t="str">
        <f>_xlfn.XLOOKUP(I2582,过机服务商重量差!A:A,过机服务商重量差!G:G)</f>
        <v>风清扬</v>
      </c>
      <c r="C2582" s="9" t="str">
        <f>IF(N2582="FBA","主营产品",IF(N2582="专线","专线",LOOKUP(1,0/((G2582&gt;=提成标准!D:D)*(G2582&lt;提成标准!E:E)),提成标准!C:C)))</f>
        <v>快递大货</v>
      </c>
      <c r="D2582" s="9">
        <f t="shared" si="127"/>
        <v>333</v>
      </c>
      <c r="E2582" s="9">
        <f>_xlfn.XLOOKUP(C2582,提成标准!C:C,提成标准!H:H,"")</f>
        <v>0.1</v>
      </c>
      <c r="F2582" s="9">
        <f t="shared" si="128"/>
        <v>33.3</v>
      </c>
      <c r="G2582" s="9">
        <f>_xlfn.XLOOKUP(I2582,过机服务商重量差!A:A,过机服务商重量差!L:L)</f>
        <v>333</v>
      </c>
      <c r="H2582" s="9" t="str">
        <f ca="1">IFERROR(LOOKUP(1,0/((B2582=名单!B:B)*(VALUE(AY2582)&gt;=名单!E:E)*(VALUE(AY2582)&lt;=名单!G:G)*(AA2582="正常走货")),名单!H:H),"否")</f>
        <v>否</v>
      </c>
      <c r="I2582" s="64" t="s">
        <v>7782</v>
      </c>
      <c r="J2582" s="64" t="s">
        <v>7784</v>
      </c>
      <c r="L2582" s="65" t="s">
        <v>880</v>
      </c>
      <c r="N2582" s="64" t="s">
        <v>18</v>
      </c>
      <c r="O2582" s="66"/>
      <c r="P2582" s="66"/>
      <c r="T2582" s="66"/>
      <c r="U2582" s="65" t="s">
        <v>30</v>
      </c>
      <c r="V2582" s="65" t="s">
        <v>14385</v>
      </c>
      <c r="W2582" s="66"/>
      <c r="Y2582" s="66"/>
      <c r="Z2582" s="66"/>
      <c r="AA2582" s="65" t="s">
        <v>14382</v>
      </c>
      <c r="AQ2582" s="64">
        <v>999</v>
      </c>
      <c r="AU2582" s="66"/>
      <c r="AV2582" s="66"/>
      <c r="AX2582" s="66"/>
      <c r="AY2582" s="67" t="s">
        <v>16979</v>
      </c>
      <c r="BE2582" s="66"/>
      <c r="BF2582" s="66"/>
    </row>
    <row r="2583" spans="1:58">
      <c r="A2583" s="9" t="str">
        <f t="shared" si="126"/>
        <v>2026-01</v>
      </c>
      <c r="B2583" s="9" t="str">
        <f>_xlfn.XLOOKUP(I2583,过机服务商重量差!A:A,过机服务商重量差!G:G)</f>
        <v>玉麒麟</v>
      </c>
      <c r="C2583" s="9" t="str">
        <f>IF(N2583="FBA","主营产品",IF(N2583="专线","专线",LOOKUP(1,0/((G2583&gt;=提成标准!D:D)*(G2583&lt;提成标准!E:E)),提成标准!C:C)))</f>
        <v>快递大货</v>
      </c>
      <c r="D2583" s="9">
        <f t="shared" si="127"/>
        <v>34</v>
      </c>
      <c r="E2583" s="9">
        <f>_xlfn.XLOOKUP(C2583,提成标准!C:C,提成标准!H:H,"")</f>
        <v>0.1</v>
      </c>
      <c r="F2583" s="9">
        <f t="shared" si="128"/>
        <v>3.4</v>
      </c>
      <c r="G2583" s="9">
        <f>_xlfn.XLOOKUP(I2583,过机服务商重量差!A:A,过机服务商重量差!L:L)</f>
        <v>34</v>
      </c>
      <c r="H2583" s="9" t="str">
        <f ca="1">IFERROR(LOOKUP(1,0/((B2583=名单!B:B)*(VALUE(AY2583)&gt;=名单!E:E)*(VALUE(AY2583)&lt;=名单!G:G)*(AA2583="正常走货")),名单!H:H),"否")</f>
        <v>否</v>
      </c>
      <c r="I2583" s="64" t="s">
        <v>7785</v>
      </c>
      <c r="J2583" s="64" t="s">
        <v>7787</v>
      </c>
      <c r="L2583" s="65" t="s">
        <v>17</v>
      </c>
      <c r="N2583" s="64" t="s">
        <v>18</v>
      </c>
      <c r="O2583" s="66"/>
      <c r="P2583" s="66"/>
      <c r="T2583" s="66"/>
      <c r="U2583" s="65" t="s">
        <v>227</v>
      </c>
      <c r="V2583" s="65" t="s">
        <v>14413</v>
      </c>
      <c r="W2583" s="66"/>
      <c r="Y2583" s="66"/>
      <c r="Z2583" s="66"/>
      <c r="AA2583" s="65" t="s">
        <v>14382</v>
      </c>
      <c r="AQ2583" s="64">
        <v>564</v>
      </c>
      <c r="AV2583" s="66"/>
      <c r="AX2583" s="66"/>
      <c r="AY2583" s="67" t="s">
        <v>16980</v>
      </c>
      <c r="BE2583" s="66"/>
    </row>
    <row r="2584" spans="1:58">
      <c r="A2584" s="9" t="str">
        <f t="shared" si="126"/>
        <v>2026-01</v>
      </c>
      <c r="B2584" s="9" t="str">
        <f>_xlfn.XLOOKUP(I2584,过机服务商重量差!A:A,过机服务商重量差!G:G)</f>
        <v>玉麒麟</v>
      </c>
      <c r="C2584" s="9" t="str">
        <f>IF(N2584="FBA","主营产品",IF(N2584="专线","专线",LOOKUP(1,0/((G2584&gt;=提成标准!D:D)*(G2584&lt;提成标准!E:E)),提成标准!C:C)))</f>
        <v>快递小货</v>
      </c>
      <c r="D2584" s="9">
        <f t="shared" si="127"/>
        <v>1</v>
      </c>
      <c r="E2584" s="9">
        <f>_xlfn.XLOOKUP(C2584,提成标准!C:C,提成标准!H:H,"")</f>
        <v>2</v>
      </c>
      <c r="F2584" s="9">
        <f t="shared" si="128"/>
        <v>2</v>
      </c>
      <c r="G2584" s="9">
        <f>_xlfn.XLOOKUP(I2584,过机服务商重量差!A:A,过机服务商重量差!L:L)</f>
        <v>12</v>
      </c>
      <c r="H2584" s="9" t="str">
        <f ca="1">IFERROR(LOOKUP(1,0/((B2584=名单!B:B)*(VALUE(AY2584)&gt;=名单!E:E)*(VALUE(AY2584)&lt;=名单!G:G)*(AA2584="正常走货")),名单!H:H),"否")</f>
        <v>否</v>
      </c>
      <c r="I2584" s="64" t="s">
        <v>7788</v>
      </c>
      <c r="J2584" s="64" t="s">
        <v>7790</v>
      </c>
      <c r="L2584" s="65" t="s">
        <v>17</v>
      </c>
      <c r="N2584" s="65" t="s">
        <v>18</v>
      </c>
      <c r="O2584" s="66"/>
      <c r="P2584" s="66"/>
      <c r="T2584" s="66"/>
      <c r="U2584" s="65" t="s">
        <v>292</v>
      </c>
      <c r="V2584" s="65" t="s">
        <v>14413</v>
      </c>
      <c r="W2584" s="66"/>
      <c r="Y2584" s="66"/>
      <c r="Z2584" s="66"/>
      <c r="AA2584" s="65" t="s">
        <v>14382</v>
      </c>
      <c r="AQ2584" s="64">
        <v>195.1</v>
      </c>
      <c r="AU2584" s="66"/>
      <c r="AV2584" s="66"/>
      <c r="AW2584" s="66"/>
      <c r="AX2584" s="66"/>
      <c r="AY2584" s="67" t="s">
        <v>16981</v>
      </c>
      <c r="BE2584" s="66"/>
      <c r="BF2584" s="66"/>
    </row>
    <row r="2585" spans="1:58">
      <c r="A2585" s="9" t="str">
        <f t="shared" si="126"/>
        <v>2026-01</v>
      </c>
      <c r="B2585" s="9" t="str">
        <f>_xlfn.XLOOKUP(I2585,过机服务商重量差!A:A,过机服务商重量差!G:G)</f>
        <v>007</v>
      </c>
      <c r="C2585" s="9" t="str">
        <f>IF(N2585="FBA","主营产品",IF(N2585="专线","专线",LOOKUP(1,0/((G2585&gt;=提成标准!D:D)*(G2585&lt;提成标准!E:E)),提成标准!C:C)))</f>
        <v>快递大货</v>
      </c>
      <c r="D2585" s="9">
        <f t="shared" si="127"/>
        <v>182</v>
      </c>
      <c r="E2585" s="9">
        <f>_xlfn.XLOOKUP(C2585,提成标准!C:C,提成标准!H:H,"")</f>
        <v>0.1</v>
      </c>
      <c r="F2585" s="9">
        <f t="shared" si="128"/>
        <v>18.2</v>
      </c>
      <c r="G2585" s="9">
        <f>_xlfn.XLOOKUP(I2585,过机服务商重量差!A:A,过机服务商重量差!L:L)</f>
        <v>182</v>
      </c>
      <c r="H2585" s="9" t="str">
        <f ca="1">IFERROR(LOOKUP(1,0/((B2585=名单!B:B)*(VALUE(AY2585)&gt;=名单!E:E)*(VALUE(AY2585)&lt;=名单!G:G)*(AA2585="正常走货")),名单!H:H),"否")</f>
        <v>否</v>
      </c>
      <c r="I2585" s="64" t="s">
        <v>7791</v>
      </c>
      <c r="J2585" s="64" t="s">
        <v>2787</v>
      </c>
      <c r="L2585" s="65" t="s">
        <v>2788</v>
      </c>
      <c r="N2585" s="64" t="s">
        <v>18</v>
      </c>
      <c r="O2585" s="66"/>
      <c r="P2585" s="66"/>
      <c r="T2585" s="66"/>
      <c r="U2585" s="65" t="s">
        <v>687</v>
      </c>
      <c r="V2585" s="65" t="s">
        <v>14410</v>
      </c>
      <c r="W2585" s="66"/>
      <c r="Y2585" s="66"/>
      <c r="Z2585" s="66"/>
      <c r="AA2585" s="65" t="s">
        <v>14382</v>
      </c>
      <c r="AQ2585" s="64">
        <v>2693.6</v>
      </c>
      <c r="AU2585" s="66"/>
      <c r="AV2585" s="66"/>
      <c r="AW2585" s="66"/>
      <c r="AX2585" s="66"/>
      <c r="AY2585" s="67" t="s">
        <v>16982</v>
      </c>
      <c r="BE2585" s="66"/>
    </row>
    <row r="2586" spans="1:58">
      <c r="A2586" s="9" t="str">
        <f t="shared" si="126"/>
        <v>2026-01</v>
      </c>
      <c r="B2586" s="9" t="str">
        <f>_xlfn.XLOOKUP(I2586,过机服务商重量差!A:A,过机服务商重量差!G:G)</f>
        <v>007</v>
      </c>
      <c r="C2586" s="9" t="str">
        <f>IF(N2586="FBA","主营产品",IF(N2586="专线","专线",LOOKUP(1,0/((G2586&gt;=提成标准!D:D)*(G2586&lt;提成标准!E:E)),提成标准!C:C)))</f>
        <v>快递大货</v>
      </c>
      <c r="D2586" s="9">
        <f t="shared" si="127"/>
        <v>199</v>
      </c>
      <c r="E2586" s="9">
        <f>_xlfn.XLOOKUP(C2586,提成标准!C:C,提成标准!H:H,"")</f>
        <v>0.1</v>
      </c>
      <c r="F2586" s="9">
        <f t="shared" si="128"/>
        <v>19.9</v>
      </c>
      <c r="G2586" s="9">
        <f>_xlfn.XLOOKUP(I2586,过机服务商重量差!A:A,过机服务商重量差!L:L)</f>
        <v>199</v>
      </c>
      <c r="H2586" s="9" t="str">
        <f ca="1">IFERROR(LOOKUP(1,0/((B2586=名单!B:B)*(VALUE(AY2586)&gt;=名单!E:E)*(VALUE(AY2586)&lt;=名单!G:G)*(AA2586="正常走货")),名单!H:H),"否")</f>
        <v>否</v>
      </c>
      <c r="I2586" s="64" t="s">
        <v>7793</v>
      </c>
      <c r="J2586" s="64" t="s">
        <v>7795</v>
      </c>
      <c r="L2586" s="65" t="s">
        <v>266</v>
      </c>
      <c r="N2586" s="64" t="s">
        <v>18</v>
      </c>
      <c r="O2586" s="66"/>
      <c r="P2586" s="66"/>
      <c r="T2586" s="66"/>
      <c r="U2586" s="65" t="s">
        <v>120</v>
      </c>
      <c r="V2586" s="65" t="s">
        <v>14385</v>
      </c>
      <c r="W2586" s="66"/>
      <c r="Y2586" s="66"/>
      <c r="Z2586" s="66"/>
      <c r="AA2586" s="65" t="s">
        <v>14382</v>
      </c>
      <c r="AQ2586" s="64">
        <v>1373.1</v>
      </c>
      <c r="AU2586" s="66"/>
      <c r="AV2586" s="66"/>
      <c r="AW2586" s="66"/>
      <c r="AX2586" s="66"/>
      <c r="AY2586" s="67" t="s">
        <v>16983</v>
      </c>
      <c r="BE2586" s="66"/>
    </row>
    <row r="2587" spans="1:58">
      <c r="A2587" s="9" t="str">
        <f t="shared" si="126"/>
        <v>2026-01</v>
      </c>
      <c r="B2587" s="9" t="str">
        <f>_xlfn.XLOOKUP(I2587,过机服务商重量差!A:A,过机服务商重量差!G:G)</f>
        <v>玉麒麟</v>
      </c>
      <c r="C2587" s="9" t="str">
        <f>IF(N2587="FBA","主营产品",IF(N2587="专线","专线",LOOKUP(1,0/((G2587&gt;=提成标准!D:D)*(G2587&lt;提成标准!E:E)),提成标准!C:C)))</f>
        <v>快递大货</v>
      </c>
      <c r="D2587" s="9">
        <f t="shared" si="127"/>
        <v>21</v>
      </c>
      <c r="E2587" s="9">
        <f>_xlfn.XLOOKUP(C2587,提成标准!C:C,提成标准!H:H,"")</f>
        <v>0.1</v>
      </c>
      <c r="F2587" s="9">
        <f t="shared" si="128"/>
        <v>2.1</v>
      </c>
      <c r="G2587" s="9">
        <f>_xlfn.XLOOKUP(I2587,过机服务商重量差!A:A,过机服务商重量差!L:L)</f>
        <v>21</v>
      </c>
      <c r="H2587" s="9" t="str">
        <f ca="1">IFERROR(LOOKUP(1,0/((B2587=名单!B:B)*(VALUE(AY2587)&gt;=名单!E:E)*(VALUE(AY2587)&lt;=名单!G:G)*(AA2587="正常走货")),名单!H:H),"否")</f>
        <v>否</v>
      </c>
      <c r="I2587" s="64" t="s">
        <v>7796</v>
      </c>
      <c r="J2587" s="64" t="s">
        <v>7798</v>
      </c>
      <c r="L2587" s="65" t="s">
        <v>17</v>
      </c>
      <c r="N2587" s="64" t="s">
        <v>18</v>
      </c>
      <c r="O2587" s="66"/>
      <c r="P2587" s="66"/>
      <c r="T2587" s="66"/>
      <c r="U2587" s="65" t="s">
        <v>7799</v>
      </c>
      <c r="V2587" s="65" t="s">
        <v>14385</v>
      </c>
      <c r="W2587" s="66"/>
      <c r="Y2587" s="66"/>
      <c r="Z2587" s="66"/>
      <c r="AA2587" s="65" t="s">
        <v>14382</v>
      </c>
      <c r="AQ2587" s="64">
        <v>101</v>
      </c>
      <c r="AU2587" s="66"/>
      <c r="AV2587" s="66"/>
      <c r="AW2587" s="66"/>
      <c r="AX2587" s="66"/>
      <c r="AY2587" s="67" t="s">
        <v>16984</v>
      </c>
      <c r="BE2587" s="66"/>
      <c r="BF2587" s="66"/>
    </row>
    <row r="2588" spans="1:58">
      <c r="A2588" s="9" t="str">
        <f t="shared" si="126"/>
        <v>2026-01</v>
      </c>
      <c r="B2588" s="9" t="str">
        <f>_xlfn.XLOOKUP(I2588,过机服务商重量差!A:A,过机服务商重量差!G:G)</f>
        <v>玉麒麟</v>
      </c>
      <c r="C2588" s="9" t="str">
        <f>IF(N2588="FBA","主营产品",IF(N2588="专线","专线",LOOKUP(1,0/((G2588&gt;=提成标准!D:D)*(G2588&lt;提成标准!E:E)),提成标准!C:C)))</f>
        <v>快递小货</v>
      </c>
      <c r="D2588" s="9">
        <f t="shared" si="127"/>
        <v>1</v>
      </c>
      <c r="E2588" s="9">
        <f>_xlfn.XLOOKUP(C2588,提成标准!C:C,提成标准!H:H,"")</f>
        <v>2</v>
      </c>
      <c r="F2588" s="9">
        <f t="shared" si="128"/>
        <v>2</v>
      </c>
      <c r="G2588" s="9">
        <f>_xlfn.XLOOKUP(I2588,过机服务商重量差!A:A,过机服务商重量差!L:L)</f>
        <v>12.5</v>
      </c>
      <c r="H2588" s="9" t="str">
        <f ca="1">IFERROR(LOOKUP(1,0/((B2588=名单!B:B)*(VALUE(AY2588)&gt;=名单!E:E)*(VALUE(AY2588)&lt;=名单!G:G)*(AA2588="正常走货")),名单!H:H),"否")</f>
        <v>否</v>
      </c>
      <c r="I2588" s="64" t="s">
        <v>7800</v>
      </c>
      <c r="J2588" s="64" t="s">
        <v>7802</v>
      </c>
      <c r="L2588" s="65" t="s">
        <v>17</v>
      </c>
      <c r="N2588" s="64" t="s">
        <v>18</v>
      </c>
      <c r="O2588" s="66"/>
      <c r="P2588" s="66"/>
      <c r="T2588" s="66"/>
      <c r="U2588" s="65" t="s">
        <v>215</v>
      </c>
      <c r="V2588" s="65" t="s">
        <v>14381</v>
      </c>
      <c r="W2588" s="66"/>
      <c r="Y2588" s="66"/>
      <c r="Z2588" s="66"/>
      <c r="AA2588" s="65" t="s">
        <v>14382</v>
      </c>
      <c r="AQ2588" s="64">
        <v>100</v>
      </c>
      <c r="AU2588" s="66"/>
      <c r="AV2588" s="66"/>
      <c r="AW2588" s="66"/>
      <c r="AX2588" s="66"/>
      <c r="AY2588" s="67" t="s">
        <v>16985</v>
      </c>
      <c r="BE2588" s="66"/>
      <c r="BF2588" s="66"/>
    </row>
    <row r="2589" spans="1:58">
      <c r="A2589" s="9" t="str">
        <f t="shared" si="126"/>
        <v>2026-01</v>
      </c>
      <c r="B2589" s="9" t="str">
        <f>_xlfn.XLOOKUP(I2589,过机服务商重量差!A:A,过机服务商重量差!G:G)</f>
        <v>无崖子</v>
      </c>
      <c r="C2589" s="9" t="str">
        <f>IF(N2589="FBA","主营产品",IF(N2589="专线","专线",LOOKUP(1,0/((G2589&gt;=提成标准!D:D)*(G2589&lt;提成标准!E:E)),提成标准!C:C)))</f>
        <v>快递小货</v>
      </c>
      <c r="D2589" s="9">
        <f t="shared" si="127"/>
        <v>1</v>
      </c>
      <c r="E2589" s="9">
        <f>_xlfn.XLOOKUP(C2589,提成标准!C:C,提成标准!H:H,"")</f>
        <v>2</v>
      </c>
      <c r="F2589" s="9">
        <f t="shared" si="128"/>
        <v>2</v>
      </c>
      <c r="G2589" s="9">
        <f>_xlfn.XLOOKUP(I2589,过机服务商重量差!A:A,过机服务商重量差!L:L)</f>
        <v>3.5</v>
      </c>
      <c r="H2589" s="9" t="str">
        <f ca="1">IFERROR(LOOKUP(1,0/((B2589=名单!B:B)*(VALUE(AY2589)&gt;=名单!E:E)*(VALUE(AY2589)&lt;=名单!G:G)*(AA2589="正常走货")),名单!H:H),"否")</f>
        <v>是</v>
      </c>
      <c r="I2589" s="64" t="s">
        <v>7803</v>
      </c>
      <c r="J2589" s="64" t="s">
        <v>7805</v>
      </c>
      <c r="L2589" s="65" t="s">
        <v>539</v>
      </c>
      <c r="N2589" s="64" t="s">
        <v>18</v>
      </c>
      <c r="O2589" s="66"/>
      <c r="P2589" s="66"/>
      <c r="T2589" s="66"/>
      <c r="U2589" s="65" t="s">
        <v>1593</v>
      </c>
      <c r="V2589" s="65" t="s">
        <v>14410</v>
      </c>
      <c r="W2589" s="66"/>
      <c r="Y2589" s="66"/>
      <c r="Z2589" s="66"/>
      <c r="AA2589" s="65" t="s">
        <v>14382</v>
      </c>
      <c r="AQ2589" s="64">
        <v>40</v>
      </c>
      <c r="AU2589" s="66"/>
      <c r="AV2589" s="66"/>
      <c r="AW2589" s="66"/>
      <c r="AX2589" s="66"/>
      <c r="AY2589" s="67" t="s">
        <v>16986</v>
      </c>
      <c r="BE2589" s="66"/>
    </row>
    <row r="2590" spans="1:58">
      <c r="A2590" s="9" t="str">
        <f t="shared" si="126"/>
        <v>2026-01</v>
      </c>
      <c r="B2590" s="9" t="str">
        <f>_xlfn.XLOOKUP(I2590,过机服务商重量差!A:A,过机服务商重量差!G:G)</f>
        <v>007</v>
      </c>
      <c r="C2590" s="9" t="str">
        <f>IF(N2590="FBA","主营产品",IF(N2590="专线","专线",LOOKUP(1,0/((G2590&gt;=提成标准!D:D)*(G2590&lt;提成标准!E:E)),提成标准!C:C)))</f>
        <v>快递小货</v>
      </c>
      <c r="D2590" s="9">
        <f t="shared" si="127"/>
        <v>1</v>
      </c>
      <c r="E2590" s="9">
        <f>_xlfn.XLOOKUP(C2590,提成标准!C:C,提成标准!H:H,"")</f>
        <v>2</v>
      </c>
      <c r="F2590" s="9">
        <f t="shared" si="128"/>
        <v>2</v>
      </c>
      <c r="G2590" s="9">
        <f>_xlfn.XLOOKUP(I2590,过机服务商重量差!A:A,过机服务商重量差!L:L)</f>
        <v>12</v>
      </c>
      <c r="H2590" s="9" t="str">
        <f ca="1">IFERROR(LOOKUP(1,0/((B2590=名单!B:B)*(VALUE(AY2590)&gt;=名单!E:E)*(VALUE(AY2590)&lt;=名单!G:G)*(AA2590="正常走货")),名单!H:H),"否")</f>
        <v>否</v>
      </c>
      <c r="I2590" s="64" t="s">
        <v>7806</v>
      </c>
      <c r="J2590" s="64" t="s">
        <v>7808</v>
      </c>
      <c r="L2590" s="65" t="s">
        <v>168</v>
      </c>
      <c r="N2590" s="64" t="s">
        <v>18</v>
      </c>
      <c r="O2590" s="66"/>
      <c r="P2590" s="66"/>
      <c r="T2590" s="66"/>
      <c r="U2590" s="65" t="s">
        <v>215</v>
      </c>
      <c r="V2590" s="65" t="s">
        <v>14381</v>
      </c>
      <c r="W2590" s="66"/>
      <c r="Y2590" s="66"/>
      <c r="Z2590" s="66"/>
      <c r="AA2590" s="65" t="s">
        <v>14382</v>
      </c>
      <c r="AQ2590" s="64">
        <v>360.8</v>
      </c>
      <c r="AU2590" s="66"/>
      <c r="AV2590" s="66"/>
      <c r="AW2590" s="66"/>
      <c r="AX2590" s="66"/>
      <c r="AY2590" s="67" t="s">
        <v>16987</v>
      </c>
      <c r="BE2590" s="66"/>
    </row>
    <row r="2591" spans="1:58">
      <c r="A2591" s="9" t="str">
        <f t="shared" si="126"/>
        <v>2026-01</v>
      </c>
      <c r="B2591" s="9" t="str">
        <f>_xlfn.XLOOKUP(I2591,过机服务商重量差!A:A,过机服务商重量差!G:G)</f>
        <v>风清扬</v>
      </c>
      <c r="C2591" s="9" t="str">
        <f>IF(N2591="FBA","主营产品",IF(N2591="专线","专线",LOOKUP(1,0/((G2591&gt;=提成标准!D:D)*(G2591&lt;提成标准!E:E)),提成标准!C:C)))</f>
        <v>快递大货</v>
      </c>
      <c r="D2591" s="9">
        <f t="shared" si="127"/>
        <v>21</v>
      </c>
      <c r="E2591" s="9">
        <f>_xlfn.XLOOKUP(C2591,提成标准!C:C,提成标准!H:H,"")</f>
        <v>0.1</v>
      </c>
      <c r="F2591" s="9">
        <f t="shared" si="128"/>
        <v>2.1</v>
      </c>
      <c r="G2591" s="9">
        <f>_xlfn.XLOOKUP(I2591,过机服务商重量差!A:A,过机服务商重量差!L:L)</f>
        <v>21</v>
      </c>
      <c r="H2591" s="9" t="str">
        <f ca="1">IFERROR(LOOKUP(1,0/((B2591=名单!B:B)*(VALUE(AY2591)&gt;=名单!E:E)*(VALUE(AY2591)&lt;=名单!G:G)*(AA2591="正常走货")),名单!H:H),"否")</f>
        <v>否</v>
      </c>
      <c r="I2591" s="64" t="s">
        <v>7809</v>
      </c>
      <c r="J2591" s="64" t="s">
        <v>7811</v>
      </c>
      <c r="L2591" s="65" t="s">
        <v>2375</v>
      </c>
      <c r="N2591" s="64" t="s">
        <v>18</v>
      </c>
      <c r="O2591" s="66"/>
      <c r="P2591" s="66"/>
      <c r="T2591" s="66"/>
      <c r="U2591" s="65" t="s">
        <v>215</v>
      </c>
      <c r="V2591" s="65" t="s">
        <v>14381</v>
      </c>
      <c r="W2591" s="66"/>
      <c r="Y2591" s="66"/>
      <c r="Z2591" s="66"/>
      <c r="AA2591" s="65" t="s">
        <v>14382</v>
      </c>
      <c r="AQ2591" s="64">
        <v>100</v>
      </c>
      <c r="AU2591" s="66"/>
      <c r="AV2591" s="66"/>
      <c r="AW2591" s="66"/>
      <c r="AX2591" s="66"/>
      <c r="AY2591" s="67" t="s">
        <v>16988</v>
      </c>
      <c r="BE2591" s="66"/>
      <c r="BF2591" s="66"/>
    </row>
    <row r="2592" spans="1:58">
      <c r="A2592" s="9" t="str">
        <f t="shared" si="126"/>
        <v>2026-01</v>
      </c>
      <c r="B2592" s="9" t="str">
        <f>_xlfn.XLOOKUP(I2592,过机服务商重量差!A:A,过机服务商重量差!G:G)</f>
        <v>无崖子</v>
      </c>
      <c r="C2592" s="9" t="str">
        <f>IF(N2592="FBA","主营产品",IF(N2592="专线","专线",LOOKUP(1,0/((G2592&gt;=提成标准!D:D)*(G2592&lt;提成标准!E:E)),提成标准!C:C)))</f>
        <v>快递小货</v>
      </c>
      <c r="D2592" s="9">
        <f t="shared" si="127"/>
        <v>1</v>
      </c>
      <c r="E2592" s="9">
        <f>_xlfn.XLOOKUP(C2592,提成标准!C:C,提成标准!H:H,"")</f>
        <v>2</v>
      </c>
      <c r="F2592" s="9">
        <f t="shared" si="128"/>
        <v>2</v>
      </c>
      <c r="G2592" s="9">
        <f>_xlfn.XLOOKUP(I2592,过机服务商重量差!A:A,过机服务商重量差!L:L)</f>
        <v>7</v>
      </c>
      <c r="H2592" s="9" t="str">
        <f ca="1">IFERROR(LOOKUP(1,0/((B2592=名单!B:B)*(VALUE(AY2592)&gt;=名单!E:E)*(VALUE(AY2592)&lt;=名单!G:G)*(AA2592="正常走货")),名单!H:H),"否")</f>
        <v>是</v>
      </c>
      <c r="I2592" s="64" t="s">
        <v>7812</v>
      </c>
      <c r="J2592" s="64" t="s">
        <v>7814</v>
      </c>
      <c r="L2592" s="65" t="s">
        <v>2292</v>
      </c>
      <c r="N2592" s="64" t="s">
        <v>18</v>
      </c>
      <c r="O2592" s="66"/>
      <c r="P2592" s="66"/>
      <c r="T2592" s="66"/>
      <c r="U2592" s="65" t="s">
        <v>203</v>
      </c>
      <c r="V2592" s="65" t="s">
        <v>14381</v>
      </c>
      <c r="W2592" s="66"/>
      <c r="Y2592" s="66"/>
      <c r="Z2592" s="66"/>
      <c r="AA2592" s="65" t="s">
        <v>14382</v>
      </c>
      <c r="AQ2592" s="64">
        <v>0</v>
      </c>
      <c r="AV2592" s="66"/>
      <c r="AX2592" s="66"/>
      <c r="AY2592" s="67" t="s">
        <v>16989</v>
      </c>
      <c r="BE2592" s="66"/>
      <c r="BF2592" s="66"/>
    </row>
    <row r="2593" spans="1:58">
      <c r="A2593" s="9" t="str">
        <f t="shared" si="126"/>
        <v>2026-01</v>
      </c>
      <c r="B2593" s="9" t="str">
        <f>_xlfn.XLOOKUP(I2593,过机服务商重量差!A:A,过机服务商重量差!G:G)</f>
        <v>玉麒麟</v>
      </c>
      <c r="C2593" s="9" t="str">
        <f>IF(N2593="FBA","主营产品",IF(N2593="专线","专线",LOOKUP(1,0/((G2593&gt;=提成标准!D:D)*(G2593&lt;提成标准!E:E)),提成标准!C:C)))</f>
        <v>快递大货</v>
      </c>
      <c r="D2593" s="9">
        <f t="shared" si="127"/>
        <v>240</v>
      </c>
      <c r="E2593" s="9">
        <f>_xlfn.XLOOKUP(C2593,提成标准!C:C,提成标准!H:H,"")</f>
        <v>0.1</v>
      </c>
      <c r="F2593" s="9">
        <f t="shared" si="128"/>
        <v>24</v>
      </c>
      <c r="G2593" s="9">
        <f>_xlfn.XLOOKUP(I2593,过机服务商重量差!A:A,过机服务商重量差!L:L)</f>
        <v>240</v>
      </c>
      <c r="H2593" s="9" t="str">
        <f ca="1">IFERROR(LOOKUP(1,0/((B2593=名单!B:B)*(VALUE(AY2593)&gt;=名单!E:E)*(VALUE(AY2593)&lt;=名单!G:G)*(AA2593="正常走货")),名单!H:H),"否")</f>
        <v>否</v>
      </c>
      <c r="I2593" s="64" t="s">
        <v>7815</v>
      </c>
      <c r="J2593" s="64" t="s">
        <v>7817</v>
      </c>
      <c r="L2593" s="65" t="s">
        <v>17</v>
      </c>
      <c r="N2593" s="64" t="s">
        <v>18</v>
      </c>
      <c r="O2593" s="66"/>
      <c r="P2593" s="66"/>
      <c r="T2593" s="66"/>
      <c r="U2593" s="65" t="s">
        <v>540</v>
      </c>
      <c r="V2593" s="65" t="s">
        <v>14413</v>
      </c>
      <c r="W2593" s="66"/>
      <c r="Y2593" s="66"/>
      <c r="Z2593" s="66"/>
      <c r="AA2593" s="65" t="s">
        <v>14382</v>
      </c>
      <c r="AQ2593" s="64">
        <v>2178.5</v>
      </c>
      <c r="AU2593" s="66"/>
      <c r="AV2593" s="66"/>
      <c r="AW2593" s="66"/>
      <c r="AX2593" s="66"/>
      <c r="AY2593" s="67" t="s">
        <v>16990</v>
      </c>
      <c r="BE2593" s="66"/>
      <c r="BF2593" s="66"/>
    </row>
    <row r="2594" spans="1:58">
      <c r="A2594" s="9" t="str">
        <f t="shared" si="126"/>
        <v>2026-01</v>
      </c>
      <c r="B2594" s="9" t="str">
        <f>_xlfn.XLOOKUP(I2594,过机服务商重量差!A:A,过机服务商重量差!G:G)</f>
        <v>风清扬</v>
      </c>
      <c r="C2594" s="9" t="str">
        <f>IF(N2594="FBA","主营产品",IF(N2594="专线","专线",LOOKUP(1,0/((G2594&gt;=提成标准!D:D)*(G2594&lt;提成标准!E:E)),提成标准!C:C)))</f>
        <v>快递大货</v>
      </c>
      <c r="D2594" s="9">
        <f t="shared" si="127"/>
        <v>889</v>
      </c>
      <c r="E2594" s="9">
        <f>_xlfn.XLOOKUP(C2594,提成标准!C:C,提成标准!H:H,"")</f>
        <v>0.1</v>
      </c>
      <c r="F2594" s="9">
        <f t="shared" si="128"/>
        <v>88.9</v>
      </c>
      <c r="G2594" s="9">
        <f>_xlfn.XLOOKUP(I2594,过机服务商重量差!A:A,过机服务商重量差!L:L)</f>
        <v>889</v>
      </c>
      <c r="H2594" s="9" t="str">
        <f ca="1">IFERROR(LOOKUP(1,0/((B2594=名单!B:B)*(VALUE(AY2594)&gt;=名单!E:E)*(VALUE(AY2594)&lt;=名单!G:G)*(AA2594="正常走货")),名单!H:H),"否")</f>
        <v>否</v>
      </c>
      <c r="I2594" s="64" t="s">
        <v>7818</v>
      </c>
      <c r="J2594" s="64" t="s">
        <v>7820</v>
      </c>
      <c r="L2594" s="65" t="s">
        <v>880</v>
      </c>
      <c r="N2594" s="64" t="s">
        <v>18</v>
      </c>
      <c r="O2594" s="66"/>
      <c r="P2594" s="66"/>
      <c r="T2594" s="66"/>
      <c r="U2594" s="65" t="s">
        <v>30</v>
      </c>
      <c r="V2594" s="65" t="s">
        <v>14385</v>
      </c>
      <c r="W2594" s="66"/>
      <c r="Y2594" s="66"/>
      <c r="Z2594" s="66"/>
      <c r="AA2594" s="65" t="s">
        <v>14382</v>
      </c>
      <c r="AQ2594" s="64">
        <v>896.5</v>
      </c>
      <c r="AV2594" s="66"/>
      <c r="AW2594" s="66"/>
      <c r="AX2594" s="66"/>
      <c r="AY2594" s="67" t="s">
        <v>16991</v>
      </c>
      <c r="BE2594" s="66"/>
    </row>
    <row r="2595" spans="1:58">
      <c r="A2595" s="9" t="str">
        <f t="shared" si="126"/>
        <v>2026-01</v>
      </c>
      <c r="B2595" s="9" t="str">
        <f>_xlfn.XLOOKUP(I2595,过机服务商重量差!A:A,过机服务商重量差!G:G)</f>
        <v>玉麒麟</v>
      </c>
      <c r="C2595" s="9" t="str">
        <f>IF(N2595="FBA","主营产品",IF(N2595="专线","专线",LOOKUP(1,0/((G2595&gt;=提成标准!D:D)*(G2595&lt;提成标准!E:E)),提成标准!C:C)))</f>
        <v>快递大货</v>
      </c>
      <c r="D2595" s="9">
        <f t="shared" si="127"/>
        <v>281</v>
      </c>
      <c r="E2595" s="9">
        <f>_xlfn.XLOOKUP(C2595,提成标准!C:C,提成标准!H:H,"")</f>
        <v>0.1</v>
      </c>
      <c r="F2595" s="9">
        <f t="shared" si="128"/>
        <v>28.1</v>
      </c>
      <c r="G2595" s="9">
        <f>_xlfn.XLOOKUP(I2595,过机服务商重量差!A:A,过机服务商重量差!L:L)</f>
        <v>281</v>
      </c>
      <c r="H2595" s="9" t="str">
        <f ca="1">IFERROR(LOOKUP(1,0/((B2595=名单!B:B)*(VALUE(AY2595)&gt;=名单!E:E)*(VALUE(AY2595)&lt;=名单!G:G)*(AA2595="正常走货")),名单!H:H),"否")</f>
        <v>否</v>
      </c>
      <c r="I2595" s="64" t="s">
        <v>7821</v>
      </c>
      <c r="J2595" s="64" t="s">
        <v>7823</v>
      </c>
      <c r="L2595" s="65" t="s">
        <v>17</v>
      </c>
      <c r="N2595" s="64" t="s">
        <v>18</v>
      </c>
      <c r="O2595" s="66"/>
      <c r="P2595" s="66"/>
      <c r="T2595" s="66"/>
      <c r="U2595" s="65" t="s">
        <v>99</v>
      </c>
      <c r="V2595" s="65" t="s">
        <v>14413</v>
      </c>
      <c r="W2595" s="66"/>
      <c r="Y2595" s="66"/>
      <c r="Z2595" s="66"/>
      <c r="AA2595" s="65" t="s">
        <v>14382</v>
      </c>
      <c r="AQ2595" s="64">
        <v>1210</v>
      </c>
      <c r="AU2595" s="66"/>
      <c r="AV2595" s="66"/>
      <c r="AX2595" s="66"/>
      <c r="AY2595" s="67" t="s">
        <v>16992</v>
      </c>
      <c r="BC2595" s="66"/>
      <c r="BE2595" s="66"/>
    </row>
    <row r="2596" spans="1:58">
      <c r="A2596" s="9" t="str">
        <f t="shared" si="126"/>
        <v>2026-01</v>
      </c>
      <c r="B2596" s="9" t="str">
        <f>_xlfn.XLOOKUP(I2596,过机服务商重量差!A:A,过机服务商重量差!G:G)</f>
        <v>玉麒麟</v>
      </c>
      <c r="C2596" s="9" t="str">
        <f>IF(N2596="FBA","主营产品",IF(N2596="专线","专线",LOOKUP(1,0/((G2596&gt;=提成标准!D:D)*(G2596&lt;提成标准!E:E)),提成标准!C:C)))</f>
        <v>快递小货</v>
      </c>
      <c r="D2596" s="9">
        <f t="shared" si="127"/>
        <v>1</v>
      </c>
      <c r="E2596" s="9">
        <f>_xlfn.XLOOKUP(C2596,提成标准!C:C,提成标准!H:H,"")</f>
        <v>2</v>
      </c>
      <c r="F2596" s="9">
        <f t="shared" si="128"/>
        <v>2</v>
      </c>
      <c r="G2596" s="9">
        <f>_xlfn.XLOOKUP(I2596,过机服务商重量差!A:A,过机服务商重量差!L:L)</f>
        <v>8</v>
      </c>
      <c r="H2596" s="9" t="str">
        <f ca="1">IFERROR(LOOKUP(1,0/((B2596=名单!B:B)*(VALUE(AY2596)&gt;=名单!E:E)*(VALUE(AY2596)&lt;=名单!G:G)*(AA2596="正常走货")),名单!H:H),"否")</f>
        <v>否</v>
      </c>
      <c r="I2596" s="64" t="s">
        <v>7824</v>
      </c>
      <c r="J2596" s="64" t="s">
        <v>7826</v>
      </c>
      <c r="L2596" s="65" t="s">
        <v>17</v>
      </c>
      <c r="N2596" s="64" t="s">
        <v>18</v>
      </c>
      <c r="O2596" s="66"/>
      <c r="P2596" s="66"/>
      <c r="T2596" s="66"/>
      <c r="U2596" s="65" t="s">
        <v>246</v>
      </c>
      <c r="V2596" s="65" t="s">
        <v>14389</v>
      </c>
      <c r="W2596" s="66"/>
      <c r="Y2596" s="66"/>
      <c r="Z2596" s="66"/>
      <c r="AA2596" s="65" t="s">
        <v>14382</v>
      </c>
      <c r="AQ2596" s="64">
        <v>101.69</v>
      </c>
      <c r="AV2596" s="66"/>
      <c r="AX2596" s="66"/>
      <c r="AY2596" s="67" t="s">
        <v>16993</v>
      </c>
      <c r="BE2596" s="66"/>
    </row>
    <row r="2597" spans="1:58">
      <c r="A2597" s="9" t="str">
        <f t="shared" si="126"/>
        <v>2026-01</v>
      </c>
      <c r="B2597" s="9" t="str">
        <f>_xlfn.XLOOKUP(I2597,过机服务商重量差!A:A,过机服务商重量差!G:G)</f>
        <v>玉麒麟</v>
      </c>
      <c r="C2597" s="9" t="str">
        <f>IF(N2597="FBA","主营产品",IF(N2597="专线","专线",LOOKUP(1,0/((G2597&gt;=提成标准!D:D)*(G2597&lt;提成标准!E:E)),提成标准!C:C)))</f>
        <v>快递小货</v>
      </c>
      <c r="D2597" s="9">
        <f t="shared" si="127"/>
        <v>1</v>
      </c>
      <c r="E2597" s="9">
        <f>_xlfn.XLOOKUP(C2597,提成标准!C:C,提成标准!H:H,"")</f>
        <v>2</v>
      </c>
      <c r="F2597" s="9">
        <f t="shared" si="128"/>
        <v>2</v>
      </c>
      <c r="G2597" s="9">
        <f>_xlfn.XLOOKUP(I2597,过机服务商重量差!A:A,过机服务商重量差!L:L)</f>
        <v>8</v>
      </c>
      <c r="H2597" s="9" t="str">
        <f ca="1">IFERROR(LOOKUP(1,0/((B2597=名单!B:B)*(VALUE(AY2597)&gt;=名单!E:E)*(VALUE(AY2597)&lt;=名单!G:G)*(AA2597="正常走货")),名单!H:H),"否")</f>
        <v>否</v>
      </c>
      <c r="I2597" s="64" t="s">
        <v>7827</v>
      </c>
      <c r="J2597" s="64" t="s">
        <v>7829</v>
      </c>
      <c r="L2597" s="65" t="s">
        <v>17</v>
      </c>
      <c r="N2597" s="64" t="s">
        <v>18</v>
      </c>
      <c r="O2597" s="66"/>
      <c r="P2597" s="66"/>
      <c r="T2597" s="66"/>
      <c r="U2597" s="65" t="s">
        <v>246</v>
      </c>
      <c r="V2597" s="65" t="s">
        <v>14389</v>
      </c>
      <c r="W2597" s="66"/>
      <c r="Y2597" s="66"/>
      <c r="Z2597" s="66"/>
      <c r="AA2597" s="65" t="s">
        <v>14382</v>
      </c>
      <c r="AQ2597" s="64">
        <v>101.69</v>
      </c>
      <c r="AU2597" s="66"/>
      <c r="AV2597" s="66"/>
      <c r="AW2597" s="66"/>
      <c r="AX2597" s="66"/>
      <c r="AY2597" s="67" t="s">
        <v>16994</v>
      </c>
      <c r="BE2597" s="66"/>
    </row>
    <row r="2598" spans="1:58">
      <c r="A2598" s="9" t="str">
        <f t="shared" si="126"/>
        <v>2026-01</v>
      </c>
      <c r="B2598" s="9" t="str">
        <f>_xlfn.XLOOKUP(I2598,过机服务商重量差!A:A,过机服务商重量差!G:G)</f>
        <v>玉麒麟</v>
      </c>
      <c r="C2598" s="9" t="str">
        <f>IF(N2598="FBA","主营产品",IF(N2598="专线","专线",LOOKUP(1,0/((G2598&gt;=提成标准!D:D)*(G2598&lt;提成标准!E:E)),提成标准!C:C)))</f>
        <v>快递小货</v>
      </c>
      <c r="D2598" s="9">
        <f t="shared" si="127"/>
        <v>1</v>
      </c>
      <c r="E2598" s="9">
        <f>_xlfn.XLOOKUP(C2598,提成标准!C:C,提成标准!H:H,"")</f>
        <v>2</v>
      </c>
      <c r="F2598" s="9">
        <f t="shared" si="128"/>
        <v>2</v>
      </c>
      <c r="G2598" s="9">
        <f>_xlfn.XLOOKUP(I2598,过机服务商重量差!A:A,过机服务商重量差!L:L)</f>
        <v>8.5</v>
      </c>
      <c r="H2598" s="9" t="str">
        <f ca="1">IFERROR(LOOKUP(1,0/((B2598=名单!B:B)*(VALUE(AY2598)&gt;=名单!E:E)*(VALUE(AY2598)&lt;=名单!G:G)*(AA2598="正常走货")),名单!H:H),"否")</f>
        <v>否</v>
      </c>
      <c r="I2598" s="64" t="s">
        <v>7830</v>
      </c>
      <c r="J2598" s="64" t="s">
        <v>7832</v>
      </c>
      <c r="L2598" s="65" t="s">
        <v>17</v>
      </c>
      <c r="N2598" s="64" t="s">
        <v>18</v>
      </c>
      <c r="O2598" s="66"/>
      <c r="P2598" s="66"/>
      <c r="T2598" s="66"/>
      <c r="U2598" s="65" t="s">
        <v>246</v>
      </c>
      <c r="V2598" s="65" t="s">
        <v>14389</v>
      </c>
      <c r="W2598" s="66"/>
      <c r="Y2598" s="66"/>
      <c r="Z2598" s="66"/>
      <c r="AA2598" s="65" t="s">
        <v>14382</v>
      </c>
      <c r="AQ2598" s="64">
        <v>89.7</v>
      </c>
      <c r="AV2598" s="66"/>
      <c r="AX2598" s="66"/>
      <c r="AY2598" s="67" t="s">
        <v>16995</v>
      </c>
      <c r="BE2598" s="66"/>
    </row>
    <row r="2599" spans="1:58">
      <c r="A2599" s="9" t="str">
        <f t="shared" si="126"/>
        <v>2026-01</v>
      </c>
      <c r="B2599" s="9" t="str">
        <f>_xlfn.XLOOKUP(I2599,过机服务商重量差!A:A,过机服务商重量差!G:G)</f>
        <v>玉麒麟</v>
      </c>
      <c r="C2599" s="9" t="str">
        <f>IF(N2599="FBA","主营产品",IF(N2599="专线","专线",LOOKUP(1,0/((G2599&gt;=提成标准!D:D)*(G2599&lt;提成标准!E:E)),提成标准!C:C)))</f>
        <v>快递小货</v>
      </c>
      <c r="D2599" s="9">
        <f t="shared" si="127"/>
        <v>1</v>
      </c>
      <c r="E2599" s="9">
        <f>_xlfn.XLOOKUP(C2599,提成标准!C:C,提成标准!H:H,"")</f>
        <v>2</v>
      </c>
      <c r="F2599" s="9">
        <f t="shared" si="128"/>
        <v>2</v>
      </c>
      <c r="G2599" s="9">
        <f>_xlfn.XLOOKUP(I2599,过机服务商重量差!A:A,过机服务商重量差!L:L)</f>
        <v>4.5</v>
      </c>
      <c r="H2599" s="9" t="str">
        <f ca="1">IFERROR(LOOKUP(1,0/((B2599=名单!B:B)*(VALUE(AY2599)&gt;=名单!E:E)*(VALUE(AY2599)&lt;=名单!G:G)*(AA2599="正常走货")),名单!H:H),"否")</f>
        <v>否</v>
      </c>
      <c r="I2599" s="64" t="s">
        <v>7833</v>
      </c>
      <c r="J2599" s="64" t="s">
        <v>7835</v>
      </c>
      <c r="L2599" s="65" t="s">
        <v>17</v>
      </c>
      <c r="N2599" s="64" t="s">
        <v>18</v>
      </c>
      <c r="O2599" s="66"/>
      <c r="P2599" s="66"/>
      <c r="T2599" s="66"/>
      <c r="U2599" s="65" t="s">
        <v>203</v>
      </c>
      <c r="V2599" s="65" t="s">
        <v>14381</v>
      </c>
      <c r="W2599" s="66"/>
      <c r="Y2599" s="66"/>
      <c r="Z2599" s="66"/>
      <c r="AA2599" s="65" t="s">
        <v>14382</v>
      </c>
      <c r="AQ2599" s="64">
        <v>58.5</v>
      </c>
      <c r="AU2599" s="66"/>
      <c r="AV2599" s="66"/>
      <c r="AW2599" s="66"/>
      <c r="AX2599" s="66"/>
      <c r="AY2599" s="67" t="s">
        <v>16996</v>
      </c>
      <c r="BC2599" s="66"/>
      <c r="BE2599" s="66"/>
    </row>
    <row r="2600" spans="1:58">
      <c r="A2600" s="9" t="str">
        <f t="shared" si="126"/>
        <v>2026-01</v>
      </c>
      <c r="B2600" s="9" t="str">
        <f>_xlfn.XLOOKUP(I2600,过机服务商重量差!A:A,过机服务商重量差!G:G)</f>
        <v>帅时莹</v>
      </c>
      <c r="C2600" s="9" t="str">
        <f>IF(N2600="FBA","主营产品",IF(N2600="专线","专线",LOOKUP(1,0/((G2600&gt;=提成标准!D:D)*(G2600&lt;提成标准!E:E)),提成标准!C:C)))</f>
        <v>快递大货</v>
      </c>
      <c r="D2600" s="9">
        <f t="shared" si="127"/>
        <v>21</v>
      </c>
      <c r="E2600" s="9">
        <f>_xlfn.XLOOKUP(C2600,提成标准!C:C,提成标准!H:H,"")</f>
        <v>0.1</v>
      </c>
      <c r="F2600" s="9">
        <f t="shared" si="128"/>
        <v>2.1</v>
      </c>
      <c r="G2600" s="9">
        <f>_xlfn.XLOOKUP(I2600,过机服务商重量差!A:A,过机服务商重量差!L:L)</f>
        <v>21</v>
      </c>
      <c r="H2600" s="9" t="str">
        <f ca="1">IFERROR(LOOKUP(1,0/((B2600=名单!B:B)*(VALUE(AY2600)&gt;=名单!E:E)*(VALUE(AY2600)&lt;=名单!G:G)*(AA2600="正常走货")),名单!H:H),"否")</f>
        <v>否</v>
      </c>
      <c r="I2600" s="64" t="s">
        <v>7836</v>
      </c>
      <c r="J2600" s="64" t="s">
        <v>7838</v>
      </c>
      <c r="L2600" s="64" t="s">
        <v>97</v>
      </c>
      <c r="N2600" s="64" t="s">
        <v>18</v>
      </c>
      <c r="O2600" s="66"/>
      <c r="P2600" s="66"/>
      <c r="T2600" s="66"/>
      <c r="U2600" s="65" t="s">
        <v>535</v>
      </c>
      <c r="V2600" s="65" t="s">
        <v>14413</v>
      </c>
      <c r="W2600" s="66"/>
      <c r="Y2600" s="66"/>
      <c r="Z2600" s="66"/>
      <c r="AA2600" s="65" t="s">
        <v>14382</v>
      </c>
      <c r="AQ2600" s="64">
        <v>125</v>
      </c>
      <c r="AU2600" s="66"/>
      <c r="AV2600" s="66"/>
      <c r="AX2600" s="66"/>
      <c r="AY2600" s="67" t="s">
        <v>16997</v>
      </c>
      <c r="BE2600" s="66"/>
      <c r="BF2600" s="66"/>
    </row>
    <row r="2601" spans="1:58">
      <c r="A2601" s="9" t="str">
        <f t="shared" si="126"/>
        <v>2026-01</v>
      </c>
      <c r="B2601" s="9" t="str">
        <f>_xlfn.XLOOKUP(I2601,过机服务商重量差!A:A,过机服务商重量差!G:G)</f>
        <v>小旋风</v>
      </c>
      <c r="C2601" s="9" t="str">
        <f>IF(N2601="FBA","主营产品",IF(N2601="专线","专线",LOOKUP(1,0/((G2601&gt;=提成标准!D:D)*(G2601&lt;提成标准!E:E)),提成标准!C:C)))</f>
        <v>快递大货</v>
      </c>
      <c r="D2601" s="9">
        <f t="shared" si="127"/>
        <v>162</v>
      </c>
      <c r="E2601" s="9">
        <f>_xlfn.XLOOKUP(C2601,提成标准!C:C,提成标准!H:H,"")</f>
        <v>0.1</v>
      </c>
      <c r="F2601" s="9">
        <f t="shared" si="128"/>
        <v>16.2</v>
      </c>
      <c r="G2601" s="9">
        <f>_xlfn.XLOOKUP(I2601,过机服务商重量差!A:A,过机服务商重量差!L:L)</f>
        <v>162</v>
      </c>
      <c r="H2601" s="9" t="str">
        <f ca="1">IFERROR(LOOKUP(1,0/((B2601=名单!B:B)*(VALUE(AY2601)&gt;=名单!E:E)*(VALUE(AY2601)&lt;=名单!G:G)*(AA2601="正常走货")),名单!H:H),"否")</f>
        <v>否</v>
      </c>
      <c r="I2601" s="64" t="s">
        <v>7839</v>
      </c>
      <c r="J2601" s="64" t="s">
        <v>7841</v>
      </c>
      <c r="L2601" s="64" t="s">
        <v>274</v>
      </c>
      <c r="N2601" s="64" t="s">
        <v>18</v>
      </c>
      <c r="O2601" s="66"/>
      <c r="P2601" s="66"/>
      <c r="T2601" s="66"/>
      <c r="U2601" s="65" t="s">
        <v>558</v>
      </c>
      <c r="V2601" s="65" t="s">
        <v>14413</v>
      </c>
      <c r="W2601" s="66"/>
      <c r="Y2601" s="66"/>
      <c r="Z2601" s="66"/>
      <c r="AA2601" s="65" t="s">
        <v>14382</v>
      </c>
      <c r="AQ2601" s="64">
        <v>81</v>
      </c>
      <c r="AU2601" s="66"/>
      <c r="AV2601" s="66"/>
      <c r="AX2601" s="66"/>
      <c r="AY2601" s="67" t="s">
        <v>16998</v>
      </c>
      <c r="BE2601" s="66"/>
    </row>
    <row r="2602" spans="1:58">
      <c r="A2602" s="9" t="str">
        <f t="shared" si="126"/>
        <v>2026-01</v>
      </c>
      <c r="B2602" s="9" t="str">
        <f>_xlfn.XLOOKUP(I2602,过机服务商重量差!A:A,过机服务商重量差!G:G)</f>
        <v>玉麒麟</v>
      </c>
      <c r="C2602" s="9" t="str">
        <f>IF(N2602="FBA","主营产品",IF(N2602="专线","专线",LOOKUP(1,0/((G2602&gt;=提成标准!D:D)*(G2602&lt;提成标准!E:E)),提成标准!C:C)))</f>
        <v>快递小货</v>
      </c>
      <c r="D2602" s="9">
        <f t="shared" si="127"/>
        <v>1</v>
      </c>
      <c r="E2602" s="9">
        <f>_xlfn.XLOOKUP(C2602,提成标准!C:C,提成标准!H:H,"")</f>
        <v>2</v>
      </c>
      <c r="F2602" s="9">
        <f t="shared" si="128"/>
        <v>2</v>
      </c>
      <c r="G2602" s="9">
        <f>_xlfn.XLOOKUP(I2602,过机服务商重量差!A:A,过机服务商重量差!L:L)</f>
        <v>11.5</v>
      </c>
      <c r="H2602" s="9" t="str">
        <f ca="1">IFERROR(LOOKUP(1,0/((B2602=名单!B:B)*(VALUE(AY2602)&gt;=名单!E:E)*(VALUE(AY2602)&lt;=名单!G:G)*(AA2602="正常走货")),名单!H:H),"否")</f>
        <v>否</v>
      </c>
      <c r="I2602" s="64" t="s">
        <v>7842</v>
      </c>
      <c r="J2602" s="64" t="s">
        <v>7844</v>
      </c>
      <c r="L2602" s="65" t="s">
        <v>256</v>
      </c>
      <c r="N2602" s="64" t="s">
        <v>18</v>
      </c>
      <c r="O2602" s="66"/>
      <c r="P2602" s="66"/>
      <c r="T2602" s="66"/>
      <c r="U2602" s="65" t="s">
        <v>227</v>
      </c>
      <c r="V2602" s="64" t="s">
        <v>14413</v>
      </c>
      <c r="W2602" s="66"/>
      <c r="Y2602" s="66"/>
      <c r="Z2602" s="66"/>
      <c r="AA2602" s="65" t="s">
        <v>14382</v>
      </c>
      <c r="AQ2602" s="64">
        <v>244.6</v>
      </c>
      <c r="AU2602" s="66"/>
      <c r="AV2602" s="66"/>
      <c r="AW2602" s="66"/>
      <c r="AX2602" s="66"/>
      <c r="AY2602" s="67" t="s">
        <v>16999</v>
      </c>
      <c r="BE2602" s="66"/>
    </row>
    <row r="2603" spans="1:58">
      <c r="A2603" s="9" t="str">
        <f t="shared" si="126"/>
        <v>2026-01</v>
      </c>
      <c r="B2603" s="9" t="str">
        <f>_xlfn.XLOOKUP(I2603,过机服务商重量差!A:A,过机服务商重量差!G:G)</f>
        <v>帅时莹</v>
      </c>
      <c r="C2603" s="9" t="str">
        <f>IF(N2603="FBA","主营产品",IF(N2603="专线","专线",LOOKUP(1,0/((G2603&gt;=提成标准!D:D)*(G2603&lt;提成标准!E:E)),提成标准!C:C)))</f>
        <v>快递大货</v>
      </c>
      <c r="D2603" s="9">
        <f t="shared" si="127"/>
        <v>293</v>
      </c>
      <c r="E2603" s="9">
        <f>_xlfn.XLOOKUP(C2603,提成标准!C:C,提成标准!H:H,"")</f>
        <v>0.1</v>
      </c>
      <c r="F2603" s="9">
        <f t="shared" si="128"/>
        <v>29.3</v>
      </c>
      <c r="G2603" s="9">
        <f>_xlfn.XLOOKUP(I2603,过机服务商重量差!A:A,过机服务商重量差!L:L)</f>
        <v>293</v>
      </c>
      <c r="H2603" s="9" t="str">
        <f ca="1">IFERROR(LOOKUP(1,0/((B2603=名单!B:B)*(VALUE(AY2603)&gt;=名单!E:E)*(VALUE(AY2603)&lt;=名单!G:G)*(AA2603="正常走货")),名单!H:H),"否")</f>
        <v>否</v>
      </c>
      <c r="I2603" s="64" t="s">
        <v>7845</v>
      </c>
      <c r="J2603" s="64" t="s">
        <v>7847</v>
      </c>
      <c r="L2603" s="65" t="s">
        <v>4930</v>
      </c>
      <c r="N2603" s="64" t="s">
        <v>18</v>
      </c>
      <c r="O2603" s="66"/>
      <c r="P2603" s="66"/>
      <c r="T2603" s="66"/>
      <c r="U2603" s="65" t="s">
        <v>227</v>
      </c>
      <c r="V2603" s="65" t="s">
        <v>14413</v>
      </c>
      <c r="W2603" s="66"/>
      <c r="Y2603" s="66"/>
      <c r="Z2603" s="66"/>
      <c r="AA2603" s="65" t="s">
        <v>14382</v>
      </c>
      <c r="AQ2603" s="64">
        <v>792.4</v>
      </c>
      <c r="AV2603" s="66"/>
      <c r="AX2603" s="66"/>
      <c r="AY2603" s="67" t="s">
        <v>17000</v>
      </c>
      <c r="BE2603" s="66"/>
      <c r="BF2603" s="66"/>
    </row>
    <row r="2604" spans="1:58">
      <c r="A2604" s="9" t="str">
        <f t="shared" si="126"/>
        <v>2026-01</v>
      </c>
      <c r="B2604" s="9" t="str">
        <f>_xlfn.XLOOKUP(I2604,过机服务商重量差!A:A,过机服务商重量差!G:G)</f>
        <v>玉麒麟</v>
      </c>
      <c r="C2604" s="9" t="str">
        <f>IF(N2604="FBA","主营产品",IF(N2604="专线","专线",LOOKUP(1,0/((G2604&gt;=提成标准!D:D)*(G2604&lt;提成标准!E:E)),提成标准!C:C)))</f>
        <v>快递小货</v>
      </c>
      <c r="D2604" s="9">
        <f t="shared" si="127"/>
        <v>1</v>
      </c>
      <c r="E2604" s="9">
        <f>_xlfn.XLOOKUP(C2604,提成标准!C:C,提成标准!H:H,"")</f>
        <v>2</v>
      </c>
      <c r="F2604" s="9">
        <f t="shared" si="128"/>
        <v>2</v>
      </c>
      <c r="G2604" s="9">
        <f>_xlfn.XLOOKUP(I2604,过机服务商重量差!A:A,过机服务商重量差!L:L)</f>
        <v>1</v>
      </c>
      <c r="H2604" s="9" t="str">
        <f ca="1">IFERROR(LOOKUP(1,0/((B2604=名单!B:B)*(VALUE(AY2604)&gt;=名单!E:E)*(VALUE(AY2604)&lt;=名单!G:G)*(AA2604="正常走货")),名单!H:H),"否")</f>
        <v>否</v>
      </c>
      <c r="I2604" s="64" t="s">
        <v>7848</v>
      </c>
      <c r="J2604" s="64" t="s">
        <v>7850</v>
      </c>
      <c r="L2604" s="65" t="s">
        <v>17</v>
      </c>
      <c r="N2604" s="64" t="s">
        <v>18</v>
      </c>
      <c r="O2604" s="66"/>
      <c r="P2604" s="66"/>
      <c r="T2604" s="66"/>
      <c r="U2604" s="65" t="s">
        <v>199</v>
      </c>
      <c r="V2604" s="65" t="s">
        <v>14442</v>
      </c>
      <c r="W2604" s="66"/>
      <c r="Y2604" s="66"/>
      <c r="Z2604" s="66"/>
      <c r="AA2604" s="65" t="s">
        <v>14382</v>
      </c>
      <c r="AQ2604" s="64">
        <v>91.6</v>
      </c>
      <c r="AU2604" s="66"/>
      <c r="AV2604" s="66"/>
      <c r="AW2604" s="66"/>
      <c r="AX2604" s="66"/>
      <c r="AY2604" s="67" t="s">
        <v>17001</v>
      </c>
      <c r="BE2604" s="66"/>
      <c r="BF2604" s="66"/>
    </row>
    <row r="2605" spans="1:58">
      <c r="A2605" s="9" t="str">
        <f t="shared" si="126"/>
        <v>2026-01</v>
      </c>
      <c r="B2605" s="9" t="str">
        <f>_xlfn.XLOOKUP(I2605,过机服务商重量差!A:A,过机服务商重量差!G:G)</f>
        <v>无崖子</v>
      </c>
      <c r="C2605" s="9" t="str">
        <f>IF(N2605="FBA","主营产品",IF(N2605="专线","专线",LOOKUP(1,0/((G2605&gt;=提成标准!D:D)*(G2605&lt;提成标准!E:E)),提成标准!C:C)))</f>
        <v>快递小货</v>
      </c>
      <c r="D2605" s="9">
        <f t="shared" si="127"/>
        <v>1</v>
      </c>
      <c r="E2605" s="9">
        <f>_xlfn.XLOOKUP(C2605,提成标准!C:C,提成标准!H:H,"")</f>
        <v>2</v>
      </c>
      <c r="F2605" s="9">
        <f t="shared" si="128"/>
        <v>2</v>
      </c>
      <c r="G2605" s="9">
        <f>_xlfn.XLOOKUP(I2605,过机服务商重量差!A:A,过机服务商重量差!L:L)</f>
        <v>1.5</v>
      </c>
      <c r="H2605" s="9" t="str">
        <f ca="1">IFERROR(LOOKUP(1,0/((B2605=名单!B:B)*(VALUE(AY2605)&gt;=名单!E:E)*(VALUE(AY2605)&lt;=名单!G:G)*(AA2605="正常走货")),名单!H:H),"否")</f>
        <v>是</v>
      </c>
      <c r="I2605" s="64" t="s">
        <v>7851</v>
      </c>
      <c r="J2605" s="64" t="s">
        <v>7853</v>
      </c>
      <c r="L2605" s="65" t="s">
        <v>160</v>
      </c>
      <c r="N2605" s="64" t="s">
        <v>18</v>
      </c>
      <c r="O2605" s="66"/>
      <c r="P2605" s="66"/>
      <c r="T2605" s="66"/>
      <c r="U2605" s="65" t="s">
        <v>1793</v>
      </c>
      <c r="V2605" s="65" t="s">
        <v>14381</v>
      </c>
      <c r="W2605" s="66"/>
      <c r="Y2605" s="66"/>
      <c r="Z2605" s="66"/>
      <c r="AA2605" s="65" t="s">
        <v>14382</v>
      </c>
      <c r="AQ2605" s="64">
        <v>0</v>
      </c>
      <c r="AV2605" s="66"/>
      <c r="AW2605" s="66"/>
      <c r="AX2605" s="66"/>
      <c r="AY2605" s="67" t="s">
        <v>17002</v>
      </c>
      <c r="BE2605" s="66"/>
    </row>
    <row r="2606" spans="1:58">
      <c r="A2606" s="9" t="str">
        <f t="shared" si="126"/>
        <v>2026-01</v>
      </c>
      <c r="B2606" s="9" t="str">
        <f>_xlfn.XLOOKUP(I2606,过机服务商重量差!A:A,过机服务商重量差!G:G)</f>
        <v>玉麒麟</v>
      </c>
      <c r="C2606" s="9" t="str">
        <f>IF(N2606="FBA","主营产品",IF(N2606="专线","专线",LOOKUP(1,0/((G2606&gt;=提成标准!D:D)*(G2606&lt;提成标准!E:E)),提成标准!C:C)))</f>
        <v>快递小货</v>
      </c>
      <c r="D2606" s="9">
        <f t="shared" si="127"/>
        <v>1</v>
      </c>
      <c r="E2606" s="9">
        <f>_xlfn.XLOOKUP(C2606,提成标准!C:C,提成标准!H:H,"")</f>
        <v>2</v>
      </c>
      <c r="F2606" s="9">
        <f t="shared" si="128"/>
        <v>2</v>
      </c>
      <c r="G2606" s="9">
        <f>_xlfn.XLOOKUP(I2606,过机服务商重量差!A:A,过机服务商重量差!L:L)</f>
        <v>2</v>
      </c>
      <c r="H2606" s="9" t="str">
        <f ca="1">IFERROR(LOOKUP(1,0/((B2606=名单!B:B)*(VALUE(AY2606)&gt;=名单!E:E)*(VALUE(AY2606)&lt;=名单!G:G)*(AA2606="正常走货")),名单!H:H),"否")</f>
        <v>否</v>
      </c>
      <c r="I2606" s="64" t="s">
        <v>7854</v>
      </c>
      <c r="J2606" s="64" t="s">
        <v>7856</v>
      </c>
      <c r="L2606" s="65" t="s">
        <v>17</v>
      </c>
      <c r="N2606" s="64" t="s">
        <v>18</v>
      </c>
      <c r="O2606" s="66"/>
      <c r="P2606" s="66"/>
      <c r="T2606" s="66"/>
      <c r="U2606" s="65" t="s">
        <v>675</v>
      </c>
      <c r="V2606" s="65" t="s">
        <v>14385</v>
      </c>
      <c r="W2606" s="66"/>
      <c r="Y2606" s="66"/>
      <c r="Z2606" s="66"/>
      <c r="AA2606" s="65" t="s">
        <v>14382</v>
      </c>
      <c r="AQ2606" s="64">
        <v>28.3</v>
      </c>
      <c r="AU2606" s="66"/>
      <c r="AV2606" s="66"/>
      <c r="AW2606" s="66"/>
      <c r="AX2606" s="66"/>
      <c r="AY2606" s="67" t="s">
        <v>17003</v>
      </c>
      <c r="BE2606" s="66"/>
    </row>
    <row r="2607" spans="1:58">
      <c r="A2607" s="9" t="str">
        <f t="shared" si="126"/>
        <v>2026-01</v>
      </c>
      <c r="B2607" s="9" t="str">
        <f>_xlfn.XLOOKUP(I2607,过机服务商重量差!A:A,过机服务商重量差!G:G)</f>
        <v>玉麒麟</v>
      </c>
      <c r="C2607" s="9" t="str">
        <f>IF(N2607="FBA","主营产品",IF(N2607="专线","专线",LOOKUP(1,0/((G2607&gt;=提成标准!D:D)*(G2607&lt;提成标准!E:E)),提成标准!C:C)))</f>
        <v>快递小货</v>
      </c>
      <c r="D2607" s="9">
        <f t="shared" si="127"/>
        <v>1</v>
      </c>
      <c r="E2607" s="9">
        <f>_xlfn.XLOOKUP(C2607,提成标准!C:C,提成标准!H:H,"")</f>
        <v>2</v>
      </c>
      <c r="F2607" s="9">
        <f t="shared" si="128"/>
        <v>2</v>
      </c>
      <c r="G2607" s="9">
        <f>_xlfn.XLOOKUP(I2607,过机服务商重量差!A:A,过机服务商重量差!L:L)</f>
        <v>0.5</v>
      </c>
      <c r="H2607" s="9" t="str">
        <f ca="1">IFERROR(LOOKUP(1,0/((B2607=名单!B:B)*(VALUE(AY2607)&gt;=名单!E:E)*(VALUE(AY2607)&lt;=名单!G:G)*(AA2607="正常走货")),名单!H:H),"否")</f>
        <v>否</v>
      </c>
      <c r="I2607" s="64" t="s">
        <v>7857</v>
      </c>
      <c r="J2607" s="64" t="s">
        <v>7859</v>
      </c>
      <c r="L2607" s="65" t="s">
        <v>17</v>
      </c>
      <c r="N2607" s="64" t="s">
        <v>18</v>
      </c>
      <c r="O2607" s="66"/>
      <c r="P2607" s="66"/>
      <c r="T2607" s="66"/>
      <c r="U2607" s="65" t="s">
        <v>767</v>
      </c>
      <c r="V2607" s="65" t="s">
        <v>14385</v>
      </c>
      <c r="W2607" s="66"/>
      <c r="Y2607" s="66"/>
      <c r="Z2607" s="66"/>
      <c r="AA2607" s="65" t="s">
        <v>14382</v>
      </c>
      <c r="AQ2607" s="64">
        <v>85.4</v>
      </c>
      <c r="AV2607" s="66"/>
      <c r="AX2607" s="66"/>
      <c r="AY2607" s="67" t="s">
        <v>17004</v>
      </c>
      <c r="BE2607" s="66"/>
    </row>
    <row r="2608" spans="1:58">
      <c r="A2608" s="9" t="str">
        <f t="shared" si="126"/>
        <v>2026-01</v>
      </c>
      <c r="B2608" s="9" t="str">
        <f>_xlfn.XLOOKUP(I2608,过机服务商重量差!A:A,过机服务商重量差!G:G)</f>
        <v>帅时莹</v>
      </c>
      <c r="C2608" s="9" t="str">
        <f>IF(N2608="FBA","主营产品",IF(N2608="专线","专线",LOOKUP(1,0/((G2608&gt;=提成标准!D:D)*(G2608&lt;提成标准!E:E)),提成标准!C:C)))</f>
        <v>快递大货</v>
      </c>
      <c r="D2608" s="9">
        <f t="shared" si="127"/>
        <v>21</v>
      </c>
      <c r="E2608" s="9">
        <f>_xlfn.XLOOKUP(C2608,提成标准!C:C,提成标准!H:H,"")</f>
        <v>0.1</v>
      </c>
      <c r="F2608" s="9">
        <f t="shared" si="128"/>
        <v>2.1</v>
      </c>
      <c r="G2608" s="9">
        <f>_xlfn.XLOOKUP(I2608,过机服务商重量差!A:A,过机服务商重量差!L:L)</f>
        <v>21</v>
      </c>
      <c r="H2608" s="9" t="str">
        <f ca="1">IFERROR(LOOKUP(1,0/((B2608=名单!B:B)*(VALUE(AY2608)&gt;=名单!E:E)*(VALUE(AY2608)&lt;=名单!G:G)*(AA2608="正常走货")),名单!H:H),"否")</f>
        <v>否</v>
      </c>
      <c r="I2608" s="64" t="s">
        <v>7860</v>
      </c>
      <c r="J2608" s="64" t="s">
        <v>7862</v>
      </c>
      <c r="L2608" s="65" t="s">
        <v>97</v>
      </c>
      <c r="N2608" s="64" t="s">
        <v>18</v>
      </c>
      <c r="O2608" s="66"/>
      <c r="P2608" s="66"/>
      <c r="T2608" s="66"/>
      <c r="U2608" s="65" t="s">
        <v>562</v>
      </c>
      <c r="V2608" s="65" t="s">
        <v>14413</v>
      </c>
      <c r="W2608" s="66"/>
      <c r="Y2608" s="66"/>
      <c r="Z2608" s="66"/>
      <c r="AA2608" s="65" t="s">
        <v>14382</v>
      </c>
      <c r="AQ2608" s="64">
        <v>145</v>
      </c>
      <c r="AV2608" s="66"/>
      <c r="AX2608" s="66"/>
      <c r="AY2608" s="67" t="s">
        <v>17005</v>
      </c>
      <c r="BE2608" s="66"/>
    </row>
    <row r="2609" spans="1:58">
      <c r="A2609" s="9" t="str">
        <f t="shared" si="126"/>
        <v>2026-01</v>
      </c>
      <c r="B2609" s="9" t="str">
        <f>_xlfn.XLOOKUP(I2609,过机服务商重量差!A:A,过机服务商重量差!G:G)</f>
        <v>玉麒麟</v>
      </c>
      <c r="C2609" s="9" t="str">
        <f>IF(N2609="FBA","主营产品",IF(N2609="专线","专线",LOOKUP(1,0/((G2609&gt;=提成标准!D:D)*(G2609&lt;提成标准!E:E)),提成标准!C:C)))</f>
        <v>快递大货</v>
      </c>
      <c r="D2609" s="9">
        <f t="shared" si="127"/>
        <v>52</v>
      </c>
      <c r="E2609" s="9">
        <f>_xlfn.XLOOKUP(C2609,提成标准!C:C,提成标准!H:H,"")</f>
        <v>0.1</v>
      </c>
      <c r="F2609" s="9">
        <f t="shared" si="128"/>
        <v>5.2</v>
      </c>
      <c r="G2609" s="9">
        <f>_xlfn.XLOOKUP(I2609,过机服务商重量差!A:A,过机服务商重量差!L:L)</f>
        <v>52</v>
      </c>
      <c r="H2609" s="9" t="str">
        <f ca="1">IFERROR(LOOKUP(1,0/((B2609=名单!B:B)*(VALUE(AY2609)&gt;=名单!E:E)*(VALUE(AY2609)&lt;=名单!G:G)*(AA2609="正常走货")),名单!H:H),"否")</f>
        <v>否</v>
      </c>
      <c r="I2609" s="64" t="s">
        <v>7863</v>
      </c>
      <c r="J2609" s="64" t="s">
        <v>7865</v>
      </c>
      <c r="L2609" s="65" t="s">
        <v>17</v>
      </c>
      <c r="N2609" s="64" t="s">
        <v>18</v>
      </c>
      <c r="O2609" s="66"/>
      <c r="P2609" s="66"/>
      <c r="T2609" s="66"/>
      <c r="U2609" s="65" t="s">
        <v>20</v>
      </c>
      <c r="V2609" s="65" t="s">
        <v>14381</v>
      </c>
      <c r="W2609" s="66"/>
      <c r="Y2609" s="66"/>
      <c r="Z2609" s="66"/>
      <c r="AA2609" s="65" t="s">
        <v>14382</v>
      </c>
      <c r="AQ2609" s="64">
        <v>218.4</v>
      </c>
      <c r="AV2609" s="66"/>
      <c r="AW2609" s="66"/>
      <c r="AX2609" s="66"/>
      <c r="AY2609" s="67" t="s">
        <v>17006</v>
      </c>
      <c r="BE2609" s="66"/>
    </row>
    <row r="2610" spans="1:58">
      <c r="A2610" s="9" t="str">
        <f t="shared" si="126"/>
        <v>2026-01</v>
      </c>
      <c r="B2610" s="9" t="str">
        <f>_xlfn.XLOOKUP(I2610,过机服务商重量差!A:A,过机服务商重量差!G:G)</f>
        <v>玉麒麟</v>
      </c>
      <c r="C2610" s="9" t="str">
        <f>IF(N2610="FBA","主营产品",IF(N2610="专线","专线",LOOKUP(1,0/((G2610&gt;=提成标准!D:D)*(G2610&lt;提成标准!E:E)),提成标准!C:C)))</f>
        <v>快递小货</v>
      </c>
      <c r="D2610" s="9">
        <f t="shared" si="127"/>
        <v>1</v>
      </c>
      <c r="E2610" s="9">
        <f>_xlfn.XLOOKUP(C2610,提成标准!C:C,提成标准!H:H,"")</f>
        <v>2</v>
      </c>
      <c r="F2610" s="9">
        <f t="shared" si="128"/>
        <v>2</v>
      </c>
      <c r="G2610" s="9">
        <f>_xlfn.XLOOKUP(I2610,过机服务商重量差!A:A,过机服务商重量差!L:L)</f>
        <v>8</v>
      </c>
      <c r="H2610" s="9" t="str">
        <f ca="1">IFERROR(LOOKUP(1,0/((B2610=名单!B:B)*(VALUE(AY2610)&gt;=名单!E:E)*(VALUE(AY2610)&lt;=名单!G:G)*(AA2610="正常走货")),名单!H:H),"否")</f>
        <v>否</v>
      </c>
      <c r="I2610" s="64" t="s">
        <v>7866</v>
      </c>
      <c r="J2610" s="64" t="s">
        <v>7868</v>
      </c>
      <c r="L2610" s="65" t="s">
        <v>17</v>
      </c>
      <c r="N2610" s="64" t="s">
        <v>18</v>
      </c>
      <c r="O2610" s="66"/>
      <c r="P2610" s="66"/>
      <c r="T2610" s="66"/>
      <c r="U2610" s="65" t="s">
        <v>408</v>
      </c>
      <c r="V2610" s="64" t="s">
        <v>14381</v>
      </c>
      <c r="W2610" s="66"/>
      <c r="Y2610" s="66"/>
      <c r="Z2610" s="66"/>
      <c r="AA2610" s="65" t="s">
        <v>14382</v>
      </c>
      <c r="AQ2610" s="64">
        <v>99</v>
      </c>
      <c r="AV2610" s="66"/>
      <c r="AW2610" s="66"/>
      <c r="AX2610" s="66"/>
      <c r="AY2610" s="67" t="s">
        <v>17007</v>
      </c>
      <c r="BC2610" s="66"/>
      <c r="BE2610" s="66"/>
    </row>
    <row r="2611" spans="1:58">
      <c r="A2611" s="9" t="str">
        <f t="shared" si="126"/>
        <v>2026-01</v>
      </c>
      <c r="B2611" s="9" t="str">
        <f>_xlfn.XLOOKUP(I2611,过机服务商重量差!A:A,过机服务商重量差!G:G)</f>
        <v>无崖子</v>
      </c>
      <c r="C2611" s="9" t="str">
        <f>IF(N2611="FBA","主营产品",IF(N2611="专线","专线",LOOKUP(1,0/((G2611&gt;=提成标准!D:D)*(G2611&lt;提成标准!E:E)),提成标准!C:C)))</f>
        <v>快递小货</v>
      </c>
      <c r="D2611" s="9">
        <f t="shared" si="127"/>
        <v>1</v>
      </c>
      <c r="E2611" s="9">
        <f>_xlfn.XLOOKUP(C2611,提成标准!C:C,提成标准!H:H,"")</f>
        <v>2</v>
      </c>
      <c r="F2611" s="9">
        <f t="shared" si="128"/>
        <v>2</v>
      </c>
      <c r="G2611" s="9">
        <f>_xlfn.XLOOKUP(I2611,过机服务商重量差!A:A,过机服务商重量差!L:L)</f>
        <v>2.5</v>
      </c>
      <c r="H2611" s="9" t="str">
        <f ca="1">IFERROR(LOOKUP(1,0/((B2611=名单!B:B)*(VALUE(AY2611)&gt;=名单!E:E)*(VALUE(AY2611)&lt;=名单!G:G)*(AA2611="正常走货")),名单!H:H),"否")</f>
        <v>是</v>
      </c>
      <c r="I2611" s="64" t="s">
        <v>7869</v>
      </c>
      <c r="J2611" s="64" t="s">
        <v>7871</v>
      </c>
      <c r="L2611" s="65" t="s">
        <v>160</v>
      </c>
      <c r="N2611" s="65" t="s">
        <v>18</v>
      </c>
      <c r="O2611" s="66"/>
      <c r="P2611" s="66"/>
      <c r="T2611" s="66"/>
      <c r="U2611" s="65" t="s">
        <v>408</v>
      </c>
      <c r="V2611" s="65" t="s">
        <v>14381</v>
      </c>
      <c r="W2611" s="66"/>
      <c r="Y2611" s="66"/>
      <c r="Z2611" s="66"/>
      <c r="AA2611" s="65" t="s">
        <v>14382</v>
      </c>
      <c r="AQ2611" s="64">
        <v>0</v>
      </c>
      <c r="AU2611" s="66"/>
      <c r="AV2611" s="66"/>
      <c r="AW2611" s="66"/>
      <c r="AX2611" s="66"/>
      <c r="AY2611" s="67" t="s">
        <v>17008</v>
      </c>
      <c r="BE2611" s="66"/>
    </row>
    <row r="2612" spans="1:58">
      <c r="A2612" s="9" t="str">
        <f t="shared" si="126"/>
        <v>2026-01</v>
      </c>
      <c r="B2612" s="9" t="str">
        <f>_xlfn.XLOOKUP(I2612,过机服务商重量差!A:A,过机服务商重量差!G:G)</f>
        <v>玉麒麟</v>
      </c>
      <c r="C2612" s="9" t="str">
        <f>IF(N2612="FBA","主营产品",IF(N2612="专线","专线",LOOKUP(1,0/((G2612&gt;=提成标准!D:D)*(G2612&lt;提成标准!E:E)),提成标准!C:C)))</f>
        <v>快递大货</v>
      </c>
      <c r="D2612" s="9">
        <f t="shared" si="127"/>
        <v>25</v>
      </c>
      <c r="E2612" s="9">
        <f>_xlfn.XLOOKUP(C2612,提成标准!C:C,提成标准!H:H,"")</f>
        <v>0.1</v>
      </c>
      <c r="F2612" s="9">
        <f t="shared" si="128"/>
        <v>2.5</v>
      </c>
      <c r="G2612" s="9">
        <f>_xlfn.XLOOKUP(I2612,过机服务商重量差!A:A,过机服务商重量差!L:L)</f>
        <v>25</v>
      </c>
      <c r="H2612" s="9" t="str">
        <f ca="1">IFERROR(LOOKUP(1,0/((B2612=名单!B:B)*(VALUE(AY2612)&gt;=名单!E:E)*(VALUE(AY2612)&lt;=名单!G:G)*(AA2612="正常走货")),名单!H:H),"否")</f>
        <v>否</v>
      </c>
      <c r="I2612" s="64" t="s">
        <v>7872</v>
      </c>
      <c r="J2612" s="64" t="s">
        <v>7874</v>
      </c>
      <c r="L2612" s="65" t="s">
        <v>24</v>
      </c>
      <c r="N2612" s="64" t="s">
        <v>18</v>
      </c>
      <c r="O2612" s="66"/>
      <c r="P2612" s="66"/>
      <c r="T2612" s="66"/>
      <c r="U2612" s="65" t="s">
        <v>246</v>
      </c>
      <c r="V2612" s="65" t="s">
        <v>14389</v>
      </c>
      <c r="W2612" s="66"/>
      <c r="Y2612" s="66"/>
      <c r="Z2612" s="66"/>
      <c r="AA2612" s="65" t="s">
        <v>14382</v>
      </c>
      <c r="AQ2612" s="64">
        <v>351.1</v>
      </c>
      <c r="AV2612" s="66"/>
      <c r="AW2612" s="66"/>
      <c r="AX2612" s="66"/>
      <c r="AY2612" s="67" t="s">
        <v>17009</v>
      </c>
      <c r="BC2612" s="66"/>
      <c r="BE2612" s="66"/>
    </row>
    <row r="2613" spans="1:58">
      <c r="A2613" s="9" t="str">
        <f t="shared" si="126"/>
        <v>2026-01</v>
      </c>
      <c r="B2613" s="9" t="str">
        <f>_xlfn.XLOOKUP(I2613,过机服务商重量差!A:A,过机服务商重量差!G:G)</f>
        <v>玉麒麟</v>
      </c>
      <c r="C2613" s="9" t="str">
        <f>IF(N2613="FBA","主营产品",IF(N2613="专线","专线",LOOKUP(1,0/((G2613&gt;=提成标准!D:D)*(G2613&lt;提成标准!E:E)),提成标准!C:C)))</f>
        <v>快递大货</v>
      </c>
      <c r="D2613" s="9">
        <f t="shared" si="127"/>
        <v>25</v>
      </c>
      <c r="E2613" s="9">
        <f>_xlfn.XLOOKUP(C2613,提成标准!C:C,提成标准!H:H,"")</f>
        <v>0.1</v>
      </c>
      <c r="F2613" s="9">
        <f t="shared" si="128"/>
        <v>2.5</v>
      </c>
      <c r="G2613" s="9">
        <f>_xlfn.XLOOKUP(I2613,过机服务商重量差!A:A,过机服务商重量差!L:L)</f>
        <v>25</v>
      </c>
      <c r="H2613" s="9" t="str">
        <f ca="1">IFERROR(LOOKUP(1,0/((B2613=名单!B:B)*(VALUE(AY2613)&gt;=名单!E:E)*(VALUE(AY2613)&lt;=名单!G:G)*(AA2613="正常走货")),名单!H:H),"否")</f>
        <v>否</v>
      </c>
      <c r="I2613" s="64" t="s">
        <v>7875</v>
      </c>
      <c r="J2613" s="64" t="s">
        <v>7877</v>
      </c>
      <c r="L2613" s="65" t="s">
        <v>24</v>
      </c>
      <c r="N2613" s="64" t="s">
        <v>18</v>
      </c>
      <c r="O2613" s="66"/>
      <c r="P2613" s="66"/>
      <c r="T2613" s="66"/>
      <c r="U2613" s="65" t="s">
        <v>246</v>
      </c>
      <c r="V2613" s="65" t="s">
        <v>14389</v>
      </c>
      <c r="W2613" s="66"/>
      <c r="Y2613" s="66"/>
      <c r="Z2613" s="66"/>
      <c r="AA2613" s="65" t="s">
        <v>14382</v>
      </c>
      <c r="AQ2613" s="64">
        <v>351.1</v>
      </c>
      <c r="AU2613" s="66"/>
      <c r="AV2613" s="66"/>
      <c r="AX2613" s="66"/>
      <c r="AY2613" s="67" t="s">
        <v>17010</v>
      </c>
      <c r="BE2613" s="66"/>
    </row>
    <row r="2614" spans="1:58">
      <c r="A2614" s="9" t="str">
        <f t="shared" si="126"/>
        <v>2026-01</v>
      </c>
      <c r="B2614" s="9" t="str">
        <f>_xlfn.XLOOKUP(I2614,过机服务商重量差!A:A,过机服务商重量差!G:G)</f>
        <v>玉麒麟</v>
      </c>
      <c r="C2614" s="9" t="str">
        <f>IF(N2614="FBA","主营产品",IF(N2614="专线","专线",LOOKUP(1,0/((G2614&gt;=提成标准!D:D)*(G2614&lt;提成标准!E:E)),提成标准!C:C)))</f>
        <v>快递大货</v>
      </c>
      <c r="D2614" s="9">
        <f t="shared" si="127"/>
        <v>24</v>
      </c>
      <c r="E2614" s="9">
        <f>_xlfn.XLOOKUP(C2614,提成标准!C:C,提成标准!H:H,"")</f>
        <v>0.1</v>
      </c>
      <c r="F2614" s="9">
        <f t="shared" si="128"/>
        <v>2.4</v>
      </c>
      <c r="G2614" s="9">
        <f>_xlfn.XLOOKUP(I2614,过机服务商重量差!A:A,过机服务商重量差!L:L)</f>
        <v>24</v>
      </c>
      <c r="H2614" s="9" t="str">
        <f ca="1">IFERROR(LOOKUP(1,0/((B2614=名单!B:B)*(VALUE(AY2614)&gt;=名单!E:E)*(VALUE(AY2614)&lt;=名单!G:G)*(AA2614="正常走货")),名单!H:H),"否")</f>
        <v>否</v>
      </c>
      <c r="I2614" s="64" t="s">
        <v>7878</v>
      </c>
      <c r="J2614" s="64" t="s">
        <v>7880</v>
      </c>
      <c r="L2614" s="65" t="s">
        <v>24</v>
      </c>
      <c r="N2614" s="64" t="s">
        <v>18</v>
      </c>
      <c r="O2614" s="66"/>
      <c r="P2614" s="66"/>
      <c r="T2614" s="66"/>
      <c r="U2614" s="65" t="s">
        <v>246</v>
      </c>
      <c r="V2614" s="65" t="s">
        <v>14389</v>
      </c>
      <c r="W2614" s="66"/>
      <c r="Y2614" s="66"/>
      <c r="Z2614" s="66"/>
      <c r="AA2614" s="65" t="s">
        <v>14382</v>
      </c>
      <c r="AQ2614" s="64">
        <v>403.6</v>
      </c>
      <c r="AU2614" s="66"/>
      <c r="AV2614" s="66"/>
      <c r="AX2614" s="66"/>
      <c r="AY2614" s="67" t="s">
        <v>17011</v>
      </c>
      <c r="BE2614" s="66"/>
    </row>
    <row r="2615" spans="1:58">
      <c r="A2615" s="9" t="str">
        <f t="shared" si="126"/>
        <v>2026-01</v>
      </c>
      <c r="B2615" s="9" t="str">
        <f>_xlfn.XLOOKUP(I2615,过机服务商重量差!A:A,过机服务商重量差!G:G)</f>
        <v>玉麒麟</v>
      </c>
      <c r="C2615" s="9" t="str">
        <f>IF(N2615="FBA","主营产品",IF(N2615="专线","专线",LOOKUP(1,0/((G2615&gt;=提成标准!D:D)*(G2615&lt;提成标准!E:E)),提成标准!C:C)))</f>
        <v>快递小货</v>
      </c>
      <c r="D2615" s="9">
        <f t="shared" si="127"/>
        <v>1</v>
      </c>
      <c r="E2615" s="9">
        <f>_xlfn.XLOOKUP(C2615,提成标准!C:C,提成标准!H:H,"")</f>
        <v>2</v>
      </c>
      <c r="F2615" s="9">
        <f t="shared" si="128"/>
        <v>2</v>
      </c>
      <c r="G2615" s="9">
        <f>_xlfn.XLOOKUP(I2615,过机服务商重量差!A:A,过机服务商重量差!L:L)</f>
        <v>9</v>
      </c>
      <c r="H2615" s="9" t="str">
        <f ca="1">IFERROR(LOOKUP(1,0/((B2615=名单!B:B)*(VALUE(AY2615)&gt;=名单!E:E)*(VALUE(AY2615)&lt;=名单!G:G)*(AA2615="正常走货")),名单!H:H),"否")</f>
        <v>否</v>
      </c>
      <c r="I2615" s="64" t="s">
        <v>7881</v>
      </c>
      <c r="J2615" s="64" t="s">
        <v>7883</v>
      </c>
      <c r="L2615" s="65" t="s">
        <v>17</v>
      </c>
      <c r="N2615" s="64" t="s">
        <v>18</v>
      </c>
      <c r="O2615" s="66"/>
      <c r="P2615" s="66"/>
      <c r="T2615" s="66"/>
      <c r="U2615" s="65" t="s">
        <v>215</v>
      </c>
      <c r="V2615" s="65" t="s">
        <v>14381</v>
      </c>
      <c r="W2615" s="66"/>
      <c r="Y2615" s="66"/>
      <c r="Z2615" s="66"/>
      <c r="AA2615" s="65" t="s">
        <v>14382</v>
      </c>
      <c r="AQ2615" s="64">
        <v>289</v>
      </c>
      <c r="AU2615" s="66"/>
      <c r="AV2615" s="66"/>
      <c r="AX2615" s="66"/>
      <c r="AY2615" s="67" t="s">
        <v>17012</v>
      </c>
      <c r="BE2615" s="66"/>
    </row>
    <row r="2616" spans="1:58">
      <c r="A2616" s="9" t="str">
        <f t="shared" si="126"/>
        <v>2026-01</v>
      </c>
      <c r="B2616" s="9" t="str">
        <f>_xlfn.XLOOKUP(I2616,过机服务商重量差!A:A,过机服务商重量差!G:G)</f>
        <v>玉麒麟</v>
      </c>
      <c r="C2616" s="9" t="str">
        <f>IF(N2616="FBA","主营产品",IF(N2616="专线","专线",LOOKUP(1,0/((G2616&gt;=提成标准!D:D)*(G2616&lt;提成标准!E:E)),提成标准!C:C)))</f>
        <v>快递大货</v>
      </c>
      <c r="D2616" s="9">
        <f t="shared" si="127"/>
        <v>36</v>
      </c>
      <c r="E2616" s="9">
        <f>_xlfn.XLOOKUP(C2616,提成标准!C:C,提成标准!H:H,"")</f>
        <v>0.1</v>
      </c>
      <c r="F2616" s="9">
        <f t="shared" si="128"/>
        <v>3.6</v>
      </c>
      <c r="G2616" s="9">
        <f>_xlfn.XLOOKUP(I2616,过机服务商重量差!A:A,过机服务商重量差!L:L)</f>
        <v>36</v>
      </c>
      <c r="H2616" s="9" t="str">
        <f ca="1">IFERROR(LOOKUP(1,0/((B2616=名单!B:B)*(VALUE(AY2616)&gt;=名单!E:E)*(VALUE(AY2616)&lt;=名单!G:G)*(AA2616="正常走货")),名单!H:H),"否")</f>
        <v>否</v>
      </c>
      <c r="I2616" s="64" t="s">
        <v>7884</v>
      </c>
      <c r="J2616" s="64" t="s">
        <v>7886</v>
      </c>
      <c r="L2616" s="65" t="s">
        <v>256</v>
      </c>
      <c r="N2616" s="64" t="s">
        <v>18</v>
      </c>
      <c r="O2616" s="66"/>
      <c r="P2616" s="66"/>
      <c r="T2616" s="66"/>
      <c r="U2616" s="65" t="s">
        <v>7799</v>
      </c>
      <c r="V2616" s="64" t="s">
        <v>14385</v>
      </c>
      <c r="W2616" s="66"/>
      <c r="Y2616" s="66"/>
      <c r="Z2616" s="66"/>
      <c r="AA2616" s="65" t="s">
        <v>14382</v>
      </c>
      <c r="AQ2616" s="64">
        <v>339.2</v>
      </c>
      <c r="AU2616" s="66"/>
      <c r="AV2616" s="66"/>
      <c r="AX2616" s="66"/>
      <c r="AY2616" s="67" t="s">
        <v>17013</v>
      </c>
      <c r="BE2616" s="66"/>
      <c r="BF2616" s="66"/>
    </row>
    <row r="2617" spans="1:58">
      <c r="A2617" s="9" t="str">
        <f t="shared" si="126"/>
        <v>2026-01</v>
      </c>
      <c r="B2617" s="9" t="str">
        <f>_xlfn.XLOOKUP(I2617,过机服务商重量差!A:A,过机服务商重量差!G:G)</f>
        <v>无崖子</v>
      </c>
      <c r="C2617" s="9" t="str">
        <f>IF(N2617="FBA","主营产品",IF(N2617="专线","专线",LOOKUP(1,0/((G2617&gt;=提成标准!D:D)*(G2617&lt;提成标准!E:E)),提成标准!C:C)))</f>
        <v>快递小货</v>
      </c>
      <c r="D2617" s="9">
        <f t="shared" si="127"/>
        <v>1</v>
      </c>
      <c r="E2617" s="9">
        <f>_xlfn.XLOOKUP(C2617,提成标准!C:C,提成标准!H:H,"")</f>
        <v>2</v>
      </c>
      <c r="F2617" s="9">
        <f t="shared" si="128"/>
        <v>2</v>
      </c>
      <c r="G2617" s="9">
        <f>_xlfn.XLOOKUP(I2617,过机服务商重量差!A:A,过机服务商重量差!L:L)</f>
        <v>4</v>
      </c>
      <c r="H2617" s="9" t="str">
        <f ca="1">IFERROR(LOOKUP(1,0/((B2617=名单!B:B)*(VALUE(AY2617)&gt;=名单!E:E)*(VALUE(AY2617)&lt;=名单!G:G)*(AA2617="正常走货")),名单!H:H),"否")</f>
        <v>是</v>
      </c>
      <c r="I2617" s="64" t="s">
        <v>7887</v>
      </c>
      <c r="J2617" s="64" t="s">
        <v>7889</v>
      </c>
      <c r="L2617" s="65" t="s">
        <v>160</v>
      </c>
      <c r="N2617" s="64" t="s">
        <v>18</v>
      </c>
      <c r="O2617" s="66"/>
      <c r="P2617" s="66"/>
      <c r="T2617" s="66"/>
      <c r="U2617" s="65" t="s">
        <v>337</v>
      </c>
      <c r="V2617" s="65" t="s">
        <v>14381</v>
      </c>
      <c r="W2617" s="66"/>
      <c r="Y2617" s="66"/>
      <c r="Z2617" s="66"/>
      <c r="AA2617" s="65" t="s">
        <v>14382</v>
      </c>
      <c r="AQ2617" s="64">
        <v>0</v>
      </c>
      <c r="AV2617" s="66"/>
      <c r="AX2617" s="66"/>
      <c r="AY2617" s="67" t="s">
        <v>17014</v>
      </c>
      <c r="BC2617" s="66"/>
      <c r="BE2617" s="66"/>
      <c r="BF2617" s="66"/>
    </row>
    <row r="2618" spans="1:58">
      <c r="A2618" s="9" t="str">
        <f t="shared" si="126"/>
        <v>2026-01</v>
      </c>
      <c r="B2618" s="9" t="str">
        <f>_xlfn.XLOOKUP(I2618,过机服务商重量差!A:A,过机服务商重量差!G:G)</f>
        <v>无崖子</v>
      </c>
      <c r="C2618" s="9" t="str">
        <f>IF(N2618="FBA","主营产品",IF(N2618="专线","专线",LOOKUP(1,0/((G2618&gt;=提成标准!D:D)*(G2618&lt;提成标准!E:E)),提成标准!C:C)))</f>
        <v>快递小货</v>
      </c>
      <c r="D2618" s="9">
        <f t="shared" si="127"/>
        <v>1</v>
      </c>
      <c r="E2618" s="9">
        <f>_xlfn.XLOOKUP(C2618,提成标准!C:C,提成标准!H:H,"")</f>
        <v>2</v>
      </c>
      <c r="F2618" s="9">
        <f t="shared" si="128"/>
        <v>2</v>
      </c>
      <c r="G2618" s="9">
        <f>_xlfn.XLOOKUP(I2618,过机服务商重量差!A:A,过机服务商重量差!L:L)</f>
        <v>1.5</v>
      </c>
      <c r="H2618" s="9" t="str">
        <f ca="1">IFERROR(LOOKUP(1,0/((B2618=名单!B:B)*(VALUE(AY2618)&gt;=名单!E:E)*(VALUE(AY2618)&lt;=名单!G:G)*(AA2618="正常走货")),名单!H:H),"否")</f>
        <v>是</v>
      </c>
      <c r="I2618" s="64" t="s">
        <v>7890</v>
      </c>
      <c r="J2618" s="64" t="s">
        <v>7892</v>
      </c>
      <c r="L2618" s="65" t="s">
        <v>160</v>
      </c>
      <c r="N2618" s="64" t="s">
        <v>18</v>
      </c>
      <c r="O2618" s="66"/>
      <c r="P2618" s="66"/>
      <c r="T2618" s="66"/>
      <c r="U2618" s="65" t="s">
        <v>337</v>
      </c>
      <c r="V2618" s="65" t="s">
        <v>14381</v>
      </c>
      <c r="W2618" s="66"/>
      <c r="Y2618" s="66"/>
      <c r="Z2618" s="66"/>
      <c r="AA2618" s="65" t="s">
        <v>14382</v>
      </c>
      <c r="AQ2618" s="64">
        <v>0</v>
      </c>
      <c r="AV2618" s="66"/>
      <c r="AX2618" s="66"/>
      <c r="AY2618" s="67" t="s">
        <v>17015</v>
      </c>
      <c r="BC2618" s="66"/>
      <c r="BE2618" s="66"/>
      <c r="BF2618" s="66"/>
    </row>
    <row r="2619" spans="1:58">
      <c r="A2619" s="9" t="str">
        <f t="shared" ref="A2619:A2682" si="129">MID(AY2619,1,7)</f>
        <v>2026-01</v>
      </c>
      <c r="B2619" s="9" t="str">
        <f>_xlfn.XLOOKUP(I2619,过机服务商重量差!A:A,过机服务商重量差!G:G)</f>
        <v>玉麒麟</v>
      </c>
      <c r="C2619" s="9" t="str">
        <f>IF(N2619="FBA","主营产品",IF(N2619="专线","专线",LOOKUP(1,0/((G2619&gt;=提成标准!D:D)*(G2619&lt;提成标准!E:E)),提成标准!C:C)))</f>
        <v>快递小货</v>
      </c>
      <c r="D2619" s="9">
        <f t="shared" si="127"/>
        <v>1</v>
      </c>
      <c r="E2619" s="9">
        <f>_xlfn.XLOOKUP(C2619,提成标准!C:C,提成标准!H:H,"")</f>
        <v>2</v>
      </c>
      <c r="F2619" s="9">
        <f t="shared" si="128"/>
        <v>2</v>
      </c>
      <c r="G2619" s="9">
        <f>_xlfn.XLOOKUP(I2619,过机服务商重量差!A:A,过机服务商重量差!L:L)</f>
        <v>1</v>
      </c>
      <c r="H2619" s="9" t="str">
        <f ca="1">IFERROR(LOOKUP(1,0/((B2619=名单!B:B)*(VALUE(AY2619)&gt;=名单!E:E)*(VALUE(AY2619)&lt;=名单!G:G)*(AA2619="正常走货")),名单!H:H),"否")</f>
        <v>否</v>
      </c>
      <c r="I2619" s="64" t="s">
        <v>7893</v>
      </c>
      <c r="J2619" s="64" t="s">
        <v>7895</v>
      </c>
      <c r="L2619" s="65" t="s">
        <v>17</v>
      </c>
      <c r="N2619" s="64" t="s">
        <v>18</v>
      </c>
      <c r="O2619" s="66"/>
      <c r="P2619" s="66"/>
      <c r="T2619" s="66"/>
      <c r="U2619" s="65" t="s">
        <v>223</v>
      </c>
      <c r="V2619" s="65" t="s">
        <v>14413</v>
      </c>
      <c r="W2619" s="66"/>
      <c r="Y2619" s="66"/>
      <c r="Z2619" s="66"/>
      <c r="AA2619" s="65" t="s">
        <v>14382</v>
      </c>
      <c r="AQ2619" s="64">
        <v>49.1</v>
      </c>
      <c r="AV2619" s="66"/>
      <c r="AW2619" s="66"/>
      <c r="AX2619" s="66"/>
      <c r="AY2619" s="67" t="s">
        <v>17016</v>
      </c>
    </row>
    <row r="2620" spans="1:58">
      <c r="A2620" s="9" t="str">
        <f t="shared" si="129"/>
        <v>2026-01</v>
      </c>
      <c r="B2620" s="9" t="str">
        <f>_xlfn.XLOOKUP(I2620,过机服务商重量差!A:A,过机服务商重量差!G:G)</f>
        <v>风清扬</v>
      </c>
      <c r="C2620" s="9" t="str">
        <f>IF(N2620="FBA","主营产品",IF(N2620="专线","专线",LOOKUP(1,0/((G2620&gt;=提成标准!D:D)*(G2620&lt;提成标准!E:E)),提成标准!C:C)))</f>
        <v>快递大货</v>
      </c>
      <c r="D2620" s="9">
        <f t="shared" si="127"/>
        <v>575</v>
      </c>
      <c r="E2620" s="9">
        <f>_xlfn.XLOOKUP(C2620,提成标准!C:C,提成标准!H:H,"")</f>
        <v>0.1</v>
      </c>
      <c r="F2620" s="9">
        <f t="shared" si="128"/>
        <v>57.5</v>
      </c>
      <c r="G2620" s="9">
        <f>_xlfn.XLOOKUP(I2620,过机服务商重量差!A:A,过机服务商重量差!L:L)</f>
        <v>575</v>
      </c>
      <c r="H2620" s="9" t="str">
        <f ca="1">IFERROR(LOOKUP(1,0/((B2620=名单!B:B)*(VALUE(AY2620)&gt;=名单!E:E)*(VALUE(AY2620)&lt;=名单!G:G)*(AA2620="正常走货")),名单!H:H),"否")</f>
        <v>否</v>
      </c>
      <c r="I2620" s="64" t="s">
        <v>7896</v>
      </c>
      <c r="J2620" s="64" t="s">
        <v>50</v>
      </c>
      <c r="L2620" s="65" t="s">
        <v>1516</v>
      </c>
      <c r="N2620" s="65" t="s">
        <v>18</v>
      </c>
      <c r="O2620" s="66"/>
      <c r="P2620" s="66"/>
      <c r="T2620" s="66"/>
      <c r="U2620" s="65" t="s">
        <v>323</v>
      </c>
      <c r="V2620" s="65" t="s">
        <v>14476</v>
      </c>
      <c r="W2620" s="66"/>
      <c r="Y2620" s="66"/>
      <c r="Z2620" s="66"/>
      <c r="AA2620" s="65" t="s">
        <v>14382</v>
      </c>
      <c r="AQ2620" s="64">
        <v>575</v>
      </c>
      <c r="AU2620" s="66"/>
      <c r="AV2620" s="66"/>
      <c r="AW2620" s="66"/>
      <c r="AX2620" s="66"/>
      <c r="AY2620" s="67" t="s">
        <v>17017</v>
      </c>
      <c r="BE2620" s="66"/>
    </row>
    <row r="2621" spans="1:58">
      <c r="A2621" s="9" t="str">
        <f t="shared" si="129"/>
        <v>2026-01</v>
      </c>
      <c r="B2621" s="9" t="str">
        <f>_xlfn.XLOOKUP(I2621,过机服务商重量差!A:A,过机服务商重量差!G:G)</f>
        <v>小旋风</v>
      </c>
      <c r="C2621" s="9" t="str">
        <f>IF(N2621="FBA","主营产品",IF(N2621="专线","专线",LOOKUP(1,0/((G2621&gt;=提成标准!D:D)*(G2621&lt;提成标准!E:E)),提成标准!C:C)))</f>
        <v>快递小货</v>
      </c>
      <c r="D2621" s="9">
        <f t="shared" ref="D2621:D2684" si="130">IF(C2621="快递小货",1,IF(C2621="主营产品",0,G2621))</f>
        <v>1</v>
      </c>
      <c r="E2621" s="9">
        <f>_xlfn.XLOOKUP(C2621,提成标准!C:C,提成标准!H:H,"")</f>
        <v>2</v>
      </c>
      <c r="F2621" s="9">
        <f t="shared" ref="F2621:F2684" si="131">D2621*E2621</f>
        <v>2</v>
      </c>
      <c r="G2621" s="9">
        <f>_xlfn.XLOOKUP(I2621,过机服务商重量差!A:A,过机服务商重量差!L:L)</f>
        <v>10.2</v>
      </c>
      <c r="H2621" s="9" t="str">
        <f ca="1">IFERROR(LOOKUP(1,0/((B2621=名单!B:B)*(VALUE(AY2621)&gt;=名单!E:E)*(VALUE(AY2621)&lt;=名单!G:G)*(AA2621="正常走货")),名单!H:H),"否")</f>
        <v>否</v>
      </c>
      <c r="I2621" s="64" t="s">
        <v>7898</v>
      </c>
      <c r="J2621" s="64" t="s">
        <v>7900</v>
      </c>
      <c r="L2621" s="64" t="s">
        <v>28</v>
      </c>
      <c r="N2621" s="64" t="s">
        <v>18</v>
      </c>
      <c r="O2621" s="66"/>
      <c r="P2621" s="66"/>
      <c r="T2621" s="66"/>
      <c r="U2621" s="65" t="s">
        <v>215</v>
      </c>
      <c r="V2621" s="65" t="s">
        <v>14381</v>
      </c>
      <c r="W2621" s="66"/>
      <c r="Y2621" s="66"/>
      <c r="Z2621" s="66"/>
      <c r="AA2621" s="65" t="s">
        <v>14382</v>
      </c>
      <c r="AQ2621" s="64">
        <v>816</v>
      </c>
      <c r="AU2621" s="66"/>
      <c r="AV2621" s="66"/>
      <c r="AX2621" s="66"/>
      <c r="AY2621" s="67" t="s">
        <v>17018</v>
      </c>
      <c r="BE2621" s="66"/>
    </row>
    <row r="2622" spans="1:58">
      <c r="A2622" s="9" t="str">
        <f t="shared" si="129"/>
        <v>2026-01</v>
      </c>
      <c r="B2622" s="9" t="str">
        <f>_xlfn.XLOOKUP(I2622,过机服务商重量差!A:A,过机服务商重量差!G:G)</f>
        <v>玉麒麟</v>
      </c>
      <c r="C2622" s="9" t="str">
        <f>IF(N2622="FBA","主营产品",IF(N2622="专线","专线",LOOKUP(1,0/((G2622&gt;=提成标准!D:D)*(G2622&lt;提成标准!E:E)),提成标准!C:C)))</f>
        <v>快递大货</v>
      </c>
      <c r="D2622" s="9">
        <f t="shared" si="130"/>
        <v>62</v>
      </c>
      <c r="E2622" s="9">
        <f>_xlfn.XLOOKUP(C2622,提成标准!C:C,提成标准!H:H,"")</f>
        <v>0.1</v>
      </c>
      <c r="F2622" s="9">
        <f t="shared" si="131"/>
        <v>6.2</v>
      </c>
      <c r="G2622" s="9">
        <f>_xlfn.XLOOKUP(I2622,过机服务商重量差!A:A,过机服务商重量差!L:L)</f>
        <v>62</v>
      </c>
      <c r="H2622" s="9" t="str">
        <f ca="1">IFERROR(LOOKUP(1,0/((B2622=名单!B:B)*(VALUE(AY2622)&gt;=名单!E:E)*(VALUE(AY2622)&lt;=名单!G:G)*(AA2622="正常走货")),名单!H:H),"否")</f>
        <v>否</v>
      </c>
      <c r="I2622" s="64" t="s">
        <v>7901</v>
      </c>
      <c r="J2622" s="64" t="s">
        <v>7903</v>
      </c>
      <c r="L2622" s="65" t="s">
        <v>24</v>
      </c>
      <c r="N2622" s="64" t="s">
        <v>18</v>
      </c>
      <c r="O2622" s="66"/>
      <c r="P2622" s="66"/>
      <c r="T2622" s="66"/>
      <c r="U2622" s="65" t="s">
        <v>211</v>
      </c>
      <c r="V2622" s="65" t="s">
        <v>14410</v>
      </c>
      <c r="W2622" s="66"/>
      <c r="Y2622" s="66"/>
      <c r="Z2622" s="66"/>
      <c r="AA2622" s="65" t="s">
        <v>14382</v>
      </c>
      <c r="AQ2622" s="64">
        <v>78.5999999999999</v>
      </c>
      <c r="AV2622" s="66"/>
      <c r="AW2622" s="66"/>
      <c r="AX2622" s="66"/>
      <c r="AY2622" s="67" t="s">
        <v>17019</v>
      </c>
      <c r="BE2622" s="66"/>
    </row>
    <row r="2623" spans="1:58">
      <c r="A2623" s="9" t="str">
        <f t="shared" si="129"/>
        <v>2026-01</v>
      </c>
      <c r="B2623" s="9" t="str">
        <f>_xlfn.XLOOKUP(I2623,过机服务商重量差!A:A,过机服务商重量差!G:G)</f>
        <v>玉麒麟</v>
      </c>
      <c r="C2623" s="9" t="str">
        <f>IF(N2623="FBA","主营产品",IF(N2623="专线","专线",LOOKUP(1,0/((G2623&gt;=提成标准!D:D)*(G2623&lt;提成标准!E:E)),提成标准!C:C)))</f>
        <v>快递大货</v>
      </c>
      <c r="D2623" s="9">
        <f t="shared" si="130"/>
        <v>80</v>
      </c>
      <c r="E2623" s="9">
        <f>_xlfn.XLOOKUP(C2623,提成标准!C:C,提成标准!H:H,"")</f>
        <v>0.1</v>
      </c>
      <c r="F2623" s="9">
        <f t="shared" si="131"/>
        <v>8</v>
      </c>
      <c r="G2623" s="9">
        <f>_xlfn.XLOOKUP(I2623,过机服务商重量差!A:A,过机服务商重量差!L:L)</f>
        <v>80</v>
      </c>
      <c r="H2623" s="9" t="str">
        <f ca="1">IFERROR(LOOKUP(1,0/((B2623=名单!B:B)*(VALUE(AY2623)&gt;=名单!E:E)*(VALUE(AY2623)&lt;=名单!G:G)*(AA2623="正常走货")),名单!H:H),"否")</f>
        <v>否</v>
      </c>
      <c r="I2623" s="64" t="s">
        <v>7904</v>
      </c>
      <c r="J2623" s="64" t="s">
        <v>7906</v>
      </c>
      <c r="L2623" s="64" t="s">
        <v>17</v>
      </c>
      <c r="N2623" s="64" t="s">
        <v>18</v>
      </c>
      <c r="O2623" s="66"/>
      <c r="P2623" s="66"/>
      <c r="T2623" s="66"/>
      <c r="U2623" s="65" t="s">
        <v>292</v>
      </c>
      <c r="V2623" s="65" t="s">
        <v>14413</v>
      </c>
      <c r="W2623" s="66"/>
      <c r="Y2623" s="66"/>
      <c r="Z2623" s="66"/>
      <c r="AA2623" s="65" t="s">
        <v>14382</v>
      </c>
      <c r="AQ2623" s="64">
        <v>400</v>
      </c>
      <c r="AU2623" s="66"/>
      <c r="AV2623" s="66"/>
      <c r="AX2623" s="66"/>
      <c r="AY2623" s="67" t="s">
        <v>17020</v>
      </c>
      <c r="BE2623" s="66"/>
    </row>
    <row r="2624" spans="1:58">
      <c r="A2624" s="9" t="str">
        <f t="shared" si="129"/>
        <v>2026-01</v>
      </c>
      <c r="B2624" s="9" t="str">
        <f>_xlfn.XLOOKUP(I2624,过机服务商重量差!A:A,过机服务商重量差!G:G)</f>
        <v>007</v>
      </c>
      <c r="C2624" s="9" t="str">
        <f>IF(N2624="FBA","主营产品",IF(N2624="专线","专线",LOOKUP(1,0/((G2624&gt;=提成标准!D:D)*(G2624&lt;提成标准!E:E)),提成标准!C:C)))</f>
        <v>快递大货</v>
      </c>
      <c r="D2624" s="9">
        <f t="shared" si="130"/>
        <v>192</v>
      </c>
      <c r="E2624" s="9">
        <f>_xlfn.XLOOKUP(C2624,提成标准!C:C,提成标准!H:H,"")</f>
        <v>0.1</v>
      </c>
      <c r="F2624" s="9">
        <f t="shared" si="131"/>
        <v>19.2</v>
      </c>
      <c r="G2624" s="9">
        <f>_xlfn.XLOOKUP(I2624,过机服务商重量差!A:A,过机服务商重量差!L:L)</f>
        <v>192</v>
      </c>
      <c r="H2624" s="9" t="str">
        <f ca="1">IFERROR(LOOKUP(1,0/((B2624=名单!B:B)*(VALUE(AY2624)&gt;=名单!E:E)*(VALUE(AY2624)&lt;=名单!G:G)*(AA2624="正常走货")),名单!H:H),"否")</f>
        <v>否</v>
      </c>
      <c r="I2624" s="64" t="s">
        <v>7907</v>
      </c>
      <c r="J2624" s="64" t="s">
        <v>7909</v>
      </c>
      <c r="L2624" s="65" t="s">
        <v>168</v>
      </c>
      <c r="N2624" s="64" t="s">
        <v>18</v>
      </c>
      <c r="O2624" s="66"/>
      <c r="P2624" s="66"/>
      <c r="T2624" s="66"/>
      <c r="U2624" s="65" t="s">
        <v>145</v>
      </c>
      <c r="V2624" s="64" t="s">
        <v>14410</v>
      </c>
      <c r="W2624" s="66"/>
      <c r="Y2624" s="66"/>
      <c r="Z2624" s="66"/>
      <c r="AA2624" s="65" t="s">
        <v>14382</v>
      </c>
      <c r="AQ2624" s="64">
        <v>2422</v>
      </c>
      <c r="AU2624" s="66"/>
      <c r="AV2624" s="66"/>
      <c r="AW2624" s="66"/>
      <c r="AX2624" s="66"/>
      <c r="AY2624" s="67" t="s">
        <v>17021</v>
      </c>
      <c r="BE2624" s="66"/>
      <c r="BF2624" s="66"/>
    </row>
    <row r="2625" spans="1:58">
      <c r="A2625" s="9" t="str">
        <f t="shared" si="129"/>
        <v>2026-01</v>
      </c>
      <c r="B2625" s="9" t="str">
        <f>_xlfn.XLOOKUP(I2625,过机服务商重量差!A:A,过机服务商重量差!G:G)</f>
        <v>小旋风</v>
      </c>
      <c r="C2625" s="9" t="str">
        <f>IF(N2625="FBA","主营产品",IF(N2625="专线","专线",LOOKUP(1,0/((G2625&gt;=提成标准!D:D)*(G2625&lt;提成标准!E:E)),提成标准!C:C)))</f>
        <v>快递大货</v>
      </c>
      <c r="D2625" s="9">
        <f t="shared" si="130"/>
        <v>22</v>
      </c>
      <c r="E2625" s="9">
        <f>_xlfn.XLOOKUP(C2625,提成标准!C:C,提成标准!H:H,"")</f>
        <v>0.1</v>
      </c>
      <c r="F2625" s="9">
        <f t="shared" si="131"/>
        <v>2.2</v>
      </c>
      <c r="G2625" s="9">
        <f>_xlfn.XLOOKUP(I2625,过机服务商重量差!A:A,过机服务商重量差!L:L)</f>
        <v>22</v>
      </c>
      <c r="H2625" s="9" t="str">
        <f ca="1">IFERROR(LOOKUP(1,0/((B2625=名单!B:B)*(VALUE(AY2625)&gt;=名单!E:E)*(VALUE(AY2625)&lt;=名单!G:G)*(AA2625="正常走货")),名单!H:H),"否")</f>
        <v>否</v>
      </c>
      <c r="I2625" s="64" t="s">
        <v>7910</v>
      </c>
      <c r="J2625" s="64" t="s">
        <v>7912</v>
      </c>
      <c r="L2625" s="64" t="s">
        <v>78</v>
      </c>
      <c r="N2625" s="64" t="s">
        <v>18</v>
      </c>
      <c r="O2625" s="66"/>
      <c r="P2625" s="66"/>
      <c r="T2625" s="66"/>
      <c r="U2625" s="65" t="s">
        <v>145</v>
      </c>
      <c r="V2625" s="65" t="s">
        <v>14410</v>
      </c>
      <c r="W2625" s="66"/>
      <c r="Y2625" s="66"/>
      <c r="Z2625" s="66"/>
      <c r="AA2625" s="65" t="s">
        <v>14382</v>
      </c>
      <c r="AQ2625" s="64">
        <v>87</v>
      </c>
      <c r="AV2625" s="66"/>
      <c r="AX2625" s="66"/>
      <c r="AY2625" s="67" t="s">
        <v>17022</v>
      </c>
      <c r="BE2625" s="66"/>
    </row>
    <row r="2626" spans="1:58">
      <c r="A2626" s="9" t="str">
        <f t="shared" si="129"/>
        <v>2026-01</v>
      </c>
      <c r="B2626" s="9" t="str">
        <f>_xlfn.XLOOKUP(I2626,过机服务商重量差!A:A,过机服务商重量差!G:G)</f>
        <v>玉麒麟</v>
      </c>
      <c r="C2626" s="9" t="str">
        <f>IF(N2626="FBA","主营产品",IF(N2626="专线","专线",LOOKUP(1,0/((G2626&gt;=提成标准!D:D)*(G2626&lt;提成标准!E:E)),提成标准!C:C)))</f>
        <v>快递小货</v>
      </c>
      <c r="D2626" s="9">
        <f t="shared" si="130"/>
        <v>1</v>
      </c>
      <c r="E2626" s="9">
        <f>_xlfn.XLOOKUP(C2626,提成标准!C:C,提成标准!H:H,"")</f>
        <v>2</v>
      </c>
      <c r="F2626" s="9">
        <f t="shared" si="131"/>
        <v>2</v>
      </c>
      <c r="G2626" s="9">
        <f>_xlfn.XLOOKUP(I2626,过机服务商重量差!A:A,过机服务商重量差!L:L)</f>
        <v>0.5</v>
      </c>
      <c r="H2626" s="9" t="str">
        <f ca="1">IFERROR(LOOKUP(1,0/((B2626=名单!B:B)*(VALUE(AY2626)&gt;=名单!E:E)*(VALUE(AY2626)&lt;=名单!G:G)*(AA2626="正常走货")),名单!H:H),"否")</f>
        <v>否</v>
      </c>
      <c r="I2626" s="64" t="s">
        <v>7913</v>
      </c>
      <c r="J2626" s="64" t="s">
        <v>7915</v>
      </c>
      <c r="L2626" s="64" t="s">
        <v>17</v>
      </c>
      <c r="N2626" s="64" t="s">
        <v>18</v>
      </c>
      <c r="O2626" s="66"/>
      <c r="P2626" s="66"/>
      <c r="T2626" s="66"/>
      <c r="U2626" s="65" t="s">
        <v>7799</v>
      </c>
      <c r="V2626" s="65" t="s">
        <v>14385</v>
      </c>
      <c r="W2626" s="66"/>
      <c r="Y2626" s="66"/>
      <c r="Z2626" s="66"/>
      <c r="AA2626" s="65" t="s">
        <v>14382</v>
      </c>
      <c r="AQ2626" s="64">
        <v>26</v>
      </c>
      <c r="AV2626" s="66"/>
      <c r="AX2626" s="66"/>
      <c r="AY2626" s="67" t="s">
        <v>17023</v>
      </c>
      <c r="BE2626" s="66"/>
    </row>
    <row r="2627" spans="1:58">
      <c r="A2627" s="9" t="str">
        <f t="shared" si="129"/>
        <v>2026-01</v>
      </c>
      <c r="B2627" s="9" t="str">
        <f>_xlfn.XLOOKUP(I2627,过机服务商重量差!A:A,过机服务商重量差!G:G)</f>
        <v>玉麒麟</v>
      </c>
      <c r="C2627" s="9" t="str">
        <f>IF(N2627="FBA","主营产品",IF(N2627="专线","专线",LOOKUP(1,0/((G2627&gt;=提成标准!D:D)*(G2627&lt;提成标准!E:E)),提成标准!C:C)))</f>
        <v>快递大货</v>
      </c>
      <c r="D2627" s="9">
        <f t="shared" si="130"/>
        <v>25</v>
      </c>
      <c r="E2627" s="9">
        <f>_xlfn.XLOOKUP(C2627,提成标准!C:C,提成标准!H:H,"")</f>
        <v>0.1</v>
      </c>
      <c r="F2627" s="9">
        <f t="shared" si="131"/>
        <v>2.5</v>
      </c>
      <c r="G2627" s="9">
        <f>_xlfn.XLOOKUP(I2627,过机服务商重量差!A:A,过机服务商重量差!L:L)</f>
        <v>25</v>
      </c>
      <c r="H2627" s="9" t="str">
        <f ca="1">IFERROR(LOOKUP(1,0/((B2627=名单!B:B)*(VALUE(AY2627)&gt;=名单!E:E)*(VALUE(AY2627)&lt;=名单!G:G)*(AA2627="正常走货")),名单!H:H),"否")</f>
        <v>否</v>
      </c>
      <c r="I2627" s="64" t="s">
        <v>7916</v>
      </c>
      <c r="J2627" s="64" t="s">
        <v>7918</v>
      </c>
      <c r="L2627" s="65" t="s">
        <v>17</v>
      </c>
      <c r="N2627" s="65" t="s">
        <v>18</v>
      </c>
      <c r="O2627" s="66"/>
      <c r="P2627" s="66"/>
      <c r="T2627" s="66"/>
      <c r="U2627" s="65" t="s">
        <v>1038</v>
      </c>
      <c r="V2627" s="65" t="s">
        <v>14410</v>
      </c>
      <c r="W2627" s="66"/>
      <c r="Y2627" s="66"/>
      <c r="Z2627" s="66"/>
      <c r="AA2627" s="65" t="s">
        <v>14382</v>
      </c>
      <c r="AQ2627" s="64">
        <v>369.9</v>
      </c>
      <c r="AU2627" s="66"/>
      <c r="AV2627" s="66"/>
      <c r="AW2627" s="66"/>
      <c r="AX2627" s="66"/>
      <c r="AY2627" s="67" t="s">
        <v>17024</v>
      </c>
      <c r="BE2627" s="66"/>
    </row>
    <row r="2628" spans="1:58">
      <c r="A2628" s="9" t="str">
        <f t="shared" si="129"/>
        <v>2026-01</v>
      </c>
      <c r="B2628" s="9" t="str">
        <f>_xlfn.XLOOKUP(I2628,过机服务商重量差!A:A,过机服务商重量差!G:G)</f>
        <v>玉麒麟</v>
      </c>
      <c r="C2628" s="9" t="str">
        <f>IF(N2628="FBA","主营产品",IF(N2628="专线","专线",LOOKUP(1,0/((G2628&gt;=提成标准!D:D)*(G2628&lt;提成标准!E:E)),提成标准!C:C)))</f>
        <v>快递大货</v>
      </c>
      <c r="D2628" s="9">
        <f t="shared" si="130"/>
        <v>25</v>
      </c>
      <c r="E2628" s="9">
        <f>_xlfn.XLOOKUP(C2628,提成标准!C:C,提成标准!H:H,"")</f>
        <v>0.1</v>
      </c>
      <c r="F2628" s="9">
        <f t="shared" si="131"/>
        <v>2.5</v>
      </c>
      <c r="G2628" s="9">
        <f>_xlfn.XLOOKUP(I2628,过机服务商重量差!A:A,过机服务商重量差!L:L)</f>
        <v>25</v>
      </c>
      <c r="H2628" s="9" t="str">
        <f ca="1">IFERROR(LOOKUP(1,0/((B2628=名单!B:B)*(VALUE(AY2628)&gt;=名单!E:E)*(VALUE(AY2628)&lt;=名单!G:G)*(AA2628="正常走货")),名单!H:H),"否")</f>
        <v>否</v>
      </c>
      <c r="I2628" s="64" t="s">
        <v>7919</v>
      </c>
      <c r="J2628" s="64" t="s">
        <v>7921</v>
      </c>
      <c r="L2628" s="65" t="s">
        <v>17</v>
      </c>
      <c r="N2628" s="64" t="s">
        <v>18</v>
      </c>
      <c r="O2628" s="66"/>
      <c r="P2628" s="66"/>
      <c r="T2628" s="66"/>
      <c r="U2628" s="65" t="s">
        <v>1038</v>
      </c>
      <c r="V2628" s="64" t="s">
        <v>14410</v>
      </c>
      <c r="W2628" s="66"/>
      <c r="Y2628" s="66"/>
      <c r="Z2628" s="66"/>
      <c r="AA2628" s="65" t="s">
        <v>14382</v>
      </c>
      <c r="AQ2628" s="64">
        <v>369.9</v>
      </c>
      <c r="AU2628" s="66"/>
      <c r="AV2628" s="66"/>
      <c r="AW2628" s="66"/>
      <c r="AX2628" s="66"/>
      <c r="AY2628" s="67" t="s">
        <v>17025</v>
      </c>
      <c r="BE2628" s="66"/>
    </row>
    <row r="2629" spans="1:58">
      <c r="A2629" s="9" t="str">
        <f t="shared" si="129"/>
        <v>2026-01</v>
      </c>
      <c r="B2629" s="9" t="str">
        <f>_xlfn.XLOOKUP(I2629,过机服务商重量差!A:A,过机服务商重量差!G:G)</f>
        <v>玉麒麟</v>
      </c>
      <c r="C2629" s="9" t="str">
        <f>IF(N2629="FBA","主营产品",IF(N2629="专线","专线",LOOKUP(1,0/((G2629&gt;=提成标准!D:D)*(G2629&lt;提成标准!E:E)),提成标准!C:C)))</f>
        <v>快递大货</v>
      </c>
      <c r="D2629" s="9">
        <f t="shared" si="130"/>
        <v>25</v>
      </c>
      <c r="E2629" s="9">
        <f>_xlfn.XLOOKUP(C2629,提成标准!C:C,提成标准!H:H,"")</f>
        <v>0.1</v>
      </c>
      <c r="F2629" s="9">
        <f t="shared" si="131"/>
        <v>2.5</v>
      </c>
      <c r="G2629" s="9">
        <f>_xlfn.XLOOKUP(I2629,过机服务商重量差!A:A,过机服务商重量差!L:L)</f>
        <v>25</v>
      </c>
      <c r="H2629" s="9" t="str">
        <f ca="1">IFERROR(LOOKUP(1,0/((B2629=名单!B:B)*(VALUE(AY2629)&gt;=名单!E:E)*(VALUE(AY2629)&lt;=名单!G:G)*(AA2629="正常走货")),名单!H:H),"否")</f>
        <v>否</v>
      </c>
      <c r="I2629" s="64" t="s">
        <v>7922</v>
      </c>
      <c r="J2629" s="64" t="s">
        <v>7924</v>
      </c>
      <c r="L2629" s="65" t="s">
        <v>17</v>
      </c>
      <c r="N2629" s="64" t="s">
        <v>18</v>
      </c>
      <c r="O2629" s="66"/>
      <c r="P2629" s="66"/>
      <c r="T2629" s="66"/>
      <c r="U2629" s="65" t="s">
        <v>1038</v>
      </c>
      <c r="V2629" s="65" t="s">
        <v>14410</v>
      </c>
      <c r="W2629" s="66"/>
      <c r="Y2629" s="66"/>
      <c r="Z2629" s="66"/>
      <c r="AA2629" s="65" t="s">
        <v>14382</v>
      </c>
      <c r="AQ2629" s="64">
        <v>369.9</v>
      </c>
      <c r="AV2629" s="66"/>
      <c r="AX2629" s="66"/>
      <c r="AY2629" s="67" t="s">
        <v>17026</v>
      </c>
      <c r="BC2629" s="66"/>
      <c r="BE2629" s="66"/>
      <c r="BF2629" s="66"/>
    </row>
    <row r="2630" spans="1:58">
      <c r="A2630" s="9" t="str">
        <f t="shared" si="129"/>
        <v>2026-01</v>
      </c>
      <c r="B2630" s="9" t="str">
        <f>_xlfn.XLOOKUP(I2630,过机服务商重量差!A:A,过机服务商重量差!G:G)</f>
        <v>玉麒麟</v>
      </c>
      <c r="C2630" s="9" t="str">
        <f>IF(N2630="FBA","主营产品",IF(N2630="专线","专线",LOOKUP(1,0/((G2630&gt;=提成标准!D:D)*(G2630&lt;提成标准!E:E)),提成标准!C:C)))</f>
        <v>快递大货</v>
      </c>
      <c r="D2630" s="9">
        <f t="shared" si="130"/>
        <v>25</v>
      </c>
      <c r="E2630" s="9">
        <f>_xlfn.XLOOKUP(C2630,提成标准!C:C,提成标准!H:H,"")</f>
        <v>0.1</v>
      </c>
      <c r="F2630" s="9">
        <f t="shared" si="131"/>
        <v>2.5</v>
      </c>
      <c r="G2630" s="9">
        <f>_xlfn.XLOOKUP(I2630,过机服务商重量差!A:A,过机服务商重量差!L:L)</f>
        <v>25</v>
      </c>
      <c r="H2630" s="9" t="str">
        <f ca="1">IFERROR(LOOKUP(1,0/((B2630=名单!B:B)*(VALUE(AY2630)&gt;=名单!E:E)*(VALUE(AY2630)&lt;=名单!G:G)*(AA2630="正常走货")),名单!H:H),"否")</f>
        <v>否</v>
      </c>
      <c r="I2630" s="64" t="s">
        <v>7925</v>
      </c>
      <c r="J2630" s="64" t="s">
        <v>7927</v>
      </c>
      <c r="L2630" s="64" t="s">
        <v>17</v>
      </c>
      <c r="N2630" s="64" t="s">
        <v>18</v>
      </c>
      <c r="O2630" s="66"/>
      <c r="P2630" s="66"/>
      <c r="T2630" s="66"/>
      <c r="U2630" s="65" t="s">
        <v>1038</v>
      </c>
      <c r="V2630" s="65" t="s">
        <v>14410</v>
      </c>
      <c r="W2630" s="66"/>
      <c r="Y2630" s="66"/>
      <c r="Z2630" s="66"/>
      <c r="AA2630" s="65" t="s">
        <v>14382</v>
      </c>
      <c r="AQ2630" s="64">
        <v>369.9</v>
      </c>
      <c r="AU2630" s="66"/>
      <c r="AV2630" s="66"/>
      <c r="AX2630" s="66"/>
      <c r="AY2630" s="67" t="s">
        <v>17027</v>
      </c>
      <c r="BE2630" s="66"/>
      <c r="BF2630" s="66"/>
    </row>
    <row r="2631" spans="1:58">
      <c r="A2631" s="9" t="str">
        <f t="shared" si="129"/>
        <v>2026-01</v>
      </c>
      <c r="B2631" s="9" t="str">
        <f>_xlfn.XLOOKUP(I2631,过机服务商重量差!A:A,过机服务商重量差!G:G)</f>
        <v>风清扬</v>
      </c>
      <c r="C2631" s="9" t="str">
        <f>IF(N2631="FBA","主营产品",IF(N2631="专线","专线",LOOKUP(1,0/((G2631&gt;=提成标准!D:D)*(G2631&lt;提成标准!E:E)),提成标准!C:C)))</f>
        <v>快递大货</v>
      </c>
      <c r="D2631" s="9">
        <f t="shared" si="130"/>
        <v>101</v>
      </c>
      <c r="E2631" s="9">
        <f>_xlfn.XLOOKUP(C2631,提成标准!C:C,提成标准!H:H,"")</f>
        <v>0.1</v>
      </c>
      <c r="F2631" s="9">
        <f t="shared" si="131"/>
        <v>10.1</v>
      </c>
      <c r="G2631" s="9">
        <f>_xlfn.XLOOKUP(I2631,过机服务商重量差!A:A,过机服务商重量差!L:L)</f>
        <v>101</v>
      </c>
      <c r="H2631" s="9" t="str">
        <f ca="1">IFERROR(LOOKUP(1,0/((B2631=名单!B:B)*(VALUE(AY2631)&gt;=名单!E:E)*(VALUE(AY2631)&lt;=名单!G:G)*(AA2631="正常走货")),名单!H:H),"否")</f>
        <v>否</v>
      </c>
      <c r="I2631" s="64" t="s">
        <v>7928</v>
      </c>
      <c r="J2631" s="64" t="s">
        <v>50</v>
      </c>
      <c r="L2631" s="65" t="s">
        <v>1516</v>
      </c>
      <c r="N2631" s="64" t="s">
        <v>18</v>
      </c>
      <c r="O2631" s="66"/>
      <c r="P2631" s="66"/>
      <c r="T2631" s="66"/>
      <c r="U2631" s="65" t="s">
        <v>152</v>
      </c>
      <c r="V2631" s="64" t="s">
        <v>14385</v>
      </c>
      <c r="W2631" s="66"/>
      <c r="Y2631" s="66"/>
      <c r="Z2631" s="66"/>
      <c r="AA2631" s="65" t="s">
        <v>14382</v>
      </c>
      <c r="AQ2631" s="64">
        <v>217.8</v>
      </c>
      <c r="AU2631" s="66"/>
      <c r="AV2631" s="66"/>
      <c r="AW2631" s="66"/>
      <c r="AX2631" s="66"/>
      <c r="AY2631" s="67" t="s">
        <v>17028</v>
      </c>
      <c r="BE2631" s="66"/>
      <c r="BF2631" s="66"/>
    </row>
    <row r="2632" spans="1:58">
      <c r="A2632" s="9" t="str">
        <f t="shared" si="129"/>
        <v>2026-01</v>
      </c>
      <c r="B2632" s="9" t="str">
        <f>_xlfn.XLOOKUP(I2632,过机服务商重量差!A:A,过机服务商重量差!G:G)</f>
        <v>风清扬</v>
      </c>
      <c r="C2632" s="9" t="str">
        <f>IF(N2632="FBA","主营产品",IF(N2632="专线","专线",LOOKUP(1,0/((G2632&gt;=提成标准!D:D)*(G2632&lt;提成标准!E:E)),提成标准!C:C)))</f>
        <v>快递大货</v>
      </c>
      <c r="D2632" s="9">
        <f t="shared" si="130"/>
        <v>497</v>
      </c>
      <c r="E2632" s="9">
        <f>_xlfn.XLOOKUP(C2632,提成标准!C:C,提成标准!H:H,"")</f>
        <v>0.1</v>
      </c>
      <c r="F2632" s="9">
        <f t="shared" si="131"/>
        <v>49.7</v>
      </c>
      <c r="G2632" s="9">
        <f>_xlfn.XLOOKUP(I2632,过机服务商重量差!A:A,过机服务商重量差!L:L)</f>
        <v>497</v>
      </c>
      <c r="H2632" s="9" t="str">
        <f ca="1">IFERROR(LOOKUP(1,0/((B2632=名单!B:B)*(VALUE(AY2632)&gt;=名单!E:E)*(VALUE(AY2632)&lt;=名单!G:G)*(AA2632="正常走货")),名单!H:H),"否")</f>
        <v>否</v>
      </c>
      <c r="I2632" s="64" t="s">
        <v>7930</v>
      </c>
      <c r="J2632" s="64" t="s">
        <v>50</v>
      </c>
      <c r="L2632" s="65" t="s">
        <v>231</v>
      </c>
      <c r="N2632" s="64" t="s">
        <v>18</v>
      </c>
      <c r="O2632" s="66"/>
      <c r="P2632" s="66"/>
      <c r="T2632" s="66"/>
      <c r="U2632" s="65" t="s">
        <v>223</v>
      </c>
      <c r="V2632" s="65" t="s">
        <v>14413</v>
      </c>
      <c r="W2632" s="66"/>
      <c r="Y2632" s="66"/>
      <c r="Z2632" s="66"/>
      <c r="AA2632" s="65" t="s">
        <v>14382</v>
      </c>
      <c r="AQ2632" s="64">
        <v>667</v>
      </c>
      <c r="AV2632" s="66"/>
      <c r="AX2632" s="66"/>
      <c r="AY2632" s="67" t="s">
        <v>17029</v>
      </c>
      <c r="BE2632" s="66"/>
    </row>
    <row r="2633" spans="1:58">
      <c r="A2633" s="9" t="str">
        <f t="shared" si="129"/>
        <v>2026-01</v>
      </c>
      <c r="B2633" s="9" t="str">
        <f>_xlfn.XLOOKUP(I2633,过机服务商重量差!A:A,过机服务商重量差!G:G)</f>
        <v>风清扬</v>
      </c>
      <c r="C2633" s="9" t="str">
        <f>IF(N2633="FBA","主营产品",IF(N2633="专线","专线",LOOKUP(1,0/((G2633&gt;=提成标准!D:D)*(G2633&lt;提成标准!E:E)),提成标准!C:C)))</f>
        <v>快递大货</v>
      </c>
      <c r="D2633" s="9">
        <f t="shared" si="130"/>
        <v>725</v>
      </c>
      <c r="E2633" s="9">
        <f>_xlfn.XLOOKUP(C2633,提成标准!C:C,提成标准!H:H,"")</f>
        <v>0.1</v>
      </c>
      <c r="F2633" s="9">
        <f t="shared" si="131"/>
        <v>72.5</v>
      </c>
      <c r="G2633" s="9">
        <f>_xlfn.XLOOKUP(I2633,过机服务商重量差!A:A,过机服务商重量差!L:L)</f>
        <v>725</v>
      </c>
      <c r="H2633" s="9" t="str">
        <f ca="1">IFERROR(LOOKUP(1,0/((B2633=名单!B:B)*(VALUE(AY2633)&gt;=名单!E:E)*(VALUE(AY2633)&lt;=名单!G:G)*(AA2633="正常走货")),名单!H:H),"否")</f>
        <v>否</v>
      </c>
      <c r="I2633" s="64" t="s">
        <v>7932</v>
      </c>
      <c r="J2633" s="64" t="s">
        <v>7934</v>
      </c>
      <c r="L2633" s="65" t="s">
        <v>7935</v>
      </c>
      <c r="N2633" s="64" t="s">
        <v>18</v>
      </c>
      <c r="O2633" s="66"/>
      <c r="P2633" s="66"/>
      <c r="T2633" s="66"/>
      <c r="U2633" s="65" t="s">
        <v>2900</v>
      </c>
      <c r="V2633" s="65" t="s">
        <v>14476</v>
      </c>
      <c r="W2633" s="66"/>
      <c r="Y2633" s="66"/>
      <c r="Z2633" s="66"/>
      <c r="AA2633" s="65" t="s">
        <v>14382</v>
      </c>
      <c r="AQ2633" s="64">
        <v>-652.5</v>
      </c>
      <c r="AV2633" s="66"/>
      <c r="AW2633" s="66"/>
      <c r="AX2633" s="66"/>
      <c r="AY2633" s="67" t="s">
        <v>17030</v>
      </c>
      <c r="BE2633" s="66"/>
    </row>
    <row r="2634" spans="1:58">
      <c r="A2634" s="9" t="str">
        <f t="shared" si="129"/>
        <v>2026-01</v>
      </c>
      <c r="B2634" s="9" t="str">
        <f>_xlfn.XLOOKUP(I2634,过机服务商重量差!A:A,过机服务商重量差!G:G)</f>
        <v>小旋风</v>
      </c>
      <c r="C2634" s="9" t="str">
        <f>IF(N2634="FBA","主营产品",IF(N2634="专线","专线",LOOKUP(1,0/((G2634&gt;=提成标准!D:D)*(G2634&lt;提成标准!E:E)),提成标准!C:C)))</f>
        <v>快递大货</v>
      </c>
      <c r="D2634" s="9">
        <f t="shared" si="130"/>
        <v>280</v>
      </c>
      <c r="E2634" s="9">
        <f>_xlfn.XLOOKUP(C2634,提成标准!C:C,提成标准!H:H,"")</f>
        <v>0.1</v>
      </c>
      <c r="F2634" s="9">
        <f t="shared" si="131"/>
        <v>28</v>
      </c>
      <c r="G2634" s="9">
        <f>_xlfn.XLOOKUP(I2634,过机服务商重量差!A:A,过机服务商重量差!L:L)</f>
        <v>280</v>
      </c>
      <c r="H2634" s="9" t="str">
        <f ca="1">IFERROR(LOOKUP(1,0/((B2634=名单!B:B)*(VALUE(AY2634)&gt;=名单!E:E)*(VALUE(AY2634)&lt;=名单!G:G)*(AA2634="正常走货")),名单!H:H),"否")</f>
        <v>否</v>
      </c>
      <c r="I2634" s="64" t="s">
        <v>7936</v>
      </c>
      <c r="J2634" s="64" t="s">
        <v>7938</v>
      </c>
      <c r="L2634" s="65" t="s">
        <v>78</v>
      </c>
      <c r="N2634" s="64" t="s">
        <v>18</v>
      </c>
      <c r="O2634" s="66"/>
      <c r="P2634" s="66"/>
      <c r="T2634" s="66"/>
      <c r="U2634" s="65" t="s">
        <v>152</v>
      </c>
      <c r="V2634" s="65" t="s">
        <v>14385</v>
      </c>
      <c r="W2634" s="66"/>
      <c r="Y2634" s="66"/>
      <c r="Z2634" s="66"/>
      <c r="AA2634" s="65" t="s">
        <v>14382</v>
      </c>
      <c r="AQ2634" s="64">
        <v>1025.5</v>
      </c>
      <c r="AV2634" s="66"/>
      <c r="AX2634" s="66"/>
      <c r="AY2634" s="67" t="s">
        <v>17031</v>
      </c>
      <c r="BC2634" s="66"/>
      <c r="BE2634" s="66"/>
      <c r="BF2634" s="66"/>
    </row>
    <row r="2635" spans="1:58">
      <c r="A2635" s="9" t="str">
        <f t="shared" si="129"/>
        <v>2026-01</v>
      </c>
      <c r="B2635" s="9" t="str">
        <f>_xlfn.XLOOKUP(I2635,过机服务商重量差!A:A,过机服务商重量差!G:G)</f>
        <v>风清扬</v>
      </c>
      <c r="C2635" s="9" t="str">
        <f>IF(N2635="FBA","主营产品",IF(N2635="专线","专线",LOOKUP(1,0/((G2635&gt;=提成标准!D:D)*(G2635&lt;提成标准!E:E)),提成标准!C:C)))</f>
        <v>快递大货</v>
      </c>
      <c r="D2635" s="9">
        <f t="shared" si="130"/>
        <v>212</v>
      </c>
      <c r="E2635" s="9">
        <f>_xlfn.XLOOKUP(C2635,提成标准!C:C,提成标准!H:H,"")</f>
        <v>0.1</v>
      </c>
      <c r="F2635" s="9">
        <f t="shared" si="131"/>
        <v>21.2</v>
      </c>
      <c r="G2635" s="9">
        <f>_xlfn.XLOOKUP(I2635,过机服务商重量差!A:A,过机服务商重量差!L:L)</f>
        <v>212</v>
      </c>
      <c r="H2635" s="9" t="str">
        <f ca="1">IFERROR(LOOKUP(1,0/((B2635=名单!B:B)*(VALUE(AY2635)&gt;=名单!E:E)*(VALUE(AY2635)&lt;=名单!G:G)*(AA2635="正常走货")),名单!H:H),"否")</f>
        <v>否</v>
      </c>
      <c r="I2635" s="64" t="s">
        <v>7939</v>
      </c>
      <c r="J2635" s="64" t="s">
        <v>7941</v>
      </c>
      <c r="L2635" s="65" t="s">
        <v>5040</v>
      </c>
      <c r="N2635" s="64" t="s">
        <v>18</v>
      </c>
      <c r="O2635" s="66"/>
      <c r="P2635" s="66"/>
      <c r="T2635" s="66"/>
      <c r="U2635" s="65" t="s">
        <v>328</v>
      </c>
      <c r="V2635" s="65" t="s">
        <v>14385</v>
      </c>
      <c r="W2635" s="66"/>
      <c r="Y2635" s="66"/>
      <c r="Z2635" s="66"/>
      <c r="AA2635" s="65" t="s">
        <v>14382</v>
      </c>
      <c r="AQ2635" s="64">
        <v>1011</v>
      </c>
      <c r="AV2635" s="66"/>
      <c r="AX2635" s="66"/>
      <c r="AY2635" s="67" t="s">
        <v>17032</v>
      </c>
      <c r="BE2635" s="66"/>
    </row>
    <row r="2636" spans="1:58">
      <c r="A2636" s="9" t="str">
        <f t="shared" si="129"/>
        <v>2026-01</v>
      </c>
      <c r="B2636" s="9" t="str">
        <f>_xlfn.XLOOKUP(I2636,过机服务商重量差!A:A,过机服务商重量差!G:G)</f>
        <v>玉麒麟</v>
      </c>
      <c r="C2636" s="9" t="str">
        <f>IF(N2636="FBA","主营产品",IF(N2636="专线","专线",LOOKUP(1,0/((G2636&gt;=提成标准!D:D)*(G2636&lt;提成标准!E:E)),提成标准!C:C)))</f>
        <v>快递小货</v>
      </c>
      <c r="D2636" s="9">
        <f t="shared" si="130"/>
        <v>1</v>
      </c>
      <c r="E2636" s="9">
        <f>_xlfn.XLOOKUP(C2636,提成标准!C:C,提成标准!H:H,"")</f>
        <v>2</v>
      </c>
      <c r="F2636" s="9">
        <f t="shared" si="131"/>
        <v>2</v>
      </c>
      <c r="G2636" s="9">
        <f>_xlfn.XLOOKUP(I2636,过机服务商重量差!A:A,过机服务商重量差!L:L)</f>
        <v>1.5</v>
      </c>
      <c r="H2636" s="9" t="str">
        <f ca="1">IFERROR(LOOKUP(1,0/((B2636=名单!B:B)*(VALUE(AY2636)&gt;=名单!E:E)*(VALUE(AY2636)&lt;=名单!G:G)*(AA2636="正常走货")),名单!H:H),"否")</f>
        <v>否</v>
      </c>
      <c r="I2636" s="64" t="s">
        <v>7942</v>
      </c>
      <c r="J2636" s="64" t="s">
        <v>7944</v>
      </c>
      <c r="L2636" s="65" t="s">
        <v>17</v>
      </c>
      <c r="N2636" s="64" t="s">
        <v>18</v>
      </c>
      <c r="O2636" s="66"/>
      <c r="P2636" s="66"/>
      <c r="T2636" s="66"/>
      <c r="U2636" s="65" t="s">
        <v>1006</v>
      </c>
      <c r="V2636" s="65" t="s">
        <v>14385</v>
      </c>
      <c r="W2636" s="66"/>
      <c r="Y2636" s="66"/>
      <c r="Z2636" s="66"/>
      <c r="AA2636" s="65" t="s">
        <v>14382</v>
      </c>
      <c r="AQ2636" s="64">
        <v>54</v>
      </c>
      <c r="AU2636" s="66"/>
      <c r="AV2636" s="66"/>
      <c r="AW2636" s="66"/>
      <c r="AX2636" s="66"/>
      <c r="AY2636" s="67" t="s">
        <v>17033</v>
      </c>
      <c r="BE2636" s="66"/>
    </row>
    <row r="2637" spans="1:58">
      <c r="A2637" s="9" t="str">
        <f t="shared" si="129"/>
        <v>2026-01</v>
      </c>
      <c r="B2637" s="9" t="str">
        <f>_xlfn.XLOOKUP(I2637,过机服务商重量差!A:A,过机服务商重量差!G:G)</f>
        <v>无崖子</v>
      </c>
      <c r="C2637" s="9" t="str">
        <f>IF(N2637="FBA","主营产品",IF(N2637="专线","专线",LOOKUP(1,0/((G2637&gt;=提成标准!D:D)*(G2637&lt;提成标准!E:E)),提成标准!C:C)))</f>
        <v>快递小货</v>
      </c>
      <c r="D2637" s="9">
        <f t="shared" si="130"/>
        <v>1</v>
      </c>
      <c r="E2637" s="9">
        <f>_xlfn.XLOOKUP(C2637,提成标准!C:C,提成标准!H:H,"")</f>
        <v>2</v>
      </c>
      <c r="F2637" s="9">
        <f t="shared" si="131"/>
        <v>2</v>
      </c>
      <c r="G2637" s="9">
        <f>_xlfn.XLOOKUP(I2637,过机服务商重量差!A:A,过机服务商重量差!L:L)</f>
        <v>1.7</v>
      </c>
      <c r="H2637" s="9" t="str">
        <f ca="1">IFERROR(LOOKUP(1,0/((B2637=名单!B:B)*(VALUE(AY2637)&gt;=名单!E:E)*(VALUE(AY2637)&lt;=名单!G:G)*(AA2637="正常走货")),名单!H:H),"否")</f>
        <v>是</v>
      </c>
      <c r="I2637" s="64" t="s">
        <v>7945</v>
      </c>
      <c r="J2637" s="64" t="s">
        <v>7947</v>
      </c>
      <c r="L2637" s="65" t="s">
        <v>590</v>
      </c>
      <c r="N2637" s="64" t="s">
        <v>18</v>
      </c>
      <c r="O2637" s="66"/>
      <c r="P2637" s="66"/>
      <c r="T2637" s="66"/>
      <c r="U2637" s="65" t="s">
        <v>2305</v>
      </c>
      <c r="V2637" s="65" t="s">
        <v>14413</v>
      </c>
      <c r="W2637" s="66"/>
      <c r="Y2637" s="66"/>
      <c r="Z2637" s="66"/>
      <c r="AA2637" s="65" t="s">
        <v>14382</v>
      </c>
      <c r="AQ2637" s="64">
        <v>93.98</v>
      </c>
      <c r="AV2637" s="66"/>
      <c r="AX2637" s="66"/>
      <c r="AY2637" s="67" t="s">
        <v>17034</v>
      </c>
      <c r="BC2637" s="66"/>
      <c r="BE2637" s="66"/>
    </row>
    <row r="2638" spans="1:58">
      <c r="A2638" s="9" t="str">
        <f t="shared" si="129"/>
        <v>2026-01</v>
      </c>
      <c r="B2638" s="9" t="str">
        <f>_xlfn.XLOOKUP(I2638,过机服务商重量差!A:A,过机服务商重量差!G:G)</f>
        <v>无崖子</v>
      </c>
      <c r="C2638" s="9" t="str">
        <f>IF(N2638="FBA","主营产品",IF(N2638="专线","专线",LOOKUP(1,0/((G2638&gt;=提成标准!D:D)*(G2638&lt;提成标准!E:E)),提成标准!C:C)))</f>
        <v>快递大货</v>
      </c>
      <c r="D2638" s="9">
        <f t="shared" si="130"/>
        <v>33</v>
      </c>
      <c r="E2638" s="9">
        <f>_xlfn.XLOOKUP(C2638,提成标准!C:C,提成标准!H:H,"")</f>
        <v>0.1</v>
      </c>
      <c r="F2638" s="9">
        <f t="shared" si="131"/>
        <v>3.3</v>
      </c>
      <c r="G2638" s="9">
        <f>_xlfn.XLOOKUP(I2638,过机服务商重量差!A:A,过机服务商重量差!L:L)</f>
        <v>33</v>
      </c>
      <c r="H2638" s="9" t="str">
        <f ca="1">IFERROR(LOOKUP(1,0/((B2638=名单!B:B)*(VALUE(AY2638)&gt;=名单!E:E)*(VALUE(AY2638)&lt;=名单!G:G)*(AA2638="正常走货")),名单!H:H),"否")</f>
        <v>是</v>
      </c>
      <c r="I2638" s="64" t="s">
        <v>7948</v>
      </c>
      <c r="J2638" s="64" t="s">
        <v>7950</v>
      </c>
      <c r="L2638" s="65" t="s">
        <v>1188</v>
      </c>
      <c r="N2638" s="64" t="s">
        <v>18</v>
      </c>
      <c r="O2638" s="66"/>
      <c r="P2638" s="66"/>
      <c r="T2638" s="66"/>
      <c r="U2638" s="65" t="s">
        <v>642</v>
      </c>
      <c r="V2638" s="65" t="s">
        <v>14413</v>
      </c>
      <c r="W2638" s="66"/>
      <c r="Y2638" s="66"/>
      <c r="Z2638" s="66"/>
      <c r="AA2638" s="65" t="s">
        <v>14382</v>
      </c>
      <c r="AQ2638" s="64">
        <v>2486.1</v>
      </c>
      <c r="AU2638" s="66"/>
      <c r="AV2638" s="66"/>
      <c r="AX2638" s="66"/>
      <c r="AY2638" s="67" t="s">
        <v>17035</v>
      </c>
      <c r="BE2638" s="66"/>
    </row>
    <row r="2639" spans="1:58">
      <c r="A2639" s="9" t="str">
        <f t="shared" si="129"/>
        <v>2026-01</v>
      </c>
      <c r="B2639" s="9" t="str">
        <f>_xlfn.XLOOKUP(I2639,过机服务商重量差!A:A,过机服务商重量差!G:G)</f>
        <v>玉麒麟</v>
      </c>
      <c r="C2639" s="9" t="str">
        <f>IF(N2639="FBA","主营产品",IF(N2639="专线","专线",LOOKUP(1,0/((G2639&gt;=提成标准!D:D)*(G2639&lt;提成标准!E:E)),提成标准!C:C)))</f>
        <v>快递大货</v>
      </c>
      <c r="D2639" s="9">
        <f t="shared" si="130"/>
        <v>44</v>
      </c>
      <c r="E2639" s="9">
        <f>_xlfn.XLOOKUP(C2639,提成标准!C:C,提成标准!H:H,"")</f>
        <v>0.1</v>
      </c>
      <c r="F2639" s="9">
        <f t="shared" si="131"/>
        <v>4.4</v>
      </c>
      <c r="G2639" s="9">
        <f>_xlfn.XLOOKUP(I2639,过机服务商重量差!A:A,过机服务商重量差!L:L)</f>
        <v>44</v>
      </c>
      <c r="H2639" s="9" t="str">
        <f ca="1">IFERROR(LOOKUP(1,0/((B2639=名单!B:B)*(VALUE(AY2639)&gt;=名单!E:E)*(VALUE(AY2639)&lt;=名单!G:G)*(AA2639="正常走货")),名单!H:H),"否")</f>
        <v>否</v>
      </c>
      <c r="I2639" s="64" t="s">
        <v>7951</v>
      </c>
      <c r="J2639" s="64" t="s">
        <v>7953</v>
      </c>
      <c r="L2639" s="64" t="s">
        <v>17</v>
      </c>
      <c r="N2639" s="64" t="s">
        <v>18</v>
      </c>
      <c r="O2639" s="66"/>
      <c r="P2639" s="66"/>
      <c r="T2639" s="66"/>
      <c r="U2639" s="65" t="s">
        <v>3662</v>
      </c>
      <c r="V2639" s="65" t="s">
        <v>15578</v>
      </c>
      <c r="W2639" s="66"/>
      <c r="Y2639" s="66"/>
      <c r="Z2639" s="66"/>
      <c r="AA2639" s="65" t="s">
        <v>14382</v>
      </c>
      <c r="AQ2639" s="64">
        <v>-56</v>
      </c>
      <c r="AU2639" s="66"/>
      <c r="AV2639" s="66"/>
      <c r="AX2639" s="66"/>
      <c r="AY2639" s="67" t="s">
        <v>17036</v>
      </c>
      <c r="BE2639" s="66"/>
    </row>
    <row r="2640" spans="1:58">
      <c r="A2640" s="9" t="str">
        <f t="shared" si="129"/>
        <v>2026-01</v>
      </c>
      <c r="B2640" s="9" t="str">
        <f>_xlfn.XLOOKUP(I2640,过机服务商重量差!A:A,过机服务商重量差!G:G)</f>
        <v>无崖子</v>
      </c>
      <c r="C2640" s="9" t="str">
        <f>IF(N2640="FBA","主营产品",IF(N2640="专线","专线",LOOKUP(1,0/((G2640&gt;=提成标准!D:D)*(G2640&lt;提成标准!E:E)),提成标准!C:C)))</f>
        <v>快递小货</v>
      </c>
      <c r="D2640" s="9">
        <f t="shared" si="130"/>
        <v>1</v>
      </c>
      <c r="E2640" s="9">
        <f>_xlfn.XLOOKUP(C2640,提成标准!C:C,提成标准!H:H,"")</f>
        <v>2</v>
      </c>
      <c r="F2640" s="9">
        <f t="shared" si="131"/>
        <v>2</v>
      </c>
      <c r="G2640" s="9">
        <f>_xlfn.XLOOKUP(I2640,过机服务商重量差!A:A,过机服务商重量差!L:L)</f>
        <v>5.5</v>
      </c>
      <c r="H2640" s="9" t="str">
        <f ca="1">IFERROR(LOOKUP(1,0/((B2640=名单!B:B)*(VALUE(AY2640)&gt;=名单!E:E)*(VALUE(AY2640)&lt;=名单!G:G)*(AA2640="正常走货")),名单!H:H),"否")</f>
        <v>是</v>
      </c>
      <c r="I2640" s="64" t="s">
        <v>7954</v>
      </c>
      <c r="J2640" s="64" t="s">
        <v>7956</v>
      </c>
      <c r="L2640" s="65" t="s">
        <v>603</v>
      </c>
      <c r="N2640" s="64" t="s">
        <v>18</v>
      </c>
      <c r="O2640" s="66"/>
      <c r="P2640" s="66"/>
      <c r="T2640" s="66"/>
      <c r="U2640" s="65" t="s">
        <v>120</v>
      </c>
      <c r="V2640" s="65" t="s">
        <v>14385</v>
      </c>
      <c r="W2640" s="66"/>
      <c r="Y2640" s="66"/>
      <c r="Z2640" s="66"/>
      <c r="AA2640" s="65" t="s">
        <v>14382</v>
      </c>
      <c r="AQ2640" s="64">
        <v>62.53</v>
      </c>
      <c r="AU2640" s="66"/>
      <c r="AV2640" s="66"/>
      <c r="AX2640" s="66"/>
      <c r="AY2640" s="67" t="s">
        <v>17037</v>
      </c>
      <c r="BE2640" s="66"/>
    </row>
    <row r="2641" spans="1:58">
      <c r="A2641" s="9" t="str">
        <f t="shared" si="129"/>
        <v>2026-01</v>
      </c>
      <c r="B2641" s="9" t="str">
        <f>_xlfn.XLOOKUP(I2641,过机服务商重量差!A:A,过机服务商重量差!G:G)</f>
        <v>风清扬</v>
      </c>
      <c r="C2641" s="9" t="str">
        <f>IF(N2641="FBA","主营产品",IF(N2641="专线","专线",LOOKUP(1,0/((G2641&gt;=提成标准!D:D)*(G2641&lt;提成标准!E:E)),提成标准!C:C)))</f>
        <v>快递大货</v>
      </c>
      <c r="D2641" s="9">
        <f t="shared" si="130"/>
        <v>302</v>
      </c>
      <c r="E2641" s="9">
        <f>_xlfn.XLOOKUP(C2641,提成标准!C:C,提成标准!H:H,"")</f>
        <v>0.1</v>
      </c>
      <c r="F2641" s="9">
        <f t="shared" si="131"/>
        <v>30.2</v>
      </c>
      <c r="G2641" s="9">
        <f>_xlfn.XLOOKUP(I2641,过机服务商重量差!A:A,过机服务商重量差!L:L)</f>
        <v>302</v>
      </c>
      <c r="H2641" s="9" t="str">
        <f ca="1">IFERROR(LOOKUP(1,0/((B2641=名单!B:B)*(VALUE(AY2641)&gt;=名单!E:E)*(VALUE(AY2641)&lt;=名单!G:G)*(AA2641="正常走货")),名单!H:H),"否")</f>
        <v>否</v>
      </c>
      <c r="I2641" s="64" t="s">
        <v>7957</v>
      </c>
      <c r="J2641" s="64" t="s">
        <v>7959</v>
      </c>
      <c r="L2641" s="65" t="s">
        <v>7960</v>
      </c>
      <c r="N2641" s="64" t="s">
        <v>18</v>
      </c>
      <c r="O2641" s="66"/>
      <c r="P2641" s="66"/>
      <c r="T2641" s="66"/>
      <c r="U2641" s="65" t="s">
        <v>211</v>
      </c>
      <c r="V2641" s="65" t="s">
        <v>14410</v>
      </c>
      <c r="W2641" s="66"/>
      <c r="Y2641" s="66"/>
      <c r="Z2641" s="66"/>
      <c r="AA2641" s="65" t="s">
        <v>14382</v>
      </c>
      <c r="AQ2641" s="64">
        <v>0</v>
      </c>
      <c r="AV2641" s="66"/>
      <c r="AX2641" s="66"/>
      <c r="AY2641" s="67" t="s">
        <v>17038</v>
      </c>
      <c r="BC2641" s="66"/>
      <c r="BE2641" s="66"/>
    </row>
    <row r="2642" spans="1:58">
      <c r="A2642" s="9" t="str">
        <f t="shared" si="129"/>
        <v>2026-01</v>
      </c>
      <c r="B2642" s="9" t="str">
        <f>_xlfn.XLOOKUP(I2642,过机服务商重量差!A:A,过机服务商重量差!G:G)</f>
        <v>风清扬</v>
      </c>
      <c r="C2642" s="9" t="str">
        <f>IF(N2642="FBA","主营产品",IF(N2642="专线","专线",LOOKUP(1,0/((G2642&gt;=提成标准!D:D)*(G2642&lt;提成标准!E:E)),提成标准!C:C)))</f>
        <v>快递大货</v>
      </c>
      <c r="D2642" s="9">
        <f t="shared" si="130"/>
        <v>62</v>
      </c>
      <c r="E2642" s="9">
        <f>_xlfn.XLOOKUP(C2642,提成标准!C:C,提成标准!H:H,"")</f>
        <v>0.1</v>
      </c>
      <c r="F2642" s="9">
        <f t="shared" si="131"/>
        <v>6.2</v>
      </c>
      <c r="G2642" s="9">
        <f>_xlfn.XLOOKUP(I2642,过机服务商重量差!A:A,过机服务商重量差!L:L)</f>
        <v>62</v>
      </c>
      <c r="H2642" s="9" t="str">
        <f ca="1">IFERROR(LOOKUP(1,0/((B2642=名单!B:B)*(VALUE(AY2642)&gt;=名单!E:E)*(VALUE(AY2642)&lt;=名单!G:G)*(AA2642="正常走货")),名单!H:H),"否")</f>
        <v>否</v>
      </c>
      <c r="I2642" s="64" t="s">
        <v>7961</v>
      </c>
      <c r="J2642" s="64" t="s">
        <v>7963</v>
      </c>
      <c r="L2642" s="65" t="s">
        <v>231</v>
      </c>
      <c r="N2642" s="64" t="s">
        <v>18</v>
      </c>
      <c r="O2642" s="66"/>
      <c r="P2642" s="66"/>
      <c r="T2642" s="66"/>
      <c r="U2642" s="65" t="s">
        <v>152</v>
      </c>
      <c r="V2642" s="65" t="s">
        <v>14385</v>
      </c>
      <c r="W2642" s="66"/>
      <c r="Y2642" s="66"/>
      <c r="Z2642" s="66"/>
      <c r="AA2642" s="65" t="s">
        <v>14382</v>
      </c>
      <c r="AQ2642" s="64">
        <v>-496</v>
      </c>
      <c r="AV2642" s="66"/>
      <c r="AW2642" s="66"/>
      <c r="AX2642" s="66"/>
      <c r="AY2642" s="67" t="s">
        <v>17039</v>
      </c>
      <c r="BE2642" s="66"/>
    </row>
    <row r="2643" spans="1:58">
      <c r="A2643" s="9" t="str">
        <f t="shared" si="129"/>
        <v>2026-01</v>
      </c>
      <c r="B2643" s="9" t="str">
        <f>_xlfn.XLOOKUP(I2643,过机服务商重量差!A:A,过机服务商重量差!G:G)</f>
        <v>小旋风</v>
      </c>
      <c r="C2643" s="9" t="str">
        <f>IF(N2643="FBA","主营产品",IF(N2643="专线","专线",LOOKUP(1,0/((G2643&gt;=提成标准!D:D)*(G2643&lt;提成标准!E:E)),提成标准!C:C)))</f>
        <v>快递小货</v>
      </c>
      <c r="D2643" s="9">
        <f t="shared" si="130"/>
        <v>1</v>
      </c>
      <c r="E2643" s="9">
        <f>_xlfn.XLOOKUP(C2643,提成标准!C:C,提成标准!H:H,"")</f>
        <v>2</v>
      </c>
      <c r="F2643" s="9">
        <f t="shared" si="131"/>
        <v>2</v>
      </c>
      <c r="G2643" s="9">
        <f>_xlfn.XLOOKUP(I2643,过机服务商重量差!A:A,过机服务商重量差!L:L)</f>
        <v>5</v>
      </c>
      <c r="H2643" s="9" t="str">
        <f ca="1">IFERROR(LOOKUP(1,0/((B2643=名单!B:B)*(VALUE(AY2643)&gt;=名单!E:E)*(VALUE(AY2643)&lt;=名单!G:G)*(AA2643="正常走货")),名单!H:H),"否")</f>
        <v>否</v>
      </c>
      <c r="I2643" s="64" t="s">
        <v>7964</v>
      </c>
      <c r="J2643" s="64" t="s">
        <v>7966</v>
      </c>
      <c r="L2643" s="65" t="s">
        <v>78</v>
      </c>
      <c r="N2643" s="64" t="s">
        <v>18</v>
      </c>
      <c r="O2643" s="66"/>
      <c r="P2643" s="66"/>
      <c r="T2643" s="66"/>
      <c r="U2643" s="65" t="s">
        <v>2149</v>
      </c>
      <c r="V2643" s="65" t="s">
        <v>14385</v>
      </c>
      <c r="W2643" s="66"/>
      <c r="Y2643" s="66"/>
      <c r="Z2643" s="66"/>
      <c r="AA2643" s="65" t="s">
        <v>14382</v>
      </c>
      <c r="AQ2643" s="64">
        <v>20.5</v>
      </c>
      <c r="AU2643" s="66"/>
      <c r="AV2643" s="66"/>
      <c r="AX2643" s="66"/>
      <c r="AY2643" s="67" t="s">
        <v>17040</v>
      </c>
      <c r="BE2643" s="66"/>
    </row>
    <row r="2644" spans="1:58">
      <c r="A2644" s="9" t="str">
        <f t="shared" si="129"/>
        <v>2026-01</v>
      </c>
      <c r="B2644" s="9" t="str">
        <f>_xlfn.XLOOKUP(I2644,过机服务商重量差!A:A,过机服务商重量差!G:G)</f>
        <v>帅时莹</v>
      </c>
      <c r="C2644" s="9" t="str">
        <f>IF(N2644="FBA","主营产品",IF(N2644="专线","专线",LOOKUP(1,0/((G2644&gt;=提成标准!D:D)*(G2644&lt;提成标准!E:E)),提成标准!C:C)))</f>
        <v>快递大货</v>
      </c>
      <c r="D2644" s="9">
        <f t="shared" si="130"/>
        <v>25</v>
      </c>
      <c r="E2644" s="9">
        <f>_xlfn.XLOOKUP(C2644,提成标准!C:C,提成标准!H:H,"")</f>
        <v>0.1</v>
      </c>
      <c r="F2644" s="9">
        <f t="shared" si="131"/>
        <v>2.5</v>
      </c>
      <c r="G2644" s="9">
        <f>_xlfn.XLOOKUP(I2644,过机服务商重量差!A:A,过机服务商重量差!L:L)</f>
        <v>25</v>
      </c>
      <c r="H2644" s="9" t="str">
        <f ca="1">IFERROR(LOOKUP(1,0/((B2644=名单!B:B)*(VALUE(AY2644)&gt;=名单!E:E)*(VALUE(AY2644)&lt;=名单!G:G)*(AA2644="正常走货")),名单!H:H),"否")</f>
        <v>否</v>
      </c>
      <c r="I2644" s="64" t="s">
        <v>7967</v>
      </c>
      <c r="J2644" s="64" t="s">
        <v>7969</v>
      </c>
      <c r="L2644" s="65" t="s">
        <v>938</v>
      </c>
      <c r="N2644" s="65" t="s">
        <v>18</v>
      </c>
      <c r="O2644" s="66"/>
      <c r="P2644" s="66"/>
      <c r="T2644" s="66"/>
      <c r="U2644" s="65" t="s">
        <v>558</v>
      </c>
      <c r="V2644" s="65" t="s">
        <v>14413</v>
      </c>
      <c r="W2644" s="66"/>
      <c r="Y2644" s="66"/>
      <c r="Z2644" s="66"/>
      <c r="AA2644" s="65" t="s">
        <v>14382</v>
      </c>
      <c r="AQ2644" s="64">
        <v>53</v>
      </c>
      <c r="AU2644" s="66"/>
      <c r="AV2644" s="66"/>
      <c r="AW2644" s="66"/>
      <c r="AX2644" s="66"/>
      <c r="AY2644" s="67" t="s">
        <v>17041</v>
      </c>
      <c r="BE2644" s="66"/>
    </row>
    <row r="2645" spans="1:58">
      <c r="A2645" s="9" t="str">
        <f t="shared" si="129"/>
        <v>2026-01</v>
      </c>
      <c r="B2645" s="9" t="str">
        <f>_xlfn.XLOOKUP(I2645,过机服务商重量差!A:A,过机服务商重量差!G:G)</f>
        <v>玉麒麟</v>
      </c>
      <c r="C2645" s="9" t="str">
        <f>IF(N2645="FBA","主营产品",IF(N2645="专线","专线",LOOKUP(1,0/((G2645&gt;=提成标准!D:D)*(G2645&lt;提成标准!E:E)),提成标准!C:C)))</f>
        <v>快递小货</v>
      </c>
      <c r="D2645" s="9">
        <f t="shared" si="130"/>
        <v>1</v>
      </c>
      <c r="E2645" s="9">
        <f>_xlfn.XLOOKUP(C2645,提成标准!C:C,提成标准!H:H,"")</f>
        <v>2</v>
      </c>
      <c r="F2645" s="9">
        <f t="shared" si="131"/>
        <v>2</v>
      </c>
      <c r="G2645" s="9">
        <f>_xlfn.XLOOKUP(I2645,过机服务商重量差!A:A,过机服务商重量差!L:L)</f>
        <v>2.5</v>
      </c>
      <c r="H2645" s="9" t="str">
        <f ca="1">IFERROR(LOOKUP(1,0/((B2645=名单!B:B)*(VALUE(AY2645)&gt;=名单!E:E)*(VALUE(AY2645)&lt;=名单!G:G)*(AA2645="正常走货")),名单!H:H),"否")</f>
        <v>否</v>
      </c>
      <c r="I2645" s="64" t="s">
        <v>7970</v>
      </c>
      <c r="J2645" s="64" t="s">
        <v>7972</v>
      </c>
      <c r="L2645" s="65" t="s">
        <v>256</v>
      </c>
      <c r="N2645" s="64" t="s">
        <v>18</v>
      </c>
      <c r="O2645" s="66"/>
      <c r="P2645" s="66"/>
      <c r="T2645" s="66"/>
      <c r="U2645" s="65" t="s">
        <v>191</v>
      </c>
      <c r="V2645" s="64" t="s">
        <v>14413</v>
      </c>
      <c r="W2645" s="66"/>
      <c r="Y2645" s="66"/>
      <c r="Z2645" s="66"/>
      <c r="AA2645" s="65" t="s">
        <v>14382</v>
      </c>
      <c r="AQ2645" s="64">
        <v>177.2</v>
      </c>
      <c r="AU2645" s="66"/>
      <c r="AV2645" s="66"/>
      <c r="AW2645" s="66"/>
      <c r="AX2645" s="66"/>
      <c r="AY2645" s="67" t="s">
        <v>17042</v>
      </c>
      <c r="BE2645" s="66"/>
    </row>
    <row r="2646" spans="1:58">
      <c r="A2646" s="9" t="str">
        <f t="shared" si="129"/>
        <v>2026-01</v>
      </c>
      <c r="B2646" s="9" t="str">
        <f>_xlfn.XLOOKUP(I2646,过机服务商重量差!A:A,过机服务商重量差!G:G)</f>
        <v>玉麒麟</v>
      </c>
      <c r="C2646" s="9" t="str">
        <f>IF(N2646="FBA","主营产品",IF(N2646="专线","专线",LOOKUP(1,0/((G2646&gt;=提成标准!D:D)*(G2646&lt;提成标准!E:E)),提成标准!C:C)))</f>
        <v>快递大货</v>
      </c>
      <c r="D2646" s="9">
        <f t="shared" si="130"/>
        <v>25</v>
      </c>
      <c r="E2646" s="9">
        <f>_xlfn.XLOOKUP(C2646,提成标准!C:C,提成标准!H:H,"")</f>
        <v>0.1</v>
      </c>
      <c r="F2646" s="9">
        <f t="shared" si="131"/>
        <v>2.5</v>
      </c>
      <c r="G2646" s="9">
        <f>_xlfn.XLOOKUP(I2646,过机服务商重量差!A:A,过机服务商重量差!L:L)</f>
        <v>25</v>
      </c>
      <c r="H2646" s="9" t="str">
        <f ca="1">IFERROR(LOOKUP(1,0/((B2646=名单!B:B)*(VALUE(AY2646)&gt;=名单!E:E)*(VALUE(AY2646)&lt;=名单!G:G)*(AA2646="正常走货")),名单!H:H),"否")</f>
        <v>否</v>
      </c>
      <c r="I2646" s="64" t="s">
        <v>7973</v>
      </c>
      <c r="J2646" s="64" t="s">
        <v>7975</v>
      </c>
      <c r="L2646" s="65" t="s">
        <v>1080</v>
      </c>
      <c r="N2646" s="64" t="s">
        <v>18</v>
      </c>
      <c r="O2646" s="66"/>
      <c r="P2646" s="66"/>
      <c r="T2646" s="66"/>
      <c r="U2646" s="65" t="s">
        <v>7976</v>
      </c>
      <c r="V2646" s="65" t="s">
        <v>14389</v>
      </c>
      <c r="W2646" s="66"/>
      <c r="Y2646" s="66"/>
      <c r="Z2646" s="66"/>
      <c r="AA2646" s="65" t="s">
        <v>14382</v>
      </c>
      <c r="AQ2646" s="64">
        <v>248.52</v>
      </c>
      <c r="AU2646" s="66"/>
      <c r="AV2646" s="66"/>
      <c r="AX2646" s="66"/>
      <c r="AY2646" s="67" t="s">
        <v>17043</v>
      </c>
      <c r="BE2646" s="66"/>
    </row>
    <row r="2647" spans="1:58">
      <c r="A2647" s="9" t="str">
        <f t="shared" si="129"/>
        <v>2026-01</v>
      </c>
      <c r="B2647" s="9" t="str">
        <f>_xlfn.XLOOKUP(I2647,过机服务商重量差!A:A,过机服务商重量差!G:G)</f>
        <v>玉麒麟</v>
      </c>
      <c r="C2647" s="9" t="str">
        <f>IF(N2647="FBA","主营产品",IF(N2647="专线","专线",LOOKUP(1,0/((G2647&gt;=提成标准!D:D)*(G2647&lt;提成标准!E:E)),提成标准!C:C)))</f>
        <v>快递小货</v>
      </c>
      <c r="D2647" s="9">
        <f t="shared" si="130"/>
        <v>1</v>
      </c>
      <c r="E2647" s="9">
        <f>_xlfn.XLOOKUP(C2647,提成标准!C:C,提成标准!H:H,"")</f>
        <v>2</v>
      </c>
      <c r="F2647" s="9">
        <f t="shared" si="131"/>
        <v>2</v>
      </c>
      <c r="G2647" s="9">
        <f>_xlfn.XLOOKUP(I2647,过机服务商重量差!A:A,过机服务商重量差!L:L)</f>
        <v>12</v>
      </c>
      <c r="H2647" s="9" t="str">
        <f ca="1">IFERROR(LOOKUP(1,0/((B2647=名单!B:B)*(VALUE(AY2647)&gt;=名单!E:E)*(VALUE(AY2647)&lt;=名单!G:G)*(AA2647="正常走货")),名单!H:H),"否")</f>
        <v>否</v>
      </c>
      <c r="I2647" s="64" t="s">
        <v>7977</v>
      </c>
      <c r="J2647" s="64" t="s">
        <v>7979</v>
      </c>
      <c r="L2647" s="64" t="s">
        <v>17</v>
      </c>
      <c r="N2647" s="64" t="s">
        <v>18</v>
      </c>
      <c r="O2647" s="66"/>
      <c r="P2647" s="66"/>
      <c r="T2647" s="66"/>
      <c r="U2647" s="65" t="s">
        <v>90</v>
      </c>
      <c r="V2647" s="65" t="s">
        <v>14410</v>
      </c>
      <c r="W2647" s="66"/>
      <c r="Y2647" s="66"/>
      <c r="Z2647" s="66"/>
      <c r="AA2647" s="65" t="s">
        <v>14382</v>
      </c>
      <c r="AQ2647" s="64">
        <v>48.5</v>
      </c>
      <c r="AU2647" s="66"/>
      <c r="AV2647" s="66"/>
      <c r="AX2647" s="66"/>
      <c r="AY2647" s="67" t="s">
        <v>17044</v>
      </c>
      <c r="BE2647" s="66"/>
    </row>
    <row r="2648" spans="1:58">
      <c r="A2648" s="9" t="str">
        <f t="shared" si="129"/>
        <v>2026-01</v>
      </c>
      <c r="B2648" s="9" t="str">
        <f>_xlfn.XLOOKUP(I2648,过机服务商重量差!A:A,过机服务商重量差!G:G)</f>
        <v>小旋风</v>
      </c>
      <c r="C2648" s="9" t="str">
        <f>IF(N2648="FBA","主营产品",IF(N2648="专线","专线",LOOKUP(1,0/((G2648&gt;=提成标准!D:D)*(G2648&lt;提成标准!E:E)),提成标准!C:C)))</f>
        <v>快递大货</v>
      </c>
      <c r="D2648" s="9">
        <f t="shared" si="130"/>
        <v>36.5</v>
      </c>
      <c r="E2648" s="9">
        <f>_xlfn.XLOOKUP(C2648,提成标准!C:C,提成标准!H:H,"")</f>
        <v>0.1</v>
      </c>
      <c r="F2648" s="9">
        <f t="shared" si="131"/>
        <v>3.65</v>
      </c>
      <c r="G2648" s="9">
        <f>_xlfn.XLOOKUP(I2648,过机服务商重量差!A:A,过机服务商重量差!L:L)</f>
        <v>36.5</v>
      </c>
      <c r="H2648" s="9" t="str">
        <f ca="1">IFERROR(LOOKUP(1,0/((B2648=名单!B:B)*(VALUE(AY2648)&gt;=名单!E:E)*(VALUE(AY2648)&lt;=名单!G:G)*(AA2648="正常走货")),名单!H:H),"否")</f>
        <v>否</v>
      </c>
      <c r="I2648" s="64" t="s">
        <v>7980</v>
      </c>
      <c r="J2648" s="64" t="s">
        <v>7982</v>
      </c>
      <c r="L2648" s="65" t="s">
        <v>428</v>
      </c>
      <c r="N2648" s="64" t="s">
        <v>18</v>
      </c>
      <c r="O2648" s="66"/>
      <c r="P2648" s="66"/>
      <c r="T2648" s="66"/>
      <c r="U2648" s="65" t="s">
        <v>675</v>
      </c>
      <c r="V2648" s="65" t="s">
        <v>14385</v>
      </c>
      <c r="W2648" s="66"/>
      <c r="Y2648" s="66"/>
      <c r="Z2648" s="66"/>
      <c r="AA2648" s="65" t="s">
        <v>14382</v>
      </c>
      <c r="AQ2648" s="64">
        <v>86.5</v>
      </c>
      <c r="AU2648" s="66"/>
      <c r="AV2648" s="66"/>
      <c r="AX2648" s="66"/>
      <c r="AY2648" s="67" t="s">
        <v>17045</v>
      </c>
      <c r="BC2648" s="66"/>
      <c r="BE2648" s="66"/>
    </row>
    <row r="2649" spans="1:58">
      <c r="A2649" s="9" t="str">
        <f t="shared" si="129"/>
        <v>2026-01</v>
      </c>
      <c r="B2649" s="9" t="str">
        <f>_xlfn.XLOOKUP(I2649,过机服务商重量差!A:A,过机服务商重量差!G:G)</f>
        <v>小旋风</v>
      </c>
      <c r="C2649" s="9" t="str">
        <f>IF(N2649="FBA","主营产品",IF(N2649="专线","专线",LOOKUP(1,0/((G2649&gt;=提成标准!D:D)*(G2649&lt;提成标准!E:E)),提成标准!C:C)))</f>
        <v>快递大货</v>
      </c>
      <c r="D2649" s="9">
        <f t="shared" si="130"/>
        <v>404</v>
      </c>
      <c r="E2649" s="9">
        <f>_xlfn.XLOOKUP(C2649,提成标准!C:C,提成标准!H:H,"")</f>
        <v>0.1</v>
      </c>
      <c r="F2649" s="9">
        <f t="shared" si="131"/>
        <v>40.4</v>
      </c>
      <c r="G2649" s="9">
        <f>_xlfn.XLOOKUP(I2649,过机服务商重量差!A:A,过机服务商重量差!L:L)</f>
        <v>404</v>
      </c>
      <c r="H2649" s="9" t="str">
        <f ca="1">IFERROR(LOOKUP(1,0/((B2649=名单!B:B)*(VALUE(AY2649)&gt;=名单!E:E)*(VALUE(AY2649)&lt;=名单!G:G)*(AA2649="正常走货")),名单!H:H),"否")</f>
        <v>否</v>
      </c>
      <c r="I2649" s="64" t="s">
        <v>7983</v>
      </c>
      <c r="J2649" s="64" t="s">
        <v>7985</v>
      </c>
      <c r="L2649" s="65" t="s">
        <v>274</v>
      </c>
      <c r="N2649" s="64" t="s">
        <v>18</v>
      </c>
      <c r="O2649" s="66"/>
      <c r="P2649" s="66"/>
      <c r="T2649" s="66"/>
      <c r="U2649" s="65" t="s">
        <v>558</v>
      </c>
      <c r="V2649" s="65" t="s">
        <v>14413</v>
      </c>
      <c r="W2649" s="66"/>
      <c r="Y2649" s="66"/>
      <c r="Z2649" s="66"/>
      <c r="AA2649" s="65" t="s">
        <v>14382</v>
      </c>
      <c r="AQ2649" s="64">
        <v>202</v>
      </c>
      <c r="AU2649" s="66"/>
      <c r="AV2649" s="66"/>
      <c r="AX2649" s="66"/>
      <c r="AY2649" s="67" t="s">
        <v>17046</v>
      </c>
      <c r="BC2649" s="66"/>
      <c r="BE2649" s="66"/>
      <c r="BF2649" s="66"/>
    </row>
    <row r="2650" spans="1:58">
      <c r="A2650" s="9" t="str">
        <f t="shared" si="129"/>
        <v>2026-01</v>
      </c>
      <c r="B2650" s="9" t="str">
        <f>_xlfn.XLOOKUP(I2650,过机服务商重量差!A:A,过机服务商重量差!G:G)</f>
        <v>风清扬</v>
      </c>
      <c r="C2650" s="9" t="str">
        <f>IF(N2650="FBA","主营产品",IF(N2650="专线","专线",LOOKUP(1,0/((G2650&gt;=提成标准!D:D)*(G2650&lt;提成标准!E:E)),提成标准!C:C)))</f>
        <v>快递大货</v>
      </c>
      <c r="D2650" s="9">
        <f t="shared" si="130"/>
        <v>100</v>
      </c>
      <c r="E2650" s="9">
        <f>_xlfn.XLOOKUP(C2650,提成标准!C:C,提成标准!H:H,"")</f>
        <v>0.1</v>
      </c>
      <c r="F2650" s="9">
        <f t="shared" si="131"/>
        <v>10</v>
      </c>
      <c r="G2650" s="9">
        <f>_xlfn.XLOOKUP(I2650,过机服务商重量差!A:A,过机服务商重量差!L:L)</f>
        <v>100</v>
      </c>
      <c r="H2650" s="9" t="str">
        <f ca="1">IFERROR(LOOKUP(1,0/((B2650=名单!B:B)*(VALUE(AY2650)&gt;=名单!E:E)*(VALUE(AY2650)&lt;=名单!G:G)*(AA2650="正常走货")),名单!H:H),"否")</f>
        <v>否</v>
      </c>
      <c r="I2650" s="64" t="s">
        <v>7986</v>
      </c>
      <c r="J2650" s="64" t="s">
        <v>7988</v>
      </c>
      <c r="L2650" s="65" t="s">
        <v>880</v>
      </c>
      <c r="N2650" s="64" t="s">
        <v>18</v>
      </c>
      <c r="O2650" s="66"/>
      <c r="P2650" s="66"/>
      <c r="T2650" s="66"/>
      <c r="U2650" s="65" t="s">
        <v>30</v>
      </c>
      <c r="V2650" s="65" t="s">
        <v>14385</v>
      </c>
      <c r="W2650" s="66"/>
      <c r="Y2650" s="66"/>
      <c r="Z2650" s="66"/>
      <c r="AA2650" s="65" t="s">
        <v>14382</v>
      </c>
      <c r="AQ2650" s="64">
        <v>150</v>
      </c>
      <c r="AV2650" s="66"/>
      <c r="AW2650" s="66"/>
      <c r="AX2650" s="66"/>
      <c r="AY2650" s="67" t="s">
        <v>17047</v>
      </c>
      <c r="BC2650" s="66"/>
      <c r="BE2650" s="66"/>
    </row>
    <row r="2651" spans="1:58">
      <c r="A2651" s="9" t="str">
        <f t="shared" si="129"/>
        <v>2026-01</v>
      </c>
      <c r="B2651" s="9" t="str">
        <f>_xlfn.XLOOKUP(I2651,过机服务商重量差!A:A,过机服务商重量差!G:G)</f>
        <v>小旋风</v>
      </c>
      <c r="C2651" s="9" t="str">
        <f>IF(N2651="FBA","主营产品",IF(N2651="专线","专线",LOOKUP(1,0/((G2651&gt;=提成标准!D:D)*(G2651&lt;提成标准!E:E)),提成标准!C:C)))</f>
        <v>快递大货</v>
      </c>
      <c r="D2651" s="9">
        <f t="shared" si="130"/>
        <v>57</v>
      </c>
      <c r="E2651" s="9">
        <f>_xlfn.XLOOKUP(C2651,提成标准!C:C,提成标准!H:H,"")</f>
        <v>0.1</v>
      </c>
      <c r="F2651" s="9">
        <f t="shared" si="131"/>
        <v>5.7</v>
      </c>
      <c r="G2651" s="9">
        <f>_xlfn.XLOOKUP(I2651,过机服务商重量差!A:A,过机服务商重量差!L:L)</f>
        <v>57</v>
      </c>
      <c r="H2651" s="9" t="str">
        <f ca="1">IFERROR(LOOKUP(1,0/((B2651=名单!B:B)*(VALUE(AY2651)&gt;=名单!E:E)*(VALUE(AY2651)&lt;=名单!G:G)*(AA2651="正常走货")),名单!H:H),"否")</f>
        <v>否</v>
      </c>
      <c r="I2651" s="64" t="s">
        <v>7989</v>
      </c>
      <c r="J2651" s="64" t="s">
        <v>7991</v>
      </c>
      <c r="L2651" s="65" t="s">
        <v>397</v>
      </c>
      <c r="N2651" s="64" t="s">
        <v>18</v>
      </c>
      <c r="O2651" s="66"/>
      <c r="P2651" s="66"/>
      <c r="T2651" s="66"/>
      <c r="U2651" s="65" t="s">
        <v>30</v>
      </c>
      <c r="V2651" s="65" t="s">
        <v>14385</v>
      </c>
      <c r="W2651" s="66"/>
      <c r="Y2651" s="66"/>
      <c r="Z2651" s="66"/>
      <c r="AA2651" s="65" t="s">
        <v>14382</v>
      </c>
      <c r="AQ2651" s="64">
        <v>456</v>
      </c>
      <c r="AU2651" s="66"/>
      <c r="AV2651" s="66"/>
      <c r="AX2651" s="66"/>
      <c r="AY2651" s="67" t="s">
        <v>17048</v>
      </c>
      <c r="BE2651" s="66"/>
      <c r="BF2651" s="66"/>
    </row>
    <row r="2652" spans="1:58">
      <c r="A2652" s="9" t="str">
        <f t="shared" si="129"/>
        <v>2026-01</v>
      </c>
      <c r="B2652" s="9" t="str">
        <f>_xlfn.XLOOKUP(I2652,过机服务商重量差!A:A,过机服务商重量差!G:G)</f>
        <v/>
      </c>
      <c r="C2652" s="9" t="str">
        <f>IF(N2652="FBA","主营产品",IF(N2652="专线","专线",LOOKUP(1,0/((G2652&gt;=提成标准!D:D)*(G2652&lt;提成标准!E:E)),提成标准!C:C)))</f>
        <v>快递大货</v>
      </c>
      <c r="D2652" s="9">
        <f t="shared" si="130"/>
        <v>680</v>
      </c>
      <c r="E2652" s="9">
        <f>_xlfn.XLOOKUP(C2652,提成标准!C:C,提成标准!H:H,"")</f>
        <v>0.1</v>
      </c>
      <c r="F2652" s="9">
        <f t="shared" si="131"/>
        <v>68</v>
      </c>
      <c r="G2652" s="9">
        <f>_xlfn.XLOOKUP(I2652,过机服务商重量差!A:A,过机服务商重量差!L:L)</f>
        <v>680</v>
      </c>
      <c r="H2652" s="9" t="str">
        <f ca="1">IFERROR(LOOKUP(1,0/((B2652=名单!B:B)*(VALUE(AY2652)&gt;=名单!E:E)*(VALUE(AY2652)&lt;=名单!G:G)*(AA2652="正常走货")),名单!H:H),"否")</f>
        <v>否</v>
      </c>
      <c r="I2652" s="64" t="s">
        <v>7992</v>
      </c>
      <c r="J2652" s="64" t="s">
        <v>36</v>
      </c>
      <c r="L2652" s="65" t="s">
        <v>1230</v>
      </c>
      <c r="N2652" s="64" t="s">
        <v>18</v>
      </c>
      <c r="O2652" s="66"/>
      <c r="P2652" s="66"/>
      <c r="T2652" s="66"/>
      <c r="U2652" s="65" t="s">
        <v>292</v>
      </c>
      <c r="V2652" s="65" t="s">
        <v>14413</v>
      </c>
      <c r="W2652" s="66"/>
      <c r="Y2652" s="66"/>
      <c r="Z2652" s="66"/>
      <c r="AA2652" s="65" t="s">
        <v>14382</v>
      </c>
      <c r="AQ2652" s="64">
        <v>1558</v>
      </c>
      <c r="AU2652" s="66"/>
      <c r="AV2652" s="66"/>
      <c r="AW2652" s="66"/>
      <c r="AX2652" s="66"/>
      <c r="AY2652" s="67" t="s">
        <v>17049</v>
      </c>
      <c r="BC2652" s="66"/>
      <c r="BE2652" s="66"/>
    </row>
    <row r="2653" spans="1:58">
      <c r="A2653" s="9" t="str">
        <f t="shared" si="129"/>
        <v>2026-01</v>
      </c>
      <c r="B2653" s="9" t="str">
        <f>_xlfn.XLOOKUP(I2653,过机服务商重量差!A:A,过机服务商重量差!G:G)</f>
        <v>小旋风</v>
      </c>
      <c r="C2653" s="9" t="str">
        <f>IF(N2653="FBA","主营产品",IF(N2653="专线","专线",LOOKUP(1,0/((G2653&gt;=提成标准!D:D)*(G2653&lt;提成标准!E:E)),提成标准!C:C)))</f>
        <v>快递大货</v>
      </c>
      <c r="D2653" s="9">
        <f t="shared" si="130"/>
        <v>145</v>
      </c>
      <c r="E2653" s="9">
        <f>_xlfn.XLOOKUP(C2653,提成标准!C:C,提成标准!H:H,"")</f>
        <v>0.1</v>
      </c>
      <c r="F2653" s="9">
        <f t="shared" si="131"/>
        <v>14.5</v>
      </c>
      <c r="G2653" s="9">
        <f>_xlfn.XLOOKUP(I2653,过机服务商重量差!A:A,过机服务商重量差!L:L)</f>
        <v>145</v>
      </c>
      <c r="H2653" s="9" t="str">
        <f ca="1">IFERROR(LOOKUP(1,0/((B2653=名单!B:B)*(VALUE(AY2653)&gt;=名单!E:E)*(VALUE(AY2653)&lt;=名单!G:G)*(AA2653="正常走货")),名单!H:H),"否")</f>
        <v>否</v>
      </c>
      <c r="I2653" s="64" t="s">
        <v>7994</v>
      </c>
      <c r="J2653" s="64" t="s">
        <v>7996</v>
      </c>
      <c r="L2653" s="65" t="s">
        <v>274</v>
      </c>
      <c r="N2653" s="64" t="s">
        <v>18</v>
      </c>
      <c r="O2653" s="66"/>
      <c r="P2653" s="66"/>
      <c r="T2653" s="66"/>
      <c r="U2653" s="65" t="s">
        <v>275</v>
      </c>
      <c r="V2653" s="65" t="s">
        <v>14410</v>
      </c>
      <c r="W2653" s="66"/>
      <c r="Y2653" s="66"/>
      <c r="Z2653" s="66"/>
      <c r="AA2653" s="65" t="s">
        <v>14382</v>
      </c>
      <c r="AQ2653" s="64">
        <v>72.5</v>
      </c>
      <c r="AU2653" s="66"/>
      <c r="AV2653" s="66"/>
      <c r="AW2653" s="66"/>
      <c r="AX2653" s="66"/>
      <c r="AY2653" s="67" t="s">
        <v>17050</v>
      </c>
      <c r="BE2653" s="66"/>
    </row>
    <row r="2654" spans="1:58">
      <c r="A2654" s="9" t="str">
        <f t="shared" si="129"/>
        <v>2026-01</v>
      </c>
      <c r="B2654" s="9" t="str">
        <f>_xlfn.XLOOKUP(I2654,过机服务商重量差!A:A,过机服务商重量差!G:G)</f>
        <v>小旋风</v>
      </c>
      <c r="C2654" s="9" t="str">
        <f>IF(N2654="FBA","主营产品",IF(N2654="专线","专线",LOOKUP(1,0/((G2654&gt;=提成标准!D:D)*(G2654&lt;提成标准!E:E)),提成标准!C:C)))</f>
        <v>快递大货</v>
      </c>
      <c r="D2654" s="9">
        <f t="shared" si="130"/>
        <v>37</v>
      </c>
      <c r="E2654" s="9">
        <f>_xlfn.XLOOKUP(C2654,提成标准!C:C,提成标准!H:H,"")</f>
        <v>0.1</v>
      </c>
      <c r="F2654" s="9">
        <f t="shared" si="131"/>
        <v>3.7</v>
      </c>
      <c r="G2654" s="9">
        <f>_xlfn.XLOOKUP(I2654,过机服务商重量差!A:A,过机服务商重量差!L:L)</f>
        <v>37</v>
      </c>
      <c r="H2654" s="9" t="str">
        <f ca="1">IFERROR(LOOKUP(1,0/((B2654=名单!B:B)*(VALUE(AY2654)&gt;=名单!E:E)*(VALUE(AY2654)&lt;=名单!G:G)*(AA2654="正常走货")),名单!H:H),"否")</f>
        <v>否</v>
      </c>
      <c r="I2654" s="64" t="s">
        <v>7997</v>
      </c>
      <c r="J2654" s="64" t="s">
        <v>7999</v>
      </c>
      <c r="L2654" s="65" t="s">
        <v>85</v>
      </c>
      <c r="N2654" s="64" t="s">
        <v>18</v>
      </c>
      <c r="O2654" s="66"/>
      <c r="P2654" s="66"/>
      <c r="T2654" s="66"/>
      <c r="U2654" s="65" t="s">
        <v>275</v>
      </c>
      <c r="V2654" s="65" t="s">
        <v>14410</v>
      </c>
      <c r="W2654" s="66"/>
      <c r="Y2654" s="66"/>
      <c r="Z2654" s="66"/>
      <c r="AA2654" s="65" t="s">
        <v>14382</v>
      </c>
      <c r="AQ2654" s="64">
        <v>81.4000000000001</v>
      </c>
      <c r="AU2654" s="66"/>
      <c r="AV2654" s="66"/>
      <c r="AW2654" s="66"/>
      <c r="AX2654" s="66"/>
      <c r="AY2654" s="67" t="s">
        <v>17051</v>
      </c>
      <c r="BE2654" s="66"/>
    </row>
    <row r="2655" spans="1:58">
      <c r="A2655" s="9" t="str">
        <f t="shared" si="129"/>
        <v>2026-01</v>
      </c>
      <c r="B2655" s="9" t="str">
        <f>_xlfn.XLOOKUP(I2655,过机服务商重量差!A:A,过机服务商重量差!G:G)</f>
        <v>风清扬</v>
      </c>
      <c r="C2655" s="9" t="str">
        <f>IF(N2655="FBA","主营产品",IF(N2655="专线","专线",LOOKUP(1,0/((G2655&gt;=提成标准!D:D)*(G2655&lt;提成标准!E:E)),提成标准!C:C)))</f>
        <v>快递大货</v>
      </c>
      <c r="D2655" s="9">
        <f t="shared" si="130"/>
        <v>209</v>
      </c>
      <c r="E2655" s="9">
        <f>_xlfn.XLOOKUP(C2655,提成标准!C:C,提成标准!H:H,"")</f>
        <v>0.1</v>
      </c>
      <c r="F2655" s="9">
        <f t="shared" si="131"/>
        <v>20.9</v>
      </c>
      <c r="G2655" s="9">
        <f>_xlfn.XLOOKUP(I2655,过机服务商重量差!A:A,过机服务商重量差!L:L)</f>
        <v>209</v>
      </c>
      <c r="H2655" s="9" t="str">
        <f ca="1">IFERROR(LOOKUP(1,0/((B2655=名单!B:B)*(VALUE(AY2655)&gt;=名单!E:E)*(VALUE(AY2655)&lt;=名单!G:G)*(AA2655="正常走货")),名单!H:H),"否")</f>
        <v>否</v>
      </c>
      <c r="I2655" s="64" t="s">
        <v>8000</v>
      </c>
      <c r="J2655" s="64" t="s">
        <v>8002</v>
      </c>
      <c r="L2655" s="65" t="s">
        <v>332</v>
      </c>
      <c r="N2655" s="64" t="s">
        <v>18</v>
      </c>
      <c r="O2655" s="66"/>
      <c r="P2655" s="66"/>
      <c r="T2655" s="66"/>
      <c r="U2655" s="65" t="s">
        <v>215</v>
      </c>
      <c r="V2655" s="65" t="s">
        <v>14381</v>
      </c>
      <c r="W2655" s="66"/>
      <c r="Y2655" s="66"/>
      <c r="Z2655" s="66"/>
      <c r="AA2655" s="65" t="s">
        <v>14382</v>
      </c>
      <c r="AQ2655" s="64">
        <v>313.5</v>
      </c>
      <c r="AU2655" s="66"/>
      <c r="AV2655" s="66"/>
      <c r="AX2655" s="66"/>
      <c r="AY2655" s="67" t="s">
        <v>17052</v>
      </c>
      <c r="BC2655" s="66"/>
      <c r="BE2655" s="66"/>
      <c r="BF2655" s="66"/>
    </row>
    <row r="2656" spans="1:58">
      <c r="A2656" s="9" t="str">
        <f t="shared" si="129"/>
        <v>2026-01</v>
      </c>
      <c r="B2656" s="9" t="str">
        <f>_xlfn.XLOOKUP(I2656,过机服务商重量差!A:A,过机服务商重量差!G:G)</f>
        <v>玉麒麟</v>
      </c>
      <c r="C2656" s="9" t="str">
        <f>IF(N2656="FBA","主营产品",IF(N2656="专线","专线",LOOKUP(1,0/((G2656&gt;=提成标准!D:D)*(G2656&lt;提成标准!E:E)),提成标准!C:C)))</f>
        <v>快递大货</v>
      </c>
      <c r="D2656" s="9">
        <f t="shared" si="130"/>
        <v>47</v>
      </c>
      <c r="E2656" s="9">
        <f>_xlfn.XLOOKUP(C2656,提成标准!C:C,提成标准!H:H,"")</f>
        <v>0.1</v>
      </c>
      <c r="F2656" s="9">
        <f t="shared" si="131"/>
        <v>4.7</v>
      </c>
      <c r="G2656" s="9">
        <f>_xlfn.XLOOKUP(I2656,过机服务商重量差!A:A,过机服务商重量差!L:L)</f>
        <v>47</v>
      </c>
      <c r="H2656" s="9" t="str">
        <f ca="1">IFERROR(LOOKUP(1,0/((B2656=名单!B:B)*(VALUE(AY2656)&gt;=名单!E:E)*(VALUE(AY2656)&lt;=名单!G:G)*(AA2656="正常走货")),名单!H:H),"否")</f>
        <v>否</v>
      </c>
      <c r="I2656" s="64" t="s">
        <v>8003</v>
      </c>
      <c r="J2656" s="64" t="s">
        <v>8005</v>
      </c>
      <c r="L2656" s="65" t="s">
        <v>24</v>
      </c>
      <c r="N2656" s="64" t="s">
        <v>18</v>
      </c>
      <c r="O2656" s="66"/>
      <c r="P2656" s="66"/>
      <c r="T2656" s="66"/>
      <c r="U2656" s="65" t="s">
        <v>246</v>
      </c>
      <c r="V2656" s="65" t="s">
        <v>14389</v>
      </c>
      <c r="W2656" s="66"/>
      <c r="Y2656" s="66"/>
      <c r="Z2656" s="66"/>
      <c r="AA2656" s="65" t="s">
        <v>14382</v>
      </c>
      <c r="AQ2656" s="64">
        <v>106.46</v>
      </c>
      <c r="AU2656" s="66"/>
      <c r="AV2656" s="66"/>
      <c r="AW2656" s="66"/>
      <c r="AX2656" s="66"/>
      <c r="AY2656" s="67" t="s">
        <v>17053</v>
      </c>
      <c r="BE2656" s="66"/>
    </row>
    <row r="2657" spans="1:57">
      <c r="A2657" s="9" t="str">
        <f t="shared" si="129"/>
        <v>2026-01</v>
      </c>
      <c r="B2657" s="9" t="str">
        <f>_xlfn.XLOOKUP(I2657,过机服务商重量差!A:A,过机服务商重量差!G:G)</f>
        <v>玉麒麟</v>
      </c>
      <c r="C2657" s="9" t="str">
        <f>IF(N2657="FBA","主营产品",IF(N2657="专线","专线",LOOKUP(1,0/((G2657&gt;=提成标准!D:D)*(G2657&lt;提成标准!E:E)),提成标准!C:C)))</f>
        <v>快递小货</v>
      </c>
      <c r="D2657" s="9">
        <f t="shared" si="130"/>
        <v>1</v>
      </c>
      <c r="E2657" s="9">
        <f>_xlfn.XLOOKUP(C2657,提成标准!C:C,提成标准!H:H,"")</f>
        <v>2</v>
      </c>
      <c r="F2657" s="9">
        <f t="shared" si="131"/>
        <v>2</v>
      </c>
      <c r="G2657" s="9">
        <f>_xlfn.XLOOKUP(I2657,过机服务商重量差!A:A,过机服务商重量差!L:L)</f>
        <v>3</v>
      </c>
      <c r="H2657" s="9" t="str">
        <f ca="1">IFERROR(LOOKUP(1,0/((B2657=名单!B:B)*(VALUE(AY2657)&gt;=名单!E:E)*(VALUE(AY2657)&lt;=名单!G:G)*(AA2657="正常走货")),名单!H:H),"否")</f>
        <v>否</v>
      </c>
      <c r="I2657" s="64" t="s">
        <v>8006</v>
      </c>
      <c r="J2657" s="64" t="s">
        <v>8008</v>
      </c>
      <c r="L2657" s="65" t="s">
        <v>17</v>
      </c>
      <c r="N2657" s="64" t="s">
        <v>18</v>
      </c>
      <c r="O2657" s="66"/>
      <c r="P2657" s="66"/>
      <c r="T2657" s="66"/>
      <c r="U2657" s="65" t="s">
        <v>156</v>
      </c>
      <c r="V2657" s="64" t="s">
        <v>14389</v>
      </c>
      <c r="W2657" s="66"/>
      <c r="Y2657" s="66"/>
      <c r="Z2657" s="66"/>
      <c r="AA2657" s="65" t="s">
        <v>14382</v>
      </c>
      <c r="AQ2657" s="64">
        <v>142.6</v>
      </c>
      <c r="AU2657" s="66"/>
      <c r="AV2657" s="66"/>
      <c r="AW2657" s="66"/>
      <c r="AX2657" s="66"/>
      <c r="AY2657" s="67" t="s">
        <v>17054</v>
      </c>
      <c r="BE2657" s="66"/>
    </row>
    <row r="2658" spans="1:57">
      <c r="A2658" s="9" t="str">
        <f t="shared" si="129"/>
        <v>2026-01</v>
      </c>
      <c r="B2658" s="9" t="str">
        <f>_xlfn.XLOOKUP(I2658,过机服务商重量差!A:A,过机服务商重量差!G:G)</f>
        <v>风清扬</v>
      </c>
      <c r="C2658" s="9" t="str">
        <f>IF(N2658="FBA","主营产品",IF(N2658="专线","专线",LOOKUP(1,0/((G2658&gt;=提成标准!D:D)*(G2658&lt;提成标准!E:E)),提成标准!C:C)))</f>
        <v>快递大货</v>
      </c>
      <c r="D2658" s="9">
        <f t="shared" si="130"/>
        <v>29</v>
      </c>
      <c r="E2658" s="9">
        <f>_xlfn.XLOOKUP(C2658,提成标准!C:C,提成标准!H:H,"")</f>
        <v>0.1</v>
      </c>
      <c r="F2658" s="9">
        <f t="shared" si="131"/>
        <v>2.9</v>
      </c>
      <c r="G2658" s="9">
        <f>_xlfn.XLOOKUP(I2658,过机服务商重量差!A:A,过机服务商重量差!L:L)</f>
        <v>29</v>
      </c>
      <c r="H2658" s="9" t="str">
        <f ca="1">IFERROR(LOOKUP(1,0/((B2658=名单!B:B)*(VALUE(AY2658)&gt;=名单!E:E)*(VALUE(AY2658)&lt;=名单!G:G)*(AA2658="正常走货")),名单!H:H),"否")</f>
        <v>否</v>
      </c>
      <c r="I2658" s="64" t="s">
        <v>8009</v>
      </c>
      <c r="J2658" s="64" t="s">
        <v>8011</v>
      </c>
      <c r="L2658" s="65" t="s">
        <v>2086</v>
      </c>
      <c r="N2658" s="64" t="s">
        <v>18</v>
      </c>
      <c r="O2658" s="66"/>
      <c r="P2658" s="66"/>
      <c r="T2658" s="66"/>
      <c r="U2658" s="65" t="s">
        <v>1793</v>
      </c>
      <c r="V2658" s="64" t="s">
        <v>14381</v>
      </c>
      <c r="W2658" s="66"/>
      <c r="Y2658" s="66"/>
      <c r="Z2658" s="66"/>
      <c r="AA2658" s="65" t="s">
        <v>14382</v>
      </c>
      <c r="AQ2658" s="64">
        <v>68.2</v>
      </c>
      <c r="AU2658" s="66"/>
      <c r="AV2658" s="66"/>
      <c r="AW2658" s="66"/>
      <c r="AX2658" s="66"/>
      <c r="AY2658" s="67" t="s">
        <v>17055</v>
      </c>
      <c r="BE2658" s="66"/>
    </row>
    <row r="2659" spans="1:57">
      <c r="A2659" s="9" t="str">
        <f t="shared" si="129"/>
        <v>2026-01</v>
      </c>
      <c r="B2659" s="9" t="str">
        <f>_xlfn.XLOOKUP(I2659,过机服务商重量差!A:A,过机服务商重量差!G:G)</f>
        <v>风清扬</v>
      </c>
      <c r="C2659" s="9" t="str">
        <f>IF(N2659="FBA","主营产品",IF(N2659="专线","专线",LOOKUP(1,0/((G2659&gt;=提成标准!D:D)*(G2659&lt;提成标准!E:E)),提成标准!C:C)))</f>
        <v>快递大货</v>
      </c>
      <c r="D2659" s="9">
        <f t="shared" si="130"/>
        <v>222</v>
      </c>
      <c r="E2659" s="9">
        <f>_xlfn.XLOOKUP(C2659,提成标准!C:C,提成标准!H:H,"")</f>
        <v>0.1</v>
      </c>
      <c r="F2659" s="9">
        <f t="shared" si="131"/>
        <v>22.2</v>
      </c>
      <c r="G2659" s="9">
        <f>_xlfn.XLOOKUP(I2659,过机服务商重量差!A:A,过机服务商重量差!L:L)</f>
        <v>222</v>
      </c>
      <c r="H2659" s="9" t="str">
        <f ca="1">IFERROR(LOOKUP(1,0/((B2659=名单!B:B)*(VALUE(AY2659)&gt;=名单!E:E)*(VALUE(AY2659)&lt;=名单!G:G)*(AA2659="正常走货")),名单!H:H),"否")</f>
        <v>否</v>
      </c>
      <c r="I2659" s="64" t="s">
        <v>8012</v>
      </c>
      <c r="J2659" s="64" t="s">
        <v>8014</v>
      </c>
      <c r="L2659" s="65" t="s">
        <v>144</v>
      </c>
      <c r="N2659" s="64" t="s">
        <v>18</v>
      </c>
      <c r="O2659" s="66"/>
      <c r="P2659" s="66"/>
      <c r="T2659" s="66"/>
      <c r="U2659" s="65" t="s">
        <v>99</v>
      </c>
      <c r="V2659" s="65" t="s">
        <v>14413</v>
      </c>
      <c r="W2659" s="66"/>
      <c r="Y2659" s="66"/>
      <c r="Z2659" s="66"/>
      <c r="AA2659" s="65" t="s">
        <v>14382</v>
      </c>
      <c r="AQ2659" s="64">
        <v>362</v>
      </c>
      <c r="AU2659" s="66"/>
      <c r="AV2659" s="66"/>
      <c r="AW2659" s="66"/>
      <c r="AX2659" s="66"/>
      <c r="AY2659" s="67" t="s">
        <v>17056</v>
      </c>
      <c r="BE2659" s="66"/>
    </row>
    <row r="2660" spans="1:57">
      <c r="A2660" s="9" t="str">
        <f t="shared" si="129"/>
        <v>2026-01</v>
      </c>
      <c r="B2660" s="9" t="str">
        <f>_xlfn.XLOOKUP(I2660,过机服务商重量差!A:A,过机服务商重量差!G:G)</f>
        <v>玉麒麟</v>
      </c>
      <c r="C2660" s="9" t="str">
        <f>IF(N2660="FBA","主营产品",IF(N2660="专线","专线",LOOKUP(1,0/((G2660&gt;=提成标准!D:D)*(G2660&lt;提成标准!E:E)),提成标准!C:C)))</f>
        <v>快递大货</v>
      </c>
      <c r="D2660" s="9">
        <f t="shared" si="130"/>
        <v>21</v>
      </c>
      <c r="E2660" s="9">
        <f>_xlfn.XLOOKUP(C2660,提成标准!C:C,提成标准!H:H,"")</f>
        <v>0.1</v>
      </c>
      <c r="F2660" s="9">
        <f t="shared" si="131"/>
        <v>2.1</v>
      </c>
      <c r="G2660" s="9">
        <f>_xlfn.XLOOKUP(I2660,过机服务商重量差!A:A,过机服务商重量差!L:L)</f>
        <v>21</v>
      </c>
      <c r="H2660" s="9" t="str">
        <f ca="1">IFERROR(LOOKUP(1,0/((B2660=名单!B:B)*(VALUE(AY2660)&gt;=名单!E:E)*(VALUE(AY2660)&lt;=名单!G:G)*(AA2660="正常走货")),名单!H:H),"否")</f>
        <v>否</v>
      </c>
      <c r="I2660" s="64" t="s">
        <v>8015</v>
      </c>
      <c r="J2660" s="64" t="s">
        <v>8017</v>
      </c>
      <c r="L2660" s="65" t="s">
        <v>17</v>
      </c>
      <c r="N2660" s="64" t="s">
        <v>18</v>
      </c>
      <c r="O2660" s="66"/>
      <c r="P2660" s="66"/>
      <c r="T2660" s="66"/>
      <c r="U2660" s="65" t="s">
        <v>99</v>
      </c>
      <c r="V2660" s="65" t="s">
        <v>14413</v>
      </c>
      <c r="W2660" s="66"/>
      <c r="Y2660" s="66"/>
      <c r="Z2660" s="66"/>
      <c r="AA2660" s="65" t="s">
        <v>14382</v>
      </c>
      <c r="AQ2660" s="64">
        <v>323.6</v>
      </c>
      <c r="AU2660" s="66"/>
      <c r="AV2660" s="66"/>
      <c r="AW2660" s="66"/>
      <c r="AX2660" s="66"/>
      <c r="AY2660" s="67" t="s">
        <v>17057</v>
      </c>
      <c r="BE2660" s="66"/>
    </row>
    <row r="2661" spans="1:57">
      <c r="A2661" s="9" t="str">
        <f t="shared" si="129"/>
        <v>2026-01</v>
      </c>
      <c r="B2661" s="9" t="str">
        <f>_xlfn.XLOOKUP(I2661,过机服务商重量差!A:A,过机服务商重量差!G:G)</f>
        <v>玉麒麟</v>
      </c>
      <c r="C2661" s="9" t="str">
        <f>IF(N2661="FBA","主营产品",IF(N2661="专线","专线",LOOKUP(1,0/((G2661&gt;=提成标准!D:D)*(G2661&lt;提成标准!E:E)),提成标准!C:C)))</f>
        <v>快递大货</v>
      </c>
      <c r="D2661" s="9">
        <f t="shared" si="130"/>
        <v>21.5</v>
      </c>
      <c r="E2661" s="9">
        <f>_xlfn.XLOOKUP(C2661,提成标准!C:C,提成标准!H:H,"")</f>
        <v>0.1</v>
      </c>
      <c r="F2661" s="9">
        <f t="shared" si="131"/>
        <v>2.15</v>
      </c>
      <c r="G2661" s="9">
        <f>_xlfn.XLOOKUP(I2661,过机服务商重量差!A:A,过机服务商重量差!L:L)</f>
        <v>21.5</v>
      </c>
      <c r="H2661" s="9" t="str">
        <f ca="1">IFERROR(LOOKUP(1,0/((B2661=名单!B:B)*(VALUE(AY2661)&gt;=名单!E:E)*(VALUE(AY2661)&lt;=名单!G:G)*(AA2661="正常走货")),名单!H:H),"否")</f>
        <v>否</v>
      </c>
      <c r="I2661" s="64" t="s">
        <v>8018</v>
      </c>
      <c r="J2661" s="64" t="s">
        <v>8020</v>
      </c>
      <c r="L2661" s="65" t="s">
        <v>17</v>
      </c>
      <c r="N2661" s="64" t="s">
        <v>18</v>
      </c>
      <c r="O2661" s="66"/>
      <c r="P2661" s="66"/>
      <c r="T2661" s="66"/>
      <c r="U2661" s="65" t="s">
        <v>99</v>
      </c>
      <c r="V2661" s="65" t="s">
        <v>14413</v>
      </c>
      <c r="W2661" s="66"/>
      <c r="Y2661" s="66"/>
      <c r="Z2661" s="66"/>
      <c r="AA2661" s="65" t="s">
        <v>14382</v>
      </c>
      <c r="AQ2661" s="64">
        <v>275.6</v>
      </c>
      <c r="AU2661" s="66"/>
      <c r="AV2661" s="66"/>
      <c r="AW2661" s="66"/>
      <c r="AX2661" s="66"/>
      <c r="AY2661" s="67" t="s">
        <v>17058</v>
      </c>
      <c r="BE2661" s="66"/>
    </row>
    <row r="2662" spans="1:57">
      <c r="A2662" s="9" t="str">
        <f t="shared" si="129"/>
        <v>2026-01</v>
      </c>
      <c r="B2662" s="9" t="str">
        <f>_xlfn.XLOOKUP(I2662,过机服务商重量差!A:A,过机服务商重量差!G:G)</f>
        <v>玉麒麟</v>
      </c>
      <c r="C2662" s="9" t="str">
        <f>IF(N2662="FBA","主营产品",IF(N2662="专线","专线",LOOKUP(1,0/((G2662&gt;=提成标准!D:D)*(G2662&lt;提成标准!E:E)),提成标准!C:C)))</f>
        <v>快递大货</v>
      </c>
      <c r="D2662" s="9">
        <f t="shared" si="130"/>
        <v>21.5</v>
      </c>
      <c r="E2662" s="9">
        <f>_xlfn.XLOOKUP(C2662,提成标准!C:C,提成标准!H:H,"")</f>
        <v>0.1</v>
      </c>
      <c r="F2662" s="9">
        <f t="shared" si="131"/>
        <v>2.15</v>
      </c>
      <c r="G2662" s="9">
        <f>_xlfn.XLOOKUP(I2662,过机服务商重量差!A:A,过机服务商重量差!L:L)</f>
        <v>21.5</v>
      </c>
      <c r="H2662" s="9" t="str">
        <f ca="1">IFERROR(LOOKUP(1,0/((B2662=名单!B:B)*(VALUE(AY2662)&gt;=名单!E:E)*(VALUE(AY2662)&lt;=名单!G:G)*(AA2662="正常走货")),名单!H:H),"否")</f>
        <v>否</v>
      </c>
      <c r="I2662" s="64" t="s">
        <v>8021</v>
      </c>
      <c r="J2662" s="64" t="s">
        <v>8023</v>
      </c>
      <c r="L2662" s="65" t="s">
        <v>17</v>
      </c>
      <c r="N2662" s="64" t="s">
        <v>18</v>
      </c>
      <c r="O2662" s="66"/>
      <c r="P2662" s="66"/>
      <c r="T2662" s="66"/>
      <c r="U2662" s="65" t="s">
        <v>99</v>
      </c>
      <c r="V2662" s="64" t="s">
        <v>14413</v>
      </c>
      <c r="W2662" s="66"/>
      <c r="Y2662" s="66"/>
      <c r="Z2662" s="66"/>
      <c r="AA2662" s="65" t="s">
        <v>14382</v>
      </c>
      <c r="AQ2662" s="64">
        <v>275.6</v>
      </c>
      <c r="AU2662" s="66"/>
      <c r="AV2662" s="66"/>
      <c r="AW2662" s="66"/>
      <c r="AX2662" s="66"/>
      <c r="AY2662" s="67" t="s">
        <v>17059</v>
      </c>
      <c r="BE2662" s="66"/>
    </row>
    <row r="2663" spans="1:57">
      <c r="A2663" s="9" t="str">
        <f t="shared" si="129"/>
        <v>2026-01</v>
      </c>
      <c r="B2663" s="9" t="str">
        <f>_xlfn.XLOOKUP(I2663,过机服务商重量差!A:A,过机服务商重量差!G:G)</f>
        <v>玉麒麟</v>
      </c>
      <c r="C2663" s="9" t="str">
        <f>IF(N2663="FBA","主营产品",IF(N2663="专线","专线",LOOKUP(1,0/((G2663&gt;=提成标准!D:D)*(G2663&lt;提成标准!E:E)),提成标准!C:C)))</f>
        <v>快递大货</v>
      </c>
      <c r="D2663" s="9">
        <f t="shared" si="130"/>
        <v>43</v>
      </c>
      <c r="E2663" s="9">
        <f>_xlfn.XLOOKUP(C2663,提成标准!C:C,提成标准!H:H,"")</f>
        <v>0.1</v>
      </c>
      <c r="F2663" s="9">
        <f t="shared" si="131"/>
        <v>4.3</v>
      </c>
      <c r="G2663" s="9">
        <f>_xlfn.XLOOKUP(I2663,过机服务商重量差!A:A,过机服务商重量差!L:L)</f>
        <v>43</v>
      </c>
      <c r="H2663" s="9" t="str">
        <f ca="1">IFERROR(LOOKUP(1,0/((B2663=名单!B:B)*(VALUE(AY2663)&gt;=名单!E:E)*(VALUE(AY2663)&lt;=名单!G:G)*(AA2663="正常走货")),名单!H:H),"否")</f>
        <v>否</v>
      </c>
      <c r="I2663" s="64" t="s">
        <v>8024</v>
      </c>
      <c r="J2663" s="64" t="s">
        <v>8026</v>
      </c>
      <c r="L2663" s="64" t="s">
        <v>17</v>
      </c>
      <c r="N2663" s="64" t="s">
        <v>18</v>
      </c>
      <c r="O2663" s="66"/>
      <c r="P2663" s="66"/>
      <c r="T2663" s="66"/>
      <c r="U2663" s="65" t="s">
        <v>99</v>
      </c>
      <c r="V2663" s="64" t="s">
        <v>14413</v>
      </c>
      <c r="W2663" s="66"/>
      <c r="Y2663" s="66"/>
      <c r="Z2663" s="66"/>
      <c r="AA2663" s="65" t="s">
        <v>14382</v>
      </c>
      <c r="AQ2663" s="64">
        <v>401.6</v>
      </c>
      <c r="AU2663" s="66"/>
      <c r="AV2663" s="66"/>
      <c r="AX2663" s="66"/>
      <c r="AY2663" s="67" t="s">
        <v>17060</v>
      </c>
      <c r="BE2663" s="66"/>
    </row>
    <row r="2664" spans="1:57">
      <c r="A2664" s="9" t="str">
        <f t="shared" si="129"/>
        <v>2026-01</v>
      </c>
      <c r="B2664" s="9" t="str">
        <f>_xlfn.XLOOKUP(I2664,过机服务商重量差!A:A,过机服务商重量差!G:G)</f>
        <v>玉麒麟</v>
      </c>
      <c r="C2664" s="9" t="str">
        <f>IF(N2664="FBA","主营产品",IF(N2664="专线","专线",LOOKUP(1,0/((G2664&gt;=提成标准!D:D)*(G2664&lt;提成标准!E:E)),提成标准!C:C)))</f>
        <v>快递大货</v>
      </c>
      <c r="D2664" s="9">
        <f t="shared" si="130"/>
        <v>65</v>
      </c>
      <c r="E2664" s="9">
        <f>_xlfn.XLOOKUP(C2664,提成标准!C:C,提成标准!H:H,"")</f>
        <v>0.1</v>
      </c>
      <c r="F2664" s="9">
        <f t="shared" si="131"/>
        <v>6.5</v>
      </c>
      <c r="G2664" s="9">
        <f>_xlfn.XLOOKUP(I2664,过机服务商重量差!A:A,过机服务商重量差!L:L)</f>
        <v>65</v>
      </c>
      <c r="H2664" s="9" t="str">
        <f ca="1">IFERROR(LOOKUP(1,0/((B2664=名单!B:B)*(VALUE(AY2664)&gt;=名单!E:E)*(VALUE(AY2664)&lt;=名单!G:G)*(AA2664="正常走货")),名单!H:H),"否")</f>
        <v>否</v>
      </c>
      <c r="I2664" s="64" t="s">
        <v>8027</v>
      </c>
      <c r="J2664" s="64" t="s">
        <v>8029</v>
      </c>
      <c r="L2664" s="65" t="s">
        <v>17</v>
      </c>
      <c r="N2664" s="64" t="s">
        <v>18</v>
      </c>
      <c r="O2664" s="66"/>
      <c r="P2664" s="66"/>
      <c r="T2664" s="66"/>
      <c r="U2664" s="65" t="s">
        <v>99</v>
      </c>
      <c r="V2664" s="65" t="s">
        <v>14413</v>
      </c>
      <c r="W2664" s="66"/>
      <c r="Y2664" s="66"/>
      <c r="Z2664" s="66"/>
      <c r="AA2664" s="65" t="s">
        <v>14382</v>
      </c>
      <c r="AQ2664" s="64">
        <v>641.6</v>
      </c>
      <c r="AU2664" s="66"/>
      <c r="AV2664" s="66"/>
      <c r="AW2664" s="66"/>
      <c r="AX2664" s="66"/>
      <c r="AY2664" s="67" t="s">
        <v>17061</v>
      </c>
      <c r="BE2664" s="66"/>
    </row>
    <row r="2665" spans="1:57">
      <c r="A2665" s="9" t="str">
        <f t="shared" si="129"/>
        <v>2026-01</v>
      </c>
      <c r="B2665" s="9" t="str">
        <f>_xlfn.XLOOKUP(I2665,过机服务商重量差!A:A,过机服务商重量差!G:G)</f>
        <v>玉麒麟</v>
      </c>
      <c r="C2665" s="9" t="str">
        <f>IF(N2665="FBA","主营产品",IF(N2665="专线","专线",LOOKUP(1,0/((G2665&gt;=提成标准!D:D)*(G2665&lt;提成标准!E:E)),提成标准!C:C)))</f>
        <v>快递大货</v>
      </c>
      <c r="D2665" s="9">
        <f t="shared" si="130"/>
        <v>25</v>
      </c>
      <c r="E2665" s="9">
        <f>_xlfn.XLOOKUP(C2665,提成标准!C:C,提成标准!H:H,"")</f>
        <v>0.1</v>
      </c>
      <c r="F2665" s="9">
        <f t="shared" si="131"/>
        <v>2.5</v>
      </c>
      <c r="G2665" s="9">
        <f>_xlfn.XLOOKUP(I2665,过机服务商重量差!A:A,过机服务商重量差!L:L)</f>
        <v>25</v>
      </c>
      <c r="H2665" s="9" t="str">
        <f ca="1">IFERROR(LOOKUP(1,0/((B2665=名单!B:B)*(VALUE(AY2665)&gt;=名单!E:E)*(VALUE(AY2665)&lt;=名单!G:G)*(AA2665="正常走货")),名单!H:H),"否")</f>
        <v>否</v>
      </c>
      <c r="I2665" s="64" t="s">
        <v>8030</v>
      </c>
      <c r="J2665" s="64" t="s">
        <v>8032</v>
      </c>
      <c r="L2665" s="65" t="s">
        <v>17</v>
      </c>
      <c r="N2665" s="64" t="s">
        <v>18</v>
      </c>
      <c r="O2665" s="66"/>
      <c r="P2665" s="66"/>
      <c r="T2665" s="66"/>
      <c r="U2665" s="65" t="s">
        <v>99</v>
      </c>
      <c r="V2665" s="65" t="s">
        <v>14413</v>
      </c>
      <c r="W2665" s="66"/>
      <c r="Y2665" s="66"/>
      <c r="Z2665" s="66"/>
      <c r="AA2665" s="65" t="s">
        <v>14382</v>
      </c>
      <c r="AQ2665" s="64">
        <v>131.6</v>
      </c>
      <c r="AV2665" s="66"/>
      <c r="AW2665" s="66"/>
      <c r="AX2665" s="66"/>
      <c r="AY2665" s="67" t="s">
        <v>17062</v>
      </c>
      <c r="BE2665" s="66"/>
    </row>
    <row r="2666" spans="1:57">
      <c r="A2666" s="9" t="str">
        <f t="shared" si="129"/>
        <v>2026-01</v>
      </c>
      <c r="B2666" s="9" t="str">
        <f>_xlfn.XLOOKUP(I2666,过机服务商重量差!A:A,过机服务商重量差!G:G)</f>
        <v>玉麒麟</v>
      </c>
      <c r="C2666" s="9" t="str">
        <f>IF(N2666="FBA","主营产品",IF(N2666="专线","专线",LOOKUP(1,0/((G2666&gt;=提成标准!D:D)*(G2666&lt;提成标准!E:E)),提成标准!C:C)))</f>
        <v>快递大货</v>
      </c>
      <c r="D2666" s="9">
        <f t="shared" si="130"/>
        <v>65</v>
      </c>
      <c r="E2666" s="9">
        <f>_xlfn.XLOOKUP(C2666,提成标准!C:C,提成标准!H:H,"")</f>
        <v>0.1</v>
      </c>
      <c r="F2666" s="9">
        <f t="shared" si="131"/>
        <v>6.5</v>
      </c>
      <c r="G2666" s="9">
        <f>_xlfn.XLOOKUP(I2666,过机服务商重量差!A:A,过机服务商重量差!L:L)</f>
        <v>65</v>
      </c>
      <c r="H2666" s="9" t="str">
        <f ca="1">IFERROR(LOOKUP(1,0/((B2666=名单!B:B)*(VALUE(AY2666)&gt;=名单!E:E)*(VALUE(AY2666)&lt;=名单!G:G)*(AA2666="正常走货")),名单!H:H),"否")</f>
        <v>否</v>
      </c>
      <c r="I2666" s="64" t="s">
        <v>8033</v>
      </c>
      <c r="J2666" s="64" t="s">
        <v>8035</v>
      </c>
      <c r="L2666" s="64" t="s">
        <v>17</v>
      </c>
      <c r="N2666" s="64" t="s">
        <v>18</v>
      </c>
      <c r="O2666" s="66"/>
      <c r="P2666" s="66"/>
      <c r="T2666" s="66"/>
      <c r="U2666" s="65" t="s">
        <v>99</v>
      </c>
      <c r="V2666" s="65" t="s">
        <v>14413</v>
      </c>
      <c r="W2666" s="66"/>
      <c r="Y2666" s="66"/>
      <c r="Z2666" s="66"/>
      <c r="AA2666" s="65" t="s">
        <v>14382</v>
      </c>
      <c r="AB2666" s="66"/>
      <c r="AQ2666" s="64">
        <v>641.6</v>
      </c>
      <c r="AV2666" s="66"/>
      <c r="AX2666" s="66"/>
      <c r="AY2666" s="67" t="s">
        <v>17063</v>
      </c>
      <c r="BE2666" s="66"/>
    </row>
    <row r="2667" spans="1:57">
      <c r="A2667" s="9" t="str">
        <f t="shared" si="129"/>
        <v>2026-01</v>
      </c>
      <c r="B2667" s="9" t="str">
        <f>_xlfn.XLOOKUP(I2667,过机服务商重量差!A:A,过机服务商重量差!G:G)</f>
        <v>玉麒麟</v>
      </c>
      <c r="C2667" s="9" t="str">
        <f>IF(N2667="FBA","主营产品",IF(N2667="专线","专线",LOOKUP(1,0/((G2667&gt;=提成标准!D:D)*(G2667&lt;提成标准!E:E)),提成标准!C:C)))</f>
        <v>快递大货</v>
      </c>
      <c r="D2667" s="9">
        <f t="shared" si="130"/>
        <v>25</v>
      </c>
      <c r="E2667" s="9">
        <f>_xlfn.XLOOKUP(C2667,提成标准!C:C,提成标准!H:H,"")</f>
        <v>0.1</v>
      </c>
      <c r="F2667" s="9">
        <f t="shared" si="131"/>
        <v>2.5</v>
      </c>
      <c r="G2667" s="9">
        <f>_xlfn.XLOOKUP(I2667,过机服务商重量差!A:A,过机服务商重量差!L:L)</f>
        <v>25</v>
      </c>
      <c r="H2667" s="9" t="str">
        <f ca="1">IFERROR(LOOKUP(1,0/((B2667=名单!B:B)*(VALUE(AY2667)&gt;=名单!E:E)*(VALUE(AY2667)&lt;=名单!G:G)*(AA2667="正常走货")),名单!H:H),"否")</f>
        <v>否</v>
      </c>
      <c r="I2667" s="64" t="s">
        <v>8036</v>
      </c>
      <c r="J2667" s="64" t="s">
        <v>8038</v>
      </c>
      <c r="L2667" s="65" t="s">
        <v>17</v>
      </c>
      <c r="N2667" s="64" t="s">
        <v>18</v>
      </c>
      <c r="O2667" s="66"/>
      <c r="P2667" s="66"/>
      <c r="T2667" s="66"/>
      <c r="U2667" s="65" t="s">
        <v>99</v>
      </c>
      <c r="V2667" s="65" t="s">
        <v>14413</v>
      </c>
      <c r="W2667" s="66"/>
      <c r="Y2667" s="66"/>
      <c r="Z2667" s="66"/>
      <c r="AA2667" s="65" t="s">
        <v>14382</v>
      </c>
      <c r="AQ2667" s="64">
        <v>131.6</v>
      </c>
      <c r="AV2667" s="66"/>
      <c r="AX2667" s="66"/>
      <c r="AY2667" s="67" t="s">
        <v>17064</v>
      </c>
      <c r="BE2667" s="66"/>
    </row>
    <row r="2668" spans="1:57">
      <c r="A2668" s="9" t="str">
        <f t="shared" si="129"/>
        <v>2026-01</v>
      </c>
      <c r="B2668" s="9" t="str">
        <f>_xlfn.XLOOKUP(I2668,过机服务商重量差!A:A,过机服务商重量差!G:G)</f>
        <v>玉麒麟</v>
      </c>
      <c r="C2668" s="9" t="str">
        <f>IF(N2668="FBA","主营产品",IF(N2668="专线","专线",LOOKUP(1,0/((G2668&gt;=提成标准!D:D)*(G2668&lt;提成标准!E:E)),提成标准!C:C)))</f>
        <v>快递大货</v>
      </c>
      <c r="D2668" s="9">
        <f t="shared" si="130"/>
        <v>25</v>
      </c>
      <c r="E2668" s="9">
        <f>_xlfn.XLOOKUP(C2668,提成标准!C:C,提成标准!H:H,"")</f>
        <v>0.1</v>
      </c>
      <c r="F2668" s="9">
        <f t="shared" si="131"/>
        <v>2.5</v>
      </c>
      <c r="G2668" s="9">
        <f>_xlfn.XLOOKUP(I2668,过机服务商重量差!A:A,过机服务商重量差!L:L)</f>
        <v>25</v>
      </c>
      <c r="H2668" s="9" t="str">
        <f ca="1">IFERROR(LOOKUP(1,0/((B2668=名单!B:B)*(VALUE(AY2668)&gt;=名单!E:E)*(VALUE(AY2668)&lt;=名单!G:G)*(AA2668="正常走货")),名单!H:H),"否")</f>
        <v>否</v>
      </c>
      <c r="I2668" s="64" t="s">
        <v>8039</v>
      </c>
      <c r="J2668" s="64" t="s">
        <v>8041</v>
      </c>
      <c r="L2668" s="65" t="s">
        <v>17</v>
      </c>
      <c r="N2668" s="64" t="s">
        <v>18</v>
      </c>
      <c r="O2668" s="66"/>
      <c r="P2668" s="66"/>
      <c r="T2668" s="66"/>
      <c r="U2668" s="65" t="s">
        <v>99</v>
      </c>
      <c r="V2668" s="65" t="s">
        <v>14413</v>
      </c>
      <c r="W2668" s="66"/>
      <c r="Y2668" s="66"/>
      <c r="Z2668" s="66"/>
      <c r="AA2668" s="65" t="s">
        <v>14382</v>
      </c>
      <c r="AQ2668" s="64">
        <v>131.6</v>
      </c>
      <c r="AV2668" s="66"/>
      <c r="AX2668" s="66"/>
      <c r="AY2668" s="67" t="s">
        <v>17065</v>
      </c>
      <c r="BE2668" s="66"/>
    </row>
    <row r="2669" spans="1:57">
      <c r="A2669" s="9" t="str">
        <f t="shared" si="129"/>
        <v>2026-01</v>
      </c>
      <c r="B2669" s="9" t="str">
        <f>_xlfn.XLOOKUP(I2669,过机服务商重量差!A:A,过机服务商重量差!G:G)</f>
        <v>玉麒麟</v>
      </c>
      <c r="C2669" s="9" t="str">
        <f>IF(N2669="FBA","主营产品",IF(N2669="专线","专线",LOOKUP(1,0/((G2669&gt;=提成标准!D:D)*(G2669&lt;提成标准!E:E)),提成标准!C:C)))</f>
        <v>快递大货</v>
      </c>
      <c r="D2669" s="9">
        <f t="shared" si="130"/>
        <v>42</v>
      </c>
      <c r="E2669" s="9">
        <f>_xlfn.XLOOKUP(C2669,提成标准!C:C,提成标准!H:H,"")</f>
        <v>0.1</v>
      </c>
      <c r="F2669" s="9">
        <f t="shared" si="131"/>
        <v>4.2</v>
      </c>
      <c r="G2669" s="9">
        <f>_xlfn.XLOOKUP(I2669,过机服务商重量差!A:A,过机服务商重量差!L:L)</f>
        <v>42</v>
      </c>
      <c r="H2669" s="9" t="str">
        <f ca="1">IFERROR(LOOKUP(1,0/((B2669=名单!B:B)*(VALUE(AY2669)&gt;=名单!E:E)*(VALUE(AY2669)&lt;=名单!G:G)*(AA2669="正常走货")),名单!H:H),"否")</f>
        <v>否</v>
      </c>
      <c r="I2669" s="64" t="s">
        <v>8042</v>
      </c>
      <c r="J2669" s="64" t="s">
        <v>8044</v>
      </c>
      <c r="L2669" s="65" t="s">
        <v>17</v>
      </c>
      <c r="N2669" s="64" t="s">
        <v>18</v>
      </c>
      <c r="O2669" s="66"/>
      <c r="P2669" s="66"/>
      <c r="T2669" s="66"/>
      <c r="U2669" s="65" t="s">
        <v>99</v>
      </c>
      <c r="V2669" s="65" t="s">
        <v>14413</v>
      </c>
      <c r="W2669" s="66"/>
      <c r="Y2669" s="66"/>
      <c r="Z2669" s="66"/>
      <c r="AA2669" s="65" t="s">
        <v>14382</v>
      </c>
      <c r="AQ2669" s="64">
        <v>233.6</v>
      </c>
      <c r="AV2669" s="66"/>
      <c r="AX2669" s="66"/>
      <c r="AY2669" s="67" t="s">
        <v>17066</v>
      </c>
      <c r="BE2669" s="66"/>
    </row>
    <row r="2670" spans="1:57">
      <c r="A2670" s="9" t="str">
        <f t="shared" si="129"/>
        <v>2026-01</v>
      </c>
      <c r="B2670" s="9" t="str">
        <f>_xlfn.XLOOKUP(I2670,过机服务商重量差!A:A,过机服务商重量差!G:G)</f>
        <v>玉麒麟</v>
      </c>
      <c r="C2670" s="9" t="str">
        <f>IF(N2670="FBA","主营产品",IF(N2670="专线","专线",LOOKUP(1,0/((G2670&gt;=提成标准!D:D)*(G2670&lt;提成标准!E:E)),提成标准!C:C)))</f>
        <v>快递大货</v>
      </c>
      <c r="D2670" s="9">
        <f t="shared" si="130"/>
        <v>21.5</v>
      </c>
      <c r="E2670" s="9">
        <f>_xlfn.XLOOKUP(C2670,提成标准!C:C,提成标准!H:H,"")</f>
        <v>0.1</v>
      </c>
      <c r="F2670" s="9">
        <f t="shared" si="131"/>
        <v>2.15</v>
      </c>
      <c r="G2670" s="9">
        <f>_xlfn.XLOOKUP(I2670,过机服务商重量差!A:A,过机服务商重量差!L:L)</f>
        <v>21.5</v>
      </c>
      <c r="H2670" s="9" t="str">
        <f ca="1">IFERROR(LOOKUP(1,0/((B2670=名单!B:B)*(VALUE(AY2670)&gt;=名单!E:E)*(VALUE(AY2670)&lt;=名单!G:G)*(AA2670="正常走货")),名单!H:H),"否")</f>
        <v>否</v>
      </c>
      <c r="I2670" s="64" t="s">
        <v>8045</v>
      </c>
      <c r="J2670" s="64" t="s">
        <v>8047</v>
      </c>
      <c r="L2670" s="64" t="s">
        <v>17</v>
      </c>
      <c r="N2670" s="64" t="s">
        <v>18</v>
      </c>
      <c r="O2670" s="66"/>
      <c r="P2670" s="66"/>
      <c r="T2670" s="66"/>
      <c r="U2670" s="65" t="s">
        <v>99</v>
      </c>
      <c r="V2670" s="65" t="s">
        <v>14413</v>
      </c>
      <c r="W2670" s="66"/>
      <c r="Y2670" s="66"/>
      <c r="Z2670" s="66"/>
      <c r="AA2670" s="65" t="s">
        <v>14382</v>
      </c>
      <c r="AQ2670" s="64">
        <v>275.6</v>
      </c>
      <c r="AU2670" s="66"/>
      <c r="AV2670" s="66"/>
      <c r="AX2670" s="66"/>
      <c r="AY2670" s="67" t="s">
        <v>17067</v>
      </c>
      <c r="BE2670" s="66"/>
    </row>
    <row r="2671" spans="1:57">
      <c r="A2671" s="9" t="str">
        <f t="shared" si="129"/>
        <v>2026-01</v>
      </c>
      <c r="B2671" s="9" t="str">
        <f>_xlfn.XLOOKUP(I2671,过机服务商重量差!A:A,过机服务商重量差!G:G)</f>
        <v>玉麒麟</v>
      </c>
      <c r="C2671" s="9" t="str">
        <f>IF(N2671="FBA","主营产品",IF(N2671="专线","专线",LOOKUP(1,0/((G2671&gt;=提成标准!D:D)*(G2671&lt;提成标准!E:E)),提成标准!C:C)))</f>
        <v>快递大货</v>
      </c>
      <c r="D2671" s="9">
        <f t="shared" si="130"/>
        <v>25</v>
      </c>
      <c r="E2671" s="9">
        <f>_xlfn.XLOOKUP(C2671,提成标准!C:C,提成标准!H:H,"")</f>
        <v>0.1</v>
      </c>
      <c r="F2671" s="9">
        <f t="shared" si="131"/>
        <v>2.5</v>
      </c>
      <c r="G2671" s="9">
        <f>_xlfn.XLOOKUP(I2671,过机服务商重量差!A:A,过机服务商重量差!L:L)</f>
        <v>25</v>
      </c>
      <c r="H2671" s="9" t="str">
        <f ca="1">IFERROR(LOOKUP(1,0/((B2671=名单!B:B)*(VALUE(AY2671)&gt;=名单!E:E)*(VALUE(AY2671)&lt;=名单!G:G)*(AA2671="正常走货")),名单!H:H),"否")</f>
        <v>否</v>
      </c>
      <c r="I2671" s="64" t="s">
        <v>8048</v>
      </c>
      <c r="J2671" s="64" t="s">
        <v>8050</v>
      </c>
      <c r="L2671" s="65" t="s">
        <v>17</v>
      </c>
      <c r="N2671" s="64" t="s">
        <v>18</v>
      </c>
      <c r="O2671" s="66"/>
      <c r="P2671" s="66"/>
      <c r="T2671" s="66"/>
      <c r="U2671" s="65" t="s">
        <v>99</v>
      </c>
      <c r="V2671" s="65" t="s">
        <v>14413</v>
      </c>
      <c r="W2671" s="66"/>
      <c r="Y2671" s="66"/>
      <c r="Z2671" s="66"/>
      <c r="AA2671" s="65" t="s">
        <v>14382</v>
      </c>
      <c r="AQ2671" s="64">
        <v>347.6</v>
      </c>
      <c r="AU2671" s="66"/>
      <c r="AV2671" s="66"/>
      <c r="AW2671" s="66"/>
      <c r="AX2671" s="66"/>
      <c r="AY2671" s="67" t="s">
        <v>17068</v>
      </c>
      <c r="BE2671" s="66"/>
    </row>
    <row r="2672" spans="1:57">
      <c r="A2672" s="9" t="str">
        <f t="shared" si="129"/>
        <v>2026-01</v>
      </c>
      <c r="B2672" s="9" t="str">
        <f>_xlfn.XLOOKUP(I2672,过机服务商重量差!A:A,过机服务商重量差!G:G)</f>
        <v>玉麒麟</v>
      </c>
      <c r="C2672" s="9" t="str">
        <f>IF(N2672="FBA","主营产品",IF(N2672="专线","专线",LOOKUP(1,0/((G2672&gt;=提成标准!D:D)*(G2672&lt;提成标准!E:E)),提成标准!C:C)))</f>
        <v>快递大货</v>
      </c>
      <c r="D2672" s="9">
        <f t="shared" si="130"/>
        <v>51</v>
      </c>
      <c r="E2672" s="9">
        <f>_xlfn.XLOOKUP(C2672,提成标准!C:C,提成标准!H:H,"")</f>
        <v>0.1</v>
      </c>
      <c r="F2672" s="9">
        <f t="shared" si="131"/>
        <v>5.1</v>
      </c>
      <c r="G2672" s="9">
        <f>_xlfn.XLOOKUP(I2672,过机服务商重量差!A:A,过机服务商重量差!L:L)</f>
        <v>51</v>
      </c>
      <c r="H2672" s="9" t="str">
        <f ca="1">IFERROR(LOOKUP(1,0/((B2672=名单!B:B)*(VALUE(AY2672)&gt;=名单!E:E)*(VALUE(AY2672)&lt;=名单!G:G)*(AA2672="正常走货")),名单!H:H),"否")</f>
        <v>否</v>
      </c>
      <c r="I2672" s="64" t="s">
        <v>8051</v>
      </c>
      <c r="J2672" s="64" t="s">
        <v>8053</v>
      </c>
      <c r="L2672" s="65" t="s">
        <v>17</v>
      </c>
      <c r="N2672" s="64" t="s">
        <v>18</v>
      </c>
      <c r="O2672" s="66"/>
      <c r="P2672" s="66"/>
      <c r="T2672" s="66"/>
      <c r="U2672" s="65" t="s">
        <v>99</v>
      </c>
      <c r="V2672" s="65" t="s">
        <v>14413</v>
      </c>
      <c r="W2672" s="66"/>
      <c r="Y2672" s="66"/>
      <c r="Z2672" s="66"/>
      <c r="AA2672" s="65" t="s">
        <v>14382</v>
      </c>
      <c r="AQ2672" s="64">
        <v>719.6</v>
      </c>
      <c r="AU2672" s="66"/>
      <c r="AV2672" s="66"/>
      <c r="AW2672" s="66"/>
      <c r="AX2672" s="66"/>
      <c r="AY2672" s="67" t="s">
        <v>17069</v>
      </c>
      <c r="BE2672" s="66"/>
    </row>
    <row r="2673" spans="1:58">
      <c r="A2673" s="9" t="str">
        <f t="shared" si="129"/>
        <v>2026-01</v>
      </c>
      <c r="B2673" s="9" t="str">
        <f>_xlfn.XLOOKUP(I2673,过机服务商重量差!A:A,过机服务商重量差!G:G)</f>
        <v>玉麒麟</v>
      </c>
      <c r="C2673" s="9" t="str">
        <f>IF(N2673="FBA","主营产品",IF(N2673="专线","专线",LOOKUP(1,0/((G2673&gt;=提成标准!D:D)*(G2673&lt;提成标准!E:E)),提成标准!C:C)))</f>
        <v>快递大货</v>
      </c>
      <c r="D2673" s="9">
        <f t="shared" si="130"/>
        <v>25</v>
      </c>
      <c r="E2673" s="9">
        <f>_xlfn.XLOOKUP(C2673,提成标准!C:C,提成标准!H:H,"")</f>
        <v>0.1</v>
      </c>
      <c r="F2673" s="9">
        <f t="shared" si="131"/>
        <v>2.5</v>
      </c>
      <c r="G2673" s="9">
        <f>_xlfn.XLOOKUP(I2673,过机服务商重量差!A:A,过机服务商重量差!L:L)</f>
        <v>25</v>
      </c>
      <c r="H2673" s="9" t="str">
        <f ca="1">IFERROR(LOOKUP(1,0/((B2673=名单!B:B)*(VALUE(AY2673)&gt;=名单!E:E)*(VALUE(AY2673)&lt;=名单!G:G)*(AA2673="正常走货")),名单!H:H),"否")</f>
        <v>否</v>
      </c>
      <c r="I2673" s="64" t="s">
        <v>8054</v>
      </c>
      <c r="J2673" s="64" t="s">
        <v>8056</v>
      </c>
      <c r="L2673" s="65" t="s">
        <v>17</v>
      </c>
      <c r="N2673" s="64" t="s">
        <v>18</v>
      </c>
      <c r="O2673" s="66"/>
      <c r="P2673" s="66"/>
      <c r="T2673" s="66"/>
      <c r="U2673" s="65" t="s">
        <v>99</v>
      </c>
      <c r="V2673" s="65" t="s">
        <v>14413</v>
      </c>
      <c r="W2673" s="66"/>
      <c r="Y2673" s="66"/>
      <c r="Z2673" s="66"/>
      <c r="AA2673" s="65" t="s">
        <v>14382</v>
      </c>
      <c r="AQ2673" s="64">
        <v>347.6</v>
      </c>
      <c r="AU2673" s="66"/>
      <c r="AV2673" s="66"/>
      <c r="AW2673" s="66"/>
      <c r="AX2673" s="66"/>
      <c r="AY2673" s="67" t="s">
        <v>17070</v>
      </c>
      <c r="BC2673" s="66"/>
      <c r="BE2673" s="66"/>
    </row>
    <row r="2674" spans="1:58">
      <c r="A2674" s="9" t="str">
        <f t="shared" si="129"/>
        <v>2026-01</v>
      </c>
      <c r="B2674" s="9" t="str">
        <f>_xlfn.XLOOKUP(I2674,过机服务商重量差!A:A,过机服务商重量差!G:G)</f>
        <v>无崖子</v>
      </c>
      <c r="C2674" s="9" t="str">
        <f>IF(N2674="FBA","主营产品",IF(N2674="专线","专线",LOOKUP(1,0/((G2674&gt;=提成标准!D:D)*(G2674&lt;提成标准!E:E)),提成标准!C:C)))</f>
        <v>快递大货</v>
      </c>
      <c r="D2674" s="9">
        <f t="shared" si="130"/>
        <v>24</v>
      </c>
      <c r="E2674" s="9">
        <f>_xlfn.XLOOKUP(C2674,提成标准!C:C,提成标准!H:H,"")</f>
        <v>0.1</v>
      </c>
      <c r="F2674" s="9">
        <f t="shared" si="131"/>
        <v>2.4</v>
      </c>
      <c r="G2674" s="9">
        <f>_xlfn.XLOOKUP(I2674,过机服务商重量差!A:A,过机服务商重量差!L:L)</f>
        <v>24</v>
      </c>
      <c r="H2674" s="9" t="str">
        <f ca="1">IFERROR(LOOKUP(1,0/((B2674=名单!B:B)*(VALUE(AY2674)&gt;=名单!E:E)*(VALUE(AY2674)&lt;=名单!G:G)*(AA2674="正常走货")),名单!H:H),"否")</f>
        <v>是</v>
      </c>
      <c r="I2674" s="64" t="s">
        <v>8057</v>
      </c>
      <c r="J2674" s="64" t="s">
        <v>8059</v>
      </c>
      <c r="L2674" s="65" t="s">
        <v>2455</v>
      </c>
      <c r="N2674" s="64" t="s">
        <v>18</v>
      </c>
      <c r="O2674" s="66"/>
      <c r="P2674" s="66"/>
      <c r="T2674" s="66"/>
      <c r="U2674" s="65" t="s">
        <v>86</v>
      </c>
      <c r="V2674" s="65" t="s">
        <v>14381</v>
      </c>
      <c r="W2674" s="66"/>
      <c r="Y2674" s="66"/>
      <c r="Z2674" s="66"/>
      <c r="AA2674" s="65" t="s">
        <v>14382</v>
      </c>
      <c r="AQ2674" s="64">
        <v>53.5999999999999</v>
      </c>
      <c r="AU2674" s="66"/>
      <c r="AV2674" s="66"/>
      <c r="AW2674" s="66"/>
      <c r="AX2674" s="66"/>
      <c r="AY2674" s="67" t="s">
        <v>17071</v>
      </c>
      <c r="BE2674" s="66"/>
      <c r="BF2674" s="66"/>
    </row>
    <row r="2675" spans="1:58">
      <c r="A2675" s="9" t="str">
        <f t="shared" si="129"/>
        <v>2026-01</v>
      </c>
      <c r="B2675" s="9" t="str">
        <f>_xlfn.XLOOKUP(I2675,过机服务商重量差!A:A,过机服务商重量差!G:G)</f>
        <v>无崖子</v>
      </c>
      <c r="C2675" s="9" t="str">
        <f>IF(N2675="FBA","主营产品",IF(N2675="专线","专线",LOOKUP(1,0/((G2675&gt;=提成标准!D:D)*(G2675&lt;提成标准!E:E)),提成标准!C:C)))</f>
        <v>快递大货</v>
      </c>
      <c r="D2675" s="9">
        <f t="shared" si="130"/>
        <v>27</v>
      </c>
      <c r="E2675" s="9">
        <f>_xlfn.XLOOKUP(C2675,提成标准!C:C,提成标准!H:H,"")</f>
        <v>0.1</v>
      </c>
      <c r="F2675" s="9">
        <f t="shared" si="131"/>
        <v>2.7</v>
      </c>
      <c r="G2675" s="9">
        <f>_xlfn.XLOOKUP(I2675,过机服务商重量差!A:A,过机服务商重量差!L:L)</f>
        <v>27</v>
      </c>
      <c r="H2675" s="9" t="str">
        <f ca="1">IFERROR(LOOKUP(1,0/((B2675=名单!B:B)*(VALUE(AY2675)&gt;=名单!E:E)*(VALUE(AY2675)&lt;=名单!G:G)*(AA2675="正常走货")),名单!H:H),"否")</f>
        <v>是</v>
      </c>
      <c r="I2675" s="64" t="s">
        <v>8060</v>
      </c>
      <c r="J2675" s="64" t="s">
        <v>8062</v>
      </c>
      <c r="L2675" s="65" t="s">
        <v>2455</v>
      </c>
      <c r="N2675" s="65" t="s">
        <v>18</v>
      </c>
      <c r="O2675" s="66"/>
      <c r="P2675" s="66"/>
      <c r="T2675" s="66"/>
      <c r="U2675" s="65" t="s">
        <v>86</v>
      </c>
      <c r="V2675" s="65" t="s">
        <v>14381</v>
      </c>
      <c r="W2675" s="66"/>
      <c r="Y2675" s="66"/>
      <c r="Z2675" s="66"/>
      <c r="AA2675" s="65" t="s">
        <v>14382</v>
      </c>
      <c r="AQ2675" s="64">
        <v>62.5999999999999</v>
      </c>
      <c r="AU2675" s="66"/>
      <c r="AV2675" s="66"/>
      <c r="AW2675" s="66"/>
      <c r="AX2675" s="66"/>
      <c r="AY2675" s="67" t="s">
        <v>17072</v>
      </c>
      <c r="BE2675" s="66"/>
    </row>
    <row r="2676" spans="1:58">
      <c r="A2676" s="9" t="str">
        <f t="shared" si="129"/>
        <v>2026-01</v>
      </c>
      <c r="B2676" s="9" t="str">
        <f>_xlfn.XLOOKUP(I2676,过机服务商重量差!A:A,过机服务商重量差!G:G)</f>
        <v>无崖子</v>
      </c>
      <c r="C2676" s="9" t="str">
        <f>IF(N2676="FBA","主营产品",IF(N2676="专线","专线",LOOKUP(1,0/((G2676&gt;=提成标准!D:D)*(G2676&lt;提成标准!E:E)),提成标准!C:C)))</f>
        <v>快递大货</v>
      </c>
      <c r="D2676" s="9">
        <f t="shared" si="130"/>
        <v>25</v>
      </c>
      <c r="E2676" s="9">
        <f>_xlfn.XLOOKUP(C2676,提成标准!C:C,提成标准!H:H,"")</f>
        <v>0.1</v>
      </c>
      <c r="F2676" s="9">
        <f t="shared" si="131"/>
        <v>2.5</v>
      </c>
      <c r="G2676" s="9">
        <f>_xlfn.XLOOKUP(I2676,过机服务商重量差!A:A,过机服务商重量差!L:L)</f>
        <v>25</v>
      </c>
      <c r="H2676" s="9" t="str">
        <f ca="1">IFERROR(LOOKUP(1,0/((B2676=名单!B:B)*(VALUE(AY2676)&gt;=名单!E:E)*(VALUE(AY2676)&lt;=名单!G:G)*(AA2676="正常走货")),名单!H:H),"否")</f>
        <v>是</v>
      </c>
      <c r="I2676" s="64" t="s">
        <v>8063</v>
      </c>
      <c r="J2676" s="64" t="s">
        <v>8065</v>
      </c>
      <c r="L2676" s="65" t="s">
        <v>2455</v>
      </c>
      <c r="N2676" s="64" t="s">
        <v>18</v>
      </c>
      <c r="O2676" s="66"/>
      <c r="P2676" s="66"/>
      <c r="T2676" s="66"/>
      <c r="U2676" s="65" t="s">
        <v>86</v>
      </c>
      <c r="V2676" s="65" t="s">
        <v>14381</v>
      </c>
      <c r="W2676" s="66"/>
      <c r="Y2676" s="66"/>
      <c r="Z2676" s="66"/>
      <c r="AA2676" s="65" t="s">
        <v>14382</v>
      </c>
      <c r="AQ2676" s="64">
        <v>152.6</v>
      </c>
      <c r="AU2676" s="66"/>
      <c r="AV2676" s="66"/>
      <c r="AW2676" s="66"/>
      <c r="AX2676" s="66"/>
      <c r="AY2676" s="67" t="s">
        <v>17073</v>
      </c>
      <c r="BC2676" s="66"/>
      <c r="BE2676" s="66"/>
    </row>
    <row r="2677" spans="1:58">
      <c r="A2677" s="9" t="str">
        <f t="shared" si="129"/>
        <v>2026-01</v>
      </c>
      <c r="B2677" s="9" t="str">
        <f>_xlfn.XLOOKUP(I2677,过机服务商重量差!A:A,过机服务商重量差!G:G)</f>
        <v>无崖子</v>
      </c>
      <c r="C2677" s="9" t="str">
        <f>IF(N2677="FBA","主营产品",IF(N2677="专线","专线",LOOKUP(1,0/((G2677&gt;=提成标准!D:D)*(G2677&lt;提成标准!E:E)),提成标准!C:C)))</f>
        <v>快递大货</v>
      </c>
      <c r="D2677" s="9">
        <f t="shared" si="130"/>
        <v>28</v>
      </c>
      <c r="E2677" s="9">
        <f>_xlfn.XLOOKUP(C2677,提成标准!C:C,提成标准!H:H,"")</f>
        <v>0.1</v>
      </c>
      <c r="F2677" s="9">
        <f t="shared" si="131"/>
        <v>2.8</v>
      </c>
      <c r="G2677" s="9">
        <f>_xlfn.XLOOKUP(I2677,过机服务商重量差!A:A,过机服务商重量差!L:L)</f>
        <v>28</v>
      </c>
      <c r="H2677" s="9" t="str">
        <f ca="1">IFERROR(LOOKUP(1,0/((B2677=名单!B:B)*(VALUE(AY2677)&gt;=名单!E:E)*(VALUE(AY2677)&lt;=名单!G:G)*(AA2677="正常走货")),名单!H:H),"否")</f>
        <v>是</v>
      </c>
      <c r="I2677" s="64" t="s">
        <v>8066</v>
      </c>
      <c r="J2677" s="64" t="s">
        <v>8068</v>
      </c>
      <c r="L2677" s="65" t="s">
        <v>2455</v>
      </c>
      <c r="N2677" s="64" t="s">
        <v>18</v>
      </c>
      <c r="O2677" s="66"/>
      <c r="P2677" s="66"/>
      <c r="T2677" s="66"/>
      <c r="U2677" s="65" t="s">
        <v>86</v>
      </c>
      <c r="V2677" s="65" t="s">
        <v>14381</v>
      </c>
      <c r="W2677" s="66"/>
      <c r="Y2677" s="66"/>
      <c r="Z2677" s="66"/>
      <c r="AA2677" s="65" t="s">
        <v>14382</v>
      </c>
      <c r="AQ2677" s="64">
        <v>65.5999999999999</v>
      </c>
      <c r="AU2677" s="66"/>
      <c r="AV2677" s="66"/>
      <c r="AX2677" s="66"/>
      <c r="AY2677" s="67" t="s">
        <v>17074</v>
      </c>
      <c r="BC2677" s="66"/>
      <c r="BE2677" s="66"/>
    </row>
    <row r="2678" spans="1:58">
      <c r="A2678" s="9" t="str">
        <f t="shared" si="129"/>
        <v>2026-01</v>
      </c>
      <c r="B2678" s="9" t="str">
        <f>_xlfn.XLOOKUP(I2678,过机服务商重量差!A:A,过机服务商重量差!G:G)</f>
        <v>玉麒麟</v>
      </c>
      <c r="C2678" s="9" t="str">
        <f>IF(N2678="FBA","主营产品",IF(N2678="专线","专线",LOOKUP(1,0/((G2678&gt;=提成标准!D:D)*(G2678&lt;提成标准!E:E)),提成标准!C:C)))</f>
        <v>快递大货</v>
      </c>
      <c r="D2678" s="9">
        <f t="shared" si="130"/>
        <v>25</v>
      </c>
      <c r="E2678" s="9">
        <f>_xlfn.XLOOKUP(C2678,提成标准!C:C,提成标准!H:H,"")</f>
        <v>0.1</v>
      </c>
      <c r="F2678" s="9">
        <f t="shared" si="131"/>
        <v>2.5</v>
      </c>
      <c r="G2678" s="9">
        <f>_xlfn.XLOOKUP(I2678,过机服务商重量差!A:A,过机服务商重量差!L:L)</f>
        <v>25</v>
      </c>
      <c r="H2678" s="9" t="str">
        <f ca="1">IFERROR(LOOKUP(1,0/((B2678=名单!B:B)*(VALUE(AY2678)&gt;=名单!E:E)*(VALUE(AY2678)&lt;=名单!G:G)*(AA2678="正常走货")),名单!H:H),"否")</f>
        <v>否</v>
      </c>
      <c r="I2678" s="64" t="s">
        <v>8069</v>
      </c>
      <c r="J2678" s="64" t="s">
        <v>8071</v>
      </c>
      <c r="L2678" s="65" t="s">
        <v>17</v>
      </c>
      <c r="N2678" s="64" t="s">
        <v>18</v>
      </c>
      <c r="O2678" s="66"/>
      <c r="P2678" s="66"/>
      <c r="T2678" s="66"/>
      <c r="U2678" s="65" t="s">
        <v>99</v>
      </c>
      <c r="V2678" s="65" t="s">
        <v>14413</v>
      </c>
      <c r="W2678" s="66"/>
      <c r="Y2678" s="66"/>
      <c r="Z2678" s="66"/>
      <c r="AA2678" s="65" t="s">
        <v>14382</v>
      </c>
      <c r="AQ2678" s="64">
        <v>293.6</v>
      </c>
      <c r="AU2678" s="66"/>
      <c r="AV2678" s="66"/>
      <c r="AW2678" s="66"/>
      <c r="AX2678" s="66"/>
      <c r="AY2678" s="67" t="s">
        <v>17075</v>
      </c>
      <c r="BC2678" s="66"/>
      <c r="BE2678" s="66"/>
    </row>
    <row r="2679" spans="1:58">
      <c r="A2679" s="9" t="str">
        <f t="shared" si="129"/>
        <v>2026-01</v>
      </c>
      <c r="B2679" s="9" t="str">
        <f>_xlfn.XLOOKUP(I2679,过机服务商重量差!A:A,过机服务商重量差!G:G)</f>
        <v>玉麒麟</v>
      </c>
      <c r="C2679" s="9" t="str">
        <f>IF(N2679="FBA","主营产品",IF(N2679="专线","专线",LOOKUP(1,0/((G2679&gt;=提成标准!D:D)*(G2679&lt;提成标准!E:E)),提成标准!C:C)))</f>
        <v>快递大货</v>
      </c>
      <c r="D2679" s="9">
        <f t="shared" si="130"/>
        <v>25</v>
      </c>
      <c r="E2679" s="9">
        <f>_xlfn.XLOOKUP(C2679,提成标准!C:C,提成标准!H:H,"")</f>
        <v>0.1</v>
      </c>
      <c r="F2679" s="9">
        <f t="shared" si="131"/>
        <v>2.5</v>
      </c>
      <c r="G2679" s="9">
        <f>_xlfn.XLOOKUP(I2679,过机服务商重量差!A:A,过机服务商重量差!L:L)</f>
        <v>25</v>
      </c>
      <c r="H2679" s="9" t="str">
        <f ca="1">IFERROR(LOOKUP(1,0/((B2679=名单!B:B)*(VALUE(AY2679)&gt;=名单!E:E)*(VALUE(AY2679)&lt;=名单!G:G)*(AA2679="正常走货")),名单!H:H),"否")</f>
        <v>否</v>
      </c>
      <c r="I2679" s="64" t="s">
        <v>8072</v>
      </c>
      <c r="J2679" s="64" t="s">
        <v>8074</v>
      </c>
      <c r="L2679" s="65" t="s">
        <v>17</v>
      </c>
      <c r="N2679" s="64" t="s">
        <v>18</v>
      </c>
      <c r="O2679" s="66"/>
      <c r="P2679" s="66"/>
      <c r="T2679" s="66"/>
      <c r="U2679" s="65" t="s">
        <v>99</v>
      </c>
      <c r="V2679" s="65" t="s">
        <v>14413</v>
      </c>
      <c r="W2679" s="66"/>
      <c r="Y2679" s="66"/>
      <c r="Z2679" s="66"/>
      <c r="AA2679" s="65" t="s">
        <v>14382</v>
      </c>
      <c r="AQ2679" s="64">
        <v>293.6</v>
      </c>
      <c r="AU2679" s="66"/>
      <c r="AV2679" s="66"/>
      <c r="AW2679" s="66"/>
      <c r="AX2679" s="66"/>
      <c r="AY2679" s="67" t="s">
        <v>17076</v>
      </c>
      <c r="BE2679" s="66"/>
    </row>
    <row r="2680" spans="1:58">
      <c r="A2680" s="9" t="str">
        <f t="shared" si="129"/>
        <v>2026-01</v>
      </c>
      <c r="B2680" s="9" t="str">
        <f>_xlfn.XLOOKUP(I2680,过机服务商重量差!A:A,过机服务商重量差!G:G)</f>
        <v>玉麒麟</v>
      </c>
      <c r="C2680" s="9" t="str">
        <f>IF(N2680="FBA","主营产品",IF(N2680="专线","专线",LOOKUP(1,0/((G2680&gt;=提成标准!D:D)*(G2680&lt;提成标准!E:E)),提成标准!C:C)))</f>
        <v>快递小货</v>
      </c>
      <c r="D2680" s="9">
        <f t="shared" si="130"/>
        <v>1</v>
      </c>
      <c r="E2680" s="9">
        <f>_xlfn.XLOOKUP(C2680,提成标准!C:C,提成标准!H:H,"")</f>
        <v>2</v>
      </c>
      <c r="F2680" s="9">
        <f t="shared" si="131"/>
        <v>2</v>
      </c>
      <c r="G2680" s="9">
        <f>_xlfn.XLOOKUP(I2680,过机服务商重量差!A:A,过机服务商重量差!L:L)</f>
        <v>9.5</v>
      </c>
      <c r="H2680" s="9" t="str">
        <f ca="1">IFERROR(LOOKUP(1,0/((B2680=名单!B:B)*(VALUE(AY2680)&gt;=名单!E:E)*(VALUE(AY2680)&lt;=名单!G:G)*(AA2680="正常走货")),名单!H:H),"否")</f>
        <v>否</v>
      </c>
      <c r="I2680" s="64" t="s">
        <v>8075</v>
      </c>
      <c r="J2680" s="64" t="s">
        <v>8077</v>
      </c>
      <c r="L2680" s="65" t="s">
        <v>17</v>
      </c>
      <c r="N2680" s="64" t="s">
        <v>18</v>
      </c>
      <c r="O2680" s="66"/>
      <c r="P2680" s="66"/>
      <c r="T2680" s="66"/>
      <c r="U2680" s="65" t="s">
        <v>103</v>
      </c>
      <c r="V2680" s="65" t="s">
        <v>14385</v>
      </c>
      <c r="W2680" s="66"/>
      <c r="Y2680" s="66"/>
      <c r="Z2680" s="66"/>
      <c r="AA2680" s="65" t="s">
        <v>14382</v>
      </c>
      <c r="AQ2680" s="64">
        <v>358.1</v>
      </c>
      <c r="AU2680" s="66"/>
      <c r="AV2680" s="66"/>
      <c r="AW2680" s="66"/>
      <c r="AX2680" s="66"/>
      <c r="AY2680" s="67" t="s">
        <v>17077</v>
      </c>
      <c r="BE2680" s="66"/>
    </row>
    <row r="2681" spans="1:58">
      <c r="A2681" s="9" t="str">
        <f t="shared" si="129"/>
        <v>2026-01</v>
      </c>
      <c r="B2681" s="9" t="str">
        <f>_xlfn.XLOOKUP(I2681,过机服务商重量差!A:A,过机服务商重量差!G:G)</f>
        <v>玉麒麟</v>
      </c>
      <c r="C2681" s="9" t="str">
        <f>IF(N2681="FBA","主营产品",IF(N2681="专线","专线",LOOKUP(1,0/((G2681&gt;=提成标准!D:D)*(G2681&lt;提成标准!E:E)),提成标准!C:C)))</f>
        <v>快递小货</v>
      </c>
      <c r="D2681" s="9">
        <f t="shared" si="130"/>
        <v>1</v>
      </c>
      <c r="E2681" s="9">
        <f>_xlfn.XLOOKUP(C2681,提成标准!C:C,提成标准!H:H,"")</f>
        <v>2</v>
      </c>
      <c r="F2681" s="9">
        <f t="shared" si="131"/>
        <v>2</v>
      </c>
      <c r="G2681" s="9">
        <f>_xlfn.XLOOKUP(I2681,过机服务商重量差!A:A,过机服务商重量差!L:L)</f>
        <v>11.5</v>
      </c>
      <c r="H2681" s="9" t="str">
        <f ca="1">IFERROR(LOOKUP(1,0/((B2681=名单!B:B)*(VALUE(AY2681)&gt;=名单!E:E)*(VALUE(AY2681)&lt;=名单!G:G)*(AA2681="正常走货")),名单!H:H),"否")</f>
        <v>否</v>
      </c>
      <c r="I2681" s="64" t="s">
        <v>8078</v>
      </c>
      <c r="J2681" s="64" t="s">
        <v>8080</v>
      </c>
      <c r="L2681" s="65" t="s">
        <v>17</v>
      </c>
      <c r="N2681" s="64" t="s">
        <v>18</v>
      </c>
      <c r="O2681" s="66"/>
      <c r="P2681" s="66"/>
      <c r="T2681" s="66"/>
      <c r="U2681" s="65" t="s">
        <v>103</v>
      </c>
      <c r="V2681" s="65" t="s">
        <v>14385</v>
      </c>
      <c r="W2681" s="66"/>
      <c r="Y2681" s="66"/>
      <c r="Z2681" s="66"/>
      <c r="AA2681" s="65" t="s">
        <v>14382</v>
      </c>
      <c r="AQ2681" s="64">
        <v>413.2</v>
      </c>
      <c r="AV2681" s="66"/>
      <c r="AX2681" s="66"/>
      <c r="AY2681" s="67" t="s">
        <v>17078</v>
      </c>
      <c r="BC2681" s="66"/>
      <c r="BE2681" s="66"/>
    </row>
    <row r="2682" spans="1:58">
      <c r="A2682" s="9" t="str">
        <f t="shared" si="129"/>
        <v>2026-01</v>
      </c>
      <c r="B2682" s="9" t="str">
        <f>_xlfn.XLOOKUP(I2682,过机服务商重量差!A:A,过机服务商重量差!G:G)</f>
        <v>玉麒麟</v>
      </c>
      <c r="C2682" s="9" t="str">
        <f>IF(N2682="FBA","主营产品",IF(N2682="专线","专线",LOOKUP(1,0/((G2682&gt;=提成标准!D:D)*(G2682&lt;提成标准!E:E)),提成标准!C:C)))</f>
        <v>快递小货</v>
      </c>
      <c r="D2682" s="9">
        <f t="shared" si="130"/>
        <v>1</v>
      </c>
      <c r="E2682" s="9">
        <f>_xlfn.XLOOKUP(C2682,提成标准!C:C,提成标准!H:H,"")</f>
        <v>2</v>
      </c>
      <c r="F2682" s="9">
        <f t="shared" si="131"/>
        <v>2</v>
      </c>
      <c r="G2682" s="9">
        <f>_xlfn.XLOOKUP(I2682,过机服务商重量差!A:A,过机服务商重量差!L:L)</f>
        <v>9.5</v>
      </c>
      <c r="H2682" s="9" t="str">
        <f ca="1">IFERROR(LOOKUP(1,0/((B2682=名单!B:B)*(VALUE(AY2682)&gt;=名单!E:E)*(VALUE(AY2682)&lt;=名单!G:G)*(AA2682="正常走货")),名单!H:H),"否")</f>
        <v>否</v>
      </c>
      <c r="I2682" s="64" t="s">
        <v>8081</v>
      </c>
      <c r="J2682" s="64" t="s">
        <v>8083</v>
      </c>
      <c r="L2682" s="65" t="s">
        <v>17</v>
      </c>
      <c r="N2682" s="64" t="s">
        <v>18</v>
      </c>
      <c r="O2682" s="66"/>
      <c r="P2682" s="66"/>
      <c r="T2682" s="66"/>
      <c r="U2682" s="65" t="s">
        <v>103</v>
      </c>
      <c r="V2682" s="65" t="s">
        <v>14385</v>
      </c>
      <c r="W2682" s="66"/>
      <c r="Y2682" s="66"/>
      <c r="Z2682" s="66"/>
      <c r="AA2682" s="65" t="s">
        <v>14382</v>
      </c>
      <c r="AQ2682" s="64">
        <v>358.1</v>
      </c>
      <c r="AU2682" s="66"/>
      <c r="AV2682" s="66"/>
      <c r="AX2682" s="66"/>
      <c r="AY2682" s="67" t="s">
        <v>17079</v>
      </c>
      <c r="BE2682" s="66"/>
    </row>
    <row r="2683" spans="1:58">
      <c r="A2683" s="9" t="str">
        <f t="shared" ref="A2683:A2746" si="132">MID(AY2683,1,7)</f>
        <v>2026-01</v>
      </c>
      <c r="B2683" s="9" t="str">
        <f>_xlfn.XLOOKUP(I2683,过机服务商重量差!A:A,过机服务商重量差!G:G)</f>
        <v>玉麒麟</v>
      </c>
      <c r="C2683" s="9" t="str">
        <f>IF(N2683="FBA","主营产品",IF(N2683="专线","专线",LOOKUP(1,0/((G2683&gt;=提成标准!D:D)*(G2683&lt;提成标准!E:E)),提成标准!C:C)))</f>
        <v>快递小货</v>
      </c>
      <c r="D2683" s="9">
        <f t="shared" si="130"/>
        <v>1</v>
      </c>
      <c r="E2683" s="9">
        <f>_xlfn.XLOOKUP(C2683,提成标准!C:C,提成标准!H:H,"")</f>
        <v>2</v>
      </c>
      <c r="F2683" s="9">
        <f t="shared" si="131"/>
        <v>2</v>
      </c>
      <c r="G2683" s="9">
        <f>_xlfn.XLOOKUP(I2683,过机服务商重量差!A:A,过机服务商重量差!L:L)</f>
        <v>12</v>
      </c>
      <c r="H2683" s="9" t="str">
        <f ca="1">IFERROR(LOOKUP(1,0/((B2683=名单!B:B)*(VALUE(AY2683)&gt;=名单!E:E)*(VALUE(AY2683)&lt;=名单!G:G)*(AA2683="正常走货")),名单!H:H),"否")</f>
        <v>否</v>
      </c>
      <c r="I2683" s="64" t="s">
        <v>8084</v>
      </c>
      <c r="J2683" s="64" t="s">
        <v>8086</v>
      </c>
      <c r="L2683" s="65" t="s">
        <v>17</v>
      </c>
      <c r="N2683" s="64" t="s">
        <v>18</v>
      </c>
      <c r="O2683" s="66"/>
      <c r="P2683" s="66"/>
      <c r="T2683" s="66"/>
      <c r="U2683" s="65" t="s">
        <v>103</v>
      </c>
      <c r="V2683" s="65" t="s">
        <v>14385</v>
      </c>
      <c r="W2683" s="66"/>
      <c r="Y2683" s="66"/>
      <c r="Z2683" s="66"/>
      <c r="AA2683" s="65" t="s">
        <v>14382</v>
      </c>
      <c r="AQ2683" s="64">
        <v>48</v>
      </c>
      <c r="AV2683" s="66"/>
      <c r="AX2683" s="66"/>
      <c r="AY2683" s="67" t="s">
        <v>17080</v>
      </c>
      <c r="BC2683" s="66"/>
      <c r="BE2683" s="66"/>
    </row>
    <row r="2684" spans="1:58">
      <c r="A2684" s="9" t="str">
        <f t="shared" si="132"/>
        <v>2026-01</v>
      </c>
      <c r="B2684" s="9" t="str">
        <f>_xlfn.XLOOKUP(I2684,过机服务商重量差!A:A,过机服务商重量差!G:G)</f>
        <v>玉麒麟</v>
      </c>
      <c r="C2684" s="9" t="str">
        <f>IF(N2684="FBA","主营产品",IF(N2684="专线","专线",LOOKUP(1,0/((G2684&gt;=提成标准!D:D)*(G2684&lt;提成标准!E:E)),提成标准!C:C)))</f>
        <v>快递小货</v>
      </c>
      <c r="D2684" s="9">
        <f t="shared" si="130"/>
        <v>1</v>
      </c>
      <c r="E2684" s="9">
        <f>_xlfn.XLOOKUP(C2684,提成标准!C:C,提成标准!H:H,"")</f>
        <v>2</v>
      </c>
      <c r="F2684" s="9">
        <f t="shared" si="131"/>
        <v>2</v>
      </c>
      <c r="G2684" s="9">
        <f>_xlfn.XLOOKUP(I2684,过机服务商重量差!A:A,过机服务商重量差!L:L)</f>
        <v>13</v>
      </c>
      <c r="H2684" s="9" t="str">
        <f ca="1">IFERROR(LOOKUP(1,0/((B2684=名单!B:B)*(VALUE(AY2684)&gt;=名单!E:E)*(VALUE(AY2684)&lt;=名单!G:G)*(AA2684="正常走货")),名单!H:H),"否")</f>
        <v>否</v>
      </c>
      <c r="I2684" s="64" t="s">
        <v>8087</v>
      </c>
      <c r="J2684" s="64" t="s">
        <v>8089</v>
      </c>
      <c r="L2684" s="65" t="s">
        <v>17</v>
      </c>
      <c r="N2684" s="64" t="s">
        <v>18</v>
      </c>
      <c r="O2684" s="66"/>
      <c r="P2684" s="66"/>
      <c r="T2684" s="66"/>
      <c r="U2684" s="65" t="s">
        <v>103</v>
      </c>
      <c r="V2684" s="65" t="s">
        <v>14385</v>
      </c>
      <c r="W2684" s="66"/>
      <c r="Y2684" s="66"/>
      <c r="Z2684" s="66"/>
      <c r="AA2684" s="65" t="s">
        <v>14382</v>
      </c>
      <c r="AQ2684" s="64">
        <v>188.3</v>
      </c>
      <c r="AU2684" s="66"/>
      <c r="AV2684" s="66"/>
      <c r="AW2684" s="66"/>
      <c r="AX2684" s="66"/>
      <c r="AY2684" s="67" t="s">
        <v>17081</v>
      </c>
      <c r="BE2684" s="66"/>
    </row>
    <row r="2685" spans="1:58">
      <c r="A2685" s="9" t="str">
        <f t="shared" si="132"/>
        <v>2026-01</v>
      </c>
      <c r="B2685" s="9" t="str">
        <f>_xlfn.XLOOKUP(I2685,过机服务商重量差!A:A,过机服务商重量差!G:G)</f>
        <v>玉麒麟</v>
      </c>
      <c r="C2685" s="9" t="str">
        <f>IF(N2685="FBA","主营产品",IF(N2685="专线","专线",LOOKUP(1,0/((G2685&gt;=提成标准!D:D)*(G2685&lt;提成标准!E:E)),提成标准!C:C)))</f>
        <v>快递小货</v>
      </c>
      <c r="D2685" s="9">
        <f t="shared" ref="D2685:D2748" si="133">IF(C2685="快递小货",1,IF(C2685="主营产品",0,G2685))</f>
        <v>1</v>
      </c>
      <c r="E2685" s="9">
        <f>_xlfn.XLOOKUP(C2685,提成标准!C:C,提成标准!H:H,"")</f>
        <v>2</v>
      </c>
      <c r="F2685" s="9">
        <f t="shared" ref="F2685:F2748" si="134">D2685*E2685</f>
        <v>2</v>
      </c>
      <c r="G2685" s="9">
        <f>_xlfn.XLOOKUP(I2685,过机服务商重量差!A:A,过机服务商重量差!L:L)</f>
        <v>10</v>
      </c>
      <c r="H2685" s="9" t="str">
        <f ca="1">IFERROR(LOOKUP(1,0/((B2685=名单!B:B)*(VALUE(AY2685)&gt;=名单!E:E)*(VALUE(AY2685)&lt;=名单!G:G)*(AA2685="正常走货")),名单!H:H),"否")</f>
        <v>否</v>
      </c>
      <c r="I2685" s="64" t="s">
        <v>8090</v>
      </c>
      <c r="J2685" s="64" t="s">
        <v>8092</v>
      </c>
      <c r="L2685" s="65" t="s">
        <v>17</v>
      </c>
      <c r="N2685" s="64" t="s">
        <v>18</v>
      </c>
      <c r="O2685" s="66"/>
      <c r="P2685" s="66"/>
      <c r="T2685" s="66"/>
      <c r="U2685" s="65" t="s">
        <v>103</v>
      </c>
      <c r="V2685" s="65" t="s">
        <v>14385</v>
      </c>
      <c r="W2685" s="66"/>
      <c r="Y2685" s="66"/>
      <c r="Z2685" s="66"/>
      <c r="AA2685" s="65" t="s">
        <v>14382</v>
      </c>
      <c r="AQ2685" s="64">
        <v>372.1</v>
      </c>
      <c r="AU2685" s="66"/>
      <c r="AV2685" s="66"/>
      <c r="AW2685" s="66"/>
      <c r="AX2685" s="66"/>
      <c r="AY2685" s="67" t="s">
        <v>17082</v>
      </c>
      <c r="BE2685" s="66"/>
      <c r="BF2685" s="66"/>
    </row>
    <row r="2686" spans="1:58">
      <c r="A2686" s="9" t="str">
        <f t="shared" si="132"/>
        <v>2026-01</v>
      </c>
      <c r="B2686" s="9" t="str">
        <f>_xlfn.XLOOKUP(I2686,过机服务商重量差!A:A,过机服务商重量差!G:G)</f>
        <v>玉麒麟</v>
      </c>
      <c r="C2686" s="9" t="str">
        <f>IF(N2686="FBA","主营产品",IF(N2686="专线","专线",LOOKUP(1,0/((G2686&gt;=提成标准!D:D)*(G2686&lt;提成标准!E:E)),提成标准!C:C)))</f>
        <v>快递小货</v>
      </c>
      <c r="D2686" s="9">
        <f t="shared" si="133"/>
        <v>1</v>
      </c>
      <c r="E2686" s="9">
        <f>_xlfn.XLOOKUP(C2686,提成标准!C:C,提成标准!H:H,"")</f>
        <v>2</v>
      </c>
      <c r="F2686" s="9">
        <f t="shared" si="134"/>
        <v>2</v>
      </c>
      <c r="G2686" s="9">
        <f>_xlfn.XLOOKUP(I2686,过机服务商重量差!A:A,过机服务商重量差!L:L)</f>
        <v>7.5</v>
      </c>
      <c r="H2686" s="9" t="str">
        <f ca="1">IFERROR(LOOKUP(1,0/((B2686=名单!B:B)*(VALUE(AY2686)&gt;=名单!E:E)*(VALUE(AY2686)&lt;=名单!G:G)*(AA2686="正常走货")),名单!H:H),"否")</f>
        <v>否</v>
      </c>
      <c r="I2686" s="64" t="s">
        <v>8093</v>
      </c>
      <c r="J2686" s="64" t="s">
        <v>8095</v>
      </c>
      <c r="L2686" s="65" t="s">
        <v>17</v>
      </c>
      <c r="N2686" s="64" t="s">
        <v>18</v>
      </c>
      <c r="O2686" s="66"/>
      <c r="P2686" s="66"/>
      <c r="T2686" s="66"/>
      <c r="U2686" s="65" t="s">
        <v>103</v>
      </c>
      <c r="V2686" s="65" t="s">
        <v>14385</v>
      </c>
      <c r="W2686" s="66"/>
      <c r="Y2686" s="66"/>
      <c r="Z2686" s="66"/>
      <c r="AA2686" s="65" t="s">
        <v>14382</v>
      </c>
      <c r="AQ2686" s="64">
        <v>364.1</v>
      </c>
      <c r="AV2686" s="66"/>
      <c r="AX2686" s="66"/>
      <c r="AY2686" s="67" t="s">
        <v>17083</v>
      </c>
      <c r="BC2686" s="66"/>
      <c r="BE2686" s="66"/>
    </row>
    <row r="2687" spans="1:58">
      <c r="A2687" s="9" t="str">
        <f t="shared" si="132"/>
        <v>2026-01</v>
      </c>
      <c r="B2687" s="9" t="str">
        <f>_xlfn.XLOOKUP(I2687,过机服务商重量差!A:A,过机服务商重量差!G:G)</f>
        <v>玉麒麟</v>
      </c>
      <c r="C2687" s="9" t="str">
        <f>IF(N2687="FBA","主营产品",IF(N2687="专线","专线",LOOKUP(1,0/((G2687&gt;=提成标准!D:D)*(G2687&lt;提成标准!E:E)),提成标准!C:C)))</f>
        <v>快递大货</v>
      </c>
      <c r="D2687" s="9">
        <f t="shared" si="133"/>
        <v>39</v>
      </c>
      <c r="E2687" s="9">
        <f>_xlfn.XLOOKUP(C2687,提成标准!C:C,提成标准!H:H,"")</f>
        <v>0.1</v>
      </c>
      <c r="F2687" s="9">
        <f t="shared" si="134"/>
        <v>3.9</v>
      </c>
      <c r="G2687" s="9">
        <f>_xlfn.XLOOKUP(I2687,过机服务商重量差!A:A,过机服务商重量差!L:L)</f>
        <v>39</v>
      </c>
      <c r="H2687" s="9" t="str">
        <f ca="1">IFERROR(LOOKUP(1,0/((B2687=名单!B:B)*(VALUE(AY2687)&gt;=名单!E:E)*(VALUE(AY2687)&lt;=名单!G:G)*(AA2687="正常走货")),名单!H:H),"否")</f>
        <v>否</v>
      </c>
      <c r="I2687" s="64" t="s">
        <v>8096</v>
      </c>
      <c r="J2687" s="64" t="s">
        <v>8098</v>
      </c>
      <c r="L2687" s="65" t="s">
        <v>17</v>
      </c>
      <c r="N2687" s="64" t="s">
        <v>18</v>
      </c>
      <c r="O2687" s="66"/>
      <c r="P2687" s="66"/>
      <c r="T2687" s="66"/>
      <c r="U2687" s="65" t="s">
        <v>90</v>
      </c>
      <c r="V2687" s="65" t="s">
        <v>14410</v>
      </c>
      <c r="W2687" s="66"/>
      <c r="Y2687" s="66"/>
      <c r="Z2687" s="66"/>
      <c r="AA2687" s="65" t="s">
        <v>14382</v>
      </c>
      <c r="AQ2687" s="64">
        <v>182.48</v>
      </c>
      <c r="AV2687" s="66"/>
      <c r="AX2687" s="66"/>
      <c r="AY2687" s="67" t="s">
        <v>17084</v>
      </c>
      <c r="BC2687" s="66"/>
      <c r="BE2687" s="66"/>
    </row>
    <row r="2688" spans="1:58">
      <c r="A2688" s="9" t="str">
        <f t="shared" si="132"/>
        <v>2026-01</v>
      </c>
      <c r="B2688" s="9" t="str">
        <f>_xlfn.XLOOKUP(I2688,过机服务商重量差!A:A,过机服务商重量差!G:G)</f>
        <v>玉麒麟</v>
      </c>
      <c r="C2688" s="9" t="str">
        <f>IF(N2688="FBA","主营产品",IF(N2688="专线","专线",LOOKUP(1,0/((G2688&gt;=提成标准!D:D)*(G2688&lt;提成标准!E:E)),提成标准!C:C)))</f>
        <v>快递小货</v>
      </c>
      <c r="D2688" s="9">
        <f t="shared" si="133"/>
        <v>1</v>
      </c>
      <c r="E2688" s="9">
        <f>_xlfn.XLOOKUP(C2688,提成标准!C:C,提成标准!H:H,"")</f>
        <v>2</v>
      </c>
      <c r="F2688" s="9">
        <f t="shared" si="134"/>
        <v>2</v>
      </c>
      <c r="G2688" s="9">
        <f>_xlfn.XLOOKUP(I2688,过机服务商重量差!A:A,过机服务商重量差!L:L)</f>
        <v>1.5</v>
      </c>
      <c r="H2688" s="9" t="str">
        <f ca="1">IFERROR(LOOKUP(1,0/((B2688=名单!B:B)*(VALUE(AY2688)&gt;=名单!E:E)*(VALUE(AY2688)&lt;=名单!G:G)*(AA2688="正常走货")),名单!H:H),"否")</f>
        <v>否</v>
      </c>
      <c r="I2688" s="64" t="s">
        <v>8099</v>
      </c>
      <c r="J2688" s="64" t="s">
        <v>8101</v>
      </c>
      <c r="L2688" s="65" t="s">
        <v>17</v>
      </c>
      <c r="N2688" s="64" t="s">
        <v>18</v>
      </c>
      <c r="O2688" s="66"/>
      <c r="P2688" s="66"/>
      <c r="T2688" s="66"/>
      <c r="U2688" s="65" t="s">
        <v>99</v>
      </c>
      <c r="V2688" s="64" t="s">
        <v>14413</v>
      </c>
      <c r="W2688" s="66"/>
      <c r="Y2688" s="66"/>
      <c r="Z2688" s="66"/>
      <c r="AA2688" s="65" t="s">
        <v>14382</v>
      </c>
      <c r="AQ2688" s="64">
        <v>202.54</v>
      </c>
      <c r="AU2688" s="66"/>
      <c r="AV2688" s="66"/>
      <c r="AW2688" s="66"/>
      <c r="AX2688" s="66"/>
      <c r="AY2688" s="67" t="s">
        <v>17085</v>
      </c>
      <c r="BE2688" s="66"/>
    </row>
    <row r="2689" spans="1:58">
      <c r="A2689" s="9" t="str">
        <f t="shared" si="132"/>
        <v>2026-01</v>
      </c>
      <c r="B2689" s="9" t="str">
        <f>_xlfn.XLOOKUP(I2689,过机服务商重量差!A:A,过机服务商重量差!G:G)</f>
        <v>玉麒麟</v>
      </c>
      <c r="C2689" s="9" t="str">
        <f>IF(N2689="FBA","主营产品",IF(N2689="专线","专线",LOOKUP(1,0/((G2689&gt;=提成标准!D:D)*(G2689&lt;提成标准!E:E)),提成标准!C:C)))</f>
        <v>快递大货</v>
      </c>
      <c r="D2689" s="9">
        <f t="shared" si="133"/>
        <v>30</v>
      </c>
      <c r="E2689" s="9">
        <f>_xlfn.XLOOKUP(C2689,提成标准!C:C,提成标准!H:H,"")</f>
        <v>0.1</v>
      </c>
      <c r="F2689" s="9">
        <f t="shared" si="134"/>
        <v>3</v>
      </c>
      <c r="G2689" s="9">
        <f>_xlfn.XLOOKUP(I2689,过机服务商重量差!A:A,过机服务商重量差!L:L)</f>
        <v>30</v>
      </c>
      <c r="H2689" s="9" t="str">
        <f ca="1">IFERROR(LOOKUP(1,0/((B2689=名单!B:B)*(VALUE(AY2689)&gt;=名单!E:E)*(VALUE(AY2689)&lt;=名单!G:G)*(AA2689="正常走货")),名单!H:H),"否")</f>
        <v>否</v>
      </c>
      <c r="I2689" s="64" t="s">
        <v>8102</v>
      </c>
      <c r="J2689" s="64" t="s">
        <v>8104</v>
      </c>
      <c r="L2689" s="65" t="s">
        <v>17</v>
      </c>
      <c r="N2689" s="64" t="s">
        <v>18</v>
      </c>
      <c r="O2689" s="66"/>
      <c r="P2689" s="66"/>
      <c r="T2689" s="66"/>
      <c r="U2689" s="65" t="s">
        <v>90</v>
      </c>
      <c r="V2689" s="65" t="s">
        <v>14410</v>
      </c>
      <c r="W2689" s="66"/>
      <c r="Y2689" s="66"/>
      <c r="Z2689" s="66"/>
      <c r="AA2689" s="65" t="s">
        <v>14382</v>
      </c>
      <c r="AQ2689" s="64">
        <v>150.6</v>
      </c>
      <c r="AU2689" s="66"/>
      <c r="AV2689" s="66"/>
      <c r="AW2689" s="66"/>
      <c r="AX2689" s="66"/>
      <c r="AY2689" s="67" t="s">
        <v>17086</v>
      </c>
      <c r="BE2689" s="66"/>
    </row>
    <row r="2690" spans="1:58">
      <c r="A2690" s="9" t="str">
        <f t="shared" si="132"/>
        <v>2026-01</v>
      </c>
      <c r="B2690" s="9" t="str">
        <f>_xlfn.XLOOKUP(I2690,过机服务商重量差!A:A,过机服务商重量差!G:G)</f>
        <v>帅时莹</v>
      </c>
      <c r="C2690" s="9" t="str">
        <f>IF(N2690="FBA","主营产品",IF(N2690="专线","专线",LOOKUP(1,0/((G2690&gt;=提成标准!D:D)*(G2690&lt;提成标准!E:E)),提成标准!C:C)))</f>
        <v>快递大货</v>
      </c>
      <c r="D2690" s="9">
        <f t="shared" si="133"/>
        <v>32</v>
      </c>
      <c r="E2690" s="9">
        <f>_xlfn.XLOOKUP(C2690,提成标准!C:C,提成标准!H:H,"")</f>
        <v>0.1</v>
      </c>
      <c r="F2690" s="9">
        <f t="shared" si="134"/>
        <v>3.2</v>
      </c>
      <c r="G2690" s="9">
        <f>_xlfn.XLOOKUP(I2690,过机服务商重量差!A:A,过机服务商重量差!L:L)</f>
        <v>32</v>
      </c>
      <c r="H2690" s="9" t="str">
        <f ca="1">IFERROR(LOOKUP(1,0/((B2690=名单!B:B)*(VALUE(AY2690)&gt;=名单!E:E)*(VALUE(AY2690)&lt;=名单!G:G)*(AA2690="正常走货")),名单!H:H),"否")</f>
        <v>否</v>
      </c>
      <c r="I2690" s="64" t="s">
        <v>8105</v>
      </c>
      <c r="J2690" s="64" t="s">
        <v>8107</v>
      </c>
      <c r="L2690" s="65" t="s">
        <v>186</v>
      </c>
      <c r="N2690" s="64" t="s">
        <v>18</v>
      </c>
      <c r="O2690" s="66"/>
      <c r="P2690" s="66"/>
      <c r="T2690" s="66"/>
      <c r="U2690" s="65" t="s">
        <v>191</v>
      </c>
      <c r="V2690" s="65" t="s">
        <v>14413</v>
      </c>
      <c r="W2690" s="66"/>
      <c r="Y2690" s="66"/>
      <c r="Z2690" s="66"/>
      <c r="AA2690" s="65" t="s">
        <v>14382</v>
      </c>
      <c r="AQ2690" s="64">
        <v>319.2</v>
      </c>
      <c r="AV2690" s="66"/>
      <c r="AX2690" s="66"/>
      <c r="AY2690" s="67" t="s">
        <v>17087</v>
      </c>
      <c r="BC2690" s="66"/>
      <c r="BE2690" s="66"/>
    </row>
    <row r="2691" spans="1:58">
      <c r="A2691" s="9" t="str">
        <f t="shared" si="132"/>
        <v>2026-01</v>
      </c>
      <c r="B2691" s="9" t="str">
        <f>_xlfn.XLOOKUP(I2691,过机服务商重量差!A:A,过机服务商重量差!G:G)</f>
        <v>玉麒麟</v>
      </c>
      <c r="C2691" s="9" t="str">
        <f>IF(N2691="FBA","主营产品",IF(N2691="专线","专线",LOOKUP(1,0/((G2691&gt;=提成标准!D:D)*(G2691&lt;提成标准!E:E)),提成标准!C:C)))</f>
        <v>快递大货</v>
      </c>
      <c r="D2691" s="9">
        <f t="shared" si="133"/>
        <v>24</v>
      </c>
      <c r="E2691" s="9">
        <f>_xlfn.XLOOKUP(C2691,提成标准!C:C,提成标准!H:H,"")</f>
        <v>0.1</v>
      </c>
      <c r="F2691" s="9">
        <f t="shared" si="134"/>
        <v>2.4</v>
      </c>
      <c r="G2691" s="9">
        <f>_xlfn.XLOOKUP(I2691,过机服务商重量差!A:A,过机服务商重量差!L:L)</f>
        <v>24</v>
      </c>
      <c r="H2691" s="9" t="str">
        <f ca="1">IFERROR(LOOKUP(1,0/((B2691=名单!B:B)*(VALUE(AY2691)&gt;=名单!E:E)*(VALUE(AY2691)&lt;=名单!G:G)*(AA2691="正常走货")),名单!H:H),"否")</f>
        <v>否</v>
      </c>
      <c r="I2691" s="64" t="s">
        <v>8108</v>
      </c>
      <c r="J2691" s="64" t="s">
        <v>36</v>
      </c>
      <c r="L2691" s="65" t="s">
        <v>17</v>
      </c>
      <c r="N2691" s="65" t="s">
        <v>18</v>
      </c>
      <c r="O2691" s="66"/>
      <c r="P2691" s="66"/>
      <c r="T2691" s="66"/>
      <c r="U2691" s="65" t="s">
        <v>191</v>
      </c>
      <c r="V2691" s="65" t="s">
        <v>14413</v>
      </c>
      <c r="W2691" s="66"/>
      <c r="Y2691" s="66"/>
      <c r="Z2691" s="66"/>
      <c r="AA2691" s="65" t="s">
        <v>14437</v>
      </c>
      <c r="AQ2691" s="64">
        <v>0</v>
      </c>
      <c r="AU2691" s="66"/>
      <c r="AV2691" s="66"/>
      <c r="AW2691" s="66"/>
      <c r="AX2691" s="66"/>
      <c r="AY2691" s="67" t="s">
        <v>17088</v>
      </c>
      <c r="BE2691" s="66"/>
      <c r="BF2691" s="66"/>
    </row>
    <row r="2692" spans="1:58">
      <c r="A2692" s="9" t="str">
        <f t="shared" si="132"/>
        <v>2026-01</v>
      </c>
      <c r="B2692" s="9" t="str">
        <f>_xlfn.XLOOKUP(I2692,过机服务商重量差!A:A,过机服务商重量差!G:G)</f>
        <v>帅时莹</v>
      </c>
      <c r="C2692" s="9" t="str">
        <f>IF(N2692="FBA","主营产品",IF(N2692="专线","专线",LOOKUP(1,0/((G2692&gt;=提成标准!D:D)*(G2692&lt;提成标准!E:E)),提成标准!C:C)))</f>
        <v>快递大货</v>
      </c>
      <c r="D2692" s="9">
        <f t="shared" si="133"/>
        <v>33</v>
      </c>
      <c r="E2692" s="9">
        <f>_xlfn.XLOOKUP(C2692,提成标准!C:C,提成标准!H:H,"")</f>
        <v>0.1</v>
      </c>
      <c r="F2692" s="9">
        <f t="shared" si="134"/>
        <v>3.3</v>
      </c>
      <c r="G2692" s="9">
        <f>_xlfn.XLOOKUP(I2692,过机服务商重量差!A:A,过机服务商重量差!L:L)</f>
        <v>33</v>
      </c>
      <c r="H2692" s="9" t="str">
        <f ca="1">IFERROR(LOOKUP(1,0/((B2692=名单!B:B)*(VALUE(AY2692)&gt;=名单!E:E)*(VALUE(AY2692)&lt;=名单!G:G)*(AA2692="正常走货")),名单!H:H),"否")</f>
        <v>否</v>
      </c>
      <c r="I2692" s="64" t="s">
        <v>8110</v>
      </c>
      <c r="J2692" s="64" t="s">
        <v>8112</v>
      </c>
      <c r="L2692" s="65" t="s">
        <v>186</v>
      </c>
      <c r="N2692" s="64" t="s">
        <v>18</v>
      </c>
      <c r="O2692" s="66"/>
      <c r="P2692" s="66"/>
      <c r="T2692" s="66"/>
      <c r="U2692" s="65" t="s">
        <v>191</v>
      </c>
      <c r="V2692" s="65" t="s">
        <v>14413</v>
      </c>
      <c r="W2692" s="66"/>
      <c r="Y2692" s="66"/>
      <c r="Z2692" s="66"/>
      <c r="AA2692" s="65" t="s">
        <v>14382</v>
      </c>
      <c r="AQ2692" s="64">
        <v>79.8</v>
      </c>
      <c r="AV2692" s="66"/>
      <c r="AX2692" s="66"/>
      <c r="AY2692" s="67" t="s">
        <v>17089</v>
      </c>
      <c r="BC2692" s="66"/>
      <c r="BE2692" s="66"/>
    </row>
    <row r="2693" spans="1:58">
      <c r="A2693" s="9" t="str">
        <f t="shared" si="132"/>
        <v>2026-01</v>
      </c>
      <c r="B2693" s="9" t="str">
        <f>_xlfn.XLOOKUP(I2693,过机服务商重量差!A:A,过机服务商重量差!G:G)</f>
        <v>玉麒麟</v>
      </c>
      <c r="C2693" s="9" t="str">
        <f>IF(N2693="FBA","主营产品",IF(N2693="专线","专线",LOOKUP(1,0/((G2693&gt;=提成标准!D:D)*(G2693&lt;提成标准!E:E)),提成标准!C:C)))</f>
        <v>快递小货</v>
      </c>
      <c r="D2693" s="9">
        <f t="shared" si="133"/>
        <v>1</v>
      </c>
      <c r="E2693" s="9">
        <f>_xlfn.XLOOKUP(C2693,提成标准!C:C,提成标准!H:H,"")</f>
        <v>2</v>
      </c>
      <c r="F2693" s="9">
        <f t="shared" si="134"/>
        <v>2</v>
      </c>
      <c r="G2693" s="9">
        <f>_xlfn.XLOOKUP(I2693,过机服务商重量差!A:A,过机服务商重量差!L:L)</f>
        <v>5.5</v>
      </c>
      <c r="H2693" s="9" t="str">
        <f ca="1">IFERROR(LOOKUP(1,0/((B2693=名单!B:B)*(VALUE(AY2693)&gt;=名单!E:E)*(VALUE(AY2693)&lt;=名单!G:G)*(AA2693="正常走货")),名单!H:H),"否")</f>
        <v>否</v>
      </c>
      <c r="I2693" s="64" t="s">
        <v>8113</v>
      </c>
      <c r="J2693" s="64" t="s">
        <v>8115</v>
      </c>
      <c r="L2693" s="65" t="s">
        <v>24</v>
      </c>
      <c r="N2693" s="64" t="s">
        <v>18</v>
      </c>
      <c r="O2693" s="66"/>
      <c r="P2693" s="66"/>
      <c r="T2693" s="66"/>
      <c r="U2693" s="65" t="s">
        <v>130</v>
      </c>
      <c r="V2693" s="65" t="s">
        <v>14422</v>
      </c>
      <c r="W2693" s="66"/>
      <c r="Y2693" s="66"/>
      <c r="Z2693" s="66"/>
      <c r="AA2693" s="65" t="s">
        <v>14382</v>
      </c>
      <c r="AQ2693" s="64">
        <v>60.4</v>
      </c>
      <c r="AV2693" s="66"/>
      <c r="AW2693" s="66"/>
      <c r="AX2693" s="66"/>
      <c r="AY2693" s="67" t="s">
        <v>17090</v>
      </c>
      <c r="BE2693" s="66"/>
    </row>
    <row r="2694" spans="1:58">
      <c r="A2694" s="9" t="str">
        <f t="shared" si="132"/>
        <v>2026-01</v>
      </c>
      <c r="B2694" s="9" t="str">
        <f>_xlfn.XLOOKUP(I2694,过机服务商重量差!A:A,过机服务商重量差!G:G)</f>
        <v>无崖子</v>
      </c>
      <c r="C2694" s="9" t="str">
        <f>IF(N2694="FBA","主营产品",IF(N2694="专线","专线",LOOKUP(1,0/((G2694&gt;=提成标准!D:D)*(G2694&lt;提成标准!E:E)),提成标准!C:C)))</f>
        <v>快递小货</v>
      </c>
      <c r="D2694" s="9">
        <f t="shared" si="133"/>
        <v>1</v>
      </c>
      <c r="E2694" s="9">
        <f>_xlfn.XLOOKUP(C2694,提成标准!C:C,提成标准!H:H,"")</f>
        <v>2</v>
      </c>
      <c r="F2694" s="9">
        <f t="shared" si="134"/>
        <v>2</v>
      </c>
      <c r="G2694" s="9">
        <f>_xlfn.XLOOKUP(I2694,过机服务商重量差!A:A,过机服务商重量差!L:L)</f>
        <v>7.4</v>
      </c>
      <c r="H2694" s="9" t="str">
        <f ca="1">IFERROR(LOOKUP(1,0/((B2694=名单!B:B)*(VALUE(AY2694)&gt;=名单!E:E)*(VALUE(AY2694)&lt;=名单!G:G)*(AA2694="正常走货")),名单!H:H),"否")</f>
        <v>是</v>
      </c>
      <c r="I2694" s="64" t="s">
        <v>8116</v>
      </c>
      <c r="J2694" s="64" t="s">
        <v>8118</v>
      </c>
      <c r="L2694" s="65" t="s">
        <v>128</v>
      </c>
      <c r="N2694" s="64" t="s">
        <v>18</v>
      </c>
      <c r="O2694" s="66"/>
      <c r="P2694" s="66"/>
      <c r="T2694" s="66"/>
      <c r="U2694" s="65" t="s">
        <v>130</v>
      </c>
      <c r="V2694" s="65" t="s">
        <v>14422</v>
      </c>
      <c r="W2694" s="66"/>
      <c r="Y2694" s="66"/>
      <c r="Z2694" s="66"/>
      <c r="AA2694" s="65" t="s">
        <v>14382</v>
      </c>
      <c r="AQ2694" s="64">
        <v>38.16</v>
      </c>
      <c r="AV2694" s="66"/>
      <c r="AX2694" s="66"/>
      <c r="AY2694" s="67" t="s">
        <v>17091</v>
      </c>
      <c r="BC2694" s="66"/>
      <c r="BE2694" s="66"/>
    </row>
    <row r="2695" spans="1:58">
      <c r="A2695" s="9" t="str">
        <f t="shared" si="132"/>
        <v>2026-01</v>
      </c>
      <c r="B2695" s="9" t="str">
        <f>_xlfn.XLOOKUP(I2695,过机服务商重量差!A:A,过机服务商重量差!G:G)</f>
        <v>玉麒麟</v>
      </c>
      <c r="C2695" s="9" t="str">
        <f>IF(N2695="FBA","主营产品",IF(N2695="专线","专线",LOOKUP(1,0/((G2695&gt;=提成标准!D:D)*(G2695&lt;提成标准!E:E)),提成标准!C:C)))</f>
        <v>快递大货</v>
      </c>
      <c r="D2695" s="9">
        <f t="shared" si="133"/>
        <v>24</v>
      </c>
      <c r="E2695" s="9">
        <f>_xlfn.XLOOKUP(C2695,提成标准!C:C,提成标准!H:H,"")</f>
        <v>0.1</v>
      </c>
      <c r="F2695" s="9">
        <f t="shared" si="134"/>
        <v>2.4</v>
      </c>
      <c r="G2695" s="9">
        <f>_xlfn.XLOOKUP(I2695,过机服务商重量差!A:A,过机服务商重量差!L:L)</f>
        <v>24</v>
      </c>
      <c r="H2695" s="9" t="str">
        <f ca="1">IFERROR(LOOKUP(1,0/((B2695=名单!B:B)*(VALUE(AY2695)&gt;=名单!E:E)*(VALUE(AY2695)&lt;=名单!G:G)*(AA2695="正常走货")),名单!H:H),"否")</f>
        <v>否</v>
      </c>
      <c r="I2695" s="64" t="s">
        <v>8119</v>
      </c>
      <c r="J2695" s="64" t="s">
        <v>8121</v>
      </c>
      <c r="L2695" s="65" t="s">
        <v>24</v>
      </c>
      <c r="N2695" s="64" t="s">
        <v>18</v>
      </c>
      <c r="O2695" s="66"/>
      <c r="P2695" s="66"/>
      <c r="T2695" s="66"/>
      <c r="U2695" s="65" t="s">
        <v>130</v>
      </c>
      <c r="V2695" s="65" t="s">
        <v>14422</v>
      </c>
      <c r="W2695" s="66"/>
      <c r="Y2695" s="66"/>
      <c r="Z2695" s="66"/>
      <c r="AA2695" s="65" t="s">
        <v>14382</v>
      </c>
      <c r="AQ2695" s="64">
        <v>128.6</v>
      </c>
      <c r="AV2695" s="66"/>
      <c r="AX2695" s="66"/>
      <c r="AY2695" s="67" t="s">
        <v>17092</v>
      </c>
      <c r="BC2695" s="66"/>
      <c r="BE2695" s="66"/>
    </row>
    <row r="2696" spans="1:58">
      <c r="A2696" s="9" t="str">
        <f t="shared" si="132"/>
        <v>2026-01</v>
      </c>
      <c r="B2696" s="9" t="str">
        <f>_xlfn.XLOOKUP(I2696,过机服务商重量差!A:A,过机服务商重量差!G:G)</f>
        <v>玉麒麟</v>
      </c>
      <c r="C2696" s="9" t="str">
        <f>IF(N2696="FBA","主营产品",IF(N2696="专线","专线",LOOKUP(1,0/((G2696&gt;=提成标准!D:D)*(G2696&lt;提成标准!E:E)),提成标准!C:C)))</f>
        <v>快递大货</v>
      </c>
      <c r="D2696" s="9">
        <f t="shared" si="133"/>
        <v>25</v>
      </c>
      <c r="E2696" s="9">
        <f>_xlfn.XLOOKUP(C2696,提成标准!C:C,提成标准!H:H,"")</f>
        <v>0.1</v>
      </c>
      <c r="F2696" s="9">
        <f t="shared" si="134"/>
        <v>2.5</v>
      </c>
      <c r="G2696" s="9">
        <f>_xlfn.XLOOKUP(I2696,过机服务商重量差!A:A,过机服务商重量差!L:L)</f>
        <v>25</v>
      </c>
      <c r="H2696" s="9" t="str">
        <f ca="1">IFERROR(LOOKUP(1,0/((B2696=名单!B:B)*(VALUE(AY2696)&gt;=名单!E:E)*(VALUE(AY2696)&lt;=名单!G:G)*(AA2696="正常走货")),名单!H:H),"否")</f>
        <v>否</v>
      </c>
      <c r="I2696" s="64" t="s">
        <v>8122</v>
      </c>
      <c r="J2696" s="64" t="s">
        <v>8124</v>
      </c>
      <c r="L2696" s="65" t="s">
        <v>24</v>
      </c>
      <c r="N2696" s="64" t="s">
        <v>18</v>
      </c>
      <c r="O2696" s="66"/>
      <c r="P2696" s="66"/>
      <c r="T2696" s="66"/>
      <c r="U2696" s="65" t="s">
        <v>130</v>
      </c>
      <c r="V2696" s="65" t="s">
        <v>14422</v>
      </c>
      <c r="W2696" s="66"/>
      <c r="Y2696" s="66"/>
      <c r="Z2696" s="66"/>
      <c r="AA2696" s="65" t="s">
        <v>14382</v>
      </c>
      <c r="AQ2696" s="64">
        <v>79.5999999999999</v>
      </c>
      <c r="AU2696" s="66"/>
      <c r="AV2696" s="66"/>
      <c r="AW2696" s="66"/>
      <c r="AX2696" s="66"/>
      <c r="AY2696" s="67" t="s">
        <v>17093</v>
      </c>
      <c r="BE2696" s="66"/>
    </row>
    <row r="2697" spans="1:58">
      <c r="A2697" s="9" t="str">
        <f t="shared" si="132"/>
        <v>2026-01</v>
      </c>
      <c r="B2697" s="9" t="str">
        <f>_xlfn.XLOOKUP(I2697,过机服务商重量差!A:A,过机服务商重量差!G:G)</f>
        <v>无崖子</v>
      </c>
      <c r="C2697" s="9" t="str">
        <f>IF(N2697="FBA","主营产品",IF(N2697="专线","专线",LOOKUP(1,0/((G2697&gt;=提成标准!D:D)*(G2697&lt;提成标准!E:E)),提成标准!C:C)))</f>
        <v>快递小货</v>
      </c>
      <c r="D2697" s="9">
        <f t="shared" si="133"/>
        <v>1</v>
      </c>
      <c r="E2697" s="9">
        <f>_xlfn.XLOOKUP(C2697,提成标准!C:C,提成标准!H:H,"")</f>
        <v>2</v>
      </c>
      <c r="F2697" s="9">
        <f t="shared" si="134"/>
        <v>2</v>
      </c>
      <c r="G2697" s="9">
        <f>_xlfn.XLOOKUP(I2697,过机服务商重量差!A:A,过机服务商重量差!L:L)</f>
        <v>11.56</v>
      </c>
      <c r="H2697" s="9" t="str">
        <f ca="1">IFERROR(LOOKUP(1,0/((B2697=名单!B:B)*(VALUE(AY2697)&gt;=名单!E:E)*(VALUE(AY2697)&lt;=名单!G:G)*(AA2697="正常走货")),名单!H:H),"否")</f>
        <v>是</v>
      </c>
      <c r="I2697" s="64" t="s">
        <v>8125</v>
      </c>
      <c r="J2697" s="64" t="s">
        <v>8127</v>
      </c>
      <c r="L2697" s="65" t="s">
        <v>128</v>
      </c>
      <c r="N2697" s="65" t="s">
        <v>18</v>
      </c>
      <c r="O2697" s="66"/>
      <c r="P2697" s="66"/>
      <c r="T2697" s="66"/>
      <c r="U2697" s="65" t="s">
        <v>130</v>
      </c>
      <c r="V2697" s="65" t="s">
        <v>14422</v>
      </c>
      <c r="W2697" s="66"/>
      <c r="Y2697" s="66"/>
      <c r="Z2697" s="66"/>
      <c r="AA2697" s="65" t="s">
        <v>14382</v>
      </c>
      <c r="AB2697" s="66"/>
      <c r="AQ2697" s="64">
        <v>79.98</v>
      </c>
      <c r="AV2697" s="66"/>
      <c r="AW2697" s="66"/>
      <c r="AX2697" s="66"/>
      <c r="AY2697" s="67" t="s">
        <v>17094</v>
      </c>
      <c r="BE2697" s="66"/>
    </row>
    <row r="2698" spans="1:58">
      <c r="A2698" s="9" t="str">
        <f t="shared" si="132"/>
        <v>2026-01</v>
      </c>
      <c r="B2698" s="9" t="str">
        <f>_xlfn.XLOOKUP(I2698,过机服务商重量差!A:A,过机服务商重量差!G:G)</f>
        <v>小旋风</v>
      </c>
      <c r="C2698" s="9" t="str">
        <f>IF(N2698="FBA","主营产品",IF(N2698="专线","专线",LOOKUP(1,0/((G2698&gt;=提成标准!D:D)*(G2698&lt;提成标准!E:E)),提成标准!C:C)))</f>
        <v>快递大货</v>
      </c>
      <c r="D2698" s="9">
        <f t="shared" si="133"/>
        <v>217</v>
      </c>
      <c r="E2698" s="9">
        <f>_xlfn.XLOOKUP(C2698,提成标准!C:C,提成标准!H:H,"")</f>
        <v>0.1</v>
      </c>
      <c r="F2698" s="9">
        <f t="shared" si="134"/>
        <v>21.7</v>
      </c>
      <c r="G2698" s="9">
        <f>_xlfn.XLOOKUP(I2698,过机服务商重量差!A:A,过机服务商重量差!L:L)</f>
        <v>217</v>
      </c>
      <c r="H2698" s="9" t="str">
        <f ca="1">IFERROR(LOOKUP(1,0/((B2698=名单!B:B)*(VALUE(AY2698)&gt;=名单!E:E)*(VALUE(AY2698)&lt;=名单!G:G)*(AA2698="正常走货")),名单!H:H),"否")</f>
        <v>否</v>
      </c>
      <c r="I2698" s="64" t="s">
        <v>8128</v>
      </c>
      <c r="J2698" s="64" t="s">
        <v>8130</v>
      </c>
      <c r="L2698" s="65" t="s">
        <v>274</v>
      </c>
      <c r="N2698" s="64" t="s">
        <v>18</v>
      </c>
      <c r="O2698" s="66"/>
      <c r="P2698" s="66"/>
      <c r="T2698" s="66"/>
      <c r="U2698" s="65" t="s">
        <v>215</v>
      </c>
      <c r="V2698" s="65" t="s">
        <v>14381</v>
      </c>
      <c r="W2698" s="66"/>
      <c r="Y2698" s="66"/>
      <c r="Z2698" s="66"/>
      <c r="AA2698" s="65" t="s">
        <v>14382</v>
      </c>
      <c r="AQ2698" s="64">
        <v>108.5</v>
      </c>
      <c r="AU2698" s="66"/>
      <c r="AV2698" s="66"/>
      <c r="AW2698" s="66"/>
      <c r="AX2698" s="66"/>
      <c r="AY2698" s="67" t="s">
        <v>17095</v>
      </c>
      <c r="BE2698" s="66"/>
    </row>
    <row r="2699" spans="1:58">
      <c r="A2699" s="9" t="str">
        <f t="shared" si="132"/>
        <v>2026-01</v>
      </c>
      <c r="B2699" s="9" t="str">
        <f>_xlfn.XLOOKUP(I2699,过机服务商重量差!A:A,过机服务商重量差!G:G)</f>
        <v>无崖子</v>
      </c>
      <c r="C2699" s="9" t="str">
        <f>IF(N2699="FBA","主营产品",IF(N2699="专线","专线",LOOKUP(1,0/((G2699&gt;=提成标准!D:D)*(G2699&lt;提成标准!E:E)),提成标准!C:C)))</f>
        <v>快递小货</v>
      </c>
      <c r="D2699" s="9">
        <f t="shared" si="133"/>
        <v>1</v>
      </c>
      <c r="E2699" s="9">
        <f>_xlfn.XLOOKUP(C2699,提成标准!C:C,提成标准!H:H,"")</f>
        <v>2</v>
      </c>
      <c r="F2699" s="9">
        <f t="shared" si="134"/>
        <v>2</v>
      </c>
      <c r="G2699" s="9">
        <f>_xlfn.XLOOKUP(I2699,过机服务商重量差!A:A,过机服务商重量差!L:L)</f>
        <v>9.5</v>
      </c>
      <c r="H2699" s="9" t="str">
        <f ca="1">IFERROR(LOOKUP(1,0/((B2699=名单!B:B)*(VALUE(AY2699)&gt;=名单!E:E)*(VALUE(AY2699)&lt;=名单!G:G)*(AA2699="正常走货")),名单!H:H),"否")</f>
        <v>是</v>
      </c>
      <c r="I2699" s="64" t="s">
        <v>8131</v>
      </c>
      <c r="J2699" s="64" t="s">
        <v>8133</v>
      </c>
      <c r="L2699" s="65" t="s">
        <v>1188</v>
      </c>
      <c r="N2699" s="64" t="s">
        <v>18</v>
      </c>
      <c r="O2699" s="66"/>
      <c r="P2699" s="66"/>
      <c r="T2699" s="66"/>
      <c r="U2699" s="65" t="s">
        <v>442</v>
      </c>
      <c r="V2699" s="65" t="s">
        <v>14413</v>
      </c>
      <c r="W2699" s="66"/>
      <c r="Y2699" s="66"/>
      <c r="Z2699" s="66"/>
      <c r="AA2699" s="65" t="s">
        <v>14382</v>
      </c>
      <c r="AQ2699" s="64">
        <v>111.6</v>
      </c>
      <c r="AU2699" s="66"/>
      <c r="AV2699" s="66"/>
      <c r="AW2699" s="66"/>
      <c r="AX2699" s="66"/>
      <c r="AY2699" s="67" t="s">
        <v>17096</v>
      </c>
      <c r="BE2699" s="66"/>
    </row>
    <row r="2700" spans="1:58">
      <c r="A2700" s="9" t="str">
        <f t="shared" si="132"/>
        <v>2026-01</v>
      </c>
      <c r="B2700" s="9" t="str">
        <f>_xlfn.XLOOKUP(I2700,过机服务商重量差!A:A,过机服务商重量差!G:G)</f>
        <v>帅时莹</v>
      </c>
      <c r="C2700" s="9" t="str">
        <f>IF(N2700="FBA","主营产品",IF(N2700="专线","专线",LOOKUP(1,0/((G2700&gt;=提成标准!D:D)*(G2700&lt;提成标准!E:E)),提成标准!C:C)))</f>
        <v>快递小货</v>
      </c>
      <c r="D2700" s="9">
        <f t="shared" si="133"/>
        <v>1</v>
      </c>
      <c r="E2700" s="9">
        <f>_xlfn.XLOOKUP(C2700,提成标准!C:C,提成标准!H:H,"")</f>
        <v>2</v>
      </c>
      <c r="F2700" s="9">
        <f t="shared" si="134"/>
        <v>2</v>
      </c>
      <c r="G2700" s="9">
        <f>_xlfn.XLOOKUP(I2700,过机服务商重量差!A:A,过机服务商重量差!L:L)</f>
        <v>12</v>
      </c>
      <c r="H2700" s="9" t="str">
        <f ca="1">IFERROR(LOOKUP(1,0/((B2700=名单!B:B)*(VALUE(AY2700)&gt;=名单!E:E)*(VALUE(AY2700)&lt;=名单!G:G)*(AA2700="正常走货")),名单!H:H),"否")</f>
        <v>否</v>
      </c>
      <c r="I2700" s="64" t="s">
        <v>8134</v>
      </c>
      <c r="J2700" s="64" t="s">
        <v>8136</v>
      </c>
      <c r="L2700" s="65" t="s">
        <v>1184</v>
      </c>
      <c r="N2700" s="64" t="s">
        <v>18</v>
      </c>
      <c r="O2700" s="66"/>
      <c r="P2700" s="66"/>
      <c r="T2700" s="66"/>
      <c r="U2700" s="65" t="s">
        <v>442</v>
      </c>
      <c r="V2700" s="65" t="s">
        <v>14413</v>
      </c>
      <c r="W2700" s="66"/>
      <c r="Y2700" s="66"/>
      <c r="Z2700" s="66"/>
      <c r="AA2700" s="65" t="s">
        <v>14382</v>
      </c>
      <c r="AQ2700" s="64">
        <v>72</v>
      </c>
      <c r="AV2700" s="66"/>
      <c r="AX2700" s="66"/>
      <c r="AY2700" s="67" t="s">
        <v>17097</v>
      </c>
      <c r="BE2700" s="66"/>
      <c r="BF2700" s="66"/>
    </row>
    <row r="2701" spans="1:58">
      <c r="A2701" s="9" t="str">
        <f t="shared" si="132"/>
        <v>2026-01</v>
      </c>
      <c r="B2701" s="9" t="str">
        <f>_xlfn.XLOOKUP(I2701,过机服务商重量差!A:A,过机服务商重量差!G:G)</f>
        <v>无崖子</v>
      </c>
      <c r="C2701" s="9" t="str">
        <f>IF(N2701="FBA","主营产品",IF(N2701="专线","专线",LOOKUP(1,0/((G2701&gt;=提成标准!D:D)*(G2701&lt;提成标准!E:E)),提成标准!C:C)))</f>
        <v>快递小货</v>
      </c>
      <c r="D2701" s="9">
        <f t="shared" si="133"/>
        <v>1</v>
      </c>
      <c r="E2701" s="9">
        <f>_xlfn.XLOOKUP(C2701,提成标准!C:C,提成标准!H:H,"")</f>
        <v>2</v>
      </c>
      <c r="F2701" s="9">
        <f t="shared" si="134"/>
        <v>2</v>
      </c>
      <c r="G2701" s="9">
        <f>_xlfn.XLOOKUP(I2701,过机服务商重量差!A:A,过机服务商重量差!L:L)</f>
        <v>1.5</v>
      </c>
      <c r="H2701" s="9" t="str">
        <f ca="1">IFERROR(LOOKUP(1,0/((B2701=名单!B:B)*(VALUE(AY2701)&gt;=名单!E:E)*(VALUE(AY2701)&lt;=名单!G:G)*(AA2701="正常走货")),名单!H:H),"否")</f>
        <v>是</v>
      </c>
      <c r="I2701" s="64" t="s">
        <v>8137</v>
      </c>
      <c r="J2701" s="64" t="s">
        <v>8139</v>
      </c>
      <c r="L2701" s="65" t="s">
        <v>160</v>
      </c>
      <c r="N2701" s="64" t="s">
        <v>18</v>
      </c>
      <c r="O2701" s="66"/>
      <c r="P2701" s="66"/>
      <c r="T2701" s="66"/>
      <c r="U2701" s="65" t="s">
        <v>20</v>
      </c>
      <c r="V2701" s="65" t="s">
        <v>14381</v>
      </c>
      <c r="W2701" s="66"/>
      <c r="Y2701" s="66"/>
      <c r="Z2701" s="66"/>
      <c r="AA2701" s="65" t="s">
        <v>14382</v>
      </c>
      <c r="AQ2701" s="64">
        <v>0</v>
      </c>
      <c r="AU2701" s="66"/>
      <c r="AV2701" s="66"/>
      <c r="AW2701" s="66"/>
      <c r="AX2701" s="66"/>
      <c r="AY2701" s="67" t="s">
        <v>17098</v>
      </c>
      <c r="BE2701" s="66"/>
    </row>
    <row r="2702" spans="1:58">
      <c r="A2702" s="9" t="str">
        <f t="shared" si="132"/>
        <v>2026-01</v>
      </c>
      <c r="B2702" s="9" t="str">
        <f>_xlfn.XLOOKUP(I2702,过机服务商重量差!A:A,过机服务商重量差!G:G)</f>
        <v>小旋风</v>
      </c>
      <c r="C2702" s="9" t="str">
        <f>IF(N2702="FBA","主营产品",IF(N2702="专线","专线",LOOKUP(1,0/((G2702&gt;=提成标准!D:D)*(G2702&lt;提成标准!E:E)),提成标准!C:C)))</f>
        <v>快递大货</v>
      </c>
      <c r="D2702" s="9">
        <f t="shared" si="133"/>
        <v>399</v>
      </c>
      <c r="E2702" s="9">
        <f>_xlfn.XLOOKUP(C2702,提成标准!C:C,提成标准!H:H,"")</f>
        <v>0.1</v>
      </c>
      <c r="F2702" s="9">
        <f t="shared" si="134"/>
        <v>39.9</v>
      </c>
      <c r="G2702" s="9">
        <f>_xlfn.XLOOKUP(I2702,过机服务商重量差!A:A,过机服务商重量差!L:L)</f>
        <v>399</v>
      </c>
      <c r="H2702" s="9" t="str">
        <f ca="1">IFERROR(LOOKUP(1,0/((B2702=名单!B:B)*(VALUE(AY2702)&gt;=名单!E:E)*(VALUE(AY2702)&lt;=名单!G:G)*(AA2702="正常走货")),名单!H:H),"否")</f>
        <v>否</v>
      </c>
      <c r="I2702" s="64" t="s">
        <v>8140</v>
      </c>
      <c r="J2702" s="64" t="s">
        <v>8142</v>
      </c>
      <c r="L2702" s="65" t="s">
        <v>453</v>
      </c>
      <c r="N2702" s="64" t="s">
        <v>18</v>
      </c>
      <c r="O2702" s="66"/>
      <c r="P2702" s="66"/>
      <c r="T2702" s="66"/>
      <c r="U2702" s="65" t="s">
        <v>187</v>
      </c>
      <c r="V2702" s="65" t="s">
        <v>14413</v>
      </c>
      <c r="W2702" s="66"/>
      <c r="Y2702" s="66"/>
      <c r="Z2702" s="66"/>
      <c r="AA2702" s="65" t="s">
        <v>14382</v>
      </c>
      <c r="AQ2702" s="64">
        <v>207.55</v>
      </c>
      <c r="AU2702" s="66"/>
      <c r="AV2702" s="66"/>
      <c r="AW2702" s="66"/>
      <c r="AX2702" s="66"/>
      <c r="AY2702" s="67" t="s">
        <v>17099</v>
      </c>
      <c r="BE2702" s="66"/>
    </row>
    <row r="2703" spans="1:58">
      <c r="A2703" s="9" t="str">
        <f t="shared" si="132"/>
        <v>2026-01</v>
      </c>
      <c r="B2703" s="9" t="str">
        <f>_xlfn.XLOOKUP(I2703,过机服务商重量差!A:A,过机服务商重量差!G:G)</f>
        <v>小旋风</v>
      </c>
      <c r="C2703" s="9" t="str">
        <f>IF(N2703="FBA","主营产品",IF(N2703="专线","专线",LOOKUP(1,0/((G2703&gt;=提成标准!D:D)*(G2703&lt;提成标准!E:E)),提成标准!C:C)))</f>
        <v>快递大货</v>
      </c>
      <c r="D2703" s="9">
        <f t="shared" si="133"/>
        <v>96</v>
      </c>
      <c r="E2703" s="9">
        <f>_xlfn.XLOOKUP(C2703,提成标准!C:C,提成标准!H:H,"")</f>
        <v>0.1</v>
      </c>
      <c r="F2703" s="9">
        <f t="shared" si="134"/>
        <v>9.6</v>
      </c>
      <c r="G2703" s="9">
        <f>_xlfn.XLOOKUP(I2703,过机服务商重量差!A:A,过机服务商重量差!L:L)</f>
        <v>96</v>
      </c>
      <c r="H2703" s="9" t="str">
        <f ca="1">IFERROR(LOOKUP(1,0/((B2703=名单!B:B)*(VALUE(AY2703)&gt;=名单!E:E)*(VALUE(AY2703)&lt;=名单!G:G)*(AA2703="正常走货")),名单!H:H),"否")</f>
        <v>否</v>
      </c>
      <c r="I2703" s="64" t="s">
        <v>8143</v>
      </c>
      <c r="J2703" s="64" t="s">
        <v>8145</v>
      </c>
      <c r="L2703" s="65" t="s">
        <v>78</v>
      </c>
      <c r="N2703" s="64" t="s">
        <v>18</v>
      </c>
      <c r="O2703" s="66"/>
      <c r="P2703" s="66"/>
      <c r="T2703" s="66"/>
      <c r="U2703" s="65" t="s">
        <v>187</v>
      </c>
      <c r="V2703" s="65" t="s">
        <v>14413</v>
      </c>
      <c r="W2703" s="66"/>
      <c r="Y2703" s="66"/>
      <c r="Z2703" s="66"/>
      <c r="AA2703" s="65" t="s">
        <v>14382</v>
      </c>
      <c r="AQ2703" s="64">
        <v>86.2</v>
      </c>
      <c r="AU2703" s="66"/>
      <c r="AV2703" s="66"/>
      <c r="AW2703" s="66"/>
      <c r="AX2703" s="66"/>
      <c r="AY2703" s="67" t="s">
        <v>17100</v>
      </c>
      <c r="BE2703" s="66"/>
    </row>
    <row r="2704" spans="1:58">
      <c r="A2704" s="9" t="str">
        <f t="shared" si="132"/>
        <v>2026-01</v>
      </c>
      <c r="B2704" s="9" t="str">
        <f>_xlfn.XLOOKUP(I2704,过机服务商重量差!A:A,过机服务商重量差!G:G)</f>
        <v>玉麒麟</v>
      </c>
      <c r="C2704" s="9" t="str">
        <f>IF(N2704="FBA","主营产品",IF(N2704="专线","专线",LOOKUP(1,0/((G2704&gt;=提成标准!D:D)*(G2704&lt;提成标准!E:E)),提成标准!C:C)))</f>
        <v>快递大货</v>
      </c>
      <c r="D2704" s="9">
        <f t="shared" si="133"/>
        <v>25</v>
      </c>
      <c r="E2704" s="9">
        <f>_xlfn.XLOOKUP(C2704,提成标准!C:C,提成标准!H:H,"")</f>
        <v>0.1</v>
      </c>
      <c r="F2704" s="9">
        <f t="shared" si="134"/>
        <v>2.5</v>
      </c>
      <c r="G2704" s="9">
        <f>_xlfn.XLOOKUP(I2704,过机服务商重量差!A:A,过机服务商重量差!L:L)</f>
        <v>25</v>
      </c>
      <c r="H2704" s="9" t="str">
        <f ca="1">IFERROR(LOOKUP(1,0/((B2704=名单!B:B)*(VALUE(AY2704)&gt;=名单!E:E)*(VALUE(AY2704)&lt;=名单!G:G)*(AA2704="正常走货")),名单!H:H),"否")</f>
        <v>否</v>
      </c>
      <c r="I2704" s="64" t="s">
        <v>8146</v>
      </c>
      <c r="J2704" s="64" t="s">
        <v>8148</v>
      </c>
      <c r="L2704" s="65" t="s">
        <v>17</v>
      </c>
      <c r="N2704" s="64" t="s">
        <v>18</v>
      </c>
      <c r="O2704" s="66"/>
      <c r="P2704" s="66"/>
      <c r="T2704" s="66"/>
      <c r="U2704" s="65" t="s">
        <v>187</v>
      </c>
      <c r="V2704" s="65" t="s">
        <v>14413</v>
      </c>
      <c r="W2704" s="66"/>
      <c r="Y2704" s="66"/>
      <c r="Z2704" s="66"/>
      <c r="AA2704" s="65" t="s">
        <v>14382</v>
      </c>
      <c r="AQ2704" s="64">
        <v>84.5599999999999</v>
      </c>
      <c r="AU2704" s="66"/>
      <c r="AV2704" s="66"/>
      <c r="AW2704" s="66"/>
      <c r="AX2704" s="66"/>
      <c r="AY2704" s="67" t="s">
        <v>17101</v>
      </c>
      <c r="BE2704" s="66"/>
    </row>
    <row r="2705" spans="1:58">
      <c r="A2705" s="9" t="str">
        <f t="shared" si="132"/>
        <v>2026-01</v>
      </c>
      <c r="B2705" s="9" t="str">
        <f>_xlfn.XLOOKUP(I2705,过机服务商重量差!A:A,过机服务商重量差!G:G)</f>
        <v>玉麒麟</v>
      </c>
      <c r="C2705" s="9" t="str">
        <f>IF(N2705="FBA","主营产品",IF(N2705="专线","专线",LOOKUP(1,0/((G2705&gt;=提成标准!D:D)*(G2705&lt;提成标准!E:E)),提成标准!C:C)))</f>
        <v>快递大货</v>
      </c>
      <c r="D2705" s="9">
        <f t="shared" si="133"/>
        <v>49</v>
      </c>
      <c r="E2705" s="9">
        <f>_xlfn.XLOOKUP(C2705,提成标准!C:C,提成标准!H:H,"")</f>
        <v>0.1</v>
      </c>
      <c r="F2705" s="9">
        <f t="shared" si="134"/>
        <v>4.9</v>
      </c>
      <c r="G2705" s="9">
        <f>_xlfn.XLOOKUP(I2705,过机服务商重量差!A:A,过机服务商重量差!L:L)</f>
        <v>49</v>
      </c>
      <c r="H2705" s="9" t="str">
        <f ca="1">IFERROR(LOOKUP(1,0/((B2705=名单!B:B)*(VALUE(AY2705)&gt;=名单!E:E)*(VALUE(AY2705)&lt;=名单!G:G)*(AA2705="正常走货")),名单!H:H),"否")</f>
        <v>否</v>
      </c>
      <c r="I2705" s="64" t="s">
        <v>8149</v>
      </c>
      <c r="J2705" s="64" t="s">
        <v>8151</v>
      </c>
      <c r="L2705" s="65" t="s">
        <v>256</v>
      </c>
      <c r="N2705" s="64" t="s">
        <v>18</v>
      </c>
      <c r="O2705" s="66"/>
      <c r="P2705" s="66"/>
      <c r="R2705" s="66"/>
      <c r="T2705" s="66"/>
      <c r="U2705" s="65" t="s">
        <v>191</v>
      </c>
      <c r="V2705" s="65" t="s">
        <v>14413</v>
      </c>
      <c r="W2705" s="66"/>
      <c r="Y2705" s="66"/>
      <c r="Z2705" s="66"/>
      <c r="AA2705" s="65" t="s">
        <v>14382</v>
      </c>
      <c r="AQ2705" s="64">
        <v>730.6</v>
      </c>
      <c r="AV2705" s="66"/>
      <c r="AX2705" s="66"/>
      <c r="AY2705" s="67" t="s">
        <v>17102</v>
      </c>
      <c r="BE2705" s="66"/>
    </row>
    <row r="2706" spans="1:58">
      <c r="A2706" s="9" t="str">
        <f t="shared" si="132"/>
        <v>2026-01</v>
      </c>
      <c r="B2706" s="9" t="str">
        <f>_xlfn.XLOOKUP(I2706,过机服务商重量差!A:A,过机服务商重量差!G:G)</f>
        <v>玉麒麟</v>
      </c>
      <c r="C2706" s="9" t="str">
        <f>IF(N2706="FBA","主营产品",IF(N2706="专线","专线",LOOKUP(1,0/((G2706&gt;=提成标准!D:D)*(G2706&lt;提成标准!E:E)),提成标准!C:C)))</f>
        <v>快递大货</v>
      </c>
      <c r="D2706" s="9">
        <f t="shared" si="133"/>
        <v>28</v>
      </c>
      <c r="E2706" s="9">
        <f>_xlfn.XLOOKUP(C2706,提成标准!C:C,提成标准!H:H,"")</f>
        <v>0.1</v>
      </c>
      <c r="F2706" s="9">
        <f t="shared" si="134"/>
        <v>2.8</v>
      </c>
      <c r="G2706" s="9">
        <f>_xlfn.XLOOKUP(I2706,过机服务商重量差!A:A,过机服务商重量差!L:L)</f>
        <v>28</v>
      </c>
      <c r="H2706" s="9" t="str">
        <f ca="1">IFERROR(LOOKUP(1,0/((B2706=名单!B:B)*(VALUE(AY2706)&gt;=名单!E:E)*(VALUE(AY2706)&lt;=名单!G:G)*(AA2706="正常走货")),名单!H:H),"否")</f>
        <v>否</v>
      </c>
      <c r="I2706" s="64" t="s">
        <v>8152</v>
      </c>
      <c r="J2706" s="64" t="s">
        <v>8154</v>
      </c>
      <c r="L2706" s="65" t="s">
        <v>17</v>
      </c>
      <c r="N2706" s="64" t="s">
        <v>18</v>
      </c>
      <c r="O2706" s="66"/>
      <c r="P2706" s="66"/>
      <c r="T2706" s="66"/>
      <c r="U2706" s="65" t="s">
        <v>767</v>
      </c>
      <c r="V2706" s="65" t="s">
        <v>14385</v>
      </c>
      <c r="W2706" s="66"/>
      <c r="Y2706" s="66"/>
      <c r="Z2706" s="66"/>
      <c r="AA2706" s="65" t="s">
        <v>14382</v>
      </c>
      <c r="AQ2706" s="64">
        <v>-32.0700000000001</v>
      </c>
      <c r="AU2706" s="66"/>
      <c r="AV2706" s="66"/>
      <c r="AW2706" s="66"/>
      <c r="AX2706" s="66"/>
      <c r="AY2706" s="67" t="s">
        <v>17103</v>
      </c>
      <c r="BE2706" s="66"/>
    </row>
    <row r="2707" spans="1:58">
      <c r="A2707" s="9" t="str">
        <f t="shared" si="132"/>
        <v>2026-01</v>
      </c>
      <c r="B2707" s="9" t="str">
        <f>_xlfn.XLOOKUP(I2707,过机服务商重量差!A:A,过机服务商重量差!G:G)</f>
        <v>玉麒麟</v>
      </c>
      <c r="C2707" s="9" t="str">
        <f>IF(N2707="FBA","主营产品",IF(N2707="专线","专线",LOOKUP(1,0/((G2707&gt;=提成标准!D:D)*(G2707&lt;提成标准!E:E)),提成标准!C:C)))</f>
        <v>快递大货</v>
      </c>
      <c r="D2707" s="9">
        <f t="shared" si="133"/>
        <v>28</v>
      </c>
      <c r="E2707" s="9">
        <f>_xlfn.XLOOKUP(C2707,提成标准!C:C,提成标准!H:H,"")</f>
        <v>0.1</v>
      </c>
      <c r="F2707" s="9">
        <f t="shared" si="134"/>
        <v>2.8</v>
      </c>
      <c r="G2707" s="9">
        <f>_xlfn.XLOOKUP(I2707,过机服务商重量差!A:A,过机服务商重量差!L:L)</f>
        <v>28</v>
      </c>
      <c r="H2707" s="9" t="str">
        <f ca="1">IFERROR(LOOKUP(1,0/((B2707=名单!B:B)*(VALUE(AY2707)&gt;=名单!E:E)*(VALUE(AY2707)&lt;=名单!G:G)*(AA2707="正常走货")),名单!H:H),"否")</f>
        <v>否</v>
      </c>
      <c r="I2707" s="64" t="s">
        <v>8155</v>
      </c>
      <c r="J2707" s="64" t="s">
        <v>8157</v>
      </c>
      <c r="L2707" s="65" t="s">
        <v>17</v>
      </c>
      <c r="N2707" s="64" t="s">
        <v>18</v>
      </c>
      <c r="O2707" s="66"/>
      <c r="P2707" s="66"/>
      <c r="T2707" s="66"/>
      <c r="U2707" s="65" t="s">
        <v>767</v>
      </c>
      <c r="V2707" s="65" t="s">
        <v>14385</v>
      </c>
      <c r="W2707" s="66"/>
      <c r="Y2707" s="66"/>
      <c r="Z2707" s="66"/>
      <c r="AA2707" s="65" t="s">
        <v>14382</v>
      </c>
      <c r="AQ2707" s="64">
        <v>-213.07</v>
      </c>
      <c r="AU2707" s="66"/>
      <c r="AV2707" s="66"/>
      <c r="AX2707" s="66"/>
      <c r="AY2707" s="67" t="s">
        <v>17104</v>
      </c>
      <c r="BE2707" s="66"/>
    </row>
    <row r="2708" spans="1:58">
      <c r="A2708" s="9" t="str">
        <f t="shared" si="132"/>
        <v>2026-01</v>
      </c>
      <c r="B2708" s="9" t="str">
        <f>_xlfn.XLOOKUP(I2708,过机服务商重量差!A:A,过机服务商重量差!G:G)</f>
        <v>玉麒麟</v>
      </c>
      <c r="C2708" s="9" t="str">
        <f>IF(N2708="FBA","主营产品",IF(N2708="专线","专线",LOOKUP(1,0/((G2708&gt;=提成标准!D:D)*(G2708&lt;提成标准!E:E)),提成标准!C:C)))</f>
        <v>快递大货</v>
      </c>
      <c r="D2708" s="9">
        <f t="shared" si="133"/>
        <v>25</v>
      </c>
      <c r="E2708" s="9">
        <f>_xlfn.XLOOKUP(C2708,提成标准!C:C,提成标准!H:H,"")</f>
        <v>0.1</v>
      </c>
      <c r="F2708" s="9">
        <f t="shared" si="134"/>
        <v>2.5</v>
      </c>
      <c r="G2708" s="9">
        <f>_xlfn.XLOOKUP(I2708,过机服务商重量差!A:A,过机服务商重量差!L:L)</f>
        <v>25</v>
      </c>
      <c r="H2708" s="9" t="str">
        <f ca="1">IFERROR(LOOKUP(1,0/((B2708=名单!B:B)*(VALUE(AY2708)&gt;=名单!E:E)*(VALUE(AY2708)&lt;=名单!G:G)*(AA2708="正常走货")),名单!H:H),"否")</f>
        <v>否</v>
      </c>
      <c r="I2708" s="64" t="s">
        <v>8158</v>
      </c>
      <c r="J2708" s="64" t="s">
        <v>8160</v>
      </c>
      <c r="L2708" s="65" t="s">
        <v>24</v>
      </c>
      <c r="N2708" s="64" t="s">
        <v>18</v>
      </c>
      <c r="O2708" s="66"/>
      <c r="P2708" s="66"/>
      <c r="T2708" s="66"/>
      <c r="U2708" s="65" t="s">
        <v>767</v>
      </c>
      <c r="V2708" s="65" t="s">
        <v>14385</v>
      </c>
      <c r="W2708" s="66"/>
      <c r="Y2708" s="66"/>
      <c r="Z2708" s="66"/>
      <c r="AA2708" s="65" t="s">
        <v>14382</v>
      </c>
      <c r="AQ2708" s="64">
        <v>-65.1400000000001</v>
      </c>
      <c r="AU2708" s="66"/>
      <c r="AV2708" s="66"/>
      <c r="AX2708" s="66"/>
      <c r="AY2708" s="67" t="s">
        <v>17105</v>
      </c>
      <c r="BC2708" s="66"/>
      <c r="BE2708" s="66"/>
    </row>
    <row r="2709" spans="1:58">
      <c r="A2709" s="9" t="str">
        <f t="shared" si="132"/>
        <v>2026-01</v>
      </c>
      <c r="B2709" s="9" t="str">
        <f>_xlfn.XLOOKUP(I2709,过机服务商重量差!A:A,过机服务商重量差!G:G)</f>
        <v>风清扬</v>
      </c>
      <c r="C2709" s="9" t="str">
        <f>IF(N2709="FBA","主营产品",IF(N2709="专线","专线",LOOKUP(1,0/((G2709&gt;=提成标准!D:D)*(G2709&lt;提成标准!E:E)),提成标准!C:C)))</f>
        <v>快递大货</v>
      </c>
      <c r="D2709" s="9">
        <f t="shared" si="133"/>
        <v>53</v>
      </c>
      <c r="E2709" s="9">
        <f>_xlfn.XLOOKUP(C2709,提成标准!C:C,提成标准!H:H,"")</f>
        <v>0.1</v>
      </c>
      <c r="F2709" s="9">
        <f t="shared" si="134"/>
        <v>5.3</v>
      </c>
      <c r="G2709" s="9">
        <f>_xlfn.XLOOKUP(I2709,过机服务商重量差!A:A,过机服务商重量差!L:L)</f>
        <v>53</v>
      </c>
      <c r="H2709" s="9" t="str">
        <f ca="1">IFERROR(LOOKUP(1,0/((B2709=名单!B:B)*(VALUE(AY2709)&gt;=名单!E:E)*(VALUE(AY2709)&lt;=名单!G:G)*(AA2709="正常走货")),名单!H:H),"否")</f>
        <v>否</v>
      </c>
      <c r="I2709" s="64" t="s">
        <v>8161</v>
      </c>
      <c r="J2709" s="64" t="s">
        <v>8163</v>
      </c>
      <c r="L2709" s="65" t="s">
        <v>231</v>
      </c>
      <c r="N2709" s="64" t="s">
        <v>18</v>
      </c>
      <c r="O2709" s="66"/>
      <c r="P2709" s="66"/>
      <c r="T2709" s="66"/>
      <c r="U2709" s="65" t="s">
        <v>408</v>
      </c>
      <c r="V2709" s="65" t="s">
        <v>14381</v>
      </c>
      <c r="W2709" s="66"/>
      <c r="Y2709" s="66"/>
      <c r="Z2709" s="66"/>
      <c r="AA2709" s="65" t="s">
        <v>14382</v>
      </c>
      <c r="AQ2709" s="64">
        <v>291.5</v>
      </c>
      <c r="AU2709" s="66"/>
      <c r="AV2709" s="66"/>
      <c r="AW2709" s="66"/>
      <c r="AX2709" s="66"/>
      <c r="AY2709" s="67" t="s">
        <v>17106</v>
      </c>
    </row>
    <row r="2710" spans="1:58">
      <c r="A2710" s="9" t="str">
        <f t="shared" si="132"/>
        <v>2026-01</v>
      </c>
      <c r="B2710" s="9" t="str">
        <f>_xlfn.XLOOKUP(I2710,过机服务商重量差!A:A,过机服务商重量差!G:G)</f>
        <v>小旋风</v>
      </c>
      <c r="C2710" s="9" t="str">
        <f>IF(N2710="FBA","主营产品",IF(N2710="专线","专线",LOOKUP(1,0/((G2710&gt;=提成标准!D:D)*(G2710&lt;提成标准!E:E)),提成标准!C:C)))</f>
        <v>快递大货</v>
      </c>
      <c r="D2710" s="9">
        <f t="shared" si="133"/>
        <v>372.5</v>
      </c>
      <c r="E2710" s="9">
        <f>_xlfn.XLOOKUP(C2710,提成标准!C:C,提成标准!H:H,"")</f>
        <v>0.1</v>
      </c>
      <c r="F2710" s="9">
        <f t="shared" si="134"/>
        <v>37.25</v>
      </c>
      <c r="G2710" s="9">
        <f>_xlfn.XLOOKUP(I2710,过机服务商重量差!A:A,过机服务商重量差!L:L)</f>
        <v>372.5</v>
      </c>
      <c r="H2710" s="9" t="str">
        <f ca="1">IFERROR(LOOKUP(1,0/((B2710=名单!B:B)*(VALUE(AY2710)&gt;=名单!E:E)*(VALUE(AY2710)&lt;=名单!G:G)*(AA2710="正常走货")),名单!H:H),"否")</f>
        <v>否</v>
      </c>
      <c r="I2710" s="64" t="s">
        <v>8164</v>
      </c>
      <c r="J2710" s="64" t="s">
        <v>6959</v>
      </c>
      <c r="L2710" s="65" t="s">
        <v>364</v>
      </c>
      <c r="N2710" s="64" t="s">
        <v>18</v>
      </c>
      <c r="O2710" s="66"/>
      <c r="P2710" s="66"/>
      <c r="T2710" s="66"/>
      <c r="U2710" s="65" t="s">
        <v>328</v>
      </c>
      <c r="V2710" s="65" t="s">
        <v>14385</v>
      </c>
      <c r="W2710" s="66"/>
      <c r="Y2710" s="66"/>
      <c r="Z2710" s="66"/>
      <c r="AA2710" s="65" t="s">
        <v>14382</v>
      </c>
      <c r="AQ2710" s="64">
        <v>2014.86</v>
      </c>
      <c r="AU2710" s="66"/>
      <c r="AV2710" s="66"/>
      <c r="AW2710" s="66"/>
      <c r="AX2710" s="66"/>
      <c r="AY2710" s="67" t="s">
        <v>17107</v>
      </c>
      <c r="BC2710" s="66"/>
      <c r="BE2710" s="66"/>
      <c r="BF2710" s="66"/>
    </row>
    <row r="2711" spans="1:58">
      <c r="A2711" s="9" t="str">
        <f t="shared" si="132"/>
        <v>2026-01</v>
      </c>
      <c r="B2711" s="9" t="str">
        <f>_xlfn.XLOOKUP(I2711,过机服务商重量差!A:A,过机服务商重量差!G:G)</f>
        <v>小旋风</v>
      </c>
      <c r="C2711" s="9" t="str">
        <f>IF(N2711="FBA","主营产品",IF(N2711="专线","专线",LOOKUP(1,0/((G2711&gt;=提成标准!D:D)*(G2711&lt;提成标准!E:E)),提成标准!C:C)))</f>
        <v>快递大货</v>
      </c>
      <c r="D2711" s="9">
        <f t="shared" si="133"/>
        <v>164</v>
      </c>
      <c r="E2711" s="9">
        <f>_xlfn.XLOOKUP(C2711,提成标准!C:C,提成标准!H:H,"")</f>
        <v>0.1</v>
      </c>
      <c r="F2711" s="9">
        <f t="shared" si="134"/>
        <v>16.4</v>
      </c>
      <c r="G2711" s="9">
        <f>_xlfn.XLOOKUP(I2711,过机服务商重量差!A:A,过机服务商重量差!L:L)</f>
        <v>164</v>
      </c>
      <c r="H2711" s="9" t="str">
        <f ca="1">IFERROR(LOOKUP(1,0/((B2711=名单!B:B)*(VALUE(AY2711)&gt;=名单!E:E)*(VALUE(AY2711)&lt;=名单!G:G)*(AA2711="正常走货")),名单!H:H),"否")</f>
        <v>否</v>
      </c>
      <c r="I2711" s="64" t="s">
        <v>8166</v>
      </c>
      <c r="J2711" s="64" t="s">
        <v>6959</v>
      </c>
      <c r="L2711" s="65" t="s">
        <v>364</v>
      </c>
      <c r="N2711" s="65" t="s">
        <v>18</v>
      </c>
      <c r="O2711" s="66"/>
      <c r="P2711" s="66"/>
      <c r="T2711" s="66"/>
      <c r="U2711" s="65" t="s">
        <v>328</v>
      </c>
      <c r="V2711" s="65" t="s">
        <v>14385</v>
      </c>
      <c r="W2711" s="66"/>
      <c r="Y2711" s="66"/>
      <c r="Z2711" s="66"/>
      <c r="AA2711" s="65" t="s">
        <v>14382</v>
      </c>
      <c r="AQ2711" s="64">
        <v>984</v>
      </c>
      <c r="AU2711" s="66"/>
      <c r="AV2711" s="66"/>
      <c r="AW2711" s="66"/>
      <c r="AX2711" s="66"/>
      <c r="AY2711" s="67" t="s">
        <v>17108</v>
      </c>
      <c r="BE2711" s="66"/>
    </row>
    <row r="2712" spans="1:58">
      <c r="A2712" s="9" t="str">
        <f t="shared" si="132"/>
        <v>2026-01</v>
      </c>
      <c r="B2712" s="9" t="str">
        <f>_xlfn.XLOOKUP(I2712,过机服务商重量差!A:A,过机服务商重量差!G:G)</f>
        <v>玉麒麟</v>
      </c>
      <c r="C2712" s="9" t="str">
        <f>IF(N2712="FBA","主营产品",IF(N2712="专线","专线",LOOKUP(1,0/((G2712&gt;=提成标准!D:D)*(G2712&lt;提成标准!E:E)),提成标准!C:C)))</f>
        <v>快递大货</v>
      </c>
      <c r="D2712" s="9">
        <f t="shared" si="133"/>
        <v>37</v>
      </c>
      <c r="E2712" s="9">
        <f>_xlfn.XLOOKUP(C2712,提成标准!C:C,提成标准!H:H,"")</f>
        <v>0.1</v>
      </c>
      <c r="F2712" s="9">
        <f t="shared" si="134"/>
        <v>3.7</v>
      </c>
      <c r="G2712" s="9">
        <f>_xlfn.XLOOKUP(I2712,过机服务商重量差!A:A,过机服务商重量差!L:L)</f>
        <v>37</v>
      </c>
      <c r="H2712" s="9" t="str">
        <f ca="1">IFERROR(LOOKUP(1,0/((B2712=名单!B:B)*(VALUE(AY2712)&gt;=名单!E:E)*(VALUE(AY2712)&lt;=名单!G:G)*(AA2712="正常走货")),名单!H:H),"否")</f>
        <v>否</v>
      </c>
      <c r="I2712" s="64" t="s">
        <v>8168</v>
      </c>
      <c r="J2712" s="64" t="s">
        <v>8170</v>
      </c>
      <c r="L2712" s="65" t="s">
        <v>24</v>
      </c>
      <c r="N2712" s="64" t="s">
        <v>18</v>
      </c>
      <c r="O2712" s="66"/>
      <c r="P2712" s="66"/>
      <c r="T2712" s="66"/>
      <c r="U2712" s="65" t="s">
        <v>1262</v>
      </c>
      <c r="V2712" s="65" t="s">
        <v>14385</v>
      </c>
      <c r="W2712" s="66"/>
      <c r="Y2712" s="66"/>
      <c r="Z2712" s="66"/>
      <c r="AA2712" s="65" t="s">
        <v>14382</v>
      </c>
      <c r="AQ2712" s="64">
        <v>103.7</v>
      </c>
      <c r="AU2712" s="66"/>
      <c r="AV2712" s="66"/>
      <c r="AW2712" s="66"/>
      <c r="AX2712" s="66"/>
      <c r="AY2712" s="67" t="s">
        <v>17109</v>
      </c>
      <c r="BC2712" s="66"/>
      <c r="BE2712" s="66"/>
      <c r="BF2712" s="66"/>
    </row>
    <row r="2713" spans="1:58">
      <c r="A2713" s="9" t="str">
        <f t="shared" si="132"/>
        <v>2026-01</v>
      </c>
      <c r="B2713" s="9" t="str">
        <f>_xlfn.XLOOKUP(I2713,过机服务商重量差!A:A,过机服务商重量差!G:G)</f>
        <v>玉麒麟</v>
      </c>
      <c r="C2713" s="9" t="str">
        <f>IF(N2713="FBA","主营产品",IF(N2713="专线","专线",LOOKUP(1,0/((G2713&gt;=提成标准!D:D)*(G2713&lt;提成标准!E:E)),提成标准!C:C)))</f>
        <v>快递大货</v>
      </c>
      <c r="D2713" s="9">
        <f t="shared" si="133"/>
        <v>31</v>
      </c>
      <c r="E2713" s="9">
        <f>_xlfn.XLOOKUP(C2713,提成标准!C:C,提成标准!H:H,"")</f>
        <v>0.1</v>
      </c>
      <c r="F2713" s="9">
        <f t="shared" si="134"/>
        <v>3.1</v>
      </c>
      <c r="G2713" s="9">
        <f>_xlfn.XLOOKUP(I2713,过机服务商重量差!A:A,过机服务商重量差!L:L)</f>
        <v>31</v>
      </c>
      <c r="H2713" s="9" t="str">
        <f ca="1">IFERROR(LOOKUP(1,0/((B2713=名单!B:B)*(VALUE(AY2713)&gt;=名单!E:E)*(VALUE(AY2713)&lt;=名单!G:G)*(AA2713="正常走货")),名单!H:H),"否")</f>
        <v>否</v>
      </c>
      <c r="I2713" s="64" t="s">
        <v>8171</v>
      </c>
      <c r="J2713" s="64" t="s">
        <v>8173</v>
      </c>
      <c r="L2713" s="65" t="s">
        <v>24</v>
      </c>
      <c r="N2713" s="64" t="s">
        <v>18</v>
      </c>
      <c r="O2713" s="66"/>
      <c r="P2713" s="66"/>
      <c r="T2713" s="66"/>
      <c r="U2713" s="65" t="s">
        <v>1262</v>
      </c>
      <c r="V2713" s="65" t="s">
        <v>14385</v>
      </c>
      <c r="W2713" s="66"/>
      <c r="Y2713" s="66"/>
      <c r="Z2713" s="66"/>
      <c r="AA2713" s="65" t="s">
        <v>14382</v>
      </c>
      <c r="AQ2713" s="64">
        <v>83.9000000000001</v>
      </c>
      <c r="AV2713" s="66"/>
      <c r="AW2713" s="66"/>
      <c r="AX2713" s="66"/>
      <c r="AY2713" s="67" t="s">
        <v>17110</v>
      </c>
      <c r="BE2713" s="66"/>
    </row>
    <row r="2714" spans="1:58">
      <c r="A2714" s="9" t="str">
        <f t="shared" si="132"/>
        <v>2026-01</v>
      </c>
      <c r="B2714" s="9" t="str">
        <f>_xlfn.XLOOKUP(I2714,过机服务商重量差!A:A,过机服务商重量差!G:G)</f>
        <v>玉麒麟</v>
      </c>
      <c r="C2714" s="9" t="str">
        <f>IF(N2714="FBA","主营产品",IF(N2714="专线","专线",LOOKUP(1,0/((G2714&gt;=提成标准!D:D)*(G2714&lt;提成标准!E:E)),提成标准!C:C)))</f>
        <v>快递大货</v>
      </c>
      <c r="D2714" s="9">
        <f t="shared" si="133"/>
        <v>25</v>
      </c>
      <c r="E2714" s="9">
        <f>_xlfn.XLOOKUP(C2714,提成标准!C:C,提成标准!H:H,"")</f>
        <v>0.1</v>
      </c>
      <c r="F2714" s="9">
        <f t="shared" si="134"/>
        <v>2.5</v>
      </c>
      <c r="G2714" s="9">
        <f>_xlfn.XLOOKUP(I2714,过机服务商重量差!A:A,过机服务商重量差!L:L)</f>
        <v>25</v>
      </c>
      <c r="H2714" s="9" t="str">
        <f ca="1">IFERROR(LOOKUP(1,0/((B2714=名单!B:B)*(VALUE(AY2714)&gt;=名单!E:E)*(VALUE(AY2714)&lt;=名单!G:G)*(AA2714="正常走货")),名单!H:H),"否")</f>
        <v>否</v>
      </c>
      <c r="I2714" s="64" t="s">
        <v>8174</v>
      </c>
      <c r="J2714" s="64" t="s">
        <v>8176</v>
      </c>
      <c r="L2714" s="65" t="s">
        <v>24</v>
      </c>
      <c r="N2714" s="64" t="s">
        <v>18</v>
      </c>
      <c r="O2714" s="66"/>
      <c r="P2714" s="66"/>
      <c r="T2714" s="66"/>
      <c r="U2714" s="65" t="s">
        <v>1262</v>
      </c>
      <c r="V2714" s="65" t="s">
        <v>14385</v>
      </c>
      <c r="W2714" s="66"/>
      <c r="Y2714" s="66"/>
      <c r="Z2714" s="66"/>
      <c r="AA2714" s="65" t="s">
        <v>14382</v>
      </c>
      <c r="AQ2714" s="64">
        <v>64.0999999999999</v>
      </c>
      <c r="AV2714" s="66"/>
      <c r="AW2714" s="66"/>
      <c r="AX2714" s="66"/>
      <c r="AY2714" s="67" t="s">
        <v>17111</v>
      </c>
      <c r="BE2714" s="66"/>
    </row>
    <row r="2715" spans="1:58">
      <c r="A2715" s="9" t="str">
        <f t="shared" si="132"/>
        <v>2026-01</v>
      </c>
      <c r="B2715" s="9" t="str">
        <f>_xlfn.XLOOKUP(I2715,过机服务商重量差!A:A,过机服务商重量差!G:G)</f>
        <v>玉麒麟</v>
      </c>
      <c r="C2715" s="9" t="str">
        <f>IF(N2715="FBA","主营产品",IF(N2715="专线","专线",LOOKUP(1,0/((G2715&gt;=提成标准!D:D)*(G2715&lt;提成标准!E:E)),提成标准!C:C)))</f>
        <v>快递大货</v>
      </c>
      <c r="D2715" s="9">
        <f t="shared" si="133"/>
        <v>32</v>
      </c>
      <c r="E2715" s="9">
        <f>_xlfn.XLOOKUP(C2715,提成标准!C:C,提成标准!H:H,"")</f>
        <v>0.1</v>
      </c>
      <c r="F2715" s="9">
        <f t="shared" si="134"/>
        <v>3.2</v>
      </c>
      <c r="G2715" s="9">
        <f>_xlfn.XLOOKUP(I2715,过机服务商重量差!A:A,过机服务商重量差!L:L)</f>
        <v>32</v>
      </c>
      <c r="H2715" s="9" t="str">
        <f ca="1">IFERROR(LOOKUP(1,0/((B2715=名单!B:B)*(VALUE(AY2715)&gt;=名单!E:E)*(VALUE(AY2715)&lt;=名单!G:G)*(AA2715="正常走货")),名单!H:H),"否")</f>
        <v>否</v>
      </c>
      <c r="I2715" s="64" t="s">
        <v>8177</v>
      </c>
      <c r="J2715" s="64" t="s">
        <v>8179</v>
      </c>
      <c r="L2715" s="65" t="s">
        <v>24</v>
      </c>
      <c r="N2715" s="64" t="s">
        <v>18</v>
      </c>
      <c r="O2715" s="66"/>
      <c r="P2715" s="66"/>
      <c r="T2715" s="66"/>
      <c r="U2715" s="65" t="s">
        <v>1262</v>
      </c>
      <c r="V2715" s="65" t="s">
        <v>14385</v>
      </c>
      <c r="W2715" s="66"/>
      <c r="Y2715" s="66"/>
      <c r="Z2715" s="66"/>
      <c r="AA2715" s="65" t="s">
        <v>14382</v>
      </c>
      <c r="AQ2715" s="64">
        <v>87.2</v>
      </c>
      <c r="AV2715" s="66"/>
      <c r="AW2715" s="66"/>
      <c r="AX2715" s="66"/>
      <c r="AY2715" s="67" t="s">
        <v>17112</v>
      </c>
      <c r="BE2715" s="66"/>
    </row>
    <row r="2716" spans="1:58">
      <c r="A2716" s="9" t="str">
        <f t="shared" si="132"/>
        <v>2026-01</v>
      </c>
      <c r="B2716" s="9" t="str">
        <f>_xlfn.XLOOKUP(I2716,过机服务商重量差!A:A,过机服务商重量差!G:G)</f>
        <v>玉麒麟</v>
      </c>
      <c r="C2716" s="9" t="str">
        <f>IF(N2716="FBA","主营产品",IF(N2716="专线","专线",LOOKUP(1,0/((G2716&gt;=提成标准!D:D)*(G2716&lt;提成标准!E:E)),提成标准!C:C)))</f>
        <v>快递大货</v>
      </c>
      <c r="D2716" s="9">
        <f t="shared" si="133"/>
        <v>39</v>
      </c>
      <c r="E2716" s="9">
        <f>_xlfn.XLOOKUP(C2716,提成标准!C:C,提成标准!H:H,"")</f>
        <v>0.1</v>
      </c>
      <c r="F2716" s="9">
        <f t="shared" si="134"/>
        <v>3.9</v>
      </c>
      <c r="G2716" s="9">
        <f>_xlfn.XLOOKUP(I2716,过机服务商重量差!A:A,过机服务商重量差!L:L)</f>
        <v>39</v>
      </c>
      <c r="H2716" s="9" t="str">
        <f ca="1">IFERROR(LOOKUP(1,0/((B2716=名单!B:B)*(VALUE(AY2716)&gt;=名单!E:E)*(VALUE(AY2716)&lt;=名单!G:G)*(AA2716="正常走货")),名单!H:H),"否")</f>
        <v>否</v>
      </c>
      <c r="I2716" s="64" t="s">
        <v>8180</v>
      </c>
      <c r="J2716" s="64" t="s">
        <v>8182</v>
      </c>
      <c r="L2716" s="65" t="s">
        <v>24</v>
      </c>
      <c r="N2716" s="64" t="s">
        <v>18</v>
      </c>
      <c r="O2716" s="66"/>
      <c r="P2716" s="66"/>
      <c r="T2716" s="66"/>
      <c r="U2716" s="65" t="s">
        <v>1262</v>
      </c>
      <c r="V2716" s="65" t="s">
        <v>14385</v>
      </c>
      <c r="W2716" s="66"/>
      <c r="Y2716" s="66"/>
      <c r="Z2716" s="66"/>
      <c r="AA2716" s="65" t="s">
        <v>14382</v>
      </c>
      <c r="AQ2716" s="64">
        <v>110.3</v>
      </c>
      <c r="AU2716" s="66"/>
      <c r="AV2716" s="66"/>
      <c r="AW2716" s="66"/>
      <c r="AX2716" s="66"/>
      <c r="AY2716" s="67" t="s">
        <v>17113</v>
      </c>
      <c r="BC2716" s="66"/>
      <c r="BE2716" s="66"/>
    </row>
    <row r="2717" spans="1:58">
      <c r="A2717" s="9" t="str">
        <f t="shared" si="132"/>
        <v>2026-01</v>
      </c>
      <c r="B2717" s="9" t="str">
        <f>_xlfn.XLOOKUP(I2717,过机服务商重量差!A:A,过机服务商重量差!G:G)</f>
        <v>玉麒麟</v>
      </c>
      <c r="C2717" s="9" t="str">
        <f>IF(N2717="FBA","主营产品",IF(N2717="专线","专线",LOOKUP(1,0/((G2717&gt;=提成标准!D:D)*(G2717&lt;提成标准!E:E)),提成标准!C:C)))</f>
        <v>快递大货</v>
      </c>
      <c r="D2717" s="9">
        <f t="shared" si="133"/>
        <v>26</v>
      </c>
      <c r="E2717" s="9">
        <f>_xlfn.XLOOKUP(C2717,提成标准!C:C,提成标准!H:H,"")</f>
        <v>0.1</v>
      </c>
      <c r="F2717" s="9">
        <f t="shared" si="134"/>
        <v>2.6</v>
      </c>
      <c r="G2717" s="9">
        <f>_xlfn.XLOOKUP(I2717,过机服务商重量差!A:A,过机服务商重量差!L:L)</f>
        <v>26</v>
      </c>
      <c r="H2717" s="9" t="str">
        <f ca="1">IFERROR(LOOKUP(1,0/((B2717=名单!B:B)*(VALUE(AY2717)&gt;=名单!E:E)*(VALUE(AY2717)&lt;=名单!G:G)*(AA2717="正常走货")),名单!H:H),"否")</f>
        <v>否</v>
      </c>
      <c r="I2717" s="64" t="s">
        <v>8183</v>
      </c>
      <c r="J2717" s="64" t="s">
        <v>8185</v>
      </c>
      <c r="L2717" s="65" t="s">
        <v>24</v>
      </c>
      <c r="N2717" s="64" t="s">
        <v>18</v>
      </c>
      <c r="O2717" s="66"/>
      <c r="P2717" s="66"/>
      <c r="T2717" s="66"/>
      <c r="U2717" s="65" t="s">
        <v>1262</v>
      </c>
      <c r="V2717" s="65" t="s">
        <v>14385</v>
      </c>
      <c r="W2717" s="66"/>
      <c r="Y2717" s="66"/>
      <c r="Z2717" s="66"/>
      <c r="AA2717" s="65" t="s">
        <v>14382</v>
      </c>
      <c r="AQ2717" s="64">
        <v>67.4000000000001</v>
      </c>
      <c r="AU2717" s="66"/>
      <c r="AV2717" s="66"/>
      <c r="AW2717" s="66"/>
      <c r="AX2717" s="66"/>
      <c r="AY2717" s="67" t="s">
        <v>17114</v>
      </c>
      <c r="BE2717" s="66"/>
    </row>
    <row r="2718" spans="1:58">
      <c r="A2718" s="9" t="str">
        <f t="shared" si="132"/>
        <v>2026-01</v>
      </c>
      <c r="B2718" s="9" t="str">
        <f>_xlfn.XLOOKUP(I2718,过机服务商重量差!A:A,过机服务商重量差!G:G)</f>
        <v>玉麒麟</v>
      </c>
      <c r="C2718" s="9" t="str">
        <f>IF(N2718="FBA","主营产品",IF(N2718="专线","专线",LOOKUP(1,0/((G2718&gt;=提成标准!D:D)*(G2718&lt;提成标准!E:E)),提成标准!C:C)))</f>
        <v>快递大货</v>
      </c>
      <c r="D2718" s="9">
        <f t="shared" si="133"/>
        <v>25</v>
      </c>
      <c r="E2718" s="9">
        <f>_xlfn.XLOOKUP(C2718,提成标准!C:C,提成标准!H:H,"")</f>
        <v>0.1</v>
      </c>
      <c r="F2718" s="9">
        <f t="shared" si="134"/>
        <v>2.5</v>
      </c>
      <c r="G2718" s="9">
        <f>_xlfn.XLOOKUP(I2718,过机服务商重量差!A:A,过机服务商重量差!L:L)</f>
        <v>25</v>
      </c>
      <c r="H2718" s="9" t="str">
        <f ca="1">IFERROR(LOOKUP(1,0/((B2718=名单!B:B)*(VALUE(AY2718)&gt;=名单!E:E)*(VALUE(AY2718)&lt;=名单!G:G)*(AA2718="正常走货")),名单!H:H),"否")</f>
        <v>否</v>
      </c>
      <c r="I2718" s="64" t="s">
        <v>8186</v>
      </c>
      <c r="J2718" s="64" t="s">
        <v>8188</v>
      </c>
      <c r="L2718" s="65" t="s">
        <v>24</v>
      </c>
      <c r="N2718" s="64" t="s">
        <v>18</v>
      </c>
      <c r="O2718" s="66"/>
      <c r="P2718" s="66"/>
      <c r="T2718" s="66"/>
      <c r="U2718" s="65" t="s">
        <v>1262</v>
      </c>
      <c r="V2718" s="65" t="s">
        <v>14385</v>
      </c>
      <c r="W2718" s="66"/>
      <c r="Y2718" s="66"/>
      <c r="Z2718" s="66"/>
      <c r="AA2718" s="65" t="s">
        <v>14382</v>
      </c>
      <c r="AQ2718" s="64">
        <v>64.0999999999999</v>
      </c>
      <c r="AU2718" s="66"/>
      <c r="AV2718" s="66"/>
      <c r="AW2718" s="66"/>
      <c r="AX2718" s="66"/>
      <c r="AY2718" s="67" t="s">
        <v>17115</v>
      </c>
      <c r="BE2718" s="66"/>
    </row>
    <row r="2719" spans="1:58">
      <c r="A2719" s="9" t="str">
        <f t="shared" si="132"/>
        <v>2026-01</v>
      </c>
      <c r="B2719" s="9" t="str">
        <f>_xlfn.XLOOKUP(I2719,过机服务商重量差!A:A,过机服务商重量差!G:G)</f>
        <v>玉麒麟</v>
      </c>
      <c r="C2719" s="9" t="str">
        <f>IF(N2719="FBA","主营产品",IF(N2719="专线","专线",LOOKUP(1,0/((G2719&gt;=提成标准!D:D)*(G2719&lt;提成标准!E:E)),提成标准!C:C)))</f>
        <v>快递大货</v>
      </c>
      <c r="D2719" s="9">
        <f t="shared" si="133"/>
        <v>33</v>
      </c>
      <c r="E2719" s="9">
        <f>_xlfn.XLOOKUP(C2719,提成标准!C:C,提成标准!H:H,"")</f>
        <v>0.1</v>
      </c>
      <c r="F2719" s="9">
        <f t="shared" si="134"/>
        <v>3.3</v>
      </c>
      <c r="G2719" s="9">
        <f>_xlfn.XLOOKUP(I2719,过机服务商重量差!A:A,过机服务商重量差!L:L)</f>
        <v>33</v>
      </c>
      <c r="H2719" s="9" t="str">
        <f ca="1">IFERROR(LOOKUP(1,0/((B2719=名单!B:B)*(VALUE(AY2719)&gt;=名单!E:E)*(VALUE(AY2719)&lt;=名单!G:G)*(AA2719="正常走货")),名单!H:H),"否")</f>
        <v>否</v>
      </c>
      <c r="I2719" s="64" t="s">
        <v>8189</v>
      </c>
      <c r="J2719" s="64" t="s">
        <v>8191</v>
      </c>
      <c r="L2719" s="65" t="s">
        <v>24</v>
      </c>
      <c r="N2719" s="64" t="s">
        <v>18</v>
      </c>
      <c r="O2719" s="66"/>
      <c r="P2719" s="66"/>
      <c r="T2719" s="66"/>
      <c r="U2719" s="65" t="s">
        <v>1262</v>
      </c>
      <c r="V2719" s="65" t="s">
        <v>14385</v>
      </c>
      <c r="W2719" s="66"/>
      <c r="Y2719" s="66"/>
      <c r="Z2719" s="66"/>
      <c r="AA2719" s="65" t="s">
        <v>14382</v>
      </c>
      <c r="AQ2719" s="64">
        <v>90.5</v>
      </c>
      <c r="AU2719" s="66"/>
      <c r="AV2719" s="66"/>
      <c r="AW2719" s="66"/>
      <c r="AX2719" s="66"/>
      <c r="AY2719" s="67" t="s">
        <v>17116</v>
      </c>
      <c r="BE2719" s="66"/>
    </row>
    <row r="2720" spans="1:58">
      <c r="A2720" s="9" t="str">
        <f t="shared" si="132"/>
        <v>2026-01</v>
      </c>
      <c r="B2720" s="9" t="str">
        <f>_xlfn.XLOOKUP(I2720,过机服务商重量差!A:A,过机服务商重量差!G:G)</f>
        <v>玉麒麟</v>
      </c>
      <c r="C2720" s="9" t="str">
        <f>IF(N2720="FBA","主营产品",IF(N2720="专线","专线",LOOKUP(1,0/((G2720&gt;=提成标准!D:D)*(G2720&lt;提成标准!E:E)),提成标准!C:C)))</f>
        <v>快递大货</v>
      </c>
      <c r="D2720" s="9">
        <f t="shared" si="133"/>
        <v>29</v>
      </c>
      <c r="E2720" s="9">
        <f>_xlfn.XLOOKUP(C2720,提成标准!C:C,提成标准!H:H,"")</f>
        <v>0.1</v>
      </c>
      <c r="F2720" s="9">
        <f t="shared" si="134"/>
        <v>2.9</v>
      </c>
      <c r="G2720" s="9">
        <f>_xlfn.XLOOKUP(I2720,过机服务商重量差!A:A,过机服务商重量差!L:L)</f>
        <v>29</v>
      </c>
      <c r="H2720" s="9" t="str">
        <f ca="1">IFERROR(LOOKUP(1,0/((B2720=名单!B:B)*(VALUE(AY2720)&gt;=名单!E:E)*(VALUE(AY2720)&lt;=名单!G:G)*(AA2720="正常走货")),名单!H:H),"否")</f>
        <v>否</v>
      </c>
      <c r="I2720" s="64" t="s">
        <v>8192</v>
      </c>
      <c r="J2720" s="64" t="s">
        <v>8194</v>
      </c>
      <c r="L2720" s="65" t="s">
        <v>24</v>
      </c>
      <c r="N2720" s="64" t="s">
        <v>18</v>
      </c>
      <c r="O2720" s="66"/>
      <c r="P2720" s="66"/>
      <c r="T2720" s="66"/>
      <c r="U2720" s="65" t="s">
        <v>1262</v>
      </c>
      <c r="V2720" s="65" t="s">
        <v>14385</v>
      </c>
      <c r="W2720" s="66"/>
      <c r="Y2720" s="66"/>
      <c r="Z2720" s="66"/>
      <c r="AA2720" s="65" t="s">
        <v>14382</v>
      </c>
      <c r="AQ2720" s="64">
        <v>77.3</v>
      </c>
      <c r="AV2720" s="66"/>
      <c r="AX2720" s="66"/>
      <c r="AY2720" s="67" t="s">
        <v>17117</v>
      </c>
      <c r="BE2720" s="66"/>
    </row>
    <row r="2721" spans="1:58">
      <c r="A2721" s="9" t="str">
        <f t="shared" si="132"/>
        <v>2026-01</v>
      </c>
      <c r="B2721" s="9" t="str">
        <f>_xlfn.XLOOKUP(I2721,过机服务商重量差!A:A,过机服务商重量差!G:G)</f>
        <v>玉麒麟</v>
      </c>
      <c r="C2721" s="9" t="str">
        <f>IF(N2721="FBA","主营产品",IF(N2721="专线","专线",LOOKUP(1,0/((G2721&gt;=提成标准!D:D)*(G2721&lt;提成标准!E:E)),提成标准!C:C)))</f>
        <v>快递大货</v>
      </c>
      <c r="D2721" s="9">
        <f t="shared" si="133"/>
        <v>23</v>
      </c>
      <c r="E2721" s="9">
        <f>_xlfn.XLOOKUP(C2721,提成标准!C:C,提成标准!H:H,"")</f>
        <v>0.1</v>
      </c>
      <c r="F2721" s="9">
        <f t="shared" si="134"/>
        <v>2.3</v>
      </c>
      <c r="G2721" s="9">
        <f>_xlfn.XLOOKUP(I2721,过机服务商重量差!A:A,过机服务商重量差!L:L)</f>
        <v>23</v>
      </c>
      <c r="H2721" s="9" t="str">
        <f ca="1">IFERROR(LOOKUP(1,0/((B2721=名单!B:B)*(VALUE(AY2721)&gt;=名单!E:E)*(VALUE(AY2721)&lt;=名单!G:G)*(AA2721="正常走货")),名单!H:H),"否")</f>
        <v>否</v>
      </c>
      <c r="I2721" s="64" t="s">
        <v>8195</v>
      </c>
      <c r="J2721" s="64" t="s">
        <v>8197</v>
      </c>
      <c r="L2721" s="65" t="s">
        <v>24</v>
      </c>
      <c r="N2721" s="64" t="s">
        <v>18</v>
      </c>
      <c r="O2721" s="66"/>
      <c r="P2721" s="66"/>
      <c r="T2721" s="66"/>
      <c r="U2721" s="65" t="s">
        <v>1262</v>
      </c>
      <c r="V2721" s="65" t="s">
        <v>14385</v>
      </c>
      <c r="W2721" s="66"/>
      <c r="Y2721" s="66"/>
      <c r="Z2721" s="66"/>
      <c r="AA2721" s="65" t="s">
        <v>14382</v>
      </c>
      <c r="AQ2721" s="64">
        <v>57.5</v>
      </c>
      <c r="AU2721" s="66"/>
      <c r="AV2721" s="66"/>
      <c r="AW2721" s="66"/>
      <c r="AX2721" s="66"/>
      <c r="AY2721" s="67" t="s">
        <v>17118</v>
      </c>
      <c r="BE2721" s="66"/>
    </row>
    <row r="2722" spans="1:58">
      <c r="A2722" s="9" t="str">
        <f t="shared" si="132"/>
        <v>2026-01</v>
      </c>
      <c r="B2722" s="9" t="str">
        <f>_xlfn.XLOOKUP(I2722,过机服务商重量差!A:A,过机服务商重量差!G:G)</f>
        <v>玉麒麟</v>
      </c>
      <c r="C2722" s="9" t="str">
        <f>IF(N2722="FBA","主营产品",IF(N2722="专线","专线",LOOKUP(1,0/((G2722&gt;=提成标准!D:D)*(G2722&lt;提成标准!E:E)),提成标准!C:C)))</f>
        <v>快递大货</v>
      </c>
      <c r="D2722" s="9">
        <f t="shared" si="133"/>
        <v>34</v>
      </c>
      <c r="E2722" s="9">
        <f>_xlfn.XLOOKUP(C2722,提成标准!C:C,提成标准!H:H,"")</f>
        <v>0.1</v>
      </c>
      <c r="F2722" s="9">
        <f t="shared" si="134"/>
        <v>3.4</v>
      </c>
      <c r="G2722" s="9">
        <f>_xlfn.XLOOKUP(I2722,过机服务商重量差!A:A,过机服务商重量差!L:L)</f>
        <v>34</v>
      </c>
      <c r="H2722" s="9" t="str">
        <f ca="1">IFERROR(LOOKUP(1,0/((B2722=名单!B:B)*(VALUE(AY2722)&gt;=名单!E:E)*(VALUE(AY2722)&lt;=名单!G:G)*(AA2722="正常走货")),名单!H:H),"否")</f>
        <v>否</v>
      </c>
      <c r="I2722" s="64" t="s">
        <v>8198</v>
      </c>
      <c r="J2722" s="64" t="s">
        <v>8200</v>
      </c>
      <c r="L2722" s="65" t="s">
        <v>17</v>
      </c>
      <c r="N2722" s="64" t="s">
        <v>18</v>
      </c>
      <c r="O2722" s="66"/>
      <c r="P2722" s="66"/>
      <c r="T2722" s="66"/>
      <c r="U2722" s="65" t="s">
        <v>398</v>
      </c>
      <c r="V2722" s="65" t="s">
        <v>14385</v>
      </c>
      <c r="W2722" s="66"/>
      <c r="Y2722" s="66"/>
      <c r="Z2722" s="66"/>
      <c r="AA2722" s="65" t="s">
        <v>14382</v>
      </c>
      <c r="AQ2722" s="64">
        <v>117.6</v>
      </c>
      <c r="AU2722" s="66"/>
      <c r="AV2722" s="66"/>
      <c r="AW2722" s="66"/>
      <c r="AX2722" s="66"/>
      <c r="AY2722" s="67" t="s">
        <v>17119</v>
      </c>
      <c r="BC2722" s="66"/>
      <c r="BE2722" s="66"/>
    </row>
    <row r="2723" spans="1:58">
      <c r="A2723" s="9" t="str">
        <f t="shared" si="132"/>
        <v>2026-01</v>
      </c>
      <c r="B2723" s="9" t="str">
        <f>_xlfn.XLOOKUP(I2723,过机服务商重量差!A:A,过机服务商重量差!G:G)</f>
        <v>玉麒麟</v>
      </c>
      <c r="C2723" s="9" t="str">
        <f>IF(N2723="FBA","主营产品",IF(N2723="专线","专线",LOOKUP(1,0/((G2723&gt;=提成标准!D:D)*(G2723&lt;提成标准!E:E)),提成标准!C:C)))</f>
        <v>快递大货</v>
      </c>
      <c r="D2723" s="9">
        <f t="shared" si="133"/>
        <v>30</v>
      </c>
      <c r="E2723" s="9">
        <f>_xlfn.XLOOKUP(C2723,提成标准!C:C,提成标准!H:H,"")</f>
        <v>0.1</v>
      </c>
      <c r="F2723" s="9">
        <f t="shared" si="134"/>
        <v>3</v>
      </c>
      <c r="G2723" s="9">
        <f>_xlfn.XLOOKUP(I2723,过机服务商重量差!A:A,过机服务商重量差!L:L)</f>
        <v>30</v>
      </c>
      <c r="H2723" s="9" t="str">
        <f ca="1">IFERROR(LOOKUP(1,0/((B2723=名单!B:B)*(VALUE(AY2723)&gt;=名单!E:E)*(VALUE(AY2723)&lt;=名单!G:G)*(AA2723="正常走货")),名单!H:H),"否")</f>
        <v>否</v>
      </c>
      <c r="I2723" s="64" t="s">
        <v>8201</v>
      </c>
      <c r="J2723" s="64" t="s">
        <v>8203</v>
      </c>
      <c r="L2723" s="65" t="s">
        <v>17</v>
      </c>
      <c r="N2723" s="64" t="s">
        <v>18</v>
      </c>
      <c r="O2723" s="66"/>
      <c r="P2723" s="66"/>
      <c r="T2723" s="66"/>
      <c r="U2723" s="65" t="s">
        <v>7799</v>
      </c>
      <c r="V2723" s="65" t="s">
        <v>14385</v>
      </c>
      <c r="W2723" s="66"/>
      <c r="Y2723" s="66"/>
      <c r="Z2723" s="66"/>
      <c r="AA2723" s="65" t="s">
        <v>14382</v>
      </c>
      <c r="AQ2723" s="64">
        <v>-14</v>
      </c>
      <c r="AU2723" s="66"/>
      <c r="AV2723" s="66"/>
      <c r="AX2723" s="66"/>
      <c r="AY2723" s="67" t="s">
        <v>17120</v>
      </c>
      <c r="BE2723" s="66"/>
    </row>
    <row r="2724" spans="1:58">
      <c r="A2724" s="9" t="str">
        <f t="shared" si="132"/>
        <v>2026-01</v>
      </c>
      <c r="B2724" s="9" t="str">
        <f>_xlfn.XLOOKUP(I2724,过机服务商重量差!A:A,过机服务商重量差!G:G)</f>
        <v>玉麒麟</v>
      </c>
      <c r="C2724" s="9" t="str">
        <f>IF(N2724="FBA","主营产品",IF(N2724="专线","专线",LOOKUP(1,0/((G2724&gt;=提成标准!D:D)*(G2724&lt;提成标准!E:E)),提成标准!C:C)))</f>
        <v>快递小货</v>
      </c>
      <c r="D2724" s="9">
        <f t="shared" si="133"/>
        <v>1</v>
      </c>
      <c r="E2724" s="9">
        <f>_xlfn.XLOOKUP(C2724,提成标准!C:C,提成标准!H:H,"")</f>
        <v>2</v>
      </c>
      <c r="F2724" s="9">
        <f t="shared" si="134"/>
        <v>2</v>
      </c>
      <c r="G2724" s="9">
        <f>_xlfn.XLOOKUP(I2724,过机服务商重量差!A:A,过机服务商重量差!L:L)</f>
        <v>4.5</v>
      </c>
      <c r="H2724" s="9" t="str">
        <f ca="1">IFERROR(LOOKUP(1,0/((B2724=名单!B:B)*(VALUE(AY2724)&gt;=名单!E:E)*(VALUE(AY2724)&lt;=名单!G:G)*(AA2724="正常走货")),名单!H:H),"否")</f>
        <v>否</v>
      </c>
      <c r="I2724" s="64" t="s">
        <v>8204</v>
      </c>
      <c r="J2724" s="64" t="s">
        <v>8206</v>
      </c>
      <c r="L2724" s="65" t="s">
        <v>17</v>
      </c>
      <c r="N2724" s="64" t="s">
        <v>18</v>
      </c>
      <c r="O2724" s="66"/>
      <c r="P2724" s="66"/>
      <c r="T2724" s="66"/>
      <c r="U2724" s="65" t="s">
        <v>328</v>
      </c>
      <c r="V2724" s="65" t="s">
        <v>14385</v>
      </c>
      <c r="W2724" s="66"/>
      <c r="Y2724" s="66"/>
      <c r="Z2724" s="66"/>
      <c r="AA2724" s="65" t="s">
        <v>14382</v>
      </c>
      <c r="AQ2724" s="64">
        <v>84</v>
      </c>
      <c r="AV2724" s="66"/>
      <c r="AX2724" s="66"/>
      <c r="AY2724" s="67" t="s">
        <v>17121</v>
      </c>
      <c r="BE2724" s="66"/>
    </row>
    <row r="2725" spans="1:58">
      <c r="A2725" s="9" t="str">
        <f t="shared" si="132"/>
        <v>2026-01</v>
      </c>
      <c r="B2725" s="9" t="str">
        <f>_xlfn.XLOOKUP(I2725,过机服务商重量差!A:A,过机服务商重量差!G:G)</f>
        <v>玉麒麟</v>
      </c>
      <c r="C2725" s="9" t="str">
        <f>IF(N2725="FBA","主营产品",IF(N2725="专线","专线",LOOKUP(1,0/((G2725&gt;=提成标准!D:D)*(G2725&lt;提成标准!E:E)),提成标准!C:C)))</f>
        <v>快递大货</v>
      </c>
      <c r="D2725" s="9">
        <f t="shared" si="133"/>
        <v>40</v>
      </c>
      <c r="E2725" s="9">
        <f>_xlfn.XLOOKUP(C2725,提成标准!C:C,提成标准!H:H,"")</f>
        <v>0.1</v>
      </c>
      <c r="F2725" s="9">
        <f t="shared" si="134"/>
        <v>4</v>
      </c>
      <c r="G2725" s="9">
        <f>_xlfn.XLOOKUP(I2725,过机服务商重量差!A:A,过机服务商重量差!L:L)</f>
        <v>40</v>
      </c>
      <c r="H2725" s="9" t="str">
        <f ca="1">IFERROR(LOOKUP(1,0/((B2725=名单!B:B)*(VALUE(AY2725)&gt;=名单!E:E)*(VALUE(AY2725)&lt;=名单!G:G)*(AA2725="正常走货")),名单!H:H),"否")</f>
        <v>否</v>
      </c>
      <c r="I2725" s="64" t="s">
        <v>8207</v>
      </c>
      <c r="J2725" s="64" t="s">
        <v>8209</v>
      </c>
      <c r="L2725" s="65" t="s">
        <v>17</v>
      </c>
      <c r="N2725" s="64" t="s">
        <v>18</v>
      </c>
      <c r="O2725" s="66"/>
      <c r="P2725" s="66"/>
      <c r="T2725" s="66"/>
      <c r="U2725" s="65" t="s">
        <v>20</v>
      </c>
      <c r="V2725" s="65" t="s">
        <v>14381</v>
      </c>
      <c r="W2725" s="66"/>
      <c r="Y2725" s="66"/>
      <c r="Z2725" s="66"/>
      <c r="AA2725" s="65" t="s">
        <v>14382</v>
      </c>
      <c r="AQ2725" s="64">
        <v>256.5</v>
      </c>
      <c r="AV2725" s="66"/>
      <c r="AX2725" s="66"/>
      <c r="AY2725" s="67" t="s">
        <v>17122</v>
      </c>
      <c r="BC2725" s="66"/>
      <c r="BE2725" s="66"/>
    </row>
    <row r="2726" spans="1:58">
      <c r="A2726" s="9" t="str">
        <f t="shared" si="132"/>
        <v>2026-01</v>
      </c>
      <c r="B2726" s="9" t="str">
        <f>_xlfn.XLOOKUP(I2726,过机服务商重量差!A:A,过机服务商重量差!G:G)</f>
        <v>小旋风</v>
      </c>
      <c r="C2726" s="9" t="str">
        <f>IF(N2726="FBA","主营产品",IF(N2726="专线","专线",LOOKUP(1,0/((G2726&gt;=提成标准!D:D)*(G2726&lt;提成标准!E:E)),提成标准!C:C)))</f>
        <v>快递大货</v>
      </c>
      <c r="D2726" s="9">
        <f t="shared" si="133"/>
        <v>39</v>
      </c>
      <c r="E2726" s="9">
        <f>_xlfn.XLOOKUP(C2726,提成标准!C:C,提成标准!H:H,"")</f>
        <v>0.1</v>
      </c>
      <c r="F2726" s="9">
        <f t="shared" si="134"/>
        <v>3.9</v>
      </c>
      <c r="G2726" s="9">
        <f>_xlfn.XLOOKUP(I2726,过机服务商重量差!A:A,过机服务商重量差!L:L)</f>
        <v>39</v>
      </c>
      <c r="H2726" s="9" t="str">
        <f ca="1">IFERROR(LOOKUP(1,0/((B2726=名单!B:B)*(VALUE(AY2726)&gt;=名单!E:E)*(VALUE(AY2726)&lt;=名单!G:G)*(AA2726="正常走货")),名单!H:H),"否")</f>
        <v>否</v>
      </c>
      <c r="I2726" s="64" t="s">
        <v>8210</v>
      </c>
      <c r="J2726" s="64" t="s">
        <v>8212</v>
      </c>
      <c r="L2726" s="65" t="s">
        <v>1377</v>
      </c>
      <c r="N2726" s="64" t="s">
        <v>18</v>
      </c>
      <c r="O2726" s="66"/>
      <c r="P2726" s="66"/>
      <c r="T2726" s="66"/>
      <c r="U2726" s="65" t="s">
        <v>199</v>
      </c>
      <c r="V2726" s="65" t="s">
        <v>14442</v>
      </c>
      <c r="W2726" s="66"/>
      <c r="Y2726" s="66"/>
      <c r="Z2726" s="66"/>
      <c r="AA2726" s="65" t="s">
        <v>14382</v>
      </c>
      <c r="AQ2726" s="64">
        <v>58.5</v>
      </c>
      <c r="AV2726" s="66"/>
      <c r="AW2726" s="66"/>
      <c r="AX2726" s="66"/>
      <c r="AY2726" s="67" t="s">
        <v>17123</v>
      </c>
      <c r="BE2726" s="66"/>
    </row>
    <row r="2727" spans="1:58">
      <c r="A2727" s="9" t="str">
        <f t="shared" si="132"/>
        <v>2026-01</v>
      </c>
      <c r="B2727" s="9" t="str">
        <f>_xlfn.XLOOKUP(I2727,过机服务商重量差!A:A,过机服务商重量差!G:G)</f>
        <v>007</v>
      </c>
      <c r="C2727" s="9" t="str">
        <f>IF(N2727="FBA","主营产品",IF(N2727="专线","专线",LOOKUP(1,0/((G2727&gt;=提成标准!D:D)*(G2727&lt;提成标准!E:E)),提成标准!C:C)))</f>
        <v>快递大货</v>
      </c>
      <c r="D2727" s="9">
        <f t="shared" si="133"/>
        <v>243</v>
      </c>
      <c r="E2727" s="9">
        <f>_xlfn.XLOOKUP(C2727,提成标准!C:C,提成标准!H:H,"")</f>
        <v>0.1</v>
      </c>
      <c r="F2727" s="9">
        <f t="shared" si="134"/>
        <v>24.3</v>
      </c>
      <c r="G2727" s="9">
        <f>_xlfn.XLOOKUP(I2727,过机服务商重量差!A:A,过机服务商重量差!L:L)</f>
        <v>243</v>
      </c>
      <c r="H2727" s="9" t="str">
        <f ca="1">IFERROR(LOOKUP(1,0/((B2727=名单!B:B)*(VALUE(AY2727)&gt;=名单!E:E)*(VALUE(AY2727)&lt;=名单!G:G)*(AA2727="正常走货")),名单!H:H),"否")</f>
        <v>否</v>
      </c>
      <c r="I2727" s="64" t="s">
        <v>8213</v>
      </c>
      <c r="J2727" s="64" t="s">
        <v>2787</v>
      </c>
      <c r="L2727" s="65" t="s">
        <v>2788</v>
      </c>
      <c r="N2727" s="65" t="s">
        <v>18</v>
      </c>
      <c r="O2727" s="66"/>
      <c r="P2727" s="66"/>
      <c r="T2727" s="66"/>
      <c r="U2727" s="65" t="s">
        <v>558</v>
      </c>
      <c r="V2727" s="65" t="s">
        <v>14413</v>
      </c>
      <c r="W2727" s="66"/>
      <c r="Y2727" s="66"/>
      <c r="Z2727" s="66"/>
      <c r="AA2727" s="65" t="s">
        <v>14382</v>
      </c>
      <c r="AQ2727" s="64">
        <v>2697.3</v>
      </c>
      <c r="AU2727" s="66"/>
      <c r="AV2727" s="66"/>
      <c r="AW2727" s="66"/>
      <c r="AX2727" s="66"/>
      <c r="AY2727" s="67" t="s">
        <v>17124</v>
      </c>
      <c r="BE2727" s="66"/>
    </row>
    <row r="2728" spans="1:58">
      <c r="A2728" s="9" t="str">
        <f t="shared" si="132"/>
        <v>2026-01</v>
      </c>
      <c r="B2728" s="9" t="str">
        <f>_xlfn.XLOOKUP(I2728,过机服务商重量差!A:A,过机服务商重量差!G:G)</f>
        <v>玉麒麟</v>
      </c>
      <c r="C2728" s="9" t="str">
        <f>IF(N2728="FBA","主营产品",IF(N2728="专线","专线",LOOKUP(1,0/((G2728&gt;=提成标准!D:D)*(G2728&lt;提成标准!E:E)),提成标准!C:C)))</f>
        <v>快递小货</v>
      </c>
      <c r="D2728" s="9">
        <f t="shared" si="133"/>
        <v>1</v>
      </c>
      <c r="E2728" s="9">
        <f>_xlfn.XLOOKUP(C2728,提成标准!C:C,提成标准!H:H,"")</f>
        <v>2</v>
      </c>
      <c r="F2728" s="9">
        <f t="shared" si="134"/>
        <v>2</v>
      </c>
      <c r="G2728" s="9">
        <f>_xlfn.XLOOKUP(I2728,过机服务商重量差!A:A,过机服务商重量差!L:L)</f>
        <v>5.5</v>
      </c>
      <c r="H2728" s="9" t="str">
        <f ca="1">IFERROR(LOOKUP(1,0/((B2728=名单!B:B)*(VALUE(AY2728)&gt;=名单!E:E)*(VALUE(AY2728)&lt;=名单!G:G)*(AA2728="正常走货")),名单!H:H),"否")</f>
        <v>否</v>
      </c>
      <c r="I2728" s="64" t="s">
        <v>8215</v>
      </c>
      <c r="J2728" s="64" t="s">
        <v>36</v>
      </c>
      <c r="L2728" s="65" t="s">
        <v>17</v>
      </c>
      <c r="N2728" s="64" t="s">
        <v>18</v>
      </c>
      <c r="O2728" s="66"/>
      <c r="P2728" s="66"/>
      <c r="T2728" s="66"/>
      <c r="U2728" s="65" t="s">
        <v>79</v>
      </c>
      <c r="V2728" s="65" t="s">
        <v>14381</v>
      </c>
      <c r="W2728" s="66"/>
      <c r="Y2728" s="66"/>
      <c r="Z2728" s="66"/>
      <c r="AA2728" s="65" t="s">
        <v>14382</v>
      </c>
      <c r="AQ2728" s="64">
        <v>151.79</v>
      </c>
      <c r="AV2728" s="66"/>
      <c r="AX2728" s="66"/>
      <c r="AY2728" s="67" t="s">
        <v>17125</v>
      </c>
      <c r="BE2728" s="66"/>
    </row>
    <row r="2729" spans="1:58">
      <c r="A2729" s="9" t="str">
        <f t="shared" si="132"/>
        <v>2026-01</v>
      </c>
      <c r="B2729" s="9" t="str">
        <f>_xlfn.XLOOKUP(I2729,过机服务商重量差!A:A,过机服务商重量差!G:G)</f>
        <v>帅时莹</v>
      </c>
      <c r="C2729" s="9" t="str">
        <f>IF(N2729="FBA","主营产品",IF(N2729="专线","专线",LOOKUP(1,0/((G2729&gt;=提成标准!D:D)*(G2729&lt;提成标准!E:E)),提成标准!C:C)))</f>
        <v>快递大货</v>
      </c>
      <c r="D2729" s="9">
        <f t="shared" si="133"/>
        <v>994</v>
      </c>
      <c r="E2729" s="9">
        <f>_xlfn.XLOOKUP(C2729,提成标准!C:C,提成标准!H:H,"")</f>
        <v>0.1</v>
      </c>
      <c r="F2729" s="9">
        <f t="shared" si="134"/>
        <v>99.4</v>
      </c>
      <c r="G2729" s="9">
        <f>_xlfn.XLOOKUP(I2729,过机服务商重量差!A:A,过机服务商重量差!L:L)</f>
        <v>994</v>
      </c>
      <c r="H2729" s="9" t="str">
        <f ca="1">IFERROR(LOOKUP(1,0/((B2729=名单!B:B)*(VALUE(AY2729)&gt;=名单!E:E)*(VALUE(AY2729)&lt;=名单!G:G)*(AA2729="正常走货")),名单!H:H),"否")</f>
        <v>否</v>
      </c>
      <c r="I2729" s="64" t="s">
        <v>8217</v>
      </c>
      <c r="J2729" s="64" t="s">
        <v>8219</v>
      </c>
      <c r="L2729" s="65" t="s">
        <v>97</v>
      </c>
      <c r="N2729" s="64" t="s">
        <v>18</v>
      </c>
      <c r="O2729" s="66"/>
      <c r="P2729" s="66"/>
      <c r="T2729" s="66"/>
      <c r="U2729" s="65" t="s">
        <v>223</v>
      </c>
      <c r="V2729" s="64" t="s">
        <v>14413</v>
      </c>
      <c r="W2729" s="66"/>
      <c r="Y2729" s="66"/>
      <c r="Z2729" s="66"/>
      <c r="AA2729" s="65" t="s">
        <v>14382</v>
      </c>
      <c r="AQ2729" s="64">
        <v>2095</v>
      </c>
      <c r="AU2729" s="66"/>
      <c r="AV2729" s="66"/>
      <c r="AX2729" s="66"/>
      <c r="AY2729" s="67" t="s">
        <v>17126</v>
      </c>
      <c r="BE2729" s="66"/>
    </row>
    <row r="2730" spans="1:58">
      <c r="A2730" s="9" t="str">
        <f t="shared" si="132"/>
        <v>2026-01</v>
      </c>
      <c r="B2730" s="9" t="str">
        <f>_xlfn.XLOOKUP(I2730,过机服务商重量差!A:A,过机服务商重量差!G:G)</f>
        <v>玉麒麟</v>
      </c>
      <c r="C2730" s="9" t="str">
        <f>IF(N2730="FBA","主营产品",IF(N2730="专线","专线",LOOKUP(1,0/((G2730&gt;=提成标准!D:D)*(G2730&lt;提成标准!E:E)),提成标准!C:C)))</f>
        <v>快递大货</v>
      </c>
      <c r="D2730" s="9">
        <f t="shared" si="133"/>
        <v>64</v>
      </c>
      <c r="E2730" s="9">
        <f>_xlfn.XLOOKUP(C2730,提成标准!C:C,提成标准!H:H,"")</f>
        <v>0.1</v>
      </c>
      <c r="F2730" s="9">
        <f t="shared" si="134"/>
        <v>6.4</v>
      </c>
      <c r="G2730" s="9">
        <f>_xlfn.XLOOKUP(I2730,过机服务商重量差!A:A,过机服务商重量差!L:L)</f>
        <v>64</v>
      </c>
      <c r="H2730" s="9" t="str">
        <f ca="1">IFERROR(LOOKUP(1,0/((B2730=名单!B:B)*(VALUE(AY2730)&gt;=名单!E:E)*(VALUE(AY2730)&lt;=名单!G:G)*(AA2730="正常走货")),名单!H:H),"否")</f>
        <v>否</v>
      </c>
      <c r="I2730" s="64" t="s">
        <v>8220</v>
      </c>
      <c r="J2730" s="64" t="s">
        <v>8222</v>
      </c>
      <c r="L2730" s="65" t="s">
        <v>17</v>
      </c>
      <c r="N2730" s="64" t="s">
        <v>18</v>
      </c>
      <c r="O2730" s="66"/>
      <c r="P2730" s="66"/>
      <c r="T2730" s="66"/>
      <c r="U2730" s="65" t="s">
        <v>558</v>
      </c>
      <c r="V2730" s="65" t="s">
        <v>14413</v>
      </c>
      <c r="W2730" s="66"/>
      <c r="Y2730" s="66"/>
      <c r="Z2730" s="66"/>
      <c r="AA2730" s="65" t="s">
        <v>14382</v>
      </c>
      <c r="AQ2730" s="64">
        <v>370</v>
      </c>
      <c r="AU2730" s="66"/>
      <c r="AV2730" s="66"/>
      <c r="AX2730" s="66"/>
      <c r="AY2730" s="67" t="s">
        <v>17127</v>
      </c>
      <c r="BE2730" s="66"/>
    </row>
    <row r="2731" spans="1:58">
      <c r="A2731" s="9" t="str">
        <f t="shared" si="132"/>
        <v>2026-01</v>
      </c>
      <c r="B2731" s="9" t="str">
        <f>_xlfn.XLOOKUP(I2731,过机服务商重量差!A:A,过机服务商重量差!G:G)</f>
        <v>007</v>
      </c>
      <c r="C2731" s="9" t="str">
        <f>IF(N2731="FBA","主营产品",IF(N2731="专线","专线",LOOKUP(1,0/((G2731&gt;=提成标准!D:D)*(G2731&lt;提成标准!E:E)),提成标准!C:C)))</f>
        <v>快递小货</v>
      </c>
      <c r="D2731" s="9">
        <f t="shared" si="133"/>
        <v>1</v>
      </c>
      <c r="E2731" s="9">
        <f>_xlfn.XLOOKUP(C2731,提成标准!C:C,提成标准!H:H,"")</f>
        <v>2</v>
      </c>
      <c r="F2731" s="9">
        <f t="shared" si="134"/>
        <v>2</v>
      </c>
      <c r="G2731" s="9">
        <f>_xlfn.XLOOKUP(I2731,过机服务商重量差!A:A,过机服务商重量差!L:L)</f>
        <v>16</v>
      </c>
      <c r="H2731" s="9" t="str">
        <f ca="1">IFERROR(LOOKUP(1,0/((B2731=名单!B:B)*(VALUE(AY2731)&gt;=名单!E:E)*(VALUE(AY2731)&lt;=名单!G:G)*(AA2731="正常走货")),名单!H:H),"否")</f>
        <v>否</v>
      </c>
      <c r="I2731" s="64" t="s">
        <v>8223</v>
      </c>
      <c r="J2731" s="64" t="s">
        <v>8225</v>
      </c>
      <c r="L2731" s="65" t="s">
        <v>168</v>
      </c>
      <c r="N2731" s="64" t="s">
        <v>18</v>
      </c>
      <c r="O2731" s="66"/>
      <c r="P2731" s="66"/>
      <c r="T2731" s="66"/>
      <c r="U2731" s="65" t="s">
        <v>145</v>
      </c>
      <c r="V2731" s="65" t="s">
        <v>14410</v>
      </c>
      <c r="W2731" s="66"/>
      <c r="Y2731" s="66"/>
      <c r="Z2731" s="66"/>
      <c r="AA2731" s="65" t="s">
        <v>14382</v>
      </c>
      <c r="AQ2731" s="64">
        <v>256</v>
      </c>
      <c r="AU2731" s="66"/>
      <c r="AV2731" s="66"/>
      <c r="AW2731" s="66"/>
      <c r="AX2731" s="66"/>
      <c r="AY2731" s="67" t="s">
        <v>17128</v>
      </c>
      <c r="BE2731" s="66"/>
    </row>
    <row r="2732" spans="1:58">
      <c r="A2732" s="9" t="str">
        <f t="shared" si="132"/>
        <v>2026-01</v>
      </c>
      <c r="B2732" s="9" t="str">
        <f>_xlfn.XLOOKUP(I2732,过机服务商重量差!A:A,过机服务商重量差!G:G)</f>
        <v>玉麒麟</v>
      </c>
      <c r="C2732" s="9" t="str">
        <f>IF(N2732="FBA","主营产品",IF(N2732="专线","专线",LOOKUP(1,0/((G2732&gt;=提成标准!D:D)*(G2732&lt;提成标准!E:E)),提成标准!C:C)))</f>
        <v>快递小货</v>
      </c>
      <c r="D2732" s="9">
        <f t="shared" si="133"/>
        <v>1</v>
      </c>
      <c r="E2732" s="9">
        <f>_xlfn.XLOOKUP(C2732,提成标准!C:C,提成标准!H:H,"")</f>
        <v>2</v>
      </c>
      <c r="F2732" s="9">
        <f t="shared" si="134"/>
        <v>2</v>
      </c>
      <c r="G2732" s="9">
        <f>_xlfn.XLOOKUP(I2732,过机服务商重量差!A:A,过机服务商重量差!L:L)</f>
        <v>1</v>
      </c>
      <c r="H2732" s="9" t="str">
        <f ca="1">IFERROR(LOOKUP(1,0/((B2732=名单!B:B)*(VALUE(AY2732)&gt;=名单!E:E)*(VALUE(AY2732)&lt;=名单!G:G)*(AA2732="正常走货")),名单!H:H),"否")</f>
        <v>否</v>
      </c>
      <c r="I2732" s="64" t="s">
        <v>8226</v>
      </c>
      <c r="J2732" s="64" t="s">
        <v>8228</v>
      </c>
      <c r="L2732" s="65" t="s">
        <v>17</v>
      </c>
      <c r="N2732" s="64" t="s">
        <v>18</v>
      </c>
      <c r="O2732" s="66"/>
      <c r="P2732" s="66"/>
      <c r="T2732" s="66"/>
      <c r="U2732" s="65" t="s">
        <v>246</v>
      </c>
      <c r="V2732" s="64" t="s">
        <v>14389</v>
      </c>
      <c r="W2732" s="66"/>
      <c r="Y2732" s="66"/>
      <c r="Z2732" s="66"/>
      <c r="AA2732" s="65" t="s">
        <v>14382</v>
      </c>
      <c r="AQ2732" s="64">
        <v>28.57</v>
      </c>
      <c r="AU2732" s="66"/>
      <c r="AV2732" s="66"/>
      <c r="AX2732" s="66"/>
      <c r="AY2732" s="67" t="s">
        <v>17129</v>
      </c>
      <c r="BE2732" s="66"/>
      <c r="BF2732" s="66"/>
    </row>
    <row r="2733" spans="1:58">
      <c r="A2733" s="9" t="str">
        <f t="shared" si="132"/>
        <v>2026-01</v>
      </c>
      <c r="B2733" s="9" t="str">
        <f>_xlfn.XLOOKUP(I2733,过机服务商重量差!A:A,过机服务商重量差!G:G)</f>
        <v>无崖子</v>
      </c>
      <c r="C2733" s="9" t="str">
        <f>IF(N2733="FBA","主营产品",IF(N2733="专线","专线",LOOKUP(1,0/((G2733&gt;=提成标准!D:D)*(G2733&lt;提成标准!E:E)),提成标准!C:C)))</f>
        <v>快递小货</v>
      </c>
      <c r="D2733" s="9">
        <f t="shared" si="133"/>
        <v>1</v>
      </c>
      <c r="E2733" s="9">
        <f>_xlfn.XLOOKUP(C2733,提成标准!C:C,提成标准!H:H,"")</f>
        <v>2</v>
      </c>
      <c r="F2733" s="9">
        <f t="shared" si="134"/>
        <v>2</v>
      </c>
      <c r="G2733" s="9">
        <f>_xlfn.XLOOKUP(I2733,过机服务商重量差!A:A,过机服务商重量差!L:L)</f>
        <v>1</v>
      </c>
      <c r="H2733" s="9" t="str">
        <f ca="1">IFERROR(LOOKUP(1,0/((B2733=名单!B:B)*(VALUE(AY2733)&gt;=名单!E:E)*(VALUE(AY2733)&lt;=名单!G:G)*(AA2733="正常走货")),名单!H:H),"否")</f>
        <v>是</v>
      </c>
      <c r="I2733" s="64" t="s">
        <v>8229</v>
      </c>
      <c r="J2733" s="64" t="s">
        <v>8231</v>
      </c>
      <c r="L2733" s="65" t="s">
        <v>160</v>
      </c>
      <c r="N2733" s="64" t="s">
        <v>18</v>
      </c>
      <c r="O2733" s="66"/>
      <c r="P2733" s="66"/>
      <c r="T2733" s="66"/>
      <c r="U2733" s="65" t="s">
        <v>161</v>
      </c>
      <c r="V2733" s="65" t="s">
        <v>14381</v>
      </c>
      <c r="W2733" s="66"/>
      <c r="Y2733" s="66"/>
      <c r="Z2733" s="66"/>
      <c r="AA2733" s="65" t="s">
        <v>14382</v>
      </c>
      <c r="AQ2733" s="64">
        <v>0</v>
      </c>
      <c r="AU2733" s="66"/>
      <c r="AV2733" s="66"/>
      <c r="AW2733" s="66"/>
      <c r="AX2733" s="66"/>
      <c r="AY2733" s="67" t="s">
        <v>17130</v>
      </c>
      <c r="BC2733" s="66"/>
      <c r="BE2733" s="66"/>
    </row>
    <row r="2734" spans="1:58">
      <c r="A2734" s="9" t="str">
        <f t="shared" si="132"/>
        <v>2026-01</v>
      </c>
      <c r="B2734" s="9" t="str">
        <f>_xlfn.XLOOKUP(I2734,过机服务商重量差!A:A,过机服务商重量差!G:G)</f>
        <v>007</v>
      </c>
      <c r="C2734" s="9" t="str">
        <f>IF(N2734="FBA","主营产品",IF(N2734="专线","专线",LOOKUP(1,0/((G2734&gt;=提成标准!D:D)*(G2734&lt;提成标准!E:E)),提成标准!C:C)))</f>
        <v>快递大货</v>
      </c>
      <c r="D2734" s="9">
        <f t="shared" si="133"/>
        <v>21</v>
      </c>
      <c r="E2734" s="9">
        <f>_xlfn.XLOOKUP(C2734,提成标准!C:C,提成标准!H:H,"")</f>
        <v>0.1</v>
      </c>
      <c r="F2734" s="9">
        <f t="shared" si="134"/>
        <v>2.1</v>
      </c>
      <c r="G2734" s="9">
        <f>_xlfn.XLOOKUP(I2734,过机服务商重量差!A:A,过机服务商重量差!L:L)</f>
        <v>21</v>
      </c>
      <c r="H2734" s="9" t="str">
        <f ca="1">IFERROR(LOOKUP(1,0/((B2734=名单!B:B)*(VALUE(AY2734)&gt;=名单!E:E)*(VALUE(AY2734)&lt;=名单!G:G)*(AA2734="正常走货")),名单!H:H),"否")</f>
        <v>否</v>
      </c>
      <c r="I2734" s="64" t="s">
        <v>8232</v>
      </c>
      <c r="J2734" s="64" t="s">
        <v>8234</v>
      </c>
      <c r="L2734" s="65" t="s">
        <v>168</v>
      </c>
      <c r="N2734" s="64" t="s">
        <v>18</v>
      </c>
      <c r="O2734" s="66"/>
      <c r="P2734" s="66"/>
      <c r="T2734" s="66"/>
      <c r="U2734" s="65" t="s">
        <v>145</v>
      </c>
      <c r="V2734" s="65" t="s">
        <v>14410</v>
      </c>
      <c r="W2734" s="66"/>
      <c r="Y2734" s="66"/>
      <c r="Z2734" s="66"/>
      <c r="AA2734" s="65" t="s">
        <v>14382</v>
      </c>
      <c r="AQ2734" s="64">
        <v>683</v>
      </c>
      <c r="AU2734" s="66"/>
      <c r="AV2734" s="66"/>
      <c r="AW2734" s="66"/>
      <c r="AX2734" s="66"/>
      <c r="AY2734" s="67" t="s">
        <v>17131</v>
      </c>
      <c r="BE2734" s="66"/>
    </row>
    <row r="2735" spans="1:58">
      <c r="A2735" s="9" t="str">
        <f t="shared" si="132"/>
        <v>2026-01</v>
      </c>
      <c r="B2735" s="9" t="str">
        <f>_xlfn.XLOOKUP(I2735,过机服务商重量差!A:A,过机服务商重量差!G:G)</f>
        <v>007</v>
      </c>
      <c r="C2735" s="9" t="str">
        <f>IF(N2735="FBA","主营产品",IF(N2735="专线","专线",LOOKUP(1,0/((G2735&gt;=提成标准!D:D)*(G2735&lt;提成标准!E:E)),提成标准!C:C)))</f>
        <v>快递大货</v>
      </c>
      <c r="D2735" s="9">
        <f t="shared" si="133"/>
        <v>148</v>
      </c>
      <c r="E2735" s="9">
        <f>_xlfn.XLOOKUP(C2735,提成标准!C:C,提成标准!H:H,"")</f>
        <v>0.1</v>
      </c>
      <c r="F2735" s="9">
        <f t="shared" si="134"/>
        <v>14.8</v>
      </c>
      <c r="G2735" s="9">
        <f>_xlfn.XLOOKUP(I2735,过机服务商重量差!A:A,过机服务商重量差!L:L)</f>
        <v>148</v>
      </c>
      <c r="H2735" s="9" t="str">
        <f ca="1">IFERROR(LOOKUP(1,0/((B2735=名单!B:B)*(VALUE(AY2735)&gt;=名单!E:E)*(VALUE(AY2735)&lt;=名单!G:G)*(AA2735="正常走货")),名单!H:H),"否")</f>
        <v>否</v>
      </c>
      <c r="I2735" s="64" t="s">
        <v>8235</v>
      </c>
      <c r="J2735" s="64" t="s">
        <v>8237</v>
      </c>
      <c r="L2735" s="65" t="s">
        <v>168</v>
      </c>
      <c r="N2735" s="64" t="s">
        <v>18</v>
      </c>
      <c r="O2735" s="66"/>
      <c r="P2735" s="66"/>
      <c r="T2735" s="66"/>
      <c r="U2735" s="65" t="s">
        <v>191</v>
      </c>
      <c r="V2735" s="65" t="s">
        <v>14413</v>
      </c>
      <c r="W2735" s="66"/>
      <c r="Y2735" s="66"/>
      <c r="Z2735" s="66"/>
      <c r="AA2735" s="65" t="s">
        <v>14382</v>
      </c>
      <c r="AQ2735" s="64">
        <v>2202</v>
      </c>
      <c r="AU2735" s="66"/>
      <c r="AV2735" s="66"/>
      <c r="AW2735" s="66"/>
      <c r="AX2735" s="66"/>
      <c r="AY2735" s="67" t="s">
        <v>17132</v>
      </c>
      <c r="BC2735" s="66"/>
      <c r="BE2735" s="66"/>
    </row>
    <row r="2736" spans="1:58">
      <c r="A2736" s="9" t="str">
        <f t="shared" si="132"/>
        <v>2026-01</v>
      </c>
      <c r="B2736" s="9" t="str">
        <f>_xlfn.XLOOKUP(I2736,过机服务商重量差!A:A,过机服务商重量差!G:G)</f>
        <v>无崖子</v>
      </c>
      <c r="C2736" s="9" t="str">
        <f>IF(N2736="FBA","主营产品",IF(N2736="专线","专线",LOOKUP(1,0/((G2736&gt;=提成标准!D:D)*(G2736&lt;提成标准!E:E)),提成标准!C:C)))</f>
        <v>快递小货</v>
      </c>
      <c r="D2736" s="9">
        <f t="shared" si="133"/>
        <v>1</v>
      </c>
      <c r="E2736" s="9">
        <f>_xlfn.XLOOKUP(C2736,提成标准!C:C,提成标准!H:H,"")</f>
        <v>2</v>
      </c>
      <c r="F2736" s="9">
        <f t="shared" si="134"/>
        <v>2</v>
      </c>
      <c r="G2736" s="9">
        <f>_xlfn.XLOOKUP(I2736,过机服务商重量差!A:A,过机服务商重量差!L:L)</f>
        <v>16</v>
      </c>
      <c r="H2736" s="9" t="str">
        <f ca="1">IFERROR(LOOKUP(1,0/((B2736=名单!B:B)*(VALUE(AY2736)&gt;=名单!E:E)*(VALUE(AY2736)&lt;=名单!G:G)*(AA2736="正常走货")),名单!H:H),"否")</f>
        <v>是</v>
      </c>
      <c r="I2736" s="64" t="s">
        <v>8238</v>
      </c>
      <c r="J2736" s="64" t="s">
        <v>8240</v>
      </c>
      <c r="L2736" s="65" t="s">
        <v>465</v>
      </c>
      <c r="N2736" s="65" t="s">
        <v>18</v>
      </c>
      <c r="O2736" s="66"/>
      <c r="P2736" s="66"/>
      <c r="T2736" s="66"/>
      <c r="U2736" s="65" t="s">
        <v>199</v>
      </c>
      <c r="V2736" s="65" t="s">
        <v>14442</v>
      </c>
      <c r="W2736" s="66"/>
      <c r="Y2736" s="66"/>
      <c r="Z2736" s="66"/>
      <c r="AA2736" s="65" t="s">
        <v>14382</v>
      </c>
      <c r="AQ2736" s="64">
        <v>124.88</v>
      </c>
      <c r="AU2736" s="66"/>
      <c r="AV2736" s="66"/>
      <c r="AW2736" s="66"/>
      <c r="AX2736" s="66"/>
      <c r="AY2736" s="67" t="s">
        <v>17133</v>
      </c>
      <c r="BE2736" s="66"/>
      <c r="BF2736" s="66"/>
    </row>
    <row r="2737" spans="1:58">
      <c r="A2737" s="9" t="str">
        <f t="shared" si="132"/>
        <v>2026-01</v>
      </c>
      <c r="B2737" s="9" t="str">
        <f>_xlfn.XLOOKUP(I2737,过机服务商重量差!A:A,过机服务商重量差!G:G)</f>
        <v>玉麒麟</v>
      </c>
      <c r="C2737" s="9" t="str">
        <f>IF(N2737="FBA","主营产品",IF(N2737="专线","专线",LOOKUP(1,0/((G2737&gt;=提成标准!D:D)*(G2737&lt;提成标准!E:E)),提成标准!C:C)))</f>
        <v>快递大货</v>
      </c>
      <c r="D2737" s="9">
        <f t="shared" si="133"/>
        <v>81</v>
      </c>
      <c r="E2737" s="9">
        <f>_xlfn.XLOOKUP(C2737,提成标准!C:C,提成标准!H:H,"")</f>
        <v>0.1</v>
      </c>
      <c r="F2737" s="9">
        <f t="shared" si="134"/>
        <v>8.1</v>
      </c>
      <c r="G2737" s="9">
        <f>_xlfn.XLOOKUP(I2737,过机服务商重量差!A:A,过机服务商重量差!L:L)</f>
        <v>81</v>
      </c>
      <c r="H2737" s="9" t="str">
        <f ca="1">IFERROR(LOOKUP(1,0/((B2737=名单!B:B)*(VALUE(AY2737)&gt;=名单!E:E)*(VALUE(AY2737)&lt;=名单!G:G)*(AA2737="正常走货")),名单!H:H),"否")</f>
        <v>否</v>
      </c>
      <c r="I2737" s="64" t="s">
        <v>8241</v>
      </c>
      <c r="J2737" s="64" t="s">
        <v>8243</v>
      </c>
      <c r="L2737" s="65" t="s">
        <v>17</v>
      </c>
      <c r="N2737" s="64" t="s">
        <v>18</v>
      </c>
      <c r="O2737" s="66"/>
      <c r="P2737" s="66"/>
      <c r="T2737" s="66"/>
      <c r="U2737" s="65" t="s">
        <v>90</v>
      </c>
      <c r="V2737" s="64" t="s">
        <v>14410</v>
      </c>
      <c r="W2737" s="66"/>
      <c r="Y2737" s="66"/>
      <c r="Z2737" s="66"/>
      <c r="AA2737" s="65" t="s">
        <v>14382</v>
      </c>
      <c r="AQ2737" s="64">
        <v>933.28</v>
      </c>
      <c r="AU2737" s="66"/>
      <c r="AV2737" s="66"/>
      <c r="AW2737" s="66"/>
      <c r="AX2737" s="66"/>
      <c r="AY2737" s="67" t="s">
        <v>17134</v>
      </c>
      <c r="BE2737" s="66"/>
    </row>
    <row r="2738" spans="1:58">
      <c r="A2738" s="9" t="str">
        <f t="shared" si="132"/>
        <v>2026-01</v>
      </c>
      <c r="B2738" s="9" t="str">
        <f>_xlfn.XLOOKUP(I2738,过机服务商重量差!A:A,过机服务商重量差!G:G)</f>
        <v>小旋风</v>
      </c>
      <c r="C2738" s="9" t="str">
        <f>IF(N2738="FBA","主营产品",IF(N2738="专线","专线",LOOKUP(1,0/((G2738&gt;=提成标准!D:D)*(G2738&lt;提成标准!E:E)),提成标准!C:C)))</f>
        <v>快递小货</v>
      </c>
      <c r="D2738" s="9">
        <f t="shared" si="133"/>
        <v>1</v>
      </c>
      <c r="E2738" s="9">
        <f>_xlfn.XLOOKUP(C2738,提成标准!C:C,提成标准!H:H,"")</f>
        <v>2</v>
      </c>
      <c r="F2738" s="9">
        <f t="shared" si="134"/>
        <v>2</v>
      </c>
      <c r="G2738" s="9">
        <f>_xlfn.XLOOKUP(I2738,过机服务商重量差!A:A,过机服务商重量差!L:L)</f>
        <v>16</v>
      </c>
      <c r="H2738" s="9" t="str">
        <f ca="1">IFERROR(LOOKUP(1,0/((B2738=名单!B:B)*(VALUE(AY2738)&gt;=名单!E:E)*(VALUE(AY2738)&lt;=名单!G:G)*(AA2738="正常走货")),名单!H:H),"否")</f>
        <v>否</v>
      </c>
      <c r="I2738" s="64" t="s">
        <v>8244</v>
      </c>
      <c r="J2738" s="64" t="s">
        <v>8246</v>
      </c>
      <c r="L2738" s="64" t="s">
        <v>310</v>
      </c>
      <c r="N2738" s="64" t="s">
        <v>18</v>
      </c>
      <c r="O2738" s="66"/>
      <c r="P2738" s="66"/>
      <c r="T2738" s="66"/>
      <c r="U2738" s="65" t="s">
        <v>675</v>
      </c>
      <c r="V2738" s="65" t="s">
        <v>14385</v>
      </c>
      <c r="W2738" s="66"/>
      <c r="Y2738" s="66"/>
      <c r="Z2738" s="66"/>
      <c r="AA2738" s="65" t="s">
        <v>14382</v>
      </c>
      <c r="AQ2738" s="64">
        <v>32</v>
      </c>
      <c r="AU2738" s="66"/>
      <c r="AV2738" s="66"/>
      <c r="AX2738" s="66"/>
      <c r="AY2738" s="67" t="s">
        <v>17135</v>
      </c>
      <c r="BE2738" s="66"/>
    </row>
    <row r="2739" spans="1:58">
      <c r="A2739" s="9" t="str">
        <f t="shared" si="132"/>
        <v>2026-01</v>
      </c>
      <c r="B2739" s="9" t="str">
        <f>_xlfn.XLOOKUP(I2739,过机服务商重量差!A:A,过机服务商重量差!G:G)</f>
        <v>帅时莹</v>
      </c>
      <c r="C2739" s="9" t="str">
        <f>IF(N2739="FBA","主营产品",IF(N2739="专线","专线",LOOKUP(1,0/((G2739&gt;=提成标准!D:D)*(G2739&lt;提成标准!E:E)),提成标准!C:C)))</f>
        <v>快递大货</v>
      </c>
      <c r="D2739" s="9">
        <f t="shared" si="133"/>
        <v>26</v>
      </c>
      <c r="E2739" s="9">
        <f>_xlfn.XLOOKUP(C2739,提成标准!C:C,提成标准!H:H,"")</f>
        <v>0.1</v>
      </c>
      <c r="F2739" s="9">
        <f t="shared" si="134"/>
        <v>2.6</v>
      </c>
      <c r="G2739" s="9">
        <f>_xlfn.XLOOKUP(I2739,过机服务商重量差!A:A,过机服务商重量差!L:L)</f>
        <v>26</v>
      </c>
      <c r="H2739" s="9" t="str">
        <f ca="1">IFERROR(LOOKUP(1,0/((B2739=名单!B:B)*(VALUE(AY2739)&gt;=名单!E:E)*(VALUE(AY2739)&lt;=名单!G:G)*(AA2739="正常走货")),名单!H:H),"否")</f>
        <v>否</v>
      </c>
      <c r="I2739" s="64" t="s">
        <v>8247</v>
      </c>
      <c r="J2739" s="64" t="s">
        <v>8249</v>
      </c>
      <c r="L2739" s="65" t="s">
        <v>287</v>
      </c>
      <c r="N2739" s="64" t="s">
        <v>18</v>
      </c>
      <c r="O2739" s="66"/>
      <c r="P2739" s="66"/>
      <c r="T2739" s="66"/>
      <c r="U2739" s="65" t="s">
        <v>99</v>
      </c>
      <c r="V2739" s="65" t="s">
        <v>14413</v>
      </c>
      <c r="W2739" s="66"/>
      <c r="Y2739" s="66"/>
      <c r="Z2739" s="66"/>
      <c r="AA2739" s="65" t="s">
        <v>14382</v>
      </c>
      <c r="AQ2739" s="64">
        <v>91</v>
      </c>
      <c r="AV2739" s="66"/>
      <c r="AX2739" s="66"/>
      <c r="AY2739" s="67" t="s">
        <v>17136</v>
      </c>
      <c r="BC2739" s="66"/>
      <c r="BE2739" s="66"/>
    </row>
    <row r="2740" spans="1:58">
      <c r="A2740" s="9" t="str">
        <f t="shared" si="132"/>
        <v>2026-01</v>
      </c>
      <c r="B2740" s="9" t="str">
        <f>_xlfn.XLOOKUP(I2740,过机服务商重量差!A:A,过机服务商重量差!G:G)</f>
        <v>玉麒麟</v>
      </c>
      <c r="C2740" s="9" t="str">
        <f>IF(N2740="FBA","主营产品",IF(N2740="专线","专线",LOOKUP(1,0/((G2740&gt;=提成标准!D:D)*(G2740&lt;提成标准!E:E)),提成标准!C:C)))</f>
        <v>快递小货</v>
      </c>
      <c r="D2740" s="9">
        <f t="shared" si="133"/>
        <v>1</v>
      </c>
      <c r="E2740" s="9">
        <f>_xlfn.XLOOKUP(C2740,提成标准!C:C,提成标准!H:H,"")</f>
        <v>2</v>
      </c>
      <c r="F2740" s="9">
        <f t="shared" si="134"/>
        <v>2</v>
      </c>
      <c r="G2740" s="9">
        <f>_xlfn.XLOOKUP(I2740,过机服务商重量差!A:A,过机服务商重量差!L:L)</f>
        <v>5</v>
      </c>
      <c r="H2740" s="9" t="str">
        <f ca="1">IFERROR(LOOKUP(1,0/((B2740=名单!B:B)*(VALUE(AY2740)&gt;=名单!E:E)*(VALUE(AY2740)&lt;=名单!G:G)*(AA2740="正常走货")),名单!H:H),"否")</f>
        <v>否</v>
      </c>
      <c r="I2740" s="64" t="s">
        <v>8250</v>
      </c>
      <c r="J2740" s="64" t="s">
        <v>8252</v>
      </c>
      <c r="L2740" s="65" t="s">
        <v>24</v>
      </c>
      <c r="N2740" s="64" t="s">
        <v>18</v>
      </c>
      <c r="O2740" s="66"/>
      <c r="P2740" s="66"/>
      <c r="T2740" s="66"/>
      <c r="U2740" s="65" t="s">
        <v>540</v>
      </c>
      <c r="V2740" s="65" t="s">
        <v>14413</v>
      </c>
      <c r="W2740" s="66"/>
      <c r="Y2740" s="66"/>
      <c r="Z2740" s="66"/>
      <c r="AA2740" s="65" t="s">
        <v>14382</v>
      </c>
      <c r="AQ2740" s="64">
        <v>115.91</v>
      </c>
      <c r="AU2740" s="66"/>
      <c r="AV2740" s="66"/>
      <c r="AW2740" s="66"/>
      <c r="AX2740" s="66"/>
      <c r="AY2740" s="67" t="s">
        <v>17137</v>
      </c>
      <c r="BE2740" s="66"/>
    </row>
    <row r="2741" spans="1:58">
      <c r="A2741" s="9" t="str">
        <f t="shared" si="132"/>
        <v>2026-01</v>
      </c>
      <c r="B2741" s="9" t="str">
        <f>_xlfn.XLOOKUP(I2741,过机服务商重量差!A:A,过机服务商重量差!G:G)</f>
        <v>无崖子</v>
      </c>
      <c r="C2741" s="9" t="str">
        <f>IF(N2741="FBA","主营产品",IF(N2741="专线","专线",LOOKUP(1,0/((G2741&gt;=提成标准!D:D)*(G2741&lt;提成标准!E:E)),提成标准!C:C)))</f>
        <v>快递小货</v>
      </c>
      <c r="D2741" s="9">
        <f t="shared" si="133"/>
        <v>1</v>
      </c>
      <c r="E2741" s="9">
        <f>_xlfn.XLOOKUP(C2741,提成标准!C:C,提成标准!H:H,"")</f>
        <v>2</v>
      </c>
      <c r="F2741" s="9">
        <f t="shared" si="134"/>
        <v>2</v>
      </c>
      <c r="G2741" s="9">
        <f>_xlfn.XLOOKUP(I2741,过机服务商重量差!A:A,过机服务商重量差!L:L)</f>
        <v>16</v>
      </c>
      <c r="H2741" s="9" t="str">
        <f ca="1">IFERROR(LOOKUP(1,0/((B2741=名单!B:B)*(VALUE(AY2741)&gt;=名单!E:E)*(VALUE(AY2741)&lt;=名单!G:G)*(AA2741="正常走货")),名单!H:H),"否")</f>
        <v>是</v>
      </c>
      <c r="I2741" s="64" t="s">
        <v>8253</v>
      </c>
      <c r="J2741" s="64" t="s">
        <v>8255</v>
      </c>
      <c r="L2741" s="65" t="s">
        <v>539</v>
      </c>
      <c r="N2741" s="64" t="s">
        <v>18</v>
      </c>
      <c r="O2741" s="66"/>
      <c r="P2741" s="66"/>
      <c r="T2741" s="66"/>
      <c r="U2741" s="65" t="s">
        <v>199</v>
      </c>
      <c r="V2741" s="65" t="s">
        <v>14442</v>
      </c>
      <c r="W2741" s="66"/>
      <c r="Y2741" s="66"/>
      <c r="Z2741" s="66"/>
      <c r="AA2741" s="65" t="s">
        <v>14382</v>
      </c>
      <c r="AQ2741" s="64">
        <v>44.96</v>
      </c>
      <c r="AV2741" s="66"/>
      <c r="AX2741" s="66"/>
      <c r="AY2741" s="67" t="s">
        <v>17138</v>
      </c>
      <c r="BE2741" s="66"/>
      <c r="BF2741" s="66"/>
    </row>
    <row r="2742" spans="1:58">
      <c r="A2742" s="9" t="str">
        <f t="shared" si="132"/>
        <v>2026-01</v>
      </c>
      <c r="B2742" s="9" t="str">
        <f>_xlfn.XLOOKUP(I2742,过机服务商重量差!A:A,过机服务商重量差!G:G)</f>
        <v>玉麒麟</v>
      </c>
      <c r="C2742" s="9" t="str">
        <f>IF(N2742="FBA","主营产品",IF(N2742="专线","专线",LOOKUP(1,0/((G2742&gt;=提成标准!D:D)*(G2742&lt;提成标准!E:E)),提成标准!C:C)))</f>
        <v>快递大货</v>
      </c>
      <c r="D2742" s="9">
        <f t="shared" si="133"/>
        <v>39</v>
      </c>
      <c r="E2742" s="9">
        <f>_xlfn.XLOOKUP(C2742,提成标准!C:C,提成标准!H:H,"")</f>
        <v>0.1</v>
      </c>
      <c r="F2742" s="9">
        <f t="shared" si="134"/>
        <v>3.9</v>
      </c>
      <c r="G2742" s="9">
        <f>_xlfn.XLOOKUP(I2742,过机服务商重量差!A:A,过机服务商重量差!L:L)</f>
        <v>39</v>
      </c>
      <c r="H2742" s="9" t="str">
        <f ca="1">IFERROR(LOOKUP(1,0/((B2742=名单!B:B)*(VALUE(AY2742)&gt;=名单!E:E)*(VALUE(AY2742)&lt;=名单!G:G)*(AA2742="正常走货")),名单!H:H),"否")</f>
        <v>否</v>
      </c>
      <c r="I2742" s="64" t="s">
        <v>8256</v>
      </c>
      <c r="J2742" s="64" t="s">
        <v>8258</v>
      </c>
      <c r="L2742" s="65" t="s">
        <v>17</v>
      </c>
      <c r="N2742" s="64" t="s">
        <v>18</v>
      </c>
      <c r="O2742" s="66"/>
      <c r="P2742" s="66"/>
      <c r="T2742" s="66"/>
      <c r="U2742" s="65" t="s">
        <v>239</v>
      </c>
      <c r="V2742" s="65" t="s">
        <v>14389</v>
      </c>
      <c r="W2742" s="66"/>
      <c r="Y2742" s="66"/>
      <c r="Z2742" s="66"/>
      <c r="AA2742" s="65" t="s">
        <v>14382</v>
      </c>
      <c r="AQ2742" s="64">
        <v>390</v>
      </c>
      <c r="AU2742" s="66"/>
      <c r="AV2742" s="66"/>
      <c r="AW2742" s="66"/>
      <c r="AX2742" s="66"/>
      <c r="AY2742" s="67" t="s">
        <v>17139</v>
      </c>
      <c r="BE2742" s="66"/>
    </row>
    <row r="2743" spans="1:58">
      <c r="A2743" s="9" t="str">
        <f t="shared" si="132"/>
        <v>2026-01</v>
      </c>
      <c r="B2743" s="9" t="str">
        <f>_xlfn.XLOOKUP(I2743,过机服务商重量差!A:A,过机服务商重量差!G:G)</f>
        <v>小旋风</v>
      </c>
      <c r="C2743" s="9" t="str">
        <f>IF(N2743="FBA","主营产品",IF(N2743="专线","专线",LOOKUP(1,0/((G2743&gt;=提成标准!D:D)*(G2743&lt;提成标准!E:E)),提成标准!C:C)))</f>
        <v>快递大货</v>
      </c>
      <c r="D2743" s="9">
        <f t="shared" si="133"/>
        <v>38</v>
      </c>
      <c r="E2743" s="9">
        <f>_xlfn.XLOOKUP(C2743,提成标准!C:C,提成标准!H:H,"")</f>
        <v>0.1</v>
      </c>
      <c r="F2743" s="9">
        <f t="shared" si="134"/>
        <v>3.8</v>
      </c>
      <c r="G2743" s="9">
        <f>_xlfn.XLOOKUP(I2743,过机服务商重量差!A:A,过机服务商重量差!L:L)</f>
        <v>38</v>
      </c>
      <c r="H2743" s="9" t="str">
        <f ca="1">IFERROR(LOOKUP(1,0/((B2743=名单!B:B)*(VALUE(AY2743)&gt;=名单!E:E)*(VALUE(AY2743)&lt;=名单!G:G)*(AA2743="正常走货")),名单!H:H),"否")</f>
        <v>否</v>
      </c>
      <c r="I2743" s="64" t="s">
        <v>8259</v>
      </c>
      <c r="J2743" s="64" t="s">
        <v>8261</v>
      </c>
      <c r="L2743" s="65" t="s">
        <v>85</v>
      </c>
      <c r="N2743" s="64" t="s">
        <v>18</v>
      </c>
      <c r="O2743" s="66"/>
      <c r="P2743" s="66"/>
      <c r="T2743" s="66"/>
      <c r="U2743" s="65" t="s">
        <v>7799</v>
      </c>
      <c r="V2743" s="65" t="s">
        <v>14385</v>
      </c>
      <c r="W2743" s="66"/>
      <c r="Y2743" s="66"/>
      <c r="Z2743" s="66"/>
      <c r="AA2743" s="65" t="s">
        <v>14382</v>
      </c>
      <c r="AQ2743" s="64">
        <v>358.6</v>
      </c>
      <c r="AV2743" s="66"/>
      <c r="AX2743" s="66"/>
      <c r="AY2743" s="67" t="s">
        <v>17140</v>
      </c>
      <c r="BE2743" s="66"/>
    </row>
    <row r="2744" spans="1:58">
      <c r="A2744" s="9" t="str">
        <f t="shared" si="132"/>
        <v>2026-01</v>
      </c>
      <c r="B2744" s="9" t="str">
        <f>_xlfn.XLOOKUP(I2744,过机服务商重量差!A:A,过机服务商重量差!G:G)</f>
        <v>无崖子</v>
      </c>
      <c r="C2744" s="9" t="str">
        <f>IF(N2744="FBA","主营产品",IF(N2744="专线","专线",LOOKUP(1,0/((G2744&gt;=提成标准!D:D)*(G2744&lt;提成标准!E:E)),提成标准!C:C)))</f>
        <v>快递小货</v>
      </c>
      <c r="D2744" s="9">
        <f t="shared" si="133"/>
        <v>1</v>
      </c>
      <c r="E2744" s="9">
        <f>_xlfn.XLOOKUP(C2744,提成标准!C:C,提成标准!H:H,"")</f>
        <v>2</v>
      </c>
      <c r="F2744" s="9">
        <f t="shared" si="134"/>
        <v>2</v>
      </c>
      <c r="G2744" s="9">
        <f>_xlfn.XLOOKUP(I2744,过机服务商重量差!A:A,过机服务商重量差!L:L)</f>
        <v>1</v>
      </c>
      <c r="H2744" s="9" t="str">
        <f ca="1">IFERROR(LOOKUP(1,0/((B2744=名单!B:B)*(VALUE(AY2744)&gt;=名单!E:E)*(VALUE(AY2744)&lt;=名单!G:G)*(AA2744="正常走货")),名单!H:H),"否")</f>
        <v>是</v>
      </c>
      <c r="I2744" s="64" t="s">
        <v>8262</v>
      </c>
      <c r="J2744" s="64" t="s">
        <v>8264</v>
      </c>
      <c r="L2744" s="65" t="s">
        <v>160</v>
      </c>
      <c r="N2744" s="64" t="s">
        <v>18</v>
      </c>
      <c r="O2744" s="66"/>
      <c r="P2744" s="66"/>
      <c r="T2744" s="66"/>
      <c r="U2744" s="65" t="s">
        <v>408</v>
      </c>
      <c r="V2744" s="65" t="s">
        <v>14381</v>
      </c>
      <c r="W2744" s="66"/>
      <c r="Y2744" s="66"/>
      <c r="Z2744" s="66"/>
      <c r="AA2744" s="65" t="s">
        <v>14382</v>
      </c>
      <c r="AQ2744" s="64">
        <v>0</v>
      </c>
      <c r="AV2744" s="66"/>
      <c r="AW2744" s="66"/>
      <c r="AX2744" s="66"/>
      <c r="AY2744" s="67" t="s">
        <v>17141</v>
      </c>
      <c r="BE2744" s="66"/>
    </row>
    <row r="2745" spans="1:58">
      <c r="A2745" s="9" t="str">
        <f t="shared" si="132"/>
        <v>2026-01</v>
      </c>
      <c r="B2745" s="9" t="str">
        <f>_xlfn.XLOOKUP(I2745,过机服务商重量差!A:A,过机服务商重量差!G:G)</f>
        <v>小旋风</v>
      </c>
      <c r="C2745" s="9" t="str">
        <f>IF(N2745="FBA","主营产品",IF(N2745="专线","专线",LOOKUP(1,0/((G2745&gt;=提成标准!D:D)*(G2745&lt;提成标准!E:E)),提成标准!C:C)))</f>
        <v>快递大货</v>
      </c>
      <c r="D2745" s="9">
        <f t="shared" si="133"/>
        <v>58</v>
      </c>
      <c r="E2745" s="9">
        <f>_xlfn.XLOOKUP(C2745,提成标准!C:C,提成标准!H:H,"")</f>
        <v>0.1</v>
      </c>
      <c r="F2745" s="9">
        <f t="shared" si="134"/>
        <v>5.8</v>
      </c>
      <c r="G2745" s="9">
        <f>_xlfn.XLOOKUP(I2745,过机服务商重量差!A:A,过机服务商重量差!L:L)</f>
        <v>58</v>
      </c>
      <c r="H2745" s="9" t="str">
        <f ca="1">IFERROR(LOOKUP(1,0/((B2745=名单!B:B)*(VALUE(AY2745)&gt;=名单!E:E)*(VALUE(AY2745)&lt;=名单!G:G)*(AA2745="正常走货")),名单!H:H),"否")</f>
        <v>否</v>
      </c>
      <c r="I2745" s="64" t="s">
        <v>8265</v>
      </c>
      <c r="J2745" s="64" t="s">
        <v>8267</v>
      </c>
      <c r="L2745" s="65" t="s">
        <v>85</v>
      </c>
      <c r="N2745" s="64" t="s">
        <v>18</v>
      </c>
      <c r="O2745" s="66"/>
      <c r="P2745" s="66"/>
      <c r="T2745" s="66"/>
      <c r="U2745" s="65" t="s">
        <v>558</v>
      </c>
      <c r="V2745" s="65" t="s">
        <v>14413</v>
      </c>
      <c r="W2745" s="66"/>
      <c r="Y2745" s="66"/>
      <c r="Z2745" s="66"/>
      <c r="AA2745" s="65" t="s">
        <v>14382</v>
      </c>
      <c r="AQ2745" s="64">
        <v>172.6</v>
      </c>
      <c r="AV2745" s="66"/>
      <c r="AX2745" s="66"/>
      <c r="AY2745" s="67" t="s">
        <v>17142</v>
      </c>
      <c r="BC2745" s="66"/>
      <c r="BE2745" s="66"/>
    </row>
    <row r="2746" spans="1:58">
      <c r="A2746" s="9" t="str">
        <f t="shared" si="132"/>
        <v>2026-01</v>
      </c>
      <c r="B2746" s="9" t="str">
        <f>_xlfn.XLOOKUP(I2746,过机服务商重量差!A:A,过机服务商重量差!G:G)</f>
        <v>帅时莹</v>
      </c>
      <c r="C2746" s="9" t="str">
        <f>IF(N2746="FBA","主营产品",IF(N2746="专线","专线",LOOKUP(1,0/((G2746&gt;=提成标准!D:D)*(G2746&lt;提成标准!E:E)),提成标准!C:C)))</f>
        <v>快递大货</v>
      </c>
      <c r="D2746" s="9">
        <f t="shared" si="133"/>
        <v>45</v>
      </c>
      <c r="E2746" s="9">
        <f>_xlfn.XLOOKUP(C2746,提成标准!C:C,提成标准!H:H,"")</f>
        <v>0.1</v>
      </c>
      <c r="F2746" s="9">
        <f t="shared" si="134"/>
        <v>4.5</v>
      </c>
      <c r="G2746" s="9">
        <f>_xlfn.XLOOKUP(I2746,过机服务商重量差!A:A,过机服务商重量差!L:L)</f>
        <v>45</v>
      </c>
      <c r="H2746" s="9" t="str">
        <f ca="1">IFERROR(LOOKUP(1,0/((B2746=名单!B:B)*(VALUE(AY2746)&gt;=名单!E:E)*(VALUE(AY2746)&lt;=名单!G:G)*(AA2746="正常走货")),名单!H:H),"否")</f>
        <v>否</v>
      </c>
      <c r="I2746" s="64" t="s">
        <v>8268</v>
      </c>
      <c r="J2746" s="64" t="s">
        <v>8270</v>
      </c>
      <c r="L2746" s="65" t="s">
        <v>432</v>
      </c>
      <c r="N2746" s="64" t="s">
        <v>18</v>
      </c>
      <c r="O2746" s="66"/>
      <c r="P2746" s="66"/>
      <c r="T2746" s="66"/>
      <c r="U2746" s="65" t="s">
        <v>191</v>
      </c>
      <c r="V2746" s="65" t="s">
        <v>14413</v>
      </c>
      <c r="W2746" s="66"/>
      <c r="Y2746" s="66"/>
      <c r="Z2746" s="66"/>
      <c r="AA2746" s="65" t="s">
        <v>14382</v>
      </c>
      <c r="AQ2746" s="64">
        <v>846</v>
      </c>
      <c r="AU2746" s="66"/>
      <c r="AV2746" s="66"/>
      <c r="AW2746" s="66"/>
      <c r="AX2746" s="66"/>
      <c r="AY2746" s="67" t="s">
        <v>17143</v>
      </c>
      <c r="BC2746" s="66"/>
      <c r="BE2746" s="66"/>
    </row>
    <row r="2747" spans="1:58">
      <c r="A2747" s="9" t="str">
        <f t="shared" ref="A2747:A2810" si="135">MID(AY2747,1,7)</f>
        <v>2026-01</v>
      </c>
      <c r="B2747" s="9" t="str">
        <f>_xlfn.XLOOKUP(I2747,过机服务商重量差!A:A,过机服务商重量差!G:G)</f>
        <v>风清扬</v>
      </c>
      <c r="C2747" s="9" t="str">
        <f>IF(N2747="FBA","主营产品",IF(N2747="专线","专线",LOOKUP(1,0/((G2747&gt;=提成标准!D:D)*(G2747&lt;提成标准!E:E)),提成标准!C:C)))</f>
        <v>快递大货</v>
      </c>
      <c r="D2747" s="9">
        <f t="shared" si="133"/>
        <v>159</v>
      </c>
      <c r="E2747" s="9">
        <f>_xlfn.XLOOKUP(C2747,提成标准!C:C,提成标准!H:H,"")</f>
        <v>0.1</v>
      </c>
      <c r="F2747" s="9">
        <f t="shared" si="134"/>
        <v>15.9</v>
      </c>
      <c r="G2747" s="9">
        <f>_xlfn.XLOOKUP(I2747,过机服务商重量差!A:A,过机服务商重量差!L:L)</f>
        <v>159</v>
      </c>
      <c r="H2747" s="9" t="str">
        <f ca="1">IFERROR(LOOKUP(1,0/((B2747=名单!B:B)*(VALUE(AY2747)&gt;=名单!E:E)*(VALUE(AY2747)&lt;=名单!G:G)*(AA2747="正常走货")),名单!H:H),"否")</f>
        <v>否</v>
      </c>
      <c r="I2747" s="64" t="s">
        <v>8271</v>
      </c>
      <c r="J2747" s="64" t="s">
        <v>8273</v>
      </c>
      <c r="L2747" s="65" t="s">
        <v>144</v>
      </c>
      <c r="N2747" s="64" t="s">
        <v>18</v>
      </c>
      <c r="O2747" s="66"/>
      <c r="P2747" s="66"/>
      <c r="T2747" s="66"/>
      <c r="U2747" s="65" t="s">
        <v>90</v>
      </c>
      <c r="V2747" s="65" t="s">
        <v>14410</v>
      </c>
      <c r="W2747" s="66"/>
      <c r="Y2747" s="66"/>
      <c r="Z2747" s="66"/>
      <c r="AA2747" s="65" t="s">
        <v>14382</v>
      </c>
      <c r="AQ2747" s="64">
        <v>238.5</v>
      </c>
      <c r="AU2747" s="66"/>
      <c r="AV2747" s="66"/>
      <c r="AW2747" s="66"/>
      <c r="AX2747" s="66"/>
      <c r="AY2747" s="67" t="s">
        <v>17144</v>
      </c>
      <c r="BC2747" s="66"/>
      <c r="BE2747" s="66"/>
    </row>
    <row r="2748" spans="1:58">
      <c r="A2748" s="9" t="str">
        <f t="shared" si="135"/>
        <v>2026-01</v>
      </c>
      <c r="B2748" s="9" t="str">
        <f>_xlfn.XLOOKUP(I2748,过机服务商重量差!A:A,过机服务商重量差!G:G)</f>
        <v>玉麒麟</v>
      </c>
      <c r="C2748" s="9" t="str">
        <f>IF(N2748="FBA","主营产品",IF(N2748="专线","专线",LOOKUP(1,0/((G2748&gt;=提成标准!D:D)*(G2748&lt;提成标准!E:E)),提成标准!C:C)))</f>
        <v>快递小货</v>
      </c>
      <c r="D2748" s="9">
        <f t="shared" si="133"/>
        <v>1</v>
      </c>
      <c r="E2748" s="9">
        <f>_xlfn.XLOOKUP(C2748,提成标准!C:C,提成标准!H:H,"")</f>
        <v>2</v>
      </c>
      <c r="F2748" s="9">
        <f t="shared" si="134"/>
        <v>2</v>
      </c>
      <c r="G2748" s="9">
        <f>_xlfn.XLOOKUP(I2748,过机服务商重量差!A:A,过机服务商重量差!L:L)</f>
        <v>10.5</v>
      </c>
      <c r="H2748" s="9" t="str">
        <f ca="1">IFERROR(LOOKUP(1,0/((B2748=名单!B:B)*(VALUE(AY2748)&gt;=名单!E:E)*(VALUE(AY2748)&lt;=名单!G:G)*(AA2748="正常走货")),名单!H:H),"否")</f>
        <v>否</v>
      </c>
      <c r="I2748" s="64" t="s">
        <v>8274</v>
      </c>
      <c r="J2748" s="64" t="s">
        <v>36</v>
      </c>
      <c r="L2748" s="65" t="s">
        <v>17</v>
      </c>
      <c r="N2748" s="64" t="s">
        <v>18</v>
      </c>
      <c r="O2748" s="66"/>
      <c r="P2748" s="66"/>
      <c r="T2748" s="66"/>
      <c r="U2748" s="65" t="s">
        <v>79</v>
      </c>
      <c r="V2748" s="65" t="s">
        <v>14381</v>
      </c>
      <c r="W2748" s="66"/>
      <c r="Y2748" s="66"/>
      <c r="Z2748" s="66"/>
      <c r="AA2748" s="65" t="s">
        <v>14437</v>
      </c>
      <c r="AQ2748" s="64">
        <v>0</v>
      </c>
      <c r="AV2748" s="66"/>
      <c r="AW2748" s="66"/>
      <c r="AX2748" s="66"/>
      <c r="AY2748" s="67" t="s">
        <v>17145</v>
      </c>
      <c r="BE2748" s="66"/>
    </row>
    <row r="2749" spans="1:58">
      <c r="A2749" s="9" t="str">
        <f t="shared" si="135"/>
        <v>2026-01</v>
      </c>
      <c r="B2749" s="9" t="str">
        <f>_xlfn.XLOOKUP(I2749,过机服务商重量差!A:A,过机服务商重量差!G:G)</f>
        <v>玉麒麟</v>
      </c>
      <c r="C2749" s="9" t="str">
        <f>IF(N2749="FBA","主营产品",IF(N2749="专线","专线",LOOKUP(1,0/((G2749&gt;=提成标准!D:D)*(G2749&lt;提成标准!E:E)),提成标准!C:C)))</f>
        <v>快递小货</v>
      </c>
      <c r="D2749" s="9">
        <f t="shared" ref="D2749:D2812" si="136">IF(C2749="快递小货",1,IF(C2749="主营产品",0,G2749))</f>
        <v>1</v>
      </c>
      <c r="E2749" s="9">
        <f>_xlfn.XLOOKUP(C2749,提成标准!C:C,提成标准!H:H,"")</f>
        <v>2</v>
      </c>
      <c r="F2749" s="9">
        <f t="shared" ref="F2749:F2812" si="137">D2749*E2749</f>
        <v>2</v>
      </c>
      <c r="G2749" s="9">
        <f>_xlfn.XLOOKUP(I2749,过机服务商重量差!A:A,过机服务商重量差!L:L)</f>
        <v>0.5</v>
      </c>
      <c r="H2749" s="9" t="str">
        <f ca="1">IFERROR(LOOKUP(1,0/((B2749=名单!B:B)*(VALUE(AY2749)&gt;=名单!E:E)*(VALUE(AY2749)&lt;=名单!G:G)*(AA2749="正常走货")),名单!H:H),"否")</f>
        <v>否</v>
      </c>
      <c r="I2749" s="64" t="s">
        <v>8276</v>
      </c>
      <c r="J2749" s="64" t="s">
        <v>8278</v>
      </c>
      <c r="L2749" s="65" t="s">
        <v>17</v>
      </c>
      <c r="N2749" s="64" t="s">
        <v>18</v>
      </c>
      <c r="O2749" s="66"/>
      <c r="P2749" s="66"/>
      <c r="T2749" s="66"/>
      <c r="U2749" s="65" t="s">
        <v>79</v>
      </c>
      <c r="V2749" s="65" t="s">
        <v>14381</v>
      </c>
      <c r="W2749" s="66"/>
      <c r="Y2749" s="66"/>
      <c r="Z2749" s="66"/>
      <c r="AA2749" s="65" t="s">
        <v>14382</v>
      </c>
      <c r="AQ2749" s="64">
        <v>159.6</v>
      </c>
      <c r="AV2749" s="66"/>
      <c r="AX2749" s="66"/>
      <c r="AY2749" s="67" t="s">
        <v>17146</v>
      </c>
      <c r="BE2749" s="66"/>
    </row>
    <row r="2750" spans="1:58">
      <c r="A2750" s="9" t="str">
        <f t="shared" si="135"/>
        <v>2026-01</v>
      </c>
      <c r="B2750" s="9" t="str">
        <f>_xlfn.XLOOKUP(I2750,过机服务商重量差!A:A,过机服务商重量差!G:G)</f>
        <v>玉麒麟</v>
      </c>
      <c r="C2750" s="9" t="str">
        <f>IF(N2750="FBA","主营产品",IF(N2750="专线","专线",LOOKUP(1,0/((G2750&gt;=提成标准!D:D)*(G2750&lt;提成标准!E:E)),提成标准!C:C)))</f>
        <v>快递小货</v>
      </c>
      <c r="D2750" s="9">
        <f t="shared" si="136"/>
        <v>1</v>
      </c>
      <c r="E2750" s="9">
        <f>_xlfn.XLOOKUP(C2750,提成标准!C:C,提成标准!H:H,"")</f>
        <v>2</v>
      </c>
      <c r="F2750" s="9">
        <f t="shared" si="137"/>
        <v>2</v>
      </c>
      <c r="G2750" s="9">
        <f>_xlfn.XLOOKUP(I2750,过机服务商重量差!A:A,过机服务商重量差!L:L)</f>
        <v>0.5</v>
      </c>
      <c r="H2750" s="9" t="str">
        <f ca="1">IFERROR(LOOKUP(1,0/((B2750=名单!B:B)*(VALUE(AY2750)&gt;=名单!E:E)*(VALUE(AY2750)&lt;=名单!G:G)*(AA2750="正常走货")),名单!H:H),"否")</f>
        <v>否</v>
      </c>
      <c r="I2750" s="64" t="s">
        <v>8279</v>
      </c>
      <c r="J2750" s="64" t="s">
        <v>36</v>
      </c>
      <c r="L2750" s="65" t="s">
        <v>17</v>
      </c>
      <c r="N2750" s="64" t="s">
        <v>18</v>
      </c>
      <c r="O2750" s="66"/>
      <c r="P2750" s="66"/>
      <c r="T2750" s="66"/>
      <c r="U2750" s="65" t="s">
        <v>79</v>
      </c>
      <c r="V2750" s="65" t="s">
        <v>14381</v>
      </c>
      <c r="W2750" s="66"/>
      <c r="Y2750" s="66"/>
      <c r="Z2750" s="66"/>
      <c r="AA2750" s="65" t="s">
        <v>14382</v>
      </c>
      <c r="AQ2750" s="64">
        <v>57.78</v>
      </c>
      <c r="AU2750" s="66"/>
      <c r="AV2750" s="66"/>
      <c r="AW2750" s="66"/>
      <c r="AX2750" s="66"/>
      <c r="AY2750" s="67" t="s">
        <v>17147</v>
      </c>
      <c r="BE2750" s="66"/>
    </row>
    <row r="2751" spans="1:58">
      <c r="A2751" s="9" t="str">
        <f t="shared" si="135"/>
        <v>2026-01</v>
      </c>
      <c r="B2751" s="9" t="str">
        <f>_xlfn.XLOOKUP(I2751,过机服务商重量差!A:A,过机服务商重量差!G:G)</f>
        <v>帅时莹</v>
      </c>
      <c r="C2751" s="9" t="str">
        <f>IF(N2751="FBA","主营产品",IF(N2751="专线","专线",LOOKUP(1,0/((G2751&gt;=提成标准!D:D)*(G2751&lt;提成标准!E:E)),提成标准!C:C)))</f>
        <v>快递大货</v>
      </c>
      <c r="D2751" s="9">
        <f t="shared" si="136"/>
        <v>78</v>
      </c>
      <c r="E2751" s="9">
        <f>_xlfn.XLOOKUP(C2751,提成标准!C:C,提成标准!H:H,"")</f>
        <v>0.1</v>
      </c>
      <c r="F2751" s="9">
        <f t="shared" si="137"/>
        <v>7.8</v>
      </c>
      <c r="G2751" s="9">
        <f>_xlfn.XLOOKUP(I2751,过机服务商重量差!A:A,过机服务商重量差!L:L)</f>
        <v>78</v>
      </c>
      <c r="H2751" s="9" t="str">
        <f ca="1">IFERROR(LOOKUP(1,0/((B2751=名单!B:B)*(VALUE(AY2751)&gt;=名单!E:E)*(VALUE(AY2751)&lt;=名单!G:G)*(AA2751="正常走货")),名单!H:H),"否")</f>
        <v>否</v>
      </c>
      <c r="I2751" s="64" t="s">
        <v>8281</v>
      </c>
      <c r="J2751" s="64" t="s">
        <v>8283</v>
      </c>
      <c r="L2751" s="65" t="s">
        <v>97</v>
      </c>
      <c r="N2751" s="64" t="s">
        <v>18</v>
      </c>
      <c r="O2751" s="66"/>
      <c r="P2751" s="66"/>
      <c r="T2751" s="66"/>
      <c r="U2751" s="65" t="s">
        <v>535</v>
      </c>
      <c r="V2751" s="65" t="s">
        <v>14413</v>
      </c>
      <c r="W2751" s="66"/>
      <c r="Y2751" s="66"/>
      <c r="Z2751" s="66"/>
      <c r="AA2751" s="65" t="s">
        <v>14382</v>
      </c>
      <c r="AQ2751" s="64">
        <v>206</v>
      </c>
      <c r="AV2751" s="66"/>
      <c r="AX2751" s="66"/>
      <c r="AY2751" s="67" t="s">
        <v>17148</v>
      </c>
      <c r="BE2751" s="66"/>
    </row>
    <row r="2752" spans="1:58">
      <c r="A2752" s="9" t="str">
        <f t="shared" si="135"/>
        <v>2026-01</v>
      </c>
      <c r="B2752" s="9" t="str">
        <f>_xlfn.XLOOKUP(I2752,过机服务商重量差!A:A,过机服务商重量差!G:G)</f>
        <v>玉麒麟</v>
      </c>
      <c r="C2752" s="9" t="str">
        <f>IF(N2752="FBA","主营产品",IF(N2752="专线","专线",LOOKUP(1,0/((G2752&gt;=提成标准!D:D)*(G2752&lt;提成标准!E:E)),提成标准!C:C)))</f>
        <v>快递小货</v>
      </c>
      <c r="D2752" s="9">
        <f t="shared" si="136"/>
        <v>1</v>
      </c>
      <c r="E2752" s="9">
        <f>_xlfn.XLOOKUP(C2752,提成标准!C:C,提成标准!H:H,"")</f>
        <v>2</v>
      </c>
      <c r="F2752" s="9">
        <f t="shared" si="137"/>
        <v>2</v>
      </c>
      <c r="G2752" s="9">
        <f>_xlfn.XLOOKUP(I2752,过机服务商重量差!A:A,过机服务商重量差!L:L)</f>
        <v>8</v>
      </c>
      <c r="H2752" s="9" t="str">
        <f ca="1">IFERROR(LOOKUP(1,0/((B2752=名单!B:B)*(VALUE(AY2752)&gt;=名单!E:E)*(VALUE(AY2752)&lt;=名单!G:G)*(AA2752="正常走货")),名单!H:H),"否")</f>
        <v>否</v>
      </c>
      <c r="I2752" s="64" t="s">
        <v>8284</v>
      </c>
      <c r="J2752" s="64" t="s">
        <v>8286</v>
      </c>
      <c r="L2752" s="65" t="s">
        <v>17</v>
      </c>
      <c r="N2752" s="64" t="s">
        <v>18</v>
      </c>
      <c r="O2752" s="66"/>
      <c r="P2752" s="66"/>
      <c r="T2752" s="66"/>
      <c r="U2752" s="65" t="s">
        <v>161</v>
      </c>
      <c r="V2752" s="65" t="s">
        <v>14381</v>
      </c>
      <c r="W2752" s="66"/>
      <c r="Y2752" s="66"/>
      <c r="Z2752" s="66"/>
      <c r="AA2752" s="65" t="s">
        <v>14382</v>
      </c>
      <c r="AQ2752" s="64">
        <v>144.8</v>
      </c>
      <c r="AU2752" s="66"/>
      <c r="AV2752" s="66"/>
      <c r="AW2752" s="66"/>
      <c r="AX2752" s="66"/>
      <c r="AY2752" s="67" t="s">
        <v>17149</v>
      </c>
      <c r="BE2752" s="66"/>
    </row>
    <row r="2753" spans="1:58">
      <c r="A2753" s="9" t="str">
        <f t="shared" si="135"/>
        <v>2026-01</v>
      </c>
      <c r="B2753" s="9" t="str">
        <f>_xlfn.XLOOKUP(I2753,过机服务商重量差!A:A,过机服务商重量差!G:G)</f>
        <v>007</v>
      </c>
      <c r="C2753" s="9" t="str">
        <f>IF(N2753="FBA","主营产品",IF(N2753="专线","专线",LOOKUP(1,0/((G2753&gt;=提成标准!D:D)*(G2753&lt;提成标准!E:E)),提成标准!C:C)))</f>
        <v>快递大货</v>
      </c>
      <c r="D2753" s="9">
        <f t="shared" si="136"/>
        <v>326</v>
      </c>
      <c r="E2753" s="9">
        <f>_xlfn.XLOOKUP(C2753,提成标准!C:C,提成标准!H:H,"")</f>
        <v>0.1</v>
      </c>
      <c r="F2753" s="9">
        <f t="shared" si="137"/>
        <v>32.6</v>
      </c>
      <c r="G2753" s="9">
        <f>_xlfn.XLOOKUP(I2753,过机服务商重量差!A:A,过机服务商重量差!L:L)</f>
        <v>326</v>
      </c>
      <c r="H2753" s="9" t="str">
        <f ca="1">IFERROR(LOOKUP(1,0/((B2753=名单!B:B)*(VALUE(AY2753)&gt;=名单!E:E)*(VALUE(AY2753)&lt;=名单!G:G)*(AA2753="正常走货")),名单!H:H),"否")</f>
        <v>否</v>
      </c>
      <c r="I2753" s="64" t="s">
        <v>8287</v>
      </c>
      <c r="J2753" s="64" t="s">
        <v>8289</v>
      </c>
      <c r="L2753" s="65" t="s">
        <v>168</v>
      </c>
      <c r="N2753" s="65" t="s">
        <v>18</v>
      </c>
      <c r="O2753" s="66"/>
      <c r="P2753" s="66"/>
      <c r="T2753" s="66"/>
      <c r="U2753" s="65" t="s">
        <v>145</v>
      </c>
      <c r="V2753" s="65" t="s">
        <v>14410</v>
      </c>
      <c r="W2753" s="66"/>
      <c r="Y2753" s="66"/>
      <c r="Z2753" s="66"/>
      <c r="AA2753" s="65" t="s">
        <v>14382</v>
      </c>
      <c r="AQ2753" s="64">
        <v>4075</v>
      </c>
      <c r="AU2753" s="66"/>
      <c r="AV2753" s="66"/>
      <c r="AW2753" s="66"/>
      <c r="AX2753" s="66"/>
      <c r="AY2753" s="67" t="s">
        <v>17150</v>
      </c>
      <c r="BE2753" s="66"/>
    </row>
    <row r="2754" spans="1:58">
      <c r="A2754" s="9" t="str">
        <f t="shared" si="135"/>
        <v>2026-01</v>
      </c>
      <c r="B2754" s="9" t="str">
        <f>_xlfn.XLOOKUP(I2754,过机服务商重量差!A:A,过机服务商重量差!G:G)</f>
        <v>风清扬</v>
      </c>
      <c r="C2754" s="9" t="str">
        <f>IF(N2754="FBA","主营产品",IF(N2754="专线","专线",LOOKUP(1,0/((G2754&gt;=提成标准!D:D)*(G2754&lt;提成标准!E:E)),提成标准!C:C)))</f>
        <v>快递大货</v>
      </c>
      <c r="D2754" s="9">
        <f t="shared" si="136"/>
        <v>77</v>
      </c>
      <c r="E2754" s="9">
        <f>_xlfn.XLOOKUP(C2754,提成标准!C:C,提成标准!H:H,"")</f>
        <v>0.1</v>
      </c>
      <c r="F2754" s="9">
        <f t="shared" si="137"/>
        <v>7.7</v>
      </c>
      <c r="G2754" s="9">
        <f>_xlfn.XLOOKUP(I2754,过机服务商重量差!A:A,过机服务商重量差!L:L)</f>
        <v>77</v>
      </c>
      <c r="H2754" s="9" t="str">
        <f ca="1">IFERROR(LOOKUP(1,0/((B2754=名单!B:B)*(VALUE(AY2754)&gt;=名单!E:E)*(VALUE(AY2754)&lt;=名单!G:G)*(AA2754="正常走货")),名单!H:H),"否")</f>
        <v>否</v>
      </c>
      <c r="I2754" s="64" t="s">
        <v>8290</v>
      </c>
      <c r="J2754" s="64" t="s">
        <v>8292</v>
      </c>
      <c r="L2754" s="65" t="s">
        <v>967</v>
      </c>
      <c r="N2754" s="64" t="s">
        <v>18</v>
      </c>
      <c r="O2754" s="66"/>
      <c r="P2754" s="66"/>
      <c r="T2754" s="66"/>
      <c r="U2754" s="65" t="s">
        <v>292</v>
      </c>
      <c r="V2754" s="65" t="s">
        <v>14413</v>
      </c>
      <c r="W2754" s="66"/>
      <c r="Y2754" s="66"/>
      <c r="Z2754" s="66"/>
      <c r="AA2754" s="65" t="s">
        <v>14382</v>
      </c>
      <c r="AQ2754" s="64">
        <v>385</v>
      </c>
      <c r="AV2754" s="66"/>
      <c r="AW2754" s="66"/>
      <c r="AX2754" s="66"/>
      <c r="AY2754" s="67" t="s">
        <v>17151</v>
      </c>
      <c r="BE2754" s="66"/>
    </row>
    <row r="2755" spans="1:58">
      <c r="A2755" s="9" t="str">
        <f t="shared" si="135"/>
        <v>2026-01</v>
      </c>
      <c r="B2755" s="9" t="str">
        <f>_xlfn.XLOOKUP(I2755,过机服务商重量差!A:A,过机服务商重量差!G:G)</f>
        <v>007</v>
      </c>
      <c r="C2755" s="9" t="str">
        <f>IF(N2755="FBA","主营产品",IF(N2755="专线","专线",LOOKUP(1,0/((G2755&gt;=提成标准!D:D)*(G2755&lt;提成标准!E:E)),提成标准!C:C)))</f>
        <v>快递大货</v>
      </c>
      <c r="D2755" s="9">
        <f t="shared" si="136"/>
        <v>124</v>
      </c>
      <c r="E2755" s="9">
        <f>_xlfn.XLOOKUP(C2755,提成标准!C:C,提成标准!H:H,"")</f>
        <v>0.1</v>
      </c>
      <c r="F2755" s="9">
        <f t="shared" si="137"/>
        <v>12.4</v>
      </c>
      <c r="G2755" s="9">
        <f>_xlfn.XLOOKUP(I2755,过机服务商重量差!A:A,过机服务商重量差!L:L)</f>
        <v>124</v>
      </c>
      <c r="H2755" s="9" t="str">
        <f ca="1">IFERROR(LOOKUP(1,0/((B2755=名单!B:B)*(VALUE(AY2755)&gt;=名单!E:E)*(VALUE(AY2755)&lt;=名单!G:G)*(AA2755="正常走货")),名单!H:H),"否")</f>
        <v>否</v>
      </c>
      <c r="I2755" s="64" t="s">
        <v>8293</v>
      </c>
      <c r="J2755" s="64" t="s">
        <v>8295</v>
      </c>
      <c r="L2755" s="65" t="s">
        <v>266</v>
      </c>
      <c r="N2755" s="64" t="s">
        <v>18</v>
      </c>
      <c r="O2755" s="66"/>
      <c r="P2755" s="66"/>
      <c r="T2755" s="66"/>
      <c r="U2755" s="65" t="s">
        <v>187</v>
      </c>
      <c r="V2755" s="65" t="s">
        <v>14413</v>
      </c>
      <c r="W2755" s="66"/>
      <c r="Y2755" s="66"/>
      <c r="Z2755" s="66"/>
      <c r="AA2755" s="65" t="s">
        <v>14382</v>
      </c>
      <c r="AQ2755" s="64">
        <v>1066.4</v>
      </c>
      <c r="AV2755" s="66"/>
      <c r="AX2755" s="66"/>
      <c r="AY2755" s="67" t="s">
        <v>17152</v>
      </c>
      <c r="BE2755" s="66"/>
    </row>
    <row r="2756" spans="1:58">
      <c r="A2756" s="9" t="str">
        <f t="shared" si="135"/>
        <v>2026-01</v>
      </c>
      <c r="B2756" s="9" t="str">
        <f>_xlfn.XLOOKUP(I2756,过机服务商重量差!A:A,过机服务商重量差!G:G)</f>
        <v>玉麒麟</v>
      </c>
      <c r="C2756" s="9" t="str">
        <f>IF(N2756="FBA","主营产品",IF(N2756="专线","专线",LOOKUP(1,0/((G2756&gt;=提成标准!D:D)*(G2756&lt;提成标准!E:E)),提成标准!C:C)))</f>
        <v>快递小货</v>
      </c>
      <c r="D2756" s="9">
        <f t="shared" si="136"/>
        <v>1</v>
      </c>
      <c r="E2756" s="9">
        <f>_xlfn.XLOOKUP(C2756,提成标准!C:C,提成标准!H:H,"")</f>
        <v>2</v>
      </c>
      <c r="F2756" s="9">
        <f t="shared" si="137"/>
        <v>2</v>
      </c>
      <c r="G2756" s="9">
        <f>_xlfn.XLOOKUP(I2756,过机服务商重量差!A:A,过机服务商重量差!L:L)</f>
        <v>5</v>
      </c>
      <c r="H2756" s="9" t="str">
        <f ca="1">IFERROR(LOOKUP(1,0/((B2756=名单!B:B)*(VALUE(AY2756)&gt;=名单!E:E)*(VALUE(AY2756)&lt;=名单!G:G)*(AA2756="正常走货")),名单!H:H),"否")</f>
        <v>否</v>
      </c>
      <c r="I2756" s="64" t="s">
        <v>8296</v>
      </c>
      <c r="J2756" s="64" t="s">
        <v>8298</v>
      </c>
      <c r="L2756" s="65" t="s">
        <v>17</v>
      </c>
      <c r="N2756" s="64" t="s">
        <v>18</v>
      </c>
      <c r="O2756" s="66"/>
      <c r="P2756" s="66"/>
      <c r="T2756" s="66"/>
      <c r="U2756" s="65" t="s">
        <v>454</v>
      </c>
      <c r="V2756" s="65" t="s">
        <v>14410</v>
      </c>
      <c r="W2756" s="66"/>
      <c r="Y2756" s="66"/>
      <c r="Z2756" s="66"/>
      <c r="AA2756" s="65" t="s">
        <v>14382</v>
      </c>
      <c r="AQ2756" s="64">
        <v>111.6</v>
      </c>
      <c r="AU2756" s="66"/>
      <c r="AV2756" s="66"/>
      <c r="AW2756" s="66"/>
      <c r="AX2756" s="66"/>
      <c r="AY2756" s="67" t="s">
        <v>17153</v>
      </c>
      <c r="BC2756" s="66"/>
      <c r="BE2756" s="66"/>
    </row>
    <row r="2757" spans="1:58">
      <c r="A2757" s="9" t="str">
        <f t="shared" si="135"/>
        <v>2026-01</v>
      </c>
      <c r="B2757" s="9" t="str">
        <f>_xlfn.XLOOKUP(I2757,过机服务商重量差!A:A,过机服务商重量差!G:G)</f>
        <v>玉麒麟</v>
      </c>
      <c r="C2757" s="9" t="str">
        <f>IF(N2757="FBA","主营产品",IF(N2757="专线","专线",LOOKUP(1,0/((G2757&gt;=提成标准!D:D)*(G2757&lt;提成标准!E:E)),提成标准!C:C)))</f>
        <v>快递小货</v>
      </c>
      <c r="D2757" s="9">
        <f t="shared" si="136"/>
        <v>1</v>
      </c>
      <c r="E2757" s="9">
        <f>_xlfn.XLOOKUP(C2757,提成标准!C:C,提成标准!H:H,"")</f>
        <v>2</v>
      </c>
      <c r="F2757" s="9">
        <f t="shared" si="137"/>
        <v>2</v>
      </c>
      <c r="G2757" s="9">
        <f>_xlfn.XLOOKUP(I2757,过机服务商重量差!A:A,过机服务商重量差!L:L)</f>
        <v>6</v>
      </c>
      <c r="H2757" s="9" t="str">
        <f ca="1">IFERROR(LOOKUP(1,0/((B2757=名单!B:B)*(VALUE(AY2757)&gt;=名单!E:E)*(VALUE(AY2757)&lt;=名单!G:G)*(AA2757="正常走货")),名单!H:H),"否")</f>
        <v>否</v>
      </c>
      <c r="I2757" s="64" t="s">
        <v>8299</v>
      </c>
      <c r="J2757" s="64" t="s">
        <v>8301</v>
      </c>
      <c r="L2757" s="65" t="s">
        <v>17</v>
      </c>
      <c r="N2757" s="64" t="s">
        <v>18</v>
      </c>
      <c r="O2757" s="66"/>
      <c r="P2757" s="66"/>
      <c r="T2757" s="66"/>
      <c r="U2757" s="65" t="s">
        <v>454</v>
      </c>
      <c r="V2757" s="65" t="s">
        <v>14410</v>
      </c>
      <c r="W2757" s="66"/>
      <c r="Y2757" s="66"/>
      <c r="Z2757" s="66"/>
      <c r="AA2757" s="65" t="s">
        <v>14382</v>
      </c>
      <c r="AQ2757" s="64">
        <v>82</v>
      </c>
      <c r="AU2757" s="66"/>
      <c r="AV2757" s="66"/>
      <c r="AW2757" s="66"/>
      <c r="AX2757" s="66"/>
      <c r="AY2757" s="67" t="s">
        <v>17154</v>
      </c>
      <c r="BC2757" s="66"/>
      <c r="BE2757" s="66"/>
    </row>
    <row r="2758" spans="1:58">
      <c r="A2758" s="9" t="str">
        <f t="shared" si="135"/>
        <v>2026-01</v>
      </c>
      <c r="B2758" s="9" t="str">
        <f>_xlfn.XLOOKUP(I2758,过机服务商重量差!A:A,过机服务商重量差!G:G)</f>
        <v>玉麒麟</v>
      </c>
      <c r="C2758" s="9" t="str">
        <f>IF(N2758="FBA","主营产品",IF(N2758="专线","专线",LOOKUP(1,0/((G2758&gt;=提成标准!D:D)*(G2758&lt;提成标准!E:E)),提成标准!C:C)))</f>
        <v>快递小货</v>
      </c>
      <c r="D2758" s="9">
        <f t="shared" si="136"/>
        <v>1</v>
      </c>
      <c r="E2758" s="9">
        <f>_xlfn.XLOOKUP(C2758,提成标准!C:C,提成标准!H:H,"")</f>
        <v>2</v>
      </c>
      <c r="F2758" s="9">
        <f t="shared" si="137"/>
        <v>2</v>
      </c>
      <c r="G2758" s="9">
        <f>_xlfn.XLOOKUP(I2758,过机服务商重量差!A:A,过机服务商重量差!L:L)</f>
        <v>7.5</v>
      </c>
      <c r="H2758" s="9" t="str">
        <f ca="1">IFERROR(LOOKUP(1,0/((B2758=名单!B:B)*(VALUE(AY2758)&gt;=名单!E:E)*(VALUE(AY2758)&lt;=名单!G:G)*(AA2758="正常走货")),名单!H:H),"否")</f>
        <v>否</v>
      </c>
      <c r="I2758" s="64" t="s">
        <v>8302</v>
      </c>
      <c r="J2758" s="64" t="s">
        <v>8304</v>
      </c>
      <c r="L2758" s="65" t="s">
        <v>17</v>
      </c>
      <c r="N2758" s="64" t="s">
        <v>18</v>
      </c>
      <c r="O2758" s="66"/>
      <c r="P2758" s="66"/>
      <c r="T2758" s="66"/>
      <c r="U2758" s="65" t="s">
        <v>454</v>
      </c>
      <c r="V2758" s="65" t="s">
        <v>14410</v>
      </c>
      <c r="W2758" s="66"/>
      <c r="Y2758" s="66"/>
      <c r="Z2758" s="66"/>
      <c r="AA2758" s="65" t="s">
        <v>14382</v>
      </c>
      <c r="AQ2758" s="64">
        <v>111.4</v>
      </c>
      <c r="AU2758" s="66"/>
      <c r="AV2758" s="66"/>
      <c r="AW2758" s="66"/>
      <c r="AX2758" s="66"/>
      <c r="AY2758" s="67" t="s">
        <v>17155</v>
      </c>
      <c r="BC2758" s="66"/>
      <c r="BE2758" s="66"/>
    </row>
    <row r="2759" spans="1:58">
      <c r="A2759" s="9" t="str">
        <f t="shared" si="135"/>
        <v>2026-01</v>
      </c>
      <c r="B2759" s="9" t="str">
        <f>_xlfn.XLOOKUP(I2759,过机服务商重量差!A:A,过机服务商重量差!G:G)</f>
        <v>玉麒麟</v>
      </c>
      <c r="C2759" s="9" t="str">
        <f>IF(N2759="FBA","主营产品",IF(N2759="专线","专线",LOOKUP(1,0/((G2759&gt;=提成标准!D:D)*(G2759&lt;提成标准!E:E)),提成标准!C:C)))</f>
        <v>快递小货</v>
      </c>
      <c r="D2759" s="9">
        <f t="shared" si="136"/>
        <v>1</v>
      </c>
      <c r="E2759" s="9">
        <f>_xlfn.XLOOKUP(C2759,提成标准!C:C,提成标准!H:H,"")</f>
        <v>2</v>
      </c>
      <c r="F2759" s="9">
        <f t="shared" si="137"/>
        <v>2</v>
      </c>
      <c r="G2759" s="9">
        <f>_xlfn.XLOOKUP(I2759,过机服务商重量差!A:A,过机服务商重量差!L:L)</f>
        <v>5</v>
      </c>
      <c r="H2759" s="9" t="str">
        <f ca="1">IFERROR(LOOKUP(1,0/((B2759=名单!B:B)*(VALUE(AY2759)&gt;=名单!E:E)*(VALUE(AY2759)&lt;=名单!G:G)*(AA2759="正常走货")),名单!H:H),"否")</f>
        <v>否</v>
      </c>
      <c r="I2759" s="64" t="s">
        <v>8305</v>
      </c>
      <c r="J2759" s="64" t="s">
        <v>8307</v>
      </c>
      <c r="L2759" s="65" t="s">
        <v>17</v>
      </c>
      <c r="N2759" s="64" t="s">
        <v>18</v>
      </c>
      <c r="O2759" s="66"/>
      <c r="P2759" s="66"/>
      <c r="T2759" s="66"/>
      <c r="U2759" s="65" t="s">
        <v>454</v>
      </c>
      <c r="V2759" s="65" t="s">
        <v>14410</v>
      </c>
      <c r="W2759" s="66"/>
      <c r="Y2759" s="66"/>
      <c r="Z2759" s="66"/>
      <c r="AA2759" s="65" t="s">
        <v>14382</v>
      </c>
      <c r="AQ2759" s="64">
        <v>101.6</v>
      </c>
      <c r="AV2759" s="66"/>
      <c r="AX2759" s="66"/>
      <c r="AY2759" s="67" t="s">
        <v>17156</v>
      </c>
      <c r="BC2759" s="66"/>
      <c r="BE2759" s="66"/>
    </row>
    <row r="2760" spans="1:58">
      <c r="A2760" s="9" t="str">
        <f t="shared" si="135"/>
        <v>2026-01</v>
      </c>
      <c r="B2760" s="9" t="str">
        <f>_xlfn.XLOOKUP(I2760,过机服务商重量差!A:A,过机服务商重量差!G:G)</f>
        <v>无崖子</v>
      </c>
      <c r="C2760" s="9" t="str">
        <f>IF(N2760="FBA","主营产品",IF(N2760="专线","专线",LOOKUP(1,0/((G2760&gt;=提成标准!D:D)*(G2760&lt;提成标准!E:E)),提成标准!C:C)))</f>
        <v>快递小货</v>
      </c>
      <c r="D2760" s="9">
        <f t="shared" si="136"/>
        <v>1</v>
      </c>
      <c r="E2760" s="9">
        <f>_xlfn.XLOOKUP(C2760,提成标准!C:C,提成标准!H:H,"")</f>
        <v>2</v>
      </c>
      <c r="F2760" s="9">
        <f t="shared" si="137"/>
        <v>2</v>
      </c>
      <c r="G2760" s="9">
        <f>_xlfn.XLOOKUP(I2760,过机服务商重量差!A:A,过机服务商重量差!L:L)</f>
        <v>8.5</v>
      </c>
      <c r="H2760" s="9" t="str">
        <f ca="1">IFERROR(LOOKUP(1,0/((B2760=名单!B:B)*(VALUE(AY2760)&gt;=名单!E:E)*(VALUE(AY2760)&lt;=名单!G:G)*(AA2760="正常走货")),名单!H:H),"否")</f>
        <v>是</v>
      </c>
      <c r="I2760" s="64" t="s">
        <v>8308</v>
      </c>
      <c r="J2760" s="64" t="s">
        <v>8310</v>
      </c>
      <c r="L2760" s="64" t="s">
        <v>2864</v>
      </c>
      <c r="N2760" s="64" t="s">
        <v>18</v>
      </c>
      <c r="O2760" s="66"/>
      <c r="P2760" s="66"/>
      <c r="T2760" s="66"/>
      <c r="U2760" s="65" t="s">
        <v>454</v>
      </c>
      <c r="V2760" s="65" t="s">
        <v>14410</v>
      </c>
      <c r="W2760" s="66"/>
      <c r="Y2760" s="66"/>
      <c r="Z2760" s="66"/>
      <c r="AA2760" s="65" t="s">
        <v>14382</v>
      </c>
      <c r="AQ2760" s="64">
        <v>-6.89999999999998</v>
      </c>
      <c r="AU2760" s="66"/>
      <c r="AV2760" s="66"/>
      <c r="AX2760" s="66"/>
      <c r="AY2760" s="67" t="s">
        <v>17157</v>
      </c>
      <c r="BE2760" s="66"/>
    </row>
    <row r="2761" spans="1:58">
      <c r="A2761" s="9" t="str">
        <f t="shared" si="135"/>
        <v>2026-01</v>
      </c>
      <c r="B2761" s="9" t="str">
        <f>_xlfn.XLOOKUP(I2761,过机服务商重量差!A:A,过机服务商重量差!G:G)</f>
        <v>玉麒麟</v>
      </c>
      <c r="C2761" s="9" t="str">
        <f>IF(N2761="FBA","主营产品",IF(N2761="专线","专线",LOOKUP(1,0/((G2761&gt;=提成标准!D:D)*(G2761&lt;提成标准!E:E)),提成标准!C:C)))</f>
        <v>快递小货</v>
      </c>
      <c r="D2761" s="9">
        <f t="shared" si="136"/>
        <v>1</v>
      </c>
      <c r="E2761" s="9">
        <f>_xlfn.XLOOKUP(C2761,提成标准!C:C,提成标准!H:H,"")</f>
        <v>2</v>
      </c>
      <c r="F2761" s="9">
        <f t="shared" si="137"/>
        <v>2</v>
      </c>
      <c r="G2761" s="9">
        <f>_xlfn.XLOOKUP(I2761,过机服务商重量差!A:A,过机服务商重量差!L:L)</f>
        <v>7</v>
      </c>
      <c r="H2761" s="9" t="str">
        <f ca="1">IFERROR(LOOKUP(1,0/((B2761=名单!B:B)*(VALUE(AY2761)&gt;=名单!E:E)*(VALUE(AY2761)&lt;=名单!G:G)*(AA2761="正常走货")),名单!H:H),"否")</f>
        <v>否</v>
      </c>
      <c r="I2761" s="64" t="s">
        <v>8311</v>
      </c>
      <c r="J2761" s="64" t="s">
        <v>8313</v>
      </c>
      <c r="L2761" s="65" t="s">
        <v>17</v>
      </c>
      <c r="N2761" s="64" t="s">
        <v>18</v>
      </c>
      <c r="O2761" s="66"/>
      <c r="P2761" s="66"/>
      <c r="T2761" s="66"/>
      <c r="U2761" s="65" t="s">
        <v>454</v>
      </c>
      <c r="V2761" s="65" t="s">
        <v>14410</v>
      </c>
      <c r="W2761" s="66"/>
      <c r="Y2761" s="66"/>
      <c r="Z2761" s="66"/>
      <c r="AA2761" s="65" t="s">
        <v>14382</v>
      </c>
      <c r="AQ2761" s="64">
        <v>82.1</v>
      </c>
      <c r="AU2761" s="66"/>
      <c r="AV2761" s="66"/>
      <c r="AX2761" s="66"/>
      <c r="AY2761" s="67" t="s">
        <v>17158</v>
      </c>
      <c r="BC2761" s="66"/>
      <c r="BE2761" s="66"/>
    </row>
    <row r="2762" spans="1:58">
      <c r="A2762" s="9" t="str">
        <f t="shared" si="135"/>
        <v>2026-01</v>
      </c>
      <c r="B2762" s="9" t="str">
        <f>_xlfn.XLOOKUP(I2762,过机服务商重量差!A:A,过机服务商重量差!G:G)</f>
        <v>玉麒麟</v>
      </c>
      <c r="C2762" s="9" t="str">
        <f>IF(N2762="FBA","主营产品",IF(N2762="专线","专线",LOOKUP(1,0/((G2762&gt;=提成标准!D:D)*(G2762&lt;提成标准!E:E)),提成标准!C:C)))</f>
        <v>快递小货</v>
      </c>
      <c r="D2762" s="9">
        <f t="shared" si="136"/>
        <v>1</v>
      </c>
      <c r="E2762" s="9">
        <f>_xlfn.XLOOKUP(C2762,提成标准!C:C,提成标准!H:H,"")</f>
        <v>2</v>
      </c>
      <c r="F2762" s="9">
        <f t="shared" si="137"/>
        <v>2</v>
      </c>
      <c r="G2762" s="9">
        <f>_xlfn.XLOOKUP(I2762,过机服务商重量差!A:A,过机服务商重量差!L:L)</f>
        <v>5.5</v>
      </c>
      <c r="H2762" s="9" t="str">
        <f ca="1">IFERROR(LOOKUP(1,0/((B2762=名单!B:B)*(VALUE(AY2762)&gt;=名单!E:E)*(VALUE(AY2762)&lt;=名单!G:G)*(AA2762="正常走货")),名单!H:H),"否")</f>
        <v>否</v>
      </c>
      <c r="I2762" s="64" t="s">
        <v>8314</v>
      </c>
      <c r="J2762" s="64" t="s">
        <v>8316</v>
      </c>
      <c r="L2762" s="65" t="s">
        <v>17</v>
      </c>
      <c r="N2762" s="64" t="s">
        <v>18</v>
      </c>
      <c r="O2762" s="66"/>
      <c r="P2762" s="66"/>
      <c r="T2762" s="66"/>
      <c r="U2762" s="65" t="s">
        <v>454</v>
      </c>
      <c r="V2762" s="65" t="s">
        <v>14410</v>
      </c>
      <c r="W2762" s="66"/>
      <c r="Y2762" s="66"/>
      <c r="Z2762" s="66"/>
      <c r="AA2762" s="65" t="s">
        <v>14382</v>
      </c>
      <c r="AQ2762" s="64">
        <v>82</v>
      </c>
      <c r="AV2762" s="66"/>
      <c r="AX2762" s="66"/>
      <c r="AY2762" s="67" t="s">
        <v>17159</v>
      </c>
      <c r="BE2762" s="66"/>
      <c r="BF2762" s="66"/>
    </row>
    <row r="2763" spans="1:58">
      <c r="A2763" s="9" t="str">
        <f t="shared" si="135"/>
        <v>2026-01</v>
      </c>
      <c r="B2763" s="9" t="str">
        <f>_xlfn.XLOOKUP(I2763,过机服务商重量差!A:A,过机服务商重量差!G:G)</f>
        <v>玉麒麟</v>
      </c>
      <c r="C2763" s="9" t="str">
        <f>IF(N2763="FBA","主营产品",IF(N2763="专线","专线",LOOKUP(1,0/((G2763&gt;=提成标准!D:D)*(G2763&lt;提成标准!E:E)),提成标准!C:C)))</f>
        <v>快递小货</v>
      </c>
      <c r="D2763" s="9">
        <f t="shared" si="136"/>
        <v>1</v>
      </c>
      <c r="E2763" s="9">
        <f>_xlfn.XLOOKUP(C2763,提成标准!C:C,提成标准!H:H,"")</f>
        <v>2</v>
      </c>
      <c r="F2763" s="9">
        <f t="shared" si="137"/>
        <v>2</v>
      </c>
      <c r="G2763" s="9">
        <f>_xlfn.XLOOKUP(I2763,过机服务商重量差!A:A,过机服务商重量差!L:L)</f>
        <v>7</v>
      </c>
      <c r="H2763" s="9" t="str">
        <f ca="1">IFERROR(LOOKUP(1,0/((B2763=名单!B:B)*(VALUE(AY2763)&gt;=名单!E:E)*(VALUE(AY2763)&lt;=名单!G:G)*(AA2763="正常走货")),名单!H:H),"否")</f>
        <v>否</v>
      </c>
      <c r="I2763" s="64" t="s">
        <v>8317</v>
      </c>
      <c r="J2763" s="64" t="s">
        <v>8319</v>
      </c>
      <c r="L2763" s="65" t="s">
        <v>17</v>
      </c>
      <c r="N2763" s="64" t="s">
        <v>18</v>
      </c>
      <c r="O2763" s="66"/>
      <c r="P2763" s="66"/>
      <c r="T2763" s="66"/>
      <c r="U2763" s="65" t="s">
        <v>454</v>
      </c>
      <c r="V2763" s="65" t="s">
        <v>14410</v>
      </c>
      <c r="W2763" s="66"/>
      <c r="Y2763" s="66"/>
      <c r="Z2763" s="66"/>
      <c r="AA2763" s="65" t="s">
        <v>14382</v>
      </c>
      <c r="AQ2763" s="64">
        <v>82.1</v>
      </c>
      <c r="AV2763" s="66"/>
      <c r="AW2763" s="66"/>
      <c r="AX2763" s="66"/>
      <c r="AY2763" s="67" t="s">
        <v>17160</v>
      </c>
      <c r="BE2763" s="66"/>
      <c r="BF2763" s="66"/>
    </row>
    <row r="2764" spans="1:58">
      <c r="A2764" s="9" t="str">
        <f t="shared" si="135"/>
        <v>2026-01</v>
      </c>
      <c r="B2764" s="9" t="str">
        <f>_xlfn.XLOOKUP(I2764,过机服务商重量差!A:A,过机服务商重量差!G:G)</f>
        <v>玉麒麟</v>
      </c>
      <c r="C2764" s="9" t="str">
        <f>IF(N2764="FBA","主营产品",IF(N2764="专线","专线",LOOKUP(1,0/((G2764&gt;=提成标准!D:D)*(G2764&lt;提成标准!E:E)),提成标准!C:C)))</f>
        <v>快递小货</v>
      </c>
      <c r="D2764" s="9">
        <f t="shared" si="136"/>
        <v>1</v>
      </c>
      <c r="E2764" s="9">
        <f>_xlfn.XLOOKUP(C2764,提成标准!C:C,提成标准!H:H,"")</f>
        <v>2</v>
      </c>
      <c r="F2764" s="9">
        <f t="shared" si="137"/>
        <v>2</v>
      </c>
      <c r="G2764" s="9">
        <f>_xlfn.XLOOKUP(I2764,过机服务商重量差!A:A,过机服务商重量差!L:L)</f>
        <v>4.5</v>
      </c>
      <c r="H2764" s="9" t="str">
        <f ca="1">IFERROR(LOOKUP(1,0/((B2764=名单!B:B)*(VALUE(AY2764)&gt;=名单!E:E)*(VALUE(AY2764)&lt;=名单!G:G)*(AA2764="正常走货")),名单!H:H),"否")</f>
        <v>否</v>
      </c>
      <c r="I2764" s="64" t="s">
        <v>8320</v>
      </c>
      <c r="J2764" s="64" t="s">
        <v>8322</v>
      </c>
      <c r="L2764" s="65" t="s">
        <v>17</v>
      </c>
      <c r="N2764" s="64" t="s">
        <v>18</v>
      </c>
      <c r="O2764" s="66"/>
      <c r="P2764" s="66"/>
      <c r="T2764" s="66"/>
      <c r="U2764" s="65" t="s">
        <v>454</v>
      </c>
      <c r="V2764" s="65" t="s">
        <v>14410</v>
      </c>
      <c r="W2764" s="66"/>
      <c r="Y2764" s="66"/>
      <c r="Z2764" s="66"/>
      <c r="AA2764" s="65" t="s">
        <v>14382</v>
      </c>
      <c r="AQ2764" s="64">
        <v>62.3</v>
      </c>
      <c r="AV2764" s="66"/>
      <c r="AW2764" s="66"/>
      <c r="AX2764" s="66"/>
      <c r="AY2764" s="67" t="s">
        <v>17161</v>
      </c>
      <c r="BE2764" s="66"/>
      <c r="BF2764" s="66"/>
    </row>
    <row r="2765" spans="1:58">
      <c r="A2765" s="9" t="str">
        <f t="shared" si="135"/>
        <v>2026-01</v>
      </c>
      <c r="B2765" s="9" t="str">
        <f>_xlfn.XLOOKUP(I2765,过机服务商重量差!A:A,过机服务商重量差!G:G)</f>
        <v>玉麒麟</v>
      </c>
      <c r="C2765" s="9" t="str">
        <f>IF(N2765="FBA","主营产品",IF(N2765="专线","专线",LOOKUP(1,0/((G2765&gt;=提成标准!D:D)*(G2765&lt;提成标准!E:E)),提成标准!C:C)))</f>
        <v>快递小货</v>
      </c>
      <c r="D2765" s="9">
        <f t="shared" si="136"/>
        <v>1</v>
      </c>
      <c r="E2765" s="9">
        <f>_xlfn.XLOOKUP(C2765,提成标准!C:C,提成标准!H:H,"")</f>
        <v>2</v>
      </c>
      <c r="F2765" s="9">
        <f t="shared" si="137"/>
        <v>2</v>
      </c>
      <c r="G2765" s="9">
        <f>_xlfn.XLOOKUP(I2765,过机服务商重量差!A:A,过机服务商重量差!L:L)</f>
        <v>5.5</v>
      </c>
      <c r="H2765" s="9" t="str">
        <f ca="1">IFERROR(LOOKUP(1,0/((B2765=名单!B:B)*(VALUE(AY2765)&gt;=名单!E:E)*(VALUE(AY2765)&lt;=名单!G:G)*(AA2765="正常走货")),名单!H:H),"否")</f>
        <v>否</v>
      </c>
      <c r="I2765" s="64" t="s">
        <v>8323</v>
      </c>
      <c r="J2765" s="64" t="s">
        <v>8325</v>
      </c>
      <c r="L2765" s="65" t="s">
        <v>17</v>
      </c>
      <c r="N2765" s="64" t="s">
        <v>18</v>
      </c>
      <c r="O2765" s="66"/>
      <c r="P2765" s="66"/>
      <c r="T2765" s="66"/>
      <c r="U2765" s="65" t="s">
        <v>454</v>
      </c>
      <c r="V2765" s="65" t="s">
        <v>14410</v>
      </c>
      <c r="W2765" s="66"/>
      <c r="Y2765" s="66"/>
      <c r="Z2765" s="66"/>
      <c r="AA2765" s="65" t="s">
        <v>14382</v>
      </c>
      <c r="AQ2765" s="64">
        <v>112</v>
      </c>
      <c r="AU2765" s="66"/>
      <c r="AV2765" s="66"/>
      <c r="AX2765" s="66"/>
      <c r="AY2765" s="67" t="s">
        <v>17162</v>
      </c>
      <c r="BE2765" s="66"/>
    </row>
    <row r="2766" spans="1:58">
      <c r="A2766" s="9" t="str">
        <f t="shared" si="135"/>
        <v>2026-01</v>
      </c>
      <c r="B2766" s="9" t="str">
        <f>_xlfn.XLOOKUP(I2766,过机服务商重量差!A:A,过机服务商重量差!G:G)</f>
        <v>玉麒麟</v>
      </c>
      <c r="C2766" s="9" t="str">
        <f>IF(N2766="FBA","主营产品",IF(N2766="专线","专线",LOOKUP(1,0/((G2766&gt;=提成标准!D:D)*(G2766&lt;提成标准!E:E)),提成标准!C:C)))</f>
        <v>快递小货</v>
      </c>
      <c r="D2766" s="9">
        <f t="shared" si="136"/>
        <v>1</v>
      </c>
      <c r="E2766" s="9">
        <f>_xlfn.XLOOKUP(C2766,提成标准!C:C,提成标准!H:H,"")</f>
        <v>2</v>
      </c>
      <c r="F2766" s="9">
        <f t="shared" si="137"/>
        <v>2</v>
      </c>
      <c r="G2766" s="9">
        <f>_xlfn.XLOOKUP(I2766,过机服务商重量差!A:A,过机服务商重量差!L:L)</f>
        <v>5.5</v>
      </c>
      <c r="H2766" s="9" t="str">
        <f ca="1">IFERROR(LOOKUP(1,0/((B2766=名单!B:B)*(VALUE(AY2766)&gt;=名单!E:E)*(VALUE(AY2766)&lt;=名单!G:G)*(AA2766="正常走货")),名单!H:H),"否")</f>
        <v>否</v>
      </c>
      <c r="I2766" s="64" t="s">
        <v>8326</v>
      </c>
      <c r="J2766" s="64" t="s">
        <v>8328</v>
      </c>
      <c r="L2766" s="65" t="s">
        <v>17</v>
      </c>
      <c r="N2766" s="64" t="s">
        <v>18</v>
      </c>
      <c r="O2766" s="66"/>
      <c r="P2766" s="66"/>
      <c r="T2766" s="66"/>
      <c r="U2766" s="65" t="s">
        <v>454</v>
      </c>
      <c r="V2766" s="65" t="s">
        <v>14410</v>
      </c>
      <c r="W2766" s="66"/>
      <c r="Y2766" s="66"/>
      <c r="Z2766" s="66"/>
      <c r="AA2766" s="65" t="s">
        <v>14382</v>
      </c>
      <c r="AQ2766" s="64">
        <v>112</v>
      </c>
      <c r="AU2766" s="66"/>
      <c r="AV2766" s="66"/>
      <c r="AW2766" s="66"/>
      <c r="AX2766" s="66"/>
      <c r="AY2766" s="67" t="s">
        <v>17163</v>
      </c>
      <c r="BC2766" s="66"/>
      <c r="BE2766" s="66"/>
    </row>
    <row r="2767" spans="1:58">
      <c r="A2767" s="9" t="str">
        <f t="shared" si="135"/>
        <v>2026-01</v>
      </c>
      <c r="B2767" s="9" t="str">
        <f>_xlfn.XLOOKUP(I2767,过机服务商重量差!A:A,过机服务商重量差!G:G)</f>
        <v>玉麒麟</v>
      </c>
      <c r="C2767" s="9" t="str">
        <f>IF(N2767="FBA","主营产品",IF(N2767="专线","专线",LOOKUP(1,0/((G2767&gt;=提成标准!D:D)*(G2767&lt;提成标准!E:E)),提成标准!C:C)))</f>
        <v>快递小货</v>
      </c>
      <c r="D2767" s="9">
        <f t="shared" si="136"/>
        <v>1</v>
      </c>
      <c r="E2767" s="9">
        <f>_xlfn.XLOOKUP(C2767,提成标准!C:C,提成标准!H:H,"")</f>
        <v>2</v>
      </c>
      <c r="F2767" s="9">
        <f t="shared" si="137"/>
        <v>2</v>
      </c>
      <c r="G2767" s="9">
        <f>_xlfn.XLOOKUP(I2767,过机服务商重量差!A:A,过机服务商重量差!L:L)</f>
        <v>6</v>
      </c>
      <c r="H2767" s="9" t="str">
        <f ca="1">IFERROR(LOOKUP(1,0/((B2767=名单!B:B)*(VALUE(AY2767)&gt;=名单!E:E)*(VALUE(AY2767)&lt;=名单!G:G)*(AA2767="正常走货")),名单!H:H),"否")</f>
        <v>否</v>
      </c>
      <c r="I2767" s="64" t="s">
        <v>8329</v>
      </c>
      <c r="J2767" s="64" t="s">
        <v>8331</v>
      </c>
      <c r="L2767" s="65" t="s">
        <v>17</v>
      </c>
      <c r="N2767" s="64" t="s">
        <v>18</v>
      </c>
      <c r="O2767" s="66"/>
      <c r="P2767" s="66"/>
      <c r="T2767" s="66"/>
      <c r="U2767" s="65" t="s">
        <v>454</v>
      </c>
      <c r="V2767" s="65" t="s">
        <v>14410</v>
      </c>
      <c r="W2767" s="66"/>
      <c r="Y2767" s="66"/>
      <c r="Z2767" s="66"/>
      <c r="AA2767" s="65" t="s">
        <v>14382</v>
      </c>
      <c r="AQ2767" s="64">
        <v>112</v>
      </c>
      <c r="AV2767" s="66"/>
      <c r="AX2767" s="66"/>
      <c r="AY2767" s="67" t="s">
        <v>17164</v>
      </c>
      <c r="BE2767" s="66"/>
    </row>
    <row r="2768" spans="1:58">
      <c r="A2768" s="9" t="str">
        <f t="shared" si="135"/>
        <v>2026-01</v>
      </c>
      <c r="B2768" s="9" t="str">
        <f>_xlfn.XLOOKUP(I2768,过机服务商重量差!A:A,过机服务商重量差!G:G)</f>
        <v>玉麒麟</v>
      </c>
      <c r="C2768" s="9" t="str">
        <f>IF(N2768="FBA","主营产品",IF(N2768="专线","专线",LOOKUP(1,0/((G2768&gt;=提成标准!D:D)*(G2768&lt;提成标准!E:E)),提成标准!C:C)))</f>
        <v>快递小货</v>
      </c>
      <c r="D2768" s="9">
        <f t="shared" si="136"/>
        <v>1</v>
      </c>
      <c r="E2768" s="9">
        <f>_xlfn.XLOOKUP(C2768,提成标准!C:C,提成标准!H:H,"")</f>
        <v>2</v>
      </c>
      <c r="F2768" s="9">
        <f t="shared" si="137"/>
        <v>2</v>
      </c>
      <c r="G2768" s="9">
        <f>_xlfn.XLOOKUP(I2768,过机服务商重量差!A:A,过机服务商重量差!L:L)</f>
        <v>6</v>
      </c>
      <c r="H2768" s="9" t="str">
        <f ca="1">IFERROR(LOOKUP(1,0/((B2768=名单!B:B)*(VALUE(AY2768)&gt;=名单!E:E)*(VALUE(AY2768)&lt;=名单!G:G)*(AA2768="正常走货")),名单!H:H),"否")</f>
        <v>否</v>
      </c>
      <c r="I2768" s="64" t="s">
        <v>8332</v>
      </c>
      <c r="J2768" s="64" t="s">
        <v>8334</v>
      </c>
      <c r="L2768" s="65" t="s">
        <v>17</v>
      </c>
      <c r="N2768" s="64" t="s">
        <v>18</v>
      </c>
      <c r="O2768" s="66"/>
      <c r="P2768" s="66"/>
      <c r="T2768" s="66"/>
      <c r="U2768" s="65" t="s">
        <v>454</v>
      </c>
      <c r="V2768" s="65" t="s">
        <v>14410</v>
      </c>
      <c r="W2768" s="66"/>
      <c r="Y2768" s="66"/>
      <c r="Z2768" s="66"/>
      <c r="AA2768" s="65" t="s">
        <v>14382</v>
      </c>
      <c r="AQ2768" s="64">
        <v>82</v>
      </c>
      <c r="AU2768" s="66"/>
      <c r="AV2768" s="66"/>
      <c r="AW2768" s="66"/>
      <c r="AX2768" s="66"/>
      <c r="AY2768" s="67" t="s">
        <v>17165</v>
      </c>
      <c r="BC2768" s="66"/>
      <c r="BE2768" s="66"/>
    </row>
    <row r="2769" spans="1:58">
      <c r="A2769" s="9" t="str">
        <f t="shared" si="135"/>
        <v>2026-01</v>
      </c>
      <c r="B2769" s="9" t="str">
        <f>_xlfn.XLOOKUP(I2769,过机服务商重量差!A:A,过机服务商重量差!G:G)</f>
        <v>玉麒麟</v>
      </c>
      <c r="C2769" s="9" t="str">
        <f>IF(N2769="FBA","主营产品",IF(N2769="专线","专线",LOOKUP(1,0/((G2769&gt;=提成标准!D:D)*(G2769&lt;提成标准!E:E)),提成标准!C:C)))</f>
        <v>快递小货</v>
      </c>
      <c r="D2769" s="9">
        <f t="shared" si="136"/>
        <v>1</v>
      </c>
      <c r="E2769" s="9">
        <f>_xlfn.XLOOKUP(C2769,提成标准!C:C,提成标准!H:H,"")</f>
        <v>2</v>
      </c>
      <c r="F2769" s="9">
        <f t="shared" si="137"/>
        <v>2</v>
      </c>
      <c r="G2769" s="9">
        <f>_xlfn.XLOOKUP(I2769,过机服务商重量差!A:A,过机服务商重量差!L:L)</f>
        <v>5.5</v>
      </c>
      <c r="H2769" s="9" t="str">
        <f ca="1">IFERROR(LOOKUP(1,0/((B2769=名单!B:B)*(VALUE(AY2769)&gt;=名单!E:E)*(VALUE(AY2769)&lt;=名单!G:G)*(AA2769="正常走货")),名单!H:H),"否")</f>
        <v>否</v>
      </c>
      <c r="I2769" s="64" t="s">
        <v>8335</v>
      </c>
      <c r="J2769" s="64" t="s">
        <v>8337</v>
      </c>
      <c r="L2769" s="65" t="s">
        <v>17</v>
      </c>
      <c r="N2769" s="64" t="s">
        <v>18</v>
      </c>
      <c r="O2769" s="66"/>
      <c r="P2769" s="66"/>
      <c r="T2769" s="66"/>
      <c r="U2769" s="65" t="s">
        <v>454</v>
      </c>
      <c r="V2769" s="65" t="s">
        <v>14410</v>
      </c>
      <c r="W2769" s="66"/>
      <c r="Y2769" s="66"/>
      <c r="Z2769" s="66"/>
      <c r="AA2769" s="65" t="s">
        <v>14382</v>
      </c>
      <c r="AQ2769" s="64">
        <v>48.08</v>
      </c>
      <c r="AU2769" s="66"/>
      <c r="AV2769" s="66"/>
      <c r="AX2769" s="66"/>
      <c r="AY2769" s="67" t="s">
        <v>17166</v>
      </c>
      <c r="BE2769" s="66"/>
    </row>
    <row r="2770" spans="1:58">
      <c r="A2770" s="9" t="str">
        <f t="shared" si="135"/>
        <v>2026-01</v>
      </c>
      <c r="B2770" s="9" t="str">
        <f>_xlfn.XLOOKUP(I2770,过机服务商重量差!A:A,过机服务商重量差!G:G)</f>
        <v>玉麒麟</v>
      </c>
      <c r="C2770" s="9" t="str">
        <f>IF(N2770="FBA","主营产品",IF(N2770="专线","专线",LOOKUP(1,0/((G2770&gt;=提成标准!D:D)*(G2770&lt;提成标准!E:E)),提成标准!C:C)))</f>
        <v>快递小货</v>
      </c>
      <c r="D2770" s="9">
        <f t="shared" si="136"/>
        <v>1</v>
      </c>
      <c r="E2770" s="9">
        <f>_xlfn.XLOOKUP(C2770,提成标准!C:C,提成标准!H:H,"")</f>
        <v>2</v>
      </c>
      <c r="F2770" s="9">
        <f t="shared" si="137"/>
        <v>2</v>
      </c>
      <c r="G2770" s="9">
        <f>_xlfn.XLOOKUP(I2770,过机服务商重量差!A:A,过机服务商重量差!L:L)</f>
        <v>6.5</v>
      </c>
      <c r="H2770" s="9" t="str">
        <f ca="1">IFERROR(LOOKUP(1,0/((B2770=名单!B:B)*(VALUE(AY2770)&gt;=名单!E:E)*(VALUE(AY2770)&lt;=名单!G:G)*(AA2770="正常走货")),名单!H:H),"否")</f>
        <v>否</v>
      </c>
      <c r="I2770" s="64" t="s">
        <v>8338</v>
      </c>
      <c r="J2770" s="64" t="s">
        <v>8340</v>
      </c>
      <c r="L2770" s="65" t="s">
        <v>17</v>
      </c>
      <c r="N2770" s="64" t="s">
        <v>18</v>
      </c>
      <c r="O2770" s="66"/>
      <c r="P2770" s="66"/>
      <c r="T2770" s="66"/>
      <c r="U2770" s="65" t="s">
        <v>454</v>
      </c>
      <c r="V2770" s="65" t="s">
        <v>14410</v>
      </c>
      <c r="W2770" s="66"/>
      <c r="Y2770" s="66"/>
      <c r="Z2770" s="66"/>
      <c r="AA2770" s="65" t="s">
        <v>14382</v>
      </c>
      <c r="AQ2770" s="64">
        <v>112.4</v>
      </c>
      <c r="AV2770" s="66"/>
      <c r="AW2770" s="66"/>
      <c r="AX2770" s="66"/>
      <c r="AY2770" s="67" t="s">
        <v>17167</v>
      </c>
      <c r="BE2770" s="66"/>
      <c r="BF2770" s="66"/>
    </row>
    <row r="2771" spans="1:58">
      <c r="A2771" s="9" t="str">
        <f t="shared" si="135"/>
        <v>2026-01</v>
      </c>
      <c r="B2771" s="9" t="str">
        <f>_xlfn.XLOOKUP(I2771,过机服务商重量差!A:A,过机服务商重量差!G:G)</f>
        <v>玉麒麟</v>
      </c>
      <c r="C2771" s="9" t="str">
        <f>IF(N2771="FBA","主营产品",IF(N2771="专线","专线",LOOKUP(1,0/((G2771&gt;=提成标准!D:D)*(G2771&lt;提成标准!E:E)),提成标准!C:C)))</f>
        <v>快递小货</v>
      </c>
      <c r="D2771" s="9">
        <f t="shared" si="136"/>
        <v>1</v>
      </c>
      <c r="E2771" s="9">
        <f>_xlfn.XLOOKUP(C2771,提成标准!C:C,提成标准!H:H,"")</f>
        <v>2</v>
      </c>
      <c r="F2771" s="9">
        <f t="shared" si="137"/>
        <v>2</v>
      </c>
      <c r="G2771" s="9">
        <f>_xlfn.XLOOKUP(I2771,过机服务商重量差!A:A,过机服务商重量差!L:L)</f>
        <v>6.5</v>
      </c>
      <c r="H2771" s="9" t="str">
        <f ca="1">IFERROR(LOOKUP(1,0/((B2771=名单!B:B)*(VALUE(AY2771)&gt;=名单!E:E)*(VALUE(AY2771)&lt;=名单!G:G)*(AA2771="正常走货")),名单!H:H),"否")</f>
        <v>否</v>
      </c>
      <c r="I2771" s="64" t="s">
        <v>8341</v>
      </c>
      <c r="J2771" s="64" t="s">
        <v>8343</v>
      </c>
      <c r="L2771" s="65" t="s">
        <v>17</v>
      </c>
      <c r="N2771" s="64" t="s">
        <v>18</v>
      </c>
      <c r="O2771" s="66"/>
      <c r="P2771" s="66"/>
      <c r="T2771" s="66"/>
      <c r="U2771" s="65" t="s">
        <v>454</v>
      </c>
      <c r="V2771" s="65" t="s">
        <v>14410</v>
      </c>
      <c r="W2771" s="66"/>
      <c r="Y2771" s="66"/>
      <c r="Z2771" s="66"/>
      <c r="AA2771" s="65" t="s">
        <v>14382</v>
      </c>
      <c r="AQ2771" s="64">
        <v>142.4</v>
      </c>
      <c r="AU2771" s="66"/>
      <c r="AV2771" s="66"/>
      <c r="AW2771" s="66"/>
      <c r="AX2771" s="66"/>
      <c r="AY2771" s="67" t="s">
        <v>17168</v>
      </c>
      <c r="BE2771" s="66"/>
    </row>
    <row r="2772" spans="1:58">
      <c r="A2772" s="9" t="str">
        <f t="shared" si="135"/>
        <v>2026-01</v>
      </c>
      <c r="B2772" s="9" t="str">
        <f>_xlfn.XLOOKUP(I2772,过机服务商重量差!A:A,过机服务商重量差!G:G)</f>
        <v>玉麒麟</v>
      </c>
      <c r="C2772" s="9" t="str">
        <f>IF(N2772="FBA","主营产品",IF(N2772="专线","专线",LOOKUP(1,0/((G2772&gt;=提成标准!D:D)*(G2772&lt;提成标准!E:E)),提成标准!C:C)))</f>
        <v>快递小货</v>
      </c>
      <c r="D2772" s="9">
        <f t="shared" si="136"/>
        <v>1</v>
      </c>
      <c r="E2772" s="9">
        <f>_xlfn.XLOOKUP(C2772,提成标准!C:C,提成标准!H:H,"")</f>
        <v>2</v>
      </c>
      <c r="F2772" s="9">
        <f t="shared" si="137"/>
        <v>2</v>
      </c>
      <c r="G2772" s="9">
        <f>_xlfn.XLOOKUP(I2772,过机服务商重量差!A:A,过机服务商重量差!L:L)</f>
        <v>5</v>
      </c>
      <c r="H2772" s="9" t="str">
        <f ca="1">IFERROR(LOOKUP(1,0/((B2772=名单!B:B)*(VALUE(AY2772)&gt;=名单!E:E)*(VALUE(AY2772)&lt;=名单!G:G)*(AA2772="正常走货")),名单!H:H),"否")</f>
        <v>否</v>
      </c>
      <c r="I2772" s="64" t="s">
        <v>8344</v>
      </c>
      <c r="J2772" s="64" t="s">
        <v>8346</v>
      </c>
      <c r="L2772" s="65" t="s">
        <v>17</v>
      </c>
      <c r="N2772" s="64" t="s">
        <v>18</v>
      </c>
      <c r="O2772" s="66"/>
      <c r="P2772" s="66"/>
      <c r="T2772" s="66"/>
      <c r="U2772" s="65" t="s">
        <v>454</v>
      </c>
      <c r="V2772" s="65" t="s">
        <v>14410</v>
      </c>
      <c r="W2772" s="66"/>
      <c r="Y2772" s="66"/>
      <c r="Z2772" s="66"/>
      <c r="AA2772" s="65" t="s">
        <v>14382</v>
      </c>
      <c r="AQ2772" s="64">
        <v>101.6</v>
      </c>
      <c r="AV2772" s="66"/>
      <c r="AW2772" s="66"/>
      <c r="AX2772" s="66"/>
      <c r="AY2772" s="67" t="s">
        <v>17169</v>
      </c>
      <c r="BE2772" s="66"/>
    </row>
    <row r="2773" spans="1:58">
      <c r="A2773" s="9" t="str">
        <f t="shared" si="135"/>
        <v>2026-01</v>
      </c>
      <c r="B2773" s="9" t="str">
        <f>_xlfn.XLOOKUP(I2773,过机服务商重量差!A:A,过机服务商重量差!G:G)</f>
        <v>玉麒麟</v>
      </c>
      <c r="C2773" s="9" t="str">
        <f>IF(N2773="FBA","主营产品",IF(N2773="专线","专线",LOOKUP(1,0/((G2773&gt;=提成标准!D:D)*(G2773&lt;提成标准!E:E)),提成标准!C:C)))</f>
        <v>快递小货</v>
      </c>
      <c r="D2773" s="9">
        <f t="shared" si="136"/>
        <v>1</v>
      </c>
      <c r="E2773" s="9">
        <f>_xlfn.XLOOKUP(C2773,提成标准!C:C,提成标准!H:H,"")</f>
        <v>2</v>
      </c>
      <c r="F2773" s="9">
        <f t="shared" si="137"/>
        <v>2</v>
      </c>
      <c r="G2773" s="9">
        <f>_xlfn.XLOOKUP(I2773,过机服务商重量差!A:A,过机服务商重量差!L:L)</f>
        <v>7.5</v>
      </c>
      <c r="H2773" s="9" t="str">
        <f ca="1">IFERROR(LOOKUP(1,0/((B2773=名单!B:B)*(VALUE(AY2773)&gt;=名单!E:E)*(VALUE(AY2773)&lt;=名单!G:G)*(AA2773="正常走货")),名单!H:H),"否")</f>
        <v>否</v>
      </c>
      <c r="I2773" s="64" t="s">
        <v>8347</v>
      </c>
      <c r="J2773" s="64" t="s">
        <v>8349</v>
      </c>
      <c r="L2773" s="65" t="s">
        <v>17</v>
      </c>
      <c r="N2773" s="64" t="s">
        <v>18</v>
      </c>
      <c r="O2773" s="66"/>
      <c r="P2773" s="66"/>
      <c r="T2773" s="66"/>
      <c r="U2773" s="65" t="s">
        <v>454</v>
      </c>
      <c r="V2773" s="65" t="s">
        <v>14410</v>
      </c>
      <c r="W2773" s="66"/>
      <c r="Y2773" s="66"/>
      <c r="Z2773" s="66"/>
      <c r="AA2773" s="65" t="s">
        <v>14382</v>
      </c>
      <c r="AQ2773" s="64">
        <v>172.4</v>
      </c>
      <c r="AV2773" s="66"/>
      <c r="AW2773" s="66"/>
      <c r="AX2773" s="66"/>
      <c r="AY2773" s="67" t="s">
        <v>17170</v>
      </c>
      <c r="BC2773" s="66"/>
      <c r="BE2773" s="66"/>
    </row>
    <row r="2774" spans="1:58">
      <c r="A2774" s="9" t="str">
        <f t="shared" si="135"/>
        <v>2026-01</v>
      </c>
      <c r="B2774" s="9" t="str">
        <f>_xlfn.XLOOKUP(I2774,过机服务商重量差!A:A,过机服务商重量差!G:G)</f>
        <v>玉麒麟</v>
      </c>
      <c r="C2774" s="9" t="str">
        <f>IF(N2774="FBA","主营产品",IF(N2774="专线","专线",LOOKUP(1,0/((G2774&gt;=提成标准!D:D)*(G2774&lt;提成标准!E:E)),提成标准!C:C)))</f>
        <v>快递小货</v>
      </c>
      <c r="D2774" s="9">
        <f t="shared" si="136"/>
        <v>1</v>
      </c>
      <c r="E2774" s="9">
        <f>_xlfn.XLOOKUP(C2774,提成标准!C:C,提成标准!H:H,"")</f>
        <v>2</v>
      </c>
      <c r="F2774" s="9">
        <f t="shared" si="137"/>
        <v>2</v>
      </c>
      <c r="G2774" s="9">
        <f>_xlfn.XLOOKUP(I2774,过机服务商重量差!A:A,过机服务商重量差!L:L)</f>
        <v>9.5</v>
      </c>
      <c r="H2774" s="9" t="str">
        <f ca="1">IFERROR(LOOKUP(1,0/((B2774=名单!B:B)*(VALUE(AY2774)&gt;=名单!E:E)*(VALUE(AY2774)&lt;=名单!G:G)*(AA2774="正常走货")),名单!H:H),"否")</f>
        <v>否</v>
      </c>
      <c r="I2774" s="64" t="s">
        <v>8350</v>
      </c>
      <c r="J2774" s="64" t="s">
        <v>8352</v>
      </c>
      <c r="L2774" s="64" t="s">
        <v>17</v>
      </c>
      <c r="N2774" s="64" t="s">
        <v>18</v>
      </c>
      <c r="O2774" s="66"/>
      <c r="P2774" s="66"/>
      <c r="T2774" s="66"/>
      <c r="U2774" s="65" t="s">
        <v>454</v>
      </c>
      <c r="V2774" s="65" t="s">
        <v>14410</v>
      </c>
      <c r="W2774" s="66"/>
      <c r="Y2774" s="66"/>
      <c r="Z2774" s="66"/>
      <c r="AA2774" s="65" t="s">
        <v>14382</v>
      </c>
      <c r="AQ2774" s="64">
        <v>111.9</v>
      </c>
      <c r="AU2774" s="66"/>
      <c r="AV2774" s="66"/>
      <c r="AX2774" s="66"/>
      <c r="AY2774" s="67" t="s">
        <v>17171</v>
      </c>
      <c r="BE2774" s="66"/>
    </row>
    <row r="2775" spans="1:58">
      <c r="A2775" s="9" t="str">
        <f t="shared" si="135"/>
        <v>2026-01</v>
      </c>
      <c r="B2775" s="9" t="str">
        <f>_xlfn.XLOOKUP(I2775,过机服务商重量差!A:A,过机服务商重量差!G:G)</f>
        <v>玉麒麟</v>
      </c>
      <c r="C2775" s="9" t="str">
        <f>IF(N2775="FBA","主营产品",IF(N2775="专线","专线",LOOKUP(1,0/((G2775&gt;=提成标准!D:D)*(G2775&lt;提成标准!E:E)),提成标准!C:C)))</f>
        <v>快递小货</v>
      </c>
      <c r="D2775" s="9">
        <f t="shared" si="136"/>
        <v>1</v>
      </c>
      <c r="E2775" s="9">
        <f>_xlfn.XLOOKUP(C2775,提成标准!C:C,提成标准!H:H,"")</f>
        <v>2</v>
      </c>
      <c r="F2775" s="9">
        <f t="shared" si="137"/>
        <v>2</v>
      </c>
      <c r="G2775" s="9">
        <f>_xlfn.XLOOKUP(I2775,过机服务商重量差!A:A,过机服务商重量差!L:L)</f>
        <v>6</v>
      </c>
      <c r="H2775" s="9" t="str">
        <f ca="1">IFERROR(LOOKUP(1,0/((B2775=名单!B:B)*(VALUE(AY2775)&gt;=名单!E:E)*(VALUE(AY2775)&lt;=名单!G:G)*(AA2775="正常走货")),名单!H:H),"否")</f>
        <v>否</v>
      </c>
      <c r="I2775" s="64" t="s">
        <v>8353</v>
      </c>
      <c r="J2775" s="64" t="s">
        <v>8355</v>
      </c>
      <c r="L2775" s="65" t="s">
        <v>17</v>
      </c>
      <c r="N2775" s="64" t="s">
        <v>18</v>
      </c>
      <c r="O2775" s="66"/>
      <c r="P2775" s="66"/>
      <c r="T2775" s="66"/>
      <c r="U2775" s="65" t="s">
        <v>454</v>
      </c>
      <c r="V2775" s="65" t="s">
        <v>14410</v>
      </c>
      <c r="W2775" s="66"/>
      <c r="Y2775" s="66"/>
      <c r="Z2775" s="66"/>
      <c r="AA2775" s="65" t="s">
        <v>14382</v>
      </c>
      <c r="AQ2775" s="64">
        <v>143</v>
      </c>
      <c r="AU2775" s="66"/>
      <c r="AV2775" s="66"/>
      <c r="AW2775" s="66"/>
      <c r="AX2775" s="66"/>
      <c r="AY2775" s="67" t="s">
        <v>17172</v>
      </c>
      <c r="BC2775" s="66"/>
      <c r="BE2775" s="66"/>
    </row>
    <row r="2776" spans="1:58">
      <c r="A2776" s="9" t="str">
        <f t="shared" si="135"/>
        <v>2026-01</v>
      </c>
      <c r="B2776" s="9" t="str">
        <f>_xlfn.XLOOKUP(I2776,过机服务商重量差!A:A,过机服务商重量差!G:G)</f>
        <v>玉麒麟</v>
      </c>
      <c r="C2776" s="9" t="str">
        <f>IF(N2776="FBA","主营产品",IF(N2776="专线","专线",LOOKUP(1,0/((G2776&gt;=提成标准!D:D)*(G2776&lt;提成标准!E:E)),提成标准!C:C)))</f>
        <v>快递小货</v>
      </c>
      <c r="D2776" s="9">
        <f t="shared" si="136"/>
        <v>1</v>
      </c>
      <c r="E2776" s="9">
        <f>_xlfn.XLOOKUP(C2776,提成标准!C:C,提成标准!H:H,"")</f>
        <v>2</v>
      </c>
      <c r="F2776" s="9">
        <f t="shared" si="137"/>
        <v>2</v>
      </c>
      <c r="G2776" s="9">
        <f>_xlfn.XLOOKUP(I2776,过机服务商重量差!A:A,过机服务商重量差!L:L)</f>
        <v>6.5</v>
      </c>
      <c r="H2776" s="9" t="str">
        <f ca="1">IFERROR(LOOKUP(1,0/((B2776=名单!B:B)*(VALUE(AY2776)&gt;=名单!E:E)*(VALUE(AY2776)&lt;=名单!G:G)*(AA2776="正常走货")),名单!H:H),"否")</f>
        <v>否</v>
      </c>
      <c r="I2776" s="64" t="s">
        <v>8356</v>
      </c>
      <c r="J2776" s="64" t="s">
        <v>8358</v>
      </c>
      <c r="L2776" s="65" t="s">
        <v>17</v>
      </c>
      <c r="N2776" s="64" t="s">
        <v>18</v>
      </c>
      <c r="O2776" s="66"/>
      <c r="P2776" s="66"/>
      <c r="T2776" s="66"/>
      <c r="U2776" s="65" t="s">
        <v>454</v>
      </c>
      <c r="V2776" s="65" t="s">
        <v>14410</v>
      </c>
      <c r="W2776" s="66"/>
      <c r="Y2776" s="66"/>
      <c r="Z2776" s="66"/>
      <c r="AA2776" s="65" t="s">
        <v>14382</v>
      </c>
      <c r="AQ2776" s="64">
        <v>81.4</v>
      </c>
      <c r="AU2776" s="66"/>
      <c r="AV2776" s="66"/>
      <c r="AW2776" s="66"/>
      <c r="AX2776" s="66"/>
      <c r="AY2776" s="67" t="s">
        <v>17173</v>
      </c>
      <c r="BE2776" s="66"/>
    </row>
    <row r="2777" spans="1:58">
      <c r="A2777" s="9" t="str">
        <f t="shared" si="135"/>
        <v>2026-01</v>
      </c>
      <c r="B2777" s="9" t="str">
        <f>_xlfn.XLOOKUP(I2777,过机服务商重量差!A:A,过机服务商重量差!G:G)</f>
        <v>玉麒麟</v>
      </c>
      <c r="C2777" s="9" t="str">
        <f>IF(N2777="FBA","主营产品",IF(N2777="专线","专线",LOOKUP(1,0/((G2777&gt;=提成标准!D:D)*(G2777&lt;提成标准!E:E)),提成标准!C:C)))</f>
        <v>快递小货</v>
      </c>
      <c r="D2777" s="9">
        <f t="shared" si="136"/>
        <v>1</v>
      </c>
      <c r="E2777" s="9">
        <f>_xlfn.XLOOKUP(C2777,提成标准!C:C,提成标准!H:H,"")</f>
        <v>2</v>
      </c>
      <c r="F2777" s="9">
        <f t="shared" si="137"/>
        <v>2</v>
      </c>
      <c r="G2777" s="9">
        <f>_xlfn.XLOOKUP(I2777,过机服务商重量差!A:A,过机服务商重量差!L:L)</f>
        <v>5.5</v>
      </c>
      <c r="H2777" s="9" t="str">
        <f ca="1">IFERROR(LOOKUP(1,0/((B2777=名单!B:B)*(VALUE(AY2777)&gt;=名单!E:E)*(VALUE(AY2777)&lt;=名单!G:G)*(AA2777="正常走货")),名单!H:H),"否")</f>
        <v>否</v>
      </c>
      <c r="I2777" s="64" t="s">
        <v>8359</v>
      </c>
      <c r="J2777" s="64" t="s">
        <v>8361</v>
      </c>
      <c r="L2777" s="65" t="s">
        <v>17</v>
      </c>
      <c r="N2777" s="64" t="s">
        <v>18</v>
      </c>
      <c r="O2777" s="66"/>
      <c r="P2777" s="66"/>
      <c r="T2777" s="66"/>
      <c r="U2777" s="65" t="s">
        <v>454</v>
      </c>
      <c r="V2777" s="65" t="s">
        <v>14410</v>
      </c>
      <c r="W2777" s="66"/>
      <c r="Y2777" s="66"/>
      <c r="Z2777" s="66"/>
      <c r="AA2777" s="65" t="s">
        <v>14382</v>
      </c>
      <c r="AQ2777" s="64">
        <v>82</v>
      </c>
      <c r="AV2777" s="66"/>
      <c r="AX2777" s="66"/>
      <c r="AY2777" s="67" t="s">
        <v>17174</v>
      </c>
      <c r="BE2777" s="66"/>
    </row>
    <row r="2778" spans="1:58">
      <c r="A2778" s="9" t="str">
        <f t="shared" si="135"/>
        <v>2026-01</v>
      </c>
      <c r="B2778" s="9" t="str">
        <f>_xlfn.XLOOKUP(I2778,过机服务商重量差!A:A,过机服务商重量差!G:G)</f>
        <v>玉麒麟</v>
      </c>
      <c r="C2778" s="9" t="str">
        <f>IF(N2778="FBA","主营产品",IF(N2778="专线","专线",LOOKUP(1,0/((G2778&gt;=提成标准!D:D)*(G2778&lt;提成标准!E:E)),提成标准!C:C)))</f>
        <v>快递小货</v>
      </c>
      <c r="D2778" s="9">
        <f t="shared" si="136"/>
        <v>1</v>
      </c>
      <c r="E2778" s="9">
        <f>_xlfn.XLOOKUP(C2778,提成标准!C:C,提成标准!H:H,"")</f>
        <v>2</v>
      </c>
      <c r="F2778" s="9">
        <f t="shared" si="137"/>
        <v>2</v>
      </c>
      <c r="G2778" s="9">
        <f>_xlfn.XLOOKUP(I2778,过机服务商重量差!A:A,过机服务商重量差!L:L)</f>
        <v>8.5</v>
      </c>
      <c r="H2778" s="9" t="str">
        <f ca="1">IFERROR(LOOKUP(1,0/((B2778=名单!B:B)*(VALUE(AY2778)&gt;=名单!E:E)*(VALUE(AY2778)&lt;=名单!G:G)*(AA2778="正常走货")),名单!H:H),"否")</f>
        <v>否</v>
      </c>
      <c r="I2778" s="64" t="s">
        <v>8362</v>
      </c>
      <c r="J2778" s="64" t="s">
        <v>8364</v>
      </c>
      <c r="L2778" s="65" t="s">
        <v>17</v>
      </c>
      <c r="N2778" s="64" t="s">
        <v>18</v>
      </c>
      <c r="O2778" s="66"/>
      <c r="P2778" s="66"/>
      <c r="T2778" s="66"/>
      <c r="U2778" s="65" t="s">
        <v>454</v>
      </c>
      <c r="V2778" s="65" t="s">
        <v>14410</v>
      </c>
      <c r="W2778" s="66"/>
      <c r="Y2778" s="66"/>
      <c r="Z2778" s="66"/>
      <c r="AA2778" s="65" t="s">
        <v>14382</v>
      </c>
      <c r="AQ2778" s="64">
        <v>115.8</v>
      </c>
      <c r="AU2778" s="66"/>
      <c r="AV2778" s="66"/>
      <c r="AX2778" s="66"/>
      <c r="AY2778" s="67" t="s">
        <v>17175</v>
      </c>
      <c r="BC2778" s="66"/>
      <c r="BE2778" s="66"/>
    </row>
    <row r="2779" spans="1:58">
      <c r="A2779" s="9" t="str">
        <f t="shared" si="135"/>
        <v>2026-01</v>
      </c>
      <c r="B2779" s="9" t="str">
        <f>_xlfn.XLOOKUP(I2779,过机服务商重量差!A:A,过机服务商重量差!G:G)</f>
        <v>玉麒麟</v>
      </c>
      <c r="C2779" s="9" t="str">
        <f>IF(N2779="FBA","主营产品",IF(N2779="专线","专线",LOOKUP(1,0/((G2779&gt;=提成标准!D:D)*(G2779&lt;提成标准!E:E)),提成标准!C:C)))</f>
        <v>快递小货</v>
      </c>
      <c r="D2779" s="9">
        <f t="shared" si="136"/>
        <v>1</v>
      </c>
      <c r="E2779" s="9">
        <f>_xlfn.XLOOKUP(C2779,提成标准!C:C,提成标准!H:H,"")</f>
        <v>2</v>
      </c>
      <c r="F2779" s="9">
        <f t="shared" si="137"/>
        <v>2</v>
      </c>
      <c r="G2779" s="9">
        <f>_xlfn.XLOOKUP(I2779,过机服务商重量差!A:A,过机服务商重量差!L:L)</f>
        <v>9.5</v>
      </c>
      <c r="H2779" s="9" t="str">
        <f ca="1">IFERROR(LOOKUP(1,0/((B2779=名单!B:B)*(VALUE(AY2779)&gt;=名单!E:E)*(VALUE(AY2779)&lt;=名单!G:G)*(AA2779="正常走货")),名单!H:H),"否")</f>
        <v>否</v>
      </c>
      <c r="I2779" s="64" t="s">
        <v>8365</v>
      </c>
      <c r="J2779" s="64" t="s">
        <v>8367</v>
      </c>
      <c r="L2779" s="65" t="s">
        <v>17</v>
      </c>
      <c r="N2779" s="64" t="s">
        <v>18</v>
      </c>
      <c r="O2779" s="66"/>
      <c r="P2779" s="66"/>
      <c r="T2779" s="66"/>
      <c r="U2779" s="65" t="s">
        <v>454</v>
      </c>
      <c r="V2779" s="65" t="s">
        <v>14410</v>
      </c>
      <c r="W2779" s="66"/>
      <c r="Y2779" s="66"/>
      <c r="Z2779" s="66"/>
      <c r="AA2779" s="65" t="s">
        <v>14382</v>
      </c>
      <c r="AQ2779" s="64">
        <v>213.9</v>
      </c>
      <c r="AV2779" s="66"/>
      <c r="AW2779" s="66"/>
      <c r="AX2779" s="66"/>
      <c r="AY2779" s="67" t="s">
        <v>17176</v>
      </c>
      <c r="BC2779" s="66"/>
      <c r="BE2779" s="66"/>
    </row>
    <row r="2780" spans="1:58">
      <c r="A2780" s="9" t="str">
        <f t="shared" si="135"/>
        <v>2026-01</v>
      </c>
      <c r="B2780" s="9" t="str">
        <f>_xlfn.XLOOKUP(I2780,过机服务商重量差!A:A,过机服务商重量差!G:G)</f>
        <v>玉麒麟</v>
      </c>
      <c r="C2780" s="9" t="str">
        <f>IF(N2780="FBA","主营产品",IF(N2780="专线","专线",LOOKUP(1,0/((G2780&gt;=提成标准!D:D)*(G2780&lt;提成标准!E:E)),提成标准!C:C)))</f>
        <v>快递小货</v>
      </c>
      <c r="D2780" s="9">
        <f t="shared" si="136"/>
        <v>1</v>
      </c>
      <c r="E2780" s="9">
        <f>_xlfn.XLOOKUP(C2780,提成标准!C:C,提成标准!H:H,"")</f>
        <v>2</v>
      </c>
      <c r="F2780" s="9">
        <f t="shared" si="137"/>
        <v>2</v>
      </c>
      <c r="G2780" s="9">
        <f>_xlfn.XLOOKUP(I2780,过机服务商重量差!A:A,过机服务商重量差!L:L)</f>
        <v>13.5</v>
      </c>
      <c r="H2780" s="9" t="str">
        <f ca="1">IFERROR(LOOKUP(1,0/((B2780=名单!B:B)*(VALUE(AY2780)&gt;=名单!E:E)*(VALUE(AY2780)&lt;=名单!G:G)*(AA2780="正常走货")),名单!H:H),"否")</f>
        <v>否</v>
      </c>
      <c r="I2780" s="64" t="s">
        <v>8368</v>
      </c>
      <c r="J2780" s="64" t="s">
        <v>8370</v>
      </c>
      <c r="L2780" s="65" t="s">
        <v>17</v>
      </c>
      <c r="N2780" s="64" t="s">
        <v>18</v>
      </c>
      <c r="O2780" s="66"/>
      <c r="P2780" s="66"/>
      <c r="T2780" s="66"/>
      <c r="U2780" s="65" t="s">
        <v>454</v>
      </c>
      <c r="V2780" s="65" t="s">
        <v>14410</v>
      </c>
      <c r="W2780" s="66"/>
      <c r="Y2780" s="66"/>
      <c r="Z2780" s="66"/>
      <c r="AA2780" s="65" t="s">
        <v>14382</v>
      </c>
      <c r="AQ2780" s="64">
        <v>179.2</v>
      </c>
      <c r="AV2780" s="66"/>
      <c r="AX2780" s="66"/>
      <c r="AY2780" s="67" t="s">
        <v>17177</v>
      </c>
      <c r="BC2780" s="66"/>
      <c r="BE2780" s="66"/>
    </row>
    <row r="2781" spans="1:58">
      <c r="A2781" s="9" t="str">
        <f t="shared" si="135"/>
        <v>2026-01</v>
      </c>
      <c r="B2781" s="9" t="str">
        <f>_xlfn.XLOOKUP(I2781,过机服务商重量差!A:A,过机服务商重量差!G:G)</f>
        <v>无崖子</v>
      </c>
      <c r="C2781" s="9" t="str">
        <f>IF(N2781="FBA","主营产品",IF(N2781="专线","专线",LOOKUP(1,0/((G2781&gt;=提成标准!D:D)*(G2781&lt;提成标准!E:E)),提成标准!C:C)))</f>
        <v>快递小货</v>
      </c>
      <c r="D2781" s="9">
        <f t="shared" si="136"/>
        <v>1</v>
      </c>
      <c r="E2781" s="9">
        <f>_xlfn.XLOOKUP(C2781,提成标准!C:C,提成标准!H:H,"")</f>
        <v>2</v>
      </c>
      <c r="F2781" s="9">
        <f t="shared" si="137"/>
        <v>2</v>
      </c>
      <c r="G2781" s="9">
        <f>_xlfn.XLOOKUP(I2781,过机服务商重量差!A:A,过机服务商重量差!L:L)</f>
        <v>7</v>
      </c>
      <c r="H2781" s="9" t="str">
        <f ca="1">IFERROR(LOOKUP(1,0/((B2781=名单!B:B)*(VALUE(AY2781)&gt;=名单!E:E)*(VALUE(AY2781)&lt;=名单!G:G)*(AA2781="正常走货")),名单!H:H),"否")</f>
        <v>是</v>
      </c>
      <c r="I2781" s="64" t="s">
        <v>8371</v>
      </c>
      <c r="J2781" s="64" t="s">
        <v>8373</v>
      </c>
      <c r="L2781" s="65" t="s">
        <v>603</v>
      </c>
      <c r="N2781" s="64" t="s">
        <v>18</v>
      </c>
      <c r="O2781" s="66"/>
      <c r="P2781" s="66"/>
      <c r="T2781" s="66"/>
      <c r="U2781" s="65" t="s">
        <v>454</v>
      </c>
      <c r="V2781" s="65" t="s">
        <v>14410</v>
      </c>
      <c r="W2781" s="66"/>
      <c r="Y2781" s="66"/>
      <c r="Z2781" s="66"/>
      <c r="AA2781" s="65" t="s">
        <v>14382</v>
      </c>
      <c r="AQ2781" s="64">
        <v>95.27</v>
      </c>
      <c r="AV2781" s="66"/>
      <c r="AX2781" s="66"/>
      <c r="AY2781" s="67" t="s">
        <v>17178</v>
      </c>
      <c r="BC2781" s="66"/>
      <c r="BE2781" s="66"/>
    </row>
    <row r="2782" spans="1:58">
      <c r="A2782" s="9" t="str">
        <f t="shared" si="135"/>
        <v>2026-01</v>
      </c>
      <c r="B2782" s="9" t="str">
        <f>_xlfn.XLOOKUP(I2782,过机服务商重量差!A:A,过机服务商重量差!G:G)</f>
        <v>玉麒麟</v>
      </c>
      <c r="C2782" s="9" t="str">
        <f>IF(N2782="FBA","主营产品",IF(N2782="专线","专线",LOOKUP(1,0/((G2782&gt;=提成标准!D:D)*(G2782&lt;提成标准!E:E)),提成标准!C:C)))</f>
        <v>快递小货</v>
      </c>
      <c r="D2782" s="9">
        <f t="shared" si="136"/>
        <v>1</v>
      </c>
      <c r="E2782" s="9">
        <f>_xlfn.XLOOKUP(C2782,提成标准!C:C,提成标准!H:H,"")</f>
        <v>2</v>
      </c>
      <c r="F2782" s="9">
        <f t="shared" si="137"/>
        <v>2</v>
      </c>
      <c r="G2782" s="9">
        <f>_xlfn.XLOOKUP(I2782,过机服务商重量差!A:A,过机服务商重量差!L:L)</f>
        <v>12</v>
      </c>
      <c r="H2782" s="9" t="str">
        <f ca="1">IFERROR(LOOKUP(1,0/((B2782=名单!B:B)*(VALUE(AY2782)&gt;=名单!E:E)*(VALUE(AY2782)&lt;=名单!G:G)*(AA2782="正常走货")),名单!H:H),"否")</f>
        <v>否</v>
      </c>
      <c r="I2782" s="64" t="s">
        <v>8374</v>
      </c>
      <c r="J2782" s="64" t="s">
        <v>8376</v>
      </c>
      <c r="L2782" s="65" t="s">
        <v>17</v>
      </c>
      <c r="N2782" s="64" t="s">
        <v>18</v>
      </c>
      <c r="O2782" s="66"/>
      <c r="P2782" s="66"/>
      <c r="T2782" s="66"/>
      <c r="U2782" s="65" t="s">
        <v>454</v>
      </c>
      <c r="V2782" s="65" t="s">
        <v>14410</v>
      </c>
      <c r="W2782" s="66"/>
      <c r="Y2782" s="66"/>
      <c r="Z2782" s="66"/>
      <c r="AA2782" s="65" t="s">
        <v>14382</v>
      </c>
      <c r="AQ2782" s="64">
        <v>81.4</v>
      </c>
      <c r="AV2782" s="66"/>
      <c r="AX2782" s="66"/>
      <c r="AY2782" s="67" t="s">
        <v>17179</v>
      </c>
      <c r="BE2782" s="66"/>
    </row>
    <row r="2783" spans="1:58">
      <c r="A2783" s="9" t="str">
        <f t="shared" si="135"/>
        <v>2026-01</v>
      </c>
      <c r="B2783" s="9" t="str">
        <f>_xlfn.XLOOKUP(I2783,过机服务商重量差!A:A,过机服务商重量差!G:G)</f>
        <v>小旋风</v>
      </c>
      <c r="C2783" s="9" t="str">
        <f>IF(N2783="FBA","主营产品",IF(N2783="专线","专线",LOOKUP(1,0/((G2783&gt;=提成标准!D:D)*(G2783&lt;提成标准!E:E)),提成标准!C:C)))</f>
        <v>快递大货</v>
      </c>
      <c r="D2783" s="9">
        <f t="shared" si="136"/>
        <v>185</v>
      </c>
      <c r="E2783" s="9">
        <f>_xlfn.XLOOKUP(C2783,提成标准!C:C,提成标准!H:H,"")</f>
        <v>0.1</v>
      </c>
      <c r="F2783" s="9">
        <f t="shared" si="137"/>
        <v>18.5</v>
      </c>
      <c r="G2783" s="9">
        <f>_xlfn.XLOOKUP(I2783,过机服务商重量差!A:A,过机服务商重量差!L:L)</f>
        <v>185</v>
      </c>
      <c r="H2783" s="9" t="str">
        <f ca="1">IFERROR(LOOKUP(1,0/((B2783=名单!B:B)*(VALUE(AY2783)&gt;=名单!E:E)*(VALUE(AY2783)&lt;=名单!G:G)*(AA2783="正常走货")),名单!H:H),"否")</f>
        <v>否</v>
      </c>
      <c r="I2783" s="64" t="s">
        <v>8377</v>
      </c>
      <c r="J2783" s="64" t="s">
        <v>8379</v>
      </c>
      <c r="L2783" s="65" t="s">
        <v>85</v>
      </c>
      <c r="N2783" s="64" t="s">
        <v>18</v>
      </c>
      <c r="O2783" s="66"/>
      <c r="P2783" s="66"/>
      <c r="T2783" s="66"/>
      <c r="U2783" s="65" t="s">
        <v>398</v>
      </c>
      <c r="V2783" s="65" t="s">
        <v>14385</v>
      </c>
      <c r="W2783" s="66"/>
      <c r="Y2783" s="66"/>
      <c r="Z2783" s="66"/>
      <c r="AA2783" s="65" t="s">
        <v>14382</v>
      </c>
      <c r="AQ2783" s="64">
        <v>1886.5</v>
      </c>
      <c r="AU2783" s="66"/>
      <c r="AV2783" s="66"/>
      <c r="AW2783" s="66"/>
      <c r="AX2783" s="66"/>
      <c r="AY2783" s="67" t="s">
        <v>17180</v>
      </c>
      <c r="BC2783" s="66"/>
      <c r="BE2783" s="66"/>
    </row>
    <row r="2784" spans="1:58">
      <c r="A2784" s="9" t="str">
        <f t="shared" si="135"/>
        <v>2026-01</v>
      </c>
      <c r="B2784" s="9" t="str">
        <f>_xlfn.XLOOKUP(I2784,过机服务商重量差!A:A,过机服务商重量差!G:G)</f>
        <v>无崖子</v>
      </c>
      <c r="C2784" s="9" t="str">
        <f>IF(N2784="FBA","主营产品",IF(N2784="专线","专线",LOOKUP(1,0/((G2784&gt;=提成标准!D:D)*(G2784&lt;提成标准!E:E)),提成标准!C:C)))</f>
        <v>快递小货</v>
      </c>
      <c r="D2784" s="9">
        <f t="shared" si="136"/>
        <v>1</v>
      </c>
      <c r="E2784" s="9">
        <f>_xlfn.XLOOKUP(C2784,提成标准!C:C,提成标准!H:H,"")</f>
        <v>2</v>
      </c>
      <c r="F2784" s="9">
        <f t="shared" si="137"/>
        <v>2</v>
      </c>
      <c r="G2784" s="9">
        <f>_xlfn.XLOOKUP(I2784,过机服务商重量差!A:A,过机服务商重量差!L:L)</f>
        <v>9</v>
      </c>
      <c r="H2784" s="9" t="str">
        <f ca="1">IFERROR(LOOKUP(1,0/((B2784=名单!B:B)*(VALUE(AY2784)&gt;=名单!E:E)*(VALUE(AY2784)&lt;=名单!G:G)*(AA2784="正常走货")),名单!H:H),"否")</f>
        <v>是</v>
      </c>
      <c r="I2784" s="64" t="s">
        <v>8380</v>
      </c>
      <c r="J2784" s="64" t="s">
        <v>8382</v>
      </c>
      <c r="L2784" s="65" t="s">
        <v>2864</v>
      </c>
      <c r="N2784" s="64" t="s">
        <v>18</v>
      </c>
      <c r="O2784" s="66"/>
      <c r="P2784" s="66"/>
      <c r="T2784" s="66"/>
      <c r="U2784" s="65" t="s">
        <v>442</v>
      </c>
      <c r="V2784" s="65" t="s">
        <v>14413</v>
      </c>
      <c r="W2784" s="66"/>
      <c r="Y2784" s="66"/>
      <c r="Z2784" s="66"/>
      <c r="AA2784" s="65" t="s">
        <v>14382</v>
      </c>
      <c r="AQ2784" s="64">
        <v>-110.02</v>
      </c>
      <c r="AU2784" s="66"/>
      <c r="AV2784" s="66"/>
      <c r="AX2784" s="66"/>
      <c r="AY2784" s="67" t="s">
        <v>17181</v>
      </c>
      <c r="BC2784" s="66"/>
      <c r="BE2784" s="66"/>
    </row>
    <row r="2785" spans="1:58">
      <c r="A2785" s="9" t="str">
        <f t="shared" si="135"/>
        <v>2026-01</v>
      </c>
      <c r="B2785" s="9" t="str">
        <f>_xlfn.XLOOKUP(I2785,过机服务商重量差!A:A,过机服务商重量差!G:G)</f>
        <v>小旋风</v>
      </c>
      <c r="C2785" s="9" t="str">
        <f>IF(N2785="FBA","主营产品",IF(N2785="专线","专线",LOOKUP(1,0/((G2785&gt;=提成标准!D:D)*(G2785&lt;提成标准!E:E)),提成标准!C:C)))</f>
        <v>快递大货</v>
      </c>
      <c r="D2785" s="9">
        <f t="shared" si="136"/>
        <v>190</v>
      </c>
      <c r="E2785" s="9">
        <f>_xlfn.XLOOKUP(C2785,提成标准!C:C,提成标准!H:H,"")</f>
        <v>0.1</v>
      </c>
      <c r="F2785" s="9">
        <f t="shared" si="137"/>
        <v>19</v>
      </c>
      <c r="G2785" s="9">
        <f>_xlfn.XLOOKUP(I2785,过机服务商重量差!A:A,过机服务商重量差!L:L)</f>
        <v>190</v>
      </c>
      <c r="H2785" s="9" t="str">
        <f ca="1">IFERROR(LOOKUP(1,0/((B2785=名单!B:B)*(VALUE(AY2785)&gt;=名单!E:E)*(VALUE(AY2785)&lt;=名单!G:G)*(AA2785="正常走货")),名单!H:H),"否")</f>
        <v>否</v>
      </c>
      <c r="I2785" s="64" t="s">
        <v>8383</v>
      </c>
      <c r="J2785" s="64" t="s">
        <v>8385</v>
      </c>
      <c r="L2785" s="65" t="s">
        <v>78</v>
      </c>
      <c r="N2785" s="64" t="s">
        <v>18</v>
      </c>
      <c r="O2785" s="66"/>
      <c r="P2785" s="66"/>
      <c r="T2785" s="66"/>
      <c r="U2785" s="65" t="s">
        <v>116</v>
      </c>
      <c r="V2785" s="65" t="s">
        <v>14385</v>
      </c>
      <c r="W2785" s="66"/>
      <c r="Y2785" s="66"/>
      <c r="Z2785" s="66"/>
      <c r="AA2785" s="65" t="s">
        <v>14382</v>
      </c>
      <c r="AQ2785" s="64">
        <v>133</v>
      </c>
      <c r="AU2785" s="66"/>
      <c r="AV2785" s="66"/>
      <c r="AW2785" s="66"/>
      <c r="AX2785" s="66"/>
      <c r="AY2785" s="67" t="s">
        <v>17182</v>
      </c>
      <c r="BE2785" s="66"/>
    </row>
    <row r="2786" spans="1:58">
      <c r="A2786" s="9" t="str">
        <f t="shared" si="135"/>
        <v>2026-01</v>
      </c>
      <c r="B2786" s="9" t="str">
        <f>_xlfn.XLOOKUP(I2786,过机服务商重量差!A:A,过机服务商重量差!G:G)</f>
        <v>玉麒麟</v>
      </c>
      <c r="C2786" s="9" t="str">
        <f>IF(N2786="FBA","主营产品",IF(N2786="专线","专线",LOOKUP(1,0/((G2786&gt;=提成标准!D:D)*(G2786&lt;提成标准!E:E)),提成标准!C:C)))</f>
        <v>快递大货</v>
      </c>
      <c r="D2786" s="9">
        <f t="shared" si="136"/>
        <v>70</v>
      </c>
      <c r="E2786" s="9">
        <f>_xlfn.XLOOKUP(C2786,提成标准!C:C,提成标准!H:H,"")</f>
        <v>0.1</v>
      </c>
      <c r="F2786" s="9">
        <f t="shared" si="137"/>
        <v>7</v>
      </c>
      <c r="G2786" s="9">
        <f>_xlfn.XLOOKUP(I2786,过机服务商重量差!A:A,过机服务商重量差!L:L)</f>
        <v>70</v>
      </c>
      <c r="H2786" s="9" t="str">
        <f ca="1">IFERROR(LOOKUP(1,0/((B2786=名单!B:B)*(VALUE(AY2786)&gt;=名单!E:E)*(VALUE(AY2786)&lt;=名单!G:G)*(AA2786="正常走货")),名单!H:H),"否")</f>
        <v>否</v>
      </c>
      <c r="I2786" s="64" t="s">
        <v>8386</v>
      </c>
      <c r="J2786" s="64" t="s">
        <v>8388</v>
      </c>
      <c r="L2786" s="65" t="s">
        <v>17</v>
      </c>
      <c r="N2786" s="64" t="s">
        <v>18</v>
      </c>
      <c r="O2786" s="66"/>
      <c r="P2786" s="66"/>
      <c r="T2786" s="66"/>
      <c r="U2786" s="65" t="s">
        <v>337</v>
      </c>
      <c r="V2786" s="65" t="s">
        <v>14381</v>
      </c>
      <c r="W2786" s="66"/>
      <c r="Y2786" s="66"/>
      <c r="Z2786" s="66"/>
      <c r="AA2786" s="65" t="s">
        <v>14382</v>
      </c>
      <c r="AQ2786" s="64">
        <v>343</v>
      </c>
      <c r="AV2786" s="66"/>
      <c r="AX2786" s="66"/>
      <c r="AY2786" s="67" t="s">
        <v>17183</v>
      </c>
      <c r="BE2786" s="66"/>
    </row>
    <row r="2787" spans="1:58">
      <c r="A2787" s="9" t="str">
        <f t="shared" si="135"/>
        <v>2026-01</v>
      </c>
      <c r="B2787" s="9" t="str">
        <f>_xlfn.XLOOKUP(I2787,过机服务商重量差!A:A,过机服务商重量差!G:G)</f>
        <v>玉麒麟</v>
      </c>
      <c r="C2787" s="9" t="str">
        <f>IF(N2787="FBA","主营产品",IF(N2787="专线","专线",LOOKUP(1,0/((G2787&gt;=提成标准!D:D)*(G2787&lt;提成标准!E:E)),提成标准!C:C)))</f>
        <v>快递大货</v>
      </c>
      <c r="D2787" s="9">
        <f t="shared" si="136"/>
        <v>82</v>
      </c>
      <c r="E2787" s="9">
        <f>_xlfn.XLOOKUP(C2787,提成标准!C:C,提成标准!H:H,"")</f>
        <v>0.1</v>
      </c>
      <c r="F2787" s="9">
        <f t="shared" si="137"/>
        <v>8.2</v>
      </c>
      <c r="G2787" s="9">
        <f>_xlfn.XLOOKUP(I2787,过机服务商重量差!A:A,过机服务商重量差!L:L)</f>
        <v>82</v>
      </c>
      <c r="H2787" s="9" t="str">
        <f ca="1">IFERROR(LOOKUP(1,0/((B2787=名单!B:B)*(VALUE(AY2787)&gt;=名单!E:E)*(VALUE(AY2787)&lt;=名单!G:G)*(AA2787="正常走货")),名单!H:H),"否")</f>
        <v>否</v>
      </c>
      <c r="I2787" s="64" t="s">
        <v>8389</v>
      </c>
      <c r="J2787" s="64" t="s">
        <v>8391</v>
      </c>
      <c r="L2787" s="65" t="s">
        <v>17</v>
      </c>
      <c r="N2787" s="64" t="s">
        <v>18</v>
      </c>
      <c r="O2787" s="66"/>
      <c r="P2787" s="66"/>
      <c r="T2787" s="66"/>
      <c r="U2787" s="65" t="s">
        <v>337</v>
      </c>
      <c r="V2787" s="65" t="s">
        <v>14381</v>
      </c>
      <c r="W2787" s="66"/>
      <c r="Y2787" s="66"/>
      <c r="Z2787" s="66"/>
      <c r="AA2787" s="65" t="s">
        <v>14382</v>
      </c>
      <c r="AQ2787" s="64">
        <v>383.8</v>
      </c>
      <c r="AV2787" s="66"/>
      <c r="AX2787" s="66"/>
      <c r="AY2787" s="67" t="s">
        <v>17184</v>
      </c>
      <c r="BE2787" s="66"/>
    </row>
    <row r="2788" spans="1:58">
      <c r="A2788" s="9" t="str">
        <f t="shared" si="135"/>
        <v>2026-01</v>
      </c>
      <c r="B2788" s="9" t="str">
        <f>_xlfn.XLOOKUP(I2788,过机服务商重量差!A:A,过机服务商重量差!G:G)</f>
        <v>玉麒麟</v>
      </c>
      <c r="C2788" s="9" t="str">
        <f>IF(N2788="FBA","主营产品",IF(N2788="专线","专线",LOOKUP(1,0/((G2788&gt;=提成标准!D:D)*(G2788&lt;提成标准!E:E)),提成标准!C:C)))</f>
        <v>快递小货</v>
      </c>
      <c r="D2788" s="9">
        <f t="shared" si="136"/>
        <v>1</v>
      </c>
      <c r="E2788" s="9">
        <f>_xlfn.XLOOKUP(C2788,提成标准!C:C,提成标准!H:H,"")</f>
        <v>2</v>
      </c>
      <c r="F2788" s="9">
        <f t="shared" si="137"/>
        <v>2</v>
      </c>
      <c r="G2788" s="9">
        <f>_xlfn.XLOOKUP(I2788,过机服务商重量差!A:A,过机服务商重量差!L:L)</f>
        <v>4.5</v>
      </c>
      <c r="H2788" s="9" t="str">
        <f ca="1">IFERROR(LOOKUP(1,0/((B2788=名单!B:B)*(VALUE(AY2788)&gt;=名单!E:E)*(VALUE(AY2788)&lt;=名单!G:G)*(AA2788="正常走货")),名单!H:H),"否")</f>
        <v>否</v>
      </c>
      <c r="I2788" s="64" t="s">
        <v>8392</v>
      </c>
      <c r="J2788" s="64" t="s">
        <v>8394</v>
      </c>
      <c r="L2788" s="65" t="s">
        <v>17</v>
      </c>
      <c r="N2788" s="64" t="s">
        <v>18</v>
      </c>
      <c r="O2788" s="66"/>
      <c r="P2788" s="66"/>
      <c r="T2788" s="66"/>
      <c r="U2788" s="65" t="s">
        <v>120</v>
      </c>
      <c r="V2788" s="65" t="s">
        <v>14385</v>
      </c>
      <c r="W2788" s="66"/>
      <c r="Y2788" s="66"/>
      <c r="Z2788" s="66"/>
      <c r="AA2788" s="65" t="s">
        <v>14382</v>
      </c>
      <c r="AQ2788" s="64">
        <v>62</v>
      </c>
      <c r="AV2788" s="66"/>
      <c r="AX2788" s="66"/>
      <c r="AY2788" s="67" t="s">
        <v>17185</v>
      </c>
      <c r="BE2788" s="66"/>
    </row>
    <row r="2789" spans="1:58">
      <c r="A2789" s="9" t="str">
        <f t="shared" si="135"/>
        <v>2026-01</v>
      </c>
      <c r="B2789" s="9" t="str">
        <f>_xlfn.XLOOKUP(I2789,过机服务商重量差!A:A,过机服务商重量差!G:G)</f>
        <v>帅时莹</v>
      </c>
      <c r="C2789" s="9" t="str">
        <f>IF(N2789="FBA","主营产品",IF(N2789="专线","专线",LOOKUP(1,0/((G2789&gt;=提成标准!D:D)*(G2789&lt;提成标准!E:E)),提成标准!C:C)))</f>
        <v>快递大货</v>
      </c>
      <c r="D2789" s="9">
        <f t="shared" si="136"/>
        <v>1017</v>
      </c>
      <c r="E2789" s="9">
        <f>_xlfn.XLOOKUP(C2789,提成标准!C:C,提成标准!H:H,"")</f>
        <v>0.1</v>
      </c>
      <c r="F2789" s="9">
        <f t="shared" si="137"/>
        <v>101.7</v>
      </c>
      <c r="G2789" s="9">
        <f>_xlfn.XLOOKUP(I2789,过机服务商重量差!A:A,过机服务商重量差!L:L)</f>
        <v>1017</v>
      </c>
      <c r="H2789" s="9" t="str">
        <f ca="1">IFERROR(LOOKUP(1,0/((B2789=名单!B:B)*(VALUE(AY2789)&gt;=名单!E:E)*(VALUE(AY2789)&lt;=名单!G:G)*(AA2789="正常走货")),名单!H:H),"否")</f>
        <v>否</v>
      </c>
      <c r="I2789" s="64" t="s">
        <v>8395</v>
      </c>
      <c r="J2789" s="64" t="s">
        <v>8397</v>
      </c>
      <c r="L2789" s="65" t="s">
        <v>97</v>
      </c>
      <c r="N2789" s="64" t="s">
        <v>18</v>
      </c>
      <c r="O2789" s="66"/>
      <c r="P2789" s="66"/>
      <c r="T2789" s="66"/>
      <c r="U2789" s="65" t="s">
        <v>227</v>
      </c>
      <c r="V2789" s="65" t="s">
        <v>14413</v>
      </c>
      <c r="W2789" s="66"/>
      <c r="Y2789" s="66"/>
      <c r="Z2789" s="66"/>
      <c r="AA2789" s="65" t="s">
        <v>14382</v>
      </c>
      <c r="AQ2789" s="64">
        <v>1520.4</v>
      </c>
      <c r="AV2789" s="66"/>
      <c r="AX2789" s="66"/>
      <c r="AY2789" s="67" t="s">
        <v>17186</v>
      </c>
      <c r="BE2789" s="66"/>
    </row>
    <row r="2790" spans="1:58">
      <c r="A2790" s="9" t="str">
        <f t="shared" si="135"/>
        <v>2026-01</v>
      </c>
      <c r="B2790" s="9" t="str">
        <f>_xlfn.XLOOKUP(I2790,过机服务商重量差!A:A,过机服务商重量差!G:G)</f>
        <v>帅时莹</v>
      </c>
      <c r="C2790" s="9" t="str">
        <f>IF(N2790="FBA","主营产品",IF(N2790="专线","专线",LOOKUP(1,0/((G2790&gt;=提成标准!D:D)*(G2790&lt;提成标准!E:E)),提成标准!C:C)))</f>
        <v>快递大货</v>
      </c>
      <c r="D2790" s="9">
        <f t="shared" si="136"/>
        <v>81</v>
      </c>
      <c r="E2790" s="9">
        <f>_xlfn.XLOOKUP(C2790,提成标准!C:C,提成标准!H:H,"")</f>
        <v>0.1</v>
      </c>
      <c r="F2790" s="9">
        <f t="shared" si="137"/>
        <v>8.1</v>
      </c>
      <c r="G2790" s="9">
        <f>_xlfn.XLOOKUP(I2790,过机服务商重量差!A:A,过机服务商重量差!L:L)</f>
        <v>81</v>
      </c>
      <c r="H2790" s="9" t="str">
        <f ca="1">IFERROR(LOOKUP(1,0/((B2790=名单!B:B)*(VALUE(AY2790)&gt;=名单!E:E)*(VALUE(AY2790)&lt;=名单!G:G)*(AA2790="正常走货")),名单!H:H),"否")</f>
        <v>否</v>
      </c>
      <c r="I2790" s="64" t="s">
        <v>8398</v>
      </c>
      <c r="J2790" s="64" t="s">
        <v>8400</v>
      </c>
      <c r="L2790" s="65" t="s">
        <v>97</v>
      </c>
      <c r="N2790" s="64" t="s">
        <v>18</v>
      </c>
      <c r="O2790" s="66"/>
      <c r="P2790" s="66"/>
      <c r="T2790" s="66"/>
      <c r="U2790" s="65" t="s">
        <v>223</v>
      </c>
      <c r="V2790" s="65" t="s">
        <v>14413</v>
      </c>
      <c r="W2790" s="66"/>
      <c r="Y2790" s="66"/>
      <c r="Z2790" s="66"/>
      <c r="AA2790" s="65" t="s">
        <v>14382</v>
      </c>
      <c r="AQ2790" s="64">
        <v>162</v>
      </c>
      <c r="AV2790" s="66"/>
      <c r="AW2790" s="66"/>
      <c r="AX2790" s="66"/>
      <c r="AY2790" s="67" t="s">
        <v>17187</v>
      </c>
      <c r="BE2790" s="66"/>
    </row>
    <row r="2791" spans="1:58">
      <c r="A2791" s="9" t="str">
        <f t="shared" si="135"/>
        <v>2026-01</v>
      </c>
      <c r="B2791" s="9" t="str">
        <f>_xlfn.XLOOKUP(I2791,过机服务商重量差!A:A,过机服务商重量差!G:G)</f>
        <v>无崖子</v>
      </c>
      <c r="C2791" s="9" t="str">
        <f>IF(N2791="FBA","主营产品",IF(N2791="专线","专线",LOOKUP(1,0/((G2791&gt;=提成标准!D:D)*(G2791&lt;提成标准!E:E)),提成标准!C:C)))</f>
        <v>快递大货</v>
      </c>
      <c r="D2791" s="9">
        <f t="shared" si="136"/>
        <v>23</v>
      </c>
      <c r="E2791" s="9">
        <f>_xlfn.XLOOKUP(C2791,提成标准!C:C,提成标准!H:H,"")</f>
        <v>0.1</v>
      </c>
      <c r="F2791" s="9">
        <f t="shared" si="137"/>
        <v>2.3</v>
      </c>
      <c r="G2791" s="9">
        <f>_xlfn.XLOOKUP(I2791,过机服务商重量差!A:A,过机服务商重量差!L:L)</f>
        <v>23</v>
      </c>
      <c r="H2791" s="9" t="str">
        <f ca="1">IFERROR(LOOKUP(1,0/((B2791=名单!B:B)*(VALUE(AY2791)&gt;=名单!E:E)*(VALUE(AY2791)&lt;=名单!G:G)*(AA2791="正常走货")),名单!H:H),"否")</f>
        <v>是</v>
      </c>
      <c r="I2791" s="64" t="s">
        <v>8401</v>
      </c>
      <c r="J2791" s="64" t="s">
        <v>8403</v>
      </c>
      <c r="L2791" s="65" t="s">
        <v>611</v>
      </c>
      <c r="N2791" s="64" t="s">
        <v>18</v>
      </c>
      <c r="O2791" s="66"/>
      <c r="P2791" s="66"/>
      <c r="T2791" s="66"/>
      <c r="U2791" s="65" t="s">
        <v>86</v>
      </c>
      <c r="V2791" s="65" t="s">
        <v>14381</v>
      </c>
      <c r="W2791" s="66"/>
      <c r="Y2791" s="66"/>
      <c r="Z2791" s="66"/>
      <c r="AA2791" s="65" t="s">
        <v>14382</v>
      </c>
      <c r="AQ2791" s="64">
        <v>18.3999999999999</v>
      </c>
      <c r="AV2791" s="66"/>
      <c r="AW2791" s="66"/>
      <c r="AX2791" s="66"/>
      <c r="AY2791" s="67" t="s">
        <v>17188</v>
      </c>
      <c r="BE2791" s="66"/>
    </row>
    <row r="2792" spans="1:58">
      <c r="A2792" s="9" t="str">
        <f t="shared" si="135"/>
        <v>2026-01</v>
      </c>
      <c r="B2792" s="9" t="str">
        <f>_xlfn.XLOOKUP(I2792,过机服务商重量差!A:A,过机服务商重量差!G:G)</f>
        <v>玉麒麟</v>
      </c>
      <c r="C2792" s="9" t="str">
        <f>IF(N2792="FBA","主营产品",IF(N2792="专线","专线",LOOKUP(1,0/((G2792&gt;=提成标准!D:D)*(G2792&lt;提成标准!E:E)),提成标准!C:C)))</f>
        <v>快递小货</v>
      </c>
      <c r="D2792" s="9">
        <f t="shared" si="136"/>
        <v>1</v>
      </c>
      <c r="E2792" s="9">
        <f>_xlfn.XLOOKUP(C2792,提成标准!C:C,提成标准!H:H,"")</f>
        <v>2</v>
      </c>
      <c r="F2792" s="9">
        <f t="shared" si="137"/>
        <v>2</v>
      </c>
      <c r="G2792" s="9">
        <f>_xlfn.XLOOKUP(I2792,过机服务商重量差!A:A,过机服务商重量差!L:L)</f>
        <v>3</v>
      </c>
      <c r="H2792" s="9" t="str">
        <f ca="1">IFERROR(LOOKUP(1,0/((B2792=名单!B:B)*(VALUE(AY2792)&gt;=名单!E:E)*(VALUE(AY2792)&lt;=名单!G:G)*(AA2792="正常走货")),名单!H:H),"否")</f>
        <v>否</v>
      </c>
      <c r="I2792" s="64" t="s">
        <v>8404</v>
      </c>
      <c r="J2792" s="64" t="s">
        <v>8406</v>
      </c>
      <c r="L2792" s="65" t="s">
        <v>17</v>
      </c>
      <c r="N2792" s="64" t="s">
        <v>18</v>
      </c>
      <c r="O2792" s="66"/>
      <c r="P2792" s="66"/>
      <c r="T2792" s="66"/>
      <c r="U2792" s="65" t="s">
        <v>152</v>
      </c>
      <c r="V2792" s="65" t="s">
        <v>14385</v>
      </c>
      <c r="W2792" s="66"/>
      <c r="Y2792" s="66"/>
      <c r="Z2792" s="66"/>
      <c r="AA2792" s="65" t="s">
        <v>14382</v>
      </c>
      <c r="AQ2792" s="64">
        <v>71.6</v>
      </c>
      <c r="AU2792" s="66"/>
      <c r="AV2792" s="66"/>
      <c r="AW2792" s="66"/>
      <c r="AX2792" s="66"/>
      <c r="AY2792" s="67" t="s">
        <v>17189</v>
      </c>
      <c r="BC2792" s="66"/>
      <c r="BE2792" s="66"/>
    </row>
    <row r="2793" spans="1:58">
      <c r="A2793" s="9" t="str">
        <f t="shared" si="135"/>
        <v>2026-01</v>
      </c>
      <c r="B2793" s="9" t="str">
        <f>_xlfn.XLOOKUP(I2793,过机服务商重量差!A:A,过机服务商重量差!G:G)</f>
        <v>玉麒麟</v>
      </c>
      <c r="C2793" s="9" t="str">
        <f>IF(N2793="FBA","主营产品",IF(N2793="专线","专线",LOOKUP(1,0/((G2793&gt;=提成标准!D:D)*(G2793&lt;提成标准!E:E)),提成标准!C:C)))</f>
        <v>快递小货</v>
      </c>
      <c r="D2793" s="9">
        <f t="shared" si="136"/>
        <v>1</v>
      </c>
      <c r="E2793" s="9">
        <f>_xlfn.XLOOKUP(C2793,提成标准!C:C,提成标准!H:H,"")</f>
        <v>2</v>
      </c>
      <c r="F2793" s="9">
        <f t="shared" si="137"/>
        <v>2</v>
      </c>
      <c r="G2793" s="9">
        <f>_xlfn.XLOOKUP(I2793,过机服务商重量差!A:A,过机服务商重量差!L:L)</f>
        <v>5</v>
      </c>
      <c r="H2793" s="9" t="str">
        <f ca="1">IFERROR(LOOKUP(1,0/((B2793=名单!B:B)*(VALUE(AY2793)&gt;=名单!E:E)*(VALUE(AY2793)&lt;=名单!G:G)*(AA2793="正常走货")),名单!H:H),"否")</f>
        <v>否</v>
      </c>
      <c r="I2793" s="64" t="s">
        <v>8407</v>
      </c>
      <c r="J2793" s="64" t="s">
        <v>8409</v>
      </c>
      <c r="L2793" s="65" t="s">
        <v>17</v>
      </c>
      <c r="N2793" s="64" t="s">
        <v>18</v>
      </c>
      <c r="O2793" s="66"/>
      <c r="P2793" s="66"/>
      <c r="T2793" s="66"/>
      <c r="U2793" s="65" t="s">
        <v>152</v>
      </c>
      <c r="V2793" s="65" t="s">
        <v>14385</v>
      </c>
      <c r="W2793" s="66"/>
      <c r="Y2793" s="66"/>
      <c r="Z2793" s="66"/>
      <c r="AA2793" s="65" t="s">
        <v>14382</v>
      </c>
      <c r="AQ2793" s="64">
        <v>110.08</v>
      </c>
      <c r="AU2793" s="66"/>
      <c r="AV2793" s="66"/>
      <c r="AW2793" s="66"/>
      <c r="AX2793" s="66"/>
      <c r="AY2793" s="67" t="s">
        <v>17190</v>
      </c>
      <c r="BE2793" s="66"/>
    </row>
    <row r="2794" spans="1:58">
      <c r="A2794" s="9" t="str">
        <f t="shared" si="135"/>
        <v>2026-01</v>
      </c>
      <c r="B2794" s="9" t="str">
        <f>_xlfn.XLOOKUP(I2794,过机服务商重量差!A:A,过机服务商重量差!G:G)</f>
        <v>玉麒麟</v>
      </c>
      <c r="C2794" s="9" t="str">
        <f>IF(N2794="FBA","主营产品",IF(N2794="专线","专线",LOOKUP(1,0/((G2794&gt;=提成标准!D:D)*(G2794&lt;提成标准!E:E)),提成标准!C:C)))</f>
        <v>快递小货</v>
      </c>
      <c r="D2794" s="9">
        <f t="shared" si="136"/>
        <v>1</v>
      </c>
      <c r="E2794" s="9">
        <f>_xlfn.XLOOKUP(C2794,提成标准!C:C,提成标准!H:H,"")</f>
        <v>2</v>
      </c>
      <c r="F2794" s="9">
        <f t="shared" si="137"/>
        <v>2</v>
      </c>
      <c r="G2794" s="9">
        <f>_xlfn.XLOOKUP(I2794,过机服务商重量差!A:A,过机服务商重量差!L:L)</f>
        <v>2</v>
      </c>
      <c r="H2794" s="9" t="str">
        <f ca="1">IFERROR(LOOKUP(1,0/((B2794=名单!B:B)*(VALUE(AY2794)&gt;=名单!E:E)*(VALUE(AY2794)&lt;=名单!G:G)*(AA2794="正常走货")),名单!H:H),"否")</f>
        <v>否</v>
      </c>
      <c r="I2794" s="64" t="s">
        <v>8410</v>
      </c>
      <c r="J2794" s="64" t="s">
        <v>8412</v>
      </c>
      <c r="L2794" s="65" t="s">
        <v>17</v>
      </c>
      <c r="N2794" s="64" t="s">
        <v>18</v>
      </c>
      <c r="O2794" s="66"/>
      <c r="P2794" s="66"/>
      <c r="T2794" s="66"/>
      <c r="U2794" s="65" t="s">
        <v>152</v>
      </c>
      <c r="V2794" s="65" t="s">
        <v>14385</v>
      </c>
      <c r="W2794" s="66"/>
      <c r="Y2794" s="66"/>
      <c r="Z2794" s="66"/>
      <c r="AA2794" s="65" t="s">
        <v>14382</v>
      </c>
      <c r="AQ2794" s="64">
        <v>39.88</v>
      </c>
      <c r="AV2794" s="66"/>
      <c r="AX2794" s="66"/>
      <c r="AY2794" s="67" t="s">
        <v>17191</v>
      </c>
      <c r="BC2794" s="66"/>
      <c r="BE2794" s="66"/>
    </row>
    <row r="2795" spans="1:58">
      <c r="A2795" s="9" t="str">
        <f t="shared" si="135"/>
        <v>2026-01</v>
      </c>
      <c r="B2795" s="9" t="str">
        <f>_xlfn.XLOOKUP(I2795,过机服务商重量差!A:A,过机服务商重量差!G:G)</f>
        <v>无崖子</v>
      </c>
      <c r="C2795" s="9" t="str">
        <f>IF(N2795="FBA","主营产品",IF(N2795="专线","专线",LOOKUP(1,0/((G2795&gt;=提成标准!D:D)*(G2795&lt;提成标准!E:E)),提成标准!C:C)))</f>
        <v>快递小货</v>
      </c>
      <c r="D2795" s="9">
        <f t="shared" si="136"/>
        <v>1</v>
      </c>
      <c r="E2795" s="9">
        <f>_xlfn.XLOOKUP(C2795,提成标准!C:C,提成标准!H:H,"")</f>
        <v>2</v>
      </c>
      <c r="F2795" s="9">
        <f t="shared" si="137"/>
        <v>2</v>
      </c>
      <c r="G2795" s="9">
        <f>_xlfn.XLOOKUP(I2795,过机服务商重量差!A:A,过机服务商重量差!L:L)</f>
        <v>10</v>
      </c>
      <c r="H2795" s="9" t="str">
        <f ca="1">IFERROR(LOOKUP(1,0/((B2795=名单!B:B)*(VALUE(AY2795)&gt;=名单!E:E)*(VALUE(AY2795)&lt;=名单!G:G)*(AA2795="正常走货")),名单!H:H),"否")</f>
        <v>是</v>
      </c>
      <c r="I2795" s="64" t="s">
        <v>8413</v>
      </c>
      <c r="J2795" s="64" t="s">
        <v>8415</v>
      </c>
      <c r="L2795" s="65" t="s">
        <v>128</v>
      </c>
      <c r="N2795" s="64" t="s">
        <v>18</v>
      </c>
      <c r="O2795" s="66"/>
      <c r="P2795" s="66"/>
      <c r="T2795" s="66"/>
      <c r="U2795" s="65" t="s">
        <v>687</v>
      </c>
      <c r="V2795" s="65" t="s">
        <v>14410</v>
      </c>
      <c r="W2795" s="66"/>
      <c r="Y2795" s="66"/>
      <c r="Z2795" s="66"/>
      <c r="AA2795" s="65" t="s">
        <v>14382</v>
      </c>
      <c r="AQ2795" s="64">
        <v>68.2</v>
      </c>
      <c r="AU2795" s="66"/>
      <c r="AV2795" s="66"/>
      <c r="AX2795" s="66"/>
      <c r="AY2795" s="67" t="s">
        <v>17192</v>
      </c>
      <c r="BE2795" s="66"/>
      <c r="BF2795" s="66"/>
    </row>
    <row r="2796" spans="1:58">
      <c r="A2796" s="9" t="str">
        <f t="shared" si="135"/>
        <v>2026-01</v>
      </c>
      <c r="B2796" s="9" t="str">
        <f>_xlfn.XLOOKUP(I2796,过机服务商重量差!A:A,过机服务商重量差!G:G)</f>
        <v>玉麒麟</v>
      </c>
      <c r="C2796" s="9" t="str">
        <f>IF(N2796="FBA","主营产品",IF(N2796="专线","专线",LOOKUP(1,0/((G2796&gt;=提成标准!D:D)*(G2796&lt;提成标准!E:E)),提成标准!C:C)))</f>
        <v>快递大货</v>
      </c>
      <c r="D2796" s="9">
        <f t="shared" si="136"/>
        <v>67</v>
      </c>
      <c r="E2796" s="9">
        <f>_xlfn.XLOOKUP(C2796,提成标准!C:C,提成标准!H:H,"")</f>
        <v>0.1</v>
      </c>
      <c r="F2796" s="9">
        <f t="shared" si="137"/>
        <v>6.7</v>
      </c>
      <c r="G2796" s="9">
        <f>_xlfn.XLOOKUP(I2796,过机服务商重量差!A:A,过机服务商重量差!L:L)</f>
        <v>67</v>
      </c>
      <c r="H2796" s="9" t="str">
        <f ca="1">IFERROR(LOOKUP(1,0/((B2796=名单!B:B)*(VALUE(AY2796)&gt;=名单!E:E)*(VALUE(AY2796)&lt;=名单!G:G)*(AA2796="正常走货")),名单!H:H),"否")</f>
        <v>否</v>
      </c>
      <c r="I2796" s="64" t="s">
        <v>8416</v>
      </c>
      <c r="J2796" s="64" t="s">
        <v>8418</v>
      </c>
      <c r="L2796" s="65" t="s">
        <v>17</v>
      </c>
      <c r="N2796" s="64" t="s">
        <v>18</v>
      </c>
      <c r="O2796" s="66"/>
      <c r="P2796" s="66"/>
      <c r="T2796" s="66"/>
      <c r="U2796" s="65" t="s">
        <v>558</v>
      </c>
      <c r="V2796" s="65" t="s">
        <v>14413</v>
      </c>
      <c r="W2796" s="66"/>
      <c r="Y2796" s="66"/>
      <c r="Z2796" s="66"/>
      <c r="AA2796" s="65" t="s">
        <v>14382</v>
      </c>
      <c r="AQ2796" s="64">
        <v>266.69</v>
      </c>
      <c r="AV2796" s="66"/>
      <c r="AW2796" s="66"/>
      <c r="AX2796" s="66"/>
      <c r="AY2796" s="67" t="s">
        <v>17193</v>
      </c>
      <c r="BE2796" s="66"/>
    </row>
    <row r="2797" spans="1:58">
      <c r="A2797" s="9" t="str">
        <f t="shared" si="135"/>
        <v>2026-01</v>
      </c>
      <c r="B2797" s="9" t="str">
        <f>_xlfn.XLOOKUP(I2797,过机服务商重量差!A:A,过机服务商重量差!G:G)</f>
        <v>007</v>
      </c>
      <c r="C2797" s="9" t="str">
        <f>IF(N2797="FBA","主营产品",IF(N2797="专线","专线",LOOKUP(1,0/((G2797&gt;=提成标准!D:D)*(G2797&lt;提成标准!E:E)),提成标准!C:C)))</f>
        <v>快递大货</v>
      </c>
      <c r="D2797" s="9">
        <f t="shared" si="136"/>
        <v>55</v>
      </c>
      <c r="E2797" s="9">
        <f>_xlfn.XLOOKUP(C2797,提成标准!C:C,提成标准!H:H,"")</f>
        <v>0.1</v>
      </c>
      <c r="F2797" s="9">
        <f t="shared" si="137"/>
        <v>5.5</v>
      </c>
      <c r="G2797" s="9">
        <f>_xlfn.XLOOKUP(I2797,过机服务商重量差!A:A,过机服务商重量差!L:L)</f>
        <v>55</v>
      </c>
      <c r="H2797" s="9" t="str">
        <f ca="1">IFERROR(LOOKUP(1,0/((B2797=名单!B:B)*(VALUE(AY2797)&gt;=名单!E:E)*(VALUE(AY2797)&lt;=名单!G:G)*(AA2797="正常走货")),名单!H:H),"否")</f>
        <v>否</v>
      </c>
      <c r="I2797" s="64" t="s">
        <v>8419</v>
      </c>
      <c r="J2797" s="64" t="s">
        <v>8421</v>
      </c>
      <c r="L2797" s="65" t="s">
        <v>4937</v>
      </c>
      <c r="N2797" s="64" t="s">
        <v>18</v>
      </c>
      <c r="O2797" s="66"/>
      <c r="P2797" s="66"/>
      <c r="T2797" s="66"/>
      <c r="U2797" s="65" t="s">
        <v>191</v>
      </c>
      <c r="V2797" s="65" t="s">
        <v>14413</v>
      </c>
      <c r="W2797" s="66"/>
      <c r="Y2797" s="66"/>
      <c r="Z2797" s="66"/>
      <c r="AA2797" s="65" t="s">
        <v>14382</v>
      </c>
      <c r="AQ2797" s="64">
        <v>880</v>
      </c>
      <c r="AV2797" s="66"/>
      <c r="AX2797" s="66"/>
      <c r="AY2797" s="67" t="s">
        <v>17194</v>
      </c>
      <c r="BE2797" s="66"/>
      <c r="BF2797" s="66"/>
    </row>
    <row r="2798" spans="1:58">
      <c r="A2798" s="9" t="str">
        <f t="shared" si="135"/>
        <v>2026-01</v>
      </c>
      <c r="B2798" s="9" t="str">
        <f>_xlfn.XLOOKUP(I2798,过机服务商重量差!A:A,过机服务商重量差!G:G)</f>
        <v>帅时莹</v>
      </c>
      <c r="C2798" s="9" t="str">
        <f>IF(N2798="FBA","主营产品",IF(N2798="专线","专线",LOOKUP(1,0/((G2798&gt;=提成标准!D:D)*(G2798&lt;提成标准!E:E)),提成标准!C:C)))</f>
        <v>快递小货</v>
      </c>
      <c r="D2798" s="9">
        <f t="shared" si="136"/>
        <v>1</v>
      </c>
      <c r="E2798" s="9">
        <f>_xlfn.XLOOKUP(C2798,提成标准!C:C,提成标准!H:H,"")</f>
        <v>2</v>
      </c>
      <c r="F2798" s="9">
        <f t="shared" si="137"/>
        <v>2</v>
      </c>
      <c r="G2798" s="9">
        <f>_xlfn.XLOOKUP(I2798,过机服务商重量差!A:A,过机服务商重量差!L:L)</f>
        <v>9</v>
      </c>
      <c r="H2798" s="9" t="str">
        <f ca="1">IFERROR(LOOKUP(1,0/((B2798=名单!B:B)*(VALUE(AY2798)&gt;=名单!E:E)*(VALUE(AY2798)&lt;=名单!G:G)*(AA2798="正常走货")),名单!H:H),"否")</f>
        <v>否</v>
      </c>
      <c r="I2798" s="64" t="s">
        <v>8422</v>
      </c>
      <c r="J2798" s="64" t="s">
        <v>8424</v>
      </c>
      <c r="L2798" s="65" t="s">
        <v>140</v>
      </c>
      <c r="N2798" s="64" t="s">
        <v>18</v>
      </c>
      <c r="O2798" s="66"/>
      <c r="P2798" s="66"/>
      <c r="T2798" s="66"/>
      <c r="U2798" s="65" t="s">
        <v>199</v>
      </c>
      <c r="V2798" s="65" t="s">
        <v>14442</v>
      </c>
      <c r="W2798" s="66"/>
      <c r="Y2798" s="66"/>
      <c r="Z2798" s="66"/>
      <c r="AA2798" s="65" t="s">
        <v>14382</v>
      </c>
      <c r="AQ2798" s="64">
        <v>283.38</v>
      </c>
      <c r="AV2798" s="66"/>
      <c r="AX2798" s="66"/>
      <c r="AY2798" s="67" t="s">
        <v>17195</v>
      </c>
      <c r="BE2798" s="66"/>
    </row>
    <row r="2799" spans="1:58">
      <c r="A2799" s="9" t="str">
        <f t="shared" si="135"/>
        <v>2026-01</v>
      </c>
      <c r="B2799" s="9" t="str">
        <f>_xlfn.XLOOKUP(I2799,过机服务商重量差!A:A,过机服务商重量差!G:G)</f>
        <v>无崖子</v>
      </c>
      <c r="C2799" s="9" t="str">
        <f>IF(N2799="FBA","主营产品",IF(N2799="专线","专线",LOOKUP(1,0/((G2799&gt;=提成标准!D:D)*(G2799&lt;提成标准!E:E)),提成标准!C:C)))</f>
        <v>快递大货</v>
      </c>
      <c r="D2799" s="9">
        <f t="shared" si="136"/>
        <v>24</v>
      </c>
      <c r="E2799" s="9">
        <f>_xlfn.XLOOKUP(C2799,提成标准!C:C,提成标准!H:H,"")</f>
        <v>0.1</v>
      </c>
      <c r="F2799" s="9">
        <f t="shared" si="137"/>
        <v>2.4</v>
      </c>
      <c r="G2799" s="9">
        <f>_xlfn.XLOOKUP(I2799,过机服务商重量差!A:A,过机服务商重量差!L:L)</f>
        <v>24</v>
      </c>
      <c r="H2799" s="9" t="str">
        <f ca="1">IFERROR(LOOKUP(1,0/((B2799=名单!B:B)*(VALUE(AY2799)&gt;=名单!E:E)*(VALUE(AY2799)&lt;=名单!G:G)*(AA2799="正常走货")),名单!H:H),"否")</f>
        <v>是</v>
      </c>
      <c r="I2799" s="64" t="s">
        <v>8425</v>
      </c>
      <c r="J2799" s="64" t="s">
        <v>8427</v>
      </c>
      <c r="L2799" s="65" t="s">
        <v>539</v>
      </c>
      <c r="N2799" s="64" t="s">
        <v>18</v>
      </c>
      <c r="O2799" s="66"/>
      <c r="P2799" s="66"/>
      <c r="T2799" s="66"/>
      <c r="U2799" s="65" t="s">
        <v>191</v>
      </c>
      <c r="V2799" s="65" t="s">
        <v>14413</v>
      </c>
      <c r="W2799" s="66"/>
      <c r="Y2799" s="66"/>
      <c r="Z2799" s="66"/>
      <c r="AA2799" s="65" t="s">
        <v>14382</v>
      </c>
      <c r="AQ2799" s="64">
        <v>293.82</v>
      </c>
      <c r="AV2799" s="66"/>
      <c r="AX2799" s="66"/>
      <c r="AY2799" s="67" t="s">
        <v>17196</v>
      </c>
      <c r="BE2799" s="66"/>
    </row>
    <row r="2800" spans="1:58">
      <c r="A2800" s="9" t="str">
        <f t="shared" si="135"/>
        <v>2026-01</v>
      </c>
      <c r="B2800" s="9" t="str">
        <f>_xlfn.XLOOKUP(I2800,过机服务商重量差!A:A,过机服务商重量差!G:G)</f>
        <v>帅时莹</v>
      </c>
      <c r="C2800" s="9" t="str">
        <f>IF(N2800="FBA","主营产品",IF(N2800="专线","专线",LOOKUP(1,0/((G2800&gt;=提成标准!D:D)*(G2800&lt;提成标准!E:E)),提成标准!C:C)))</f>
        <v>快递小货</v>
      </c>
      <c r="D2800" s="9">
        <f t="shared" si="136"/>
        <v>1</v>
      </c>
      <c r="E2800" s="9">
        <f>_xlfn.XLOOKUP(C2800,提成标准!C:C,提成标准!H:H,"")</f>
        <v>2</v>
      </c>
      <c r="F2800" s="9">
        <f t="shared" si="137"/>
        <v>2</v>
      </c>
      <c r="G2800" s="9">
        <f>_xlfn.XLOOKUP(I2800,过机服务商重量差!A:A,过机服务商重量差!L:L)</f>
        <v>18</v>
      </c>
      <c r="H2800" s="9" t="str">
        <f ca="1">IFERROR(LOOKUP(1,0/((B2800=名单!B:B)*(VALUE(AY2800)&gt;=名单!E:E)*(VALUE(AY2800)&lt;=名单!G:G)*(AA2800="正常走货")),名单!H:H),"否")</f>
        <v>否</v>
      </c>
      <c r="I2800" s="64" t="s">
        <v>8428</v>
      </c>
      <c r="J2800" s="64" t="s">
        <v>8430</v>
      </c>
      <c r="L2800" s="65" t="s">
        <v>140</v>
      </c>
      <c r="N2800" s="64" t="s">
        <v>18</v>
      </c>
      <c r="O2800" s="66"/>
      <c r="P2800" s="66"/>
      <c r="T2800" s="66"/>
      <c r="U2800" s="65" t="s">
        <v>199</v>
      </c>
      <c r="V2800" s="65" t="s">
        <v>14442</v>
      </c>
      <c r="W2800" s="66"/>
      <c r="Y2800" s="66"/>
      <c r="Z2800" s="66"/>
      <c r="AA2800" s="65" t="s">
        <v>14382</v>
      </c>
      <c r="AQ2800" s="64">
        <v>383.16</v>
      </c>
      <c r="AV2800" s="66"/>
      <c r="AX2800" s="66"/>
      <c r="AY2800" s="67" t="s">
        <v>17197</v>
      </c>
      <c r="BE2800" s="66"/>
      <c r="BF2800" s="66"/>
    </row>
    <row r="2801" spans="1:58">
      <c r="A2801" s="9" t="str">
        <f t="shared" si="135"/>
        <v>2026-01</v>
      </c>
      <c r="B2801" s="9" t="str">
        <f>_xlfn.XLOOKUP(I2801,过机服务商重量差!A:A,过机服务商重量差!G:G)</f>
        <v>无崖子</v>
      </c>
      <c r="C2801" s="9" t="str">
        <f>IF(N2801="FBA","主营产品",IF(N2801="专线","专线",LOOKUP(1,0/((G2801&gt;=提成标准!D:D)*(G2801&lt;提成标准!E:E)),提成标准!C:C)))</f>
        <v>快递大货</v>
      </c>
      <c r="D2801" s="9">
        <f t="shared" si="136"/>
        <v>24</v>
      </c>
      <c r="E2801" s="9">
        <f>_xlfn.XLOOKUP(C2801,提成标准!C:C,提成标准!H:H,"")</f>
        <v>0.1</v>
      </c>
      <c r="F2801" s="9">
        <f t="shared" si="137"/>
        <v>2.4</v>
      </c>
      <c r="G2801" s="9">
        <f>_xlfn.XLOOKUP(I2801,过机服务商重量差!A:A,过机服务商重量差!L:L)</f>
        <v>24</v>
      </c>
      <c r="H2801" s="9" t="str">
        <f ca="1">IFERROR(LOOKUP(1,0/((B2801=名单!B:B)*(VALUE(AY2801)&gt;=名单!E:E)*(VALUE(AY2801)&lt;=名单!G:G)*(AA2801="正常走货")),名单!H:H),"否")</f>
        <v>是</v>
      </c>
      <c r="I2801" s="64" t="s">
        <v>8431</v>
      </c>
      <c r="J2801" s="64" t="s">
        <v>8433</v>
      </c>
      <c r="L2801" s="65" t="s">
        <v>539</v>
      </c>
      <c r="N2801" s="64" t="s">
        <v>18</v>
      </c>
      <c r="O2801" s="66"/>
      <c r="P2801" s="66"/>
      <c r="T2801" s="66"/>
      <c r="U2801" s="65" t="s">
        <v>191</v>
      </c>
      <c r="V2801" s="65" t="s">
        <v>14413</v>
      </c>
      <c r="W2801" s="66"/>
      <c r="Y2801" s="66"/>
      <c r="Z2801" s="66"/>
      <c r="AA2801" s="65" t="s">
        <v>14382</v>
      </c>
      <c r="AQ2801" s="64">
        <v>293.82</v>
      </c>
      <c r="AU2801" s="66"/>
      <c r="AV2801" s="66"/>
      <c r="AW2801" s="66"/>
      <c r="AX2801" s="66"/>
      <c r="AY2801" s="67" t="s">
        <v>17198</v>
      </c>
      <c r="BE2801" s="66"/>
    </row>
    <row r="2802" spans="1:58">
      <c r="A2802" s="9" t="str">
        <f t="shared" si="135"/>
        <v>2026-01</v>
      </c>
      <c r="B2802" s="9" t="str">
        <f>_xlfn.XLOOKUP(I2802,过机服务商重量差!A:A,过机服务商重量差!G:G)</f>
        <v>帅时莹</v>
      </c>
      <c r="C2802" s="9" t="str">
        <f>IF(N2802="FBA","主营产品",IF(N2802="专线","专线",LOOKUP(1,0/((G2802&gt;=提成标准!D:D)*(G2802&lt;提成标准!E:E)),提成标准!C:C)))</f>
        <v>快递小货</v>
      </c>
      <c r="D2802" s="9">
        <f t="shared" si="136"/>
        <v>1</v>
      </c>
      <c r="E2802" s="9">
        <f>_xlfn.XLOOKUP(C2802,提成标准!C:C,提成标准!H:H,"")</f>
        <v>2</v>
      </c>
      <c r="F2802" s="9">
        <f t="shared" si="137"/>
        <v>2</v>
      </c>
      <c r="G2802" s="9">
        <f>_xlfn.XLOOKUP(I2802,过机服务商重量差!A:A,过机服务商重量差!L:L)</f>
        <v>6</v>
      </c>
      <c r="H2802" s="9" t="str">
        <f ca="1">IFERROR(LOOKUP(1,0/((B2802=名单!B:B)*(VALUE(AY2802)&gt;=名单!E:E)*(VALUE(AY2802)&lt;=名单!G:G)*(AA2802="正常走货")),名单!H:H),"否")</f>
        <v>否</v>
      </c>
      <c r="I2802" s="64" t="s">
        <v>8434</v>
      </c>
      <c r="J2802" s="64" t="s">
        <v>8436</v>
      </c>
      <c r="L2802" s="65" t="s">
        <v>140</v>
      </c>
      <c r="N2802" s="64" t="s">
        <v>18</v>
      </c>
      <c r="O2802" s="66"/>
      <c r="P2802" s="66"/>
      <c r="T2802" s="66"/>
      <c r="U2802" s="65" t="s">
        <v>199</v>
      </c>
      <c r="V2802" s="65" t="s">
        <v>14442</v>
      </c>
      <c r="W2802" s="66"/>
      <c r="Y2802" s="66"/>
      <c r="Z2802" s="66"/>
      <c r="AA2802" s="65" t="s">
        <v>14382</v>
      </c>
      <c r="AQ2802" s="64">
        <v>194.86</v>
      </c>
      <c r="AV2802" s="66"/>
      <c r="AX2802" s="66"/>
      <c r="AY2802" s="67" t="s">
        <v>17199</v>
      </c>
      <c r="BE2802" s="66"/>
      <c r="BF2802" s="66"/>
    </row>
    <row r="2803" spans="1:58">
      <c r="A2803" s="9" t="str">
        <f t="shared" si="135"/>
        <v>2026-01</v>
      </c>
      <c r="B2803" s="9" t="str">
        <f>_xlfn.XLOOKUP(I2803,过机服务商重量差!A:A,过机服务商重量差!G:G)</f>
        <v>007</v>
      </c>
      <c r="C2803" s="9" t="str">
        <f>IF(N2803="FBA","主营产品",IF(N2803="专线","专线",LOOKUP(1,0/((G2803&gt;=提成标准!D:D)*(G2803&lt;提成标准!E:E)),提成标准!C:C)))</f>
        <v>快递大货</v>
      </c>
      <c r="D2803" s="9">
        <f t="shared" si="136"/>
        <v>135</v>
      </c>
      <c r="E2803" s="9">
        <f>_xlfn.XLOOKUP(C2803,提成标准!C:C,提成标准!H:H,"")</f>
        <v>0.1</v>
      </c>
      <c r="F2803" s="9">
        <f t="shared" si="137"/>
        <v>13.5</v>
      </c>
      <c r="G2803" s="9">
        <f>_xlfn.XLOOKUP(I2803,过机服务商重量差!A:A,过机服务商重量差!L:L)</f>
        <v>135</v>
      </c>
      <c r="H2803" s="9" t="str">
        <f ca="1">IFERROR(LOOKUP(1,0/((B2803=名单!B:B)*(VALUE(AY2803)&gt;=名单!E:E)*(VALUE(AY2803)&lt;=名单!G:G)*(AA2803="正常走货")),名单!H:H),"否")</f>
        <v>否</v>
      </c>
      <c r="I2803" s="64" t="s">
        <v>8437</v>
      </c>
      <c r="J2803" s="64" t="s">
        <v>8439</v>
      </c>
      <c r="L2803" s="65" t="s">
        <v>266</v>
      </c>
      <c r="N2803" s="64" t="s">
        <v>18</v>
      </c>
      <c r="O2803" s="66"/>
      <c r="P2803" s="66"/>
      <c r="T2803" s="66"/>
      <c r="U2803" s="65" t="s">
        <v>120</v>
      </c>
      <c r="V2803" s="65" t="s">
        <v>14385</v>
      </c>
      <c r="W2803" s="66"/>
      <c r="Y2803" s="66"/>
      <c r="Z2803" s="66"/>
      <c r="AA2803" s="65" t="s">
        <v>14382</v>
      </c>
      <c r="AQ2803" s="64">
        <v>1161</v>
      </c>
      <c r="AU2803" s="66"/>
      <c r="AV2803" s="66"/>
      <c r="AW2803" s="66"/>
      <c r="AX2803" s="66"/>
      <c r="AY2803" s="67" t="s">
        <v>17200</v>
      </c>
      <c r="BE2803" s="66"/>
    </row>
    <row r="2804" spans="1:58">
      <c r="A2804" s="9" t="str">
        <f t="shared" si="135"/>
        <v>2026-01</v>
      </c>
      <c r="B2804" s="9" t="str">
        <f>_xlfn.XLOOKUP(I2804,过机服务商重量差!A:A,过机服务商重量差!G:G)</f>
        <v>玉麒麟</v>
      </c>
      <c r="C2804" s="9" t="str">
        <f>IF(N2804="FBA","主营产品",IF(N2804="专线","专线",LOOKUP(1,0/((G2804&gt;=提成标准!D:D)*(G2804&lt;提成标准!E:E)),提成标准!C:C)))</f>
        <v>快递小货</v>
      </c>
      <c r="D2804" s="9">
        <f t="shared" si="136"/>
        <v>1</v>
      </c>
      <c r="E2804" s="9">
        <f>_xlfn.XLOOKUP(C2804,提成标准!C:C,提成标准!H:H,"")</f>
        <v>2</v>
      </c>
      <c r="F2804" s="9">
        <f t="shared" si="137"/>
        <v>2</v>
      </c>
      <c r="G2804" s="9">
        <f>_xlfn.XLOOKUP(I2804,过机服务商重量差!A:A,过机服务商重量差!L:L)</f>
        <v>8</v>
      </c>
      <c r="H2804" s="9" t="str">
        <f ca="1">IFERROR(LOOKUP(1,0/((B2804=名单!B:B)*(VALUE(AY2804)&gt;=名单!E:E)*(VALUE(AY2804)&lt;=名单!G:G)*(AA2804="正常走货")),名单!H:H),"否")</f>
        <v>否</v>
      </c>
      <c r="I2804" s="64" t="s">
        <v>8440</v>
      </c>
      <c r="J2804" s="64" t="s">
        <v>8442</v>
      </c>
      <c r="L2804" s="65" t="s">
        <v>17</v>
      </c>
      <c r="N2804" s="64" t="s">
        <v>18</v>
      </c>
      <c r="O2804" s="66"/>
      <c r="P2804" s="66"/>
      <c r="T2804" s="66"/>
      <c r="U2804" s="65" t="s">
        <v>408</v>
      </c>
      <c r="V2804" s="65" t="s">
        <v>14381</v>
      </c>
      <c r="W2804" s="66"/>
      <c r="Y2804" s="66"/>
      <c r="Z2804" s="66"/>
      <c r="AA2804" s="65" t="s">
        <v>14382</v>
      </c>
      <c r="AQ2804" s="64">
        <v>96.3</v>
      </c>
      <c r="AU2804" s="66"/>
      <c r="AV2804" s="66"/>
      <c r="AX2804" s="66"/>
      <c r="AY2804" s="67" t="s">
        <v>17201</v>
      </c>
      <c r="BC2804" s="66"/>
      <c r="BE2804" s="66"/>
      <c r="BF2804" s="66"/>
    </row>
    <row r="2805" spans="1:58">
      <c r="A2805" s="9" t="str">
        <f t="shared" si="135"/>
        <v>2026-01</v>
      </c>
      <c r="B2805" s="9" t="str">
        <f>_xlfn.XLOOKUP(I2805,过机服务商重量差!A:A,过机服务商重量差!G:G)</f>
        <v>无崖子</v>
      </c>
      <c r="C2805" s="9" t="str">
        <f>IF(N2805="FBA","主营产品",IF(N2805="专线","专线",LOOKUP(1,0/((G2805&gt;=提成标准!D:D)*(G2805&lt;提成标准!E:E)),提成标准!C:C)))</f>
        <v>快递大货</v>
      </c>
      <c r="D2805" s="9">
        <f t="shared" si="136"/>
        <v>34</v>
      </c>
      <c r="E2805" s="9">
        <f>_xlfn.XLOOKUP(C2805,提成标准!C:C,提成标准!H:H,"")</f>
        <v>0.1</v>
      </c>
      <c r="F2805" s="9">
        <f t="shared" si="137"/>
        <v>3.4</v>
      </c>
      <c r="G2805" s="9">
        <f>_xlfn.XLOOKUP(I2805,过机服务商重量差!A:A,过机服务商重量差!L:L)</f>
        <v>34</v>
      </c>
      <c r="H2805" s="9" t="str">
        <f ca="1">IFERROR(LOOKUP(1,0/((B2805=名单!B:B)*(VALUE(AY2805)&gt;=名单!E:E)*(VALUE(AY2805)&lt;=名单!G:G)*(AA2805="正常走货")),名单!H:H),"否")</f>
        <v>是</v>
      </c>
      <c r="I2805" s="64" t="s">
        <v>8443</v>
      </c>
      <c r="J2805" s="64" t="s">
        <v>8445</v>
      </c>
      <c r="L2805" s="65" t="s">
        <v>4948</v>
      </c>
      <c r="N2805" s="64" t="s">
        <v>18</v>
      </c>
      <c r="O2805" s="66"/>
      <c r="P2805" s="66"/>
      <c r="T2805" s="66"/>
      <c r="U2805" s="65" t="s">
        <v>227</v>
      </c>
      <c r="V2805" s="65" t="s">
        <v>14413</v>
      </c>
      <c r="W2805" s="66"/>
      <c r="Y2805" s="66"/>
      <c r="Z2805" s="66"/>
      <c r="AA2805" s="65" t="s">
        <v>14382</v>
      </c>
      <c r="AQ2805" s="64">
        <v>617.64</v>
      </c>
      <c r="AU2805" s="66"/>
      <c r="AV2805" s="66"/>
      <c r="AX2805" s="66"/>
      <c r="AY2805" s="67" t="s">
        <v>17202</v>
      </c>
      <c r="BC2805" s="66"/>
      <c r="BE2805" s="66"/>
    </row>
    <row r="2806" spans="1:58">
      <c r="A2806" s="9" t="str">
        <f t="shared" si="135"/>
        <v>2026-01</v>
      </c>
      <c r="B2806" s="9" t="str">
        <f>_xlfn.XLOOKUP(I2806,过机服务商重量差!A:A,过机服务商重量差!G:G)</f>
        <v>007</v>
      </c>
      <c r="C2806" s="9" t="str">
        <f>IF(N2806="FBA","主营产品",IF(N2806="专线","专线",LOOKUP(1,0/((G2806&gt;=提成标准!D:D)*(G2806&lt;提成标准!E:E)),提成标准!C:C)))</f>
        <v>快递大货</v>
      </c>
      <c r="D2806" s="9">
        <f t="shared" si="136"/>
        <v>40</v>
      </c>
      <c r="E2806" s="9">
        <f>_xlfn.XLOOKUP(C2806,提成标准!C:C,提成标准!H:H,"")</f>
        <v>0.1</v>
      </c>
      <c r="F2806" s="9">
        <f t="shared" si="137"/>
        <v>4</v>
      </c>
      <c r="G2806" s="9">
        <f>_xlfn.XLOOKUP(I2806,过机服务商重量差!A:A,过机服务商重量差!L:L)</f>
        <v>40</v>
      </c>
      <c r="H2806" s="9" t="str">
        <f ca="1">IFERROR(LOOKUP(1,0/((B2806=名单!B:B)*(VALUE(AY2806)&gt;=名单!E:E)*(VALUE(AY2806)&lt;=名单!G:G)*(AA2806="正常走货")),名单!H:H),"否")</f>
        <v>否</v>
      </c>
      <c r="I2806" s="64" t="s">
        <v>8446</v>
      </c>
      <c r="J2806" s="64" t="s">
        <v>8448</v>
      </c>
      <c r="L2806" s="65" t="s">
        <v>266</v>
      </c>
      <c r="N2806" s="64" t="s">
        <v>18</v>
      </c>
      <c r="O2806" s="66"/>
      <c r="P2806" s="66"/>
      <c r="T2806" s="66"/>
      <c r="U2806" s="65" t="s">
        <v>187</v>
      </c>
      <c r="V2806" s="65" t="s">
        <v>14413</v>
      </c>
      <c r="W2806" s="66"/>
      <c r="Y2806" s="66"/>
      <c r="Z2806" s="66"/>
      <c r="AA2806" s="65" t="s">
        <v>14382</v>
      </c>
      <c r="AQ2806" s="64">
        <v>344</v>
      </c>
      <c r="AU2806" s="66"/>
      <c r="AV2806" s="66"/>
      <c r="AW2806" s="66"/>
      <c r="AX2806" s="66"/>
      <c r="AY2806" s="67" t="s">
        <v>17203</v>
      </c>
      <c r="BC2806" s="66"/>
      <c r="BE2806" s="66"/>
      <c r="BF2806" s="66"/>
    </row>
    <row r="2807" spans="1:58">
      <c r="A2807" s="9" t="str">
        <f t="shared" si="135"/>
        <v>2026-01</v>
      </c>
      <c r="B2807" s="9" t="str">
        <f>_xlfn.XLOOKUP(I2807,过机服务商重量差!A:A,过机服务商重量差!G:G)</f>
        <v>玉麒麟</v>
      </c>
      <c r="C2807" s="9" t="str">
        <f>IF(N2807="FBA","主营产品",IF(N2807="专线","专线",LOOKUP(1,0/((G2807&gt;=提成标准!D:D)*(G2807&lt;提成标准!E:E)),提成标准!C:C)))</f>
        <v>快递小货</v>
      </c>
      <c r="D2807" s="9">
        <f t="shared" si="136"/>
        <v>1</v>
      </c>
      <c r="E2807" s="9">
        <f>_xlfn.XLOOKUP(C2807,提成标准!C:C,提成标准!H:H,"")</f>
        <v>2</v>
      </c>
      <c r="F2807" s="9">
        <f t="shared" si="137"/>
        <v>2</v>
      </c>
      <c r="G2807" s="9">
        <f>_xlfn.XLOOKUP(I2807,过机服务商重量差!A:A,过机服务商重量差!L:L)</f>
        <v>2.5</v>
      </c>
      <c r="H2807" s="9" t="str">
        <f ca="1">IFERROR(LOOKUP(1,0/((B2807=名单!B:B)*(VALUE(AY2807)&gt;=名单!E:E)*(VALUE(AY2807)&lt;=名单!G:G)*(AA2807="正常走货")),名单!H:H),"否")</f>
        <v>否</v>
      </c>
      <c r="I2807" s="64" t="s">
        <v>8449</v>
      </c>
      <c r="J2807" s="64" t="s">
        <v>8451</v>
      </c>
      <c r="L2807" s="65" t="s">
        <v>17</v>
      </c>
      <c r="N2807" s="64" t="s">
        <v>18</v>
      </c>
      <c r="O2807" s="66"/>
      <c r="P2807" s="66"/>
      <c r="T2807" s="66"/>
      <c r="U2807" s="65" t="s">
        <v>227</v>
      </c>
      <c r="V2807" s="65" t="s">
        <v>14413</v>
      </c>
      <c r="W2807" s="66"/>
      <c r="Y2807" s="66"/>
      <c r="Z2807" s="66"/>
      <c r="AA2807" s="65" t="s">
        <v>14382</v>
      </c>
      <c r="AQ2807" s="64">
        <v>103</v>
      </c>
      <c r="AV2807" s="66"/>
      <c r="AX2807" s="66"/>
      <c r="AY2807" s="67" t="s">
        <v>17204</v>
      </c>
      <c r="BE2807" s="66"/>
    </row>
    <row r="2808" spans="1:58">
      <c r="A2808" s="9" t="str">
        <f t="shared" si="135"/>
        <v>2026-01</v>
      </c>
      <c r="B2808" s="9" t="str">
        <f>_xlfn.XLOOKUP(I2808,过机服务商重量差!A:A,过机服务商重量差!G:G)</f>
        <v>玉麒麟</v>
      </c>
      <c r="C2808" s="9" t="str">
        <f>IF(N2808="FBA","主营产品",IF(N2808="专线","专线",LOOKUP(1,0/((G2808&gt;=提成标准!D:D)*(G2808&lt;提成标准!E:E)),提成标准!C:C)))</f>
        <v>快递大货</v>
      </c>
      <c r="D2808" s="9">
        <f t="shared" si="136"/>
        <v>64</v>
      </c>
      <c r="E2808" s="9">
        <f>_xlfn.XLOOKUP(C2808,提成标准!C:C,提成标准!H:H,"")</f>
        <v>0.1</v>
      </c>
      <c r="F2808" s="9">
        <f t="shared" si="137"/>
        <v>6.4</v>
      </c>
      <c r="G2808" s="9">
        <f>_xlfn.XLOOKUP(I2808,过机服务商重量差!A:A,过机服务商重量差!L:L)</f>
        <v>64</v>
      </c>
      <c r="H2808" s="9" t="str">
        <f ca="1">IFERROR(LOOKUP(1,0/((B2808=名单!B:B)*(VALUE(AY2808)&gt;=名单!E:E)*(VALUE(AY2808)&lt;=名单!G:G)*(AA2808="正常走货")),名单!H:H),"否")</f>
        <v>否</v>
      </c>
      <c r="I2808" s="64" t="s">
        <v>8452</v>
      </c>
      <c r="J2808" s="64" t="s">
        <v>8454</v>
      </c>
      <c r="L2808" s="65" t="s">
        <v>17</v>
      </c>
      <c r="N2808" s="64" t="s">
        <v>18</v>
      </c>
      <c r="O2808" s="66"/>
      <c r="P2808" s="66"/>
      <c r="T2808" s="66"/>
      <c r="U2808" s="65" t="s">
        <v>1109</v>
      </c>
      <c r="V2808" s="65" t="s">
        <v>14413</v>
      </c>
      <c r="W2808" s="66"/>
      <c r="Y2808" s="66"/>
      <c r="Z2808" s="66"/>
      <c r="AA2808" s="65" t="s">
        <v>14382</v>
      </c>
      <c r="AQ2808" s="64">
        <v>-32</v>
      </c>
      <c r="AV2808" s="66"/>
      <c r="AX2808" s="66"/>
      <c r="AY2808" s="67" t="s">
        <v>17205</v>
      </c>
      <c r="BC2808" s="66"/>
      <c r="BE2808" s="66"/>
      <c r="BF2808" s="66"/>
    </row>
    <row r="2809" spans="1:58">
      <c r="A2809" s="9" t="str">
        <f t="shared" si="135"/>
        <v>2026-01</v>
      </c>
      <c r="B2809" s="9" t="str">
        <f>_xlfn.XLOOKUP(I2809,过机服务商重量差!A:A,过机服务商重量差!G:G)</f>
        <v>玉麒麟</v>
      </c>
      <c r="C2809" s="9" t="str">
        <f>IF(N2809="FBA","主营产品",IF(N2809="专线","专线",LOOKUP(1,0/((G2809&gt;=提成标准!D:D)*(G2809&lt;提成标准!E:E)),提成标准!C:C)))</f>
        <v>快递小货</v>
      </c>
      <c r="D2809" s="9">
        <f t="shared" si="136"/>
        <v>1</v>
      </c>
      <c r="E2809" s="9">
        <f>_xlfn.XLOOKUP(C2809,提成标准!C:C,提成标准!H:H,"")</f>
        <v>2</v>
      </c>
      <c r="F2809" s="9">
        <f t="shared" si="137"/>
        <v>2</v>
      </c>
      <c r="G2809" s="9">
        <f>_xlfn.XLOOKUP(I2809,过机服务商重量差!A:A,过机服务商重量差!L:L)</f>
        <v>3.5</v>
      </c>
      <c r="H2809" s="9" t="str">
        <f ca="1">IFERROR(LOOKUP(1,0/((B2809=名单!B:B)*(VALUE(AY2809)&gt;=名单!E:E)*(VALUE(AY2809)&lt;=名单!G:G)*(AA2809="正常走货")),名单!H:H),"否")</f>
        <v>否</v>
      </c>
      <c r="I2809" s="64" t="s">
        <v>8455</v>
      </c>
      <c r="J2809" s="64" t="s">
        <v>8457</v>
      </c>
      <c r="L2809" s="65" t="s">
        <v>17</v>
      </c>
      <c r="N2809" s="64" t="s">
        <v>18</v>
      </c>
      <c r="O2809" s="66"/>
      <c r="P2809" s="66"/>
      <c r="T2809" s="66"/>
      <c r="U2809" s="65" t="s">
        <v>292</v>
      </c>
      <c r="V2809" s="65" t="s">
        <v>14413</v>
      </c>
      <c r="W2809" s="66"/>
      <c r="Y2809" s="66"/>
      <c r="Z2809" s="66"/>
      <c r="AA2809" s="65" t="s">
        <v>14382</v>
      </c>
      <c r="AQ2809" s="64">
        <v>102</v>
      </c>
      <c r="AU2809" s="66"/>
      <c r="AV2809" s="66"/>
      <c r="AX2809" s="66"/>
      <c r="AY2809" s="67" t="s">
        <v>17206</v>
      </c>
      <c r="BC2809" s="66"/>
      <c r="BE2809" s="66"/>
    </row>
    <row r="2810" spans="1:58">
      <c r="A2810" s="9" t="str">
        <f t="shared" si="135"/>
        <v>2026-01</v>
      </c>
      <c r="B2810" s="9" t="str">
        <f>_xlfn.XLOOKUP(I2810,过机服务商重量差!A:A,过机服务商重量差!G:G)</f>
        <v>风清扬</v>
      </c>
      <c r="C2810" s="9" t="str">
        <f>IF(N2810="FBA","主营产品",IF(N2810="专线","专线",LOOKUP(1,0/((G2810&gt;=提成标准!D:D)*(G2810&lt;提成标准!E:E)),提成标准!C:C)))</f>
        <v>快递大货</v>
      </c>
      <c r="D2810" s="9">
        <f t="shared" si="136"/>
        <v>249</v>
      </c>
      <c r="E2810" s="9">
        <f>_xlfn.XLOOKUP(C2810,提成标准!C:C,提成标准!H:H,"")</f>
        <v>0.1</v>
      </c>
      <c r="F2810" s="9">
        <f t="shared" si="137"/>
        <v>24.9</v>
      </c>
      <c r="G2810" s="9">
        <f>_xlfn.XLOOKUP(I2810,过机服务商重量差!A:A,过机服务商重量差!L:L)</f>
        <v>249</v>
      </c>
      <c r="H2810" s="9" t="str">
        <f ca="1">IFERROR(LOOKUP(1,0/((B2810=名单!B:B)*(VALUE(AY2810)&gt;=名单!E:E)*(VALUE(AY2810)&lt;=名单!G:G)*(AA2810="正常走货")),名单!H:H),"否")</f>
        <v>否</v>
      </c>
      <c r="I2810" s="64" t="s">
        <v>8458</v>
      </c>
      <c r="J2810" s="64" t="s">
        <v>8460</v>
      </c>
      <c r="L2810" s="65" t="s">
        <v>332</v>
      </c>
      <c r="N2810" s="64" t="s">
        <v>18</v>
      </c>
      <c r="O2810" s="66"/>
      <c r="P2810" s="66"/>
      <c r="T2810" s="66"/>
      <c r="U2810" s="65" t="s">
        <v>398</v>
      </c>
      <c r="V2810" s="65" t="s">
        <v>14385</v>
      </c>
      <c r="W2810" s="66"/>
      <c r="Y2810" s="66"/>
      <c r="Z2810" s="66"/>
      <c r="AA2810" s="65" t="s">
        <v>14382</v>
      </c>
      <c r="AQ2810" s="64">
        <v>124.5</v>
      </c>
      <c r="AV2810" s="66"/>
      <c r="AW2810" s="66"/>
      <c r="AX2810" s="66"/>
      <c r="AY2810" s="67" t="s">
        <v>17207</v>
      </c>
      <c r="BE2810" s="66"/>
    </row>
    <row r="2811" spans="1:58">
      <c r="A2811" s="9" t="str">
        <f t="shared" ref="A2811:A2874" si="138">MID(AY2811,1,7)</f>
        <v>2026-01</v>
      </c>
      <c r="B2811" s="9" t="str">
        <f>_xlfn.XLOOKUP(I2811,过机服务商重量差!A:A,过机服务商重量差!G:G)</f>
        <v>玉麒麟</v>
      </c>
      <c r="C2811" s="9" t="str">
        <f>IF(N2811="FBA","主营产品",IF(N2811="专线","专线",LOOKUP(1,0/((G2811&gt;=提成标准!D:D)*(G2811&lt;提成标准!E:E)),提成标准!C:C)))</f>
        <v>快递小货</v>
      </c>
      <c r="D2811" s="9">
        <f t="shared" si="136"/>
        <v>1</v>
      </c>
      <c r="E2811" s="9">
        <f>_xlfn.XLOOKUP(C2811,提成标准!C:C,提成标准!H:H,"")</f>
        <v>2</v>
      </c>
      <c r="F2811" s="9">
        <f t="shared" si="137"/>
        <v>2</v>
      </c>
      <c r="G2811" s="9">
        <f>_xlfn.XLOOKUP(I2811,过机服务商重量差!A:A,过机服务商重量差!L:L)</f>
        <v>1</v>
      </c>
      <c r="H2811" s="9" t="str">
        <f ca="1">IFERROR(LOOKUP(1,0/((B2811=名单!B:B)*(VALUE(AY2811)&gt;=名单!E:E)*(VALUE(AY2811)&lt;=名单!G:G)*(AA2811="正常走货")),名单!H:H),"否")</f>
        <v>否</v>
      </c>
      <c r="I2811" s="64" t="s">
        <v>8461</v>
      </c>
      <c r="J2811" s="64" t="s">
        <v>8463</v>
      </c>
      <c r="L2811" s="65" t="s">
        <v>17</v>
      </c>
      <c r="N2811" s="64" t="s">
        <v>18</v>
      </c>
      <c r="O2811" s="66"/>
      <c r="P2811" s="66"/>
      <c r="T2811" s="66"/>
      <c r="U2811" s="65" t="s">
        <v>7799</v>
      </c>
      <c r="V2811" s="65" t="s">
        <v>14385</v>
      </c>
      <c r="W2811" s="66"/>
      <c r="Y2811" s="66"/>
      <c r="Z2811" s="66"/>
      <c r="AA2811" s="65" t="s">
        <v>14382</v>
      </c>
      <c r="AQ2811" s="64">
        <v>53.41</v>
      </c>
      <c r="AV2811" s="66"/>
      <c r="AX2811" s="66"/>
      <c r="AY2811" s="67" t="s">
        <v>17208</v>
      </c>
      <c r="BE2811" s="66"/>
    </row>
    <row r="2812" spans="1:58">
      <c r="A2812" s="9" t="str">
        <f t="shared" si="138"/>
        <v>2026-01</v>
      </c>
      <c r="B2812" s="9" t="str">
        <f>_xlfn.XLOOKUP(I2812,过机服务商重量差!A:A,过机服务商重量差!G:G)</f>
        <v>玉麒麟</v>
      </c>
      <c r="C2812" s="9" t="str">
        <f>IF(N2812="FBA","主营产品",IF(N2812="专线","专线",LOOKUP(1,0/((G2812&gt;=提成标准!D:D)*(G2812&lt;提成标准!E:E)),提成标准!C:C)))</f>
        <v>快递小货</v>
      </c>
      <c r="D2812" s="9">
        <f t="shared" si="136"/>
        <v>1</v>
      </c>
      <c r="E2812" s="9">
        <f>_xlfn.XLOOKUP(C2812,提成标准!C:C,提成标准!H:H,"")</f>
        <v>2</v>
      </c>
      <c r="F2812" s="9">
        <f t="shared" si="137"/>
        <v>2</v>
      </c>
      <c r="G2812" s="9">
        <f>_xlfn.XLOOKUP(I2812,过机服务商重量差!A:A,过机服务商重量差!L:L)</f>
        <v>12.5</v>
      </c>
      <c r="H2812" s="9" t="str">
        <f ca="1">IFERROR(LOOKUP(1,0/((B2812=名单!B:B)*(VALUE(AY2812)&gt;=名单!E:E)*(VALUE(AY2812)&lt;=名单!G:G)*(AA2812="正常走货")),名单!H:H),"否")</f>
        <v>否</v>
      </c>
      <c r="I2812" s="64" t="s">
        <v>8464</v>
      </c>
      <c r="J2812" s="64" t="s">
        <v>8466</v>
      </c>
      <c r="L2812" s="65" t="s">
        <v>17</v>
      </c>
      <c r="N2812" s="64" t="s">
        <v>18</v>
      </c>
      <c r="O2812" s="66"/>
      <c r="P2812" s="66"/>
      <c r="T2812" s="66"/>
      <c r="U2812" s="65" t="s">
        <v>408</v>
      </c>
      <c r="V2812" s="65" t="s">
        <v>14381</v>
      </c>
      <c r="W2812" s="66"/>
      <c r="Y2812" s="66"/>
      <c r="Z2812" s="66"/>
      <c r="AA2812" s="65" t="s">
        <v>14382</v>
      </c>
      <c r="AQ2812" s="64">
        <v>104.36</v>
      </c>
      <c r="AV2812" s="66"/>
      <c r="AX2812" s="66"/>
      <c r="AY2812" s="67" t="s">
        <v>17209</v>
      </c>
      <c r="BE2812" s="66"/>
    </row>
    <row r="2813" spans="1:58">
      <c r="A2813" s="9" t="str">
        <f t="shared" si="138"/>
        <v>2026-01</v>
      </c>
      <c r="B2813" s="9" t="str">
        <f>_xlfn.XLOOKUP(I2813,过机服务商重量差!A:A,过机服务商重量差!G:G)</f>
        <v>玉麒麟</v>
      </c>
      <c r="C2813" s="9" t="str">
        <f>IF(N2813="FBA","主营产品",IF(N2813="专线","专线",LOOKUP(1,0/((G2813&gt;=提成标准!D:D)*(G2813&lt;提成标准!E:E)),提成标准!C:C)))</f>
        <v>快递小货</v>
      </c>
      <c r="D2813" s="9">
        <f t="shared" ref="D2813:D2876" si="139">IF(C2813="快递小货",1,IF(C2813="主营产品",0,G2813))</f>
        <v>1</v>
      </c>
      <c r="E2813" s="9">
        <f>_xlfn.XLOOKUP(C2813,提成标准!C:C,提成标准!H:H,"")</f>
        <v>2</v>
      </c>
      <c r="F2813" s="9">
        <f t="shared" ref="F2813:F2876" si="140">D2813*E2813</f>
        <v>2</v>
      </c>
      <c r="G2813" s="9">
        <f>_xlfn.XLOOKUP(I2813,过机服务商重量差!A:A,过机服务商重量差!L:L)</f>
        <v>1.5</v>
      </c>
      <c r="H2813" s="9" t="str">
        <f ca="1">IFERROR(LOOKUP(1,0/((B2813=名单!B:B)*(VALUE(AY2813)&gt;=名单!E:E)*(VALUE(AY2813)&lt;=名单!G:G)*(AA2813="正常走货")),名单!H:H),"否")</f>
        <v>否</v>
      </c>
      <c r="I2813" s="64" t="s">
        <v>8467</v>
      </c>
      <c r="J2813" s="64" t="s">
        <v>8469</v>
      </c>
      <c r="L2813" s="65" t="s">
        <v>256</v>
      </c>
      <c r="N2813" s="64" t="s">
        <v>18</v>
      </c>
      <c r="O2813" s="66"/>
      <c r="P2813" s="66"/>
      <c r="T2813" s="66"/>
      <c r="U2813" s="65" t="s">
        <v>120</v>
      </c>
      <c r="V2813" s="65" t="s">
        <v>14385</v>
      </c>
      <c r="W2813" s="66"/>
      <c r="Y2813" s="66"/>
      <c r="Z2813" s="66"/>
      <c r="AA2813" s="65" t="s">
        <v>14382</v>
      </c>
      <c r="AQ2813" s="64">
        <v>10.75</v>
      </c>
      <c r="AU2813" s="66"/>
      <c r="AV2813" s="66"/>
      <c r="AW2813" s="66"/>
      <c r="AX2813" s="66"/>
      <c r="AY2813" s="67" t="s">
        <v>17210</v>
      </c>
      <c r="BC2813" s="66"/>
      <c r="BE2813" s="66"/>
    </row>
    <row r="2814" spans="1:58">
      <c r="A2814" s="9" t="str">
        <f t="shared" si="138"/>
        <v>2026-01</v>
      </c>
      <c r="B2814" s="9" t="str">
        <f>_xlfn.XLOOKUP(I2814,过机服务商重量差!A:A,过机服务商重量差!G:G)</f>
        <v>玉麒麟</v>
      </c>
      <c r="C2814" s="9" t="str">
        <f>IF(N2814="FBA","主营产品",IF(N2814="专线","专线",LOOKUP(1,0/((G2814&gt;=提成标准!D:D)*(G2814&lt;提成标准!E:E)),提成标准!C:C)))</f>
        <v>快递小货</v>
      </c>
      <c r="D2814" s="9">
        <f t="shared" si="139"/>
        <v>1</v>
      </c>
      <c r="E2814" s="9">
        <f>_xlfn.XLOOKUP(C2814,提成标准!C:C,提成标准!H:H,"")</f>
        <v>2</v>
      </c>
      <c r="F2814" s="9">
        <f t="shared" si="140"/>
        <v>2</v>
      </c>
      <c r="G2814" s="9">
        <f>_xlfn.XLOOKUP(I2814,过机服务商重量差!A:A,过机服务商重量差!L:L)</f>
        <v>12</v>
      </c>
      <c r="H2814" s="9" t="str">
        <f ca="1">IFERROR(LOOKUP(1,0/((B2814=名单!B:B)*(VALUE(AY2814)&gt;=名单!E:E)*(VALUE(AY2814)&lt;=名单!G:G)*(AA2814="正常走货")),名单!H:H),"否")</f>
        <v>否</v>
      </c>
      <c r="I2814" s="64" t="s">
        <v>8470</v>
      </c>
      <c r="J2814" s="64" t="s">
        <v>8472</v>
      </c>
      <c r="L2814" s="65" t="s">
        <v>17</v>
      </c>
      <c r="N2814" s="64" t="s">
        <v>18</v>
      </c>
      <c r="O2814" s="66"/>
      <c r="P2814" s="66"/>
      <c r="T2814" s="66"/>
      <c r="U2814" s="65" t="s">
        <v>398</v>
      </c>
      <c r="V2814" s="65" t="s">
        <v>14385</v>
      </c>
      <c r="W2814" s="66"/>
      <c r="Y2814" s="66"/>
      <c r="Z2814" s="66"/>
      <c r="AA2814" s="65" t="s">
        <v>14382</v>
      </c>
      <c r="AQ2814" s="64">
        <v>47</v>
      </c>
      <c r="AV2814" s="66"/>
      <c r="AW2814" s="66"/>
      <c r="AX2814" s="66"/>
      <c r="AY2814" s="67" t="s">
        <v>17211</v>
      </c>
      <c r="BE2814" s="66"/>
    </row>
    <row r="2815" spans="1:58">
      <c r="A2815" s="9" t="str">
        <f t="shared" si="138"/>
        <v>2026-01</v>
      </c>
      <c r="B2815" s="9" t="str">
        <f>_xlfn.XLOOKUP(I2815,过机服务商重量差!A:A,过机服务商重量差!G:G)</f>
        <v>无崖子</v>
      </c>
      <c r="C2815" s="9" t="str">
        <f>IF(N2815="FBA","主营产品",IF(N2815="专线","专线",LOOKUP(1,0/((G2815&gt;=提成标准!D:D)*(G2815&lt;提成标准!E:E)),提成标准!C:C)))</f>
        <v>快递大货</v>
      </c>
      <c r="D2815" s="9">
        <f t="shared" si="139"/>
        <v>26</v>
      </c>
      <c r="E2815" s="9">
        <f>_xlfn.XLOOKUP(C2815,提成标准!C:C,提成标准!H:H,"")</f>
        <v>0.1</v>
      </c>
      <c r="F2815" s="9">
        <f t="shared" si="140"/>
        <v>2.6</v>
      </c>
      <c r="G2815" s="9">
        <f>_xlfn.XLOOKUP(I2815,过机服务商重量差!A:A,过机服务商重量差!L:L)</f>
        <v>26</v>
      </c>
      <c r="H2815" s="9" t="str">
        <f ca="1">IFERROR(LOOKUP(1,0/((B2815=名单!B:B)*(VALUE(AY2815)&gt;=名单!E:E)*(VALUE(AY2815)&lt;=名单!G:G)*(AA2815="正常走货")),名单!H:H),"否")</f>
        <v>是</v>
      </c>
      <c r="I2815" s="64" t="s">
        <v>8473</v>
      </c>
      <c r="J2815" s="64" t="s">
        <v>8475</v>
      </c>
      <c r="L2815" s="65" t="s">
        <v>728</v>
      </c>
      <c r="N2815" s="64" t="s">
        <v>18</v>
      </c>
      <c r="O2815" s="66"/>
      <c r="P2815" s="66"/>
      <c r="T2815" s="66"/>
      <c r="U2815" s="65" t="s">
        <v>612</v>
      </c>
      <c r="V2815" s="65" t="s">
        <v>14410</v>
      </c>
      <c r="W2815" s="66"/>
      <c r="Y2815" s="66"/>
      <c r="Z2815" s="66"/>
      <c r="AA2815" s="65" t="s">
        <v>14382</v>
      </c>
      <c r="AQ2815" s="64">
        <v>124.37</v>
      </c>
      <c r="AU2815" s="66"/>
      <c r="AV2815" s="66"/>
      <c r="AW2815" s="66"/>
      <c r="AX2815" s="66"/>
      <c r="AY2815" s="67" t="s">
        <v>17212</v>
      </c>
      <c r="BE2815" s="66"/>
    </row>
    <row r="2816" spans="1:58">
      <c r="A2816" s="9" t="str">
        <f t="shared" si="138"/>
        <v>2026-01</v>
      </c>
      <c r="B2816" s="9" t="str">
        <f>_xlfn.XLOOKUP(I2816,过机服务商重量差!A:A,过机服务商重量差!G:G)</f>
        <v>007</v>
      </c>
      <c r="C2816" s="9" t="str">
        <f>IF(N2816="FBA","主营产品",IF(N2816="专线","专线",LOOKUP(1,0/((G2816&gt;=提成标准!D:D)*(G2816&lt;提成标准!E:E)),提成标准!C:C)))</f>
        <v>快递大货</v>
      </c>
      <c r="D2816" s="9">
        <f t="shared" si="139"/>
        <v>26</v>
      </c>
      <c r="E2816" s="9">
        <f>_xlfn.XLOOKUP(C2816,提成标准!C:C,提成标准!H:H,"")</f>
        <v>0.1</v>
      </c>
      <c r="F2816" s="9">
        <f t="shared" si="140"/>
        <v>2.6</v>
      </c>
      <c r="G2816" s="9">
        <f>_xlfn.XLOOKUP(I2816,过机服务商重量差!A:A,过机服务商重量差!L:L)</f>
        <v>26</v>
      </c>
      <c r="H2816" s="9" t="str">
        <f ca="1">IFERROR(LOOKUP(1,0/((B2816=名单!B:B)*(VALUE(AY2816)&gt;=名单!E:E)*(VALUE(AY2816)&lt;=名单!G:G)*(AA2816="正常走货")),名单!H:H),"否")</f>
        <v>否</v>
      </c>
      <c r="I2816" s="64" t="s">
        <v>8476</v>
      </c>
      <c r="J2816" s="64" t="s">
        <v>8478</v>
      </c>
      <c r="L2816" s="64" t="s">
        <v>168</v>
      </c>
      <c r="N2816" s="64" t="s">
        <v>18</v>
      </c>
      <c r="O2816" s="66"/>
      <c r="P2816" s="66"/>
      <c r="T2816" s="66"/>
      <c r="U2816" s="65" t="s">
        <v>442</v>
      </c>
      <c r="V2816" s="65" t="s">
        <v>14413</v>
      </c>
      <c r="W2816" s="66"/>
      <c r="Y2816" s="66"/>
      <c r="Z2816" s="66"/>
      <c r="AA2816" s="65" t="s">
        <v>14382</v>
      </c>
      <c r="AQ2816" s="64">
        <v>364</v>
      </c>
      <c r="AU2816" s="66"/>
      <c r="AV2816" s="66"/>
      <c r="AX2816" s="66"/>
      <c r="AY2816" s="67" t="s">
        <v>17213</v>
      </c>
      <c r="BE2816" s="66"/>
    </row>
    <row r="2817" spans="1:58">
      <c r="A2817" s="9" t="str">
        <f t="shared" si="138"/>
        <v>2026-01</v>
      </c>
      <c r="B2817" s="9" t="str">
        <f>_xlfn.XLOOKUP(I2817,过机服务商重量差!A:A,过机服务商重量差!G:G)</f>
        <v>帅时莹</v>
      </c>
      <c r="C2817" s="9" t="str">
        <f>IF(N2817="FBA","主营产品",IF(N2817="专线","专线",LOOKUP(1,0/((G2817&gt;=提成标准!D:D)*(G2817&lt;提成标准!E:E)),提成标准!C:C)))</f>
        <v>快递大货</v>
      </c>
      <c r="D2817" s="9">
        <f t="shared" si="139"/>
        <v>218</v>
      </c>
      <c r="E2817" s="9">
        <f>_xlfn.XLOOKUP(C2817,提成标准!C:C,提成标准!H:H,"")</f>
        <v>0.1</v>
      </c>
      <c r="F2817" s="9">
        <f t="shared" si="140"/>
        <v>21.8</v>
      </c>
      <c r="G2817" s="9">
        <f>_xlfn.XLOOKUP(I2817,过机服务商重量差!A:A,过机服务商重量差!L:L)</f>
        <v>218</v>
      </c>
      <c r="H2817" s="9" t="str">
        <f ca="1">IFERROR(LOOKUP(1,0/((B2817=名单!B:B)*(VALUE(AY2817)&gt;=名单!E:E)*(VALUE(AY2817)&lt;=名单!G:G)*(AA2817="正常走货")),名单!H:H),"否")</f>
        <v>否</v>
      </c>
      <c r="I2817" s="64" t="s">
        <v>8479</v>
      </c>
      <c r="J2817" s="64" t="s">
        <v>8481</v>
      </c>
      <c r="L2817" s="65" t="s">
        <v>97</v>
      </c>
      <c r="N2817" s="64" t="s">
        <v>18</v>
      </c>
      <c r="O2817" s="66"/>
      <c r="P2817" s="66"/>
      <c r="T2817" s="66"/>
      <c r="U2817" s="65" t="s">
        <v>191</v>
      </c>
      <c r="V2817" s="65" t="s">
        <v>14413</v>
      </c>
      <c r="W2817" s="66"/>
      <c r="Y2817" s="66"/>
      <c r="Z2817" s="66"/>
      <c r="AA2817" s="65" t="s">
        <v>14382</v>
      </c>
      <c r="AQ2817" s="64">
        <v>667</v>
      </c>
      <c r="AV2817" s="66"/>
      <c r="AX2817" s="66"/>
      <c r="AY2817" s="67" t="s">
        <v>17214</v>
      </c>
      <c r="BE2817" s="66"/>
    </row>
    <row r="2818" spans="1:58">
      <c r="A2818" s="9" t="str">
        <f t="shared" si="138"/>
        <v>2026-01</v>
      </c>
      <c r="B2818" s="9" t="str">
        <f>_xlfn.XLOOKUP(I2818,过机服务商重量差!A:A,过机服务商重量差!G:G)</f>
        <v>007</v>
      </c>
      <c r="C2818" s="9" t="str">
        <f>IF(N2818="FBA","主营产品",IF(N2818="专线","专线",LOOKUP(1,0/((G2818&gt;=提成标准!D:D)*(G2818&lt;提成标准!E:E)),提成标准!C:C)))</f>
        <v>快递大货</v>
      </c>
      <c r="D2818" s="9">
        <f t="shared" si="139"/>
        <v>452</v>
      </c>
      <c r="E2818" s="9">
        <f>_xlfn.XLOOKUP(C2818,提成标准!C:C,提成标准!H:H,"")</f>
        <v>0.1</v>
      </c>
      <c r="F2818" s="9">
        <f t="shared" si="140"/>
        <v>45.2</v>
      </c>
      <c r="G2818" s="9">
        <f>_xlfn.XLOOKUP(I2818,过机服务商重量差!A:A,过机服务商重量差!L:L)</f>
        <v>452</v>
      </c>
      <c r="H2818" s="9" t="str">
        <f ca="1">IFERROR(LOOKUP(1,0/((B2818=名单!B:B)*(VALUE(AY2818)&gt;=名单!E:E)*(VALUE(AY2818)&lt;=名单!G:G)*(AA2818="正常走货")),名单!H:H),"否")</f>
        <v>否</v>
      </c>
      <c r="I2818" s="64" t="s">
        <v>8482</v>
      </c>
      <c r="J2818" s="64" t="s">
        <v>8484</v>
      </c>
      <c r="L2818" s="65" t="s">
        <v>168</v>
      </c>
      <c r="N2818" s="64" t="s">
        <v>18</v>
      </c>
      <c r="O2818" s="66"/>
      <c r="P2818" s="66"/>
      <c r="T2818" s="66"/>
      <c r="U2818" s="65" t="s">
        <v>191</v>
      </c>
      <c r="V2818" s="65" t="s">
        <v>14413</v>
      </c>
      <c r="W2818" s="66"/>
      <c r="Y2818" s="66"/>
      <c r="Z2818" s="66"/>
      <c r="AA2818" s="65" t="s">
        <v>14382</v>
      </c>
      <c r="AQ2818" s="64">
        <v>6328</v>
      </c>
      <c r="AV2818" s="66"/>
      <c r="AX2818" s="66"/>
      <c r="AY2818" s="67" t="s">
        <v>17215</v>
      </c>
      <c r="BE2818" s="66"/>
    </row>
    <row r="2819" spans="1:58">
      <c r="A2819" s="9" t="str">
        <f t="shared" si="138"/>
        <v>2026-01</v>
      </c>
      <c r="B2819" s="9" t="str">
        <f>_xlfn.XLOOKUP(I2819,过机服务商重量差!A:A,过机服务商重量差!G:G)</f>
        <v>小旋风</v>
      </c>
      <c r="C2819" s="9" t="str">
        <f>IF(N2819="FBA","主营产品",IF(N2819="专线","专线",LOOKUP(1,0/((G2819&gt;=提成标准!D:D)*(G2819&lt;提成标准!E:E)),提成标准!C:C)))</f>
        <v>快递大货</v>
      </c>
      <c r="D2819" s="9">
        <f t="shared" si="139"/>
        <v>21</v>
      </c>
      <c r="E2819" s="9">
        <f>_xlfn.XLOOKUP(C2819,提成标准!C:C,提成标准!H:H,"")</f>
        <v>0.1</v>
      </c>
      <c r="F2819" s="9">
        <f t="shared" si="140"/>
        <v>2.1</v>
      </c>
      <c r="G2819" s="9">
        <f>_xlfn.XLOOKUP(I2819,过机服务商重量差!A:A,过机服务商重量差!L:L)</f>
        <v>21</v>
      </c>
      <c r="H2819" s="9" t="str">
        <f ca="1">IFERROR(LOOKUP(1,0/((B2819=名单!B:B)*(VALUE(AY2819)&gt;=名单!E:E)*(VALUE(AY2819)&lt;=名单!G:G)*(AA2819="正常走货")),名单!H:H),"否")</f>
        <v>否</v>
      </c>
      <c r="I2819" s="64" t="s">
        <v>8485</v>
      </c>
      <c r="J2819" s="64" t="s">
        <v>8487</v>
      </c>
      <c r="L2819" s="65" t="s">
        <v>3059</v>
      </c>
      <c r="N2819" s="64" t="s">
        <v>18</v>
      </c>
      <c r="O2819" s="66"/>
      <c r="P2819" s="66"/>
      <c r="T2819" s="66"/>
      <c r="U2819" s="65" t="s">
        <v>130</v>
      </c>
      <c r="V2819" s="65" t="s">
        <v>14422</v>
      </c>
      <c r="W2819" s="66"/>
      <c r="Y2819" s="66"/>
      <c r="Z2819" s="66"/>
      <c r="AA2819" s="65" t="s">
        <v>14382</v>
      </c>
      <c r="AQ2819" s="64">
        <v>42</v>
      </c>
      <c r="AV2819" s="66"/>
      <c r="AX2819" s="66"/>
      <c r="AY2819" s="67" t="s">
        <v>17216</v>
      </c>
      <c r="BC2819" s="66"/>
      <c r="BE2819" s="66"/>
      <c r="BF2819" s="66"/>
    </row>
    <row r="2820" spans="1:58">
      <c r="A2820" s="9" t="str">
        <f t="shared" si="138"/>
        <v>2026-01</v>
      </c>
      <c r="B2820" s="9" t="str">
        <f>_xlfn.XLOOKUP(I2820,过机服务商重量差!A:A,过机服务商重量差!G:G)</f>
        <v>风清扬</v>
      </c>
      <c r="C2820" s="9" t="str">
        <f>IF(N2820="FBA","主营产品",IF(N2820="专线","专线",LOOKUP(1,0/((G2820&gt;=提成标准!D:D)*(G2820&lt;提成标准!E:E)),提成标准!C:C)))</f>
        <v>快递大货</v>
      </c>
      <c r="D2820" s="9">
        <f t="shared" si="139"/>
        <v>299</v>
      </c>
      <c r="E2820" s="9">
        <f>_xlfn.XLOOKUP(C2820,提成标准!C:C,提成标准!H:H,"")</f>
        <v>0.1</v>
      </c>
      <c r="F2820" s="9">
        <f t="shared" si="140"/>
        <v>29.9</v>
      </c>
      <c r="G2820" s="9">
        <f>_xlfn.XLOOKUP(I2820,过机服务商重量差!A:A,过机服务商重量差!L:L)</f>
        <v>299</v>
      </c>
      <c r="H2820" s="9" t="str">
        <f ca="1">IFERROR(LOOKUP(1,0/((B2820=名单!B:B)*(VALUE(AY2820)&gt;=名单!E:E)*(VALUE(AY2820)&lt;=名单!G:G)*(AA2820="正常走货")),名单!H:H),"否")</f>
        <v>否</v>
      </c>
      <c r="I2820" s="64" t="s">
        <v>8488</v>
      </c>
      <c r="J2820" s="64" t="s">
        <v>8490</v>
      </c>
      <c r="L2820" s="65" t="s">
        <v>144</v>
      </c>
      <c r="N2820" s="64" t="s">
        <v>18</v>
      </c>
      <c r="O2820" s="66"/>
      <c r="P2820" s="66"/>
      <c r="T2820" s="66"/>
      <c r="U2820" s="65" t="s">
        <v>1006</v>
      </c>
      <c r="V2820" s="65" t="s">
        <v>14385</v>
      </c>
      <c r="W2820" s="66"/>
      <c r="Y2820" s="66"/>
      <c r="Z2820" s="66"/>
      <c r="AA2820" s="65" t="s">
        <v>14382</v>
      </c>
      <c r="AQ2820" s="64">
        <v>290</v>
      </c>
      <c r="AV2820" s="66"/>
      <c r="AX2820" s="66"/>
      <c r="AY2820" s="67" t="s">
        <v>17217</v>
      </c>
      <c r="BE2820" s="66"/>
    </row>
    <row r="2821" spans="1:58">
      <c r="A2821" s="9" t="str">
        <f t="shared" si="138"/>
        <v>2026-01</v>
      </c>
      <c r="B2821" s="9" t="str">
        <f>_xlfn.XLOOKUP(I2821,过机服务商重量差!A:A,过机服务商重量差!G:G)</f>
        <v>玉麒麟</v>
      </c>
      <c r="C2821" s="9" t="str">
        <f>IF(N2821="FBA","主营产品",IF(N2821="专线","专线",LOOKUP(1,0/((G2821&gt;=提成标准!D:D)*(G2821&lt;提成标准!E:E)),提成标准!C:C)))</f>
        <v>快递大货</v>
      </c>
      <c r="D2821" s="9">
        <f t="shared" si="139"/>
        <v>111</v>
      </c>
      <c r="E2821" s="9">
        <f>_xlfn.XLOOKUP(C2821,提成标准!C:C,提成标准!H:H,"")</f>
        <v>0.1</v>
      </c>
      <c r="F2821" s="9">
        <f t="shared" si="140"/>
        <v>11.1</v>
      </c>
      <c r="G2821" s="9">
        <f>_xlfn.XLOOKUP(I2821,过机服务商重量差!A:A,过机服务商重量差!L:L)</f>
        <v>111</v>
      </c>
      <c r="H2821" s="9" t="str">
        <f ca="1">IFERROR(LOOKUP(1,0/((B2821=名单!B:B)*(VALUE(AY2821)&gt;=名单!E:E)*(VALUE(AY2821)&lt;=名单!G:G)*(AA2821="正常走货")),名单!H:H),"否")</f>
        <v>否</v>
      </c>
      <c r="I2821" s="64" t="s">
        <v>8491</v>
      </c>
      <c r="J2821" s="64" t="s">
        <v>8493</v>
      </c>
      <c r="L2821" s="65" t="s">
        <v>17</v>
      </c>
      <c r="N2821" s="64" t="s">
        <v>18</v>
      </c>
      <c r="O2821" s="66"/>
      <c r="P2821" s="66"/>
      <c r="T2821" s="66"/>
      <c r="U2821" s="65" t="s">
        <v>442</v>
      </c>
      <c r="V2821" s="65" t="s">
        <v>14413</v>
      </c>
      <c r="W2821" s="66"/>
      <c r="Y2821" s="66"/>
      <c r="Z2821" s="66"/>
      <c r="AA2821" s="65" t="s">
        <v>14382</v>
      </c>
      <c r="AQ2821" s="64">
        <v>330</v>
      </c>
      <c r="AV2821" s="66"/>
      <c r="AW2821" s="66"/>
      <c r="AX2821" s="66"/>
      <c r="AY2821" s="67" t="s">
        <v>17218</v>
      </c>
      <c r="BC2821" s="66"/>
      <c r="BE2821" s="66"/>
    </row>
    <row r="2822" spans="1:58">
      <c r="A2822" s="9" t="str">
        <f t="shared" si="138"/>
        <v>2026-01</v>
      </c>
      <c r="B2822" s="9" t="str">
        <f>_xlfn.XLOOKUP(I2822,过机服务商重量差!A:A,过机服务商重量差!G:G)</f>
        <v>风清扬</v>
      </c>
      <c r="C2822" s="9" t="str">
        <f>IF(N2822="FBA","主营产品",IF(N2822="专线","专线",LOOKUP(1,0/((G2822&gt;=提成标准!D:D)*(G2822&lt;提成标准!E:E)),提成标准!C:C)))</f>
        <v>快递大货</v>
      </c>
      <c r="D2822" s="9">
        <f t="shared" si="139"/>
        <v>136</v>
      </c>
      <c r="E2822" s="9">
        <f>_xlfn.XLOOKUP(C2822,提成标准!C:C,提成标准!H:H,"")</f>
        <v>0.1</v>
      </c>
      <c r="F2822" s="9">
        <f t="shared" si="140"/>
        <v>13.6</v>
      </c>
      <c r="G2822" s="9">
        <f>_xlfn.XLOOKUP(I2822,过机服务商重量差!A:A,过机服务商重量差!L:L)</f>
        <v>136</v>
      </c>
      <c r="H2822" s="9" t="str">
        <f ca="1">IFERROR(LOOKUP(1,0/((B2822=名单!B:B)*(VALUE(AY2822)&gt;=名单!E:E)*(VALUE(AY2822)&lt;=名单!G:G)*(AA2822="正常走货")),名单!H:H),"否")</f>
        <v>否</v>
      </c>
      <c r="I2822" s="64" t="s">
        <v>8494</v>
      </c>
      <c r="J2822" s="64" t="s">
        <v>8496</v>
      </c>
      <c r="L2822" s="65" t="s">
        <v>231</v>
      </c>
      <c r="N2822" s="64" t="s">
        <v>18</v>
      </c>
      <c r="O2822" s="66"/>
      <c r="P2822" s="66"/>
      <c r="T2822" s="66"/>
      <c r="U2822" s="65" t="s">
        <v>292</v>
      </c>
      <c r="V2822" s="65" t="s">
        <v>14413</v>
      </c>
      <c r="W2822" s="66"/>
      <c r="Y2822" s="66"/>
      <c r="Z2822" s="66"/>
      <c r="AA2822" s="65" t="s">
        <v>14382</v>
      </c>
      <c r="AQ2822" s="64">
        <v>136</v>
      </c>
      <c r="AU2822" s="66"/>
      <c r="AV2822" s="66"/>
      <c r="AW2822" s="66"/>
      <c r="AX2822" s="66"/>
      <c r="AY2822" s="67" t="s">
        <v>17219</v>
      </c>
      <c r="BE2822" s="66"/>
    </row>
    <row r="2823" spans="1:58">
      <c r="A2823" s="9" t="str">
        <f t="shared" si="138"/>
        <v>2026-01</v>
      </c>
      <c r="B2823" s="9" t="str">
        <f>_xlfn.XLOOKUP(I2823,过机服务商重量差!A:A,过机服务商重量差!G:G)</f>
        <v>玉麒麟</v>
      </c>
      <c r="C2823" s="9" t="str">
        <f>IF(N2823="FBA","主营产品",IF(N2823="专线","专线",LOOKUP(1,0/((G2823&gt;=提成标准!D:D)*(G2823&lt;提成标准!E:E)),提成标准!C:C)))</f>
        <v>快递大货</v>
      </c>
      <c r="D2823" s="9">
        <f t="shared" si="139"/>
        <v>1051</v>
      </c>
      <c r="E2823" s="9">
        <f>_xlfn.XLOOKUP(C2823,提成标准!C:C,提成标准!H:H,"")</f>
        <v>0.1</v>
      </c>
      <c r="F2823" s="9">
        <f t="shared" si="140"/>
        <v>105.1</v>
      </c>
      <c r="G2823" s="9">
        <f>_xlfn.XLOOKUP(I2823,过机服务商重量差!A:A,过机服务商重量差!L:L)</f>
        <v>1051</v>
      </c>
      <c r="H2823" s="9" t="str">
        <f ca="1">IFERROR(LOOKUP(1,0/((B2823=名单!B:B)*(VALUE(AY2823)&gt;=名单!E:E)*(VALUE(AY2823)&lt;=名单!G:G)*(AA2823="正常走货")),名单!H:H),"否")</f>
        <v>否</v>
      </c>
      <c r="I2823" s="64" t="s">
        <v>8497</v>
      </c>
      <c r="J2823" s="64" t="s">
        <v>8499</v>
      </c>
      <c r="L2823" s="65" t="s">
        <v>17</v>
      </c>
      <c r="N2823" s="64" t="s">
        <v>18</v>
      </c>
      <c r="O2823" s="66"/>
      <c r="P2823" s="66"/>
      <c r="T2823" s="66"/>
      <c r="U2823" s="65" t="s">
        <v>227</v>
      </c>
      <c r="V2823" s="65" t="s">
        <v>14413</v>
      </c>
      <c r="W2823" s="66"/>
      <c r="Y2823" s="66"/>
      <c r="Z2823" s="66"/>
      <c r="AA2823" s="65" t="s">
        <v>14382</v>
      </c>
      <c r="AQ2823" s="64">
        <v>2016.3</v>
      </c>
      <c r="AU2823" s="66"/>
      <c r="AV2823" s="66"/>
      <c r="AW2823" s="66"/>
      <c r="AX2823" s="66"/>
      <c r="AY2823" s="67" t="s">
        <v>17220</v>
      </c>
      <c r="BE2823" s="66"/>
    </row>
    <row r="2824" spans="1:58">
      <c r="A2824" s="9" t="str">
        <f t="shared" si="138"/>
        <v>2026-01</v>
      </c>
      <c r="B2824" s="9" t="str">
        <f>_xlfn.XLOOKUP(I2824,过机服务商重量差!A:A,过机服务商重量差!G:G)</f>
        <v>小旋风</v>
      </c>
      <c r="C2824" s="9" t="str">
        <f>IF(N2824="FBA","主营产品",IF(N2824="专线","专线",LOOKUP(1,0/((G2824&gt;=提成标准!D:D)*(G2824&lt;提成标准!E:E)),提成标准!C:C)))</f>
        <v>快递大货</v>
      </c>
      <c r="D2824" s="9">
        <f t="shared" si="139"/>
        <v>22</v>
      </c>
      <c r="E2824" s="9">
        <f>_xlfn.XLOOKUP(C2824,提成标准!C:C,提成标准!H:H,"")</f>
        <v>0.1</v>
      </c>
      <c r="F2824" s="9">
        <f t="shared" si="140"/>
        <v>2.2</v>
      </c>
      <c r="G2824" s="9">
        <f>_xlfn.XLOOKUP(I2824,过机服务商重量差!A:A,过机服务商重量差!L:L)</f>
        <v>22</v>
      </c>
      <c r="H2824" s="9" t="str">
        <f ca="1">IFERROR(LOOKUP(1,0/((B2824=名单!B:B)*(VALUE(AY2824)&gt;=名单!E:E)*(VALUE(AY2824)&lt;=名单!G:G)*(AA2824="正常走货")),名单!H:H),"否")</f>
        <v>否</v>
      </c>
      <c r="I2824" s="64" t="s">
        <v>8500</v>
      </c>
      <c r="J2824" s="64" t="s">
        <v>8502</v>
      </c>
      <c r="L2824" s="65" t="s">
        <v>453</v>
      </c>
      <c r="N2824" s="64" t="s">
        <v>18</v>
      </c>
      <c r="O2824" s="66"/>
      <c r="P2824" s="66"/>
      <c r="T2824" s="66"/>
      <c r="U2824" s="65" t="s">
        <v>191</v>
      </c>
      <c r="V2824" s="65" t="s">
        <v>14413</v>
      </c>
      <c r="W2824" s="66"/>
      <c r="Y2824" s="66"/>
      <c r="Z2824" s="66"/>
      <c r="AA2824" s="65" t="s">
        <v>14382</v>
      </c>
      <c r="AQ2824" s="64">
        <v>4.40000000000001</v>
      </c>
      <c r="AU2824" s="66"/>
      <c r="AV2824" s="66"/>
      <c r="AX2824" s="66"/>
      <c r="AY2824" s="67" t="s">
        <v>17221</v>
      </c>
      <c r="BC2824" s="66"/>
      <c r="BE2824" s="66"/>
    </row>
    <row r="2825" spans="1:58">
      <c r="A2825" s="9" t="str">
        <f t="shared" si="138"/>
        <v>2026-01</v>
      </c>
      <c r="B2825" s="9" t="str">
        <f>_xlfn.XLOOKUP(I2825,过机服务商重量差!A:A,过机服务商重量差!G:G)</f>
        <v>无崖子</v>
      </c>
      <c r="C2825" s="9" t="str">
        <f>IF(N2825="FBA","主营产品",IF(N2825="专线","专线",LOOKUP(1,0/((G2825&gt;=提成标准!D:D)*(G2825&lt;提成标准!E:E)),提成标准!C:C)))</f>
        <v>快递大货</v>
      </c>
      <c r="D2825" s="9">
        <f t="shared" si="139"/>
        <v>33</v>
      </c>
      <c r="E2825" s="9">
        <f>_xlfn.XLOOKUP(C2825,提成标准!C:C,提成标准!H:H,"")</f>
        <v>0.1</v>
      </c>
      <c r="F2825" s="9">
        <f t="shared" si="140"/>
        <v>3.3</v>
      </c>
      <c r="G2825" s="9">
        <f>_xlfn.XLOOKUP(I2825,过机服务商重量差!A:A,过机服务商重量差!L:L)</f>
        <v>33</v>
      </c>
      <c r="H2825" s="9" t="str">
        <f ca="1">IFERROR(LOOKUP(1,0/((B2825=名单!B:B)*(VALUE(AY2825)&gt;=名单!E:E)*(VALUE(AY2825)&lt;=名单!G:G)*(AA2825="正常走货")),名单!H:H),"否")</f>
        <v>是</v>
      </c>
      <c r="I2825" s="64" t="s">
        <v>8503</v>
      </c>
      <c r="J2825" s="64" t="s">
        <v>8505</v>
      </c>
      <c r="L2825" s="65" t="s">
        <v>465</v>
      </c>
      <c r="N2825" s="64" t="s">
        <v>18</v>
      </c>
      <c r="O2825" s="66"/>
      <c r="P2825" s="66"/>
      <c r="T2825" s="66"/>
      <c r="U2825" s="65" t="s">
        <v>687</v>
      </c>
      <c r="V2825" s="65" t="s">
        <v>14410</v>
      </c>
      <c r="W2825" s="66"/>
      <c r="Y2825" s="66"/>
      <c r="Z2825" s="66"/>
      <c r="AA2825" s="65" t="s">
        <v>14382</v>
      </c>
      <c r="AQ2825" s="64">
        <v>-12.27</v>
      </c>
      <c r="AU2825" s="66"/>
      <c r="AV2825" s="66"/>
      <c r="AX2825" s="66"/>
      <c r="AY2825" s="67" t="s">
        <v>17222</v>
      </c>
      <c r="BC2825" s="66"/>
      <c r="BE2825" s="66"/>
    </row>
    <row r="2826" spans="1:58">
      <c r="A2826" s="9" t="str">
        <f t="shared" si="138"/>
        <v>2026-01</v>
      </c>
      <c r="B2826" s="9" t="str">
        <f>_xlfn.XLOOKUP(I2826,过机服务商重量差!A:A,过机服务商重量差!G:G)</f>
        <v>无崖子</v>
      </c>
      <c r="C2826" s="9" t="str">
        <f>IF(N2826="FBA","主营产品",IF(N2826="专线","专线",LOOKUP(1,0/((G2826&gt;=提成标准!D:D)*(G2826&lt;提成标准!E:E)),提成标准!C:C)))</f>
        <v>快递大货</v>
      </c>
      <c r="D2826" s="9">
        <f t="shared" si="139"/>
        <v>36</v>
      </c>
      <c r="E2826" s="9">
        <f>_xlfn.XLOOKUP(C2826,提成标准!C:C,提成标准!H:H,"")</f>
        <v>0.1</v>
      </c>
      <c r="F2826" s="9">
        <f t="shared" si="140"/>
        <v>3.6</v>
      </c>
      <c r="G2826" s="9">
        <f>_xlfn.XLOOKUP(I2826,过机服务商重量差!A:A,过机服务商重量差!L:L)</f>
        <v>36</v>
      </c>
      <c r="H2826" s="9" t="str">
        <f ca="1">IFERROR(LOOKUP(1,0/((B2826=名单!B:B)*(VALUE(AY2826)&gt;=名单!E:E)*(VALUE(AY2826)&lt;=名单!G:G)*(AA2826="正常走货")),名单!H:H),"否")</f>
        <v>是</v>
      </c>
      <c r="I2826" s="64" t="s">
        <v>8506</v>
      </c>
      <c r="J2826" s="64" t="s">
        <v>8508</v>
      </c>
      <c r="L2826" s="65" t="s">
        <v>465</v>
      </c>
      <c r="N2826" s="64" t="s">
        <v>18</v>
      </c>
      <c r="O2826" s="66"/>
      <c r="P2826" s="66"/>
      <c r="T2826" s="66"/>
      <c r="U2826" s="65" t="s">
        <v>687</v>
      </c>
      <c r="V2826" s="65" t="s">
        <v>14410</v>
      </c>
      <c r="W2826" s="66"/>
      <c r="Y2826" s="66"/>
      <c r="Z2826" s="66"/>
      <c r="AA2826" s="65" t="s">
        <v>14382</v>
      </c>
      <c r="AQ2826" s="64">
        <v>-14.52</v>
      </c>
      <c r="AU2826" s="66"/>
      <c r="AV2826" s="66"/>
      <c r="AX2826" s="66"/>
      <c r="AY2826" s="67" t="s">
        <v>17223</v>
      </c>
      <c r="BE2826" s="66"/>
    </row>
    <row r="2827" spans="1:58">
      <c r="A2827" s="9" t="str">
        <f t="shared" si="138"/>
        <v>2026-01</v>
      </c>
      <c r="B2827" s="9" t="str">
        <f>_xlfn.XLOOKUP(I2827,过机服务商重量差!A:A,过机服务商重量差!G:G)</f>
        <v>无崖子</v>
      </c>
      <c r="C2827" s="9" t="str">
        <f>IF(N2827="FBA","主营产品",IF(N2827="专线","专线",LOOKUP(1,0/((G2827&gt;=提成标准!D:D)*(G2827&lt;提成标准!E:E)),提成标准!C:C)))</f>
        <v>快递大货</v>
      </c>
      <c r="D2827" s="9">
        <f t="shared" si="139"/>
        <v>31</v>
      </c>
      <c r="E2827" s="9">
        <f>_xlfn.XLOOKUP(C2827,提成标准!C:C,提成标准!H:H,"")</f>
        <v>0.1</v>
      </c>
      <c r="F2827" s="9">
        <f t="shared" si="140"/>
        <v>3.1</v>
      </c>
      <c r="G2827" s="9">
        <f>_xlfn.XLOOKUP(I2827,过机服务商重量差!A:A,过机服务商重量差!L:L)</f>
        <v>31</v>
      </c>
      <c r="H2827" s="9" t="str">
        <f ca="1">IFERROR(LOOKUP(1,0/((B2827=名单!B:B)*(VALUE(AY2827)&gt;=名单!E:E)*(VALUE(AY2827)&lt;=名单!G:G)*(AA2827="正常走货")),名单!H:H),"否")</f>
        <v>是</v>
      </c>
      <c r="I2827" s="64" t="s">
        <v>8509</v>
      </c>
      <c r="J2827" s="64" t="s">
        <v>8511</v>
      </c>
      <c r="L2827" s="65" t="s">
        <v>465</v>
      </c>
      <c r="N2827" s="64" t="s">
        <v>18</v>
      </c>
      <c r="O2827" s="66"/>
      <c r="P2827" s="66"/>
      <c r="T2827" s="66"/>
      <c r="U2827" s="65" t="s">
        <v>687</v>
      </c>
      <c r="V2827" s="65" t="s">
        <v>14410</v>
      </c>
      <c r="W2827" s="66"/>
      <c r="Y2827" s="66"/>
      <c r="Z2827" s="66"/>
      <c r="AA2827" s="65" t="s">
        <v>14382</v>
      </c>
      <c r="AQ2827" s="64">
        <v>73.6100000000001</v>
      </c>
      <c r="AU2827" s="66"/>
      <c r="AV2827" s="66"/>
      <c r="AX2827" s="66"/>
      <c r="AY2827" s="67" t="s">
        <v>17224</v>
      </c>
      <c r="BC2827" s="66"/>
      <c r="BE2827" s="66"/>
    </row>
    <row r="2828" spans="1:58">
      <c r="A2828" s="9" t="str">
        <f t="shared" si="138"/>
        <v>2026-01</v>
      </c>
      <c r="B2828" s="9" t="str">
        <f>_xlfn.XLOOKUP(I2828,过机服务商重量差!A:A,过机服务商重量差!G:G)</f>
        <v>无崖子</v>
      </c>
      <c r="C2828" s="9" t="str">
        <f>IF(N2828="FBA","主营产品",IF(N2828="专线","专线",LOOKUP(1,0/((G2828&gt;=提成标准!D:D)*(G2828&lt;提成标准!E:E)),提成标准!C:C)))</f>
        <v>快递小货</v>
      </c>
      <c r="D2828" s="9">
        <f t="shared" si="139"/>
        <v>1</v>
      </c>
      <c r="E2828" s="9">
        <f>_xlfn.XLOOKUP(C2828,提成标准!C:C,提成标准!H:H,"")</f>
        <v>2</v>
      </c>
      <c r="F2828" s="9">
        <f t="shared" si="140"/>
        <v>2</v>
      </c>
      <c r="G2828" s="9">
        <f>_xlfn.XLOOKUP(I2828,过机服务商重量差!A:A,过机服务商重量差!L:L)</f>
        <v>20</v>
      </c>
      <c r="H2828" s="9" t="str">
        <f ca="1">IFERROR(LOOKUP(1,0/((B2828=名单!B:B)*(VALUE(AY2828)&gt;=名单!E:E)*(VALUE(AY2828)&lt;=名单!G:G)*(AA2828="正常走货")),名单!H:H),"否")</f>
        <v>是</v>
      </c>
      <c r="I2828" s="64" t="s">
        <v>8512</v>
      </c>
      <c r="J2828" s="64" t="s">
        <v>8514</v>
      </c>
      <c r="L2828" s="65" t="s">
        <v>465</v>
      </c>
      <c r="N2828" s="64" t="s">
        <v>18</v>
      </c>
      <c r="O2828" s="66"/>
      <c r="P2828" s="66"/>
      <c r="T2828" s="66"/>
      <c r="U2828" s="65" t="s">
        <v>687</v>
      </c>
      <c r="V2828" s="65" t="s">
        <v>14410</v>
      </c>
      <c r="W2828" s="66"/>
      <c r="Y2828" s="66"/>
      <c r="Z2828" s="66"/>
      <c r="AA2828" s="65" t="s">
        <v>14382</v>
      </c>
      <c r="AQ2828" s="64">
        <v>414.78</v>
      </c>
      <c r="AV2828" s="66"/>
      <c r="AX2828" s="66"/>
      <c r="AY2828" s="67" t="s">
        <v>17225</v>
      </c>
      <c r="BE2828" s="66"/>
    </row>
    <row r="2829" spans="1:58">
      <c r="A2829" s="9" t="str">
        <f t="shared" si="138"/>
        <v>2026-01</v>
      </c>
      <c r="B2829" s="9" t="str">
        <f>_xlfn.XLOOKUP(I2829,过机服务商重量差!A:A,过机服务商重量差!G:G)</f>
        <v>无崖子</v>
      </c>
      <c r="C2829" s="9" t="str">
        <f>IF(N2829="FBA","主营产品",IF(N2829="专线","专线",LOOKUP(1,0/((G2829&gt;=提成标准!D:D)*(G2829&lt;提成标准!E:E)),提成标准!C:C)))</f>
        <v>快递大货</v>
      </c>
      <c r="D2829" s="9">
        <f t="shared" si="139"/>
        <v>49</v>
      </c>
      <c r="E2829" s="9">
        <f>_xlfn.XLOOKUP(C2829,提成标准!C:C,提成标准!H:H,"")</f>
        <v>0.1</v>
      </c>
      <c r="F2829" s="9">
        <f t="shared" si="140"/>
        <v>4.9</v>
      </c>
      <c r="G2829" s="9">
        <f>_xlfn.XLOOKUP(I2829,过机服务商重量差!A:A,过机服务商重量差!L:L)</f>
        <v>49</v>
      </c>
      <c r="H2829" s="9" t="str">
        <f ca="1">IFERROR(LOOKUP(1,0/((B2829=名单!B:B)*(VALUE(AY2829)&gt;=名单!E:E)*(VALUE(AY2829)&lt;=名单!G:G)*(AA2829="正常走货")),名单!H:H),"否")</f>
        <v>是</v>
      </c>
      <c r="I2829" s="64" t="s">
        <v>8515</v>
      </c>
      <c r="J2829" s="64" t="s">
        <v>8517</v>
      </c>
      <c r="L2829" s="65" t="s">
        <v>465</v>
      </c>
      <c r="N2829" s="64" t="s">
        <v>18</v>
      </c>
      <c r="O2829" s="66"/>
      <c r="P2829" s="66"/>
      <c r="T2829" s="66"/>
      <c r="U2829" s="65" t="s">
        <v>687</v>
      </c>
      <c r="V2829" s="65" t="s">
        <v>14410</v>
      </c>
      <c r="W2829" s="66"/>
      <c r="Y2829" s="66"/>
      <c r="Z2829" s="66"/>
      <c r="AA2829" s="65" t="s">
        <v>14382</v>
      </c>
      <c r="AQ2829" s="64">
        <v>289.5</v>
      </c>
      <c r="AV2829" s="66"/>
      <c r="AX2829" s="66"/>
      <c r="AY2829" s="67" t="s">
        <v>17226</v>
      </c>
      <c r="BE2829" s="66"/>
    </row>
    <row r="2830" spans="1:58">
      <c r="A2830" s="9" t="str">
        <f t="shared" si="138"/>
        <v>2026-01</v>
      </c>
      <c r="B2830" s="9" t="str">
        <f>_xlfn.XLOOKUP(I2830,过机服务商重量差!A:A,过机服务商重量差!G:G)</f>
        <v>无崖子</v>
      </c>
      <c r="C2830" s="9" t="str">
        <f>IF(N2830="FBA","主营产品",IF(N2830="专线","专线",LOOKUP(1,0/((G2830&gt;=提成标准!D:D)*(G2830&lt;提成标准!E:E)),提成标准!C:C)))</f>
        <v>快递小货</v>
      </c>
      <c r="D2830" s="9">
        <f t="shared" si="139"/>
        <v>1</v>
      </c>
      <c r="E2830" s="9">
        <f>_xlfn.XLOOKUP(C2830,提成标准!C:C,提成标准!H:H,"")</f>
        <v>2</v>
      </c>
      <c r="F2830" s="9">
        <f t="shared" si="140"/>
        <v>2</v>
      </c>
      <c r="G2830" s="9">
        <f>_xlfn.XLOOKUP(I2830,过机服务商重量差!A:A,过机服务商重量差!L:L)</f>
        <v>20.5</v>
      </c>
      <c r="H2830" s="9" t="str">
        <f ca="1">IFERROR(LOOKUP(1,0/((B2830=名单!B:B)*(VALUE(AY2830)&gt;=名单!E:E)*(VALUE(AY2830)&lt;=名单!G:G)*(AA2830="正常走货")),名单!H:H),"否")</f>
        <v>是</v>
      </c>
      <c r="I2830" s="64" t="s">
        <v>8518</v>
      </c>
      <c r="J2830" s="64" t="s">
        <v>8520</v>
      </c>
      <c r="L2830" s="65" t="s">
        <v>465</v>
      </c>
      <c r="N2830" s="64" t="s">
        <v>18</v>
      </c>
      <c r="O2830" s="66"/>
      <c r="P2830" s="66"/>
      <c r="T2830" s="66"/>
      <c r="U2830" s="65" t="s">
        <v>687</v>
      </c>
      <c r="V2830" s="65" t="s">
        <v>14410</v>
      </c>
      <c r="W2830" s="66"/>
      <c r="Y2830" s="66"/>
      <c r="Z2830" s="66"/>
      <c r="AA2830" s="65" t="s">
        <v>14382</v>
      </c>
      <c r="AQ2830" s="64">
        <v>303.44</v>
      </c>
      <c r="AU2830" s="66"/>
      <c r="AV2830" s="66"/>
      <c r="AX2830" s="66"/>
      <c r="AY2830" s="67" t="s">
        <v>17227</v>
      </c>
      <c r="BC2830" s="66"/>
      <c r="BE2830" s="66"/>
    </row>
    <row r="2831" spans="1:58">
      <c r="A2831" s="9" t="str">
        <f t="shared" si="138"/>
        <v>2026-01</v>
      </c>
      <c r="B2831" s="9" t="str">
        <f>_xlfn.XLOOKUP(I2831,过机服务商重量差!A:A,过机服务商重量差!G:G)</f>
        <v>帅时莹</v>
      </c>
      <c r="C2831" s="9" t="str">
        <f>IF(N2831="FBA","主营产品",IF(N2831="专线","专线",LOOKUP(1,0/((G2831&gt;=提成标准!D:D)*(G2831&lt;提成标准!E:E)),提成标准!C:C)))</f>
        <v>快递大货</v>
      </c>
      <c r="D2831" s="9">
        <f t="shared" si="139"/>
        <v>21</v>
      </c>
      <c r="E2831" s="9">
        <f>_xlfn.XLOOKUP(C2831,提成标准!C:C,提成标准!H:H,"")</f>
        <v>0.1</v>
      </c>
      <c r="F2831" s="9">
        <f t="shared" si="140"/>
        <v>2.1</v>
      </c>
      <c r="G2831" s="9">
        <f>_xlfn.XLOOKUP(I2831,过机服务商重量差!A:A,过机服务商重量差!L:L)</f>
        <v>21</v>
      </c>
      <c r="H2831" s="9" t="str">
        <f ca="1">IFERROR(LOOKUP(1,0/((B2831=名单!B:B)*(VALUE(AY2831)&gt;=名单!E:E)*(VALUE(AY2831)&lt;=名单!G:G)*(AA2831="正常走货")),名单!H:H),"否")</f>
        <v>否</v>
      </c>
      <c r="I2831" s="64" t="s">
        <v>8521</v>
      </c>
      <c r="J2831" s="64" t="s">
        <v>8523</v>
      </c>
      <c r="L2831" s="65" t="s">
        <v>97</v>
      </c>
      <c r="N2831" s="64" t="s">
        <v>18</v>
      </c>
      <c r="O2831" s="66"/>
      <c r="P2831" s="66"/>
      <c r="T2831" s="66"/>
      <c r="U2831" s="65" t="s">
        <v>99</v>
      </c>
      <c r="V2831" s="65" t="s">
        <v>14413</v>
      </c>
      <c r="W2831" s="66"/>
      <c r="Y2831" s="66"/>
      <c r="Z2831" s="66"/>
      <c r="AA2831" s="65" t="s">
        <v>14382</v>
      </c>
      <c r="AQ2831" s="64">
        <v>92</v>
      </c>
      <c r="AV2831" s="66"/>
      <c r="AX2831" s="66"/>
      <c r="AY2831" s="67" t="s">
        <v>17228</v>
      </c>
      <c r="BC2831" s="66"/>
      <c r="BE2831" s="66"/>
      <c r="BF2831" s="66"/>
    </row>
    <row r="2832" spans="1:58">
      <c r="A2832" s="9" t="str">
        <f t="shared" si="138"/>
        <v>2026-01</v>
      </c>
      <c r="B2832" s="9" t="str">
        <f>_xlfn.XLOOKUP(I2832,过机服务商重量差!A:A,过机服务商重量差!G:G)</f>
        <v>风清扬</v>
      </c>
      <c r="C2832" s="9" t="str">
        <f>IF(N2832="FBA","主营产品",IF(N2832="专线","专线",LOOKUP(1,0/((G2832&gt;=提成标准!D:D)*(G2832&lt;提成标准!E:E)),提成标准!C:C)))</f>
        <v>快递大货</v>
      </c>
      <c r="D2832" s="9">
        <f t="shared" si="139"/>
        <v>30</v>
      </c>
      <c r="E2832" s="9">
        <f>_xlfn.XLOOKUP(C2832,提成标准!C:C,提成标准!H:H,"")</f>
        <v>0.1</v>
      </c>
      <c r="F2832" s="9">
        <f t="shared" si="140"/>
        <v>3</v>
      </c>
      <c r="G2832" s="9">
        <f>_xlfn.XLOOKUP(I2832,过机服务商重量差!A:A,过机服务商重量差!L:L)</f>
        <v>30</v>
      </c>
      <c r="H2832" s="9" t="str">
        <f ca="1">IFERROR(LOOKUP(1,0/((B2832=名单!B:B)*(VALUE(AY2832)&gt;=名单!E:E)*(VALUE(AY2832)&lt;=名单!G:G)*(AA2832="正常走货")),名单!H:H),"否")</f>
        <v>否</v>
      </c>
      <c r="I2832" s="64" t="s">
        <v>8524</v>
      </c>
      <c r="J2832" s="64" t="s">
        <v>8526</v>
      </c>
      <c r="L2832" s="65" t="s">
        <v>51</v>
      </c>
      <c r="N2832" s="64" t="s">
        <v>18</v>
      </c>
      <c r="O2832" s="66"/>
      <c r="P2832" s="66"/>
      <c r="T2832" s="66"/>
      <c r="U2832" s="65" t="s">
        <v>7799</v>
      </c>
      <c r="V2832" s="65" t="s">
        <v>14385</v>
      </c>
      <c r="W2832" s="66"/>
      <c r="Y2832" s="66"/>
      <c r="Z2832" s="66"/>
      <c r="AA2832" s="65" t="s">
        <v>14382</v>
      </c>
      <c r="AQ2832" s="64">
        <v>111.8</v>
      </c>
      <c r="AU2832" s="66"/>
      <c r="AV2832" s="66"/>
      <c r="AX2832" s="66"/>
      <c r="AY2832" s="67" t="s">
        <v>17229</v>
      </c>
      <c r="BC2832" s="66"/>
      <c r="BE2832" s="66"/>
    </row>
    <row r="2833" spans="1:58">
      <c r="A2833" s="9" t="str">
        <f t="shared" si="138"/>
        <v>2026-01</v>
      </c>
      <c r="B2833" s="9" t="str">
        <f>_xlfn.XLOOKUP(I2833,过机服务商重量差!A:A,过机服务商重量差!G:G)</f>
        <v>玉麒麟</v>
      </c>
      <c r="C2833" s="9" t="str">
        <f>IF(N2833="FBA","主营产品",IF(N2833="专线","专线",LOOKUP(1,0/((G2833&gt;=提成标准!D:D)*(G2833&lt;提成标准!E:E)),提成标准!C:C)))</f>
        <v>快递大货</v>
      </c>
      <c r="D2833" s="9">
        <f t="shared" si="139"/>
        <v>25</v>
      </c>
      <c r="E2833" s="9">
        <f>_xlfn.XLOOKUP(C2833,提成标准!C:C,提成标准!H:H,"")</f>
        <v>0.1</v>
      </c>
      <c r="F2833" s="9">
        <f t="shared" si="140"/>
        <v>2.5</v>
      </c>
      <c r="G2833" s="9">
        <f>_xlfn.XLOOKUP(I2833,过机服务商重量差!A:A,过机服务商重量差!L:L)</f>
        <v>25</v>
      </c>
      <c r="H2833" s="9" t="str">
        <f ca="1">IFERROR(LOOKUP(1,0/((B2833=名单!B:B)*(VALUE(AY2833)&gt;=名单!E:E)*(VALUE(AY2833)&lt;=名单!G:G)*(AA2833="正常走货")),名单!H:H),"否")</f>
        <v>否</v>
      </c>
      <c r="I2833" s="64" t="s">
        <v>8527</v>
      </c>
      <c r="J2833" s="64" t="s">
        <v>8529</v>
      </c>
      <c r="L2833" s="65" t="s">
        <v>24</v>
      </c>
      <c r="N2833" s="64" t="s">
        <v>18</v>
      </c>
      <c r="O2833" s="66"/>
      <c r="P2833" s="66"/>
      <c r="T2833" s="66"/>
      <c r="U2833" s="65" t="s">
        <v>246</v>
      </c>
      <c r="V2833" s="65" t="s">
        <v>14389</v>
      </c>
      <c r="W2833" s="66"/>
      <c r="Y2833" s="66"/>
      <c r="Z2833" s="66"/>
      <c r="AA2833" s="65" t="s">
        <v>14382</v>
      </c>
      <c r="AQ2833" s="64">
        <v>351.1</v>
      </c>
      <c r="AU2833" s="66"/>
      <c r="AV2833" s="66"/>
      <c r="AX2833" s="66"/>
      <c r="AY2833" s="67" t="s">
        <v>17230</v>
      </c>
      <c r="BC2833" s="66"/>
      <c r="BE2833" s="66"/>
    </row>
    <row r="2834" spans="1:58">
      <c r="A2834" s="9" t="str">
        <f t="shared" si="138"/>
        <v>2026-01</v>
      </c>
      <c r="B2834" s="9" t="str">
        <f>_xlfn.XLOOKUP(I2834,过机服务商重量差!A:A,过机服务商重量差!G:G)</f>
        <v>玉麒麟</v>
      </c>
      <c r="C2834" s="9" t="str">
        <f>IF(N2834="FBA","主营产品",IF(N2834="专线","专线",LOOKUP(1,0/((G2834&gt;=提成标准!D:D)*(G2834&lt;提成标准!E:E)),提成标准!C:C)))</f>
        <v>快递大货</v>
      </c>
      <c r="D2834" s="9">
        <f t="shared" si="139"/>
        <v>25</v>
      </c>
      <c r="E2834" s="9">
        <f>_xlfn.XLOOKUP(C2834,提成标准!C:C,提成标准!H:H,"")</f>
        <v>0.1</v>
      </c>
      <c r="F2834" s="9">
        <f t="shared" si="140"/>
        <v>2.5</v>
      </c>
      <c r="G2834" s="9">
        <f>_xlfn.XLOOKUP(I2834,过机服务商重量差!A:A,过机服务商重量差!L:L)</f>
        <v>25</v>
      </c>
      <c r="H2834" s="9" t="str">
        <f ca="1">IFERROR(LOOKUP(1,0/((B2834=名单!B:B)*(VALUE(AY2834)&gt;=名单!E:E)*(VALUE(AY2834)&lt;=名单!G:G)*(AA2834="正常走货")),名单!H:H),"否")</f>
        <v>否</v>
      </c>
      <c r="I2834" s="64" t="s">
        <v>8530</v>
      </c>
      <c r="J2834" s="64" t="s">
        <v>8532</v>
      </c>
      <c r="L2834" s="65" t="s">
        <v>24</v>
      </c>
      <c r="N2834" s="64" t="s">
        <v>18</v>
      </c>
      <c r="O2834" s="66"/>
      <c r="P2834" s="66"/>
      <c r="T2834" s="66"/>
      <c r="U2834" s="65" t="s">
        <v>246</v>
      </c>
      <c r="V2834" s="65" t="s">
        <v>14389</v>
      </c>
      <c r="W2834" s="66"/>
      <c r="Y2834" s="66"/>
      <c r="Z2834" s="66"/>
      <c r="AA2834" s="65" t="s">
        <v>14382</v>
      </c>
      <c r="AQ2834" s="64">
        <v>409.1</v>
      </c>
      <c r="AU2834" s="66"/>
      <c r="AV2834" s="66"/>
      <c r="AW2834" s="66"/>
      <c r="AX2834" s="66"/>
      <c r="AY2834" s="67" t="s">
        <v>17231</v>
      </c>
      <c r="BE2834" s="66"/>
    </row>
    <row r="2835" spans="1:58">
      <c r="A2835" s="9" t="str">
        <f t="shared" si="138"/>
        <v>2026-01</v>
      </c>
      <c r="B2835" s="9" t="str">
        <f>_xlfn.XLOOKUP(I2835,过机服务商重量差!A:A,过机服务商重量差!G:G)</f>
        <v>玉麒麟</v>
      </c>
      <c r="C2835" s="9" t="str">
        <f>IF(N2835="FBA","主营产品",IF(N2835="专线","专线",LOOKUP(1,0/((G2835&gt;=提成标准!D:D)*(G2835&lt;提成标准!E:E)),提成标准!C:C)))</f>
        <v>快递大货</v>
      </c>
      <c r="D2835" s="9">
        <f t="shared" si="139"/>
        <v>25</v>
      </c>
      <c r="E2835" s="9">
        <f>_xlfn.XLOOKUP(C2835,提成标准!C:C,提成标准!H:H,"")</f>
        <v>0.1</v>
      </c>
      <c r="F2835" s="9">
        <f t="shared" si="140"/>
        <v>2.5</v>
      </c>
      <c r="G2835" s="9">
        <f>_xlfn.XLOOKUP(I2835,过机服务商重量差!A:A,过机服务商重量差!L:L)</f>
        <v>25</v>
      </c>
      <c r="H2835" s="9" t="str">
        <f ca="1">IFERROR(LOOKUP(1,0/((B2835=名单!B:B)*(VALUE(AY2835)&gt;=名单!E:E)*(VALUE(AY2835)&lt;=名单!G:G)*(AA2835="正常走货")),名单!H:H),"否")</f>
        <v>否</v>
      </c>
      <c r="I2835" s="64" t="s">
        <v>8533</v>
      </c>
      <c r="J2835" s="64" t="s">
        <v>8535</v>
      </c>
      <c r="L2835" s="65" t="s">
        <v>24</v>
      </c>
      <c r="N2835" s="64" t="s">
        <v>18</v>
      </c>
      <c r="O2835" s="66"/>
      <c r="P2835" s="66"/>
      <c r="T2835" s="66"/>
      <c r="U2835" s="65" t="s">
        <v>246</v>
      </c>
      <c r="V2835" s="65" t="s">
        <v>14389</v>
      </c>
      <c r="W2835" s="66"/>
      <c r="Y2835" s="66"/>
      <c r="Z2835" s="66"/>
      <c r="AA2835" s="65" t="s">
        <v>14382</v>
      </c>
      <c r="AQ2835" s="64">
        <v>409.1</v>
      </c>
      <c r="AU2835" s="66"/>
      <c r="AV2835" s="66"/>
      <c r="AW2835" s="66"/>
      <c r="AX2835" s="66"/>
      <c r="AY2835" s="67" t="s">
        <v>17232</v>
      </c>
      <c r="BE2835" s="66"/>
    </row>
    <row r="2836" spans="1:58">
      <c r="A2836" s="9" t="str">
        <f t="shared" si="138"/>
        <v>2026-01</v>
      </c>
      <c r="B2836" s="9" t="str">
        <f>_xlfn.XLOOKUP(I2836,过机服务商重量差!A:A,过机服务商重量差!G:G)</f>
        <v>玉麒麟</v>
      </c>
      <c r="C2836" s="9" t="str">
        <f>IF(N2836="FBA","主营产品",IF(N2836="专线","专线",LOOKUP(1,0/((G2836&gt;=提成标准!D:D)*(G2836&lt;提成标准!E:E)),提成标准!C:C)))</f>
        <v>快递大货</v>
      </c>
      <c r="D2836" s="9">
        <f t="shared" si="139"/>
        <v>25</v>
      </c>
      <c r="E2836" s="9">
        <f>_xlfn.XLOOKUP(C2836,提成标准!C:C,提成标准!H:H,"")</f>
        <v>0.1</v>
      </c>
      <c r="F2836" s="9">
        <f t="shared" si="140"/>
        <v>2.5</v>
      </c>
      <c r="G2836" s="9">
        <f>_xlfn.XLOOKUP(I2836,过机服务商重量差!A:A,过机服务商重量差!L:L)</f>
        <v>25</v>
      </c>
      <c r="H2836" s="9" t="str">
        <f ca="1">IFERROR(LOOKUP(1,0/((B2836=名单!B:B)*(VALUE(AY2836)&gt;=名单!E:E)*(VALUE(AY2836)&lt;=名单!G:G)*(AA2836="正常走货")),名单!H:H),"否")</f>
        <v>否</v>
      </c>
      <c r="I2836" s="64" t="s">
        <v>8536</v>
      </c>
      <c r="J2836" s="64" t="s">
        <v>8538</v>
      </c>
      <c r="L2836" s="64" t="s">
        <v>24</v>
      </c>
      <c r="N2836" s="64" t="s">
        <v>18</v>
      </c>
      <c r="O2836" s="66"/>
      <c r="P2836" s="66"/>
      <c r="T2836" s="66"/>
      <c r="U2836" s="65" t="s">
        <v>246</v>
      </c>
      <c r="V2836" s="65" t="s">
        <v>14389</v>
      </c>
      <c r="W2836" s="66"/>
      <c r="Y2836" s="66"/>
      <c r="Z2836" s="66"/>
      <c r="AA2836" s="65" t="s">
        <v>14382</v>
      </c>
      <c r="AQ2836" s="64">
        <v>351.1</v>
      </c>
      <c r="AU2836" s="66"/>
      <c r="AV2836" s="66"/>
      <c r="AX2836" s="66"/>
      <c r="AY2836" s="67" t="s">
        <v>17233</v>
      </c>
      <c r="BE2836" s="66"/>
    </row>
    <row r="2837" spans="1:58">
      <c r="A2837" s="9" t="str">
        <f t="shared" si="138"/>
        <v>2026-01</v>
      </c>
      <c r="B2837" s="9" t="str">
        <f>_xlfn.XLOOKUP(I2837,过机服务商重量差!A:A,过机服务商重量差!G:G)</f>
        <v>玉麒麟</v>
      </c>
      <c r="C2837" s="9" t="str">
        <f>IF(N2837="FBA","主营产品",IF(N2837="专线","专线",LOOKUP(1,0/((G2837&gt;=提成标准!D:D)*(G2837&lt;提成标准!E:E)),提成标准!C:C)))</f>
        <v>快递大货</v>
      </c>
      <c r="D2837" s="9">
        <f t="shared" si="139"/>
        <v>25</v>
      </c>
      <c r="E2837" s="9">
        <f>_xlfn.XLOOKUP(C2837,提成标准!C:C,提成标准!H:H,"")</f>
        <v>0.1</v>
      </c>
      <c r="F2837" s="9">
        <f t="shared" si="140"/>
        <v>2.5</v>
      </c>
      <c r="G2837" s="9">
        <f>_xlfn.XLOOKUP(I2837,过机服务商重量差!A:A,过机服务商重量差!L:L)</f>
        <v>25</v>
      </c>
      <c r="H2837" s="9" t="str">
        <f ca="1">IFERROR(LOOKUP(1,0/((B2837=名单!B:B)*(VALUE(AY2837)&gt;=名单!E:E)*(VALUE(AY2837)&lt;=名单!G:G)*(AA2837="正常走货")),名单!H:H),"否")</f>
        <v>否</v>
      </c>
      <c r="I2837" s="64" t="s">
        <v>8539</v>
      </c>
      <c r="J2837" s="64" t="s">
        <v>8541</v>
      </c>
      <c r="L2837" s="65" t="s">
        <v>24</v>
      </c>
      <c r="N2837" s="64" t="s">
        <v>18</v>
      </c>
      <c r="O2837" s="66"/>
      <c r="P2837" s="66"/>
      <c r="T2837" s="66"/>
      <c r="U2837" s="65" t="s">
        <v>246</v>
      </c>
      <c r="V2837" s="65" t="s">
        <v>14389</v>
      </c>
      <c r="W2837" s="66"/>
      <c r="Y2837" s="66"/>
      <c r="Z2837" s="66"/>
      <c r="AA2837" s="65" t="s">
        <v>14382</v>
      </c>
      <c r="AQ2837" s="64">
        <v>409.1</v>
      </c>
      <c r="AU2837" s="66"/>
      <c r="AV2837" s="66"/>
      <c r="AW2837" s="66"/>
      <c r="AX2837" s="66"/>
      <c r="AY2837" s="67" t="s">
        <v>17234</v>
      </c>
      <c r="BE2837" s="66"/>
      <c r="BF2837" s="66"/>
    </row>
    <row r="2838" spans="1:58">
      <c r="A2838" s="9" t="str">
        <f t="shared" si="138"/>
        <v>2026-01</v>
      </c>
      <c r="B2838" s="9" t="str">
        <f>_xlfn.XLOOKUP(I2838,过机服务商重量差!A:A,过机服务商重量差!G:G)</f>
        <v>玉麒麟</v>
      </c>
      <c r="C2838" s="9" t="str">
        <f>IF(N2838="FBA","主营产品",IF(N2838="专线","专线",LOOKUP(1,0/((G2838&gt;=提成标准!D:D)*(G2838&lt;提成标准!E:E)),提成标准!C:C)))</f>
        <v>快递小货</v>
      </c>
      <c r="D2838" s="9">
        <f t="shared" si="139"/>
        <v>1</v>
      </c>
      <c r="E2838" s="9">
        <f>_xlfn.XLOOKUP(C2838,提成标准!C:C,提成标准!H:H,"")</f>
        <v>2</v>
      </c>
      <c r="F2838" s="9">
        <f t="shared" si="140"/>
        <v>2</v>
      </c>
      <c r="G2838" s="9">
        <f>_xlfn.XLOOKUP(I2838,过机服务商重量差!A:A,过机服务商重量差!L:L)</f>
        <v>2</v>
      </c>
      <c r="H2838" s="9" t="str">
        <f ca="1">IFERROR(LOOKUP(1,0/((B2838=名单!B:B)*(VALUE(AY2838)&gt;=名单!E:E)*(VALUE(AY2838)&lt;=名单!G:G)*(AA2838="正常走货")),名单!H:H),"否")</f>
        <v>否</v>
      </c>
      <c r="I2838" s="64" t="s">
        <v>8542</v>
      </c>
      <c r="J2838" s="64" t="s">
        <v>8544</v>
      </c>
      <c r="L2838" s="65" t="s">
        <v>17</v>
      </c>
      <c r="N2838" s="64" t="s">
        <v>18</v>
      </c>
      <c r="O2838" s="66"/>
      <c r="P2838" s="66"/>
      <c r="T2838" s="66"/>
      <c r="U2838" s="65" t="s">
        <v>8545</v>
      </c>
      <c r="V2838" s="65" t="s">
        <v>14385</v>
      </c>
      <c r="W2838" s="66"/>
      <c r="Y2838" s="66"/>
      <c r="Z2838" s="66"/>
      <c r="AA2838" s="65" t="s">
        <v>14382</v>
      </c>
      <c r="AQ2838" s="64">
        <v>30</v>
      </c>
      <c r="AV2838" s="66"/>
      <c r="AW2838" s="66"/>
      <c r="AX2838" s="66"/>
      <c r="AY2838" s="67" t="s">
        <v>17235</v>
      </c>
      <c r="BE2838" s="66"/>
    </row>
    <row r="2839" spans="1:58">
      <c r="A2839" s="9" t="str">
        <f t="shared" si="138"/>
        <v>2026-01</v>
      </c>
      <c r="B2839" s="9" t="str">
        <f>_xlfn.XLOOKUP(I2839,过机服务商重量差!A:A,过机服务商重量差!G:G)</f>
        <v>玉麒麟</v>
      </c>
      <c r="C2839" s="9" t="str">
        <f>IF(N2839="FBA","主营产品",IF(N2839="专线","专线",LOOKUP(1,0/((G2839&gt;=提成标准!D:D)*(G2839&lt;提成标准!E:E)),提成标准!C:C)))</f>
        <v>快递大货</v>
      </c>
      <c r="D2839" s="9">
        <f t="shared" si="139"/>
        <v>28</v>
      </c>
      <c r="E2839" s="9">
        <f>_xlfn.XLOOKUP(C2839,提成标准!C:C,提成标准!H:H,"")</f>
        <v>0.1</v>
      </c>
      <c r="F2839" s="9">
        <f t="shared" si="140"/>
        <v>2.8</v>
      </c>
      <c r="G2839" s="9">
        <f>_xlfn.XLOOKUP(I2839,过机服务商重量差!A:A,过机服务商重量差!L:L)</f>
        <v>28</v>
      </c>
      <c r="H2839" s="9" t="str">
        <f ca="1">IFERROR(LOOKUP(1,0/((B2839=名单!B:B)*(VALUE(AY2839)&gt;=名单!E:E)*(VALUE(AY2839)&lt;=名单!G:G)*(AA2839="正常走货")),名单!H:H),"否")</f>
        <v>否</v>
      </c>
      <c r="I2839" s="64" t="s">
        <v>8546</v>
      </c>
      <c r="J2839" s="64" t="s">
        <v>8548</v>
      </c>
      <c r="L2839" s="64" t="s">
        <v>17</v>
      </c>
      <c r="N2839" s="64" t="s">
        <v>18</v>
      </c>
      <c r="O2839" s="66"/>
      <c r="P2839" s="66"/>
      <c r="T2839" s="66"/>
      <c r="U2839" s="65" t="s">
        <v>145</v>
      </c>
      <c r="V2839" s="65" t="s">
        <v>14410</v>
      </c>
      <c r="W2839" s="66"/>
      <c r="Y2839" s="66"/>
      <c r="Z2839" s="66"/>
      <c r="AA2839" s="65" t="s">
        <v>14382</v>
      </c>
      <c r="AQ2839" s="64">
        <v>257</v>
      </c>
      <c r="AU2839" s="66"/>
      <c r="AV2839" s="66"/>
      <c r="AX2839" s="66"/>
      <c r="AY2839" s="67" t="s">
        <v>17236</v>
      </c>
      <c r="BE2839" s="66"/>
      <c r="BF2839" s="66"/>
    </row>
    <row r="2840" spans="1:58">
      <c r="A2840" s="9" t="str">
        <f t="shared" si="138"/>
        <v>2026-01</v>
      </c>
      <c r="B2840" s="9" t="str">
        <f>_xlfn.XLOOKUP(I2840,过机服务商重量差!A:A,过机服务商重量差!G:G)</f>
        <v>玉麒麟</v>
      </c>
      <c r="C2840" s="9" t="str">
        <f>IF(N2840="FBA","主营产品",IF(N2840="专线","专线",LOOKUP(1,0/((G2840&gt;=提成标准!D:D)*(G2840&lt;提成标准!E:E)),提成标准!C:C)))</f>
        <v>快递小货</v>
      </c>
      <c r="D2840" s="9">
        <f t="shared" si="139"/>
        <v>1</v>
      </c>
      <c r="E2840" s="9">
        <f>_xlfn.XLOOKUP(C2840,提成标准!C:C,提成标准!H:H,"")</f>
        <v>2</v>
      </c>
      <c r="F2840" s="9">
        <f t="shared" si="140"/>
        <v>2</v>
      </c>
      <c r="G2840" s="9">
        <f>_xlfn.XLOOKUP(I2840,过机服务商重量差!A:A,过机服务商重量差!L:L)</f>
        <v>1</v>
      </c>
      <c r="H2840" s="9" t="str">
        <f ca="1">IFERROR(LOOKUP(1,0/((B2840=名单!B:B)*(VALUE(AY2840)&gt;=名单!E:E)*(VALUE(AY2840)&lt;=名单!G:G)*(AA2840="正常走货")),名单!H:H),"否")</f>
        <v>否</v>
      </c>
      <c r="I2840" s="64" t="s">
        <v>8549</v>
      </c>
      <c r="J2840" s="64" t="s">
        <v>8551</v>
      </c>
      <c r="L2840" s="65" t="s">
        <v>17</v>
      </c>
      <c r="N2840" s="64" t="s">
        <v>18</v>
      </c>
      <c r="O2840" s="66"/>
      <c r="P2840" s="66"/>
      <c r="T2840" s="66"/>
      <c r="U2840" s="65" t="s">
        <v>152</v>
      </c>
      <c r="V2840" s="65" t="s">
        <v>14385</v>
      </c>
      <c r="W2840" s="66"/>
      <c r="Y2840" s="66"/>
      <c r="Z2840" s="66"/>
      <c r="AA2840" s="65" t="s">
        <v>14382</v>
      </c>
      <c r="AQ2840" s="64">
        <v>39.5</v>
      </c>
      <c r="AU2840" s="66"/>
      <c r="AV2840" s="66"/>
      <c r="AW2840" s="66"/>
      <c r="AX2840" s="66"/>
      <c r="AY2840" s="67" t="s">
        <v>17237</v>
      </c>
      <c r="BE2840" s="66"/>
    </row>
    <row r="2841" spans="1:58">
      <c r="A2841" s="9" t="str">
        <f t="shared" si="138"/>
        <v>2026-01</v>
      </c>
      <c r="B2841" s="9" t="str">
        <f>_xlfn.XLOOKUP(I2841,过机服务商重量差!A:A,过机服务商重量差!G:G)</f>
        <v>玉麒麟</v>
      </c>
      <c r="C2841" s="9" t="str">
        <f>IF(N2841="FBA","主营产品",IF(N2841="专线","专线",LOOKUP(1,0/((G2841&gt;=提成标准!D:D)*(G2841&lt;提成标准!E:E)),提成标准!C:C)))</f>
        <v>快递小货</v>
      </c>
      <c r="D2841" s="9">
        <f t="shared" si="139"/>
        <v>1</v>
      </c>
      <c r="E2841" s="9">
        <f>_xlfn.XLOOKUP(C2841,提成标准!C:C,提成标准!H:H,"")</f>
        <v>2</v>
      </c>
      <c r="F2841" s="9">
        <f t="shared" si="140"/>
        <v>2</v>
      </c>
      <c r="G2841" s="9">
        <f>_xlfn.XLOOKUP(I2841,过机服务商重量差!A:A,过机服务商重量差!L:L)</f>
        <v>2</v>
      </c>
      <c r="H2841" s="9" t="str">
        <f ca="1">IFERROR(LOOKUP(1,0/((B2841=名单!B:B)*(VALUE(AY2841)&gt;=名单!E:E)*(VALUE(AY2841)&lt;=名单!G:G)*(AA2841="正常走货")),名单!H:H),"否")</f>
        <v>否</v>
      </c>
      <c r="I2841" s="64" t="s">
        <v>8552</v>
      </c>
      <c r="J2841" s="64" t="s">
        <v>8554</v>
      </c>
      <c r="L2841" s="65" t="s">
        <v>17</v>
      </c>
      <c r="N2841" s="64" t="s">
        <v>18</v>
      </c>
      <c r="O2841" s="66"/>
      <c r="P2841" s="66"/>
      <c r="T2841" s="66"/>
      <c r="U2841" s="65" t="s">
        <v>103</v>
      </c>
      <c r="V2841" s="65" t="s">
        <v>14385</v>
      </c>
      <c r="W2841" s="66"/>
      <c r="Y2841" s="66"/>
      <c r="Z2841" s="66"/>
      <c r="AA2841" s="65" t="s">
        <v>14382</v>
      </c>
      <c r="AQ2841" s="64">
        <v>36.5</v>
      </c>
      <c r="AV2841" s="66"/>
      <c r="AX2841" s="66"/>
      <c r="AY2841" s="67" t="s">
        <v>17238</v>
      </c>
      <c r="BE2841" s="66"/>
    </row>
    <row r="2842" spans="1:58">
      <c r="A2842" s="9" t="str">
        <f t="shared" si="138"/>
        <v>2026-01</v>
      </c>
      <c r="B2842" s="9" t="str">
        <f>_xlfn.XLOOKUP(I2842,过机服务商重量差!A:A,过机服务商重量差!G:G)</f>
        <v>玉麒麟</v>
      </c>
      <c r="C2842" s="9" t="str">
        <f>IF(N2842="FBA","主营产品",IF(N2842="专线","专线",LOOKUP(1,0/((G2842&gt;=提成标准!D:D)*(G2842&lt;提成标准!E:E)),提成标准!C:C)))</f>
        <v>快递小货</v>
      </c>
      <c r="D2842" s="9">
        <f t="shared" si="139"/>
        <v>1</v>
      </c>
      <c r="E2842" s="9">
        <f>_xlfn.XLOOKUP(C2842,提成标准!C:C,提成标准!H:H,"")</f>
        <v>2</v>
      </c>
      <c r="F2842" s="9">
        <f t="shared" si="140"/>
        <v>2</v>
      </c>
      <c r="G2842" s="9">
        <f>_xlfn.XLOOKUP(I2842,过机服务商重量差!A:A,过机服务商重量差!L:L)</f>
        <v>16.5</v>
      </c>
      <c r="H2842" s="9" t="str">
        <f ca="1">IFERROR(LOOKUP(1,0/((B2842=名单!B:B)*(VALUE(AY2842)&gt;=名单!E:E)*(VALUE(AY2842)&lt;=名单!G:G)*(AA2842="正常走货")),名单!H:H),"否")</f>
        <v>否</v>
      </c>
      <c r="I2842" s="64" t="s">
        <v>8555</v>
      </c>
      <c r="J2842" s="64" t="s">
        <v>8557</v>
      </c>
      <c r="L2842" s="64" t="s">
        <v>256</v>
      </c>
      <c r="N2842" s="64" t="s">
        <v>18</v>
      </c>
      <c r="O2842" s="66"/>
      <c r="P2842" s="66"/>
      <c r="T2842" s="66"/>
      <c r="U2842" s="65" t="s">
        <v>227</v>
      </c>
      <c r="V2842" s="65" t="s">
        <v>14413</v>
      </c>
      <c r="W2842" s="66"/>
      <c r="Y2842" s="66"/>
      <c r="Z2842" s="66"/>
      <c r="AA2842" s="65" t="s">
        <v>14382</v>
      </c>
      <c r="AB2842" s="66"/>
      <c r="AQ2842" s="64">
        <v>248.3</v>
      </c>
      <c r="AV2842" s="66"/>
      <c r="AX2842" s="66"/>
      <c r="AY2842" s="67" t="s">
        <v>17239</v>
      </c>
      <c r="BE2842" s="66"/>
      <c r="BF2842" s="66"/>
    </row>
    <row r="2843" spans="1:58">
      <c r="A2843" s="9" t="str">
        <f t="shared" si="138"/>
        <v>2026-01</v>
      </c>
      <c r="B2843" s="9" t="str">
        <f>_xlfn.XLOOKUP(I2843,过机服务商重量差!A:A,过机服务商重量差!G:G)</f>
        <v>玉麒麟</v>
      </c>
      <c r="C2843" s="9" t="str">
        <f>IF(N2843="FBA","主营产品",IF(N2843="专线","专线",LOOKUP(1,0/((G2843&gt;=提成标准!D:D)*(G2843&lt;提成标准!E:E)),提成标准!C:C)))</f>
        <v>快递小货</v>
      </c>
      <c r="D2843" s="9">
        <f t="shared" si="139"/>
        <v>1</v>
      </c>
      <c r="E2843" s="9">
        <f>_xlfn.XLOOKUP(C2843,提成标准!C:C,提成标准!H:H,"")</f>
        <v>2</v>
      </c>
      <c r="F2843" s="9">
        <f t="shared" si="140"/>
        <v>2</v>
      </c>
      <c r="G2843" s="9">
        <f>_xlfn.XLOOKUP(I2843,过机服务商重量差!A:A,过机服务商重量差!L:L)</f>
        <v>1</v>
      </c>
      <c r="H2843" s="9" t="str">
        <f ca="1">IFERROR(LOOKUP(1,0/((B2843=名单!B:B)*(VALUE(AY2843)&gt;=名单!E:E)*(VALUE(AY2843)&lt;=名单!G:G)*(AA2843="正常走货")),名单!H:H),"否")</f>
        <v>否</v>
      </c>
      <c r="I2843" s="64" t="s">
        <v>8558</v>
      </c>
      <c r="J2843" s="64" t="s">
        <v>8560</v>
      </c>
      <c r="L2843" s="65" t="s">
        <v>17</v>
      </c>
      <c r="N2843" s="64" t="s">
        <v>18</v>
      </c>
      <c r="O2843" s="66"/>
      <c r="P2843" s="66"/>
      <c r="T2843" s="66"/>
      <c r="U2843" s="65" t="s">
        <v>227</v>
      </c>
      <c r="V2843" s="65" t="s">
        <v>14413</v>
      </c>
      <c r="W2843" s="66"/>
      <c r="Y2843" s="66"/>
      <c r="Z2843" s="66"/>
      <c r="AA2843" s="65" t="s">
        <v>14382</v>
      </c>
      <c r="AQ2843" s="64">
        <v>79.5</v>
      </c>
      <c r="AU2843" s="66"/>
      <c r="AV2843" s="66"/>
      <c r="AX2843" s="66"/>
      <c r="AY2843" s="67" t="s">
        <v>17240</v>
      </c>
      <c r="BE2843" s="66"/>
    </row>
    <row r="2844" spans="1:58">
      <c r="A2844" s="9" t="str">
        <f t="shared" si="138"/>
        <v>2026-01</v>
      </c>
      <c r="B2844" s="9" t="str">
        <f>_xlfn.XLOOKUP(I2844,过机服务商重量差!A:A,过机服务商重量差!G:G)</f>
        <v>玉麒麟</v>
      </c>
      <c r="C2844" s="9" t="str">
        <f>IF(N2844="FBA","主营产品",IF(N2844="专线","专线",LOOKUP(1,0/((G2844&gt;=提成标准!D:D)*(G2844&lt;提成标准!E:E)),提成标准!C:C)))</f>
        <v>快递大货</v>
      </c>
      <c r="D2844" s="9">
        <f t="shared" si="139"/>
        <v>29</v>
      </c>
      <c r="E2844" s="9">
        <f>_xlfn.XLOOKUP(C2844,提成标准!C:C,提成标准!H:H,"")</f>
        <v>0.1</v>
      </c>
      <c r="F2844" s="9">
        <f t="shared" si="140"/>
        <v>2.9</v>
      </c>
      <c r="G2844" s="9">
        <f>_xlfn.XLOOKUP(I2844,过机服务商重量差!A:A,过机服务商重量差!L:L)</f>
        <v>29</v>
      </c>
      <c r="H2844" s="9" t="str">
        <f ca="1">IFERROR(LOOKUP(1,0/((B2844=名单!B:B)*(VALUE(AY2844)&gt;=名单!E:E)*(VALUE(AY2844)&lt;=名单!G:G)*(AA2844="正常走货")),名单!H:H),"否")</f>
        <v>否</v>
      </c>
      <c r="I2844" s="64" t="s">
        <v>8561</v>
      </c>
      <c r="J2844" s="64" t="s">
        <v>8563</v>
      </c>
      <c r="L2844" s="65" t="s">
        <v>17</v>
      </c>
      <c r="N2844" s="64" t="s">
        <v>18</v>
      </c>
      <c r="O2844" s="66"/>
      <c r="P2844" s="66"/>
      <c r="T2844" s="66"/>
      <c r="U2844" s="65" t="s">
        <v>223</v>
      </c>
      <c r="V2844" s="65" t="s">
        <v>14413</v>
      </c>
      <c r="W2844" s="66"/>
      <c r="Y2844" s="66"/>
      <c r="Z2844" s="66"/>
      <c r="AA2844" s="65" t="s">
        <v>14382</v>
      </c>
      <c r="AQ2844" s="64">
        <v>367.49</v>
      </c>
      <c r="AV2844" s="66"/>
      <c r="AX2844" s="66"/>
      <c r="AY2844" s="67" t="s">
        <v>17241</v>
      </c>
      <c r="BC2844" s="66"/>
      <c r="BE2844" s="66"/>
    </row>
    <row r="2845" spans="1:58">
      <c r="A2845" s="9" t="str">
        <f t="shared" si="138"/>
        <v>2026-01</v>
      </c>
      <c r="B2845" s="9" t="str">
        <f>_xlfn.XLOOKUP(I2845,过机服务商重量差!A:A,过机服务商重量差!G:G)</f>
        <v>帅时莹</v>
      </c>
      <c r="C2845" s="9" t="str">
        <f>IF(N2845="FBA","主营产品",IF(N2845="专线","专线",LOOKUP(1,0/((G2845&gt;=提成标准!D:D)*(G2845&lt;提成标准!E:E)),提成标准!C:C)))</f>
        <v>快递大货</v>
      </c>
      <c r="D2845" s="9">
        <f t="shared" si="139"/>
        <v>87</v>
      </c>
      <c r="E2845" s="9">
        <f>_xlfn.XLOOKUP(C2845,提成标准!C:C,提成标准!H:H,"")</f>
        <v>0.1</v>
      </c>
      <c r="F2845" s="9">
        <f t="shared" si="140"/>
        <v>8.7</v>
      </c>
      <c r="G2845" s="9">
        <f>_xlfn.XLOOKUP(I2845,过机服务商重量差!A:A,过机服务商重量差!L:L)</f>
        <v>87</v>
      </c>
      <c r="H2845" s="9" t="str">
        <f ca="1">IFERROR(LOOKUP(1,0/((B2845=名单!B:B)*(VALUE(AY2845)&gt;=名单!E:E)*(VALUE(AY2845)&lt;=名单!G:G)*(AA2845="正常走货")),名单!H:H),"否")</f>
        <v>否</v>
      </c>
      <c r="I2845" s="64" t="s">
        <v>8564</v>
      </c>
      <c r="J2845" s="64" t="s">
        <v>8566</v>
      </c>
      <c r="L2845" s="65" t="s">
        <v>97</v>
      </c>
      <c r="N2845" s="64" t="s">
        <v>18</v>
      </c>
      <c r="O2845" s="66"/>
      <c r="P2845" s="66"/>
      <c r="T2845" s="66"/>
      <c r="U2845" s="65" t="s">
        <v>99</v>
      </c>
      <c r="V2845" s="65" t="s">
        <v>14413</v>
      </c>
      <c r="W2845" s="66"/>
      <c r="Y2845" s="66"/>
      <c r="Z2845" s="66"/>
      <c r="AA2845" s="65" t="s">
        <v>14382</v>
      </c>
      <c r="AQ2845" s="64">
        <v>294.5</v>
      </c>
      <c r="AV2845" s="66"/>
      <c r="AX2845" s="66"/>
      <c r="AY2845" s="67" t="s">
        <v>17242</v>
      </c>
      <c r="BE2845" s="66"/>
    </row>
    <row r="2846" spans="1:58">
      <c r="A2846" s="9" t="str">
        <f t="shared" si="138"/>
        <v>2026-01</v>
      </c>
      <c r="B2846" s="9" t="str">
        <f>_xlfn.XLOOKUP(I2846,过机服务商重量差!A:A,过机服务商重量差!G:G)</f>
        <v>007</v>
      </c>
      <c r="C2846" s="9" t="str">
        <f>IF(N2846="FBA","主营产品",IF(N2846="专线","专线",LOOKUP(1,0/((G2846&gt;=提成标准!D:D)*(G2846&lt;提成标准!E:E)),提成标准!C:C)))</f>
        <v>快递大货</v>
      </c>
      <c r="D2846" s="9">
        <f t="shared" si="139"/>
        <v>90</v>
      </c>
      <c r="E2846" s="9">
        <f>_xlfn.XLOOKUP(C2846,提成标准!C:C,提成标准!H:H,"")</f>
        <v>0.1</v>
      </c>
      <c r="F2846" s="9">
        <f t="shared" si="140"/>
        <v>9</v>
      </c>
      <c r="G2846" s="9">
        <f>_xlfn.XLOOKUP(I2846,过机服务商重量差!A:A,过机服务商重量差!L:L)</f>
        <v>90</v>
      </c>
      <c r="H2846" s="9" t="str">
        <f ca="1">IFERROR(LOOKUP(1,0/((B2846=名单!B:B)*(VALUE(AY2846)&gt;=名单!E:E)*(VALUE(AY2846)&lt;=名单!G:G)*(AA2846="正常走货")),名单!H:H),"否")</f>
        <v>否</v>
      </c>
      <c r="I2846" s="64" t="s">
        <v>8567</v>
      </c>
      <c r="J2846" s="64" t="s">
        <v>8569</v>
      </c>
      <c r="L2846" s="65" t="s">
        <v>266</v>
      </c>
      <c r="N2846" s="64" t="s">
        <v>18</v>
      </c>
      <c r="O2846" s="66"/>
      <c r="P2846" s="66"/>
      <c r="T2846" s="66"/>
      <c r="U2846" s="65" t="s">
        <v>227</v>
      </c>
      <c r="V2846" s="65" t="s">
        <v>14413</v>
      </c>
      <c r="W2846" s="66"/>
      <c r="Y2846" s="66"/>
      <c r="Z2846" s="66"/>
      <c r="AA2846" s="65" t="s">
        <v>14382</v>
      </c>
      <c r="AQ2846" s="64">
        <v>27</v>
      </c>
      <c r="AV2846" s="66"/>
      <c r="AX2846" s="66"/>
      <c r="AY2846" s="67" t="s">
        <v>17243</v>
      </c>
      <c r="BE2846" s="66"/>
    </row>
    <row r="2847" spans="1:58">
      <c r="A2847" s="9" t="str">
        <f t="shared" si="138"/>
        <v>2026-01</v>
      </c>
      <c r="B2847" s="9" t="str">
        <f>_xlfn.XLOOKUP(I2847,过机服务商重量差!A:A,过机服务商重量差!G:G)</f>
        <v>玉麒麟</v>
      </c>
      <c r="C2847" s="9" t="str">
        <f>IF(N2847="FBA","主营产品",IF(N2847="专线","专线",LOOKUP(1,0/((G2847&gt;=提成标准!D:D)*(G2847&lt;提成标准!E:E)),提成标准!C:C)))</f>
        <v>快递大货</v>
      </c>
      <c r="D2847" s="9">
        <f t="shared" si="139"/>
        <v>259</v>
      </c>
      <c r="E2847" s="9">
        <f>_xlfn.XLOOKUP(C2847,提成标准!C:C,提成标准!H:H,"")</f>
        <v>0.1</v>
      </c>
      <c r="F2847" s="9">
        <f t="shared" si="140"/>
        <v>25.9</v>
      </c>
      <c r="G2847" s="9">
        <f>_xlfn.XLOOKUP(I2847,过机服务商重量差!A:A,过机服务商重量差!L:L)</f>
        <v>259</v>
      </c>
      <c r="H2847" s="9" t="str">
        <f ca="1">IFERROR(LOOKUP(1,0/((B2847=名单!B:B)*(VALUE(AY2847)&gt;=名单!E:E)*(VALUE(AY2847)&lt;=名单!G:G)*(AA2847="正常走货")),名单!H:H),"否")</f>
        <v>否</v>
      </c>
      <c r="I2847" s="64" t="s">
        <v>8570</v>
      </c>
      <c r="J2847" s="64" t="s">
        <v>8572</v>
      </c>
      <c r="L2847" s="65" t="s">
        <v>17</v>
      </c>
      <c r="N2847" s="64" t="s">
        <v>18</v>
      </c>
      <c r="O2847" s="66"/>
      <c r="P2847" s="66"/>
      <c r="T2847" s="66"/>
      <c r="U2847" s="65" t="s">
        <v>152</v>
      </c>
      <c r="V2847" s="65" t="s">
        <v>14385</v>
      </c>
      <c r="W2847" s="66"/>
      <c r="Y2847" s="66"/>
      <c r="Z2847" s="66"/>
      <c r="AA2847" s="65" t="s">
        <v>14382</v>
      </c>
      <c r="AQ2847" s="64">
        <v>268</v>
      </c>
      <c r="AV2847" s="66"/>
      <c r="AW2847" s="66"/>
      <c r="AX2847" s="66"/>
      <c r="AY2847" s="67" t="s">
        <v>17244</v>
      </c>
      <c r="BC2847" s="66"/>
      <c r="BE2847" s="66"/>
    </row>
    <row r="2848" spans="1:58">
      <c r="A2848" s="9" t="str">
        <f t="shared" si="138"/>
        <v>2026-01</v>
      </c>
      <c r="B2848" s="9" t="str">
        <f>_xlfn.XLOOKUP(I2848,过机服务商重量差!A:A,过机服务商重量差!G:G)</f>
        <v>帅时莹</v>
      </c>
      <c r="C2848" s="9" t="str">
        <f>IF(N2848="FBA","主营产品",IF(N2848="专线","专线",LOOKUP(1,0/((G2848&gt;=提成标准!D:D)*(G2848&lt;提成标准!E:E)),提成标准!C:C)))</f>
        <v>快递大货</v>
      </c>
      <c r="D2848" s="9">
        <f t="shared" si="139"/>
        <v>21</v>
      </c>
      <c r="E2848" s="9">
        <f>_xlfn.XLOOKUP(C2848,提成标准!C:C,提成标准!H:H,"")</f>
        <v>0.1</v>
      </c>
      <c r="F2848" s="9">
        <f t="shared" si="140"/>
        <v>2.1</v>
      </c>
      <c r="G2848" s="9">
        <f>_xlfn.XLOOKUP(I2848,过机服务商重量差!A:A,过机服务商重量差!L:L)</f>
        <v>21</v>
      </c>
      <c r="H2848" s="9" t="str">
        <f ca="1">IFERROR(LOOKUP(1,0/((B2848=名单!B:B)*(VALUE(AY2848)&gt;=名单!E:E)*(VALUE(AY2848)&lt;=名单!G:G)*(AA2848="正常走货")),名单!H:H),"否")</f>
        <v>否</v>
      </c>
      <c r="I2848" s="64" t="s">
        <v>8573</v>
      </c>
      <c r="J2848" s="64" t="s">
        <v>8575</v>
      </c>
      <c r="L2848" s="65" t="s">
        <v>1452</v>
      </c>
      <c r="N2848" s="64" t="s">
        <v>18</v>
      </c>
      <c r="O2848" s="66"/>
      <c r="P2848" s="66"/>
      <c r="R2848" s="66"/>
      <c r="T2848" s="66"/>
      <c r="U2848" s="65" t="s">
        <v>223</v>
      </c>
      <c r="V2848" s="65" t="s">
        <v>14413</v>
      </c>
      <c r="W2848" s="66"/>
      <c r="Y2848" s="66"/>
      <c r="Z2848" s="66"/>
      <c r="AA2848" s="65" t="s">
        <v>14382</v>
      </c>
      <c r="AQ2848" s="64">
        <v>65.5</v>
      </c>
      <c r="AV2848" s="66"/>
      <c r="AX2848" s="66"/>
      <c r="AY2848" s="67" t="s">
        <v>17245</v>
      </c>
      <c r="BE2848" s="66"/>
    </row>
    <row r="2849" spans="1:58">
      <c r="A2849" s="9" t="str">
        <f t="shared" si="138"/>
        <v>2026-01</v>
      </c>
      <c r="B2849" s="9" t="str">
        <f>_xlfn.XLOOKUP(I2849,过机服务商重量差!A:A,过机服务商重量差!G:G)</f>
        <v>玉麒麟</v>
      </c>
      <c r="C2849" s="9" t="str">
        <f>IF(N2849="FBA","主营产品",IF(N2849="专线","专线",LOOKUP(1,0/((G2849&gt;=提成标准!D:D)*(G2849&lt;提成标准!E:E)),提成标准!C:C)))</f>
        <v>快递大货</v>
      </c>
      <c r="D2849" s="9">
        <f t="shared" si="139"/>
        <v>22</v>
      </c>
      <c r="E2849" s="9">
        <f>_xlfn.XLOOKUP(C2849,提成标准!C:C,提成标准!H:H,"")</f>
        <v>0.1</v>
      </c>
      <c r="F2849" s="9">
        <f t="shared" si="140"/>
        <v>2.2</v>
      </c>
      <c r="G2849" s="9">
        <f>_xlfn.XLOOKUP(I2849,过机服务商重量差!A:A,过机服务商重量差!L:L)</f>
        <v>22</v>
      </c>
      <c r="H2849" s="9" t="str">
        <f ca="1">IFERROR(LOOKUP(1,0/((B2849=名单!B:B)*(VALUE(AY2849)&gt;=名单!E:E)*(VALUE(AY2849)&lt;=名单!G:G)*(AA2849="正常走货")),名单!H:H),"否")</f>
        <v>否</v>
      </c>
      <c r="I2849" s="64" t="s">
        <v>8576</v>
      </c>
      <c r="J2849" s="64" t="s">
        <v>8578</v>
      </c>
      <c r="L2849" s="65" t="s">
        <v>17</v>
      </c>
      <c r="N2849" s="64" t="s">
        <v>18</v>
      </c>
      <c r="O2849" s="66"/>
      <c r="P2849" s="66"/>
      <c r="T2849" s="66"/>
      <c r="U2849" s="65" t="s">
        <v>1262</v>
      </c>
      <c r="V2849" s="65" t="s">
        <v>14385</v>
      </c>
      <c r="W2849" s="66"/>
      <c r="Y2849" s="66"/>
      <c r="Z2849" s="66"/>
      <c r="AA2849" s="65" t="s">
        <v>14382</v>
      </c>
      <c r="AQ2849" s="64">
        <v>23.5999999999999</v>
      </c>
      <c r="AV2849" s="66"/>
      <c r="AX2849" s="66"/>
      <c r="AY2849" s="67" t="s">
        <v>17246</v>
      </c>
      <c r="BE2849" s="66"/>
    </row>
    <row r="2850" spans="1:58">
      <c r="A2850" s="9" t="str">
        <f t="shared" si="138"/>
        <v>2026-01</v>
      </c>
      <c r="B2850" s="9" t="str">
        <f>_xlfn.XLOOKUP(I2850,过机服务商重量差!A:A,过机服务商重量差!G:G)</f>
        <v>风清扬</v>
      </c>
      <c r="C2850" s="9" t="str">
        <f>IF(N2850="FBA","主营产品",IF(N2850="专线","专线",LOOKUP(1,0/((G2850&gt;=提成标准!D:D)*(G2850&lt;提成标准!E:E)),提成标准!C:C)))</f>
        <v>快递大货</v>
      </c>
      <c r="D2850" s="9">
        <f t="shared" si="139"/>
        <v>336</v>
      </c>
      <c r="E2850" s="9">
        <f>_xlfn.XLOOKUP(C2850,提成标准!C:C,提成标准!H:H,"")</f>
        <v>0.1</v>
      </c>
      <c r="F2850" s="9">
        <f t="shared" si="140"/>
        <v>33.6</v>
      </c>
      <c r="G2850" s="9">
        <f>_xlfn.XLOOKUP(I2850,过机服务商重量差!A:A,过机服务商重量差!L:L)</f>
        <v>336</v>
      </c>
      <c r="H2850" s="9" t="str">
        <f ca="1">IFERROR(LOOKUP(1,0/((B2850=名单!B:B)*(VALUE(AY2850)&gt;=名单!E:E)*(VALUE(AY2850)&lt;=名单!G:G)*(AA2850="正常走货")),名单!H:H),"否")</f>
        <v>否</v>
      </c>
      <c r="I2850" s="64" t="s">
        <v>8579</v>
      </c>
      <c r="J2850" s="64" t="s">
        <v>8581</v>
      </c>
      <c r="L2850" s="65" t="s">
        <v>231</v>
      </c>
      <c r="N2850" s="64" t="s">
        <v>18</v>
      </c>
      <c r="O2850" s="66"/>
      <c r="P2850" s="66"/>
      <c r="T2850" s="66"/>
      <c r="U2850" s="65" t="s">
        <v>5956</v>
      </c>
      <c r="V2850" s="65" t="s">
        <v>14410</v>
      </c>
      <c r="W2850" s="66"/>
      <c r="Y2850" s="66"/>
      <c r="Z2850" s="66"/>
      <c r="AA2850" s="65" t="s">
        <v>14382</v>
      </c>
      <c r="AQ2850" s="64">
        <v>1008</v>
      </c>
      <c r="AV2850" s="66"/>
      <c r="AX2850" s="66"/>
      <c r="AY2850" s="67" t="s">
        <v>17247</v>
      </c>
      <c r="BE2850" s="66"/>
      <c r="BF2850" s="66"/>
    </row>
    <row r="2851" spans="1:58">
      <c r="A2851" s="9" t="str">
        <f t="shared" si="138"/>
        <v>2026-01</v>
      </c>
      <c r="B2851" s="9" t="str">
        <f>_xlfn.XLOOKUP(I2851,过机服务商重量差!A:A,过机服务商重量差!G:G)</f>
        <v>小旋风</v>
      </c>
      <c r="C2851" s="9" t="str">
        <f>IF(N2851="FBA","主营产品",IF(N2851="专线","专线",LOOKUP(1,0/((G2851&gt;=提成标准!D:D)*(G2851&lt;提成标准!E:E)),提成标准!C:C)))</f>
        <v>快递大货</v>
      </c>
      <c r="D2851" s="9">
        <f t="shared" si="139"/>
        <v>83</v>
      </c>
      <c r="E2851" s="9">
        <f>_xlfn.XLOOKUP(C2851,提成标准!C:C,提成标准!H:H,"")</f>
        <v>0.1</v>
      </c>
      <c r="F2851" s="9">
        <f t="shared" si="140"/>
        <v>8.3</v>
      </c>
      <c r="G2851" s="9">
        <f>_xlfn.XLOOKUP(I2851,过机服务商重量差!A:A,过机服务商重量差!L:L)</f>
        <v>83</v>
      </c>
      <c r="H2851" s="9" t="str">
        <f ca="1">IFERROR(LOOKUP(1,0/((B2851=名单!B:B)*(VALUE(AY2851)&gt;=名单!E:E)*(VALUE(AY2851)&lt;=名单!G:G)*(AA2851="正常走货")),名单!H:H),"否")</f>
        <v>否</v>
      </c>
      <c r="I2851" s="64" t="s">
        <v>8582</v>
      </c>
      <c r="J2851" s="64" t="s">
        <v>8584</v>
      </c>
      <c r="L2851" s="65" t="s">
        <v>78</v>
      </c>
      <c r="N2851" s="64" t="s">
        <v>18</v>
      </c>
      <c r="O2851" s="66"/>
      <c r="P2851" s="66"/>
      <c r="T2851" s="66"/>
      <c r="U2851" s="65" t="s">
        <v>152</v>
      </c>
      <c r="V2851" s="65" t="s">
        <v>14385</v>
      </c>
      <c r="W2851" s="66"/>
      <c r="Y2851" s="66"/>
      <c r="Z2851" s="66"/>
      <c r="AA2851" s="65" t="s">
        <v>14382</v>
      </c>
      <c r="AQ2851" s="64">
        <v>342.6</v>
      </c>
      <c r="AV2851" s="66"/>
      <c r="AX2851" s="66"/>
      <c r="AY2851" s="67" t="s">
        <v>17248</v>
      </c>
      <c r="BE2851" s="66"/>
    </row>
    <row r="2852" spans="1:58">
      <c r="A2852" s="9" t="str">
        <f t="shared" si="138"/>
        <v>2026-01</v>
      </c>
      <c r="B2852" s="9" t="str">
        <f>_xlfn.XLOOKUP(I2852,过机服务商重量差!A:A,过机服务商重量差!G:G)</f>
        <v>小旋风</v>
      </c>
      <c r="C2852" s="9" t="str">
        <f>IF(N2852="FBA","主营产品",IF(N2852="专线","专线",LOOKUP(1,0/((G2852&gt;=提成标准!D:D)*(G2852&lt;提成标准!E:E)),提成标准!C:C)))</f>
        <v>快递大货</v>
      </c>
      <c r="D2852" s="9">
        <f t="shared" si="139"/>
        <v>169</v>
      </c>
      <c r="E2852" s="9">
        <f>_xlfn.XLOOKUP(C2852,提成标准!C:C,提成标准!H:H,"")</f>
        <v>0.1</v>
      </c>
      <c r="F2852" s="9">
        <f t="shared" si="140"/>
        <v>16.9</v>
      </c>
      <c r="G2852" s="9">
        <f>_xlfn.XLOOKUP(I2852,过机服务商重量差!A:A,过机服务商重量差!L:L)</f>
        <v>169</v>
      </c>
      <c r="H2852" s="9" t="str">
        <f ca="1">IFERROR(LOOKUP(1,0/((B2852=名单!B:B)*(VALUE(AY2852)&gt;=名单!E:E)*(VALUE(AY2852)&lt;=名单!G:G)*(AA2852="正常走货")),名单!H:H),"否")</f>
        <v>否</v>
      </c>
      <c r="I2852" s="64" t="s">
        <v>8585</v>
      </c>
      <c r="J2852" s="64" t="s">
        <v>8587</v>
      </c>
      <c r="L2852" s="65" t="s">
        <v>78</v>
      </c>
      <c r="N2852" s="64" t="s">
        <v>18</v>
      </c>
      <c r="O2852" s="66"/>
      <c r="P2852" s="66"/>
      <c r="T2852" s="66"/>
      <c r="U2852" s="65" t="s">
        <v>152</v>
      </c>
      <c r="V2852" s="65" t="s">
        <v>14385</v>
      </c>
      <c r="W2852" s="66"/>
      <c r="Y2852" s="66"/>
      <c r="Z2852" s="66"/>
      <c r="AA2852" s="65" t="s">
        <v>14382</v>
      </c>
      <c r="AQ2852" s="64">
        <v>417.8</v>
      </c>
      <c r="AU2852" s="66"/>
      <c r="AV2852" s="66"/>
      <c r="AW2852" s="66"/>
      <c r="AX2852" s="66"/>
      <c r="AY2852" s="67" t="s">
        <v>17249</v>
      </c>
      <c r="BE2852" s="66"/>
    </row>
    <row r="2853" spans="1:58">
      <c r="A2853" s="9" t="str">
        <f t="shared" si="138"/>
        <v>2026-01</v>
      </c>
      <c r="B2853" s="9" t="str">
        <f>_xlfn.XLOOKUP(I2853,过机服务商重量差!A:A,过机服务商重量差!G:G)</f>
        <v>玉麒麟</v>
      </c>
      <c r="C2853" s="9" t="str">
        <f>IF(N2853="FBA","主营产品",IF(N2853="专线","专线",LOOKUP(1,0/((G2853&gt;=提成标准!D:D)*(G2853&lt;提成标准!E:E)),提成标准!C:C)))</f>
        <v>快递小货</v>
      </c>
      <c r="D2853" s="9">
        <f t="shared" si="139"/>
        <v>1</v>
      </c>
      <c r="E2853" s="9">
        <f>_xlfn.XLOOKUP(C2853,提成标准!C:C,提成标准!H:H,"")</f>
        <v>2</v>
      </c>
      <c r="F2853" s="9">
        <f t="shared" si="140"/>
        <v>2</v>
      </c>
      <c r="G2853" s="9">
        <f>_xlfn.XLOOKUP(I2853,过机服务商重量差!A:A,过机服务商重量差!L:L)</f>
        <v>1</v>
      </c>
      <c r="H2853" s="9" t="str">
        <f ca="1">IFERROR(LOOKUP(1,0/((B2853=名单!B:B)*(VALUE(AY2853)&gt;=名单!E:E)*(VALUE(AY2853)&lt;=名单!G:G)*(AA2853="正常走货")),名单!H:H),"否")</f>
        <v>否</v>
      </c>
      <c r="I2853" s="64" t="s">
        <v>8588</v>
      </c>
      <c r="J2853" s="64" t="s">
        <v>8590</v>
      </c>
      <c r="L2853" s="65" t="s">
        <v>17</v>
      </c>
      <c r="N2853" s="64" t="s">
        <v>18</v>
      </c>
      <c r="O2853" s="66"/>
      <c r="P2853" s="66"/>
      <c r="T2853" s="66"/>
      <c r="U2853" s="65" t="s">
        <v>442</v>
      </c>
      <c r="V2853" s="65" t="s">
        <v>14413</v>
      </c>
      <c r="W2853" s="66"/>
      <c r="Y2853" s="66"/>
      <c r="Z2853" s="66"/>
      <c r="AA2853" s="65" t="s">
        <v>14382</v>
      </c>
      <c r="AQ2853" s="64">
        <v>34.8</v>
      </c>
      <c r="AU2853" s="66"/>
      <c r="AV2853" s="66"/>
      <c r="AW2853" s="66"/>
      <c r="AX2853" s="66"/>
      <c r="AY2853" s="67" t="s">
        <v>17250</v>
      </c>
      <c r="BE2853" s="66"/>
    </row>
    <row r="2854" spans="1:58">
      <c r="A2854" s="9" t="str">
        <f t="shared" si="138"/>
        <v>2026-01</v>
      </c>
      <c r="B2854" s="9" t="str">
        <f>_xlfn.XLOOKUP(I2854,过机服务商重量差!A:A,过机服务商重量差!G:G)</f>
        <v>风清扬</v>
      </c>
      <c r="C2854" s="9" t="str">
        <f>IF(N2854="FBA","主营产品",IF(N2854="专线","专线",LOOKUP(1,0/((G2854&gt;=提成标准!D:D)*(G2854&lt;提成标准!E:E)),提成标准!C:C)))</f>
        <v>快递大货</v>
      </c>
      <c r="D2854" s="9">
        <f t="shared" si="139"/>
        <v>655</v>
      </c>
      <c r="E2854" s="9">
        <f>_xlfn.XLOOKUP(C2854,提成标准!C:C,提成标准!H:H,"")</f>
        <v>0.1</v>
      </c>
      <c r="F2854" s="9">
        <f t="shared" si="140"/>
        <v>65.5</v>
      </c>
      <c r="G2854" s="9">
        <f>_xlfn.XLOOKUP(I2854,过机服务商重量差!A:A,过机服务商重量差!L:L)</f>
        <v>655</v>
      </c>
      <c r="H2854" s="9" t="str">
        <f ca="1">IFERROR(LOOKUP(1,0/((B2854=名单!B:B)*(VALUE(AY2854)&gt;=名单!E:E)*(VALUE(AY2854)&lt;=名单!G:G)*(AA2854="正常走货")),名单!H:H),"否")</f>
        <v>否</v>
      </c>
      <c r="I2854" s="64" t="s">
        <v>8591</v>
      </c>
      <c r="J2854" s="64" t="s">
        <v>50</v>
      </c>
      <c r="L2854" s="65" t="s">
        <v>1516</v>
      </c>
      <c r="N2854" s="64" t="s">
        <v>18</v>
      </c>
      <c r="O2854" s="66"/>
      <c r="P2854" s="66"/>
      <c r="T2854" s="66"/>
      <c r="U2854" s="65" t="s">
        <v>323</v>
      </c>
      <c r="V2854" s="65" t="s">
        <v>14476</v>
      </c>
      <c r="W2854" s="66"/>
      <c r="Y2854" s="66"/>
      <c r="Z2854" s="66"/>
      <c r="AA2854" s="65" t="s">
        <v>14382</v>
      </c>
      <c r="AQ2854" s="64">
        <v>795.3</v>
      </c>
      <c r="AU2854" s="66"/>
      <c r="AV2854" s="66"/>
      <c r="AW2854" s="66"/>
      <c r="AX2854" s="66"/>
      <c r="AY2854" s="67" t="s">
        <v>17251</v>
      </c>
      <c r="BE2854" s="66"/>
    </row>
    <row r="2855" spans="1:58">
      <c r="A2855" s="9" t="str">
        <f t="shared" si="138"/>
        <v>2026-01</v>
      </c>
      <c r="B2855" s="9" t="str">
        <f>_xlfn.XLOOKUP(I2855,过机服务商重量差!A:A,过机服务商重量差!G:G)</f>
        <v>帅时莹</v>
      </c>
      <c r="C2855" s="9" t="str">
        <f>IF(N2855="FBA","主营产品",IF(N2855="专线","专线",LOOKUP(1,0/((G2855&gt;=提成标准!D:D)*(G2855&lt;提成标准!E:E)),提成标准!C:C)))</f>
        <v>快递大货</v>
      </c>
      <c r="D2855" s="9">
        <f t="shared" si="139"/>
        <v>63</v>
      </c>
      <c r="E2855" s="9">
        <f>_xlfn.XLOOKUP(C2855,提成标准!C:C,提成标准!H:H,"")</f>
        <v>0.1</v>
      </c>
      <c r="F2855" s="9">
        <f t="shared" si="140"/>
        <v>6.3</v>
      </c>
      <c r="G2855" s="9">
        <f>_xlfn.XLOOKUP(I2855,过机服务商重量差!A:A,过机服务商重量差!L:L)</f>
        <v>63</v>
      </c>
      <c r="H2855" s="9" t="str">
        <f ca="1">IFERROR(LOOKUP(1,0/((B2855=名单!B:B)*(VALUE(AY2855)&gt;=名单!E:E)*(VALUE(AY2855)&lt;=名单!G:G)*(AA2855="正常走货")),名单!H:H),"否")</f>
        <v>否</v>
      </c>
      <c r="I2855" s="64" t="s">
        <v>8593</v>
      </c>
      <c r="J2855" s="64" t="s">
        <v>8595</v>
      </c>
      <c r="L2855" s="65" t="s">
        <v>938</v>
      </c>
      <c r="N2855" s="64" t="s">
        <v>18</v>
      </c>
      <c r="O2855" s="66"/>
      <c r="P2855" s="66"/>
      <c r="T2855" s="66"/>
      <c r="U2855" s="65" t="s">
        <v>99</v>
      </c>
      <c r="V2855" s="65" t="s">
        <v>14413</v>
      </c>
      <c r="W2855" s="66"/>
      <c r="Y2855" s="66"/>
      <c r="Z2855" s="66"/>
      <c r="AA2855" s="65" t="s">
        <v>14382</v>
      </c>
      <c r="AQ2855" s="64">
        <v>189</v>
      </c>
      <c r="AU2855" s="66"/>
      <c r="AV2855" s="66"/>
      <c r="AW2855" s="66"/>
      <c r="AX2855" s="66"/>
      <c r="AY2855" s="67" t="s">
        <v>17252</v>
      </c>
      <c r="BE2855" s="66"/>
    </row>
    <row r="2856" spans="1:58">
      <c r="A2856" s="9" t="str">
        <f t="shared" si="138"/>
        <v>2026-01</v>
      </c>
      <c r="B2856" s="9" t="str">
        <f>_xlfn.XLOOKUP(I2856,过机服务商重量差!A:A,过机服务商重量差!G:G)</f>
        <v>风清扬</v>
      </c>
      <c r="C2856" s="9" t="str">
        <f>IF(N2856="FBA","主营产品",IF(N2856="专线","专线",LOOKUP(1,0/((G2856&gt;=提成标准!D:D)*(G2856&lt;提成标准!E:E)),提成标准!C:C)))</f>
        <v>快递大货</v>
      </c>
      <c r="D2856" s="9">
        <f t="shared" si="139"/>
        <v>45</v>
      </c>
      <c r="E2856" s="9">
        <f>_xlfn.XLOOKUP(C2856,提成标准!C:C,提成标准!H:H,"")</f>
        <v>0.1</v>
      </c>
      <c r="F2856" s="9">
        <f t="shared" si="140"/>
        <v>4.5</v>
      </c>
      <c r="G2856" s="9">
        <f>_xlfn.XLOOKUP(I2856,过机服务商重量差!A:A,过机服务商重量差!L:L)</f>
        <v>45</v>
      </c>
      <c r="H2856" s="9" t="str">
        <f ca="1">IFERROR(LOOKUP(1,0/((B2856=名单!B:B)*(VALUE(AY2856)&gt;=名单!E:E)*(VALUE(AY2856)&lt;=名单!G:G)*(AA2856="正常走货")),名单!H:H),"否")</f>
        <v>否</v>
      </c>
      <c r="I2856" s="64" t="s">
        <v>8596</v>
      </c>
      <c r="J2856" s="64" t="s">
        <v>8598</v>
      </c>
      <c r="L2856" s="65" t="s">
        <v>332</v>
      </c>
      <c r="N2856" s="64" t="s">
        <v>18</v>
      </c>
      <c r="O2856" s="66"/>
      <c r="P2856" s="66"/>
      <c r="T2856" s="66"/>
      <c r="U2856" s="65" t="s">
        <v>390</v>
      </c>
      <c r="V2856" s="65" t="s">
        <v>14389</v>
      </c>
      <c r="W2856" s="66"/>
      <c r="Y2856" s="66"/>
      <c r="Z2856" s="66"/>
      <c r="AA2856" s="65" t="s">
        <v>14382</v>
      </c>
      <c r="AQ2856" s="64">
        <v>22.5</v>
      </c>
      <c r="AU2856" s="66"/>
      <c r="AV2856" s="66"/>
      <c r="AW2856" s="66"/>
      <c r="AX2856" s="66"/>
      <c r="AY2856" s="67" t="s">
        <v>17253</v>
      </c>
      <c r="BE2856" s="66"/>
    </row>
    <row r="2857" spans="1:58">
      <c r="A2857" s="9" t="str">
        <f t="shared" si="138"/>
        <v>2026-01</v>
      </c>
      <c r="B2857" s="9" t="str">
        <f>_xlfn.XLOOKUP(I2857,过机服务商重量差!A:A,过机服务商重量差!G:G)</f>
        <v>007</v>
      </c>
      <c r="C2857" s="9" t="str">
        <f>IF(N2857="FBA","主营产品",IF(N2857="专线","专线",LOOKUP(1,0/((G2857&gt;=提成标准!D:D)*(G2857&lt;提成标准!E:E)),提成标准!C:C)))</f>
        <v>快递大货</v>
      </c>
      <c r="D2857" s="9">
        <f t="shared" si="139"/>
        <v>24</v>
      </c>
      <c r="E2857" s="9">
        <f>_xlfn.XLOOKUP(C2857,提成标准!C:C,提成标准!H:H,"")</f>
        <v>0.1</v>
      </c>
      <c r="F2857" s="9">
        <f t="shared" si="140"/>
        <v>2.4</v>
      </c>
      <c r="G2857" s="9">
        <f>_xlfn.XLOOKUP(I2857,过机服务商重量差!A:A,过机服务商重量差!L:L)</f>
        <v>24</v>
      </c>
      <c r="H2857" s="9" t="str">
        <f ca="1">IFERROR(LOOKUP(1,0/((B2857=名单!B:B)*(VALUE(AY2857)&gt;=名单!E:E)*(VALUE(AY2857)&lt;=名单!G:G)*(AA2857="正常走货")),名单!H:H),"否")</f>
        <v>否</v>
      </c>
      <c r="I2857" s="64" t="s">
        <v>8599</v>
      </c>
      <c r="J2857" s="64" t="s">
        <v>8601</v>
      </c>
      <c r="L2857" s="65" t="s">
        <v>266</v>
      </c>
      <c r="N2857" s="64" t="s">
        <v>18</v>
      </c>
      <c r="O2857" s="66"/>
      <c r="P2857" s="66"/>
      <c r="T2857" s="66"/>
      <c r="U2857" s="65" t="s">
        <v>7712</v>
      </c>
      <c r="V2857" s="65" t="s">
        <v>14389</v>
      </c>
      <c r="W2857" s="66"/>
      <c r="Y2857" s="66"/>
      <c r="Z2857" s="66"/>
      <c r="AA2857" s="65" t="s">
        <v>14382</v>
      </c>
      <c r="AQ2857" s="64">
        <v>7.19999999999999</v>
      </c>
      <c r="AV2857" s="66"/>
      <c r="AW2857" s="66"/>
      <c r="AX2857" s="66"/>
      <c r="AY2857" s="67" t="s">
        <v>17254</v>
      </c>
      <c r="BC2857" s="66"/>
      <c r="BE2857" s="66"/>
    </row>
    <row r="2858" spans="1:58">
      <c r="A2858" s="9" t="str">
        <f t="shared" si="138"/>
        <v>2026-01</v>
      </c>
      <c r="B2858" s="9" t="str">
        <f>_xlfn.XLOOKUP(I2858,过机服务商重量差!A:A,过机服务商重量差!G:G)</f>
        <v>无崖子</v>
      </c>
      <c r="C2858" s="9" t="str">
        <f>IF(N2858="FBA","主营产品",IF(N2858="专线","专线",LOOKUP(1,0/((G2858&gt;=提成标准!D:D)*(G2858&lt;提成标准!E:E)),提成标准!C:C)))</f>
        <v>快递小货</v>
      </c>
      <c r="D2858" s="9">
        <f t="shared" si="139"/>
        <v>1</v>
      </c>
      <c r="E2858" s="9">
        <f>_xlfn.XLOOKUP(C2858,提成标准!C:C,提成标准!H:H,"")</f>
        <v>2</v>
      </c>
      <c r="F2858" s="9">
        <f t="shared" si="140"/>
        <v>2</v>
      </c>
      <c r="G2858" s="9">
        <f>_xlfn.XLOOKUP(I2858,过机服务商重量差!A:A,过机服务商重量差!L:L)</f>
        <v>6</v>
      </c>
      <c r="H2858" s="9" t="str">
        <f ca="1">IFERROR(LOOKUP(1,0/((B2858=名单!B:B)*(VALUE(AY2858)&gt;=名单!E:E)*(VALUE(AY2858)&lt;=名单!G:G)*(AA2858="正常走货")),名单!H:H),"否")</f>
        <v>是</v>
      </c>
      <c r="I2858" s="64" t="s">
        <v>8602</v>
      </c>
      <c r="J2858" s="64" t="s">
        <v>8604</v>
      </c>
      <c r="L2858" s="64" t="s">
        <v>336</v>
      </c>
      <c r="N2858" s="64" t="s">
        <v>18</v>
      </c>
      <c r="O2858" s="66"/>
      <c r="P2858" s="66"/>
      <c r="T2858" s="66"/>
      <c r="U2858" s="65" t="s">
        <v>471</v>
      </c>
      <c r="V2858" s="65" t="s">
        <v>14389</v>
      </c>
      <c r="W2858" s="66"/>
      <c r="Y2858" s="66"/>
      <c r="Z2858" s="66"/>
      <c r="AA2858" s="65" t="s">
        <v>14382</v>
      </c>
      <c r="AQ2858" s="64">
        <v>0</v>
      </c>
      <c r="AU2858" s="66"/>
      <c r="AV2858" s="66"/>
      <c r="AX2858" s="66"/>
      <c r="AY2858" s="67" t="s">
        <v>17255</v>
      </c>
      <c r="BE2858" s="66"/>
      <c r="BF2858" s="66"/>
    </row>
    <row r="2859" spans="1:58">
      <c r="A2859" s="9" t="str">
        <f t="shared" si="138"/>
        <v>2026-01</v>
      </c>
      <c r="B2859" s="9" t="str">
        <f>_xlfn.XLOOKUP(I2859,过机服务商重量差!A:A,过机服务商重量差!G:G)</f>
        <v>小旋风</v>
      </c>
      <c r="C2859" s="9" t="str">
        <f>IF(N2859="FBA","主营产品",IF(N2859="专线","专线",LOOKUP(1,0/((G2859&gt;=提成标准!D:D)*(G2859&lt;提成标准!E:E)),提成标准!C:C)))</f>
        <v>快递大货</v>
      </c>
      <c r="D2859" s="9">
        <f t="shared" si="139"/>
        <v>209</v>
      </c>
      <c r="E2859" s="9">
        <f>_xlfn.XLOOKUP(C2859,提成标准!C:C,提成标准!H:H,"")</f>
        <v>0.1</v>
      </c>
      <c r="F2859" s="9">
        <f t="shared" si="140"/>
        <v>20.9</v>
      </c>
      <c r="G2859" s="9">
        <f>_xlfn.XLOOKUP(I2859,过机服务商重量差!A:A,过机服务商重量差!L:L)</f>
        <v>209</v>
      </c>
      <c r="H2859" s="9" t="str">
        <f ca="1">IFERROR(LOOKUP(1,0/((B2859=名单!B:B)*(VALUE(AY2859)&gt;=名单!E:E)*(VALUE(AY2859)&lt;=名单!G:G)*(AA2859="正常走货")),名单!H:H),"否")</f>
        <v>否</v>
      </c>
      <c r="I2859" s="64" t="s">
        <v>8605</v>
      </c>
      <c r="J2859" s="64" t="s">
        <v>8607</v>
      </c>
      <c r="L2859" s="65" t="s">
        <v>8608</v>
      </c>
      <c r="N2859" s="64" t="s">
        <v>18</v>
      </c>
      <c r="O2859" s="66"/>
      <c r="P2859" s="66"/>
      <c r="T2859" s="66"/>
      <c r="U2859" s="65" t="s">
        <v>540</v>
      </c>
      <c r="V2859" s="65" t="s">
        <v>14413</v>
      </c>
      <c r="W2859" s="66"/>
      <c r="Y2859" s="66"/>
      <c r="Z2859" s="66"/>
      <c r="AA2859" s="65" t="s">
        <v>14382</v>
      </c>
      <c r="AQ2859" s="64">
        <v>2048.5</v>
      </c>
      <c r="AV2859" s="66"/>
      <c r="AX2859" s="66"/>
      <c r="AY2859" s="67" t="s">
        <v>17256</v>
      </c>
      <c r="BE2859" s="66"/>
    </row>
    <row r="2860" spans="1:58">
      <c r="A2860" s="9" t="str">
        <f t="shared" si="138"/>
        <v>2026-01</v>
      </c>
      <c r="B2860" s="9" t="str">
        <f>_xlfn.XLOOKUP(I2860,过机服务商重量差!A:A,过机服务商重量差!G:G)</f>
        <v>风清扬</v>
      </c>
      <c r="C2860" s="9" t="str">
        <f>IF(N2860="FBA","主营产品",IF(N2860="专线","专线",LOOKUP(1,0/((G2860&gt;=提成标准!D:D)*(G2860&lt;提成标准!E:E)),提成标准!C:C)))</f>
        <v>快递大货</v>
      </c>
      <c r="D2860" s="9">
        <f t="shared" si="139"/>
        <v>190</v>
      </c>
      <c r="E2860" s="9">
        <f>_xlfn.XLOOKUP(C2860,提成标准!C:C,提成标准!H:H,"")</f>
        <v>0.1</v>
      </c>
      <c r="F2860" s="9">
        <f t="shared" si="140"/>
        <v>19</v>
      </c>
      <c r="G2860" s="9">
        <f>_xlfn.XLOOKUP(I2860,过机服务商重量差!A:A,过机服务商重量差!L:L)</f>
        <v>190</v>
      </c>
      <c r="H2860" s="9" t="str">
        <f ca="1">IFERROR(LOOKUP(1,0/((B2860=名单!B:B)*(VALUE(AY2860)&gt;=名单!E:E)*(VALUE(AY2860)&lt;=名单!G:G)*(AA2860="正常走货")),名单!H:H),"否")</f>
        <v>否</v>
      </c>
      <c r="I2860" s="64" t="s">
        <v>8609</v>
      </c>
      <c r="J2860" s="64" t="s">
        <v>50</v>
      </c>
      <c r="L2860" s="65" t="s">
        <v>1516</v>
      </c>
      <c r="N2860" s="64" t="s">
        <v>18</v>
      </c>
      <c r="O2860" s="66"/>
      <c r="P2860" s="66"/>
      <c r="T2860" s="66"/>
      <c r="U2860" s="65" t="s">
        <v>4561</v>
      </c>
      <c r="V2860" s="65" t="s">
        <v>15578</v>
      </c>
      <c r="W2860" s="66"/>
      <c r="Y2860" s="66"/>
      <c r="Z2860" s="66"/>
      <c r="AA2860" s="65" t="s">
        <v>14382</v>
      </c>
      <c r="AQ2860" s="64">
        <v>257.55</v>
      </c>
      <c r="AV2860" s="66"/>
      <c r="AX2860" s="66"/>
      <c r="AY2860" s="67" t="s">
        <v>17257</v>
      </c>
      <c r="BC2860" s="66"/>
      <c r="BE2860" s="66"/>
    </row>
    <row r="2861" spans="1:58">
      <c r="A2861" s="9" t="str">
        <f t="shared" si="138"/>
        <v>2026-01</v>
      </c>
      <c r="B2861" s="9" t="str">
        <f>_xlfn.XLOOKUP(I2861,过机服务商重量差!A:A,过机服务商重量差!G:G)</f>
        <v>玉麒麟</v>
      </c>
      <c r="C2861" s="9" t="str">
        <f>IF(N2861="FBA","主营产品",IF(N2861="专线","专线",LOOKUP(1,0/((G2861&gt;=提成标准!D:D)*(G2861&lt;提成标准!E:E)),提成标准!C:C)))</f>
        <v>快递小货</v>
      </c>
      <c r="D2861" s="9">
        <f t="shared" si="139"/>
        <v>1</v>
      </c>
      <c r="E2861" s="9">
        <f>_xlfn.XLOOKUP(C2861,提成标准!C:C,提成标准!H:H,"")</f>
        <v>2</v>
      </c>
      <c r="F2861" s="9">
        <f t="shared" si="140"/>
        <v>2</v>
      </c>
      <c r="G2861" s="9">
        <f>_xlfn.XLOOKUP(I2861,过机服务商重量差!A:A,过机服务商重量差!L:L)</f>
        <v>0.5</v>
      </c>
      <c r="H2861" s="9" t="str">
        <f ca="1">IFERROR(LOOKUP(1,0/((B2861=名单!B:B)*(VALUE(AY2861)&gt;=名单!E:E)*(VALUE(AY2861)&lt;=名单!G:G)*(AA2861="正常走货")),名单!H:H),"否")</f>
        <v>否</v>
      </c>
      <c r="I2861" s="64" t="s">
        <v>8611</v>
      </c>
      <c r="J2861" s="64" t="s">
        <v>8613</v>
      </c>
      <c r="L2861" s="65" t="s">
        <v>17</v>
      </c>
      <c r="N2861" s="64" t="s">
        <v>18</v>
      </c>
      <c r="O2861" s="66"/>
      <c r="P2861" s="66"/>
      <c r="T2861" s="66"/>
      <c r="U2861" s="65" t="s">
        <v>120</v>
      </c>
      <c r="V2861" s="65" t="s">
        <v>14385</v>
      </c>
      <c r="W2861" s="66"/>
      <c r="Y2861" s="66"/>
      <c r="Z2861" s="66"/>
      <c r="AA2861" s="65" t="s">
        <v>14382</v>
      </c>
      <c r="AQ2861" s="64">
        <v>49</v>
      </c>
      <c r="AU2861" s="66"/>
      <c r="AV2861" s="66"/>
      <c r="AW2861" s="66"/>
      <c r="AX2861" s="66"/>
      <c r="AY2861" s="67" t="s">
        <v>17258</v>
      </c>
      <c r="BE2861" s="66"/>
    </row>
    <row r="2862" spans="1:58">
      <c r="A2862" s="9" t="str">
        <f t="shared" si="138"/>
        <v>2026-01</v>
      </c>
      <c r="B2862" s="9" t="str">
        <f>_xlfn.XLOOKUP(I2862,过机服务商重量差!A:A,过机服务商重量差!G:G)</f>
        <v>007</v>
      </c>
      <c r="C2862" s="9" t="str">
        <f>IF(N2862="FBA","主营产品",IF(N2862="专线","专线",LOOKUP(1,0/((G2862&gt;=提成标准!D:D)*(G2862&lt;提成标准!E:E)),提成标准!C:C)))</f>
        <v>快递大货</v>
      </c>
      <c r="D2862" s="9">
        <f t="shared" si="139"/>
        <v>66</v>
      </c>
      <c r="E2862" s="9">
        <f>_xlfn.XLOOKUP(C2862,提成标准!C:C,提成标准!H:H,"")</f>
        <v>0.1</v>
      </c>
      <c r="F2862" s="9">
        <f t="shared" si="140"/>
        <v>6.6</v>
      </c>
      <c r="G2862" s="9">
        <f>_xlfn.XLOOKUP(I2862,过机服务商重量差!A:A,过机服务商重量差!L:L)</f>
        <v>66</v>
      </c>
      <c r="H2862" s="9" t="str">
        <f ca="1">IFERROR(LOOKUP(1,0/((B2862=名单!B:B)*(VALUE(AY2862)&gt;=名单!E:E)*(VALUE(AY2862)&lt;=名单!G:G)*(AA2862="正常走货")),名单!H:H),"否")</f>
        <v>否</v>
      </c>
      <c r="I2862" s="64" t="s">
        <v>8614</v>
      </c>
      <c r="J2862" s="64" t="s">
        <v>8616</v>
      </c>
      <c r="L2862" s="65" t="s">
        <v>168</v>
      </c>
      <c r="N2862" s="64" t="s">
        <v>18</v>
      </c>
      <c r="O2862" s="66"/>
      <c r="P2862" s="66"/>
      <c r="T2862" s="66"/>
      <c r="U2862" s="65" t="s">
        <v>145</v>
      </c>
      <c r="V2862" s="65" t="s">
        <v>14410</v>
      </c>
      <c r="W2862" s="66"/>
      <c r="Y2862" s="66"/>
      <c r="Z2862" s="66"/>
      <c r="AA2862" s="65" t="s">
        <v>14382</v>
      </c>
      <c r="AQ2862" s="64">
        <v>33</v>
      </c>
      <c r="AV2862" s="66"/>
      <c r="AX2862" s="66"/>
      <c r="AY2862" s="67" t="s">
        <v>17259</v>
      </c>
      <c r="BE2862" s="66"/>
    </row>
    <row r="2863" spans="1:58">
      <c r="A2863" s="9" t="str">
        <f t="shared" si="138"/>
        <v>2026-01</v>
      </c>
      <c r="B2863" s="9" t="str">
        <f>_xlfn.XLOOKUP(I2863,过机服务商重量差!A:A,过机服务商重量差!G:G)</f>
        <v>无崖子</v>
      </c>
      <c r="C2863" s="9" t="str">
        <f>IF(N2863="FBA","主营产品",IF(N2863="专线","专线",LOOKUP(1,0/((G2863&gt;=提成标准!D:D)*(G2863&lt;提成标准!E:E)),提成标准!C:C)))</f>
        <v>快递小货</v>
      </c>
      <c r="D2863" s="9">
        <f t="shared" si="139"/>
        <v>1</v>
      </c>
      <c r="E2863" s="9">
        <f>_xlfn.XLOOKUP(C2863,提成标准!C:C,提成标准!H:H,"")</f>
        <v>2</v>
      </c>
      <c r="F2863" s="9">
        <f t="shared" si="140"/>
        <v>2</v>
      </c>
      <c r="G2863" s="9">
        <f>_xlfn.XLOOKUP(I2863,过机服务商重量差!A:A,过机服务商重量差!L:L)</f>
        <v>4.5</v>
      </c>
      <c r="H2863" s="9" t="str">
        <f ca="1">IFERROR(LOOKUP(1,0/((B2863=名单!B:B)*(VALUE(AY2863)&gt;=名单!E:E)*(VALUE(AY2863)&lt;=名单!G:G)*(AA2863="正常走货")),名单!H:H),"否")</f>
        <v>是</v>
      </c>
      <c r="I2863" s="64" t="s">
        <v>8617</v>
      </c>
      <c r="J2863" s="64" t="s">
        <v>8619</v>
      </c>
      <c r="L2863" s="65" t="s">
        <v>2292</v>
      </c>
      <c r="N2863" s="64" t="s">
        <v>18</v>
      </c>
      <c r="O2863" s="66"/>
      <c r="P2863" s="66"/>
      <c r="T2863" s="66"/>
      <c r="U2863" s="65" t="s">
        <v>203</v>
      </c>
      <c r="V2863" s="65" t="s">
        <v>14381</v>
      </c>
      <c r="W2863" s="66"/>
      <c r="Y2863" s="66"/>
      <c r="Z2863" s="66"/>
      <c r="AA2863" s="65" t="s">
        <v>14382</v>
      </c>
      <c r="AQ2863" s="64">
        <v>0</v>
      </c>
      <c r="AU2863" s="66"/>
      <c r="AV2863" s="66"/>
      <c r="AW2863" s="66"/>
      <c r="AX2863" s="66"/>
      <c r="AY2863" s="67" t="s">
        <v>17260</v>
      </c>
      <c r="BC2863" s="66"/>
      <c r="BE2863" s="66"/>
    </row>
    <row r="2864" spans="1:58">
      <c r="A2864" s="9" t="str">
        <f t="shared" si="138"/>
        <v>2026-01</v>
      </c>
      <c r="B2864" s="9" t="str">
        <f>_xlfn.XLOOKUP(I2864,过机服务商重量差!A:A,过机服务商重量差!G:G)</f>
        <v>玉麒麟</v>
      </c>
      <c r="C2864" s="9" t="str">
        <f>IF(N2864="FBA","主营产品",IF(N2864="专线","专线",LOOKUP(1,0/((G2864&gt;=提成标准!D:D)*(G2864&lt;提成标准!E:E)),提成标准!C:C)))</f>
        <v>快递小货</v>
      </c>
      <c r="D2864" s="9">
        <f t="shared" si="139"/>
        <v>1</v>
      </c>
      <c r="E2864" s="9">
        <f>_xlfn.XLOOKUP(C2864,提成标准!C:C,提成标准!H:H,"")</f>
        <v>2</v>
      </c>
      <c r="F2864" s="9">
        <f t="shared" si="140"/>
        <v>2</v>
      </c>
      <c r="G2864" s="9">
        <f>_xlfn.XLOOKUP(I2864,过机服务商重量差!A:A,过机服务商重量差!L:L)</f>
        <v>1.5</v>
      </c>
      <c r="H2864" s="9" t="str">
        <f ca="1">IFERROR(LOOKUP(1,0/((B2864=名单!B:B)*(VALUE(AY2864)&gt;=名单!E:E)*(VALUE(AY2864)&lt;=名单!G:G)*(AA2864="正常走货")),名单!H:H),"否")</f>
        <v>否</v>
      </c>
      <c r="I2864" s="64" t="s">
        <v>8620</v>
      </c>
      <c r="J2864" s="64" t="s">
        <v>8622</v>
      </c>
      <c r="L2864" s="65" t="s">
        <v>17</v>
      </c>
      <c r="N2864" s="64" t="s">
        <v>18</v>
      </c>
      <c r="O2864" s="66"/>
      <c r="P2864" s="66"/>
      <c r="T2864" s="66"/>
      <c r="U2864" s="65" t="s">
        <v>120</v>
      </c>
      <c r="V2864" s="65" t="s">
        <v>14385</v>
      </c>
      <c r="W2864" s="66"/>
      <c r="Y2864" s="66"/>
      <c r="Z2864" s="66"/>
      <c r="AA2864" s="65" t="s">
        <v>14382</v>
      </c>
      <c r="AQ2864" s="64">
        <v>97.5</v>
      </c>
      <c r="AV2864" s="66"/>
      <c r="AX2864" s="66"/>
      <c r="AY2864" s="67" t="s">
        <v>17261</v>
      </c>
      <c r="BE2864" s="66"/>
    </row>
    <row r="2865" spans="1:58">
      <c r="A2865" s="9" t="str">
        <f t="shared" si="138"/>
        <v>2026-01</v>
      </c>
      <c r="B2865" s="9" t="str">
        <f>_xlfn.XLOOKUP(I2865,过机服务商重量差!A:A,过机服务商重量差!G:G)</f>
        <v>玉麒麟</v>
      </c>
      <c r="C2865" s="9" t="str">
        <f>IF(N2865="FBA","主营产品",IF(N2865="专线","专线",LOOKUP(1,0/((G2865&gt;=提成标准!D:D)*(G2865&lt;提成标准!E:E)),提成标准!C:C)))</f>
        <v>快递小货</v>
      </c>
      <c r="D2865" s="9">
        <f t="shared" si="139"/>
        <v>1</v>
      </c>
      <c r="E2865" s="9">
        <f>_xlfn.XLOOKUP(C2865,提成标准!C:C,提成标准!H:H,"")</f>
        <v>2</v>
      </c>
      <c r="F2865" s="9">
        <f t="shared" si="140"/>
        <v>2</v>
      </c>
      <c r="G2865" s="9">
        <f>_xlfn.XLOOKUP(I2865,过机服务商重量差!A:A,过机服务商重量差!L:L)</f>
        <v>0.5</v>
      </c>
      <c r="H2865" s="9" t="str">
        <f ca="1">IFERROR(LOOKUP(1,0/((B2865=名单!B:B)*(VALUE(AY2865)&gt;=名单!E:E)*(VALUE(AY2865)&lt;=名单!G:G)*(AA2865="正常走货")),名单!H:H),"否")</f>
        <v>否</v>
      </c>
      <c r="I2865" s="64" t="s">
        <v>8623</v>
      </c>
      <c r="J2865" s="64" t="s">
        <v>8625</v>
      </c>
      <c r="L2865" s="65" t="s">
        <v>17</v>
      </c>
      <c r="N2865" s="64" t="s">
        <v>18</v>
      </c>
      <c r="O2865" s="66"/>
      <c r="P2865" s="66"/>
      <c r="T2865" s="66"/>
      <c r="U2865" s="65" t="s">
        <v>767</v>
      </c>
      <c r="V2865" s="65" t="s">
        <v>14385</v>
      </c>
      <c r="W2865" s="66"/>
      <c r="Y2865" s="66"/>
      <c r="Z2865" s="66"/>
      <c r="AA2865" s="65" t="s">
        <v>14382</v>
      </c>
      <c r="AQ2865" s="64">
        <v>72.78</v>
      </c>
      <c r="AU2865" s="66"/>
      <c r="AV2865" s="66"/>
      <c r="AW2865" s="66"/>
      <c r="AX2865" s="66"/>
      <c r="AY2865" s="67" t="s">
        <v>17262</v>
      </c>
      <c r="BC2865" s="66"/>
      <c r="BE2865" s="66"/>
      <c r="BF2865" s="66"/>
    </row>
    <row r="2866" spans="1:58">
      <c r="A2866" s="9" t="str">
        <f t="shared" si="138"/>
        <v>2026-01</v>
      </c>
      <c r="B2866" s="9" t="str">
        <f>_xlfn.XLOOKUP(I2866,过机服务商重量差!A:A,过机服务商重量差!G:G)</f>
        <v>小旋风</v>
      </c>
      <c r="C2866" s="9" t="str">
        <f>IF(N2866="FBA","主营产品",IF(N2866="专线","专线",LOOKUP(1,0/((G2866&gt;=提成标准!D:D)*(G2866&lt;提成标准!E:E)),提成标准!C:C)))</f>
        <v>快递大货</v>
      </c>
      <c r="D2866" s="9">
        <f t="shared" si="139"/>
        <v>21</v>
      </c>
      <c r="E2866" s="9">
        <f>_xlfn.XLOOKUP(C2866,提成标准!C:C,提成标准!H:H,"")</f>
        <v>0.1</v>
      </c>
      <c r="F2866" s="9">
        <f t="shared" si="140"/>
        <v>2.1</v>
      </c>
      <c r="G2866" s="9">
        <f>_xlfn.XLOOKUP(I2866,过机服务商重量差!A:A,过机服务商重量差!L:L)</f>
        <v>21</v>
      </c>
      <c r="H2866" s="9" t="str">
        <f ca="1">IFERROR(LOOKUP(1,0/((B2866=名单!B:B)*(VALUE(AY2866)&gt;=名单!E:E)*(VALUE(AY2866)&lt;=名单!G:G)*(AA2866="正常走货")),名单!H:H),"否")</f>
        <v>否</v>
      </c>
      <c r="I2866" s="64" t="s">
        <v>8626</v>
      </c>
      <c r="J2866" s="64" t="s">
        <v>8628</v>
      </c>
      <c r="L2866" s="65" t="s">
        <v>274</v>
      </c>
      <c r="N2866" s="64" t="s">
        <v>18</v>
      </c>
      <c r="O2866" s="66"/>
      <c r="P2866" s="66"/>
      <c r="T2866" s="66"/>
      <c r="U2866" s="65" t="s">
        <v>679</v>
      </c>
      <c r="V2866" s="65" t="s">
        <v>14422</v>
      </c>
      <c r="W2866" s="66"/>
      <c r="Y2866" s="66"/>
      <c r="Z2866" s="66"/>
      <c r="AA2866" s="65" t="s">
        <v>14382</v>
      </c>
      <c r="AQ2866" s="64">
        <v>31.5</v>
      </c>
      <c r="AV2866" s="66"/>
      <c r="AW2866" s="66"/>
      <c r="AX2866" s="66"/>
      <c r="AY2866" s="67" t="s">
        <v>17263</v>
      </c>
      <c r="BC2866" s="66"/>
      <c r="BE2866" s="66"/>
    </row>
    <row r="2867" spans="1:58">
      <c r="A2867" s="9" t="str">
        <f t="shared" si="138"/>
        <v>2026-01</v>
      </c>
      <c r="B2867" s="9" t="str">
        <f>_xlfn.XLOOKUP(I2867,过机服务商重量差!A:A,过机服务商重量差!G:G)</f>
        <v>无崖子</v>
      </c>
      <c r="C2867" s="9" t="str">
        <f>IF(N2867="FBA","主营产品",IF(N2867="专线","专线",LOOKUP(1,0/((G2867&gt;=提成标准!D:D)*(G2867&lt;提成标准!E:E)),提成标准!C:C)))</f>
        <v>快递小货</v>
      </c>
      <c r="D2867" s="9">
        <f t="shared" si="139"/>
        <v>1</v>
      </c>
      <c r="E2867" s="9">
        <f>_xlfn.XLOOKUP(C2867,提成标准!C:C,提成标准!H:H,"")</f>
        <v>2</v>
      </c>
      <c r="F2867" s="9">
        <f t="shared" si="140"/>
        <v>2</v>
      </c>
      <c r="G2867" s="9">
        <f>_xlfn.XLOOKUP(I2867,过机服务商重量差!A:A,过机服务商重量差!L:L)</f>
        <v>0.5</v>
      </c>
      <c r="H2867" s="9" t="str">
        <f ca="1">IFERROR(LOOKUP(1,0/((B2867=名单!B:B)*(VALUE(AY2867)&gt;=名单!E:E)*(VALUE(AY2867)&lt;=名单!G:G)*(AA2867="正常走货")),名单!H:H),"否")</f>
        <v>是</v>
      </c>
      <c r="I2867" s="64" t="s">
        <v>8629</v>
      </c>
      <c r="J2867" s="64" t="s">
        <v>8631</v>
      </c>
      <c r="L2867" s="65" t="s">
        <v>198</v>
      </c>
      <c r="N2867" s="64" t="s">
        <v>18</v>
      </c>
      <c r="O2867" s="66"/>
      <c r="P2867" s="66"/>
      <c r="T2867" s="66"/>
      <c r="U2867" s="65" t="s">
        <v>191</v>
      </c>
      <c r="V2867" s="65" t="s">
        <v>14413</v>
      </c>
      <c r="W2867" s="66"/>
      <c r="Y2867" s="66"/>
      <c r="Z2867" s="66"/>
      <c r="AA2867" s="65" t="s">
        <v>14382</v>
      </c>
      <c r="AQ2867" s="64">
        <v>0.740000000000009</v>
      </c>
      <c r="AU2867" s="66"/>
      <c r="AV2867" s="66"/>
      <c r="AW2867" s="66"/>
      <c r="AX2867" s="66"/>
      <c r="AY2867" s="67" t="s">
        <v>17264</v>
      </c>
      <c r="BE2867" s="66"/>
    </row>
    <row r="2868" spans="1:58">
      <c r="A2868" s="9" t="str">
        <f t="shared" si="138"/>
        <v>2026-01</v>
      </c>
      <c r="B2868" s="9" t="str">
        <f>_xlfn.XLOOKUP(I2868,过机服务商重量差!A:A,过机服务商重量差!G:G)</f>
        <v>无崖子</v>
      </c>
      <c r="C2868" s="9" t="str">
        <f>IF(N2868="FBA","主营产品",IF(N2868="专线","专线",LOOKUP(1,0/((G2868&gt;=提成标准!D:D)*(G2868&lt;提成标准!E:E)),提成标准!C:C)))</f>
        <v>快递小货</v>
      </c>
      <c r="D2868" s="9">
        <f t="shared" si="139"/>
        <v>1</v>
      </c>
      <c r="E2868" s="9">
        <f>_xlfn.XLOOKUP(C2868,提成标准!C:C,提成标准!H:H,"")</f>
        <v>2</v>
      </c>
      <c r="F2868" s="9">
        <f t="shared" si="140"/>
        <v>2</v>
      </c>
      <c r="G2868" s="9">
        <f>_xlfn.XLOOKUP(I2868,过机服务商重量差!A:A,过机服务商重量差!L:L)</f>
        <v>8</v>
      </c>
      <c r="H2868" s="9" t="str">
        <f ca="1">IFERROR(LOOKUP(1,0/((B2868=名单!B:B)*(VALUE(AY2868)&gt;=名单!E:E)*(VALUE(AY2868)&lt;=名单!G:G)*(AA2868="正常走货")),名单!H:H),"否")</f>
        <v>否</v>
      </c>
      <c r="I2868" s="64" t="s">
        <v>8632</v>
      </c>
      <c r="J2868" s="64" t="s">
        <v>8634</v>
      </c>
      <c r="L2868" s="65" t="s">
        <v>845</v>
      </c>
      <c r="N2868" s="64" t="s">
        <v>18</v>
      </c>
      <c r="O2868" s="66"/>
      <c r="P2868" s="66"/>
      <c r="T2868" s="66"/>
      <c r="U2868" s="65" t="s">
        <v>20</v>
      </c>
      <c r="V2868" s="64" t="s">
        <v>14381</v>
      </c>
      <c r="W2868" s="66"/>
      <c r="Y2868" s="66"/>
      <c r="Z2868" s="66"/>
      <c r="AA2868" s="65" t="s">
        <v>14437</v>
      </c>
      <c r="AQ2868" s="64">
        <v>0</v>
      </c>
      <c r="AU2868" s="66"/>
      <c r="AV2868" s="66"/>
      <c r="AW2868" s="66"/>
      <c r="AX2868" s="66"/>
      <c r="AY2868" s="67" t="s">
        <v>17265</v>
      </c>
      <c r="BC2868" s="66"/>
      <c r="BE2868" s="66"/>
    </row>
    <row r="2869" spans="1:58">
      <c r="A2869" s="9" t="str">
        <f t="shared" si="138"/>
        <v>2026-01</v>
      </c>
      <c r="B2869" s="9" t="str">
        <f>_xlfn.XLOOKUP(I2869,过机服务商重量差!A:A,过机服务商重量差!G:G)</f>
        <v>007</v>
      </c>
      <c r="C2869" s="9" t="str">
        <f>IF(N2869="FBA","主营产品",IF(N2869="专线","专线",LOOKUP(1,0/((G2869&gt;=提成标准!D:D)*(G2869&lt;提成标准!E:E)),提成标准!C:C)))</f>
        <v>快递小货</v>
      </c>
      <c r="D2869" s="9">
        <f t="shared" si="139"/>
        <v>1</v>
      </c>
      <c r="E2869" s="9">
        <f>_xlfn.XLOOKUP(C2869,提成标准!C:C,提成标准!H:H,"")</f>
        <v>2</v>
      </c>
      <c r="F2869" s="9">
        <f t="shared" si="140"/>
        <v>2</v>
      </c>
      <c r="G2869" s="9">
        <f>_xlfn.XLOOKUP(I2869,过机服务商重量差!A:A,过机服务商重量差!L:L)</f>
        <v>12</v>
      </c>
      <c r="H2869" s="9" t="str">
        <f ca="1">IFERROR(LOOKUP(1,0/((B2869=名单!B:B)*(VALUE(AY2869)&gt;=名单!E:E)*(VALUE(AY2869)&lt;=名单!G:G)*(AA2869="正常走货")),名单!H:H),"否")</f>
        <v>否</v>
      </c>
      <c r="I2869" s="64" t="s">
        <v>8635</v>
      </c>
      <c r="J2869" s="64" t="s">
        <v>8637</v>
      </c>
      <c r="L2869" s="65" t="s">
        <v>168</v>
      </c>
      <c r="N2869" s="64" t="s">
        <v>18</v>
      </c>
      <c r="O2869" s="66"/>
      <c r="P2869" s="66"/>
      <c r="T2869" s="66"/>
      <c r="U2869" s="65" t="s">
        <v>687</v>
      </c>
      <c r="V2869" s="65" t="s">
        <v>14410</v>
      </c>
      <c r="W2869" s="66"/>
      <c r="Y2869" s="66"/>
      <c r="Z2869" s="66"/>
      <c r="AA2869" s="65" t="s">
        <v>14382</v>
      </c>
      <c r="AQ2869" s="64">
        <v>24</v>
      </c>
      <c r="AV2869" s="66"/>
      <c r="AX2869" s="66"/>
      <c r="AY2869" s="67" t="s">
        <v>17266</v>
      </c>
      <c r="BC2869" s="66"/>
      <c r="BE2869" s="66"/>
    </row>
    <row r="2870" spans="1:58">
      <c r="A2870" s="9" t="str">
        <f t="shared" si="138"/>
        <v>2026-01</v>
      </c>
      <c r="B2870" s="9" t="str">
        <f>_xlfn.XLOOKUP(I2870,过机服务商重量差!A:A,过机服务商重量差!G:G)</f>
        <v>玉麒麟</v>
      </c>
      <c r="C2870" s="9" t="str">
        <f>IF(N2870="FBA","主营产品",IF(N2870="专线","专线",LOOKUP(1,0/((G2870&gt;=提成标准!D:D)*(G2870&lt;提成标准!E:E)),提成标准!C:C)))</f>
        <v>快递大货</v>
      </c>
      <c r="D2870" s="9">
        <f t="shared" si="139"/>
        <v>120</v>
      </c>
      <c r="E2870" s="9">
        <f>_xlfn.XLOOKUP(C2870,提成标准!C:C,提成标准!H:H,"")</f>
        <v>0.1</v>
      </c>
      <c r="F2870" s="9">
        <f t="shared" si="140"/>
        <v>12</v>
      </c>
      <c r="G2870" s="9">
        <f>_xlfn.XLOOKUP(I2870,过机服务商重量差!A:A,过机服务商重量差!L:L)</f>
        <v>120</v>
      </c>
      <c r="H2870" s="9" t="str">
        <f ca="1">IFERROR(LOOKUP(1,0/((B2870=名单!B:B)*(VALUE(AY2870)&gt;=名单!E:E)*(VALUE(AY2870)&lt;=名单!G:G)*(AA2870="正常走货")),名单!H:H),"否")</f>
        <v>否</v>
      </c>
      <c r="I2870" s="64" t="s">
        <v>8638</v>
      </c>
      <c r="J2870" s="64" t="s">
        <v>8640</v>
      </c>
      <c r="L2870" s="65" t="s">
        <v>24</v>
      </c>
      <c r="N2870" s="64" t="s">
        <v>18</v>
      </c>
      <c r="O2870" s="66"/>
      <c r="P2870" s="66"/>
      <c r="T2870" s="66"/>
      <c r="U2870" s="65" t="s">
        <v>664</v>
      </c>
      <c r="V2870" s="65" t="s">
        <v>14410</v>
      </c>
      <c r="W2870" s="66"/>
      <c r="Y2870" s="66"/>
      <c r="Z2870" s="66"/>
      <c r="AA2870" s="65" t="s">
        <v>14382</v>
      </c>
      <c r="AQ2870" s="64">
        <v>180</v>
      </c>
      <c r="AV2870" s="66"/>
      <c r="AW2870" s="66"/>
      <c r="AX2870" s="66"/>
      <c r="AY2870" s="67" t="s">
        <v>17267</v>
      </c>
      <c r="BE2870" s="66"/>
      <c r="BF2870" s="66"/>
    </row>
    <row r="2871" spans="1:58">
      <c r="A2871" s="9" t="str">
        <f t="shared" si="138"/>
        <v>2026-01</v>
      </c>
      <c r="B2871" s="9" t="str">
        <f>_xlfn.XLOOKUP(I2871,过机服务商重量差!A:A,过机服务商重量差!G:G)</f>
        <v>风清扬</v>
      </c>
      <c r="C2871" s="9" t="str">
        <f>IF(N2871="FBA","主营产品",IF(N2871="专线","专线",LOOKUP(1,0/((G2871&gt;=提成标准!D:D)*(G2871&lt;提成标准!E:E)),提成标准!C:C)))</f>
        <v>快递大货</v>
      </c>
      <c r="D2871" s="9">
        <f t="shared" si="139"/>
        <v>150</v>
      </c>
      <c r="E2871" s="9">
        <f>_xlfn.XLOOKUP(C2871,提成标准!C:C,提成标准!H:H,"")</f>
        <v>0.1</v>
      </c>
      <c r="F2871" s="9">
        <f t="shared" si="140"/>
        <v>15</v>
      </c>
      <c r="G2871" s="9">
        <f>_xlfn.XLOOKUP(I2871,过机服务商重量差!A:A,过机服务商重量差!L:L)</f>
        <v>150</v>
      </c>
      <c r="H2871" s="9" t="str">
        <f ca="1">IFERROR(LOOKUP(1,0/((B2871=名单!B:B)*(VALUE(AY2871)&gt;=名单!E:E)*(VALUE(AY2871)&lt;=名单!G:G)*(AA2871="正常走货")),名单!H:H),"否")</f>
        <v>否</v>
      </c>
      <c r="I2871" s="64" t="s">
        <v>8641</v>
      </c>
      <c r="J2871" s="64" t="s">
        <v>8643</v>
      </c>
      <c r="L2871" s="65" t="s">
        <v>880</v>
      </c>
      <c r="N2871" s="64" t="s">
        <v>18</v>
      </c>
      <c r="O2871" s="66"/>
      <c r="P2871" s="66"/>
      <c r="T2871" s="66"/>
      <c r="U2871" s="65" t="s">
        <v>687</v>
      </c>
      <c r="V2871" s="65" t="s">
        <v>14410</v>
      </c>
      <c r="W2871" s="66"/>
      <c r="Y2871" s="66"/>
      <c r="Z2871" s="66"/>
      <c r="AA2871" s="65" t="s">
        <v>14382</v>
      </c>
      <c r="AQ2871" s="64">
        <v>95</v>
      </c>
      <c r="AV2871" s="66"/>
      <c r="AW2871" s="66"/>
      <c r="AX2871" s="66"/>
      <c r="AY2871" s="67" t="s">
        <v>17268</v>
      </c>
      <c r="BE2871" s="66"/>
    </row>
    <row r="2872" spans="1:58">
      <c r="A2872" s="9" t="str">
        <f t="shared" si="138"/>
        <v>2026-01</v>
      </c>
      <c r="B2872" s="9" t="str">
        <f>_xlfn.XLOOKUP(I2872,过机服务商重量差!A:A,过机服务商重量差!G:G)</f>
        <v>玉麒麟</v>
      </c>
      <c r="C2872" s="9" t="str">
        <f>IF(N2872="FBA","主营产品",IF(N2872="专线","专线",LOOKUP(1,0/((G2872&gt;=提成标准!D:D)*(G2872&lt;提成标准!E:E)),提成标准!C:C)))</f>
        <v>快递小货</v>
      </c>
      <c r="D2872" s="9">
        <f t="shared" si="139"/>
        <v>1</v>
      </c>
      <c r="E2872" s="9">
        <f>_xlfn.XLOOKUP(C2872,提成标准!C:C,提成标准!H:H,"")</f>
        <v>2</v>
      </c>
      <c r="F2872" s="9">
        <f t="shared" si="140"/>
        <v>2</v>
      </c>
      <c r="G2872" s="9">
        <f>_xlfn.XLOOKUP(I2872,过机服务商重量差!A:A,过机服务商重量差!L:L)</f>
        <v>0.5</v>
      </c>
      <c r="H2872" s="9" t="str">
        <f ca="1">IFERROR(LOOKUP(1,0/((B2872=名单!B:B)*(VALUE(AY2872)&gt;=名单!E:E)*(VALUE(AY2872)&lt;=名单!G:G)*(AA2872="正常走货")),名单!H:H),"否")</f>
        <v>否</v>
      </c>
      <c r="I2872" s="64" t="s">
        <v>8644</v>
      </c>
      <c r="J2872" s="64" t="s">
        <v>8646</v>
      </c>
      <c r="L2872" s="65" t="s">
        <v>17</v>
      </c>
      <c r="N2872" s="64" t="s">
        <v>18</v>
      </c>
      <c r="O2872" s="66"/>
      <c r="P2872" s="66"/>
      <c r="T2872" s="66"/>
      <c r="U2872" s="65" t="s">
        <v>540</v>
      </c>
      <c r="V2872" s="65" t="s">
        <v>14413</v>
      </c>
      <c r="W2872" s="66"/>
      <c r="Y2872" s="66"/>
      <c r="Z2872" s="66"/>
      <c r="AA2872" s="65" t="s">
        <v>14382</v>
      </c>
      <c r="AQ2872" s="64">
        <v>60.16</v>
      </c>
      <c r="AV2872" s="66"/>
      <c r="AX2872" s="66"/>
      <c r="AY2872" s="67" t="s">
        <v>17269</v>
      </c>
      <c r="BE2872" s="66"/>
    </row>
    <row r="2873" spans="1:58">
      <c r="A2873" s="9" t="str">
        <f t="shared" si="138"/>
        <v>2026-01</v>
      </c>
      <c r="B2873" s="9" t="str">
        <f>_xlfn.XLOOKUP(I2873,过机服务商重量差!A:A,过机服务商重量差!G:G)</f>
        <v>帅时莹</v>
      </c>
      <c r="C2873" s="9" t="str">
        <f>IF(N2873="FBA","主营产品",IF(N2873="专线","专线",LOOKUP(1,0/((G2873&gt;=提成标准!D:D)*(G2873&lt;提成标准!E:E)),提成标准!C:C)))</f>
        <v>快递大货</v>
      </c>
      <c r="D2873" s="9">
        <f t="shared" si="139"/>
        <v>159</v>
      </c>
      <c r="E2873" s="9">
        <f>_xlfn.XLOOKUP(C2873,提成标准!C:C,提成标准!H:H,"")</f>
        <v>0.1</v>
      </c>
      <c r="F2873" s="9">
        <f t="shared" si="140"/>
        <v>15.9</v>
      </c>
      <c r="G2873" s="9">
        <f>_xlfn.XLOOKUP(I2873,过机服务商重量差!A:A,过机服务商重量差!L:L)</f>
        <v>159</v>
      </c>
      <c r="H2873" s="9" t="str">
        <f ca="1">IFERROR(LOOKUP(1,0/((B2873=名单!B:B)*(VALUE(AY2873)&gt;=名单!E:E)*(VALUE(AY2873)&lt;=名单!G:G)*(AA2873="正常走货")),名单!H:H),"否")</f>
        <v>否</v>
      </c>
      <c r="I2873" s="64" t="s">
        <v>8647</v>
      </c>
      <c r="J2873" s="64" t="s">
        <v>8649</v>
      </c>
      <c r="L2873" s="65" t="s">
        <v>287</v>
      </c>
      <c r="N2873" s="64" t="s">
        <v>18</v>
      </c>
      <c r="O2873" s="66"/>
      <c r="P2873" s="66"/>
      <c r="T2873" s="66"/>
      <c r="U2873" s="65" t="s">
        <v>442</v>
      </c>
      <c r="V2873" s="65" t="s">
        <v>14413</v>
      </c>
      <c r="W2873" s="66"/>
      <c r="Y2873" s="66"/>
      <c r="Z2873" s="66"/>
      <c r="AA2873" s="65" t="s">
        <v>14382</v>
      </c>
      <c r="AQ2873" s="64">
        <v>677.1</v>
      </c>
      <c r="AV2873" s="66"/>
      <c r="AX2873" s="66"/>
      <c r="AY2873" s="67" t="s">
        <v>17270</v>
      </c>
      <c r="BE2873" s="66"/>
    </row>
    <row r="2874" spans="1:58">
      <c r="A2874" s="9" t="str">
        <f t="shared" si="138"/>
        <v>2026-01</v>
      </c>
      <c r="B2874" s="9" t="str">
        <f>_xlfn.XLOOKUP(I2874,过机服务商重量差!A:A,过机服务商重量差!G:G)</f>
        <v>风清扬</v>
      </c>
      <c r="C2874" s="9" t="str">
        <f>IF(N2874="FBA","主营产品",IF(N2874="专线","专线",LOOKUP(1,0/((G2874&gt;=提成标准!D:D)*(G2874&lt;提成标准!E:E)),提成标准!C:C)))</f>
        <v>快递大货</v>
      </c>
      <c r="D2874" s="9">
        <f t="shared" si="139"/>
        <v>255</v>
      </c>
      <c r="E2874" s="9">
        <f>_xlfn.XLOOKUP(C2874,提成标准!C:C,提成标准!H:H,"")</f>
        <v>0.1</v>
      </c>
      <c r="F2874" s="9">
        <f t="shared" si="140"/>
        <v>25.5</v>
      </c>
      <c r="G2874" s="9">
        <f>_xlfn.XLOOKUP(I2874,过机服务商重量差!A:A,过机服务商重量差!L:L)</f>
        <v>255</v>
      </c>
      <c r="H2874" s="9" t="str">
        <f ca="1">IFERROR(LOOKUP(1,0/((B2874=名单!B:B)*(VALUE(AY2874)&gt;=名单!E:E)*(VALUE(AY2874)&lt;=名单!G:G)*(AA2874="正常走货")),名单!H:H),"否")</f>
        <v>否</v>
      </c>
      <c r="I2874" s="64" t="s">
        <v>8650</v>
      </c>
      <c r="J2874" s="64" t="s">
        <v>8652</v>
      </c>
      <c r="L2874" s="65" t="s">
        <v>880</v>
      </c>
      <c r="N2874" s="64" t="s">
        <v>18</v>
      </c>
      <c r="O2874" s="66"/>
      <c r="P2874" s="66"/>
      <c r="T2874" s="66"/>
      <c r="U2874" s="65" t="s">
        <v>8653</v>
      </c>
      <c r="V2874" s="65" t="s">
        <v>14410</v>
      </c>
      <c r="W2874" s="66"/>
      <c r="Y2874" s="66"/>
      <c r="Z2874" s="66"/>
      <c r="AA2874" s="65" t="s">
        <v>14382</v>
      </c>
      <c r="AQ2874" s="64">
        <v>195.7</v>
      </c>
      <c r="AV2874" s="66"/>
      <c r="AW2874" s="66"/>
      <c r="AX2874" s="66"/>
      <c r="AY2874" s="67" t="s">
        <v>17271</v>
      </c>
    </row>
    <row r="2875" spans="1:58">
      <c r="A2875" s="9" t="str">
        <f t="shared" ref="A2875:A2938" si="141">MID(AY2875,1,7)</f>
        <v>2026-01</v>
      </c>
      <c r="B2875" s="9" t="str">
        <f>_xlfn.XLOOKUP(I2875,过机服务商重量差!A:A,过机服务商重量差!G:G)</f>
        <v>无崖子</v>
      </c>
      <c r="C2875" s="9" t="str">
        <f>IF(N2875="FBA","主营产品",IF(N2875="专线","专线",LOOKUP(1,0/((G2875&gt;=提成标准!D:D)*(G2875&lt;提成标准!E:E)),提成标准!C:C)))</f>
        <v>快递小货</v>
      </c>
      <c r="D2875" s="9">
        <f t="shared" si="139"/>
        <v>1</v>
      </c>
      <c r="E2875" s="9">
        <f>_xlfn.XLOOKUP(C2875,提成标准!C:C,提成标准!H:H,"")</f>
        <v>2</v>
      </c>
      <c r="F2875" s="9">
        <f t="shared" si="140"/>
        <v>2</v>
      </c>
      <c r="G2875" s="9">
        <f>_xlfn.XLOOKUP(I2875,过机服务商重量差!A:A,过机服务商重量差!L:L)</f>
        <v>12.5</v>
      </c>
      <c r="H2875" s="9" t="str">
        <f ca="1">IFERROR(LOOKUP(1,0/((B2875=名单!B:B)*(VALUE(AY2875)&gt;=名单!E:E)*(VALUE(AY2875)&lt;=名单!G:G)*(AA2875="正常走货")),名单!H:H),"否")</f>
        <v>是</v>
      </c>
      <c r="I2875" s="64" t="s">
        <v>8654</v>
      </c>
      <c r="J2875" s="64" t="s">
        <v>8656</v>
      </c>
      <c r="L2875" s="65" t="s">
        <v>845</v>
      </c>
      <c r="N2875" s="64" t="s">
        <v>18</v>
      </c>
      <c r="O2875" s="66"/>
      <c r="P2875" s="66"/>
      <c r="T2875" s="66"/>
      <c r="U2875" s="65" t="s">
        <v>86</v>
      </c>
      <c r="V2875" s="65" t="s">
        <v>14381</v>
      </c>
      <c r="W2875" s="66"/>
      <c r="Y2875" s="66"/>
      <c r="Z2875" s="66"/>
      <c r="AA2875" s="65" t="s">
        <v>14382</v>
      </c>
      <c r="AQ2875" s="64">
        <v>0</v>
      </c>
      <c r="AU2875" s="66"/>
      <c r="AV2875" s="66"/>
      <c r="AX2875" s="66"/>
      <c r="AY2875" s="67" t="s">
        <v>17272</v>
      </c>
      <c r="BE2875" s="66"/>
    </row>
    <row r="2876" spans="1:58">
      <c r="A2876" s="9" t="str">
        <f t="shared" si="141"/>
        <v>2026-01</v>
      </c>
      <c r="B2876" s="9" t="str">
        <f>_xlfn.XLOOKUP(I2876,过机服务商重量差!A:A,过机服务商重量差!G:G)</f>
        <v>无崖子</v>
      </c>
      <c r="C2876" s="9" t="str">
        <f>IF(N2876="FBA","主营产品",IF(N2876="专线","专线",LOOKUP(1,0/((G2876&gt;=提成标准!D:D)*(G2876&lt;提成标准!E:E)),提成标准!C:C)))</f>
        <v>快递小货</v>
      </c>
      <c r="D2876" s="9">
        <f t="shared" si="139"/>
        <v>1</v>
      </c>
      <c r="E2876" s="9">
        <f>_xlfn.XLOOKUP(C2876,提成标准!C:C,提成标准!H:H,"")</f>
        <v>2</v>
      </c>
      <c r="F2876" s="9">
        <f t="shared" si="140"/>
        <v>2</v>
      </c>
      <c r="G2876" s="9">
        <f>_xlfn.XLOOKUP(I2876,过机服务商重量差!A:A,过机服务商重量差!L:L)</f>
        <v>1.5</v>
      </c>
      <c r="H2876" s="9" t="str">
        <f ca="1">IFERROR(LOOKUP(1,0/((B2876=名单!B:B)*(VALUE(AY2876)&gt;=名单!E:E)*(VALUE(AY2876)&lt;=名单!G:G)*(AA2876="正常走货")),名单!H:H),"否")</f>
        <v>是</v>
      </c>
      <c r="I2876" s="64" t="s">
        <v>8657</v>
      </c>
      <c r="J2876" s="64" t="s">
        <v>8659</v>
      </c>
      <c r="L2876" s="65" t="s">
        <v>160</v>
      </c>
      <c r="N2876" s="64" t="s">
        <v>18</v>
      </c>
      <c r="O2876" s="66"/>
      <c r="P2876" s="66"/>
      <c r="T2876" s="66"/>
      <c r="U2876" s="65" t="s">
        <v>86</v>
      </c>
      <c r="V2876" s="65" t="s">
        <v>14381</v>
      </c>
      <c r="W2876" s="66"/>
      <c r="Y2876" s="66"/>
      <c r="Z2876" s="66"/>
      <c r="AA2876" s="65" t="s">
        <v>14382</v>
      </c>
      <c r="AQ2876" s="64">
        <v>29</v>
      </c>
      <c r="AV2876" s="66"/>
      <c r="AX2876" s="66"/>
      <c r="AY2876" s="67" t="s">
        <v>17273</v>
      </c>
      <c r="BE2876" s="66"/>
    </row>
    <row r="2877" spans="1:58">
      <c r="A2877" s="9" t="str">
        <f t="shared" si="141"/>
        <v>2026-01</v>
      </c>
      <c r="B2877" s="9" t="str">
        <f>_xlfn.XLOOKUP(I2877,过机服务商重量差!A:A,过机服务商重量差!G:G)</f>
        <v>无崖子</v>
      </c>
      <c r="C2877" s="9" t="str">
        <f>IF(N2877="FBA","主营产品",IF(N2877="专线","专线",LOOKUP(1,0/((G2877&gt;=提成标准!D:D)*(G2877&lt;提成标准!E:E)),提成标准!C:C)))</f>
        <v>快递小货</v>
      </c>
      <c r="D2877" s="9">
        <f t="shared" ref="D2877:D2940" si="142">IF(C2877="快递小货",1,IF(C2877="主营产品",0,G2877))</f>
        <v>1</v>
      </c>
      <c r="E2877" s="9">
        <f>_xlfn.XLOOKUP(C2877,提成标准!C:C,提成标准!H:H,"")</f>
        <v>2</v>
      </c>
      <c r="F2877" s="9">
        <f t="shared" ref="F2877:F2940" si="143">D2877*E2877</f>
        <v>2</v>
      </c>
      <c r="G2877" s="9">
        <f>_xlfn.XLOOKUP(I2877,过机服务商重量差!A:A,过机服务商重量差!L:L)</f>
        <v>2.5</v>
      </c>
      <c r="H2877" s="9" t="str">
        <f ca="1">IFERROR(LOOKUP(1,0/((B2877=名单!B:B)*(VALUE(AY2877)&gt;=名单!E:E)*(VALUE(AY2877)&lt;=名单!G:G)*(AA2877="正常走货")),名单!H:H),"否")</f>
        <v>是</v>
      </c>
      <c r="I2877" s="64" t="s">
        <v>8660</v>
      </c>
      <c r="J2877" s="64" t="s">
        <v>8662</v>
      </c>
      <c r="L2877" s="65" t="s">
        <v>160</v>
      </c>
      <c r="N2877" s="64" t="s">
        <v>18</v>
      </c>
      <c r="O2877" s="66"/>
      <c r="P2877" s="66"/>
      <c r="T2877" s="66"/>
      <c r="U2877" s="65" t="s">
        <v>86</v>
      </c>
      <c r="V2877" s="65" t="s">
        <v>14381</v>
      </c>
      <c r="W2877" s="66"/>
      <c r="Y2877" s="66"/>
      <c r="Z2877" s="66"/>
      <c r="AA2877" s="65" t="s">
        <v>14382</v>
      </c>
      <c r="AQ2877" s="64">
        <v>26</v>
      </c>
      <c r="AU2877" s="66"/>
      <c r="AV2877" s="66"/>
      <c r="AW2877" s="66"/>
      <c r="AX2877" s="66"/>
      <c r="AY2877" s="67" t="s">
        <v>17274</v>
      </c>
      <c r="BC2877" s="66"/>
      <c r="BE2877" s="66"/>
    </row>
    <row r="2878" spans="1:58">
      <c r="A2878" s="9" t="str">
        <f t="shared" si="141"/>
        <v>2026-01</v>
      </c>
      <c r="B2878" s="9" t="str">
        <f>_xlfn.XLOOKUP(I2878,过机服务商重量差!A:A,过机服务商重量差!G:G)</f>
        <v>小旋风</v>
      </c>
      <c r="C2878" s="9" t="str">
        <f>IF(N2878="FBA","主营产品",IF(N2878="专线","专线",LOOKUP(1,0/((G2878&gt;=提成标准!D:D)*(G2878&lt;提成标准!E:E)),提成标准!C:C)))</f>
        <v>快递大货</v>
      </c>
      <c r="D2878" s="9">
        <f t="shared" si="142"/>
        <v>60</v>
      </c>
      <c r="E2878" s="9">
        <f>_xlfn.XLOOKUP(C2878,提成标准!C:C,提成标准!H:H,"")</f>
        <v>0.1</v>
      </c>
      <c r="F2878" s="9">
        <f t="shared" si="143"/>
        <v>6</v>
      </c>
      <c r="G2878" s="9">
        <f>_xlfn.XLOOKUP(I2878,过机服务商重量差!A:A,过机服务商重量差!L:L)</f>
        <v>60</v>
      </c>
      <c r="H2878" s="9" t="str">
        <f ca="1">IFERROR(LOOKUP(1,0/((B2878=名单!B:B)*(VALUE(AY2878)&gt;=名单!E:E)*(VALUE(AY2878)&lt;=名单!G:G)*(AA2878="正常走货")),名单!H:H),"否")</f>
        <v>否</v>
      </c>
      <c r="I2878" s="64" t="s">
        <v>8663</v>
      </c>
      <c r="J2878" s="64" t="s">
        <v>8665</v>
      </c>
      <c r="L2878" s="65" t="s">
        <v>85</v>
      </c>
      <c r="N2878" s="64" t="s">
        <v>18</v>
      </c>
      <c r="O2878" s="66"/>
      <c r="P2878" s="66"/>
      <c r="T2878" s="66"/>
      <c r="U2878" s="65" t="s">
        <v>337</v>
      </c>
      <c r="V2878" s="65" t="s">
        <v>14381</v>
      </c>
      <c r="W2878" s="66"/>
      <c r="Y2878" s="66"/>
      <c r="Z2878" s="66"/>
      <c r="AA2878" s="65" t="s">
        <v>14382</v>
      </c>
      <c r="AQ2878" s="64">
        <v>532</v>
      </c>
      <c r="AV2878" s="66"/>
      <c r="AW2878" s="66"/>
      <c r="AX2878" s="66"/>
      <c r="AY2878" s="67" t="s">
        <v>17275</v>
      </c>
      <c r="BE2878" s="66"/>
    </row>
    <row r="2879" spans="1:58">
      <c r="A2879" s="9" t="str">
        <f t="shared" si="141"/>
        <v>2026-01</v>
      </c>
      <c r="B2879" s="9" t="str">
        <f>_xlfn.XLOOKUP(I2879,过机服务商重量差!A:A,过机服务商重量差!G:G)</f>
        <v>帅时莹</v>
      </c>
      <c r="C2879" s="9" t="str">
        <f>IF(N2879="FBA","主营产品",IF(N2879="专线","专线",LOOKUP(1,0/((G2879&gt;=提成标准!D:D)*(G2879&lt;提成标准!E:E)),提成标准!C:C)))</f>
        <v>快递小货</v>
      </c>
      <c r="D2879" s="9">
        <f t="shared" si="142"/>
        <v>1</v>
      </c>
      <c r="E2879" s="9">
        <f>_xlfn.XLOOKUP(C2879,提成标准!C:C,提成标准!H:H,"")</f>
        <v>2</v>
      </c>
      <c r="F2879" s="9">
        <f t="shared" si="143"/>
        <v>2</v>
      </c>
      <c r="G2879" s="9">
        <f>_xlfn.XLOOKUP(I2879,过机服务商重量差!A:A,过机服务商重量差!L:L)</f>
        <v>12</v>
      </c>
      <c r="H2879" s="9" t="str">
        <f ca="1">IFERROR(LOOKUP(1,0/((B2879=名单!B:B)*(VALUE(AY2879)&gt;=名单!E:E)*(VALUE(AY2879)&lt;=名单!G:G)*(AA2879="正常走货")),名单!H:H),"否")</f>
        <v>否</v>
      </c>
      <c r="I2879" s="64" t="s">
        <v>8666</v>
      </c>
      <c r="J2879" s="64" t="s">
        <v>8668</v>
      </c>
      <c r="L2879" s="65" t="s">
        <v>186</v>
      </c>
      <c r="N2879" s="64" t="s">
        <v>18</v>
      </c>
      <c r="O2879" s="66"/>
      <c r="P2879" s="66"/>
      <c r="T2879" s="66"/>
      <c r="U2879" s="65" t="s">
        <v>187</v>
      </c>
      <c r="V2879" s="65" t="s">
        <v>14413</v>
      </c>
      <c r="W2879" s="66"/>
      <c r="Y2879" s="66"/>
      <c r="Z2879" s="66"/>
      <c r="AA2879" s="65" t="s">
        <v>14382</v>
      </c>
      <c r="AQ2879" s="64">
        <v>157.2</v>
      </c>
      <c r="AV2879" s="66"/>
      <c r="AW2879" s="66"/>
      <c r="AX2879" s="66"/>
      <c r="AY2879" s="67" t="s">
        <v>17276</v>
      </c>
      <c r="BE2879" s="66"/>
    </row>
    <row r="2880" spans="1:58">
      <c r="A2880" s="9" t="str">
        <f t="shared" si="141"/>
        <v>2026-01</v>
      </c>
      <c r="B2880" s="9" t="str">
        <f>_xlfn.XLOOKUP(I2880,过机服务商重量差!A:A,过机服务商重量差!G:G)</f>
        <v>风清扬</v>
      </c>
      <c r="C2880" s="9" t="str">
        <f>IF(N2880="FBA","主营产品",IF(N2880="专线","专线",LOOKUP(1,0/((G2880&gt;=提成标准!D:D)*(G2880&lt;提成标准!E:E)),提成标准!C:C)))</f>
        <v>快递大货</v>
      </c>
      <c r="D2880" s="9">
        <f t="shared" si="142"/>
        <v>72</v>
      </c>
      <c r="E2880" s="9">
        <f>_xlfn.XLOOKUP(C2880,提成标准!C:C,提成标准!H:H,"")</f>
        <v>0.1</v>
      </c>
      <c r="F2880" s="9">
        <f t="shared" si="143"/>
        <v>7.2</v>
      </c>
      <c r="G2880" s="9">
        <f>_xlfn.XLOOKUP(I2880,过机服务商重量差!A:A,过机服务商重量差!L:L)</f>
        <v>72</v>
      </c>
      <c r="H2880" s="9" t="str">
        <f ca="1">IFERROR(LOOKUP(1,0/((B2880=名单!B:B)*(VALUE(AY2880)&gt;=名单!E:E)*(VALUE(AY2880)&lt;=名单!G:G)*(AA2880="正常走货")),名单!H:H),"否")</f>
        <v>否</v>
      </c>
      <c r="I2880" s="64" t="s">
        <v>8669</v>
      </c>
      <c r="J2880" s="64" t="s">
        <v>8671</v>
      </c>
      <c r="L2880" s="65" t="s">
        <v>51</v>
      </c>
      <c r="N2880" s="64" t="s">
        <v>18</v>
      </c>
      <c r="O2880" s="66"/>
      <c r="P2880" s="66"/>
      <c r="T2880" s="66"/>
      <c r="U2880" s="65" t="s">
        <v>232</v>
      </c>
      <c r="V2880" s="64" t="s">
        <v>14389</v>
      </c>
      <c r="W2880" s="66"/>
      <c r="Y2880" s="66"/>
      <c r="Z2880" s="66"/>
      <c r="AA2880" s="65" t="s">
        <v>14382</v>
      </c>
      <c r="AQ2880" s="64">
        <v>6</v>
      </c>
      <c r="AU2880" s="66"/>
      <c r="AV2880" s="66"/>
      <c r="AW2880" s="66"/>
      <c r="AX2880" s="66"/>
      <c r="AY2880" s="67" t="s">
        <v>17277</v>
      </c>
      <c r="BE2880" s="66"/>
    </row>
    <row r="2881" spans="1:58">
      <c r="A2881" s="9" t="str">
        <f t="shared" si="141"/>
        <v>2026-01</v>
      </c>
      <c r="B2881" s="9" t="str">
        <f>_xlfn.XLOOKUP(I2881,过机服务商重量差!A:A,过机服务商重量差!G:G)</f>
        <v>无崖子</v>
      </c>
      <c r="C2881" s="9" t="str">
        <f>IF(N2881="FBA","主营产品",IF(N2881="专线","专线",LOOKUP(1,0/((G2881&gt;=提成标准!D:D)*(G2881&lt;提成标准!E:E)),提成标准!C:C)))</f>
        <v>快递小货</v>
      </c>
      <c r="D2881" s="9">
        <f t="shared" si="142"/>
        <v>1</v>
      </c>
      <c r="E2881" s="9">
        <f>_xlfn.XLOOKUP(C2881,提成标准!C:C,提成标准!H:H,"")</f>
        <v>2</v>
      </c>
      <c r="F2881" s="9">
        <f t="shared" si="143"/>
        <v>2</v>
      </c>
      <c r="G2881" s="9">
        <f>_xlfn.XLOOKUP(I2881,过机服务商重量差!A:A,过机服务商重量差!L:L)</f>
        <v>0.29</v>
      </c>
      <c r="H2881" s="9" t="str">
        <f ca="1">IFERROR(LOOKUP(1,0/((B2881=名单!B:B)*(VALUE(AY2881)&gt;=名单!E:E)*(VALUE(AY2881)&lt;=名单!G:G)*(AA2881="正常走货")),名单!H:H),"否")</f>
        <v>是</v>
      </c>
      <c r="I2881" s="64" t="s">
        <v>8672</v>
      </c>
      <c r="J2881" s="64" t="s">
        <v>8674</v>
      </c>
      <c r="L2881" s="65" t="s">
        <v>590</v>
      </c>
      <c r="N2881" s="64" t="s">
        <v>18</v>
      </c>
      <c r="O2881" s="66"/>
      <c r="P2881" s="66"/>
      <c r="T2881" s="66"/>
      <c r="U2881" s="65" t="s">
        <v>99</v>
      </c>
      <c r="V2881" s="65" t="s">
        <v>14413</v>
      </c>
      <c r="W2881" s="66"/>
      <c r="Y2881" s="66"/>
      <c r="Z2881" s="66"/>
      <c r="AA2881" s="65" t="s">
        <v>14382</v>
      </c>
      <c r="AQ2881" s="64">
        <v>247.78</v>
      </c>
      <c r="AV2881" s="66"/>
      <c r="AW2881" s="66"/>
      <c r="AX2881" s="66"/>
      <c r="AY2881" s="67" t="s">
        <v>17278</v>
      </c>
      <c r="BE2881" s="66"/>
    </row>
    <row r="2882" spans="1:58">
      <c r="A2882" s="9" t="str">
        <f t="shared" si="141"/>
        <v>2026-01</v>
      </c>
      <c r="B2882" s="9" t="str">
        <f>_xlfn.XLOOKUP(I2882,过机服务商重量差!A:A,过机服务商重量差!G:G)</f>
        <v>玉麒麟</v>
      </c>
      <c r="C2882" s="9" t="str">
        <f>IF(N2882="FBA","主营产品",IF(N2882="专线","专线",LOOKUP(1,0/((G2882&gt;=提成标准!D:D)*(G2882&lt;提成标准!E:E)),提成标准!C:C)))</f>
        <v>快递小货</v>
      </c>
      <c r="D2882" s="9">
        <f t="shared" si="142"/>
        <v>1</v>
      </c>
      <c r="E2882" s="9">
        <f>_xlfn.XLOOKUP(C2882,提成标准!C:C,提成标准!H:H,"")</f>
        <v>2</v>
      </c>
      <c r="F2882" s="9">
        <f t="shared" si="143"/>
        <v>2</v>
      </c>
      <c r="G2882" s="9">
        <f>_xlfn.XLOOKUP(I2882,过机服务商重量差!A:A,过机服务商重量差!L:L)</f>
        <v>3.5</v>
      </c>
      <c r="H2882" s="9" t="str">
        <f ca="1">IFERROR(LOOKUP(1,0/((B2882=名单!B:B)*(VALUE(AY2882)&gt;=名单!E:E)*(VALUE(AY2882)&lt;=名单!G:G)*(AA2882="正常走货")),名单!H:H),"否")</f>
        <v>否</v>
      </c>
      <c r="I2882" s="64" t="s">
        <v>8675</v>
      </c>
      <c r="J2882" s="64" t="s">
        <v>8677</v>
      </c>
      <c r="L2882" s="65" t="s">
        <v>17</v>
      </c>
      <c r="N2882" s="64" t="s">
        <v>18</v>
      </c>
      <c r="O2882" s="66"/>
      <c r="P2882" s="66"/>
      <c r="T2882" s="66"/>
      <c r="U2882" s="65" t="s">
        <v>535</v>
      </c>
      <c r="V2882" s="65" t="s">
        <v>14413</v>
      </c>
      <c r="W2882" s="66"/>
      <c r="Y2882" s="66"/>
      <c r="Z2882" s="66"/>
      <c r="AA2882" s="65" t="s">
        <v>14382</v>
      </c>
      <c r="AQ2882" s="64">
        <v>69</v>
      </c>
      <c r="AU2882" s="66"/>
      <c r="AV2882" s="66"/>
      <c r="AW2882" s="66"/>
      <c r="AX2882" s="66"/>
      <c r="AY2882" s="67" t="s">
        <v>17279</v>
      </c>
      <c r="BE2882" s="66"/>
      <c r="BF2882" s="66"/>
    </row>
    <row r="2883" spans="1:58">
      <c r="A2883" s="9" t="str">
        <f t="shared" si="141"/>
        <v>2026-01</v>
      </c>
      <c r="B2883" s="9" t="str">
        <f>_xlfn.XLOOKUP(I2883,过机服务商重量差!A:A,过机服务商重量差!G:G)</f>
        <v>无崖子</v>
      </c>
      <c r="C2883" s="9" t="str">
        <f>IF(N2883="FBA","主营产品",IF(N2883="专线","专线",LOOKUP(1,0/((G2883&gt;=提成标准!D:D)*(G2883&lt;提成标准!E:E)),提成标准!C:C)))</f>
        <v>快递小货</v>
      </c>
      <c r="D2883" s="9">
        <f t="shared" si="142"/>
        <v>1</v>
      </c>
      <c r="E2883" s="9">
        <f>_xlfn.XLOOKUP(C2883,提成标准!C:C,提成标准!H:H,"")</f>
        <v>2</v>
      </c>
      <c r="F2883" s="9">
        <f t="shared" si="143"/>
        <v>2</v>
      </c>
      <c r="G2883" s="9">
        <f>_xlfn.XLOOKUP(I2883,过机服务商重量差!A:A,过机服务商重量差!L:L)</f>
        <v>15.5</v>
      </c>
      <c r="H2883" s="9" t="str">
        <f ca="1">IFERROR(LOOKUP(1,0/((B2883=名单!B:B)*(VALUE(AY2883)&gt;=名单!E:E)*(VALUE(AY2883)&lt;=名单!G:G)*(AA2883="正常走货")),名单!H:H),"否")</f>
        <v>是</v>
      </c>
      <c r="I2883" s="64" t="s">
        <v>8678</v>
      </c>
      <c r="J2883" s="64" t="s">
        <v>8680</v>
      </c>
      <c r="L2883" s="65" t="s">
        <v>603</v>
      </c>
      <c r="N2883" s="64" t="s">
        <v>18</v>
      </c>
      <c r="O2883" s="66"/>
      <c r="P2883" s="66"/>
      <c r="T2883" s="66"/>
      <c r="U2883" s="65" t="s">
        <v>223</v>
      </c>
      <c r="V2883" s="65" t="s">
        <v>14413</v>
      </c>
      <c r="W2883" s="66"/>
      <c r="Y2883" s="66"/>
      <c r="Z2883" s="66"/>
      <c r="AA2883" s="65" t="s">
        <v>14382</v>
      </c>
      <c r="AQ2883" s="64">
        <v>240</v>
      </c>
      <c r="AV2883" s="66"/>
      <c r="AW2883" s="66"/>
      <c r="AX2883" s="66"/>
      <c r="AY2883" s="67" t="s">
        <v>17280</v>
      </c>
      <c r="BE2883" s="66"/>
    </row>
    <row r="2884" spans="1:58">
      <c r="A2884" s="9" t="str">
        <f t="shared" si="141"/>
        <v>2026-01</v>
      </c>
      <c r="B2884" s="9" t="str">
        <f>_xlfn.XLOOKUP(I2884,过机服务商重量差!A:A,过机服务商重量差!G:G)</f>
        <v>无崖子</v>
      </c>
      <c r="C2884" s="9" t="str">
        <f>IF(N2884="FBA","主营产品",IF(N2884="专线","专线",LOOKUP(1,0/((G2884&gt;=提成标准!D:D)*(G2884&lt;提成标准!E:E)),提成标准!C:C)))</f>
        <v>快递小货</v>
      </c>
      <c r="D2884" s="9">
        <f t="shared" si="142"/>
        <v>1</v>
      </c>
      <c r="E2884" s="9">
        <f>_xlfn.XLOOKUP(C2884,提成标准!C:C,提成标准!H:H,"")</f>
        <v>2</v>
      </c>
      <c r="F2884" s="9">
        <f t="shared" si="143"/>
        <v>2</v>
      </c>
      <c r="G2884" s="9">
        <f>_xlfn.XLOOKUP(I2884,过机服务商重量差!A:A,过机服务商重量差!L:L)</f>
        <v>20</v>
      </c>
      <c r="H2884" s="9" t="str">
        <f ca="1">IFERROR(LOOKUP(1,0/((B2884=名单!B:B)*(VALUE(AY2884)&gt;=名单!E:E)*(VALUE(AY2884)&lt;=名单!G:G)*(AA2884="正常走货")),名单!H:H),"否")</f>
        <v>是</v>
      </c>
      <c r="I2884" s="64" t="s">
        <v>8681</v>
      </c>
      <c r="J2884" s="64" t="s">
        <v>8683</v>
      </c>
      <c r="L2884" s="65" t="s">
        <v>603</v>
      </c>
      <c r="N2884" s="64" t="s">
        <v>18</v>
      </c>
      <c r="O2884" s="66"/>
      <c r="P2884" s="66"/>
      <c r="T2884" s="66"/>
      <c r="U2884" s="65" t="s">
        <v>223</v>
      </c>
      <c r="V2884" s="64" t="s">
        <v>14413</v>
      </c>
      <c r="W2884" s="66"/>
      <c r="Y2884" s="66"/>
      <c r="Z2884" s="66"/>
      <c r="AA2884" s="65" t="s">
        <v>14382</v>
      </c>
      <c r="AQ2884" s="64">
        <v>140.9</v>
      </c>
      <c r="AU2884" s="66"/>
      <c r="AV2884" s="66"/>
      <c r="AW2884" s="66"/>
      <c r="AX2884" s="66"/>
      <c r="AY2884" s="67" t="s">
        <v>17281</v>
      </c>
      <c r="BE2884" s="66"/>
    </row>
    <row r="2885" spans="1:58">
      <c r="A2885" s="9" t="str">
        <f t="shared" si="141"/>
        <v>2026-01</v>
      </c>
      <c r="B2885" s="9" t="str">
        <f>_xlfn.XLOOKUP(I2885,过机服务商重量差!A:A,过机服务商重量差!G:G)</f>
        <v>无崖子</v>
      </c>
      <c r="C2885" s="9" t="str">
        <f>IF(N2885="FBA","主营产品",IF(N2885="专线","专线",LOOKUP(1,0/((G2885&gt;=提成标准!D:D)*(G2885&lt;提成标准!E:E)),提成标准!C:C)))</f>
        <v>快递大货</v>
      </c>
      <c r="D2885" s="9">
        <f t="shared" si="142"/>
        <v>51</v>
      </c>
      <c r="E2885" s="9">
        <f>_xlfn.XLOOKUP(C2885,提成标准!C:C,提成标准!H:H,"")</f>
        <v>0.1</v>
      </c>
      <c r="F2885" s="9">
        <f t="shared" si="143"/>
        <v>5.1</v>
      </c>
      <c r="G2885" s="9">
        <f>_xlfn.XLOOKUP(I2885,过机服务商重量差!A:A,过机服务商重量差!L:L)</f>
        <v>51</v>
      </c>
      <c r="H2885" s="9" t="str">
        <f ca="1">IFERROR(LOOKUP(1,0/((B2885=名单!B:B)*(VALUE(AY2885)&gt;=名单!E:E)*(VALUE(AY2885)&lt;=名单!G:G)*(AA2885="正常走货")),名单!H:H),"否")</f>
        <v>是</v>
      </c>
      <c r="I2885" s="64" t="s">
        <v>8684</v>
      </c>
      <c r="J2885" s="64" t="s">
        <v>8686</v>
      </c>
      <c r="L2885" s="65" t="s">
        <v>1619</v>
      </c>
      <c r="N2885" s="64" t="s">
        <v>18</v>
      </c>
      <c r="O2885" s="66"/>
      <c r="P2885" s="66"/>
      <c r="T2885" s="66"/>
      <c r="U2885" s="65" t="s">
        <v>223</v>
      </c>
      <c r="V2885" s="65" t="s">
        <v>14413</v>
      </c>
      <c r="W2885" s="66"/>
      <c r="Y2885" s="66"/>
      <c r="Z2885" s="66"/>
      <c r="AA2885" s="65" t="s">
        <v>14382</v>
      </c>
      <c r="AQ2885" s="64">
        <v>4539</v>
      </c>
      <c r="AU2885" s="66"/>
      <c r="AV2885" s="66"/>
      <c r="AX2885" s="66"/>
      <c r="AY2885" s="67" t="s">
        <v>17282</v>
      </c>
      <c r="BE2885" s="66"/>
      <c r="BF2885" s="66"/>
    </row>
    <row r="2886" spans="1:58">
      <c r="A2886" s="9" t="str">
        <f t="shared" si="141"/>
        <v>2026-01</v>
      </c>
      <c r="B2886" s="9" t="str">
        <f>_xlfn.XLOOKUP(I2886,过机服务商重量差!A:A,过机服务商重量差!G:G)</f>
        <v>无崖子</v>
      </c>
      <c r="C2886" s="9" t="str">
        <f>IF(N2886="FBA","主营产品",IF(N2886="专线","专线",LOOKUP(1,0/((G2886&gt;=提成标准!D:D)*(G2886&lt;提成标准!E:E)),提成标准!C:C)))</f>
        <v>快递小货</v>
      </c>
      <c r="D2886" s="9">
        <f t="shared" si="142"/>
        <v>1</v>
      </c>
      <c r="E2886" s="9">
        <f>_xlfn.XLOOKUP(C2886,提成标准!C:C,提成标准!H:H,"")</f>
        <v>2</v>
      </c>
      <c r="F2886" s="9">
        <f t="shared" si="143"/>
        <v>2</v>
      </c>
      <c r="G2886" s="9">
        <f>_xlfn.XLOOKUP(I2886,过机服务商重量差!A:A,过机服务商重量差!L:L)</f>
        <v>1</v>
      </c>
      <c r="H2886" s="9" t="str">
        <f ca="1">IFERROR(LOOKUP(1,0/((B2886=名单!B:B)*(VALUE(AY2886)&gt;=名单!E:E)*(VALUE(AY2886)&lt;=名单!G:G)*(AA2886="正常走货")),名单!H:H),"否")</f>
        <v>是</v>
      </c>
      <c r="I2886" s="64" t="s">
        <v>8687</v>
      </c>
      <c r="J2886" s="64" t="s">
        <v>8689</v>
      </c>
      <c r="L2886" s="65" t="s">
        <v>590</v>
      </c>
      <c r="N2886" s="64" t="s">
        <v>18</v>
      </c>
      <c r="O2886" s="66"/>
      <c r="P2886" s="66"/>
      <c r="T2886" s="66"/>
      <c r="U2886" s="65" t="s">
        <v>328</v>
      </c>
      <c r="V2886" s="65" t="s">
        <v>14385</v>
      </c>
      <c r="W2886" s="66"/>
      <c r="Y2886" s="66"/>
      <c r="Z2886" s="66"/>
      <c r="AA2886" s="65" t="s">
        <v>14382</v>
      </c>
      <c r="AQ2886" s="64">
        <v>82.85</v>
      </c>
      <c r="AU2886" s="66"/>
      <c r="AV2886" s="66"/>
      <c r="AX2886" s="66"/>
      <c r="AY2886" s="67" t="s">
        <v>17283</v>
      </c>
      <c r="BE2886" s="66"/>
    </row>
    <row r="2887" spans="1:58">
      <c r="A2887" s="9" t="str">
        <f t="shared" si="141"/>
        <v>2026-01</v>
      </c>
      <c r="B2887" s="9" t="str">
        <f>_xlfn.XLOOKUP(I2887,过机服务商重量差!A:A,过机服务商重量差!G:G)</f>
        <v>无崖子</v>
      </c>
      <c r="C2887" s="9" t="str">
        <f>IF(N2887="FBA","主营产品",IF(N2887="专线","专线",LOOKUP(1,0/((G2887&gt;=提成标准!D:D)*(G2887&lt;提成标准!E:E)),提成标准!C:C)))</f>
        <v>快递小货</v>
      </c>
      <c r="D2887" s="9">
        <f t="shared" si="142"/>
        <v>1</v>
      </c>
      <c r="E2887" s="9">
        <f>_xlfn.XLOOKUP(C2887,提成标准!C:C,提成标准!H:H,"")</f>
        <v>2</v>
      </c>
      <c r="F2887" s="9">
        <f t="shared" si="143"/>
        <v>2</v>
      </c>
      <c r="G2887" s="9">
        <f>_xlfn.XLOOKUP(I2887,过机服务商重量差!A:A,过机服务商重量差!L:L)</f>
        <v>8</v>
      </c>
      <c r="H2887" s="9" t="str">
        <f ca="1">IFERROR(LOOKUP(1,0/((B2887=名单!B:B)*(VALUE(AY2887)&gt;=名单!E:E)*(VALUE(AY2887)&lt;=名单!G:G)*(AA2887="正常走货")),名单!H:H),"否")</f>
        <v>是</v>
      </c>
      <c r="I2887" s="64" t="s">
        <v>8690</v>
      </c>
      <c r="J2887" s="64" t="s">
        <v>8692</v>
      </c>
      <c r="L2887" s="65" t="s">
        <v>2292</v>
      </c>
      <c r="N2887" s="64" t="s">
        <v>18</v>
      </c>
      <c r="O2887" s="66"/>
      <c r="P2887" s="66"/>
      <c r="T2887" s="66"/>
      <c r="U2887" s="65" t="s">
        <v>767</v>
      </c>
      <c r="V2887" s="64" t="s">
        <v>14385</v>
      </c>
      <c r="W2887" s="66"/>
      <c r="Y2887" s="66"/>
      <c r="Z2887" s="66"/>
      <c r="AA2887" s="65" t="s">
        <v>14382</v>
      </c>
      <c r="AQ2887" s="64">
        <v>0</v>
      </c>
      <c r="AU2887" s="66"/>
      <c r="AV2887" s="66"/>
      <c r="AW2887" s="66"/>
      <c r="AX2887" s="66"/>
      <c r="AY2887" s="67" t="s">
        <v>17284</v>
      </c>
      <c r="BE2887" s="66"/>
    </row>
    <row r="2888" spans="1:58">
      <c r="A2888" s="9" t="str">
        <f t="shared" si="141"/>
        <v>2026-01</v>
      </c>
      <c r="B2888" s="9" t="str">
        <f>_xlfn.XLOOKUP(I2888,过机服务商重量差!A:A,过机服务商重量差!G:G)</f>
        <v>玉麒麟</v>
      </c>
      <c r="C2888" s="9" t="str">
        <f>IF(N2888="FBA","主营产品",IF(N2888="专线","专线",LOOKUP(1,0/((G2888&gt;=提成标准!D:D)*(G2888&lt;提成标准!E:E)),提成标准!C:C)))</f>
        <v>快递小货</v>
      </c>
      <c r="D2888" s="9">
        <f t="shared" si="142"/>
        <v>1</v>
      </c>
      <c r="E2888" s="9">
        <f>_xlfn.XLOOKUP(C2888,提成标准!C:C,提成标准!H:H,"")</f>
        <v>2</v>
      </c>
      <c r="F2888" s="9">
        <f t="shared" si="143"/>
        <v>2</v>
      </c>
      <c r="G2888" s="9">
        <f>_xlfn.XLOOKUP(I2888,过机服务商重量差!A:A,过机服务商重量差!L:L)</f>
        <v>2</v>
      </c>
      <c r="H2888" s="9" t="str">
        <f ca="1">IFERROR(LOOKUP(1,0/((B2888=名单!B:B)*(VALUE(AY2888)&gt;=名单!E:E)*(VALUE(AY2888)&lt;=名单!G:G)*(AA2888="正常走货")),名单!H:H),"否")</f>
        <v>否</v>
      </c>
      <c r="I2888" s="64" t="s">
        <v>8693</v>
      </c>
      <c r="J2888" s="64" t="s">
        <v>8695</v>
      </c>
      <c r="L2888" s="65" t="s">
        <v>17</v>
      </c>
      <c r="N2888" s="64" t="s">
        <v>18</v>
      </c>
      <c r="O2888" s="66"/>
      <c r="P2888" s="66"/>
      <c r="T2888" s="66"/>
      <c r="U2888" s="65" t="s">
        <v>767</v>
      </c>
      <c r="V2888" s="65" t="s">
        <v>14385</v>
      </c>
      <c r="W2888" s="66"/>
      <c r="Y2888" s="66"/>
      <c r="Z2888" s="66"/>
      <c r="AA2888" s="65" t="s">
        <v>14382</v>
      </c>
      <c r="AQ2888" s="64">
        <v>94.2</v>
      </c>
      <c r="AU2888" s="66"/>
      <c r="AV2888" s="66"/>
      <c r="AW2888" s="66"/>
      <c r="AX2888" s="66"/>
      <c r="AY2888" s="67" t="s">
        <v>17285</v>
      </c>
      <c r="BE2888" s="66"/>
      <c r="BF2888" s="66"/>
    </row>
    <row r="2889" spans="1:58">
      <c r="A2889" s="9" t="str">
        <f t="shared" si="141"/>
        <v>2026-01</v>
      </c>
      <c r="B2889" s="9" t="str">
        <f>_xlfn.XLOOKUP(I2889,过机服务商重量差!A:A,过机服务商重量差!G:G)</f>
        <v>无崖子</v>
      </c>
      <c r="C2889" s="9" t="str">
        <f>IF(N2889="FBA","主营产品",IF(N2889="专线","专线",LOOKUP(1,0/((G2889&gt;=提成标准!D:D)*(G2889&lt;提成标准!E:E)),提成标准!C:C)))</f>
        <v>快递小货</v>
      </c>
      <c r="D2889" s="9">
        <f t="shared" si="142"/>
        <v>1</v>
      </c>
      <c r="E2889" s="9">
        <f>_xlfn.XLOOKUP(C2889,提成标准!C:C,提成标准!H:H,"")</f>
        <v>2</v>
      </c>
      <c r="F2889" s="9">
        <f t="shared" si="143"/>
        <v>2</v>
      </c>
      <c r="G2889" s="9">
        <f>_xlfn.XLOOKUP(I2889,过机服务商重量差!A:A,过机服务商重量差!L:L)</f>
        <v>1.5</v>
      </c>
      <c r="H2889" s="9" t="str">
        <f ca="1">IFERROR(LOOKUP(1,0/((B2889=名单!B:B)*(VALUE(AY2889)&gt;=名单!E:E)*(VALUE(AY2889)&lt;=名单!G:G)*(AA2889="正常走货")),名单!H:H),"否")</f>
        <v>是</v>
      </c>
      <c r="I2889" s="64" t="s">
        <v>8696</v>
      </c>
      <c r="J2889" s="64" t="s">
        <v>8698</v>
      </c>
      <c r="L2889" s="65" t="s">
        <v>6266</v>
      </c>
      <c r="N2889" s="64" t="s">
        <v>18</v>
      </c>
      <c r="O2889" s="66"/>
      <c r="P2889" s="66"/>
      <c r="T2889" s="66"/>
      <c r="U2889" s="65" t="s">
        <v>767</v>
      </c>
      <c r="V2889" s="65" t="s">
        <v>14385</v>
      </c>
      <c r="W2889" s="66"/>
      <c r="Y2889" s="66"/>
      <c r="Z2889" s="66"/>
      <c r="AA2889" s="65" t="s">
        <v>14382</v>
      </c>
      <c r="AQ2889" s="64">
        <v>18.4</v>
      </c>
      <c r="AV2889" s="66"/>
      <c r="AW2889" s="66"/>
      <c r="AX2889" s="66"/>
      <c r="AY2889" s="67" t="s">
        <v>17286</v>
      </c>
      <c r="BE2889" s="66"/>
    </row>
    <row r="2890" spans="1:58">
      <c r="A2890" s="9" t="str">
        <f t="shared" si="141"/>
        <v>2026-01</v>
      </c>
      <c r="B2890" s="9" t="str">
        <f>_xlfn.XLOOKUP(I2890,过机服务商重量差!A:A,过机服务商重量差!G:G)</f>
        <v>无崖子</v>
      </c>
      <c r="C2890" s="9" t="str">
        <f>IF(N2890="FBA","主营产品",IF(N2890="专线","专线",LOOKUP(1,0/((G2890&gt;=提成标准!D:D)*(G2890&lt;提成标准!E:E)),提成标准!C:C)))</f>
        <v>快递小货</v>
      </c>
      <c r="D2890" s="9">
        <f t="shared" si="142"/>
        <v>1</v>
      </c>
      <c r="E2890" s="9">
        <f>_xlfn.XLOOKUP(C2890,提成标准!C:C,提成标准!H:H,"")</f>
        <v>2</v>
      </c>
      <c r="F2890" s="9">
        <f t="shared" si="143"/>
        <v>2</v>
      </c>
      <c r="G2890" s="9">
        <f>_xlfn.XLOOKUP(I2890,过机服务商重量差!A:A,过机服务商重量差!L:L)</f>
        <v>14</v>
      </c>
      <c r="H2890" s="9" t="str">
        <f ca="1">IFERROR(LOOKUP(1,0/((B2890=名单!B:B)*(VALUE(AY2890)&gt;=名单!E:E)*(VALUE(AY2890)&lt;=名单!G:G)*(AA2890="正常走货")),名单!H:H),"否")</f>
        <v>是</v>
      </c>
      <c r="I2890" s="64" t="s">
        <v>8699</v>
      </c>
      <c r="J2890" s="64" t="s">
        <v>8701</v>
      </c>
      <c r="L2890" s="65" t="s">
        <v>2864</v>
      </c>
      <c r="N2890" s="65" t="s">
        <v>18</v>
      </c>
      <c r="O2890" s="66"/>
      <c r="P2890" s="66"/>
      <c r="T2890" s="66"/>
      <c r="U2890" s="65" t="s">
        <v>223</v>
      </c>
      <c r="V2890" s="64" t="s">
        <v>14413</v>
      </c>
      <c r="W2890" s="66"/>
      <c r="Y2890" s="66"/>
      <c r="Z2890" s="66"/>
      <c r="AA2890" s="65" t="s">
        <v>14382</v>
      </c>
      <c r="AQ2890" s="64">
        <v>149.9</v>
      </c>
      <c r="AU2890" s="66"/>
      <c r="AV2890" s="66"/>
      <c r="AW2890" s="66"/>
      <c r="AX2890" s="66"/>
      <c r="AY2890" s="67" t="s">
        <v>17287</v>
      </c>
      <c r="BE2890" s="66"/>
      <c r="BF2890" s="66"/>
    </row>
    <row r="2891" spans="1:58">
      <c r="A2891" s="9" t="str">
        <f t="shared" si="141"/>
        <v>2026-01</v>
      </c>
      <c r="B2891" s="9" t="str">
        <f>_xlfn.XLOOKUP(I2891,过机服务商重量差!A:A,过机服务商重量差!G:G)</f>
        <v>无崖子</v>
      </c>
      <c r="C2891" s="9" t="str">
        <f>IF(N2891="FBA","主营产品",IF(N2891="专线","专线",LOOKUP(1,0/((G2891&gt;=提成标准!D:D)*(G2891&lt;提成标准!E:E)),提成标准!C:C)))</f>
        <v>快递小货</v>
      </c>
      <c r="D2891" s="9">
        <f t="shared" si="142"/>
        <v>1</v>
      </c>
      <c r="E2891" s="9">
        <f>_xlfn.XLOOKUP(C2891,提成标准!C:C,提成标准!H:H,"")</f>
        <v>2</v>
      </c>
      <c r="F2891" s="9">
        <f t="shared" si="143"/>
        <v>2</v>
      </c>
      <c r="G2891" s="9">
        <f>_xlfn.XLOOKUP(I2891,过机服务商重量差!A:A,过机服务商重量差!L:L)</f>
        <v>8.5</v>
      </c>
      <c r="H2891" s="9" t="str">
        <f ca="1">IFERROR(LOOKUP(1,0/((B2891=名单!B:B)*(VALUE(AY2891)&gt;=名单!E:E)*(VALUE(AY2891)&lt;=名单!G:G)*(AA2891="正常走货")),名单!H:H),"否")</f>
        <v>是</v>
      </c>
      <c r="I2891" s="64" t="s">
        <v>8702</v>
      </c>
      <c r="J2891" s="64" t="s">
        <v>8704</v>
      </c>
      <c r="L2891" s="65" t="s">
        <v>603</v>
      </c>
      <c r="N2891" s="64" t="s">
        <v>18</v>
      </c>
      <c r="O2891" s="66"/>
      <c r="P2891" s="66"/>
      <c r="T2891" s="66"/>
      <c r="U2891" s="65" t="s">
        <v>223</v>
      </c>
      <c r="V2891" s="65" t="s">
        <v>14413</v>
      </c>
      <c r="W2891" s="66"/>
      <c r="Y2891" s="66"/>
      <c r="Z2891" s="66"/>
      <c r="AA2891" s="65" t="s">
        <v>14382</v>
      </c>
      <c r="AQ2891" s="64">
        <v>209.8</v>
      </c>
      <c r="AU2891" s="66"/>
      <c r="AV2891" s="66"/>
      <c r="AX2891" s="66"/>
      <c r="AY2891" s="67" t="s">
        <v>17288</v>
      </c>
      <c r="BE2891" s="66"/>
    </row>
    <row r="2892" spans="1:58">
      <c r="A2892" s="9" t="str">
        <f t="shared" si="141"/>
        <v>2026-01</v>
      </c>
      <c r="B2892" s="9" t="str">
        <f>_xlfn.XLOOKUP(I2892,过机服务商重量差!A:A,过机服务商重量差!G:G)</f>
        <v>无崖子</v>
      </c>
      <c r="C2892" s="9" t="str">
        <f>IF(N2892="FBA","主营产品",IF(N2892="专线","专线",LOOKUP(1,0/((G2892&gt;=提成标准!D:D)*(G2892&lt;提成标准!E:E)),提成标准!C:C)))</f>
        <v>快递小货</v>
      </c>
      <c r="D2892" s="9">
        <f t="shared" si="142"/>
        <v>1</v>
      </c>
      <c r="E2892" s="9">
        <f>_xlfn.XLOOKUP(C2892,提成标准!C:C,提成标准!H:H,"")</f>
        <v>2</v>
      </c>
      <c r="F2892" s="9">
        <f t="shared" si="143"/>
        <v>2</v>
      </c>
      <c r="G2892" s="9">
        <f>_xlfn.XLOOKUP(I2892,过机服务商重量差!A:A,过机服务商重量差!L:L)</f>
        <v>3</v>
      </c>
      <c r="H2892" s="9" t="str">
        <f ca="1">IFERROR(LOOKUP(1,0/((B2892=名单!B:B)*(VALUE(AY2892)&gt;=名单!E:E)*(VALUE(AY2892)&lt;=名单!G:G)*(AA2892="正常走货")),名单!H:H),"否")</f>
        <v>是</v>
      </c>
      <c r="I2892" s="64" t="s">
        <v>8705</v>
      </c>
      <c r="J2892" s="64" t="s">
        <v>8707</v>
      </c>
      <c r="L2892" s="65" t="s">
        <v>8708</v>
      </c>
      <c r="N2892" s="64" t="s">
        <v>18</v>
      </c>
      <c r="O2892" s="66"/>
      <c r="P2892" s="66"/>
      <c r="T2892" s="66"/>
      <c r="U2892" s="65" t="s">
        <v>223</v>
      </c>
      <c r="V2892" s="65" t="s">
        <v>14413</v>
      </c>
      <c r="W2892" s="66"/>
      <c r="Y2892" s="66"/>
      <c r="Z2892" s="66"/>
      <c r="AA2892" s="65" t="s">
        <v>14382</v>
      </c>
      <c r="AQ2892" s="64">
        <v>650</v>
      </c>
      <c r="AU2892" s="66"/>
      <c r="AV2892" s="66"/>
      <c r="AX2892" s="66"/>
      <c r="AY2892" s="67" t="s">
        <v>17289</v>
      </c>
      <c r="BE2892" s="66"/>
    </row>
    <row r="2893" spans="1:58">
      <c r="A2893" s="9" t="str">
        <f t="shared" si="141"/>
        <v>2026-01</v>
      </c>
      <c r="B2893" s="9" t="str">
        <f>_xlfn.XLOOKUP(I2893,过机服务商重量差!A:A,过机服务商重量差!G:G)</f>
        <v>玉麒麟</v>
      </c>
      <c r="C2893" s="9" t="str">
        <f>IF(N2893="FBA","主营产品",IF(N2893="专线","专线",LOOKUP(1,0/((G2893&gt;=提成标准!D:D)*(G2893&lt;提成标准!E:E)),提成标准!C:C)))</f>
        <v>快递大货</v>
      </c>
      <c r="D2893" s="9">
        <f t="shared" si="142"/>
        <v>38</v>
      </c>
      <c r="E2893" s="9">
        <f>_xlfn.XLOOKUP(C2893,提成标准!C:C,提成标准!H:H,"")</f>
        <v>0.1</v>
      </c>
      <c r="F2893" s="9">
        <f t="shared" si="143"/>
        <v>3.8</v>
      </c>
      <c r="G2893" s="9">
        <f>_xlfn.XLOOKUP(I2893,过机服务商重量差!A:A,过机服务商重量差!L:L)</f>
        <v>38</v>
      </c>
      <c r="H2893" s="9" t="str">
        <f ca="1">IFERROR(LOOKUP(1,0/((B2893=名单!B:B)*(VALUE(AY2893)&gt;=名单!E:E)*(VALUE(AY2893)&lt;=名单!G:G)*(AA2893="正常走货")),名单!H:H),"否")</f>
        <v>否</v>
      </c>
      <c r="I2893" s="64" t="s">
        <v>8709</v>
      </c>
      <c r="J2893" s="64" t="s">
        <v>8711</v>
      </c>
      <c r="L2893" s="65" t="s">
        <v>17</v>
      </c>
      <c r="N2893" s="64" t="s">
        <v>18</v>
      </c>
      <c r="O2893" s="66"/>
      <c r="P2893" s="66"/>
      <c r="T2893" s="66"/>
      <c r="U2893" s="65" t="s">
        <v>99</v>
      </c>
      <c r="V2893" s="65" t="s">
        <v>14413</v>
      </c>
      <c r="W2893" s="66"/>
      <c r="Y2893" s="66"/>
      <c r="Z2893" s="66"/>
      <c r="AA2893" s="65" t="s">
        <v>14382</v>
      </c>
      <c r="AQ2893" s="64">
        <v>355.6</v>
      </c>
      <c r="AU2893" s="66"/>
      <c r="AV2893" s="66"/>
      <c r="AX2893" s="66"/>
      <c r="AY2893" s="67" t="s">
        <v>17290</v>
      </c>
      <c r="BE2893" s="66"/>
      <c r="BF2893" s="66"/>
    </row>
    <row r="2894" spans="1:58">
      <c r="A2894" s="9" t="str">
        <f t="shared" si="141"/>
        <v>2026-01</v>
      </c>
      <c r="B2894" s="9" t="str">
        <f>_xlfn.XLOOKUP(I2894,过机服务商重量差!A:A,过机服务商重量差!G:G)</f>
        <v>玉麒麟</v>
      </c>
      <c r="C2894" s="9" t="str">
        <f>IF(N2894="FBA","主营产品",IF(N2894="专线","专线",LOOKUP(1,0/((G2894&gt;=提成标准!D:D)*(G2894&lt;提成标准!E:E)),提成标准!C:C)))</f>
        <v>快递大货</v>
      </c>
      <c r="D2894" s="9">
        <f t="shared" si="142"/>
        <v>58</v>
      </c>
      <c r="E2894" s="9">
        <f>_xlfn.XLOOKUP(C2894,提成标准!C:C,提成标准!H:H,"")</f>
        <v>0.1</v>
      </c>
      <c r="F2894" s="9">
        <f t="shared" si="143"/>
        <v>5.8</v>
      </c>
      <c r="G2894" s="9">
        <f>_xlfn.XLOOKUP(I2894,过机服务商重量差!A:A,过机服务商重量差!L:L)</f>
        <v>58</v>
      </c>
      <c r="H2894" s="9" t="str">
        <f ca="1">IFERROR(LOOKUP(1,0/((B2894=名单!B:B)*(VALUE(AY2894)&gt;=名单!E:E)*(VALUE(AY2894)&lt;=名单!G:G)*(AA2894="正常走货")),名单!H:H),"否")</f>
        <v>否</v>
      </c>
      <c r="I2894" s="64" t="s">
        <v>8712</v>
      </c>
      <c r="J2894" s="64" t="s">
        <v>8714</v>
      </c>
      <c r="L2894" s="65" t="s">
        <v>17</v>
      </c>
      <c r="N2894" s="64" t="s">
        <v>18</v>
      </c>
      <c r="O2894" s="66"/>
      <c r="P2894" s="66"/>
      <c r="T2894" s="66"/>
      <c r="U2894" s="65" t="s">
        <v>99</v>
      </c>
      <c r="V2894" s="65" t="s">
        <v>14413</v>
      </c>
      <c r="W2894" s="66"/>
      <c r="Y2894" s="66"/>
      <c r="Z2894" s="66"/>
      <c r="AA2894" s="65" t="s">
        <v>14382</v>
      </c>
      <c r="AQ2894" s="64">
        <v>303.6</v>
      </c>
      <c r="AV2894" s="66"/>
      <c r="AW2894" s="66"/>
      <c r="AX2894" s="66"/>
      <c r="AY2894" s="67" t="s">
        <v>17291</v>
      </c>
      <c r="BE2894" s="66"/>
    </row>
    <row r="2895" spans="1:58">
      <c r="A2895" s="9" t="str">
        <f t="shared" si="141"/>
        <v>2026-01</v>
      </c>
      <c r="B2895" s="9" t="str">
        <f>_xlfn.XLOOKUP(I2895,过机服务商重量差!A:A,过机服务商重量差!G:G)</f>
        <v>玉麒麟</v>
      </c>
      <c r="C2895" s="9" t="str">
        <f>IF(N2895="FBA","主营产品",IF(N2895="专线","专线",LOOKUP(1,0/((G2895&gt;=提成标准!D:D)*(G2895&lt;提成标准!E:E)),提成标准!C:C)))</f>
        <v>快递大货</v>
      </c>
      <c r="D2895" s="9">
        <f t="shared" si="142"/>
        <v>59</v>
      </c>
      <c r="E2895" s="9">
        <f>_xlfn.XLOOKUP(C2895,提成标准!C:C,提成标准!H:H,"")</f>
        <v>0.1</v>
      </c>
      <c r="F2895" s="9">
        <f t="shared" si="143"/>
        <v>5.9</v>
      </c>
      <c r="G2895" s="9">
        <f>_xlfn.XLOOKUP(I2895,过机服务商重量差!A:A,过机服务商重量差!L:L)</f>
        <v>59</v>
      </c>
      <c r="H2895" s="9" t="str">
        <f ca="1">IFERROR(LOOKUP(1,0/((B2895=名单!B:B)*(VALUE(AY2895)&gt;=名单!E:E)*(VALUE(AY2895)&lt;=名单!G:G)*(AA2895="正常走货")),名单!H:H),"否")</f>
        <v>否</v>
      </c>
      <c r="I2895" s="64" t="s">
        <v>8715</v>
      </c>
      <c r="J2895" s="64" t="s">
        <v>8717</v>
      </c>
      <c r="L2895" s="65" t="s">
        <v>17</v>
      </c>
      <c r="N2895" s="64" t="s">
        <v>18</v>
      </c>
      <c r="O2895" s="66"/>
      <c r="P2895" s="66"/>
      <c r="T2895" s="66"/>
      <c r="U2895" s="65" t="s">
        <v>99</v>
      </c>
      <c r="V2895" s="65" t="s">
        <v>14413</v>
      </c>
      <c r="W2895" s="66"/>
      <c r="Y2895" s="66"/>
      <c r="Z2895" s="66"/>
      <c r="AA2895" s="65" t="s">
        <v>14382</v>
      </c>
      <c r="AQ2895" s="64">
        <v>691.1</v>
      </c>
      <c r="AU2895" s="66"/>
      <c r="AV2895" s="66"/>
      <c r="AW2895" s="66"/>
      <c r="AX2895" s="66"/>
      <c r="AY2895" s="67" t="s">
        <v>17292</v>
      </c>
      <c r="BE2895" s="66"/>
    </row>
    <row r="2896" spans="1:58">
      <c r="A2896" s="9" t="str">
        <f t="shared" si="141"/>
        <v>2026-01</v>
      </c>
      <c r="B2896" s="9" t="str">
        <f>_xlfn.XLOOKUP(I2896,过机服务商重量差!A:A,过机服务商重量差!G:G)</f>
        <v>玉麒麟</v>
      </c>
      <c r="C2896" s="9" t="str">
        <f>IF(N2896="FBA","主营产品",IF(N2896="专线","专线",LOOKUP(1,0/((G2896&gt;=提成标准!D:D)*(G2896&lt;提成标准!E:E)),提成标准!C:C)))</f>
        <v>快递大货</v>
      </c>
      <c r="D2896" s="9">
        <f t="shared" si="142"/>
        <v>38</v>
      </c>
      <c r="E2896" s="9">
        <f>_xlfn.XLOOKUP(C2896,提成标准!C:C,提成标准!H:H,"")</f>
        <v>0.1</v>
      </c>
      <c r="F2896" s="9">
        <f t="shared" si="143"/>
        <v>3.8</v>
      </c>
      <c r="G2896" s="9">
        <f>_xlfn.XLOOKUP(I2896,过机服务商重量差!A:A,过机服务商重量差!L:L)</f>
        <v>38</v>
      </c>
      <c r="H2896" s="9" t="str">
        <f ca="1">IFERROR(LOOKUP(1,0/((B2896=名单!B:B)*(VALUE(AY2896)&gt;=名单!E:E)*(VALUE(AY2896)&lt;=名单!G:G)*(AA2896="正常走货")),名单!H:H),"否")</f>
        <v>否</v>
      </c>
      <c r="I2896" s="64" t="s">
        <v>8718</v>
      </c>
      <c r="J2896" s="64" t="s">
        <v>8720</v>
      </c>
      <c r="L2896" s="65" t="s">
        <v>17</v>
      </c>
      <c r="N2896" s="64" t="s">
        <v>18</v>
      </c>
      <c r="O2896" s="66"/>
      <c r="P2896" s="66"/>
      <c r="T2896" s="66"/>
      <c r="U2896" s="65" t="s">
        <v>99</v>
      </c>
      <c r="V2896" s="65" t="s">
        <v>14413</v>
      </c>
      <c r="W2896" s="66"/>
      <c r="Y2896" s="66"/>
      <c r="Z2896" s="66"/>
      <c r="AA2896" s="65" t="s">
        <v>14382</v>
      </c>
      <c r="AQ2896" s="64">
        <v>190.6</v>
      </c>
      <c r="AU2896" s="66"/>
      <c r="AV2896" s="66"/>
      <c r="AW2896" s="66"/>
      <c r="AX2896" s="66"/>
      <c r="AY2896" s="67" t="s">
        <v>17293</v>
      </c>
      <c r="BE2896" s="66"/>
    </row>
    <row r="2897" spans="1:58">
      <c r="A2897" s="9" t="str">
        <f t="shared" si="141"/>
        <v>2026-01</v>
      </c>
      <c r="B2897" s="9" t="str">
        <f>_xlfn.XLOOKUP(I2897,过机服务商重量差!A:A,过机服务商重量差!G:G)</f>
        <v>小旋风</v>
      </c>
      <c r="C2897" s="9" t="str">
        <f>IF(N2897="FBA","主营产品",IF(N2897="专线","专线",LOOKUP(1,0/((G2897&gt;=提成标准!D:D)*(G2897&lt;提成标准!E:E)),提成标准!C:C)))</f>
        <v>快递大货</v>
      </c>
      <c r="D2897" s="9">
        <f t="shared" si="142"/>
        <v>90</v>
      </c>
      <c r="E2897" s="9">
        <f>_xlfn.XLOOKUP(C2897,提成标准!C:C,提成标准!H:H,"")</f>
        <v>0.1</v>
      </c>
      <c r="F2897" s="9">
        <f t="shared" si="143"/>
        <v>9</v>
      </c>
      <c r="G2897" s="9">
        <f>_xlfn.XLOOKUP(I2897,过机服务商重量差!A:A,过机服务商重量差!L:L)</f>
        <v>90</v>
      </c>
      <c r="H2897" s="9" t="str">
        <f ca="1">IFERROR(LOOKUP(1,0/((B2897=名单!B:B)*(VALUE(AY2897)&gt;=名单!E:E)*(VALUE(AY2897)&lt;=名单!G:G)*(AA2897="正常走货")),名单!H:H),"否")</f>
        <v>否</v>
      </c>
      <c r="I2897" s="64" t="s">
        <v>8721</v>
      </c>
      <c r="J2897" s="64" t="s">
        <v>8723</v>
      </c>
      <c r="L2897" s="65" t="s">
        <v>3059</v>
      </c>
      <c r="N2897" s="64" t="s">
        <v>18</v>
      </c>
      <c r="O2897" s="66"/>
      <c r="P2897" s="66"/>
      <c r="T2897" s="66"/>
      <c r="U2897" s="65" t="s">
        <v>421</v>
      </c>
      <c r="V2897" s="65" t="s">
        <v>14385</v>
      </c>
      <c r="W2897" s="66"/>
      <c r="Y2897" s="66"/>
      <c r="Z2897" s="66"/>
      <c r="AA2897" s="65" t="s">
        <v>14382</v>
      </c>
      <c r="AQ2897" s="64">
        <v>450</v>
      </c>
      <c r="AU2897" s="66"/>
      <c r="AV2897" s="66"/>
      <c r="AW2897" s="66"/>
      <c r="AX2897" s="66"/>
      <c r="AY2897" s="67" t="s">
        <v>17294</v>
      </c>
      <c r="BE2897" s="66"/>
    </row>
    <row r="2898" spans="1:58">
      <c r="A2898" s="9" t="str">
        <f t="shared" si="141"/>
        <v>2026-01</v>
      </c>
      <c r="B2898" s="9" t="str">
        <f>_xlfn.XLOOKUP(I2898,过机服务商重量差!A:A,过机服务商重量差!G:G)</f>
        <v>小旋风</v>
      </c>
      <c r="C2898" s="9" t="str">
        <f>IF(N2898="FBA","主营产品",IF(N2898="专线","专线",LOOKUP(1,0/((G2898&gt;=提成标准!D:D)*(G2898&lt;提成标准!E:E)),提成标准!C:C)))</f>
        <v>快递大货</v>
      </c>
      <c r="D2898" s="9">
        <f t="shared" si="142"/>
        <v>22</v>
      </c>
      <c r="E2898" s="9">
        <f>_xlfn.XLOOKUP(C2898,提成标准!C:C,提成标准!H:H,"")</f>
        <v>0.1</v>
      </c>
      <c r="F2898" s="9">
        <f t="shared" si="143"/>
        <v>2.2</v>
      </c>
      <c r="G2898" s="9">
        <f>_xlfn.XLOOKUP(I2898,过机服务商重量差!A:A,过机服务商重量差!L:L)</f>
        <v>22</v>
      </c>
      <c r="H2898" s="9" t="str">
        <f ca="1">IFERROR(LOOKUP(1,0/((B2898=名单!B:B)*(VALUE(AY2898)&gt;=名单!E:E)*(VALUE(AY2898)&lt;=名单!G:G)*(AA2898="正常走货")),名单!H:H),"否")</f>
        <v>否</v>
      </c>
      <c r="I2898" s="64" t="s">
        <v>8724</v>
      </c>
      <c r="J2898" s="64" t="s">
        <v>8726</v>
      </c>
      <c r="L2898" s="65" t="s">
        <v>78</v>
      </c>
      <c r="N2898" s="64" t="s">
        <v>18</v>
      </c>
      <c r="O2898" s="66"/>
      <c r="P2898" s="66"/>
      <c r="T2898" s="66"/>
      <c r="U2898" s="65" t="s">
        <v>187</v>
      </c>
      <c r="V2898" s="65" t="s">
        <v>14413</v>
      </c>
      <c r="W2898" s="66"/>
      <c r="Y2898" s="66"/>
      <c r="Z2898" s="66"/>
      <c r="AA2898" s="65" t="s">
        <v>14382</v>
      </c>
      <c r="AQ2898" s="64">
        <v>59.4</v>
      </c>
      <c r="AU2898" s="66"/>
      <c r="AV2898" s="66"/>
      <c r="AW2898" s="66"/>
      <c r="AX2898" s="66"/>
      <c r="AY2898" s="67" t="s">
        <v>17295</v>
      </c>
      <c r="BE2898" s="66"/>
    </row>
    <row r="2899" spans="1:58">
      <c r="A2899" s="9" t="str">
        <f t="shared" si="141"/>
        <v>2026-01</v>
      </c>
      <c r="B2899" s="9" t="str">
        <f>_xlfn.XLOOKUP(I2899,过机服务商重量差!A:A,过机服务商重量差!G:G)</f>
        <v>玉麒麟</v>
      </c>
      <c r="C2899" s="9" t="str">
        <f>IF(N2899="FBA","主营产品",IF(N2899="专线","专线",LOOKUP(1,0/((G2899&gt;=提成标准!D:D)*(G2899&lt;提成标准!E:E)),提成标准!C:C)))</f>
        <v>快递大货</v>
      </c>
      <c r="D2899" s="9">
        <f t="shared" si="142"/>
        <v>38</v>
      </c>
      <c r="E2899" s="9">
        <f>_xlfn.XLOOKUP(C2899,提成标准!C:C,提成标准!H:H,"")</f>
        <v>0.1</v>
      </c>
      <c r="F2899" s="9">
        <f t="shared" si="143"/>
        <v>3.8</v>
      </c>
      <c r="G2899" s="9">
        <f>_xlfn.XLOOKUP(I2899,过机服务商重量差!A:A,过机服务商重量差!L:L)</f>
        <v>38</v>
      </c>
      <c r="H2899" s="9" t="str">
        <f ca="1">IFERROR(LOOKUP(1,0/((B2899=名单!B:B)*(VALUE(AY2899)&gt;=名单!E:E)*(VALUE(AY2899)&lt;=名单!G:G)*(AA2899="正常走货")),名单!H:H),"否")</f>
        <v>否</v>
      </c>
      <c r="I2899" s="64" t="s">
        <v>8727</v>
      </c>
      <c r="J2899" s="64" t="s">
        <v>8729</v>
      </c>
      <c r="L2899" s="65" t="s">
        <v>17</v>
      </c>
      <c r="N2899" s="64" t="s">
        <v>18</v>
      </c>
      <c r="O2899" s="66"/>
      <c r="P2899" s="66"/>
      <c r="T2899" s="66"/>
      <c r="U2899" s="65" t="s">
        <v>99</v>
      </c>
      <c r="V2899" s="65" t="s">
        <v>14413</v>
      </c>
      <c r="W2899" s="66"/>
      <c r="Y2899" s="66"/>
      <c r="Z2899" s="66"/>
      <c r="AA2899" s="65" t="s">
        <v>14382</v>
      </c>
      <c r="AQ2899" s="64">
        <v>355.6</v>
      </c>
      <c r="AU2899" s="66"/>
      <c r="AV2899" s="66"/>
      <c r="AW2899" s="66"/>
      <c r="AX2899" s="66"/>
      <c r="AY2899" s="67" t="s">
        <v>17296</v>
      </c>
      <c r="BE2899" s="66"/>
    </row>
    <row r="2900" spans="1:58">
      <c r="A2900" s="9" t="str">
        <f t="shared" si="141"/>
        <v>2026-01</v>
      </c>
      <c r="B2900" s="9" t="str">
        <f>_xlfn.XLOOKUP(I2900,过机服务商重量差!A:A,过机服务商重量差!G:G)</f>
        <v>玉麒麟</v>
      </c>
      <c r="C2900" s="9" t="str">
        <f>IF(N2900="FBA","主营产品",IF(N2900="专线","专线",LOOKUP(1,0/((G2900&gt;=提成标准!D:D)*(G2900&lt;提成标准!E:E)),提成标准!C:C)))</f>
        <v>快递小货</v>
      </c>
      <c r="D2900" s="9">
        <f t="shared" si="142"/>
        <v>1</v>
      </c>
      <c r="E2900" s="9">
        <f>_xlfn.XLOOKUP(C2900,提成标准!C:C,提成标准!H:H,"")</f>
        <v>2</v>
      </c>
      <c r="F2900" s="9">
        <f t="shared" si="143"/>
        <v>2</v>
      </c>
      <c r="G2900" s="9">
        <f>_xlfn.XLOOKUP(I2900,过机服务商重量差!A:A,过机服务商重量差!L:L)</f>
        <v>0.5</v>
      </c>
      <c r="H2900" s="9" t="str">
        <f ca="1">IFERROR(LOOKUP(1,0/((B2900=名单!B:B)*(VALUE(AY2900)&gt;=名单!E:E)*(VALUE(AY2900)&lt;=名单!G:G)*(AA2900="正常走货")),名单!H:H),"否")</f>
        <v>否</v>
      </c>
      <c r="I2900" s="64" t="s">
        <v>8730</v>
      </c>
      <c r="J2900" s="64" t="s">
        <v>8732</v>
      </c>
      <c r="L2900" s="64" t="s">
        <v>17</v>
      </c>
      <c r="N2900" s="64" t="s">
        <v>18</v>
      </c>
      <c r="O2900" s="66"/>
      <c r="P2900" s="66"/>
      <c r="T2900" s="66"/>
      <c r="U2900" s="65" t="s">
        <v>191</v>
      </c>
      <c r="V2900" s="65" t="s">
        <v>14413</v>
      </c>
      <c r="W2900" s="66"/>
      <c r="Y2900" s="66"/>
      <c r="Z2900" s="66"/>
      <c r="AA2900" s="65" t="s">
        <v>14382</v>
      </c>
      <c r="AQ2900" s="64">
        <v>96.4</v>
      </c>
      <c r="AU2900" s="66"/>
      <c r="AV2900" s="66"/>
      <c r="AX2900" s="66"/>
      <c r="AY2900" s="67" t="s">
        <v>17297</v>
      </c>
      <c r="BE2900" s="66"/>
    </row>
    <row r="2901" spans="1:58">
      <c r="A2901" s="9" t="str">
        <f t="shared" si="141"/>
        <v>2026-01</v>
      </c>
      <c r="B2901" s="9" t="str">
        <f>_xlfn.XLOOKUP(I2901,过机服务商重量差!A:A,过机服务商重量差!G:G)</f>
        <v>玉麒麟</v>
      </c>
      <c r="C2901" s="9" t="str">
        <f>IF(N2901="FBA","主营产品",IF(N2901="专线","专线",LOOKUP(1,0/((G2901&gt;=提成标准!D:D)*(G2901&lt;提成标准!E:E)),提成标准!C:C)))</f>
        <v>快递大货</v>
      </c>
      <c r="D2901" s="9">
        <f t="shared" si="142"/>
        <v>59</v>
      </c>
      <c r="E2901" s="9">
        <f>_xlfn.XLOOKUP(C2901,提成标准!C:C,提成标准!H:H,"")</f>
        <v>0.1</v>
      </c>
      <c r="F2901" s="9">
        <f t="shared" si="143"/>
        <v>5.9</v>
      </c>
      <c r="G2901" s="9">
        <f>_xlfn.XLOOKUP(I2901,过机服务商重量差!A:A,过机服务商重量差!L:L)</f>
        <v>59</v>
      </c>
      <c r="H2901" s="9" t="str">
        <f ca="1">IFERROR(LOOKUP(1,0/((B2901=名单!B:B)*(VALUE(AY2901)&gt;=名单!E:E)*(VALUE(AY2901)&lt;=名单!G:G)*(AA2901="正常走货")),名单!H:H),"否")</f>
        <v>否</v>
      </c>
      <c r="I2901" s="64" t="s">
        <v>8733</v>
      </c>
      <c r="J2901" s="64" t="s">
        <v>8735</v>
      </c>
      <c r="L2901" s="65" t="s">
        <v>17</v>
      </c>
      <c r="N2901" s="64" t="s">
        <v>18</v>
      </c>
      <c r="O2901" s="66"/>
      <c r="P2901" s="66"/>
      <c r="T2901" s="66"/>
      <c r="U2901" s="65" t="s">
        <v>99</v>
      </c>
      <c r="V2901" s="65" t="s">
        <v>14413</v>
      </c>
      <c r="W2901" s="66"/>
      <c r="Y2901" s="66"/>
      <c r="Z2901" s="66"/>
      <c r="AA2901" s="65" t="s">
        <v>14382</v>
      </c>
      <c r="AQ2901" s="64">
        <v>691.1</v>
      </c>
      <c r="AV2901" s="66"/>
      <c r="AX2901" s="66"/>
      <c r="AY2901" s="67" t="s">
        <v>17298</v>
      </c>
      <c r="BC2901" s="66"/>
      <c r="BE2901" s="66"/>
      <c r="BF2901" s="66"/>
    </row>
    <row r="2902" spans="1:58">
      <c r="A2902" s="9" t="str">
        <f t="shared" si="141"/>
        <v>2026-01</v>
      </c>
      <c r="B2902" s="9" t="str">
        <f>_xlfn.XLOOKUP(I2902,过机服务商重量差!A:A,过机服务商重量差!G:G)</f>
        <v>玉麒麟</v>
      </c>
      <c r="C2902" s="9" t="str">
        <f>IF(N2902="FBA","主营产品",IF(N2902="专线","专线",LOOKUP(1,0/((G2902&gt;=提成标准!D:D)*(G2902&lt;提成标准!E:E)),提成标准!C:C)))</f>
        <v>快递大货</v>
      </c>
      <c r="D2902" s="9">
        <f t="shared" si="142"/>
        <v>38</v>
      </c>
      <c r="E2902" s="9">
        <f>_xlfn.XLOOKUP(C2902,提成标准!C:C,提成标准!H:H,"")</f>
        <v>0.1</v>
      </c>
      <c r="F2902" s="9">
        <f t="shared" si="143"/>
        <v>3.8</v>
      </c>
      <c r="G2902" s="9">
        <f>_xlfn.XLOOKUP(I2902,过机服务商重量差!A:A,过机服务商重量差!L:L)</f>
        <v>38</v>
      </c>
      <c r="H2902" s="9" t="str">
        <f ca="1">IFERROR(LOOKUP(1,0/((B2902=名单!B:B)*(VALUE(AY2902)&gt;=名单!E:E)*(VALUE(AY2902)&lt;=名单!G:G)*(AA2902="正常走货")),名单!H:H),"否")</f>
        <v>否</v>
      </c>
      <c r="I2902" s="64" t="s">
        <v>8736</v>
      </c>
      <c r="J2902" s="64" t="s">
        <v>8738</v>
      </c>
      <c r="L2902" s="65" t="s">
        <v>17</v>
      </c>
      <c r="N2902" s="64" t="s">
        <v>18</v>
      </c>
      <c r="O2902" s="66"/>
      <c r="P2902" s="66"/>
      <c r="T2902" s="66"/>
      <c r="U2902" s="65" t="s">
        <v>99</v>
      </c>
      <c r="V2902" s="65" t="s">
        <v>14413</v>
      </c>
      <c r="W2902" s="66"/>
      <c r="Y2902" s="66"/>
      <c r="Z2902" s="66"/>
      <c r="AA2902" s="65" t="s">
        <v>14382</v>
      </c>
      <c r="AQ2902" s="64">
        <v>355.6</v>
      </c>
      <c r="AU2902" s="66"/>
      <c r="AV2902" s="66"/>
      <c r="AW2902" s="66"/>
      <c r="AX2902" s="66"/>
      <c r="AY2902" s="67" t="s">
        <v>17299</v>
      </c>
      <c r="BE2902" s="66"/>
    </row>
    <row r="2903" spans="1:58">
      <c r="A2903" s="9" t="str">
        <f t="shared" si="141"/>
        <v>2026-01</v>
      </c>
      <c r="B2903" s="9" t="str">
        <f>_xlfn.XLOOKUP(I2903,过机服务商重量差!A:A,过机服务商重量差!G:G)</f>
        <v>无崖子</v>
      </c>
      <c r="C2903" s="9" t="str">
        <f>IF(N2903="FBA","主营产品",IF(N2903="专线","专线",LOOKUP(1,0/((G2903&gt;=提成标准!D:D)*(G2903&lt;提成标准!E:E)),提成标准!C:C)))</f>
        <v>快递大货</v>
      </c>
      <c r="D2903" s="9">
        <f t="shared" si="142"/>
        <v>31</v>
      </c>
      <c r="E2903" s="9">
        <f>_xlfn.XLOOKUP(C2903,提成标准!C:C,提成标准!H:H,"")</f>
        <v>0.1</v>
      </c>
      <c r="F2903" s="9">
        <f t="shared" si="143"/>
        <v>3.1</v>
      </c>
      <c r="G2903" s="9">
        <f>_xlfn.XLOOKUP(I2903,过机服务商重量差!A:A,过机服务商重量差!L:L)</f>
        <v>31</v>
      </c>
      <c r="H2903" s="9" t="str">
        <f ca="1">IFERROR(LOOKUP(1,0/((B2903=名单!B:B)*(VALUE(AY2903)&gt;=名单!E:E)*(VALUE(AY2903)&lt;=名单!G:G)*(AA2903="正常走货")),名单!H:H),"否")</f>
        <v>是</v>
      </c>
      <c r="I2903" s="64" t="s">
        <v>8739</v>
      </c>
      <c r="J2903" s="64" t="s">
        <v>8741</v>
      </c>
      <c r="L2903" s="65" t="s">
        <v>985</v>
      </c>
      <c r="N2903" s="65" t="s">
        <v>18</v>
      </c>
      <c r="O2903" s="66"/>
      <c r="P2903" s="66"/>
      <c r="T2903" s="66"/>
      <c r="U2903" s="65" t="s">
        <v>187</v>
      </c>
      <c r="V2903" s="65" t="s">
        <v>14413</v>
      </c>
      <c r="W2903" s="66"/>
      <c r="Y2903" s="66"/>
      <c r="Z2903" s="66"/>
      <c r="AA2903" s="65" t="s">
        <v>14382</v>
      </c>
      <c r="AQ2903" s="64">
        <v>269.43</v>
      </c>
      <c r="AU2903" s="66"/>
      <c r="AV2903" s="66"/>
      <c r="AW2903" s="66"/>
      <c r="AX2903" s="66"/>
      <c r="AY2903" s="67" t="s">
        <v>17300</v>
      </c>
      <c r="BE2903" s="66"/>
      <c r="BF2903" s="66"/>
    </row>
    <row r="2904" spans="1:58">
      <c r="A2904" s="9" t="str">
        <f t="shared" si="141"/>
        <v>2026-01</v>
      </c>
      <c r="B2904" s="9" t="str">
        <f>_xlfn.XLOOKUP(I2904,过机服务商重量差!A:A,过机服务商重量差!G:G)</f>
        <v>玉麒麟</v>
      </c>
      <c r="C2904" s="9" t="str">
        <f>IF(N2904="FBA","主营产品",IF(N2904="专线","专线",LOOKUP(1,0/((G2904&gt;=提成标准!D:D)*(G2904&lt;提成标准!E:E)),提成标准!C:C)))</f>
        <v>快递大货</v>
      </c>
      <c r="D2904" s="9">
        <f t="shared" si="142"/>
        <v>53</v>
      </c>
      <c r="E2904" s="9">
        <f>_xlfn.XLOOKUP(C2904,提成标准!C:C,提成标准!H:H,"")</f>
        <v>0.1</v>
      </c>
      <c r="F2904" s="9">
        <f t="shared" si="143"/>
        <v>5.3</v>
      </c>
      <c r="G2904" s="9">
        <f>_xlfn.XLOOKUP(I2904,过机服务商重量差!A:A,过机服务商重量差!L:L)</f>
        <v>53</v>
      </c>
      <c r="H2904" s="9" t="str">
        <f ca="1">IFERROR(LOOKUP(1,0/((B2904=名单!B:B)*(VALUE(AY2904)&gt;=名单!E:E)*(VALUE(AY2904)&lt;=名单!G:G)*(AA2904="正常走货")),名单!H:H),"否")</f>
        <v>否</v>
      </c>
      <c r="I2904" s="64" t="s">
        <v>8742</v>
      </c>
      <c r="J2904" s="64" t="s">
        <v>8744</v>
      </c>
      <c r="L2904" s="65" t="s">
        <v>24</v>
      </c>
      <c r="N2904" s="64" t="s">
        <v>18</v>
      </c>
      <c r="O2904" s="66"/>
      <c r="P2904" s="66"/>
      <c r="T2904" s="66"/>
      <c r="U2904" s="65" t="s">
        <v>130</v>
      </c>
      <c r="V2904" s="65" t="s">
        <v>14422</v>
      </c>
      <c r="W2904" s="66"/>
      <c r="Y2904" s="66"/>
      <c r="Z2904" s="66"/>
      <c r="AA2904" s="65" t="s">
        <v>14382</v>
      </c>
      <c r="AQ2904" s="64">
        <v>300.5</v>
      </c>
      <c r="AU2904" s="66"/>
      <c r="AV2904" s="66"/>
      <c r="AW2904" s="66"/>
      <c r="AX2904" s="66"/>
      <c r="AY2904" s="67" t="s">
        <v>17301</v>
      </c>
      <c r="BE2904" s="66"/>
      <c r="BF2904" s="66"/>
    </row>
    <row r="2905" spans="1:58">
      <c r="A2905" s="9" t="str">
        <f t="shared" si="141"/>
        <v>2026-01</v>
      </c>
      <c r="B2905" s="9" t="str">
        <f>_xlfn.XLOOKUP(I2905,过机服务商重量差!A:A,过机服务商重量差!G:G)</f>
        <v>帅时莹</v>
      </c>
      <c r="C2905" s="9" t="str">
        <f>IF(N2905="FBA","主营产品",IF(N2905="专线","专线",LOOKUP(1,0/((G2905&gt;=提成标准!D:D)*(G2905&lt;提成标准!E:E)),提成标准!C:C)))</f>
        <v>快递大货</v>
      </c>
      <c r="D2905" s="9">
        <f t="shared" si="142"/>
        <v>39</v>
      </c>
      <c r="E2905" s="9">
        <f>_xlfn.XLOOKUP(C2905,提成标准!C:C,提成标准!H:H,"")</f>
        <v>0.1</v>
      </c>
      <c r="F2905" s="9">
        <f t="shared" si="143"/>
        <v>3.9</v>
      </c>
      <c r="G2905" s="9">
        <f>_xlfn.XLOOKUP(I2905,过机服务商重量差!A:A,过机服务商重量差!L:L)</f>
        <v>39</v>
      </c>
      <c r="H2905" s="9" t="str">
        <f ca="1">IFERROR(LOOKUP(1,0/((B2905=名单!B:B)*(VALUE(AY2905)&gt;=名单!E:E)*(VALUE(AY2905)&lt;=名单!G:G)*(AA2905="正常走货")),名单!H:H),"否")</f>
        <v>否</v>
      </c>
      <c r="I2905" s="64" t="s">
        <v>8745</v>
      </c>
      <c r="J2905" s="64" t="s">
        <v>8747</v>
      </c>
      <c r="L2905" s="65" t="s">
        <v>738</v>
      </c>
      <c r="N2905" s="64" t="s">
        <v>18</v>
      </c>
      <c r="O2905" s="66"/>
      <c r="P2905" s="66"/>
      <c r="T2905" s="66"/>
      <c r="U2905" s="65" t="s">
        <v>130</v>
      </c>
      <c r="V2905" s="65" t="s">
        <v>14422</v>
      </c>
      <c r="W2905" s="66"/>
      <c r="Y2905" s="66"/>
      <c r="Z2905" s="66"/>
      <c r="AA2905" s="65" t="s">
        <v>14382</v>
      </c>
      <c r="AQ2905" s="64">
        <v>189.2</v>
      </c>
      <c r="AV2905" s="66"/>
      <c r="AX2905" s="66"/>
      <c r="AY2905" s="67" t="s">
        <v>17302</v>
      </c>
    </row>
    <row r="2906" spans="1:58">
      <c r="A2906" s="9" t="str">
        <f t="shared" si="141"/>
        <v>2026-01</v>
      </c>
      <c r="B2906" s="9" t="str">
        <f>_xlfn.XLOOKUP(I2906,过机服务商重量差!A:A,过机服务商重量差!G:G)</f>
        <v>玉麒麟</v>
      </c>
      <c r="C2906" s="9" t="str">
        <f>IF(N2906="FBA","主营产品",IF(N2906="专线","专线",LOOKUP(1,0/((G2906&gt;=提成标准!D:D)*(G2906&lt;提成标准!E:E)),提成标准!C:C)))</f>
        <v>快递小货</v>
      </c>
      <c r="D2906" s="9">
        <f t="shared" si="142"/>
        <v>1</v>
      </c>
      <c r="E2906" s="9">
        <f>_xlfn.XLOOKUP(C2906,提成标准!C:C,提成标准!H:H,"")</f>
        <v>2</v>
      </c>
      <c r="F2906" s="9">
        <f t="shared" si="143"/>
        <v>2</v>
      </c>
      <c r="G2906" s="9">
        <f>_xlfn.XLOOKUP(I2906,过机服务商重量差!A:A,过机服务商重量差!L:L)</f>
        <v>16</v>
      </c>
      <c r="H2906" s="9" t="str">
        <f ca="1">IFERROR(LOOKUP(1,0/((B2906=名单!B:B)*(VALUE(AY2906)&gt;=名单!E:E)*(VALUE(AY2906)&lt;=名单!G:G)*(AA2906="正常走货")),名单!H:H),"否")</f>
        <v>否</v>
      </c>
      <c r="I2906" s="64" t="s">
        <v>8748</v>
      </c>
      <c r="J2906" s="64" t="s">
        <v>8750</v>
      </c>
      <c r="L2906" s="65" t="s">
        <v>17</v>
      </c>
      <c r="N2906" s="64" t="s">
        <v>18</v>
      </c>
      <c r="O2906" s="66"/>
      <c r="P2906" s="66"/>
      <c r="T2906" s="66"/>
      <c r="U2906" s="65" t="s">
        <v>408</v>
      </c>
      <c r="V2906" s="64" t="s">
        <v>14381</v>
      </c>
      <c r="W2906" s="66"/>
      <c r="Y2906" s="66"/>
      <c r="Z2906" s="66"/>
      <c r="AA2906" s="65" t="s">
        <v>14382</v>
      </c>
      <c r="AQ2906" s="64">
        <v>101.5</v>
      </c>
      <c r="AU2906" s="66"/>
      <c r="AV2906" s="66"/>
      <c r="AW2906" s="66"/>
      <c r="AX2906" s="66"/>
      <c r="AY2906" s="67" t="s">
        <v>17303</v>
      </c>
      <c r="BE2906" s="66"/>
    </row>
    <row r="2907" spans="1:58">
      <c r="A2907" s="9" t="str">
        <f t="shared" si="141"/>
        <v>2026-01</v>
      </c>
      <c r="B2907" s="9" t="str">
        <f>_xlfn.XLOOKUP(I2907,过机服务商重量差!A:A,过机服务商重量差!G:G)</f>
        <v>玉麒麟</v>
      </c>
      <c r="C2907" s="9" t="str">
        <f>IF(N2907="FBA","主营产品",IF(N2907="专线","专线",LOOKUP(1,0/((G2907&gt;=提成标准!D:D)*(G2907&lt;提成标准!E:E)),提成标准!C:C)))</f>
        <v>快递小货</v>
      </c>
      <c r="D2907" s="9">
        <f t="shared" si="142"/>
        <v>1</v>
      </c>
      <c r="E2907" s="9">
        <f>_xlfn.XLOOKUP(C2907,提成标准!C:C,提成标准!H:H,"")</f>
        <v>2</v>
      </c>
      <c r="F2907" s="9">
        <f t="shared" si="143"/>
        <v>2</v>
      </c>
      <c r="G2907" s="9">
        <f>_xlfn.XLOOKUP(I2907,过机服务商重量差!A:A,过机服务商重量差!L:L)</f>
        <v>1</v>
      </c>
      <c r="H2907" s="9" t="str">
        <f ca="1">IFERROR(LOOKUP(1,0/((B2907=名单!B:B)*(VALUE(AY2907)&gt;=名单!E:E)*(VALUE(AY2907)&lt;=名单!G:G)*(AA2907="正常走货")),名单!H:H),"否")</f>
        <v>否</v>
      </c>
      <c r="I2907" s="64" t="s">
        <v>8751</v>
      </c>
      <c r="J2907" s="64" t="s">
        <v>8753</v>
      </c>
      <c r="L2907" s="65" t="s">
        <v>17</v>
      </c>
      <c r="N2907" s="64" t="s">
        <v>18</v>
      </c>
      <c r="O2907" s="66"/>
      <c r="P2907" s="66"/>
      <c r="T2907" s="66"/>
      <c r="U2907" s="65" t="s">
        <v>152</v>
      </c>
      <c r="V2907" s="65" t="s">
        <v>14385</v>
      </c>
      <c r="W2907" s="66"/>
      <c r="Y2907" s="66"/>
      <c r="Z2907" s="66"/>
      <c r="AA2907" s="65" t="s">
        <v>14382</v>
      </c>
      <c r="AQ2907" s="64">
        <v>-40</v>
      </c>
      <c r="AV2907" s="66"/>
      <c r="AX2907" s="66"/>
      <c r="AY2907" s="67" t="s">
        <v>17304</v>
      </c>
      <c r="BE2907" s="66"/>
    </row>
    <row r="2908" spans="1:58">
      <c r="A2908" s="9" t="str">
        <f t="shared" si="141"/>
        <v>2026-01</v>
      </c>
      <c r="B2908" s="9" t="str">
        <f>_xlfn.XLOOKUP(I2908,过机服务商重量差!A:A,过机服务商重量差!G:G)</f>
        <v>玉麒麟</v>
      </c>
      <c r="C2908" s="9" t="str">
        <f>IF(N2908="FBA","主营产品",IF(N2908="专线","专线",LOOKUP(1,0/((G2908&gt;=提成标准!D:D)*(G2908&lt;提成标准!E:E)),提成标准!C:C)))</f>
        <v>快递小货</v>
      </c>
      <c r="D2908" s="9">
        <f t="shared" si="142"/>
        <v>1</v>
      </c>
      <c r="E2908" s="9">
        <f>_xlfn.XLOOKUP(C2908,提成标准!C:C,提成标准!H:H,"")</f>
        <v>2</v>
      </c>
      <c r="F2908" s="9">
        <f t="shared" si="143"/>
        <v>2</v>
      </c>
      <c r="G2908" s="9">
        <f>_xlfn.XLOOKUP(I2908,过机服务商重量差!A:A,过机服务商重量差!L:L)</f>
        <v>14.5</v>
      </c>
      <c r="H2908" s="9" t="str">
        <f ca="1">IFERROR(LOOKUP(1,0/((B2908=名单!B:B)*(VALUE(AY2908)&gt;=名单!E:E)*(VALUE(AY2908)&lt;=名单!G:G)*(AA2908="正常走货")),名单!H:H),"否")</f>
        <v>否</v>
      </c>
      <c r="I2908" s="64" t="s">
        <v>8754</v>
      </c>
      <c r="J2908" s="64" t="s">
        <v>8756</v>
      </c>
      <c r="L2908" s="64" t="s">
        <v>17</v>
      </c>
      <c r="N2908" s="64" t="s">
        <v>18</v>
      </c>
      <c r="O2908" s="66"/>
      <c r="P2908" s="66"/>
      <c r="T2908" s="66"/>
      <c r="U2908" s="65" t="s">
        <v>279</v>
      </c>
      <c r="V2908" s="64" t="s">
        <v>14410</v>
      </c>
      <c r="W2908" s="66"/>
      <c r="Y2908" s="66"/>
      <c r="Z2908" s="66"/>
      <c r="AA2908" s="65" t="s">
        <v>14382</v>
      </c>
      <c r="AQ2908" s="64">
        <v>55</v>
      </c>
      <c r="AU2908" s="66"/>
      <c r="AV2908" s="66"/>
      <c r="AX2908" s="66"/>
      <c r="AY2908" s="67" t="s">
        <v>17305</v>
      </c>
      <c r="BE2908" s="66"/>
    </row>
    <row r="2909" spans="1:58">
      <c r="A2909" s="9" t="str">
        <f t="shared" si="141"/>
        <v>2026-01</v>
      </c>
      <c r="B2909" s="9" t="str">
        <f>_xlfn.XLOOKUP(I2909,过机服务商重量差!A:A,过机服务商重量差!G:G)</f>
        <v>小旋风</v>
      </c>
      <c r="C2909" s="9" t="str">
        <f>IF(N2909="FBA","主营产品",IF(N2909="专线","专线",LOOKUP(1,0/((G2909&gt;=提成标准!D:D)*(G2909&lt;提成标准!E:E)),提成标准!C:C)))</f>
        <v>快递大货</v>
      </c>
      <c r="D2909" s="9">
        <f t="shared" si="142"/>
        <v>74</v>
      </c>
      <c r="E2909" s="9">
        <f>_xlfn.XLOOKUP(C2909,提成标准!C:C,提成标准!H:H,"")</f>
        <v>0.1</v>
      </c>
      <c r="F2909" s="9">
        <f t="shared" si="143"/>
        <v>7.4</v>
      </c>
      <c r="G2909" s="9">
        <f>_xlfn.XLOOKUP(I2909,过机服务商重量差!A:A,过机服务商重量差!L:L)</f>
        <v>74</v>
      </c>
      <c r="H2909" s="9" t="str">
        <f ca="1">IFERROR(LOOKUP(1,0/((B2909=名单!B:B)*(VALUE(AY2909)&gt;=名单!E:E)*(VALUE(AY2909)&lt;=名单!G:G)*(AA2909="正常走货")),名单!H:H),"否")</f>
        <v>否</v>
      </c>
      <c r="I2909" s="64" t="s">
        <v>8757</v>
      </c>
      <c r="J2909" s="64" t="s">
        <v>8759</v>
      </c>
      <c r="L2909" s="65" t="s">
        <v>453</v>
      </c>
      <c r="N2909" s="64" t="s">
        <v>18</v>
      </c>
      <c r="O2909" s="66"/>
      <c r="P2909" s="66"/>
      <c r="T2909" s="66"/>
      <c r="U2909" s="65" t="s">
        <v>442</v>
      </c>
      <c r="V2909" s="64" t="s">
        <v>14413</v>
      </c>
      <c r="W2909" s="66"/>
      <c r="Y2909" s="66"/>
      <c r="Z2909" s="66"/>
      <c r="AA2909" s="65" t="s">
        <v>14382</v>
      </c>
      <c r="AQ2909" s="64">
        <v>14.8</v>
      </c>
      <c r="AU2909" s="66"/>
      <c r="AV2909" s="66"/>
      <c r="AW2909" s="66"/>
      <c r="AX2909" s="66"/>
      <c r="AY2909" s="67" t="s">
        <v>17306</v>
      </c>
      <c r="BE2909" s="66"/>
    </row>
    <row r="2910" spans="1:58">
      <c r="A2910" s="9" t="str">
        <f t="shared" si="141"/>
        <v>2026-01</v>
      </c>
      <c r="B2910" s="9" t="str">
        <f>_xlfn.XLOOKUP(I2910,过机服务商重量差!A:A,过机服务商重量差!G:G)</f>
        <v>无崖子</v>
      </c>
      <c r="C2910" s="9" t="str">
        <f>IF(N2910="FBA","主营产品",IF(N2910="专线","专线",LOOKUP(1,0/((G2910&gt;=提成标准!D:D)*(G2910&lt;提成标准!E:E)),提成标准!C:C)))</f>
        <v>快递小货</v>
      </c>
      <c r="D2910" s="9">
        <f t="shared" si="142"/>
        <v>1</v>
      </c>
      <c r="E2910" s="9">
        <f>_xlfn.XLOOKUP(C2910,提成标准!C:C,提成标准!H:H,"")</f>
        <v>2</v>
      </c>
      <c r="F2910" s="9">
        <f t="shared" si="143"/>
        <v>2</v>
      </c>
      <c r="G2910" s="9">
        <f>_xlfn.XLOOKUP(I2910,过机服务商重量差!A:A,过机服务商重量差!L:L)</f>
        <v>5.4</v>
      </c>
      <c r="H2910" s="9" t="str">
        <f ca="1">IFERROR(LOOKUP(1,0/((B2910=名单!B:B)*(VALUE(AY2910)&gt;=名单!E:E)*(VALUE(AY2910)&lt;=名单!G:G)*(AA2910="正常走货")),名单!H:H),"否")</f>
        <v>是</v>
      </c>
      <c r="I2910" s="64" t="s">
        <v>8760</v>
      </c>
      <c r="J2910" s="64" t="s">
        <v>8762</v>
      </c>
      <c r="L2910" s="65" t="s">
        <v>590</v>
      </c>
      <c r="N2910" s="64" t="s">
        <v>18</v>
      </c>
      <c r="O2910" s="66"/>
      <c r="P2910" s="66"/>
      <c r="T2910" s="66"/>
      <c r="U2910" s="65" t="s">
        <v>442</v>
      </c>
      <c r="V2910" s="64" t="s">
        <v>14413</v>
      </c>
      <c r="W2910" s="66"/>
      <c r="Y2910" s="66"/>
      <c r="Z2910" s="66"/>
      <c r="AA2910" s="65" t="s">
        <v>14382</v>
      </c>
      <c r="AQ2910" s="64">
        <v>104.96</v>
      </c>
      <c r="AU2910" s="66"/>
      <c r="AV2910" s="66"/>
      <c r="AW2910" s="66"/>
      <c r="AX2910" s="66"/>
      <c r="AY2910" s="67" t="s">
        <v>17307</v>
      </c>
      <c r="BE2910" s="66"/>
    </row>
    <row r="2911" spans="1:58">
      <c r="A2911" s="9" t="str">
        <f t="shared" si="141"/>
        <v>2026-01</v>
      </c>
      <c r="B2911" s="9" t="str">
        <f>_xlfn.XLOOKUP(I2911,过机服务商重量差!A:A,过机服务商重量差!G:G)</f>
        <v>玉麒麟</v>
      </c>
      <c r="C2911" s="9" t="str">
        <f>IF(N2911="FBA","主营产品",IF(N2911="专线","专线",LOOKUP(1,0/((G2911&gt;=提成标准!D:D)*(G2911&lt;提成标准!E:E)),提成标准!C:C)))</f>
        <v>快递小货</v>
      </c>
      <c r="D2911" s="9">
        <f t="shared" si="142"/>
        <v>1</v>
      </c>
      <c r="E2911" s="9">
        <f>_xlfn.XLOOKUP(C2911,提成标准!C:C,提成标准!H:H,"")</f>
        <v>2</v>
      </c>
      <c r="F2911" s="9">
        <f t="shared" si="143"/>
        <v>2</v>
      </c>
      <c r="G2911" s="9">
        <f>_xlfn.XLOOKUP(I2911,过机服务商重量差!A:A,过机服务商重量差!L:L)</f>
        <v>0.5</v>
      </c>
      <c r="H2911" s="9" t="str">
        <f ca="1">IFERROR(LOOKUP(1,0/((B2911=名单!B:B)*(VALUE(AY2911)&gt;=名单!E:E)*(VALUE(AY2911)&lt;=名单!G:G)*(AA2911="正常走货")),名单!H:H),"否")</f>
        <v>否</v>
      </c>
      <c r="I2911" s="64" t="s">
        <v>8763</v>
      </c>
      <c r="J2911" s="64" t="s">
        <v>8765</v>
      </c>
      <c r="L2911" s="65" t="s">
        <v>17</v>
      </c>
      <c r="N2911" s="65" t="s">
        <v>18</v>
      </c>
      <c r="O2911" s="66"/>
      <c r="P2911" s="66"/>
      <c r="T2911" s="66"/>
      <c r="U2911" s="65" t="s">
        <v>540</v>
      </c>
      <c r="V2911" s="65" t="s">
        <v>14413</v>
      </c>
      <c r="W2911" s="66"/>
      <c r="Y2911" s="66"/>
      <c r="Z2911" s="66"/>
      <c r="AA2911" s="65" t="s">
        <v>14382</v>
      </c>
      <c r="AQ2911" s="64">
        <v>68.79</v>
      </c>
      <c r="AU2911" s="66"/>
      <c r="AV2911" s="66"/>
      <c r="AW2911" s="66"/>
      <c r="AX2911" s="66"/>
      <c r="AY2911" s="67" t="s">
        <v>17308</v>
      </c>
      <c r="BE2911" s="66"/>
    </row>
    <row r="2912" spans="1:58">
      <c r="A2912" s="9" t="str">
        <f t="shared" si="141"/>
        <v>2026-01</v>
      </c>
      <c r="B2912" s="9" t="str">
        <f>_xlfn.XLOOKUP(I2912,过机服务商重量差!A:A,过机服务商重量差!G:G)</f>
        <v>无崖子</v>
      </c>
      <c r="C2912" s="9" t="str">
        <f>IF(N2912="FBA","主营产品",IF(N2912="专线","专线",LOOKUP(1,0/((G2912&gt;=提成标准!D:D)*(G2912&lt;提成标准!E:E)),提成标准!C:C)))</f>
        <v>快递小货</v>
      </c>
      <c r="D2912" s="9">
        <f t="shared" si="142"/>
        <v>1</v>
      </c>
      <c r="E2912" s="9">
        <f>_xlfn.XLOOKUP(C2912,提成标准!C:C,提成标准!H:H,"")</f>
        <v>2</v>
      </c>
      <c r="F2912" s="9">
        <f t="shared" si="143"/>
        <v>2</v>
      </c>
      <c r="G2912" s="9">
        <f>_xlfn.XLOOKUP(I2912,过机服务商重量差!A:A,过机服务商重量差!L:L)</f>
        <v>2.5</v>
      </c>
      <c r="H2912" s="9" t="str">
        <f ca="1">IFERROR(LOOKUP(1,0/((B2912=名单!B:B)*(VALUE(AY2912)&gt;=名单!E:E)*(VALUE(AY2912)&lt;=名单!G:G)*(AA2912="正常走货")),名单!H:H),"否")</f>
        <v>是</v>
      </c>
      <c r="I2912" s="64" t="s">
        <v>8766</v>
      </c>
      <c r="J2912" s="64" t="s">
        <v>8768</v>
      </c>
      <c r="L2912" s="65" t="s">
        <v>160</v>
      </c>
      <c r="N2912" s="64" t="s">
        <v>18</v>
      </c>
      <c r="O2912" s="66"/>
      <c r="P2912" s="66"/>
      <c r="T2912" s="66"/>
      <c r="U2912" s="65" t="s">
        <v>337</v>
      </c>
      <c r="V2912" s="65" t="s">
        <v>14381</v>
      </c>
      <c r="W2912" s="66"/>
      <c r="Y2912" s="66"/>
      <c r="Z2912" s="66"/>
      <c r="AA2912" s="65" t="s">
        <v>14382</v>
      </c>
      <c r="AQ2912" s="64">
        <v>0</v>
      </c>
      <c r="AV2912" s="66"/>
      <c r="AX2912" s="66"/>
      <c r="AY2912" s="67" t="s">
        <v>17309</v>
      </c>
      <c r="BE2912" s="66"/>
    </row>
    <row r="2913" spans="1:58">
      <c r="A2913" s="9" t="str">
        <f t="shared" si="141"/>
        <v>2026-01</v>
      </c>
      <c r="B2913" s="9" t="str">
        <f>_xlfn.XLOOKUP(I2913,过机服务商重量差!A:A,过机服务商重量差!G:G)</f>
        <v>无崖子</v>
      </c>
      <c r="C2913" s="9" t="str">
        <f>IF(N2913="FBA","主营产品",IF(N2913="专线","专线",LOOKUP(1,0/((G2913&gt;=提成标准!D:D)*(G2913&lt;提成标准!E:E)),提成标准!C:C)))</f>
        <v>快递小货</v>
      </c>
      <c r="D2913" s="9">
        <f t="shared" si="142"/>
        <v>1</v>
      </c>
      <c r="E2913" s="9">
        <f>_xlfn.XLOOKUP(C2913,提成标准!C:C,提成标准!H:H,"")</f>
        <v>2</v>
      </c>
      <c r="F2913" s="9">
        <f t="shared" si="143"/>
        <v>2</v>
      </c>
      <c r="G2913" s="9">
        <f>_xlfn.XLOOKUP(I2913,过机服务商重量差!A:A,过机服务商重量差!L:L)</f>
        <v>2.5</v>
      </c>
      <c r="H2913" s="9" t="str">
        <f ca="1">IFERROR(LOOKUP(1,0/((B2913=名单!B:B)*(VALUE(AY2913)&gt;=名单!E:E)*(VALUE(AY2913)&lt;=名单!G:G)*(AA2913="正常走货")),名单!H:H),"否")</f>
        <v>是</v>
      </c>
      <c r="I2913" s="64" t="s">
        <v>8769</v>
      </c>
      <c r="J2913" s="64" t="s">
        <v>8771</v>
      </c>
      <c r="L2913" s="64" t="s">
        <v>160</v>
      </c>
      <c r="N2913" s="64" t="s">
        <v>18</v>
      </c>
      <c r="O2913" s="66"/>
      <c r="P2913" s="66"/>
      <c r="T2913" s="66"/>
      <c r="U2913" s="65" t="s">
        <v>337</v>
      </c>
      <c r="V2913" s="65" t="s">
        <v>14381</v>
      </c>
      <c r="W2913" s="66"/>
      <c r="Y2913" s="66"/>
      <c r="Z2913" s="66"/>
      <c r="AA2913" s="65" t="s">
        <v>14382</v>
      </c>
      <c r="AQ2913" s="64">
        <v>0</v>
      </c>
      <c r="AU2913" s="66"/>
      <c r="AV2913" s="66"/>
      <c r="AX2913" s="66"/>
      <c r="AY2913" s="67" t="s">
        <v>17310</v>
      </c>
      <c r="BE2913" s="66"/>
    </row>
    <row r="2914" spans="1:58">
      <c r="A2914" s="9" t="str">
        <f t="shared" si="141"/>
        <v>2026-01</v>
      </c>
      <c r="B2914" s="9" t="str">
        <f>_xlfn.XLOOKUP(I2914,过机服务商重量差!A:A,过机服务商重量差!G:G)</f>
        <v>无崖子</v>
      </c>
      <c r="C2914" s="9" t="str">
        <f>IF(N2914="FBA","主营产品",IF(N2914="专线","专线",LOOKUP(1,0/((G2914&gt;=提成标准!D:D)*(G2914&lt;提成标准!E:E)),提成标准!C:C)))</f>
        <v>快递小货</v>
      </c>
      <c r="D2914" s="9">
        <f t="shared" si="142"/>
        <v>1</v>
      </c>
      <c r="E2914" s="9">
        <f>_xlfn.XLOOKUP(C2914,提成标准!C:C,提成标准!H:H,"")</f>
        <v>2</v>
      </c>
      <c r="F2914" s="9">
        <f t="shared" si="143"/>
        <v>2</v>
      </c>
      <c r="G2914" s="9">
        <f>_xlfn.XLOOKUP(I2914,过机服务商重量差!A:A,过机服务商重量差!L:L)</f>
        <v>2.5</v>
      </c>
      <c r="H2914" s="9" t="str">
        <f ca="1">IFERROR(LOOKUP(1,0/((B2914=名单!B:B)*(VALUE(AY2914)&gt;=名单!E:E)*(VALUE(AY2914)&lt;=名单!G:G)*(AA2914="正常走货")),名单!H:H),"否")</f>
        <v>是</v>
      </c>
      <c r="I2914" s="64" t="s">
        <v>8772</v>
      </c>
      <c r="J2914" s="64" t="s">
        <v>8774</v>
      </c>
      <c r="L2914" s="65" t="s">
        <v>160</v>
      </c>
      <c r="N2914" s="64" t="s">
        <v>18</v>
      </c>
      <c r="O2914" s="66"/>
      <c r="P2914" s="66"/>
      <c r="T2914" s="66"/>
      <c r="U2914" s="65" t="s">
        <v>337</v>
      </c>
      <c r="V2914" s="65" t="s">
        <v>14381</v>
      </c>
      <c r="W2914" s="66"/>
      <c r="Y2914" s="66"/>
      <c r="Z2914" s="66"/>
      <c r="AA2914" s="65" t="s">
        <v>14382</v>
      </c>
      <c r="AQ2914" s="64">
        <v>0</v>
      </c>
      <c r="AU2914" s="66"/>
      <c r="AV2914" s="66"/>
      <c r="AW2914" s="66"/>
      <c r="AX2914" s="66"/>
      <c r="AY2914" s="67" t="s">
        <v>17311</v>
      </c>
      <c r="BE2914" s="66"/>
    </row>
    <row r="2915" spans="1:58">
      <c r="A2915" s="9" t="str">
        <f t="shared" si="141"/>
        <v>2026-01</v>
      </c>
      <c r="B2915" s="9" t="str">
        <f>_xlfn.XLOOKUP(I2915,过机服务商重量差!A:A,过机服务商重量差!G:G)</f>
        <v>无崖子</v>
      </c>
      <c r="C2915" s="9" t="str">
        <f>IF(N2915="FBA","主营产品",IF(N2915="专线","专线",LOOKUP(1,0/((G2915&gt;=提成标准!D:D)*(G2915&lt;提成标准!E:E)),提成标准!C:C)))</f>
        <v>快递小货</v>
      </c>
      <c r="D2915" s="9">
        <f t="shared" si="142"/>
        <v>1</v>
      </c>
      <c r="E2915" s="9">
        <f>_xlfn.XLOOKUP(C2915,提成标准!C:C,提成标准!H:H,"")</f>
        <v>2</v>
      </c>
      <c r="F2915" s="9">
        <f t="shared" si="143"/>
        <v>2</v>
      </c>
      <c r="G2915" s="9">
        <f>_xlfn.XLOOKUP(I2915,过机服务商重量差!A:A,过机服务商重量差!L:L)</f>
        <v>2.5</v>
      </c>
      <c r="H2915" s="9" t="str">
        <f ca="1">IFERROR(LOOKUP(1,0/((B2915=名单!B:B)*(VALUE(AY2915)&gt;=名单!E:E)*(VALUE(AY2915)&lt;=名单!G:G)*(AA2915="正常走货")),名单!H:H),"否")</f>
        <v>是</v>
      </c>
      <c r="I2915" s="64" t="s">
        <v>8775</v>
      </c>
      <c r="J2915" s="64" t="s">
        <v>8777</v>
      </c>
      <c r="L2915" s="65" t="s">
        <v>160</v>
      </c>
      <c r="N2915" s="64" t="s">
        <v>18</v>
      </c>
      <c r="O2915" s="66"/>
      <c r="P2915" s="66"/>
      <c r="T2915" s="66"/>
      <c r="U2915" s="65" t="s">
        <v>337</v>
      </c>
      <c r="V2915" s="65" t="s">
        <v>14381</v>
      </c>
      <c r="W2915" s="66"/>
      <c r="Y2915" s="66"/>
      <c r="Z2915" s="66"/>
      <c r="AA2915" s="65" t="s">
        <v>14382</v>
      </c>
      <c r="AQ2915" s="64">
        <v>0</v>
      </c>
      <c r="AV2915" s="66"/>
      <c r="AW2915" s="66"/>
      <c r="AX2915" s="66"/>
      <c r="AY2915" s="67" t="s">
        <v>17312</v>
      </c>
      <c r="BE2915" s="66"/>
    </row>
    <row r="2916" spans="1:58">
      <c r="A2916" s="9" t="str">
        <f t="shared" si="141"/>
        <v>2026-01</v>
      </c>
      <c r="B2916" s="9" t="str">
        <f>_xlfn.XLOOKUP(I2916,过机服务商重量差!A:A,过机服务商重量差!G:G)</f>
        <v>无崖子</v>
      </c>
      <c r="C2916" s="9" t="str">
        <f>IF(N2916="FBA","主营产品",IF(N2916="专线","专线",LOOKUP(1,0/((G2916&gt;=提成标准!D:D)*(G2916&lt;提成标准!E:E)),提成标准!C:C)))</f>
        <v>快递小货</v>
      </c>
      <c r="D2916" s="9">
        <f t="shared" si="142"/>
        <v>1</v>
      </c>
      <c r="E2916" s="9">
        <f>_xlfn.XLOOKUP(C2916,提成标准!C:C,提成标准!H:H,"")</f>
        <v>2</v>
      </c>
      <c r="F2916" s="9">
        <f t="shared" si="143"/>
        <v>2</v>
      </c>
      <c r="G2916" s="9">
        <f>_xlfn.XLOOKUP(I2916,过机服务商重量差!A:A,过机服务商重量差!L:L)</f>
        <v>2.5</v>
      </c>
      <c r="H2916" s="9" t="str">
        <f ca="1">IFERROR(LOOKUP(1,0/((B2916=名单!B:B)*(VALUE(AY2916)&gt;=名单!E:E)*(VALUE(AY2916)&lt;=名单!G:G)*(AA2916="正常走货")),名单!H:H),"否")</f>
        <v>是</v>
      </c>
      <c r="I2916" s="64" t="s">
        <v>8778</v>
      </c>
      <c r="J2916" s="64" t="s">
        <v>8780</v>
      </c>
      <c r="L2916" s="65" t="s">
        <v>160</v>
      </c>
      <c r="N2916" s="64" t="s">
        <v>18</v>
      </c>
      <c r="O2916" s="66"/>
      <c r="P2916" s="66"/>
      <c r="T2916" s="66"/>
      <c r="U2916" s="65" t="s">
        <v>337</v>
      </c>
      <c r="V2916" s="65" t="s">
        <v>14381</v>
      </c>
      <c r="W2916" s="66"/>
      <c r="Y2916" s="66"/>
      <c r="Z2916" s="66"/>
      <c r="AA2916" s="65" t="s">
        <v>14382</v>
      </c>
      <c r="AQ2916" s="64">
        <v>0</v>
      </c>
      <c r="AV2916" s="66"/>
      <c r="AX2916" s="66"/>
      <c r="AY2916" s="67" t="s">
        <v>17313</v>
      </c>
      <c r="BE2916" s="66"/>
      <c r="BF2916" s="66"/>
    </row>
    <row r="2917" spans="1:58">
      <c r="A2917" s="9" t="str">
        <f t="shared" si="141"/>
        <v>2026-01</v>
      </c>
      <c r="B2917" s="9" t="str">
        <f>_xlfn.XLOOKUP(I2917,过机服务商重量差!A:A,过机服务商重量差!G:G)</f>
        <v>玉麒麟</v>
      </c>
      <c r="C2917" s="9" t="str">
        <f>IF(N2917="FBA","主营产品",IF(N2917="专线","专线",LOOKUP(1,0/((G2917&gt;=提成标准!D:D)*(G2917&lt;提成标准!E:E)),提成标准!C:C)))</f>
        <v>快递大货</v>
      </c>
      <c r="D2917" s="9">
        <f t="shared" si="142"/>
        <v>22</v>
      </c>
      <c r="E2917" s="9">
        <f>_xlfn.XLOOKUP(C2917,提成标准!C:C,提成标准!H:H,"")</f>
        <v>0.1</v>
      </c>
      <c r="F2917" s="9">
        <f t="shared" si="143"/>
        <v>2.2</v>
      </c>
      <c r="G2917" s="9">
        <f>_xlfn.XLOOKUP(I2917,过机服务商重量差!A:A,过机服务商重量差!L:L)</f>
        <v>22</v>
      </c>
      <c r="H2917" s="9" t="str">
        <f ca="1">IFERROR(LOOKUP(1,0/((B2917=名单!B:B)*(VALUE(AY2917)&gt;=名单!E:E)*(VALUE(AY2917)&lt;=名单!G:G)*(AA2917="正常走货")),名单!H:H),"否")</f>
        <v>否</v>
      </c>
      <c r="I2917" s="64" t="s">
        <v>8781</v>
      </c>
      <c r="J2917" s="64" t="s">
        <v>8783</v>
      </c>
      <c r="L2917" s="65" t="s">
        <v>24</v>
      </c>
      <c r="N2917" s="64" t="s">
        <v>18</v>
      </c>
      <c r="O2917" s="66"/>
      <c r="P2917" s="66"/>
      <c r="T2917" s="66"/>
      <c r="U2917" s="65" t="s">
        <v>191</v>
      </c>
      <c r="V2917" s="65" t="s">
        <v>14413</v>
      </c>
      <c r="W2917" s="66"/>
      <c r="Y2917" s="66"/>
      <c r="Z2917" s="66"/>
      <c r="AA2917" s="65" t="s">
        <v>14382</v>
      </c>
      <c r="AQ2917" s="64">
        <v>301.86</v>
      </c>
      <c r="AV2917" s="66"/>
      <c r="AW2917" s="66"/>
      <c r="AX2917" s="66"/>
      <c r="AY2917" s="67" t="s">
        <v>17314</v>
      </c>
      <c r="BE2917" s="66"/>
    </row>
    <row r="2918" spans="1:58">
      <c r="A2918" s="9" t="str">
        <f t="shared" si="141"/>
        <v>2026-01</v>
      </c>
      <c r="B2918" s="9" t="str">
        <f>_xlfn.XLOOKUP(I2918,过机服务商重量差!A:A,过机服务商重量差!G:G)</f>
        <v>玉麒麟</v>
      </c>
      <c r="C2918" s="9" t="str">
        <f>IF(N2918="FBA","主营产品",IF(N2918="专线","专线",LOOKUP(1,0/((G2918&gt;=提成标准!D:D)*(G2918&lt;提成标准!E:E)),提成标准!C:C)))</f>
        <v>快递小货</v>
      </c>
      <c r="D2918" s="9">
        <f t="shared" si="142"/>
        <v>1</v>
      </c>
      <c r="E2918" s="9">
        <f>_xlfn.XLOOKUP(C2918,提成标准!C:C,提成标准!H:H,"")</f>
        <v>2</v>
      </c>
      <c r="F2918" s="9">
        <f t="shared" si="143"/>
        <v>2</v>
      </c>
      <c r="G2918" s="9">
        <f>_xlfn.XLOOKUP(I2918,过机服务商重量差!A:A,过机服务商重量差!L:L)</f>
        <v>3.5</v>
      </c>
      <c r="H2918" s="9" t="str">
        <f ca="1">IFERROR(LOOKUP(1,0/((B2918=名单!B:B)*(VALUE(AY2918)&gt;=名单!E:E)*(VALUE(AY2918)&lt;=名单!G:G)*(AA2918="正常走货")),名单!H:H),"否")</f>
        <v>否</v>
      </c>
      <c r="I2918" s="64" t="s">
        <v>8784</v>
      </c>
      <c r="J2918" s="64" t="s">
        <v>8786</v>
      </c>
      <c r="L2918" s="65" t="s">
        <v>17</v>
      </c>
      <c r="N2918" s="64" t="s">
        <v>18</v>
      </c>
      <c r="O2918" s="66"/>
      <c r="P2918" s="66"/>
      <c r="T2918" s="66"/>
      <c r="U2918" s="65" t="s">
        <v>152</v>
      </c>
      <c r="V2918" s="65" t="s">
        <v>14385</v>
      </c>
      <c r="W2918" s="66"/>
      <c r="Y2918" s="66"/>
      <c r="Z2918" s="66"/>
      <c r="AA2918" s="65" t="s">
        <v>14382</v>
      </c>
      <c r="AQ2918" s="64">
        <v>0.449999999999989</v>
      </c>
      <c r="AV2918" s="66"/>
      <c r="AW2918" s="66"/>
      <c r="AX2918" s="66"/>
      <c r="AY2918" s="67" t="s">
        <v>17315</v>
      </c>
      <c r="BE2918" s="66"/>
    </row>
    <row r="2919" spans="1:58">
      <c r="A2919" s="9" t="str">
        <f t="shared" si="141"/>
        <v>2026-01</v>
      </c>
      <c r="B2919" s="9" t="str">
        <f>_xlfn.XLOOKUP(I2919,过机服务商重量差!A:A,过机服务商重量差!G:G)</f>
        <v>无崖子</v>
      </c>
      <c r="C2919" s="9" t="str">
        <f>IF(N2919="FBA","主营产品",IF(N2919="专线","专线",LOOKUP(1,0/((G2919&gt;=提成标准!D:D)*(G2919&lt;提成标准!E:E)),提成标准!C:C)))</f>
        <v>快递小货</v>
      </c>
      <c r="D2919" s="9">
        <f t="shared" si="142"/>
        <v>1</v>
      </c>
      <c r="E2919" s="9">
        <f>_xlfn.XLOOKUP(C2919,提成标准!C:C,提成标准!H:H,"")</f>
        <v>2</v>
      </c>
      <c r="F2919" s="9">
        <f t="shared" si="143"/>
        <v>2</v>
      </c>
      <c r="G2919" s="9">
        <f>_xlfn.XLOOKUP(I2919,过机服务商重量差!A:A,过机服务商重量差!L:L)</f>
        <v>1</v>
      </c>
      <c r="H2919" s="9" t="str">
        <f ca="1">IFERROR(LOOKUP(1,0/((B2919=名单!B:B)*(VALUE(AY2919)&gt;=名单!E:E)*(VALUE(AY2919)&lt;=名单!G:G)*(AA2919="正常走货")),名单!H:H),"否")</f>
        <v>是</v>
      </c>
      <c r="I2919" s="64" t="s">
        <v>8787</v>
      </c>
      <c r="J2919" s="64" t="s">
        <v>8789</v>
      </c>
      <c r="L2919" s="65" t="s">
        <v>590</v>
      </c>
      <c r="N2919" s="64" t="s">
        <v>18</v>
      </c>
      <c r="O2919" s="66"/>
      <c r="P2919" s="66"/>
      <c r="T2919" s="66"/>
      <c r="U2919" s="65" t="s">
        <v>199</v>
      </c>
      <c r="V2919" s="65" t="s">
        <v>14442</v>
      </c>
      <c r="W2919" s="66"/>
      <c r="Y2919" s="66"/>
      <c r="Z2919" s="66"/>
      <c r="AA2919" s="65" t="s">
        <v>14382</v>
      </c>
      <c r="AQ2919" s="64">
        <v>71.46</v>
      </c>
      <c r="AV2919" s="66"/>
      <c r="AX2919" s="66"/>
      <c r="AY2919" s="67" t="s">
        <v>17316</v>
      </c>
      <c r="BE2919" s="66"/>
    </row>
    <row r="2920" spans="1:58">
      <c r="A2920" s="9" t="str">
        <f t="shared" si="141"/>
        <v>2026-01</v>
      </c>
      <c r="B2920" s="9" t="str">
        <f>_xlfn.XLOOKUP(I2920,过机服务商重量差!A:A,过机服务商重量差!G:G)</f>
        <v>007</v>
      </c>
      <c r="C2920" s="9" t="str">
        <f>IF(N2920="FBA","主营产品",IF(N2920="专线","专线",LOOKUP(1,0/((G2920&gt;=提成标准!D:D)*(G2920&lt;提成标准!E:E)),提成标准!C:C)))</f>
        <v>快递大货</v>
      </c>
      <c r="D2920" s="9">
        <f t="shared" si="142"/>
        <v>359</v>
      </c>
      <c r="E2920" s="9">
        <f>_xlfn.XLOOKUP(C2920,提成标准!C:C,提成标准!H:H,"")</f>
        <v>0.1</v>
      </c>
      <c r="F2920" s="9">
        <f t="shared" si="143"/>
        <v>35.9</v>
      </c>
      <c r="G2920" s="9">
        <f>_xlfn.XLOOKUP(I2920,过机服务商重量差!A:A,过机服务商重量差!L:L)</f>
        <v>359</v>
      </c>
      <c r="H2920" s="9" t="str">
        <f ca="1">IFERROR(LOOKUP(1,0/((B2920=名单!B:B)*(VALUE(AY2920)&gt;=名单!E:E)*(VALUE(AY2920)&lt;=名单!G:G)*(AA2920="正常走货")),名单!H:H),"否")</f>
        <v>否</v>
      </c>
      <c r="I2920" s="64" t="s">
        <v>8790</v>
      </c>
      <c r="J2920" s="64" t="s">
        <v>8792</v>
      </c>
      <c r="L2920" s="65" t="s">
        <v>283</v>
      </c>
      <c r="N2920" s="64" t="s">
        <v>18</v>
      </c>
      <c r="O2920" s="66"/>
      <c r="P2920" s="66"/>
      <c r="T2920" s="66"/>
      <c r="U2920" s="65" t="s">
        <v>215</v>
      </c>
      <c r="V2920" s="65" t="s">
        <v>14381</v>
      </c>
      <c r="W2920" s="66"/>
      <c r="Y2920" s="66"/>
      <c r="Z2920" s="66"/>
      <c r="AA2920" s="65" t="s">
        <v>14382</v>
      </c>
      <c r="AQ2920" s="64">
        <v>195.5</v>
      </c>
      <c r="AV2920" s="66"/>
      <c r="AW2920" s="66"/>
      <c r="AX2920" s="66"/>
      <c r="AY2920" s="67" t="s">
        <v>17317</v>
      </c>
      <c r="BE2920" s="66"/>
    </row>
    <row r="2921" spans="1:58">
      <c r="A2921" s="9" t="str">
        <f t="shared" si="141"/>
        <v>2026-01</v>
      </c>
      <c r="B2921" s="9" t="str">
        <f>_xlfn.XLOOKUP(I2921,过机服务商重量差!A:A,过机服务商重量差!G:G)</f>
        <v>007</v>
      </c>
      <c r="C2921" s="9" t="str">
        <f>IF(N2921="FBA","主营产品",IF(N2921="专线","专线",LOOKUP(1,0/((G2921&gt;=提成标准!D:D)*(G2921&lt;提成标准!E:E)),提成标准!C:C)))</f>
        <v>快递大货</v>
      </c>
      <c r="D2921" s="9">
        <f t="shared" si="142"/>
        <v>110</v>
      </c>
      <c r="E2921" s="9">
        <f>_xlfn.XLOOKUP(C2921,提成标准!C:C,提成标准!H:H,"")</f>
        <v>0.1</v>
      </c>
      <c r="F2921" s="9">
        <f t="shared" si="143"/>
        <v>11</v>
      </c>
      <c r="G2921" s="9">
        <f>_xlfn.XLOOKUP(I2921,过机服务商重量差!A:A,过机服务商重量差!L:L)</f>
        <v>110</v>
      </c>
      <c r="H2921" s="9" t="str">
        <f ca="1">IFERROR(LOOKUP(1,0/((B2921=名单!B:B)*(VALUE(AY2921)&gt;=名单!E:E)*(VALUE(AY2921)&lt;=名单!G:G)*(AA2921="正常走货")),名单!H:H),"否")</f>
        <v>否</v>
      </c>
      <c r="I2921" s="64" t="s">
        <v>8793</v>
      </c>
      <c r="J2921" s="64" t="s">
        <v>8795</v>
      </c>
      <c r="L2921" s="65" t="s">
        <v>168</v>
      </c>
      <c r="N2921" s="64" t="s">
        <v>18</v>
      </c>
      <c r="O2921" s="66"/>
      <c r="P2921" s="66"/>
      <c r="T2921" s="66"/>
      <c r="U2921" s="65" t="s">
        <v>130</v>
      </c>
      <c r="V2921" s="65" t="s">
        <v>14422</v>
      </c>
      <c r="W2921" s="66"/>
      <c r="Y2921" s="66"/>
      <c r="Z2921" s="66"/>
      <c r="AA2921" s="65" t="s">
        <v>14382</v>
      </c>
      <c r="AQ2921" s="64">
        <v>110</v>
      </c>
      <c r="AU2921" s="66"/>
      <c r="AV2921" s="66"/>
      <c r="AX2921" s="66"/>
      <c r="AY2921" s="67" t="s">
        <v>17318</v>
      </c>
      <c r="BC2921" s="66"/>
      <c r="BE2921" s="66"/>
    </row>
    <row r="2922" spans="1:58">
      <c r="A2922" s="9" t="str">
        <f t="shared" si="141"/>
        <v>2026-01</v>
      </c>
      <c r="B2922" s="9" t="str">
        <f>_xlfn.XLOOKUP(I2922,过机服务商重量差!A:A,过机服务商重量差!G:G)</f>
        <v>玉麒麟</v>
      </c>
      <c r="C2922" s="9" t="str">
        <f>IF(N2922="FBA","主营产品",IF(N2922="专线","专线",LOOKUP(1,0/((G2922&gt;=提成标准!D:D)*(G2922&lt;提成标准!E:E)),提成标准!C:C)))</f>
        <v>快递小货</v>
      </c>
      <c r="D2922" s="9">
        <f t="shared" si="142"/>
        <v>1</v>
      </c>
      <c r="E2922" s="9">
        <f>_xlfn.XLOOKUP(C2922,提成标准!C:C,提成标准!H:H,"")</f>
        <v>2</v>
      </c>
      <c r="F2922" s="9">
        <f t="shared" si="143"/>
        <v>2</v>
      </c>
      <c r="G2922" s="9">
        <f>_xlfn.XLOOKUP(I2922,过机服务商重量差!A:A,过机服务商重量差!L:L)</f>
        <v>1</v>
      </c>
      <c r="H2922" s="9" t="str">
        <f ca="1">IFERROR(LOOKUP(1,0/((B2922=名单!B:B)*(VALUE(AY2922)&gt;=名单!E:E)*(VALUE(AY2922)&lt;=名单!G:G)*(AA2922="正常走货")),名单!H:H),"否")</f>
        <v>否</v>
      </c>
      <c r="I2922" s="64" t="s">
        <v>8796</v>
      </c>
      <c r="J2922" s="64" t="s">
        <v>8798</v>
      </c>
      <c r="L2922" s="65" t="s">
        <v>24</v>
      </c>
      <c r="N2922" s="64" t="s">
        <v>18</v>
      </c>
      <c r="O2922" s="66"/>
      <c r="P2922" s="66"/>
      <c r="T2922" s="66"/>
      <c r="U2922" s="65" t="s">
        <v>421</v>
      </c>
      <c r="V2922" s="65" t="s">
        <v>14385</v>
      </c>
      <c r="W2922" s="66"/>
      <c r="Y2922" s="66"/>
      <c r="Z2922" s="66"/>
      <c r="AA2922" s="65" t="s">
        <v>14382</v>
      </c>
      <c r="AQ2922" s="64">
        <v>2.83</v>
      </c>
      <c r="AV2922" s="66"/>
      <c r="AX2922" s="66"/>
      <c r="AY2922" s="67" t="s">
        <v>17319</v>
      </c>
      <c r="BE2922" s="66"/>
    </row>
    <row r="2923" spans="1:58">
      <c r="A2923" s="9" t="str">
        <f t="shared" si="141"/>
        <v>2026-01</v>
      </c>
      <c r="B2923" s="9" t="str">
        <f>_xlfn.XLOOKUP(I2923,过机服务商重量差!A:A,过机服务商重量差!G:G)</f>
        <v>无崖子</v>
      </c>
      <c r="C2923" s="9" t="str">
        <f>IF(N2923="FBA","主营产品",IF(N2923="专线","专线",LOOKUP(1,0/((G2923&gt;=提成标准!D:D)*(G2923&lt;提成标准!E:E)),提成标准!C:C)))</f>
        <v>快递小货</v>
      </c>
      <c r="D2923" s="9">
        <f t="shared" si="142"/>
        <v>1</v>
      </c>
      <c r="E2923" s="9">
        <f>_xlfn.XLOOKUP(C2923,提成标准!C:C,提成标准!H:H,"")</f>
        <v>2</v>
      </c>
      <c r="F2923" s="9">
        <f t="shared" si="143"/>
        <v>2</v>
      </c>
      <c r="G2923" s="9">
        <f>_xlfn.XLOOKUP(I2923,过机服务商重量差!A:A,过机服务商重量差!L:L)</f>
        <v>1.7</v>
      </c>
      <c r="H2923" s="9" t="str">
        <f ca="1">IFERROR(LOOKUP(1,0/((B2923=名单!B:B)*(VALUE(AY2923)&gt;=名单!E:E)*(VALUE(AY2923)&lt;=名单!G:G)*(AA2923="正常走货")),名单!H:H),"否")</f>
        <v>是</v>
      </c>
      <c r="I2923" s="64" t="s">
        <v>8799</v>
      </c>
      <c r="J2923" s="64" t="s">
        <v>8801</v>
      </c>
      <c r="L2923" s="65" t="s">
        <v>128</v>
      </c>
      <c r="N2923" s="64" t="s">
        <v>18</v>
      </c>
      <c r="O2923" s="66"/>
      <c r="P2923" s="66"/>
      <c r="T2923" s="66"/>
      <c r="U2923" s="65" t="s">
        <v>99</v>
      </c>
      <c r="V2923" s="65" t="s">
        <v>14413</v>
      </c>
      <c r="W2923" s="66"/>
      <c r="Y2923" s="66"/>
      <c r="Z2923" s="66"/>
      <c r="AA2923" s="65" t="s">
        <v>14382</v>
      </c>
      <c r="AQ2923" s="64">
        <v>212.88</v>
      </c>
      <c r="AU2923" s="66"/>
      <c r="AV2923" s="66"/>
      <c r="AW2923" s="66"/>
      <c r="AX2923" s="66"/>
      <c r="AY2923" s="67" t="s">
        <v>17320</v>
      </c>
      <c r="BE2923" s="66"/>
    </row>
    <row r="2924" spans="1:58">
      <c r="A2924" s="9" t="str">
        <f t="shared" si="141"/>
        <v>2026-01</v>
      </c>
      <c r="B2924" s="9" t="str">
        <f>_xlfn.XLOOKUP(I2924,过机服务商重量差!A:A,过机服务商重量差!G:G)</f>
        <v>无崖子</v>
      </c>
      <c r="C2924" s="9" t="str">
        <f>IF(N2924="FBA","主营产品",IF(N2924="专线","专线",LOOKUP(1,0/((G2924&gt;=提成标准!D:D)*(G2924&lt;提成标准!E:E)),提成标准!C:C)))</f>
        <v>快递小货</v>
      </c>
      <c r="D2924" s="9">
        <f t="shared" si="142"/>
        <v>1</v>
      </c>
      <c r="E2924" s="9">
        <f>_xlfn.XLOOKUP(C2924,提成标准!C:C,提成标准!H:H,"")</f>
        <v>2</v>
      </c>
      <c r="F2924" s="9">
        <f t="shared" si="143"/>
        <v>2</v>
      </c>
      <c r="G2924" s="9">
        <f>_xlfn.XLOOKUP(I2924,过机服务商重量差!A:A,过机服务商重量差!L:L)</f>
        <v>13</v>
      </c>
      <c r="H2924" s="9" t="str">
        <f ca="1">IFERROR(LOOKUP(1,0/((B2924=名单!B:B)*(VALUE(AY2924)&gt;=名单!E:E)*(VALUE(AY2924)&lt;=名单!G:G)*(AA2924="正常走货")),名单!H:H),"否")</f>
        <v>是</v>
      </c>
      <c r="I2924" s="64" t="s">
        <v>8802</v>
      </c>
      <c r="J2924" s="64" t="s">
        <v>8804</v>
      </c>
      <c r="L2924" s="65" t="s">
        <v>2334</v>
      </c>
      <c r="N2924" s="64" t="s">
        <v>18</v>
      </c>
      <c r="O2924" s="66"/>
      <c r="P2924" s="66"/>
      <c r="T2924" s="66"/>
      <c r="U2924" s="65" t="s">
        <v>7799</v>
      </c>
      <c r="V2924" s="65" t="s">
        <v>14385</v>
      </c>
      <c r="W2924" s="66"/>
      <c r="Y2924" s="66"/>
      <c r="Z2924" s="66"/>
      <c r="AA2924" s="65" t="s">
        <v>14382</v>
      </c>
      <c r="AQ2924" s="64">
        <v>0</v>
      </c>
      <c r="AV2924" s="66"/>
      <c r="AX2924" s="66"/>
      <c r="AY2924" s="67" t="s">
        <v>17321</v>
      </c>
      <c r="BE2924" s="66"/>
    </row>
    <row r="2925" spans="1:58">
      <c r="A2925" s="9" t="str">
        <f t="shared" si="141"/>
        <v>2026-01</v>
      </c>
      <c r="B2925" s="9" t="str">
        <f>_xlfn.XLOOKUP(I2925,过机服务商重量差!A:A,过机服务商重量差!G:G)</f>
        <v>帅时莹</v>
      </c>
      <c r="C2925" s="9" t="str">
        <f>IF(N2925="FBA","主营产品",IF(N2925="专线","专线",LOOKUP(1,0/((G2925&gt;=提成标准!D:D)*(G2925&lt;提成标准!E:E)),提成标准!C:C)))</f>
        <v>快递大货</v>
      </c>
      <c r="D2925" s="9">
        <f t="shared" si="142"/>
        <v>84</v>
      </c>
      <c r="E2925" s="9">
        <f>_xlfn.XLOOKUP(C2925,提成标准!C:C,提成标准!H:H,"")</f>
        <v>0.1</v>
      </c>
      <c r="F2925" s="9">
        <f t="shared" si="143"/>
        <v>8.4</v>
      </c>
      <c r="G2925" s="9">
        <f>_xlfn.XLOOKUP(I2925,过机服务商重量差!A:A,过机服务商重量差!L:L)</f>
        <v>84</v>
      </c>
      <c r="H2925" s="9" t="str">
        <f ca="1">IFERROR(LOOKUP(1,0/((B2925=名单!B:B)*(VALUE(AY2925)&gt;=名单!E:E)*(VALUE(AY2925)&lt;=名单!G:G)*(AA2925="正常走货")),名单!H:H),"否")</f>
        <v>否</v>
      </c>
      <c r="I2925" s="64" t="s">
        <v>8805</v>
      </c>
      <c r="J2925" s="64" t="s">
        <v>8807</v>
      </c>
      <c r="L2925" s="65" t="s">
        <v>186</v>
      </c>
      <c r="N2925" s="64" t="s">
        <v>18</v>
      </c>
      <c r="O2925" s="66"/>
      <c r="P2925" s="66"/>
      <c r="T2925" s="66"/>
      <c r="U2925" s="65" t="s">
        <v>191</v>
      </c>
      <c r="V2925" s="65" t="s">
        <v>14413</v>
      </c>
      <c r="W2925" s="66"/>
      <c r="Y2925" s="66"/>
      <c r="Z2925" s="66"/>
      <c r="AA2925" s="65" t="s">
        <v>14382</v>
      </c>
      <c r="AQ2925" s="64">
        <v>936.4</v>
      </c>
      <c r="AU2925" s="66"/>
      <c r="AV2925" s="66"/>
      <c r="AW2925" s="66"/>
      <c r="AX2925" s="66"/>
      <c r="AY2925" s="67" t="s">
        <v>17322</v>
      </c>
      <c r="BE2925" s="66"/>
    </row>
    <row r="2926" spans="1:58">
      <c r="A2926" s="9" t="str">
        <f t="shared" si="141"/>
        <v>2026-01</v>
      </c>
      <c r="B2926" s="9" t="str">
        <f>_xlfn.XLOOKUP(I2926,过机服务商重量差!A:A,过机服务商重量差!G:G)</f>
        <v>007</v>
      </c>
      <c r="C2926" s="9" t="str">
        <f>IF(N2926="FBA","主营产品",IF(N2926="专线","专线",LOOKUP(1,0/((G2926&gt;=提成标准!D:D)*(G2926&lt;提成标准!E:E)),提成标准!C:C)))</f>
        <v>快递大货</v>
      </c>
      <c r="D2926" s="9">
        <f t="shared" si="142"/>
        <v>63</v>
      </c>
      <c r="E2926" s="9">
        <f>_xlfn.XLOOKUP(C2926,提成标准!C:C,提成标准!H:H,"")</f>
        <v>0.1</v>
      </c>
      <c r="F2926" s="9">
        <f t="shared" si="143"/>
        <v>6.3</v>
      </c>
      <c r="G2926" s="9">
        <f>_xlfn.XLOOKUP(I2926,过机服务商重量差!A:A,过机服务商重量差!L:L)</f>
        <v>63</v>
      </c>
      <c r="H2926" s="9" t="str">
        <f ca="1">IFERROR(LOOKUP(1,0/((B2926=名单!B:B)*(VALUE(AY2926)&gt;=名单!E:E)*(VALUE(AY2926)&lt;=名单!G:G)*(AA2926="正常走货")),名单!H:H),"否")</f>
        <v>否</v>
      </c>
      <c r="I2926" s="64" t="s">
        <v>8808</v>
      </c>
      <c r="J2926" s="64" t="s">
        <v>8810</v>
      </c>
      <c r="L2926" s="65" t="s">
        <v>266</v>
      </c>
      <c r="N2926" s="64" t="s">
        <v>18</v>
      </c>
      <c r="O2926" s="66"/>
      <c r="P2926" s="66"/>
      <c r="T2926" s="66"/>
      <c r="U2926" s="65" t="s">
        <v>130</v>
      </c>
      <c r="V2926" s="65" t="s">
        <v>14422</v>
      </c>
      <c r="W2926" s="66"/>
      <c r="Y2926" s="66"/>
      <c r="Z2926" s="66"/>
      <c r="AA2926" s="65" t="s">
        <v>14382</v>
      </c>
      <c r="AQ2926" s="64">
        <v>434.7</v>
      </c>
      <c r="AV2926" s="66"/>
      <c r="AX2926" s="66"/>
      <c r="AY2926" s="67" t="s">
        <v>17323</v>
      </c>
      <c r="BE2926" s="66"/>
    </row>
    <row r="2927" spans="1:58">
      <c r="A2927" s="9" t="str">
        <f t="shared" si="141"/>
        <v>2026-01</v>
      </c>
      <c r="B2927" s="9" t="str">
        <f>_xlfn.XLOOKUP(I2927,过机服务商重量差!A:A,过机服务商重量差!G:G)</f>
        <v>小旋风</v>
      </c>
      <c r="C2927" s="9" t="str">
        <f>IF(N2927="FBA","主营产品",IF(N2927="专线","专线",LOOKUP(1,0/((G2927&gt;=提成标准!D:D)*(G2927&lt;提成标准!E:E)),提成标准!C:C)))</f>
        <v>快递大货</v>
      </c>
      <c r="D2927" s="9">
        <f t="shared" si="142"/>
        <v>48</v>
      </c>
      <c r="E2927" s="9">
        <f>_xlfn.XLOOKUP(C2927,提成标准!C:C,提成标准!H:H,"")</f>
        <v>0.1</v>
      </c>
      <c r="F2927" s="9">
        <f t="shared" si="143"/>
        <v>4.8</v>
      </c>
      <c r="G2927" s="9">
        <f>_xlfn.XLOOKUP(I2927,过机服务商重量差!A:A,过机服务商重量差!L:L)</f>
        <v>48</v>
      </c>
      <c r="H2927" s="9" t="str">
        <f ca="1">IFERROR(LOOKUP(1,0/((B2927=名单!B:B)*(VALUE(AY2927)&gt;=名单!E:E)*(VALUE(AY2927)&lt;=名单!G:G)*(AA2927="正常走货")),名单!H:H),"否")</f>
        <v>否</v>
      </c>
      <c r="I2927" s="64" t="s">
        <v>8811</v>
      </c>
      <c r="J2927" s="64" t="s">
        <v>8813</v>
      </c>
      <c r="L2927" s="65" t="s">
        <v>274</v>
      </c>
      <c r="N2927" s="64" t="s">
        <v>18</v>
      </c>
      <c r="O2927" s="66"/>
      <c r="P2927" s="66"/>
      <c r="T2927" s="66"/>
      <c r="U2927" s="65" t="s">
        <v>558</v>
      </c>
      <c r="V2927" s="64" t="s">
        <v>14413</v>
      </c>
      <c r="W2927" s="66"/>
      <c r="Y2927" s="66"/>
      <c r="Z2927" s="66"/>
      <c r="AA2927" s="65" t="s">
        <v>14382</v>
      </c>
      <c r="AQ2927" s="64">
        <v>72</v>
      </c>
      <c r="AU2927" s="66"/>
      <c r="AV2927" s="66"/>
      <c r="AW2927" s="66"/>
      <c r="AX2927" s="66"/>
      <c r="AY2927" s="67" t="s">
        <v>17324</v>
      </c>
      <c r="BE2927" s="66"/>
    </row>
    <row r="2928" spans="1:58">
      <c r="A2928" s="9" t="str">
        <f t="shared" si="141"/>
        <v>2026-01</v>
      </c>
      <c r="B2928" s="9" t="str">
        <f>_xlfn.XLOOKUP(I2928,过机服务商重量差!A:A,过机服务商重量差!G:G)</f>
        <v>小旋风</v>
      </c>
      <c r="C2928" s="9" t="str">
        <f>IF(N2928="FBA","主营产品",IF(N2928="专线","专线",LOOKUP(1,0/((G2928&gt;=提成标准!D:D)*(G2928&lt;提成标准!E:E)),提成标准!C:C)))</f>
        <v>快递大货</v>
      </c>
      <c r="D2928" s="9">
        <f t="shared" si="142"/>
        <v>68</v>
      </c>
      <c r="E2928" s="9">
        <f>_xlfn.XLOOKUP(C2928,提成标准!C:C,提成标准!H:H,"")</f>
        <v>0.1</v>
      </c>
      <c r="F2928" s="9">
        <f t="shared" si="143"/>
        <v>6.8</v>
      </c>
      <c r="G2928" s="9">
        <f>_xlfn.XLOOKUP(I2928,过机服务商重量差!A:A,过机服务商重量差!L:L)</f>
        <v>68</v>
      </c>
      <c r="H2928" s="9" t="str">
        <f ca="1">IFERROR(LOOKUP(1,0/((B2928=名单!B:B)*(VALUE(AY2928)&gt;=名单!E:E)*(VALUE(AY2928)&lt;=名单!G:G)*(AA2928="正常走货")),名单!H:H),"否")</f>
        <v>否</v>
      </c>
      <c r="I2928" s="64" t="s">
        <v>8814</v>
      </c>
      <c r="J2928" s="64" t="s">
        <v>8816</v>
      </c>
      <c r="L2928" s="65" t="s">
        <v>453</v>
      </c>
      <c r="N2928" s="64" t="s">
        <v>18</v>
      </c>
      <c r="O2928" s="66"/>
      <c r="P2928" s="66"/>
      <c r="T2928" s="66"/>
      <c r="U2928" s="65" t="s">
        <v>20</v>
      </c>
      <c r="V2928" s="64" t="s">
        <v>14381</v>
      </c>
      <c r="W2928" s="66"/>
      <c r="Y2928" s="66"/>
      <c r="Z2928" s="66"/>
      <c r="AA2928" s="65" t="s">
        <v>14382</v>
      </c>
      <c r="AQ2928" s="64">
        <v>13.6</v>
      </c>
      <c r="AU2928" s="66"/>
      <c r="AV2928" s="66"/>
      <c r="AW2928" s="66"/>
      <c r="AX2928" s="66"/>
      <c r="AY2928" s="67" t="s">
        <v>17325</v>
      </c>
      <c r="BE2928" s="66"/>
    </row>
    <row r="2929" spans="1:58">
      <c r="A2929" s="9" t="str">
        <f t="shared" si="141"/>
        <v>2026-01</v>
      </c>
      <c r="B2929" s="9" t="str">
        <f>_xlfn.XLOOKUP(I2929,过机服务商重量差!A:A,过机服务商重量差!G:G)</f>
        <v>帅时莹</v>
      </c>
      <c r="C2929" s="9" t="str">
        <f>IF(N2929="FBA","主营产品",IF(N2929="专线","专线",LOOKUP(1,0/((G2929&gt;=提成标准!D:D)*(G2929&lt;提成标准!E:E)),提成标准!C:C)))</f>
        <v>快递小货</v>
      </c>
      <c r="D2929" s="9">
        <f t="shared" si="142"/>
        <v>1</v>
      </c>
      <c r="E2929" s="9">
        <f>_xlfn.XLOOKUP(C2929,提成标准!C:C,提成标准!H:H,"")</f>
        <v>2</v>
      </c>
      <c r="F2929" s="9">
        <f t="shared" si="143"/>
        <v>2</v>
      </c>
      <c r="G2929" s="9">
        <f>_xlfn.XLOOKUP(I2929,过机服务商重量差!A:A,过机服务商重量差!L:L)</f>
        <v>2.5</v>
      </c>
      <c r="H2929" s="9" t="str">
        <f ca="1">IFERROR(LOOKUP(1,0/((B2929=名单!B:B)*(VALUE(AY2929)&gt;=名单!E:E)*(VALUE(AY2929)&lt;=名单!G:G)*(AA2929="正常走货")),名单!H:H),"否")</f>
        <v>否</v>
      </c>
      <c r="I2929" s="64" t="s">
        <v>8817</v>
      </c>
      <c r="J2929" s="64" t="s">
        <v>8819</v>
      </c>
      <c r="L2929" s="65" t="s">
        <v>140</v>
      </c>
      <c r="N2929" s="64" t="s">
        <v>18</v>
      </c>
      <c r="O2929" s="66"/>
      <c r="P2929" s="66"/>
      <c r="T2929" s="66"/>
      <c r="U2929" s="65" t="s">
        <v>562</v>
      </c>
      <c r="V2929" s="65" t="s">
        <v>14413</v>
      </c>
      <c r="W2929" s="66"/>
      <c r="Y2929" s="66"/>
      <c r="Z2929" s="66"/>
      <c r="AA2929" s="65" t="s">
        <v>14382</v>
      </c>
      <c r="AQ2929" s="64">
        <v>55.7</v>
      </c>
      <c r="AU2929" s="66"/>
      <c r="AV2929" s="66"/>
      <c r="AW2929" s="66"/>
      <c r="AX2929" s="66"/>
      <c r="AY2929" s="67" t="s">
        <v>17326</v>
      </c>
      <c r="BE2929" s="66"/>
    </row>
    <row r="2930" spans="1:58">
      <c r="A2930" s="9" t="str">
        <f t="shared" si="141"/>
        <v>2026-01</v>
      </c>
      <c r="B2930" s="9" t="str">
        <f>_xlfn.XLOOKUP(I2930,过机服务商重量差!A:A,过机服务商重量差!G:G)</f>
        <v>玉麒麟</v>
      </c>
      <c r="C2930" s="9" t="str">
        <f>IF(N2930="FBA","主营产品",IF(N2930="专线","专线",LOOKUP(1,0/((G2930&gt;=提成标准!D:D)*(G2930&lt;提成标准!E:E)),提成标准!C:C)))</f>
        <v>快递小货</v>
      </c>
      <c r="D2930" s="9">
        <f t="shared" si="142"/>
        <v>1</v>
      </c>
      <c r="E2930" s="9">
        <f>_xlfn.XLOOKUP(C2930,提成标准!C:C,提成标准!H:H,"")</f>
        <v>2</v>
      </c>
      <c r="F2930" s="9">
        <f t="shared" si="143"/>
        <v>2</v>
      </c>
      <c r="G2930" s="9">
        <f>_xlfn.XLOOKUP(I2930,过机服务商重量差!A:A,过机服务商重量差!L:L)</f>
        <v>1.5</v>
      </c>
      <c r="H2930" s="9" t="str">
        <f ca="1">IFERROR(LOOKUP(1,0/((B2930=名单!B:B)*(VALUE(AY2930)&gt;=名单!E:E)*(VALUE(AY2930)&lt;=名单!G:G)*(AA2930="正常走货")),名单!H:H),"否")</f>
        <v>否</v>
      </c>
      <c r="I2930" s="64" t="s">
        <v>8820</v>
      </c>
      <c r="J2930" s="64" t="s">
        <v>8822</v>
      </c>
      <c r="L2930" s="65" t="s">
        <v>256</v>
      </c>
      <c r="N2930" s="64" t="s">
        <v>18</v>
      </c>
      <c r="O2930" s="66"/>
      <c r="P2930" s="66"/>
      <c r="T2930" s="66"/>
      <c r="U2930" s="65" t="s">
        <v>187</v>
      </c>
      <c r="V2930" s="65" t="s">
        <v>14413</v>
      </c>
      <c r="W2930" s="66"/>
      <c r="Y2930" s="66"/>
      <c r="Z2930" s="66"/>
      <c r="AA2930" s="65" t="s">
        <v>14382</v>
      </c>
      <c r="AQ2930" s="64">
        <v>37.54</v>
      </c>
      <c r="AV2930" s="66"/>
      <c r="AW2930" s="66"/>
      <c r="AX2930" s="66"/>
      <c r="AY2930" s="67" t="s">
        <v>17327</v>
      </c>
      <c r="BE2930" s="66"/>
      <c r="BF2930" s="66"/>
    </row>
    <row r="2931" spans="1:58">
      <c r="A2931" s="9" t="str">
        <f t="shared" si="141"/>
        <v>2026-01</v>
      </c>
      <c r="B2931" s="9" t="str">
        <f>_xlfn.XLOOKUP(I2931,过机服务商重量差!A:A,过机服务商重量差!G:G)</f>
        <v>玉麒麟</v>
      </c>
      <c r="C2931" s="9" t="str">
        <f>IF(N2931="FBA","主营产品",IF(N2931="专线","专线",LOOKUP(1,0/((G2931&gt;=提成标准!D:D)*(G2931&lt;提成标准!E:E)),提成标准!C:C)))</f>
        <v>快递小货</v>
      </c>
      <c r="D2931" s="9">
        <f t="shared" si="142"/>
        <v>1</v>
      </c>
      <c r="E2931" s="9">
        <f>_xlfn.XLOOKUP(C2931,提成标准!C:C,提成标准!H:H,"")</f>
        <v>2</v>
      </c>
      <c r="F2931" s="9">
        <f t="shared" si="143"/>
        <v>2</v>
      </c>
      <c r="G2931" s="9">
        <f>_xlfn.XLOOKUP(I2931,过机服务商重量差!A:A,过机服务商重量差!L:L)</f>
        <v>1</v>
      </c>
      <c r="H2931" s="9" t="str">
        <f ca="1">IFERROR(LOOKUP(1,0/((B2931=名单!B:B)*(VALUE(AY2931)&gt;=名单!E:E)*(VALUE(AY2931)&lt;=名单!G:G)*(AA2931="正常走货")),名单!H:H),"否")</f>
        <v>否</v>
      </c>
      <c r="I2931" s="64" t="s">
        <v>8823</v>
      </c>
      <c r="J2931" s="64" t="s">
        <v>8825</v>
      </c>
      <c r="L2931" s="64" t="s">
        <v>17</v>
      </c>
      <c r="N2931" s="64" t="s">
        <v>18</v>
      </c>
      <c r="O2931" s="66"/>
      <c r="P2931" s="66"/>
      <c r="T2931" s="66"/>
      <c r="U2931" s="65" t="s">
        <v>90</v>
      </c>
      <c r="V2931" s="65" t="s">
        <v>14410</v>
      </c>
      <c r="W2931" s="66"/>
      <c r="Y2931" s="66"/>
      <c r="Z2931" s="66"/>
      <c r="AA2931" s="65" t="s">
        <v>14382</v>
      </c>
      <c r="AQ2931" s="64">
        <v>49.56</v>
      </c>
      <c r="AU2931" s="66"/>
      <c r="AV2931" s="66"/>
      <c r="AX2931" s="66"/>
      <c r="AY2931" s="67" t="s">
        <v>17328</v>
      </c>
      <c r="BE2931" s="66"/>
      <c r="BF2931" s="66"/>
    </row>
    <row r="2932" spans="1:58">
      <c r="A2932" s="9" t="str">
        <f t="shared" si="141"/>
        <v>2026-01</v>
      </c>
      <c r="B2932" s="9" t="str">
        <f>_xlfn.XLOOKUP(I2932,过机服务商重量差!A:A,过机服务商重量差!G:G)</f>
        <v>风清扬</v>
      </c>
      <c r="C2932" s="9" t="str">
        <f>IF(N2932="FBA","主营产品",IF(N2932="专线","专线",LOOKUP(1,0/((G2932&gt;=提成标准!D:D)*(G2932&lt;提成标准!E:E)),提成标准!C:C)))</f>
        <v>快递大货</v>
      </c>
      <c r="D2932" s="9">
        <f t="shared" si="142"/>
        <v>49</v>
      </c>
      <c r="E2932" s="9">
        <f>_xlfn.XLOOKUP(C2932,提成标准!C:C,提成标准!H:H,"")</f>
        <v>0.1</v>
      </c>
      <c r="F2932" s="9">
        <f t="shared" si="143"/>
        <v>4.9</v>
      </c>
      <c r="G2932" s="9">
        <f>_xlfn.XLOOKUP(I2932,过机服务商重量差!A:A,过机服务商重量差!L:L)</f>
        <v>49</v>
      </c>
      <c r="H2932" s="9" t="str">
        <f ca="1">IFERROR(LOOKUP(1,0/((B2932=名单!B:B)*(VALUE(AY2932)&gt;=名单!E:E)*(VALUE(AY2932)&lt;=名单!G:G)*(AA2932="正常走货")),名单!H:H),"否")</f>
        <v>否</v>
      </c>
      <c r="I2932" s="64" t="s">
        <v>8826</v>
      </c>
      <c r="J2932" s="64" t="s">
        <v>8828</v>
      </c>
      <c r="L2932" s="64" t="s">
        <v>317</v>
      </c>
      <c r="N2932" s="64" t="s">
        <v>18</v>
      </c>
      <c r="O2932" s="66"/>
      <c r="P2932" s="66"/>
      <c r="T2932" s="66"/>
      <c r="U2932" s="65" t="s">
        <v>215</v>
      </c>
      <c r="V2932" s="65" t="s">
        <v>14381</v>
      </c>
      <c r="W2932" s="66"/>
      <c r="Y2932" s="66"/>
      <c r="Z2932" s="66"/>
      <c r="AA2932" s="65" t="s">
        <v>14382</v>
      </c>
      <c r="AQ2932" s="64">
        <v>122</v>
      </c>
      <c r="AU2932" s="66"/>
      <c r="AV2932" s="66"/>
      <c r="AX2932" s="66"/>
      <c r="AY2932" s="67" t="s">
        <v>17329</v>
      </c>
      <c r="BE2932" s="66"/>
    </row>
    <row r="2933" spans="1:58">
      <c r="A2933" s="9" t="str">
        <f t="shared" si="141"/>
        <v>2026-01</v>
      </c>
      <c r="B2933" s="9" t="str">
        <f>_xlfn.XLOOKUP(I2933,过机服务商重量差!A:A,过机服务商重量差!G:G)</f>
        <v>风清扬</v>
      </c>
      <c r="C2933" s="9" t="str">
        <f>IF(N2933="FBA","主营产品",IF(N2933="专线","专线",LOOKUP(1,0/((G2933&gt;=提成标准!D:D)*(G2933&lt;提成标准!E:E)),提成标准!C:C)))</f>
        <v>快递大货</v>
      </c>
      <c r="D2933" s="9">
        <f t="shared" si="142"/>
        <v>444</v>
      </c>
      <c r="E2933" s="9">
        <f>_xlfn.XLOOKUP(C2933,提成标准!C:C,提成标准!H:H,"")</f>
        <v>0.1</v>
      </c>
      <c r="F2933" s="9">
        <f t="shared" si="143"/>
        <v>44.4</v>
      </c>
      <c r="G2933" s="9">
        <f>_xlfn.XLOOKUP(I2933,过机服务商重量差!A:A,过机服务商重量差!L:L)</f>
        <v>444</v>
      </c>
      <c r="H2933" s="9" t="str">
        <f ca="1">IFERROR(LOOKUP(1,0/((B2933=名单!B:B)*(VALUE(AY2933)&gt;=名单!E:E)*(VALUE(AY2933)&lt;=名单!G:G)*(AA2933="正常走货")),名单!H:H),"否")</f>
        <v>否</v>
      </c>
      <c r="I2933" s="64" t="s">
        <v>8829</v>
      </c>
      <c r="J2933" s="64" t="s">
        <v>8831</v>
      </c>
      <c r="L2933" s="64" t="s">
        <v>144</v>
      </c>
      <c r="N2933" s="64" t="s">
        <v>18</v>
      </c>
      <c r="O2933" s="66"/>
      <c r="P2933" s="66"/>
      <c r="T2933" s="66"/>
      <c r="U2933" s="65" t="s">
        <v>145</v>
      </c>
      <c r="V2933" s="65" t="s">
        <v>14410</v>
      </c>
      <c r="W2933" s="66"/>
      <c r="Y2933" s="66"/>
      <c r="Z2933" s="66"/>
      <c r="AA2933" s="65" t="s">
        <v>14382</v>
      </c>
      <c r="AQ2933" s="64">
        <v>764</v>
      </c>
      <c r="AU2933" s="66"/>
      <c r="AV2933" s="66"/>
      <c r="AX2933" s="66"/>
      <c r="AY2933" s="67" t="s">
        <v>17330</v>
      </c>
      <c r="BE2933" s="66"/>
    </row>
    <row r="2934" spans="1:58">
      <c r="A2934" s="9" t="str">
        <f t="shared" si="141"/>
        <v>2026-01</v>
      </c>
      <c r="B2934" s="9" t="str">
        <f>_xlfn.XLOOKUP(I2934,过机服务商重量差!A:A,过机服务商重量差!G:G)</f>
        <v>帅时莹</v>
      </c>
      <c r="C2934" s="9" t="str">
        <f>IF(N2934="FBA","主营产品",IF(N2934="专线","专线",LOOKUP(1,0/((G2934&gt;=提成标准!D:D)*(G2934&lt;提成标准!E:E)),提成标准!C:C)))</f>
        <v>快递大货</v>
      </c>
      <c r="D2934" s="9">
        <f t="shared" si="142"/>
        <v>384</v>
      </c>
      <c r="E2934" s="9">
        <f>_xlfn.XLOOKUP(C2934,提成标准!C:C,提成标准!H:H,"")</f>
        <v>0.1</v>
      </c>
      <c r="F2934" s="9">
        <f t="shared" si="143"/>
        <v>38.4</v>
      </c>
      <c r="G2934" s="9">
        <f>_xlfn.XLOOKUP(I2934,过机服务商重量差!A:A,过机服务商重量差!L:L)</f>
        <v>384</v>
      </c>
      <c r="H2934" s="9" t="str">
        <f ca="1">IFERROR(LOOKUP(1,0/((B2934=名单!B:B)*(VALUE(AY2934)&gt;=名单!E:E)*(VALUE(AY2934)&lt;=名单!G:G)*(AA2934="正常走货")),名单!H:H),"否")</f>
        <v>否</v>
      </c>
      <c r="I2934" s="64" t="s">
        <v>8832</v>
      </c>
      <c r="J2934" s="64" t="s">
        <v>8834</v>
      </c>
      <c r="L2934" s="65" t="s">
        <v>97</v>
      </c>
      <c r="N2934" s="64" t="s">
        <v>18</v>
      </c>
      <c r="O2934" s="66"/>
      <c r="P2934" s="66"/>
      <c r="T2934" s="66"/>
      <c r="U2934" s="65" t="s">
        <v>562</v>
      </c>
      <c r="V2934" s="65" t="s">
        <v>14413</v>
      </c>
      <c r="W2934" s="66"/>
      <c r="Y2934" s="66"/>
      <c r="Z2934" s="66"/>
      <c r="AA2934" s="65" t="s">
        <v>14382</v>
      </c>
      <c r="AQ2934" s="64">
        <v>384</v>
      </c>
      <c r="AU2934" s="66"/>
      <c r="AV2934" s="66"/>
      <c r="AW2934" s="66"/>
      <c r="AX2934" s="66"/>
      <c r="AY2934" s="67" t="s">
        <v>17331</v>
      </c>
      <c r="BE2934" s="66"/>
    </row>
    <row r="2935" spans="1:58">
      <c r="A2935" s="9" t="str">
        <f t="shared" si="141"/>
        <v>2026-01</v>
      </c>
      <c r="B2935" s="9" t="str">
        <f>_xlfn.XLOOKUP(I2935,过机服务商重量差!A:A,过机服务商重量差!G:G)</f>
        <v>玉麒麟</v>
      </c>
      <c r="C2935" s="9" t="str">
        <f>IF(N2935="FBA","主营产品",IF(N2935="专线","专线",LOOKUP(1,0/((G2935&gt;=提成标准!D:D)*(G2935&lt;提成标准!E:E)),提成标准!C:C)))</f>
        <v>快递小货</v>
      </c>
      <c r="D2935" s="9">
        <f t="shared" si="142"/>
        <v>1</v>
      </c>
      <c r="E2935" s="9">
        <f>_xlfn.XLOOKUP(C2935,提成标准!C:C,提成标准!H:H,"")</f>
        <v>2</v>
      </c>
      <c r="F2935" s="9">
        <f t="shared" si="143"/>
        <v>2</v>
      </c>
      <c r="G2935" s="9">
        <f>_xlfn.XLOOKUP(I2935,过机服务商重量差!A:A,过机服务商重量差!L:L)</f>
        <v>1</v>
      </c>
      <c r="H2935" s="9" t="str">
        <f ca="1">IFERROR(LOOKUP(1,0/((B2935=名单!B:B)*(VALUE(AY2935)&gt;=名单!E:E)*(VALUE(AY2935)&lt;=名单!G:G)*(AA2935="正常走货")),名单!H:H),"否")</f>
        <v>否</v>
      </c>
      <c r="I2935" s="64" t="s">
        <v>8835</v>
      </c>
      <c r="J2935" s="64" t="s">
        <v>8837</v>
      </c>
      <c r="L2935" s="64" t="s">
        <v>17</v>
      </c>
      <c r="N2935" s="64" t="s">
        <v>18</v>
      </c>
      <c r="O2935" s="66"/>
      <c r="P2935" s="66"/>
      <c r="T2935" s="66"/>
      <c r="U2935" s="65" t="s">
        <v>199</v>
      </c>
      <c r="V2935" s="65" t="s">
        <v>14442</v>
      </c>
      <c r="W2935" s="66"/>
      <c r="Y2935" s="66"/>
      <c r="Z2935" s="66"/>
      <c r="AA2935" s="65" t="s">
        <v>14382</v>
      </c>
      <c r="AQ2935" s="64">
        <v>158</v>
      </c>
      <c r="AU2935" s="66"/>
      <c r="AV2935" s="66"/>
      <c r="AX2935" s="66"/>
      <c r="AY2935" s="67" t="s">
        <v>17332</v>
      </c>
      <c r="BE2935" s="66"/>
      <c r="BF2935" s="66"/>
    </row>
    <row r="2936" spans="1:58">
      <c r="A2936" s="9" t="str">
        <f t="shared" si="141"/>
        <v>2026-01</v>
      </c>
      <c r="B2936" s="9" t="str">
        <f>_xlfn.XLOOKUP(I2936,过机服务商重量差!A:A,过机服务商重量差!G:G)</f>
        <v>风清扬</v>
      </c>
      <c r="C2936" s="9" t="str">
        <f>IF(N2936="FBA","主营产品",IF(N2936="专线","专线",LOOKUP(1,0/((G2936&gt;=提成标准!D:D)*(G2936&lt;提成标准!E:E)),提成标准!C:C)))</f>
        <v>快递大货</v>
      </c>
      <c r="D2936" s="9">
        <f t="shared" si="142"/>
        <v>2467</v>
      </c>
      <c r="E2936" s="9">
        <f>_xlfn.XLOOKUP(C2936,提成标准!C:C,提成标准!H:H,"")</f>
        <v>0.1</v>
      </c>
      <c r="F2936" s="9">
        <f t="shared" si="143"/>
        <v>246.7</v>
      </c>
      <c r="G2936" s="9">
        <f>_xlfn.XLOOKUP(I2936,过机服务商重量差!A:A,过机服务商重量差!L:L)</f>
        <v>2467</v>
      </c>
      <c r="H2936" s="9" t="str">
        <f ca="1">IFERROR(LOOKUP(1,0/((B2936=名单!B:B)*(VALUE(AY2936)&gt;=名单!E:E)*(VALUE(AY2936)&lt;=名单!G:G)*(AA2936="正常走货")),名单!H:H),"否")</f>
        <v>否</v>
      </c>
      <c r="I2936" s="64" t="s">
        <v>8838</v>
      </c>
      <c r="J2936" s="64" t="s">
        <v>8840</v>
      </c>
      <c r="L2936" s="65" t="s">
        <v>51</v>
      </c>
      <c r="N2936" s="64" t="s">
        <v>18</v>
      </c>
      <c r="O2936" s="66"/>
      <c r="P2936" s="66"/>
      <c r="T2936" s="66"/>
      <c r="U2936" s="65" t="s">
        <v>471</v>
      </c>
      <c r="V2936" s="65" t="s">
        <v>14389</v>
      </c>
      <c r="W2936" s="66"/>
      <c r="Y2936" s="66"/>
      <c r="Z2936" s="66"/>
      <c r="AA2936" s="65" t="s">
        <v>14382</v>
      </c>
      <c r="AQ2936" s="64">
        <v>5636</v>
      </c>
      <c r="AU2936" s="66"/>
      <c r="AV2936" s="66"/>
      <c r="AW2936" s="66"/>
      <c r="AX2936" s="66"/>
      <c r="AY2936" s="67" t="s">
        <v>17333</v>
      </c>
      <c r="BE2936" s="66"/>
      <c r="BF2936" s="66"/>
    </row>
    <row r="2937" spans="1:58">
      <c r="A2937" s="9" t="str">
        <f t="shared" si="141"/>
        <v>2026-01</v>
      </c>
      <c r="B2937" s="9" t="str">
        <f>_xlfn.XLOOKUP(I2937,过机服务商重量差!A:A,过机服务商重量差!G:G)</f>
        <v>小旋风</v>
      </c>
      <c r="C2937" s="9" t="str">
        <f>IF(N2937="FBA","主营产品",IF(N2937="专线","专线",LOOKUP(1,0/((G2937&gt;=提成标准!D:D)*(G2937&lt;提成标准!E:E)),提成标准!C:C)))</f>
        <v>快递大货</v>
      </c>
      <c r="D2937" s="9">
        <f t="shared" si="142"/>
        <v>32</v>
      </c>
      <c r="E2937" s="9">
        <f>_xlfn.XLOOKUP(C2937,提成标准!C:C,提成标准!H:H,"")</f>
        <v>0.1</v>
      </c>
      <c r="F2937" s="9">
        <f t="shared" si="143"/>
        <v>3.2</v>
      </c>
      <c r="G2937" s="9">
        <f>_xlfn.XLOOKUP(I2937,过机服务商重量差!A:A,过机服务商重量差!L:L)</f>
        <v>32</v>
      </c>
      <c r="H2937" s="9" t="str">
        <f ca="1">IFERROR(LOOKUP(1,0/((B2937=名单!B:B)*(VALUE(AY2937)&gt;=名单!E:E)*(VALUE(AY2937)&lt;=名单!G:G)*(AA2937="正常走货")),名单!H:H),"否")</f>
        <v>否</v>
      </c>
      <c r="I2937" s="64" t="s">
        <v>8841</v>
      </c>
      <c r="J2937" s="64" t="s">
        <v>8843</v>
      </c>
      <c r="L2937" s="65" t="s">
        <v>274</v>
      </c>
      <c r="N2937" s="64" t="s">
        <v>18</v>
      </c>
      <c r="O2937" s="66"/>
      <c r="P2937" s="66"/>
      <c r="T2937" s="66"/>
      <c r="U2937" s="65" t="s">
        <v>191</v>
      </c>
      <c r="V2937" s="65" t="s">
        <v>14413</v>
      </c>
      <c r="W2937" s="66"/>
      <c r="Y2937" s="66"/>
      <c r="Z2937" s="66"/>
      <c r="AA2937" s="65" t="s">
        <v>14382</v>
      </c>
      <c r="AQ2937" s="64">
        <v>48</v>
      </c>
      <c r="AU2937" s="66"/>
      <c r="AV2937" s="66"/>
      <c r="AW2937" s="66"/>
      <c r="AX2937" s="66"/>
      <c r="AY2937" s="67" t="s">
        <v>17334</v>
      </c>
      <c r="BE2937" s="66"/>
    </row>
    <row r="2938" spans="1:58">
      <c r="A2938" s="9" t="str">
        <f t="shared" si="141"/>
        <v>2026-01</v>
      </c>
      <c r="B2938" s="9" t="str">
        <f>_xlfn.XLOOKUP(I2938,过机服务商重量差!A:A,过机服务商重量差!G:G)</f>
        <v>无崖子</v>
      </c>
      <c r="C2938" s="9" t="str">
        <f>IF(N2938="FBA","主营产品",IF(N2938="专线","专线",LOOKUP(1,0/((G2938&gt;=提成标准!D:D)*(G2938&lt;提成标准!E:E)),提成标准!C:C)))</f>
        <v>快递小货</v>
      </c>
      <c r="D2938" s="9">
        <f t="shared" si="142"/>
        <v>1</v>
      </c>
      <c r="E2938" s="9">
        <f>_xlfn.XLOOKUP(C2938,提成标准!C:C,提成标准!H:H,"")</f>
        <v>2</v>
      </c>
      <c r="F2938" s="9">
        <f t="shared" si="143"/>
        <v>2</v>
      </c>
      <c r="G2938" s="9">
        <f>_xlfn.XLOOKUP(I2938,过机服务商重量差!A:A,过机服务商重量差!L:L)</f>
        <v>9.5</v>
      </c>
      <c r="H2938" s="9" t="str">
        <f ca="1">IFERROR(LOOKUP(1,0/((B2938=名单!B:B)*(VALUE(AY2938)&gt;=名单!E:E)*(VALUE(AY2938)&lt;=名单!G:G)*(AA2938="正常走货")),名单!H:H),"否")</f>
        <v>是</v>
      </c>
      <c r="I2938" s="64" t="s">
        <v>8844</v>
      </c>
      <c r="J2938" s="64" t="s">
        <v>8846</v>
      </c>
      <c r="L2938" s="64" t="s">
        <v>1936</v>
      </c>
      <c r="N2938" s="64" t="s">
        <v>18</v>
      </c>
      <c r="O2938" s="66"/>
      <c r="P2938" s="66"/>
      <c r="T2938" s="66"/>
      <c r="U2938" s="65" t="s">
        <v>442</v>
      </c>
      <c r="V2938" s="65" t="s">
        <v>14413</v>
      </c>
      <c r="W2938" s="66"/>
      <c r="Y2938" s="66"/>
      <c r="Z2938" s="66"/>
      <c r="AA2938" s="65" t="s">
        <v>14382</v>
      </c>
      <c r="AQ2938" s="64">
        <v>729</v>
      </c>
      <c r="AU2938" s="66"/>
      <c r="AV2938" s="66"/>
      <c r="AX2938" s="66"/>
      <c r="AY2938" s="67" t="s">
        <v>17335</v>
      </c>
      <c r="BE2938" s="66"/>
      <c r="BF2938" s="66"/>
    </row>
    <row r="2939" spans="1:58">
      <c r="A2939" s="9" t="str">
        <f t="shared" ref="A2939:A3002" si="144">MID(AY2939,1,7)</f>
        <v>2026-01</v>
      </c>
      <c r="B2939" s="9" t="str">
        <f>_xlfn.XLOOKUP(I2939,过机服务商重量差!A:A,过机服务商重量差!G:G)</f>
        <v>帅时莹</v>
      </c>
      <c r="C2939" s="9" t="str">
        <f>IF(N2939="FBA","主营产品",IF(N2939="专线","专线",LOOKUP(1,0/((G2939&gt;=提成标准!D:D)*(G2939&lt;提成标准!E:E)),提成标准!C:C)))</f>
        <v>快递大货</v>
      </c>
      <c r="D2939" s="9">
        <f t="shared" si="142"/>
        <v>25</v>
      </c>
      <c r="E2939" s="9">
        <f>_xlfn.XLOOKUP(C2939,提成标准!C:C,提成标准!H:H,"")</f>
        <v>0.1</v>
      </c>
      <c r="F2939" s="9">
        <f t="shared" si="143"/>
        <v>2.5</v>
      </c>
      <c r="G2939" s="9">
        <f>_xlfn.XLOOKUP(I2939,过机服务商重量差!A:A,过机服务商重量差!L:L)</f>
        <v>25</v>
      </c>
      <c r="H2939" s="9" t="str">
        <f ca="1">IFERROR(LOOKUP(1,0/((B2939=名单!B:B)*(VALUE(AY2939)&gt;=名单!E:E)*(VALUE(AY2939)&lt;=名单!G:G)*(AA2939="正常走货")),名单!H:H),"否")</f>
        <v>否</v>
      </c>
      <c r="I2939" s="64" t="s">
        <v>8847</v>
      </c>
      <c r="J2939" s="64" t="s">
        <v>8849</v>
      </c>
      <c r="L2939" s="64" t="s">
        <v>97</v>
      </c>
      <c r="N2939" s="64" t="s">
        <v>18</v>
      </c>
      <c r="O2939" s="66"/>
      <c r="P2939" s="66"/>
      <c r="T2939" s="66"/>
      <c r="U2939" s="65" t="s">
        <v>562</v>
      </c>
      <c r="V2939" s="65" t="s">
        <v>14413</v>
      </c>
      <c r="W2939" s="66"/>
      <c r="Y2939" s="66"/>
      <c r="Z2939" s="66"/>
      <c r="AA2939" s="65" t="s">
        <v>14382</v>
      </c>
      <c r="AQ2939" s="64">
        <v>69.7</v>
      </c>
      <c r="AU2939" s="66"/>
      <c r="AV2939" s="66"/>
      <c r="AX2939" s="66"/>
      <c r="AY2939" s="67" t="s">
        <v>17336</v>
      </c>
      <c r="BE2939" s="66"/>
    </row>
    <row r="2940" spans="1:58">
      <c r="A2940" s="9" t="str">
        <f t="shared" si="144"/>
        <v>2026-01</v>
      </c>
      <c r="B2940" s="9" t="str">
        <f>_xlfn.XLOOKUP(I2940,过机服务商重量差!A:A,过机服务商重量差!G:G)</f>
        <v>帅时莹</v>
      </c>
      <c r="C2940" s="9" t="str">
        <f>IF(N2940="FBA","主营产品",IF(N2940="专线","专线",LOOKUP(1,0/((G2940&gt;=提成标准!D:D)*(G2940&lt;提成标准!E:E)),提成标准!C:C)))</f>
        <v>快递大货</v>
      </c>
      <c r="D2940" s="9">
        <f t="shared" si="142"/>
        <v>50</v>
      </c>
      <c r="E2940" s="9">
        <f>_xlfn.XLOOKUP(C2940,提成标准!C:C,提成标准!H:H,"")</f>
        <v>0.1</v>
      </c>
      <c r="F2940" s="9">
        <f t="shared" si="143"/>
        <v>5</v>
      </c>
      <c r="G2940" s="9">
        <f>_xlfn.XLOOKUP(I2940,过机服务商重量差!A:A,过机服务商重量差!L:L)</f>
        <v>50</v>
      </c>
      <c r="H2940" s="9" t="str">
        <f ca="1">IFERROR(LOOKUP(1,0/((B2940=名单!B:B)*(VALUE(AY2940)&gt;=名单!E:E)*(VALUE(AY2940)&lt;=名单!G:G)*(AA2940="正常走货")),名单!H:H),"否")</f>
        <v>否</v>
      </c>
      <c r="I2940" s="64" t="s">
        <v>8850</v>
      </c>
      <c r="J2940" s="64" t="s">
        <v>8852</v>
      </c>
      <c r="L2940" s="65" t="s">
        <v>140</v>
      </c>
      <c r="N2940" s="64" t="s">
        <v>18</v>
      </c>
      <c r="O2940" s="66"/>
      <c r="P2940" s="66"/>
      <c r="T2940" s="66"/>
      <c r="U2940" s="65" t="s">
        <v>562</v>
      </c>
      <c r="V2940" s="65" t="s">
        <v>14413</v>
      </c>
      <c r="W2940" s="66"/>
      <c r="Y2940" s="66"/>
      <c r="Z2940" s="66"/>
      <c r="AA2940" s="65" t="s">
        <v>14382</v>
      </c>
      <c r="AQ2940" s="64">
        <v>2186.65</v>
      </c>
      <c r="AV2940" s="66"/>
      <c r="AX2940" s="66"/>
      <c r="AY2940" s="67" t="s">
        <v>17337</v>
      </c>
      <c r="BC2940" s="66"/>
      <c r="BE2940" s="66"/>
    </row>
    <row r="2941" spans="1:58">
      <c r="A2941" s="9" t="str">
        <f t="shared" si="144"/>
        <v>2026-01</v>
      </c>
      <c r="B2941" s="9" t="str">
        <f>_xlfn.XLOOKUP(I2941,过机服务商重量差!A:A,过机服务商重量差!G:G)</f>
        <v>玉麒麟</v>
      </c>
      <c r="C2941" s="9" t="str">
        <f>IF(N2941="FBA","主营产品",IF(N2941="专线","专线",LOOKUP(1,0/((G2941&gt;=提成标准!D:D)*(G2941&lt;提成标准!E:E)),提成标准!C:C)))</f>
        <v>快递大货</v>
      </c>
      <c r="D2941" s="9">
        <f t="shared" ref="D2941:D3004" si="145">IF(C2941="快递小货",1,IF(C2941="主营产品",0,G2941))</f>
        <v>96</v>
      </c>
      <c r="E2941" s="9">
        <f>_xlfn.XLOOKUP(C2941,提成标准!C:C,提成标准!H:H,"")</f>
        <v>0.1</v>
      </c>
      <c r="F2941" s="9">
        <f t="shared" ref="F2941:F3004" si="146">D2941*E2941</f>
        <v>9.6</v>
      </c>
      <c r="G2941" s="9">
        <f>_xlfn.XLOOKUP(I2941,过机服务商重量差!A:A,过机服务商重量差!L:L)</f>
        <v>96</v>
      </c>
      <c r="H2941" s="9" t="str">
        <f ca="1">IFERROR(LOOKUP(1,0/((B2941=名单!B:B)*(VALUE(AY2941)&gt;=名单!E:E)*(VALUE(AY2941)&lt;=名单!G:G)*(AA2941="正常走货")),名单!H:H),"否")</f>
        <v>否</v>
      </c>
      <c r="I2941" s="64" t="s">
        <v>8853</v>
      </c>
      <c r="J2941" s="64" t="s">
        <v>8855</v>
      </c>
      <c r="L2941" s="65" t="s">
        <v>24</v>
      </c>
      <c r="N2941" s="64" t="s">
        <v>18</v>
      </c>
      <c r="O2941" s="66"/>
      <c r="P2941" s="66"/>
      <c r="T2941" s="66"/>
      <c r="U2941" s="65" t="s">
        <v>130</v>
      </c>
      <c r="V2941" s="65" t="s">
        <v>14422</v>
      </c>
      <c r="W2941" s="66"/>
      <c r="Y2941" s="66"/>
      <c r="Z2941" s="66"/>
      <c r="AA2941" s="65" t="s">
        <v>14382</v>
      </c>
      <c r="AQ2941" s="64">
        <v>597.2</v>
      </c>
      <c r="AU2941" s="66"/>
      <c r="AV2941" s="66"/>
      <c r="AW2941" s="66"/>
      <c r="AX2941" s="66"/>
      <c r="AY2941" s="67" t="s">
        <v>17338</v>
      </c>
      <c r="BE2941" s="66"/>
    </row>
    <row r="2942" spans="1:58">
      <c r="A2942" s="9" t="str">
        <f t="shared" si="144"/>
        <v>2026-01</v>
      </c>
      <c r="B2942" s="9" t="str">
        <f>_xlfn.XLOOKUP(I2942,过机服务商重量差!A:A,过机服务商重量差!G:G)</f>
        <v>帅时莹</v>
      </c>
      <c r="C2942" s="9" t="str">
        <f>IF(N2942="FBA","主营产品",IF(N2942="专线","专线",LOOKUP(1,0/((G2942&gt;=提成标准!D:D)*(G2942&lt;提成标准!E:E)),提成标准!C:C)))</f>
        <v>快递大货</v>
      </c>
      <c r="D2942" s="9">
        <f t="shared" si="145"/>
        <v>34</v>
      </c>
      <c r="E2942" s="9">
        <f>_xlfn.XLOOKUP(C2942,提成标准!C:C,提成标准!H:H,"")</f>
        <v>0.1</v>
      </c>
      <c r="F2942" s="9">
        <f t="shared" si="146"/>
        <v>3.4</v>
      </c>
      <c r="G2942" s="9">
        <f>_xlfn.XLOOKUP(I2942,过机服务商重量差!A:A,过机服务商重量差!L:L)</f>
        <v>34</v>
      </c>
      <c r="H2942" s="9" t="str">
        <f ca="1">IFERROR(LOOKUP(1,0/((B2942=名单!B:B)*(VALUE(AY2942)&gt;=名单!E:E)*(VALUE(AY2942)&lt;=名单!G:G)*(AA2942="正常走货")),名单!H:H),"否")</f>
        <v>否</v>
      </c>
      <c r="I2942" s="64" t="s">
        <v>8856</v>
      </c>
      <c r="J2942" s="64" t="s">
        <v>8858</v>
      </c>
      <c r="L2942" s="65" t="s">
        <v>287</v>
      </c>
      <c r="N2942" s="64" t="s">
        <v>18</v>
      </c>
      <c r="O2942" s="66"/>
      <c r="P2942" s="66"/>
      <c r="T2942" s="66"/>
      <c r="U2942" s="65" t="s">
        <v>191</v>
      </c>
      <c r="V2942" s="65" t="s">
        <v>14413</v>
      </c>
      <c r="W2942" s="66"/>
      <c r="Y2942" s="66"/>
      <c r="Z2942" s="66"/>
      <c r="AA2942" s="65" t="s">
        <v>14382</v>
      </c>
      <c r="AQ2942" s="64">
        <v>301</v>
      </c>
      <c r="AV2942" s="66"/>
      <c r="AX2942" s="66"/>
      <c r="AY2942" s="67" t="s">
        <v>17339</v>
      </c>
      <c r="BE2942" s="66"/>
      <c r="BF2942" s="66"/>
    </row>
    <row r="2943" spans="1:58">
      <c r="A2943" s="9" t="str">
        <f t="shared" si="144"/>
        <v>2026-01</v>
      </c>
      <c r="B2943" s="9" t="str">
        <f>_xlfn.XLOOKUP(I2943,过机服务商重量差!A:A,过机服务商重量差!G:G)</f>
        <v>无崖子</v>
      </c>
      <c r="C2943" s="9" t="str">
        <f>IF(N2943="FBA","主营产品",IF(N2943="专线","专线",LOOKUP(1,0/((G2943&gt;=提成标准!D:D)*(G2943&lt;提成标准!E:E)),提成标准!C:C)))</f>
        <v>快递小货</v>
      </c>
      <c r="D2943" s="9">
        <f t="shared" si="145"/>
        <v>1</v>
      </c>
      <c r="E2943" s="9">
        <f>_xlfn.XLOOKUP(C2943,提成标准!C:C,提成标准!H:H,"")</f>
        <v>2</v>
      </c>
      <c r="F2943" s="9">
        <f t="shared" si="146"/>
        <v>2</v>
      </c>
      <c r="G2943" s="9">
        <f>_xlfn.XLOOKUP(I2943,过机服务商重量差!A:A,过机服务商重量差!L:L)</f>
        <v>2</v>
      </c>
      <c r="H2943" s="9" t="str">
        <f ca="1">IFERROR(LOOKUP(1,0/((B2943=名单!B:B)*(VALUE(AY2943)&gt;=名单!E:E)*(VALUE(AY2943)&lt;=名单!G:G)*(AA2943="正常走货")),名单!H:H),"否")</f>
        <v>是</v>
      </c>
      <c r="I2943" s="64" t="s">
        <v>8859</v>
      </c>
      <c r="J2943" s="64" t="s">
        <v>8861</v>
      </c>
      <c r="L2943" s="65" t="s">
        <v>160</v>
      </c>
      <c r="N2943" s="64" t="s">
        <v>18</v>
      </c>
      <c r="O2943" s="66"/>
      <c r="P2943" s="66"/>
      <c r="T2943" s="66"/>
      <c r="U2943" s="65" t="s">
        <v>145</v>
      </c>
      <c r="V2943" s="65" t="s">
        <v>14410</v>
      </c>
      <c r="W2943" s="66"/>
      <c r="Y2943" s="66"/>
      <c r="Z2943" s="66"/>
      <c r="AA2943" s="65" t="s">
        <v>14382</v>
      </c>
      <c r="AQ2943" s="64">
        <v>0</v>
      </c>
      <c r="AU2943" s="66"/>
      <c r="AV2943" s="66"/>
      <c r="AW2943" s="66"/>
      <c r="AX2943" s="66"/>
      <c r="AY2943" s="67" t="s">
        <v>17340</v>
      </c>
      <c r="BE2943" s="66"/>
    </row>
    <row r="2944" spans="1:58">
      <c r="A2944" s="9" t="str">
        <f t="shared" si="144"/>
        <v>2026-01</v>
      </c>
      <c r="B2944" s="9" t="str">
        <f>_xlfn.XLOOKUP(I2944,过机服务商重量差!A:A,过机服务商重量差!G:G)</f>
        <v>帅时莹</v>
      </c>
      <c r="C2944" s="9" t="str">
        <f>IF(N2944="FBA","主营产品",IF(N2944="专线","专线",LOOKUP(1,0/((G2944&gt;=提成标准!D:D)*(G2944&lt;提成标准!E:E)),提成标准!C:C)))</f>
        <v>快递小货</v>
      </c>
      <c r="D2944" s="9">
        <f t="shared" si="145"/>
        <v>1</v>
      </c>
      <c r="E2944" s="9">
        <f>_xlfn.XLOOKUP(C2944,提成标准!C:C,提成标准!H:H,"")</f>
        <v>2</v>
      </c>
      <c r="F2944" s="9">
        <f t="shared" si="146"/>
        <v>2</v>
      </c>
      <c r="G2944" s="9">
        <f>_xlfn.XLOOKUP(I2944,过机服务商重量差!A:A,过机服务商重量差!L:L)</f>
        <v>1</v>
      </c>
      <c r="H2944" s="9" t="str">
        <f ca="1">IFERROR(LOOKUP(1,0/((B2944=名单!B:B)*(VALUE(AY2944)&gt;=名单!E:E)*(VALUE(AY2944)&lt;=名单!G:G)*(AA2944="正常走货")),名单!H:H),"否")</f>
        <v>否</v>
      </c>
      <c r="I2944" s="64" t="s">
        <v>8862</v>
      </c>
      <c r="J2944" s="64" t="s">
        <v>8864</v>
      </c>
      <c r="L2944" s="65" t="s">
        <v>458</v>
      </c>
      <c r="N2944" s="64" t="s">
        <v>18</v>
      </c>
      <c r="O2944" s="66"/>
      <c r="P2944" s="66"/>
      <c r="T2944" s="66"/>
      <c r="U2944" s="65" t="s">
        <v>288</v>
      </c>
      <c r="V2944" s="65" t="s">
        <v>14413</v>
      </c>
      <c r="W2944" s="66"/>
      <c r="Y2944" s="66"/>
      <c r="Z2944" s="66"/>
      <c r="AA2944" s="65" t="s">
        <v>14382</v>
      </c>
      <c r="AQ2944" s="64">
        <v>71</v>
      </c>
      <c r="AU2944" s="66"/>
      <c r="AV2944" s="66"/>
      <c r="AW2944" s="66"/>
      <c r="AX2944" s="66"/>
      <c r="AY2944" s="67" t="s">
        <v>17341</v>
      </c>
      <c r="BE2944" s="66"/>
    </row>
    <row r="2945" spans="1:58">
      <c r="A2945" s="9" t="str">
        <f t="shared" si="144"/>
        <v>2026-01</v>
      </c>
      <c r="B2945" s="9" t="str">
        <f>_xlfn.XLOOKUP(I2945,过机服务商重量差!A:A,过机服务商重量差!G:G)</f>
        <v>帅时莹</v>
      </c>
      <c r="C2945" s="9" t="str">
        <f>IF(N2945="FBA","主营产品",IF(N2945="专线","专线",LOOKUP(1,0/((G2945&gt;=提成标准!D:D)*(G2945&lt;提成标准!E:E)),提成标准!C:C)))</f>
        <v>快递大货</v>
      </c>
      <c r="D2945" s="9">
        <f t="shared" si="145"/>
        <v>21</v>
      </c>
      <c r="E2945" s="9">
        <f>_xlfn.XLOOKUP(C2945,提成标准!C:C,提成标准!H:H,"")</f>
        <v>0.1</v>
      </c>
      <c r="F2945" s="9">
        <f t="shared" si="146"/>
        <v>2.1</v>
      </c>
      <c r="G2945" s="9">
        <f>_xlfn.XLOOKUP(I2945,过机服务商重量差!A:A,过机服务商重量差!L:L)</f>
        <v>21</v>
      </c>
      <c r="H2945" s="9" t="str">
        <f ca="1">IFERROR(LOOKUP(1,0/((B2945=名单!B:B)*(VALUE(AY2945)&gt;=名单!E:E)*(VALUE(AY2945)&lt;=名单!G:G)*(AA2945="正常走货")),名单!H:H),"否")</f>
        <v>否</v>
      </c>
      <c r="I2945" s="64" t="s">
        <v>8865</v>
      </c>
      <c r="J2945" s="64" t="s">
        <v>8867</v>
      </c>
      <c r="L2945" s="65" t="s">
        <v>287</v>
      </c>
      <c r="N2945" s="64" t="s">
        <v>18</v>
      </c>
      <c r="O2945" s="66"/>
      <c r="P2945" s="66"/>
      <c r="T2945" s="66"/>
      <c r="U2945" s="65" t="s">
        <v>191</v>
      </c>
      <c r="V2945" s="65" t="s">
        <v>14413</v>
      </c>
      <c r="W2945" s="66"/>
      <c r="Y2945" s="66"/>
      <c r="Z2945" s="66"/>
      <c r="AA2945" s="65" t="s">
        <v>14382</v>
      </c>
      <c r="AQ2945" s="64">
        <v>116.5</v>
      </c>
      <c r="AV2945" s="66"/>
      <c r="AX2945" s="66"/>
      <c r="AY2945" s="67" t="s">
        <v>17342</v>
      </c>
      <c r="BE2945" s="66"/>
    </row>
    <row r="2946" spans="1:58">
      <c r="A2946" s="9" t="str">
        <f t="shared" si="144"/>
        <v>2026-01</v>
      </c>
      <c r="B2946" s="9" t="str">
        <f>_xlfn.XLOOKUP(I2946,过机服务商重量差!A:A,过机服务商重量差!G:G)</f>
        <v>玉麒麟</v>
      </c>
      <c r="C2946" s="9" t="str">
        <f>IF(N2946="FBA","主营产品",IF(N2946="专线","专线",LOOKUP(1,0/((G2946&gt;=提成标准!D:D)*(G2946&lt;提成标准!E:E)),提成标准!C:C)))</f>
        <v>快递大货</v>
      </c>
      <c r="D2946" s="9">
        <f t="shared" si="145"/>
        <v>64</v>
      </c>
      <c r="E2946" s="9">
        <f>_xlfn.XLOOKUP(C2946,提成标准!C:C,提成标准!H:H,"")</f>
        <v>0.1</v>
      </c>
      <c r="F2946" s="9">
        <f t="shared" si="146"/>
        <v>6.4</v>
      </c>
      <c r="G2946" s="9">
        <f>_xlfn.XLOOKUP(I2946,过机服务商重量差!A:A,过机服务商重量差!L:L)</f>
        <v>64</v>
      </c>
      <c r="H2946" s="9" t="str">
        <f ca="1">IFERROR(LOOKUP(1,0/((B2946=名单!B:B)*(VALUE(AY2946)&gt;=名单!E:E)*(VALUE(AY2946)&lt;=名单!G:G)*(AA2946="正常走货")),名单!H:H),"否")</f>
        <v>否</v>
      </c>
      <c r="I2946" s="64" t="s">
        <v>8868</v>
      </c>
      <c r="J2946" s="64" t="s">
        <v>8870</v>
      </c>
      <c r="L2946" s="64" t="s">
        <v>17</v>
      </c>
      <c r="N2946" s="64" t="s">
        <v>18</v>
      </c>
      <c r="O2946" s="66"/>
      <c r="P2946" s="66"/>
      <c r="T2946" s="66"/>
      <c r="U2946" s="65" t="s">
        <v>239</v>
      </c>
      <c r="V2946" s="65" t="s">
        <v>14389</v>
      </c>
      <c r="W2946" s="66"/>
      <c r="Y2946" s="66"/>
      <c r="Z2946" s="66"/>
      <c r="AA2946" s="65" t="s">
        <v>14382</v>
      </c>
      <c r="AQ2946" s="64">
        <v>183.74</v>
      </c>
      <c r="AU2946" s="66"/>
      <c r="AV2946" s="66"/>
      <c r="AX2946" s="66"/>
      <c r="AY2946" s="67" t="s">
        <v>17343</v>
      </c>
      <c r="BE2946" s="66"/>
      <c r="BF2946" s="66"/>
    </row>
    <row r="2947" spans="1:58">
      <c r="A2947" s="9" t="str">
        <f t="shared" si="144"/>
        <v>2026-01</v>
      </c>
      <c r="B2947" s="9" t="str">
        <f>_xlfn.XLOOKUP(I2947,过机服务商重量差!A:A,过机服务商重量差!G:G)</f>
        <v>玉麒麟</v>
      </c>
      <c r="C2947" s="9" t="str">
        <f>IF(N2947="FBA","主营产品",IF(N2947="专线","专线",LOOKUP(1,0/((G2947&gt;=提成标准!D:D)*(G2947&lt;提成标准!E:E)),提成标准!C:C)))</f>
        <v>快递大货</v>
      </c>
      <c r="D2947" s="9">
        <f t="shared" si="145"/>
        <v>85</v>
      </c>
      <c r="E2947" s="9">
        <f>_xlfn.XLOOKUP(C2947,提成标准!C:C,提成标准!H:H,"")</f>
        <v>0.1</v>
      </c>
      <c r="F2947" s="9">
        <f t="shared" si="146"/>
        <v>8.5</v>
      </c>
      <c r="G2947" s="9">
        <f>_xlfn.XLOOKUP(I2947,过机服务商重量差!A:A,过机服务商重量差!L:L)</f>
        <v>85</v>
      </c>
      <c r="H2947" s="9" t="str">
        <f ca="1">IFERROR(LOOKUP(1,0/((B2947=名单!B:B)*(VALUE(AY2947)&gt;=名单!E:E)*(VALUE(AY2947)&lt;=名单!G:G)*(AA2947="正常走货")),名单!H:H),"否")</f>
        <v>否</v>
      </c>
      <c r="I2947" s="64" t="s">
        <v>8871</v>
      </c>
      <c r="J2947" s="64" t="s">
        <v>8873</v>
      </c>
      <c r="L2947" s="65" t="s">
        <v>17</v>
      </c>
      <c r="N2947" s="64" t="s">
        <v>18</v>
      </c>
      <c r="O2947" s="66"/>
      <c r="P2947" s="66"/>
      <c r="T2947" s="66"/>
      <c r="U2947" s="65" t="s">
        <v>239</v>
      </c>
      <c r="V2947" s="65" t="s">
        <v>14389</v>
      </c>
      <c r="W2947" s="66"/>
      <c r="Y2947" s="66"/>
      <c r="Z2947" s="66"/>
      <c r="AA2947" s="65" t="s">
        <v>14382</v>
      </c>
      <c r="AQ2947" s="64">
        <v>326.02</v>
      </c>
      <c r="AU2947" s="66"/>
      <c r="AV2947" s="66"/>
      <c r="AW2947" s="66"/>
      <c r="AX2947" s="66"/>
      <c r="AY2947" s="67" t="s">
        <v>17344</v>
      </c>
      <c r="BE2947" s="66"/>
    </row>
    <row r="2948" spans="1:58">
      <c r="A2948" s="9" t="str">
        <f t="shared" si="144"/>
        <v>2026-01</v>
      </c>
      <c r="B2948" s="9" t="str">
        <f>_xlfn.XLOOKUP(I2948,过机服务商重量差!A:A,过机服务商重量差!G:G)</f>
        <v>玉麒麟</v>
      </c>
      <c r="C2948" s="9" t="str">
        <f>IF(N2948="FBA","主营产品",IF(N2948="专线","专线",LOOKUP(1,0/((G2948&gt;=提成标准!D:D)*(G2948&lt;提成标准!E:E)),提成标准!C:C)))</f>
        <v>快递小货</v>
      </c>
      <c r="D2948" s="9">
        <f t="shared" si="145"/>
        <v>1</v>
      </c>
      <c r="E2948" s="9">
        <f>_xlfn.XLOOKUP(C2948,提成标准!C:C,提成标准!H:H,"")</f>
        <v>2</v>
      </c>
      <c r="F2948" s="9">
        <f t="shared" si="146"/>
        <v>2</v>
      </c>
      <c r="G2948" s="9">
        <f>_xlfn.XLOOKUP(I2948,过机服务商重量差!A:A,过机服务商重量差!L:L)</f>
        <v>1</v>
      </c>
      <c r="H2948" s="9" t="str">
        <f ca="1">IFERROR(LOOKUP(1,0/((B2948=名单!B:B)*(VALUE(AY2948)&gt;=名单!E:E)*(VALUE(AY2948)&lt;=名单!G:G)*(AA2948="正常走货")),名单!H:H),"否")</f>
        <v>否</v>
      </c>
      <c r="I2948" s="64" t="s">
        <v>8874</v>
      </c>
      <c r="J2948" s="64" t="s">
        <v>8876</v>
      </c>
      <c r="L2948" s="65" t="s">
        <v>17</v>
      </c>
      <c r="N2948" s="64" t="s">
        <v>18</v>
      </c>
      <c r="O2948" s="66"/>
      <c r="P2948" s="66"/>
      <c r="T2948" s="66"/>
      <c r="U2948" s="65" t="s">
        <v>353</v>
      </c>
      <c r="V2948" s="65" t="s">
        <v>14389</v>
      </c>
      <c r="W2948" s="66"/>
      <c r="Y2948" s="66"/>
      <c r="Z2948" s="66"/>
      <c r="AA2948" s="65" t="s">
        <v>14382</v>
      </c>
      <c r="AQ2948" s="64">
        <v>33.62</v>
      </c>
      <c r="AU2948" s="66"/>
      <c r="AV2948" s="66"/>
      <c r="AW2948" s="66"/>
      <c r="AX2948" s="66"/>
      <c r="AY2948" s="67" t="s">
        <v>17345</v>
      </c>
      <c r="BC2948" s="66"/>
      <c r="BE2948" s="66"/>
    </row>
    <row r="2949" spans="1:58">
      <c r="A2949" s="9" t="str">
        <f t="shared" si="144"/>
        <v>2026-01</v>
      </c>
      <c r="B2949" s="9" t="str">
        <f>_xlfn.XLOOKUP(I2949,过机服务商重量差!A:A,过机服务商重量差!G:G)</f>
        <v>玉麒麟</v>
      </c>
      <c r="C2949" s="9" t="str">
        <f>IF(N2949="FBA","主营产品",IF(N2949="专线","专线",LOOKUP(1,0/((G2949&gt;=提成标准!D:D)*(G2949&lt;提成标准!E:E)),提成标准!C:C)))</f>
        <v>快递小货</v>
      </c>
      <c r="D2949" s="9">
        <f t="shared" si="145"/>
        <v>1</v>
      </c>
      <c r="E2949" s="9">
        <f>_xlfn.XLOOKUP(C2949,提成标准!C:C,提成标准!H:H,"")</f>
        <v>2</v>
      </c>
      <c r="F2949" s="9">
        <f t="shared" si="146"/>
        <v>2</v>
      </c>
      <c r="G2949" s="9">
        <f>_xlfn.XLOOKUP(I2949,过机服务商重量差!A:A,过机服务商重量差!L:L)</f>
        <v>0.5</v>
      </c>
      <c r="H2949" s="9" t="str">
        <f ca="1">IFERROR(LOOKUP(1,0/((B2949=名单!B:B)*(VALUE(AY2949)&gt;=名单!E:E)*(VALUE(AY2949)&lt;=名单!G:G)*(AA2949="正常走货")),名单!H:H),"否")</f>
        <v>否</v>
      </c>
      <c r="I2949" s="64" t="s">
        <v>8877</v>
      </c>
      <c r="J2949" s="64" t="s">
        <v>8879</v>
      </c>
      <c r="L2949" s="65" t="s">
        <v>17</v>
      </c>
      <c r="N2949" s="64" t="s">
        <v>18</v>
      </c>
      <c r="O2949" s="66"/>
      <c r="P2949" s="66"/>
      <c r="T2949" s="66"/>
      <c r="U2949" s="65" t="s">
        <v>767</v>
      </c>
      <c r="V2949" s="65" t="s">
        <v>14385</v>
      </c>
      <c r="W2949" s="66"/>
      <c r="Y2949" s="66"/>
      <c r="Z2949" s="66"/>
      <c r="AA2949" s="65" t="s">
        <v>14382</v>
      </c>
      <c r="AQ2949" s="64">
        <v>69.46</v>
      </c>
      <c r="AV2949" s="66"/>
      <c r="AX2949" s="66"/>
      <c r="AY2949" s="67" t="s">
        <v>17346</v>
      </c>
      <c r="BE2949" s="66"/>
    </row>
    <row r="2950" spans="1:58">
      <c r="A2950" s="9" t="str">
        <f t="shared" si="144"/>
        <v>2026-01</v>
      </c>
      <c r="B2950" s="9" t="str">
        <f>_xlfn.XLOOKUP(I2950,过机服务商重量差!A:A,过机服务商重量差!G:G)</f>
        <v>玉麒麟</v>
      </c>
      <c r="C2950" s="9" t="str">
        <f>IF(N2950="FBA","主营产品",IF(N2950="专线","专线",LOOKUP(1,0/((G2950&gt;=提成标准!D:D)*(G2950&lt;提成标准!E:E)),提成标准!C:C)))</f>
        <v>快递大货</v>
      </c>
      <c r="D2950" s="9">
        <f t="shared" si="145"/>
        <v>25</v>
      </c>
      <c r="E2950" s="9">
        <f>_xlfn.XLOOKUP(C2950,提成标准!C:C,提成标准!H:H,"")</f>
        <v>0.1</v>
      </c>
      <c r="F2950" s="9">
        <f t="shared" si="146"/>
        <v>2.5</v>
      </c>
      <c r="G2950" s="9">
        <f>_xlfn.XLOOKUP(I2950,过机服务商重量差!A:A,过机服务商重量差!L:L)</f>
        <v>25</v>
      </c>
      <c r="H2950" s="9" t="str">
        <f ca="1">IFERROR(LOOKUP(1,0/((B2950=名单!B:B)*(VALUE(AY2950)&gt;=名单!E:E)*(VALUE(AY2950)&lt;=名单!G:G)*(AA2950="正常走货")),名单!H:H),"否")</f>
        <v>否</v>
      </c>
      <c r="I2950" s="64" t="s">
        <v>8880</v>
      </c>
      <c r="J2950" s="64" t="s">
        <v>8882</v>
      </c>
      <c r="L2950" s="65" t="s">
        <v>17</v>
      </c>
      <c r="N2950" s="64" t="s">
        <v>18</v>
      </c>
      <c r="O2950" s="66"/>
      <c r="P2950" s="66"/>
      <c r="T2950" s="66"/>
      <c r="U2950" s="65" t="s">
        <v>398</v>
      </c>
      <c r="V2950" s="65" t="s">
        <v>14385</v>
      </c>
      <c r="W2950" s="66"/>
      <c r="Y2950" s="66"/>
      <c r="Z2950" s="66"/>
      <c r="AA2950" s="65" t="s">
        <v>14382</v>
      </c>
      <c r="AQ2950" s="64">
        <v>223.02</v>
      </c>
      <c r="AU2950" s="66"/>
      <c r="AV2950" s="66"/>
      <c r="AW2950" s="66"/>
      <c r="AX2950" s="66"/>
      <c r="AY2950" s="67" t="s">
        <v>17347</v>
      </c>
      <c r="BC2950" s="66"/>
      <c r="BE2950" s="66"/>
      <c r="BF2950" s="66"/>
    </row>
    <row r="2951" spans="1:58">
      <c r="A2951" s="9" t="str">
        <f t="shared" si="144"/>
        <v>2026-01</v>
      </c>
      <c r="B2951" s="9" t="str">
        <f>_xlfn.XLOOKUP(I2951,过机服务商重量差!A:A,过机服务商重量差!G:G)</f>
        <v>玉麒麟</v>
      </c>
      <c r="C2951" s="9" t="str">
        <f>IF(N2951="FBA","主营产品",IF(N2951="专线","专线",LOOKUP(1,0/((G2951&gt;=提成标准!D:D)*(G2951&lt;提成标准!E:E)),提成标准!C:C)))</f>
        <v>快递小货</v>
      </c>
      <c r="D2951" s="9">
        <f t="shared" si="145"/>
        <v>1</v>
      </c>
      <c r="E2951" s="9">
        <f>_xlfn.XLOOKUP(C2951,提成标准!C:C,提成标准!H:H,"")</f>
        <v>2</v>
      </c>
      <c r="F2951" s="9">
        <f t="shared" si="146"/>
        <v>2</v>
      </c>
      <c r="G2951" s="9">
        <f>_xlfn.XLOOKUP(I2951,过机服务商重量差!A:A,过机服务商重量差!L:L)</f>
        <v>1.5</v>
      </c>
      <c r="H2951" s="9" t="str">
        <f ca="1">IFERROR(LOOKUP(1,0/((B2951=名单!B:B)*(VALUE(AY2951)&gt;=名单!E:E)*(VALUE(AY2951)&lt;=名单!G:G)*(AA2951="正常走货")),名单!H:H),"否")</f>
        <v>否</v>
      </c>
      <c r="I2951" s="64" t="s">
        <v>8883</v>
      </c>
      <c r="J2951" s="64" t="s">
        <v>8885</v>
      </c>
      <c r="L2951" s="65" t="s">
        <v>17</v>
      </c>
      <c r="N2951" s="64" t="s">
        <v>18</v>
      </c>
      <c r="O2951" s="66"/>
      <c r="P2951" s="66"/>
      <c r="T2951" s="66"/>
      <c r="U2951" s="65" t="s">
        <v>353</v>
      </c>
      <c r="V2951" s="65" t="s">
        <v>14389</v>
      </c>
      <c r="W2951" s="66"/>
      <c r="Y2951" s="66"/>
      <c r="Z2951" s="66"/>
      <c r="AA2951" s="65" t="s">
        <v>14382</v>
      </c>
      <c r="AQ2951" s="64">
        <v>62.55</v>
      </c>
      <c r="AV2951" s="66"/>
      <c r="AX2951" s="66"/>
      <c r="AY2951" s="67" t="s">
        <v>17348</v>
      </c>
      <c r="BE2951" s="66"/>
    </row>
    <row r="2952" spans="1:58">
      <c r="A2952" s="9" t="str">
        <f t="shared" si="144"/>
        <v>2026-01</v>
      </c>
      <c r="B2952" s="9" t="str">
        <f>_xlfn.XLOOKUP(I2952,过机服务商重量差!A:A,过机服务商重量差!G:G)</f>
        <v>玉麒麟</v>
      </c>
      <c r="C2952" s="9" t="str">
        <f>IF(N2952="FBA","主营产品",IF(N2952="专线","专线",LOOKUP(1,0/((G2952&gt;=提成标准!D:D)*(G2952&lt;提成标准!E:E)),提成标准!C:C)))</f>
        <v>快递大货</v>
      </c>
      <c r="D2952" s="9">
        <f t="shared" si="145"/>
        <v>33</v>
      </c>
      <c r="E2952" s="9">
        <f>_xlfn.XLOOKUP(C2952,提成标准!C:C,提成标准!H:H,"")</f>
        <v>0.1</v>
      </c>
      <c r="F2952" s="9">
        <f t="shared" si="146"/>
        <v>3.3</v>
      </c>
      <c r="G2952" s="9">
        <f>_xlfn.XLOOKUP(I2952,过机服务商重量差!A:A,过机服务商重量差!L:L)</f>
        <v>33</v>
      </c>
      <c r="H2952" s="9" t="str">
        <f ca="1">IFERROR(LOOKUP(1,0/((B2952=名单!B:B)*(VALUE(AY2952)&gt;=名单!E:E)*(VALUE(AY2952)&lt;=名单!G:G)*(AA2952="正常走货")),名单!H:H),"否")</f>
        <v>否</v>
      </c>
      <c r="I2952" s="64" t="s">
        <v>8886</v>
      </c>
      <c r="J2952" s="64" t="s">
        <v>8888</v>
      </c>
      <c r="L2952" s="65" t="s">
        <v>17</v>
      </c>
      <c r="N2952" s="64" t="s">
        <v>18</v>
      </c>
      <c r="O2952" s="66"/>
      <c r="P2952" s="66"/>
      <c r="T2952" s="66"/>
      <c r="U2952" s="65" t="s">
        <v>558</v>
      </c>
      <c r="V2952" s="65" t="s">
        <v>14413</v>
      </c>
      <c r="W2952" s="66"/>
      <c r="Y2952" s="66"/>
      <c r="Z2952" s="66"/>
      <c r="AA2952" s="65" t="s">
        <v>14382</v>
      </c>
      <c r="AQ2952" s="64">
        <v>91.5999999999999</v>
      </c>
      <c r="AV2952" s="66"/>
      <c r="AX2952" s="66"/>
      <c r="AY2952" s="67" t="s">
        <v>17349</v>
      </c>
      <c r="BE2952" s="66"/>
    </row>
    <row r="2953" spans="1:58">
      <c r="A2953" s="9" t="str">
        <f t="shared" si="144"/>
        <v>2026-01</v>
      </c>
      <c r="B2953" s="9" t="str">
        <f>_xlfn.XLOOKUP(I2953,过机服务商重量差!A:A,过机服务商重量差!G:G)</f>
        <v>玉麒麟</v>
      </c>
      <c r="C2953" s="9" t="str">
        <f>IF(N2953="FBA","主营产品",IF(N2953="专线","专线",LOOKUP(1,0/((G2953&gt;=提成标准!D:D)*(G2953&lt;提成标准!E:E)),提成标准!C:C)))</f>
        <v>快递大货</v>
      </c>
      <c r="D2953" s="9">
        <f t="shared" si="145"/>
        <v>63</v>
      </c>
      <c r="E2953" s="9">
        <f>_xlfn.XLOOKUP(C2953,提成标准!C:C,提成标准!H:H,"")</f>
        <v>0.1</v>
      </c>
      <c r="F2953" s="9">
        <f t="shared" si="146"/>
        <v>6.3</v>
      </c>
      <c r="G2953" s="9">
        <f>_xlfn.XLOOKUP(I2953,过机服务商重量差!A:A,过机服务商重量差!L:L)</f>
        <v>63</v>
      </c>
      <c r="H2953" s="9" t="str">
        <f ca="1">IFERROR(LOOKUP(1,0/((B2953=名单!B:B)*(VALUE(AY2953)&gt;=名单!E:E)*(VALUE(AY2953)&lt;=名单!G:G)*(AA2953="正常走货")),名单!H:H),"否")</f>
        <v>否</v>
      </c>
      <c r="I2953" s="64" t="s">
        <v>8889</v>
      </c>
      <c r="J2953" s="64" t="s">
        <v>8891</v>
      </c>
      <c r="L2953" s="65" t="s">
        <v>17</v>
      </c>
      <c r="N2953" s="64" t="s">
        <v>18</v>
      </c>
      <c r="O2953" s="66"/>
      <c r="P2953" s="66"/>
      <c r="T2953" s="66"/>
      <c r="U2953" s="65" t="s">
        <v>421</v>
      </c>
      <c r="V2953" s="65" t="s">
        <v>14385</v>
      </c>
      <c r="W2953" s="66"/>
      <c r="Y2953" s="66"/>
      <c r="Z2953" s="66"/>
      <c r="AA2953" s="65" t="s">
        <v>14382</v>
      </c>
      <c r="AQ2953" s="64">
        <v>255.1</v>
      </c>
      <c r="AU2953" s="66"/>
      <c r="AV2953" s="66"/>
      <c r="AW2953" s="66"/>
      <c r="AX2953" s="66"/>
      <c r="AY2953" s="67" t="s">
        <v>17350</v>
      </c>
      <c r="BC2953" s="66"/>
      <c r="BE2953" s="66"/>
    </row>
    <row r="2954" spans="1:58">
      <c r="A2954" s="9" t="str">
        <f t="shared" si="144"/>
        <v>2026-01</v>
      </c>
      <c r="B2954" s="9" t="str">
        <f>_xlfn.XLOOKUP(I2954,过机服务商重量差!A:A,过机服务商重量差!G:G)</f>
        <v>玉麒麟</v>
      </c>
      <c r="C2954" s="9" t="str">
        <f>IF(N2954="FBA","主营产品",IF(N2954="专线","专线",LOOKUP(1,0/((G2954&gt;=提成标准!D:D)*(G2954&lt;提成标准!E:E)),提成标准!C:C)))</f>
        <v>快递小货</v>
      </c>
      <c r="D2954" s="9">
        <f t="shared" si="145"/>
        <v>1</v>
      </c>
      <c r="E2954" s="9">
        <f>_xlfn.XLOOKUP(C2954,提成标准!C:C,提成标准!H:H,"")</f>
        <v>2</v>
      </c>
      <c r="F2954" s="9">
        <f t="shared" si="146"/>
        <v>2</v>
      </c>
      <c r="G2954" s="9">
        <f>_xlfn.XLOOKUP(I2954,过机服务商重量差!A:A,过机服务商重量差!L:L)</f>
        <v>11.5</v>
      </c>
      <c r="H2954" s="9" t="str">
        <f ca="1">IFERROR(LOOKUP(1,0/((B2954=名单!B:B)*(VALUE(AY2954)&gt;=名单!E:E)*(VALUE(AY2954)&lt;=名单!G:G)*(AA2954="正常走货")),名单!H:H),"否")</f>
        <v>否</v>
      </c>
      <c r="I2954" s="64" t="s">
        <v>8892</v>
      </c>
      <c r="J2954" s="64" t="s">
        <v>8894</v>
      </c>
      <c r="L2954" s="65" t="s">
        <v>17</v>
      </c>
      <c r="N2954" s="64" t="s">
        <v>18</v>
      </c>
      <c r="O2954" s="66"/>
      <c r="P2954" s="66"/>
      <c r="T2954" s="66"/>
      <c r="U2954" s="65" t="s">
        <v>408</v>
      </c>
      <c r="V2954" s="65" t="s">
        <v>14381</v>
      </c>
      <c r="W2954" s="66"/>
      <c r="Y2954" s="66"/>
      <c r="Z2954" s="66"/>
      <c r="AA2954" s="65" t="s">
        <v>14382</v>
      </c>
      <c r="AQ2954" s="64">
        <v>124.61</v>
      </c>
      <c r="AV2954" s="66"/>
      <c r="AX2954" s="66"/>
      <c r="AY2954" s="67" t="s">
        <v>17351</v>
      </c>
      <c r="BE2954" s="66"/>
    </row>
    <row r="2955" spans="1:58">
      <c r="A2955" s="9" t="str">
        <f t="shared" si="144"/>
        <v>2026-01</v>
      </c>
      <c r="B2955" s="9" t="str">
        <f>_xlfn.XLOOKUP(I2955,过机服务商重量差!A:A,过机服务商重量差!G:G)</f>
        <v>玉麒麟</v>
      </c>
      <c r="C2955" s="9" t="str">
        <f>IF(N2955="FBA","主营产品",IF(N2955="专线","专线",LOOKUP(1,0/((G2955&gt;=提成标准!D:D)*(G2955&lt;提成标准!E:E)),提成标准!C:C)))</f>
        <v>快递小货</v>
      </c>
      <c r="D2955" s="9">
        <f t="shared" si="145"/>
        <v>1</v>
      </c>
      <c r="E2955" s="9">
        <f>_xlfn.XLOOKUP(C2955,提成标准!C:C,提成标准!H:H,"")</f>
        <v>2</v>
      </c>
      <c r="F2955" s="9">
        <f t="shared" si="146"/>
        <v>2</v>
      </c>
      <c r="G2955" s="9">
        <f>_xlfn.XLOOKUP(I2955,过机服务商重量差!A:A,过机服务商重量差!L:L)</f>
        <v>1.5</v>
      </c>
      <c r="H2955" s="9" t="str">
        <f ca="1">IFERROR(LOOKUP(1,0/((B2955=名单!B:B)*(VALUE(AY2955)&gt;=名单!E:E)*(VALUE(AY2955)&lt;=名单!G:G)*(AA2955="正常走货")),名单!H:H),"否")</f>
        <v>否</v>
      </c>
      <c r="I2955" s="64" t="s">
        <v>8895</v>
      </c>
      <c r="J2955" s="64" t="s">
        <v>8897</v>
      </c>
      <c r="L2955" s="65" t="s">
        <v>17</v>
      </c>
      <c r="N2955" s="64" t="s">
        <v>18</v>
      </c>
      <c r="O2955" s="66"/>
      <c r="P2955" s="66"/>
      <c r="T2955" s="66"/>
      <c r="U2955" s="65" t="s">
        <v>99</v>
      </c>
      <c r="V2955" s="65" t="s">
        <v>14413</v>
      </c>
      <c r="W2955" s="66"/>
      <c r="Y2955" s="66"/>
      <c r="Z2955" s="66"/>
      <c r="AA2955" s="65" t="s">
        <v>14382</v>
      </c>
      <c r="AQ2955" s="64">
        <v>71.5</v>
      </c>
      <c r="AV2955" s="66"/>
      <c r="AX2955" s="66"/>
      <c r="AY2955" s="67" t="s">
        <v>17352</v>
      </c>
      <c r="BE2955" s="66"/>
    </row>
    <row r="2956" spans="1:58">
      <c r="A2956" s="9" t="str">
        <f t="shared" si="144"/>
        <v>2026-01</v>
      </c>
      <c r="B2956" s="9" t="str">
        <f>_xlfn.XLOOKUP(I2956,过机服务商重量差!A:A,过机服务商重量差!G:G)</f>
        <v>玉麒麟</v>
      </c>
      <c r="C2956" s="9" t="str">
        <f>IF(N2956="FBA","主营产品",IF(N2956="专线","专线",LOOKUP(1,0/((G2956&gt;=提成标准!D:D)*(G2956&lt;提成标准!E:E)),提成标准!C:C)))</f>
        <v>快递大货</v>
      </c>
      <c r="D2956" s="9">
        <f t="shared" si="145"/>
        <v>38</v>
      </c>
      <c r="E2956" s="9">
        <f>_xlfn.XLOOKUP(C2956,提成标准!C:C,提成标准!H:H,"")</f>
        <v>0.1</v>
      </c>
      <c r="F2956" s="9">
        <f t="shared" si="146"/>
        <v>3.8</v>
      </c>
      <c r="G2956" s="9">
        <f>_xlfn.XLOOKUP(I2956,过机服务商重量差!A:A,过机服务商重量差!L:L)</f>
        <v>38</v>
      </c>
      <c r="H2956" s="9" t="str">
        <f ca="1">IFERROR(LOOKUP(1,0/((B2956=名单!B:B)*(VALUE(AY2956)&gt;=名单!E:E)*(VALUE(AY2956)&lt;=名单!G:G)*(AA2956="正常走货")),名单!H:H),"否")</f>
        <v>否</v>
      </c>
      <c r="I2956" s="64" t="s">
        <v>8898</v>
      </c>
      <c r="J2956" s="64" t="s">
        <v>8900</v>
      </c>
      <c r="L2956" s="65" t="s">
        <v>17</v>
      </c>
      <c r="N2956" s="64" t="s">
        <v>18</v>
      </c>
      <c r="O2956" s="66"/>
      <c r="P2956" s="66"/>
      <c r="T2956" s="66"/>
      <c r="U2956" s="65" t="s">
        <v>90</v>
      </c>
      <c r="V2956" s="65" t="s">
        <v>14410</v>
      </c>
      <c r="W2956" s="66"/>
      <c r="Y2956" s="66"/>
      <c r="Z2956" s="66"/>
      <c r="AA2956" s="65" t="s">
        <v>14382</v>
      </c>
      <c r="AQ2956" s="64">
        <v>177.8</v>
      </c>
      <c r="AV2956" s="66"/>
      <c r="AX2956" s="66"/>
      <c r="AY2956" s="67" t="s">
        <v>17353</v>
      </c>
      <c r="BC2956" s="66"/>
      <c r="BE2956" s="66"/>
    </row>
    <row r="2957" spans="1:58">
      <c r="A2957" s="9" t="str">
        <f t="shared" si="144"/>
        <v>2026-01</v>
      </c>
      <c r="B2957" s="9" t="str">
        <f>_xlfn.XLOOKUP(I2957,过机服务商重量差!A:A,过机服务商重量差!G:G)</f>
        <v>玉麒麟</v>
      </c>
      <c r="C2957" s="9" t="str">
        <f>IF(N2957="FBA","主营产品",IF(N2957="专线","专线",LOOKUP(1,0/((G2957&gt;=提成标准!D:D)*(G2957&lt;提成标准!E:E)),提成标准!C:C)))</f>
        <v>快递小货</v>
      </c>
      <c r="D2957" s="9">
        <f t="shared" si="145"/>
        <v>1</v>
      </c>
      <c r="E2957" s="9">
        <f>_xlfn.XLOOKUP(C2957,提成标准!C:C,提成标准!H:H,"")</f>
        <v>2</v>
      </c>
      <c r="F2957" s="9">
        <f t="shared" si="146"/>
        <v>2</v>
      </c>
      <c r="G2957" s="9">
        <f>_xlfn.XLOOKUP(I2957,过机服务商重量差!A:A,过机服务商重量差!L:L)</f>
        <v>6</v>
      </c>
      <c r="H2957" s="9" t="str">
        <f ca="1">IFERROR(LOOKUP(1,0/((B2957=名单!B:B)*(VALUE(AY2957)&gt;=名单!E:E)*(VALUE(AY2957)&lt;=名单!G:G)*(AA2957="正常走货")),名单!H:H),"否")</f>
        <v>否</v>
      </c>
      <c r="I2957" s="64" t="s">
        <v>8901</v>
      </c>
      <c r="J2957" s="64" t="s">
        <v>8903</v>
      </c>
      <c r="L2957" s="65" t="s">
        <v>24</v>
      </c>
      <c r="N2957" s="64" t="s">
        <v>18</v>
      </c>
      <c r="O2957" s="66"/>
      <c r="P2957" s="66"/>
      <c r="T2957" s="66"/>
      <c r="U2957" s="65" t="s">
        <v>223</v>
      </c>
      <c r="V2957" s="65" t="s">
        <v>14413</v>
      </c>
      <c r="W2957" s="66"/>
      <c r="Y2957" s="66"/>
      <c r="Z2957" s="66"/>
      <c r="AA2957" s="65" t="s">
        <v>14382</v>
      </c>
      <c r="AQ2957" s="64">
        <v>50</v>
      </c>
      <c r="AU2957" s="66"/>
      <c r="AV2957" s="66"/>
      <c r="AW2957" s="66"/>
      <c r="AX2957" s="66"/>
      <c r="AY2957" s="67" t="s">
        <v>17354</v>
      </c>
      <c r="BC2957" s="66"/>
      <c r="BE2957" s="66"/>
      <c r="BF2957" s="66"/>
    </row>
    <row r="2958" spans="1:58">
      <c r="A2958" s="9" t="str">
        <f t="shared" si="144"/>
        <v>2026-01</v>
      </c>
      <c r="B2958" s="9" t="str">
        <f>_xlfn.XLOOKUP(I2958,过机服务商重量差!A:A,过机服务商重量差!G:G)</f>
        <v>玉麒麟</v>
      </c>
      <c r="C2958" s="9" t="str">
        <f>IF(N2958="FBA","主营产品",IF(N2958="专线","专线",LOOKUP(1,0/((G2958&gt;=提成标准!D:D)*(G2958&lt;提成标准!E:E)),提成标准!C:C)))</f>
        <v>快递小货</v>
      </c>
      <c r="D2958" s="9">
        <f t="shared" si="145"/>
        <v>1</v>
      </c>
      <c r="E2958" s="9">
        <f>_xlfn.XLOOKUP(C2958,提成标准!C:C,提成标准!H:H,"")</f>
        <v>2</v>
      </c>
      <c r="F2958" s="9">
        <f t="shared" si="146"/>
        <v>2</v>
      </c>
      <c r="G2958" s="9">
        <f>_xlfn.XLOOKUP(I2958,过机服务商重量差!A:A,过机服务商重量差!L:L)</f>
        <v>3</v>
      </c>
      <c r="H2958" s="9" t="str">
        <f ca="1">IFERROR(LOOKUP(1,0/((B2958=名单!B:B)*(VALUE(AY2958)&gt;=名单!E:E)*(VALUE(AY2958)&lt;=名单!G:G)*(AA2958="正常走货")),名单!H:H),"否")</f>
        <v>否</v>
      </c>
      <c r="I2958" s="64" t="s">
        <v>8904</v>
      </c>
      <c r="J2958" s="64" t="s">
        <v>8906</v>
      </c>
      <c r="L2958" s="65" t="s">
        <v>24</v>
      </c>
      <c r="N2958" s="64" t="s">
        <v>18</v>
      </c>
      <c r="O2958" s="66"/>
      <c r="P2958" s="66"/>
      <c r="T2958" s="66"/>
      <c r="U2958" s="65" t="s">
        <v>421</v>
      </c>
      <c r="V2958" s="65" t="s">
        <v>14385</v>
      </c>
      <c r="W2958" s="66"/>
      <c r="Y2958" s="66"/>
      <c r="Z2958" s="66"/>
      <c r="AA2958" s="65" t="s">
        <v>14382</v>
      </c>
      <c r="AQ2958" s="64">
        <v>192.54</v>
      </c>
      <c r="AV2958" s="66"/>
      <c r="AX2958" s="66"/>
      <c r="AY2958" s="67" t="s">
        <v>17355</v>
      </c>
      <c r="BC2958" s="66"/>
      <c r="BE2958" s="66"/>
    </row>
    <row r="2959" spans="1:58">
      <c r="A2959" s="9" t="str">
        <f t="shared" si="144"/>
        <v>2026-01</v>
      </c>
      <c r="B2959" s="9" t="str">
        <f>_xlfn.XLOOKUP(I2959,过机服务商重量差!A:A,过机服务商重量差!G:G)</f>
        <v>玉麒麟</v>
      </c>
      <c r="C2959" s="9" t="str">
        <f>IF(N2959="FBA","主营产品",IF(N2959="专线","专线",LOOKUP(1,0/((G2959&gt;=提成标准!D:D)*(G2959&lt;提成标准!E:E)),提成标准!C:C)))</f>
        <v>快递小货</v>
      </c>
      <c r="D2959" s="9">
        <f t="shared" si="145"/>
        <v>1</v>
      </c>
      <c r="E2959" s="9">
        <f>_xlfn.XLOOKUP(C2959,提成标准!C:C,提成标准!H:H,"")</f>
        <v>2</v>
      </c>
      <c r="F2959" s="9">
        <f t="shared" si="146"/>
        <v>2</v>
      </c>
      <c r="G2959" s="9">
        <f>_xlfn.XLOOKUP(I2959,过机服务商重量差!A:A,过机服务商重量差!L:L)</f>
        <v>1</v>
      </c>
      <c r="H2959" s="9" t="str">
        <f ca="1">IFERROR(LOOKUP(1,0/((B2959=名单!B:B)*(VALUE(AY2959)&gt;=名单!E:E)*(VALUE(AY2959)&lt;=名单!G:G)*(AA2959="正常走货")),名单!H:H),"否")</f>
        <v>否</v>
      </c>
      <c r="I2959" s="64" t="s">
        <v>8907</v>
      </c>
      <c r="J2959" s="64" t="s">
        <v>8909</v>
      </c>
      <c r="L2959" s="65" t="s">
        <v>17</v>
      </c>
      <c r="N2959" s="64" t="s">
        <v>18</v>
      </c>
      <c r="O2959" s="66"/>
      <c r="P2959" s="66"/>
      <c r="T2959" s="66"/>
      <c r="U2959" s="65" t="s">
        <v>20</v>
      </c>
      <c r="V2959" s="65" t="s">
        <v>14381</v>
      </c>
      <c r="W2959" s="66"/>
      <c r="Y2959" s="66"/>
      <c r="Z2959" s="66"/>
      <c r="AA2959" s="65" t="s">
        <v>14382</v>
      </c>
      <c r="AQ2959" s="64">
        <v>104.96</v>
      </c>
      <c r="AV2959" s="66"/>
      <c r="AX2959" s="66"/>
      <c r="AY2959" s="67" t="s">
        <v>17356</v>
      </c>
      <c r="BC2959" s="66"/>
      <c r="BE2959" s="66"/>
    </row>
    <row r="2960" spans="1:58">
      <c r="A2960" s="9" t="str">
        <f t="shared" si="144"/>
        <v>2026-01</v>
      </c>
      <c r="B2960" s="9" t="str">
        <f>_xlfn.XLOOKUP(I2960,过机服务商重量差!A:A,过机服务商重量差!G:G)</f>
        <v>玉麒麟</v>
      </c>
      <c r="C2960" s="9" t="str">
        <f>IF(N2960="FBA","主营产品",IF(N2960="专线","专线",LOOKUP(1,0/((G2960&gt;=提成标准!D:D)*(G2960&lt;提成标准!E:E)),提成标准!C:C)))</f>
        <v>快递小货</v>
      </c>
      <c r="D2960" s="9">
        <f t="shared" si="145"/>
        <v>1</v>
      </c>
      <c r="E2960" s="9">
        <f>_xlfn.XLOOKUP(C2960,提成标准!C:C,提成标准!H:H,"")</f>
        <v>2</v>
      </c>
      <c r="F2960" s="9">
        <f t="shared" si="146"/>
        <v>2</v>
      </c>
      <c r="G2960" s="9">
        <f>_xlfn.XLOOKUP(I2960,过机服务商重量差!A:A,过机服务商重量差!L:L)</f>
        <v>4</v>
      </c>
      <c r="H2960" s="9" t="str">
        <f ca="1">IFERROR(LOOKUP(1,0/((B2960=名单!B:B)*(VALUE(AY2960)&gt;=名单!E:E)*(VALUE(AY2960)&lt;=名单!G:G)*(AA2960="正常走货")),名单!H:H),"否")</f>
        <v>否</v>
      </c>
      <c r="I2960" s="64" t="s">
        <v>8910</v>
      </c>
      <c r="J2960" s="64" t="s">
        <v>8912</v>
      </c>
      <c r="L2960" s="65" t="s">
        <v>17</v>
      </c>
      <c r="N2960" s="64" t="s">
        <v>18</v>
      </c>
      <c r="O2960" s="66"/>
      <c r="P2960" s="66"/>
      <c r="T2960" s="66"/>
      <c r="U2960" s="65" t="s">
        <v>145</v>
      </c>
      <c r="V2960" s="65" t="s">
        <v>14410</v>
      </c>
      <c r="W2960" s="66"/>
      <c r="Y2960" s="66"/>
      <c r="Z2960" s="66"/>
      <c r="AA2960" s="65" t="s">
        <v>14382</v>
      </c>
      <c r="AQ2960" s="64">
        <v>70</v>
      </c>
      <c r="AU2960" s="66"/>
      <c r="AV2960" s="66"/>
      <c r="AX2960" s="66"/>
      <c r="AY2960" s="67" t="s">
        <v>17357</v>
      </c>
      <c r="BC2960" s="66"/>
      <c r="BE2960" s="66"/>
    </row>
    <row r="2961" spans="1:58">
      <c r="A2961" s="9" t="str">
        <f t="shared" si="144"/>
        <v>2026-01</v>
      </c>
      <c r="B2961" s="9" t="str">
        <f>_xlfn.XLOOKUP(I2961,过机服务商重量差!A:A,过机服务商重量差!G:G)</f>
        <v>无崖子</v>
      </c>
      <c r="C2961" s="9" t="str">
        <f>IF(N2961="FBA","主营产品",IF(N2961="专线","专线",LOOKUP(1,0/((G2961&gt;=提成标准!D:D)*(G2961&lt;提成标准!E:E)),提成标准!C:C)))</f>
        <v>快递大货</v>
      </c>
      <c r="D2961" s="9">
        <f t="shared" si="145"/>
        <v>24</v>
      </c>
      <c r="E2961" s="9">
        <f>_xlfn.XLOOKUP(C2961,提成标准!C:C,提成标准!H:H,"")</f>
        <v>0.1</v>
      </c>
      <c r="F2961" s="9">
        <f t="shared" si="146"/>
        <v>2.4</v>
      </c>
      <c r="G2961" s="9">
        <f>_xlfn.XLOOKUP(I2961,过机服务商重量差!A:A,过机服务商重量差!L:L)</f>
        <v>24</v>
      </c>
      <c r="H2961" s="9" t="str">
        <f ca="1">IFERROR(LOOKUP(1,0/((B2961=名单!B:B)*(VALUE(AY2961)&gt;=名单!E:E)*(VALUE(AY2961)&lt;=名单!G:G)*(AA2961="正常走货")),名单!H:H),"否")</f>
        <v>是</v>
      </c>
      <c r="I2961" s="64" t="s">
        <v>8913</v>
      </c>
      <c r="J2961" s="64" t="s">
        <v>8915</v>
      </c>
      <c r="L2961" s="65" t="s">
        <v>539</v>
      </c>
      <c r="N2961" s="64" t="s">
        <v>18</v>
      </c>
      <c r="O2961" s="66"/>
      <c r="P2961" s="66"/>
      <c r="T2961" s="66"/>
      <c r="U2961" s="65" t="s">
        <v>191</v>
      </c>
      <c r="V2961" s="65" t="s">
        <v>14413</v>
      </c>
      <c r="W2961" s="66"/>
      <c r="Y2961" s="66"/>
      <c r="Z2961" s="66"/>
      <c r="AA2961" s="65" t="s">
        <v>14382</v>
      </c>
      <c r="AQ2961" s="64">
        <v>293.82</v>
      </c>
      <c r="AV2961" s="66"/>
      <c r="AX2961" s="66"/>
      <c r="AY2961" s="67" t="s">
        <v>17358</v>
      </c>
      <c r="BC2961" s="66"/>
      <c r="BE2961" s="66"/>
    </row>
    <row r="2962" spans="1:58">
      <c r="A2962" s="9" t="str">
        <f t="shared" si="144"/>
        <v>2026-01</v>
      </c>
      <c r="B2962" s="9" t="str">
        <f>_xlfn.XLOOKUP(I2962,过机服务商重量差!A:A,过机服务商重量差!G:G)</f>
        <v>帅时莹</v>
      </c>
      <c r="C2962" s="9" t="str">
        <f>IF(N2962="FBA","主营产品",IF(N2962="专线","专线",LOOKUP(1,0/((G2962&gt;=提成标准!D:D)*(G2962&lt;提成标准!E:E)),提成标准!C:C)))</f>
        <v>快递大货</v>
      </c>
      <c r="D2962" s="9">
        <f t="shared" si="145"/>
        <v>24</v>
      </c>
      <c r="E2962" s="9">
        <f>_xlfn.XLOOKUP(C2962,提成标准!C:C,提成标准!H:H,"")</f>
        <v>0.1</v>
      </c>
      <c r="F2962" s="9">
        <f t="shared" si="146"/>
        <v>2.4</v>
      </c>
      <c r="G2962" s="9">
        <f>_xlfn.XLOOKUP(I2962,过机服务商重量差!A:A,过机服务商重量差!L:L)</f>
        <v>24</v>
      </c>
      <c r="H2962" s="9" t="str">
        <f ca="1">IFERROR(LOOKUP(1,0/((B2962=名单!B:B)*(VALUE(AY2962)&gt;=名单!E:E)*(VALUE(AY2962)&lt;=名单!G:G)*(AA2962="正常走货")),名单!H:H),"否")</f>
        <v>否</v>
      </c>
      <c r="I2962" s="64" t="s">
        <v>8916</v>
      </c>
      <c r="J2962" s="64" t="s">
        <v>8918</v>
      </c>
      <c r="L2962" s="65" t="s">
        <v>140</v>
      </c>
      <c r="N2962" s="64" t="s">
        <v>18</v>
      </c>
      <c r="O2962" s="66"/>
      <c r="P2962" s="66"/>
      <c r="T2962" s="66"/>
      <c r="U2962" s="65" t="s">
        <v>191</v>
      </c>
      <c r="V2962" s="65" t="s">
        <v>14413</v>
      </c>
      <c r="W2962" s="66"/>
      <c r="Y2962" s="66"/>
      <c r="Z2962" s="66"/>
      <c r="AA2962" s="65" t="s">
        <v>14382</v>
      </c>
      <c r="AQ2962" s="64">
        <v>201.6</v>
      </c>
      <c r="AV2962" s="66"/>
      <c r="AX2962" s="66"/>
      <c r="AY2962" s="67" t="s">
        <v>17359</v>
      </c>
      <c r="BE2962" s="66"/>
    </row>
    <row r="2963" spans="1:58">
      <c r="A2963" s="9" t="str">
        <f t="shared" si="144"/>
        <v>2026-01</v>
      </c>
      <c r="B2963" s="9" t="str">
        <f>_xlfn.XLOOKUP(I2963,过机服务商重量差!A:A,过机服务商重量差!G:G)</f>
        <v>小旋风</v>
      </c>
      <c r="C2963" s="9" t="str">
        <f>IF(N2963="FBA","主营产品",IF(N2963="专线","专线",LOOKUP(1,0/((G2963&gt;=提成标准!D:D)*(G2963&lt;提成标准!E:E)),提成标准!C:C)))</f>
        <v>快递大货</v>
      </c>
      <c r="D2963" s="9">
        <f t="shared" si="145"/>
        <v>90</v>
      </c>
      <c r="E2963" s="9">
        <f>_xlfn.XLOOKUP(C2963,提成标准!C:C,提成标准!H:H,"")</f>
        <v>0.1</v>
      </c>
      <c r="F2963" s="9">
        <f t="shared" si="146"/>
        <v>9</v>
      </c>
      <c r="G2963" s="9">
        <f>_xlfn.XLOOKUP(I2963,过机服务商重量差!A:A,过机服务商重量差!L:L)</f>
        <v>90</v>
      </c>
      <c r="H2963" s="9" t="str">
        <f ca="1">IFERROR(LOOKUP(1,0/((B2963=名单!B:B)*(VALUE(AY2963)&gt;=名单!E:E)*(VALUE(AY2963)&lt;=名单!G:G)*(AA2963="正常走货")),名单!H:H),"否")</f>
        <v>否</v>
      </c>
      <c r="I2963" s="64" t="s">
        <v>8919</v>
      </c>
      <c r="J2963" s="64" t="s">
        <v>8921</v>
      </c>
      <c r="L2963" s="65" t="s">
        <v>3059</v>
      </c>
      <c r="N2963" s="64" t="s">
        <v>18</v>
      </c>
      <c r="O2963" s="66"/>
      <c r="P2963" s="66"/>
      <c r="T2963" s="66"/>
      <c r="U2963" s="65" t="s">
        <v>558</v>
      </c>
      <c r="V2963" s="65" t="s">
        <v>14413</v>
      </c>
      <c r="W2963" s="66"/>
      <c r="Y2963" s="66"/>
      <c r="Z2963" s="66"/>
      <c r="AA2963" s="65" t="s">
        <v>14382</v>
      </c>
      <c r="AQ2963" s="64">
        <v>162</v>
      </c>
      <c r="AV2963" s="66"/>
      <c r="AX2963" s="66"/>
      <c r="AY2963" s="67" t="s">
        <v>17360</v>
      </c>
      <c r="BE2963" s="66"/>
    </row>
    <row r="2964" spans="1:58">
      <c r="A2964" s="9" t="str">
        <f t="shared" si="144"/>
        <v>2026-01</v>
      </c>
      <c r="B2964" s="9" t="str">
        <f>_xlfn.XLOOKUP(I2964,过机服务商重量差!A:A,过机服务商重量差!G:G)</f>
        <v>玉麒麟</v>
      </c>
      <c r="C2964" s="9" t="str">
        <f>IF(N2964="FBA","主营产品",IF(N2964="专线","专线",LOOKUP(1,0/((G2964&gt;=提成标准!D:D)*(G2964&lt;提成标准!E:E)),提成标准!C:C)))</f>
        <v>快递大货</v>
      </c>
      <c r="D2964" s="9">
        <f t="shared" si="145"/>
        <v>25</v>
      </c>
      <c r="E2964" s="9">
        <f>_xlfn.XLOOKUP(C2964,提成标准!C:C,提成标准!H:H,"")</f>
        <v>0.1</v>
      </c>
      <c r="F2964" s="9">
        <f t="shared" si="146"/>
        <v>2.5</v>
      </c>
      <c r="G2964" s="9">
        <f>_xlfn.XLOOKUP(I2964,过机服务商重量差!A:A,过机服务商重量差!L:L)</f>
        <v>25</v>
      </c>
      <c r="H2964" s="9" t="str">
        <f ca="1">IFERROR(LOOKUP(1,0/((B2964=名单!B:B)*(VALUE(AY2964)&gt;=名单!E:E)*(VALUE(AY2964)&lt;=名单!G:G)*(AA2964="正常走货")),名单!H:H),"否")</f>
        <v>否</v>
      </c>
      <c r="I2964" s="64" t="s">
        <v>8922</v>
      </c>
      <c r="J2964" s="64" t="s">
        <v>8924</v>
      </c>
      <c r="L2964" s="65" t="s">
        <v>17</v>
      </c>
      <c r="N2964" s="64" t="s">
        <v>18</v>
      </c>
      <c r="O2964" s="66"/>
      <c r="P2964" s="66"/>
      <c r="T2964" s="66"/>
      <c r="U2964" s="65" t="s">
        <v>2305</v>
      </c>
      <c r="V2964" s="65" t="s">
        <v>14413</v>
      </c>
      <c r="W2964" s="66"/>
      <c r="Y2964" s="66"/>
      <c r="Z2964" s="66"/>
      <c r="AA2964" s="65" t="s">
        <v>14382</v>
      </c>
      <c r="AQ2964" s="64">
        <v>293</v>
      </c>
      <c r="AV2964" s="66"/>
      <c r="AW2964" s="66"/>
      <c r="AX2964" s="66"/>
      <c r="AY2964" s="67" t="s">
        <v>17361</v>
      </c>
      <c r="BE2964" s="66"/>
      <c r="BF2964" s="66"/>
    </row>
    <row r="2965" spans="1:58">
      <c r="A2965" s="9" t="str">
        <f t="shared" si="144"/>
        <v>2026-01</v>
      </c>
      <c r="B2965" s="9" t="str">
        <f>_xlfn.XLOOKUP(I2965,过机服务商重量差!A:A,过机服务商重量差!G:G)</f>
        <v>玉麒麟</v>
      </c>
      <c r="C2965" s="9" t="str">
        <f>IF(N2965="FBA","主营产品",IF(N2965="专线","专线",LOOKUP(1,0/((G2965&gt;=提成标准!D:D)*(G2965&lt;提成标准!E:E)),提成标准!C:C)))</f>
        <v>快递大货</v>
      </c>
      <c r="D2965" s="9">
        <f t="shared" si="145"/>
        <v>25</v>
      </c>
      <c r="E2965" s="9">
        <f>_xlfn.XLOOKUP(C2965,提成标准!C:C,提成标准!H:H,"")</f>
        <v>0.1</v>
      </c>
      <c r="F2965" s="9">
        <f t="shared" si="146"/>
        <v>2.5</v>
      </c>
      <c r="G2965" s="9">
        <f>_xlfn.XLOOKUP(I2965,过机服务商重量差!A:A,过机服务商重量差!L:L)</f>
        <v>25</v>
      </c>
      <c r="H2965" s="9" t="str">
        <f ca="1">IFERROR(LOOKUP(1,0/((B2965=名单!B:B)*(VALUE(AY2965)&gt;=名单!E:E)*(VALUE(AY2965)&lt;=名单!G:G)*(AA2965="正常走货")),名单!H:H),"否")</f>
        <v>否</v>
      </c>
      <c r="I2965" s="64" t="s">
        <v>8925</v>
      </c>
      <c r="J2965" s="64" t="s">
        <v>8927</v>
      </c>
      <c r="L2965" s="65" t="s">
        <v>17</v>
      </c>
      <c r="N2965" s="64" t="s">
        <v>18</v>
      </c>
      <c r="O2965" s="66"/>
      <c r="P2965" s="66"/>
      <c r="T2965" s="66"/>
      <c r="U2965" s="65" t="s">
        <v>2305</v>
      </c>
      <c r="V2965" s="65" t="s">
        <v>14413</v>
      </c>
      <c r="W2965" s="66"/>
      <c r="Y2965" s="66"/>
      <c r="Z2965" s="66"/>
      <c r="AA2965" s="65" t="s">
        <v>14382</v>
      </c>
      <c r="AQ2965" s="64">
        <v>293</v>
      </c>
      <c r="AV2965" s="66"/>
      <c r="AW2965" s="66"/>
      <c r="AX2965" s="66"/>
      <c r="AY2965" s="67" t="s">
        <v>17362</v>
      </c>
      <c r="BE2965" s="66"/>
      <c r="BF2965" s="66"/>
    </row>
    <row r="2966" spans="1:58">
      <c r="A2966" s="9" t="str">
        <f t="shared" si="144"/>
        <v>2026-01</v>
      </c>
      <c r="B2966" s="18" t="str">
        <f>_xlfn.XLOOKUP(I2966,过机服务商重量差!A:A,过机服务商重量差!G:G)</f>
        <v>玉麒麟</v>
      </c>
      <c r="C2966" s="9" t="str">
        <f>IF(N2966="FBA","主营产品",IF(N2966="专线","专线",LOOKUP(1,0/((G2966&gt;=提成标准!D:D)*(G2966&lt;提成标准!E:E)),提成标准!C:C)))</f>
        <v>快递大货</v>
      </c>
      <c r="D2966" s="9">
        <f t="shared" si="145"/>
        <v>25</v>
      </c>
      <c r="E2966" s="9">
        <f>_xlfn.XLOOKUP(C2966,提成标准!C:C,提成标准!H:H,"")</f>
        <v>0.1</v>
      </c>
      <c r="F2966" s="9">
        <f t="shared" si="146"/>
        <v>2.5</v>
      </c>
      <c r="G2966" s="9">
        <f>_xlfn.XLOOKUP(I2966,过机服务商重量差!A:A,过机服务商重量差!L:L)</f>
        <v>25</v>
      </c>
      <c r="H2966" s="9" t="str">
        <f ca="1">IFERROR(LOOKUP(1,0/((B2966=名单!B:B)*(VALUE(AY2966)&gt;=名单!E:E)*(VALUE(AY2966)&lt;=名单!G:G)*(AA2966="正常走货")),名单!H:H),"否")</f>
        <v>否</v>
      </c>
      <c r="I2966" s="64" t="s">
        <v>8928</v>
      </c>
      <c r="J2966" s="64" t="s">
        <v>8930</v>
      </c>
      <c r="L2966" s="65" t="s">
        <v>17</v>
      </c>
      <c r="N2966" s="64" t="s">
        <v>18</v>
      </c>
      <c r="O2966" s="66"/>
      <c r="P2966" s="66"/>
      <c r="T2966" s="66"/>
      <c r="U2966" s="65" t="s">
        <v>2305</v>
      </c>
      <c r="V2966" s="65" t="s">
        <v>14413</v>
      </c>
      <c r="W2966" s="66"/>
      <c r="Y2966" s="66"/>
      <c r="Z2966" s="66"/>
      <c r="AA2966" s="65" t="s">
        <v>14382</v>
      </c>
      <c r="AQ2966" s="64">
        <v>293</v>
      </c>
      <c r="AV2966" s="66"/>
      <c r="AX2966" s="66"/>
      <c r="AY2966" s="67" t="s">
        <v>17363</v>
      </c>
      <c r="BC2966" s="66"/>
      <c r="BE2966" s="66"/>
    </row>
    <row r="2967" spans="1:58">
      <c r="A2967" s="9" t="str">
        <f t="shared" si="144"/>
        <v>2026-01</v>
      </c>
      <c r="B2967" s="9" t="str">
        <f>_xlfn.XLOOKUP(I2967,过机服务商重量差!A:A,过机服务商重量差!G:G)</f>
        <v>玉麒麟</v>
      </c>
      <c r="C2967" s="9" t="str">
        <f>IF(N2967="FBA","主营产品",IF(N2967="专线","专线",LOOKUP(1,0/((G2967&gt;=提成标准!D:D)*(G2967&lt;提成标准!E:E)),提成标准!C:C)))</f>
        <v>快递大货</v>
      </c>
      <c r="D2967" s="9">
        <f t="shared" si="145"/>
        <v>25</v>
      </c>
      <c r="E2967" s="9">
        <f>_xlfn.XLOOKUP(C2967,提成标准!C:C,提成标准!H:H,"")</f>
        <v>0.1</v>
      </c>
      <c r="F2967" s="9">
        <f t="shared" si="146"/>
        <v>2.5</v>
      </c>
      <c r="G2967" s="9">
        <f>_xlfn.XLOOKUP(I2967,过机服务商重量差!A:A,过机服务商重量差!L:L)</f>
        <v>25</v>
      </c>
      <c r="H2967" s="9" t="str">
        <f ca="1">IFERROR(LOOKUP(1,0/((B2967=名单!B:B)*(VALUE(AY2967)&gt;=名单!E:E)*(VALUE(AY2967)&lt;=名单!G:G)*(AA2967="正常走货")),名单!H:H),"否")</f>
        <v>否</v>
      </c>
      <c r="I2967" s="64" t="s">
        <v>8931</v>
      </c>
      <c r="J2967" s="64" t="s">
        <v>8933</v>
      </c>
      <c r="L2967" s="65" t="s">
        <v>17</v>
      </c>
      <c r="N2967" s="64" t="s">
        <v>18</v>
      </c>
      <c r="O2967" s="66"/>
      <c r="P2967" s="66"/>
      <c r="T2967" s="66"/>
      <c r="U2967" s="65" t="s">
        <v>2305</v>
      </c>
      <c r="V2967" s="65" t="s">
        <v>14413</v>
      </c>
      <c r="W2967" s="66"/>
      <c r="Y2967" s="66"/>
      <c r="Z2967" s="66"/>
      <c r="AA2967" s="65" t="s">
        <v>14382</v>
      </c>
      <c r="AQ2967" s="64">
        <v>293</v>
      </c>
      <c r="AV2967" s="66"/>
      <c r="AX2967" s="66"/>
      <c r="AY2967" s="67" t="s">
        <v>17364</v>
      </c>
      <c r="BC2967" s="66"/>
      <c r="BE2967" s="66"/>
    </row>
    <row r="2968" spans="1:58">
      <c r="A2968" s="9" t="str">
        <f t="shared" si="144"/>
        <v>2026-01</v>
      </c>
      <c r="B2968" s="18" t="str">
        <f>_xlfn.XLOOKUP(I2968,过机服务商重量差!A:A,过机服务商重量差!G:G)</f>
        <v>玉麒麟</v>
      </c>
      <c r="C2968" s="9" t="str">
        <f>IF(N2968="FBA","主营产品",IF(N2968="专线","专线",LOOKUP(1,0/((G2968&gt;=提成标准!D:D)*(G2968&lt;提成标准!E:E)),提成标准!C:C)))</f>
        <v>快递小货</v>
      </c>
      <c r="D2968" s="9">
        <f t="shared" si="145"/>
        <v>1</v>
      </c>
      <c r="E2968" s="9">
        <f>_xlfn.XLOOKUP(C2968,提成标准!C:C,提成标准!H:H,"")</f>
        <v>2</v>
      </c>
      <c r="F2968" s="9">
        <f t="shared" si="146"/>
        <v>2</v>
      </c>
      <c r="G2968" s="9">
        <f>_xlfn.XLOOKUP(I2968,过机服务商重量差!A:A,过机服务商重量差!L:L)</f>
        <v>1.5</v>
      </c>
      <c r="H2968" s="9" t="str">
        <f ca="1">IFERROR(LOOKUP(1,0/((B2968=名单!B:B)*(VALUE(AY2968)&gt;=名单!E:E)*(VALUE(AY2968)&lt;=名单!G:G)*(AA2968="正常走货")),名单!H:H),"否")</f>
        <v>否</v>
      </c>
      <c r="I2968" s="64" t="s">
        <v>8934</v>
      </c>
      <c r="J2968" s="64" t="s">
        <v>8936</v>
      </c>
      <c r="L2968" s="64" t="s">
        <v>17</v>
      </c>
      <c r="N2968" s="64" t="s">
        <v>18</v>
      </c>
      <c r="O2968" s="66"/>
      <c r="P2968" s="66"/>
      <c r="T2968" s="66"/>
      <c r="U2968" s="65" t="s">
        <v>145</v>
      </c>
      <c r="V2968" s="65" t="s">
        <v>14410</v>
      </c>
      <c r="W2968" s="66"/>
      <c r="Y2968" s="66"/>
      <c r="Z2968" s="66"/>
      <c r="AA2968" s="65" t="s">
        <v>14382</v>
      </c>
      <c r="AQ2968" s="64">
        <v>110.88</v>
      </c>
      <c r="AU2968" s="66"/>
      <c r="AV2968" s="66"/>
      <c r="AX2968" s="66"/>
      <c r="AY2968" s="67" t="s">
        <v>17365</v>
      </c>
      <c r="BE2968" s="66"/>
    </row>
    <row r="2969" spans="1:58">
      <c r="A2969" s="9" t="str">
        <f t="shared" si="144"/>
        <v>2026-01</v>
      </c>
      <c r="B2969" s="18" t="str">
        <f>_xlfn.XLOOKUP(I2969,过机服务商重量差!A:A,过机服务商重量差!G:G)</f>
        <v>无崖子</v>
      </c>
      <c r="C2969" s="9" t="str">
        <f>IF(N2969="FBA","主营产品",IF(N2969="专线","专线",LOOKUP(1,0/((G2969&gt;=提成标准!D:D)*(G2969&lt;提成标准!E:E)),提成标准!C:C)))</f>
        <v>快递大货</v>
      </c>
      <c r="D2969" s="9">
        <f t="shared" si="145"/>
        <v>24</v>
      </c>
      <c r="E2969" s="9">
        <f>_xlfn.XLOOKUP(C2969,提成标准!C:C,提成标准!H:H,"")</f>
        <v>0.1</v>
      </c>
      <c r="F2969" s="9">
        <f t="shared" si="146"/>
        <v>2.4</v>
      </c>
      <c r="G2969" s="9">
        <f>_xlfn.XLOOKUP(I2969,过机服务商重量差!A:A,过机服务商重量差!L:L)</f>
        <v>24</v>
      </c>
      <c r="H2969" s="9" t="str">
        <f ca="1">IFERROR(LOOKUP(1,0/((B2969=名单!B:B)*(VALUE(AY2969)&gt;=名单!E:E)*(VALUE(AY2969)&lt;=名单!G:G)*(AA2969="正常走货")),名单!H:H),"否")</f>
        <v>是</v>
      </c>
      <c r="I2969" s="64" t="s">
        <v>8937</v>
      </c>
      <c r="J2969" s="64" t="s">
        <v>8939</v>
      </c>
      <c r="L2969" s="65" t="s">
        <v>539</v>
      </c>
      <c r="N2969" s="64" t="s">
        <v>18</v>
      </c>
      <c r="O2969" s="66"/>
      <c r="P2969" s="66"/>
      <c r="T2969" s="66"/>
      <c r="U2969" s="65" t="s">
        <v>191</v>
      </c>
      <c r="V2969" s="64" t="s">
        <v>14413</v>
      </c>
      <c r="W2969" s="66"/>
      <c r="Y2969" s="66"/>
      <c r="Z2969" s="66"/>
      <c r="AA2969" s="65" t="s">
        <v>14382</v>
      </c>
      <c r="AQ2969" s="64">
        <v>293.82</v>
      </c>
      <c r="AV2969" s="66"/>
      <c r="AX2969" s="66"/>
      <c r="AY2969" s="67" t="s">
        <v>17366</v>
      </c>
      <c r="BE2969" s="66"/>
      <c r="BF2969" s="66"/>
    </row>
    <row r="2970" spans="1:58">
      <c r="A2970" s="9" t="str">
        <f t="shared" si="144"/>
        <v>2026-01</v>
      </c>
      <c r="B2970" s="18" t="str">
        <f>_xlfn.XLOOKUP(I2970,过机服务商重量差!A:A,过机服务商重量差!G:G)</f>
        <v>小旋风</v>
      </c>
      <c r="C2970" s="9" t="str">
        <f>IF(N2970="FBA","主营产品",IF(N2970="专线","专线",LOOKUP(1,0/((G2970&gt;=提成标准!D:D)*(G2970&lt;提成标准!E:E)),提成标准!C:C)))</f>
        <v>快递大货</v>
      </c>
      <c r="D2970" s="9">
        <f t="shared" si="145"/>
        <v>24</v>
      </c>
      <c r="E2970" s="9">
        <f>_xlfn.XLOOKUP(C2970,提成标准!C:C,提成标准!H:H,"")</f>
        <v>0.1</v>
      </c>
      <c r="F2970" s="9">
        <f t="shared" si="146"/>
        <v>2.4</v>
      </c>
      <c r="G2970" s="9">
        <f>_xlfn.XLOOKUP(I2970,过机服务商重量差!A:A,过机服务商重量差!L:L)</f>
        <v>24</v>
      </c>
      <c r="H2970" s="9" t="str">
        <f ca="1">IFERROR(LOOKUP(1,0/((B2970=名单!B:B)*(VALUE(AY2970)&gt;=名单!E:E)*(VALUE(AY2970)&lt;=名单!G:G)*(AA2970="正常走货")),名单!H:H),"否")</f>
        <v>否</v>
      </c>
      <c r="I2970" s="64" t="s">
        <v>8940</v>
      </c>
      <c r="J2970" s="64" t="s">
        <v>8942</v>
      </c>
      <c r="L2970" s="65" t="s">
        <v>1377</v>
      </c>
      <c r="N2970" s="64" t="s">
        <v>18</v>
      </c>
      <c r="O2970" s="66"/>
      <c r="P2970" s="66"/>
      <c r="T2970" s="66"/>
      <c r="U2970" s="65" t="s">
        <v>199</v>
      </c>
      <c r="V2970" s="65" t="s">
        <v>14442</v>
      </c>
      <c r="W2970" s="66"/>
      <c r="Y2970" s="66"/>
      <c r="Z2970" s="66"/>
      <c r="AA2970" s="65" t="s">
        <v>14382</v>
      </c>
      <c r="AQ2970" s="64">
        <v>36</v>
      </c>
      <c r="AU2970" s="66"/>
      <c r="AV2970" s="66"/>
      <c r="AW2970" s="66"/>
      <c r="AX2970" s="66"/>
      <c r="AY2970" s="67" t="s">
        <v>17367</v>
      </c>
      <c r="BE2970" s="66"/>
    </row>
    <row r="2971" spans="1:58">
      <c r="A2971" s="9" t="str">
        <f t="shared" si="144"/>
        <v>2026-01</v>
      </c>
      <c r="B2971" s="18" t="str">
        <f>_xlfn.XLOOKUP(I2971,过机服务商重量差!A:A,过机服务商重量差!G:G)</f>
        <v>玉麒麟</v>
      </c>
      <c r="C2971" s="9" t="str">
        <f>IF(N2971="FBA","主营产品",IF(N2971="专线","专线",LOOKUP(1,0/((G2971&gt;=提成标准!D:D)*(G2971&lt;提成标准!E:E)),提成标准!C:C)))</f>
        <v>快递大货</v>
      </c>
      <c r="D2971" s="9">
        <f t="shared" si="145"/>
        <v>32</v>
      </c>
      <c r="E2971" s="9">
        <f>_xlfn.XLOOKUP(C2971,提成标准!C:C,提成标准!H:H,"")</f>
        <v>0.1</v>
      </c>
      <c r="F2971" s="9">
        <f t="shared" si="146"/>
        <v>3.2</v>
      </c>
      <c r="G2971" s="9">
        <f>_xlfn.XLOOKUP(I2971,过机服务商重量差!A:A,过机服务商重量差!L:L)</f>
        <v>32</v>
      </c>
      <c r="H2971" s="9" t="str">
        <f ca="1">IFERROR(LOOKUP(1,0/((B2971=名单!B:B)*(VALUE(AY2971)&gt;=名单!E:E)*(VALUE(AY2971)&lt;=名单!G:G)*(AA2971="正常走货")),名单!H:H),"否")</f>
        <v>否</v>
      </c>
      <c r="I2971" s="64" t="s">
        <v>8943</v>
      </c>
      <c r="J2971" s="64" t="s">
        <v>8945</v>
      </c>
      <c r="L2971" s="65" t="s">
        <v>17</v>
      </c>
      <c r="N2971" s="64" t="s">
        <v>18</v>
      </c>
      <c r="O2971" s="66"/>
      <c r="P2971" s="66"/>
      <c r="T2971" s="66"/>
      <c r="U2971" s="65" t="s">
        <v>227</v>
      </c>
      <c r="V2971" s="64" t="s">
        <v>14413</v>
      </c>
      <c r="W2971" s="66"/>
      <c r="Y2971" s="66"/>
      <c r="Z2971" s="66"/>
      <c r="AA2971" s="65" t="s">
        <v>14382</v>
      </c>
      <c r="AQ2971" s="64">
        <v>362</v>
      </c>
      <c r="AU2971" s="66"/>
      <c r="AV2971" s="66"/>
      <c r="AW2971" s="66"/>
      <c r="AX2971" s="66"/>
      <c r="AY2971" s="67" t="s">
        <v>17368</v>
      </c>
      <c r="BE2971" s="66"/>
    </row>
    <row r="2972" spans="1:58">
      <c r="A2972" s="9" t="str">
        <f t="shared" si="144"/>
        <v>2026-01</v>
      </c>
      <c r="B2972" s="18" t="str">
        <f>_xlfn.XLOOKUP(I2972,过机服务商重量差!A:A,过机服务商重量差!G:G)</f>
        <v>无崖子</v>
      </c>
      <c r="C2972" s="9" t="str">
        <f>IF(N2972="FBA","主营产品",IF(N2972="专线","专线",LOOKUP(1,0/((G2972&gt;=提成标准!D:D)*(G2972&lt;提成标准!E:E)),提成标准!C:C)))</f>
        <v>快递小货</v>
      </c>
      <c r="D2972" s="9">
        <f t="shared" si="145"/>
        <v>1</v>
      </c>
      <c r="E2972" s="9">
        <f>_xlfn.XLOOKUP(C2972,提成标准!C:C,提成标准!H:H,"")</f>
        <v>2</v>
      </c>
      <c r="F2972" s="9">
        <f t="shared" si="146"/>
        <v>2</v>
      </c>
      <c r="G2972" s="9">
        <f>_xlfn.XLOOKUP(I2972,过机服务商重量差!A:A,过机服务商重量差!L:L)</f>
        <v>3</v>
      </c>
      <c r="H2972" s="9" t="str">
        <f ca="1">IFERROR(LOOKUP(1,0/((B2972=名单!B:B)*(VALUE(AY2972)&gt;=名单!E:E)*(VALUE(AY2972)&lt;=名单!G:G)*(AA2972="正常走货")),名单!H:H),"否")</f>
        <v>是</v>
      </c>
      <c r="I2972" s="64" t="s">
        <v>8946</v>
      </c>
      <c r="J2972" s="64" t="s">
        <v>8948</v>
      </c>
      <c r="L2972" s="65" t="s">
        <v>590</v>
      </c>
      <c r="N2972" s="64" t="s">
        <v>18</v>
      </c>
      <c r="O2972" s="66"/>
      <c r="P2972" s="66"/>
      <c r="T2972" s="66"/>
      <c r="U2972" s="65" t="s">
        <v>199</v>
      </c>
      <c r="V2972" s="65" t="s">
        <v>14442</v>
      </c>
      <c r="W2972" s="66"/>
      <c r="Y2972" s="66"/>
      <c r="Z2972" s="66"/>
      <c r="AA2972" s="65" t="s">
        <v>14382</v>
      </c>
      <c r="AQ2972" s="64">
        <v>103.2</v>
      </c>
      <c r="AU2972" s="66"/>
      <c r="AV2972" s="66"/>
      <c r="AW2972" s="66"/>
      <c r="AX2972" s="66"/>
      <c r="AY2972" s="67" t="s">
        <v>17369</v>
      </c>
      <c r="BE2972" s="66"/>
    </row>
    <row r="2973" spans="1:58">
      <c r="A2973" s="9" t="str">
        <f t="shared" si="144"/>
        <v>2026-01</v>
      </c>
      <c r="B2973" s="18" t="str">
        <f>_xlfn.XLOOKUP(I2973,过机服务商重量差!A:A,过机服务商重量差!G:G)</f>
        <v>无崖子</v>
      </c>
      <c r="C2973" s="9" t="str">
        <f>IF(N2973="FBA","主营产品",IF(N2973="专线","专线",LOOKUP(1,0/((G2973&gt;=提成标准!D:D)*(G2973&lt;提成标准!E:E)),提成标准!C:C)))</f>
        <v>快递小货</v>
      </c>
      <c r="D2973" s="9">
        <f t="shared" si="145"/>
        <v>1</v>
      </c>
      <c r="E2973" s="9">
        <f>_xlfn.XLOOKUP(C2973,提成标准!C:C,提成标准!H:H,"")</f>
        <v>2</v>
      </c>
      <c r="F2973" s="9">
        <f t="shared" si="146"/>
        <v>2</v>
      </c>
      <c r="G2973" s="9">
        <f>_xlfn.XLOOKUP(I2973,过机服务商重量差!A:A,过机服务商重量差!L:L)</f>
        <v>4</v>
      </c>
      <c r="H2973" s="9" t="str">
        <f ca="1">IFERROR(LOOKUP(1,0/((B2973=名单!B:B)*(VALUE(AY2973)&gt;=名单!E:E)*(VALUE(AY2973)&lt;=名单!G:G)*(AA2973="正常走货")),名单!H:H),"否")</f>
        <v>否</v>
      </c>
      <c r="I2973" s="64" t="s">
        <v>8949</v>
      </c>
      <c r="J2973" s="64" t="s">
        <v>8951</v>
      </c>
      <c r="L2973" s="65" t="s">
        <v>465</v>
      </c>
      <c r="N2973" s="64" t="s">
        <v>18</v>
      </c>
      <c r="O2973" s="66"/>
      <c r="P2973" s="66"/>
      <c r="T2973" s="66"/>
      <c r="U2973" s="65" t="s">
        <v>145</v>
      </c>
      <c r="V2973" s="64" t="s">
        <v>14410</v>
      </c>
      <c r="W2973" s="66"/>
      <c r="Y2973" s="66"/>
      <c r="Z2973" s="66"/>
      <c r="AA2973" s="65" t="s">
        <v>14437</v>
      </c>
      <c r="AQ2973" s="64">
        <v>0</v>
      </c>
      <c r="AU2973" s="66"/>
      <c r="AV2973" s="66"/>
      <c r="AW2973" s="66"/>
      <c r="AX2973" s="66"/>
      <c r="AY2973" s="67" t="s">
        <v>17370</v>
      </c>
      <c r="BE2973" s="66"/>
    </row>
    <row r="2974" spans="1:58">
      <c r="A2974" s="9" t="str">
        <f t="shared" si="144"/>
        <v>2026-01</v>
      </c>
      <c r="B2974" s="18" t="str">
        <f>_xlfn.XLOOKUP(I2974,过机服务商重量差!A:A,过机服务商重量差!G:G)</f>
        <v>玉麒麟</v>
      </c>
      <c r="C2974" s="9" t="str">
        <f>IF(N2974="FBA","主营产品",IF(N2974="专线","专线",LOOKUP(1,0/((G2974&gt;=提成标准!D:D)*(G2974&lt;提成标准!E:E)),提成标准!C:C)))</f>
        <v>快递小货</v>
      </c>
      <c r="D2974" s="9">
        <f t="shared" si="145"/>
        <v>1</v>
      </c>
      <c r="E2974" s="9">
        <f>_xlfn.XLOOKUP(C2974,提成标准!C:C,提成标准!H:H,"")</f>
        <v>2</v>
      </c>
      <c r="F2974" s="9">
        <f t="shared" si="146"/>
        <v>2</v>
      </c>
      <c r="G2974" s="9">
        <f>_xlfn.XLOOKUP(I2974,过机服务商重量差!A:A,过机服务商重量差!L:L)</f>
        <v>17</v>
      </c>
      <c r="H2974" s="9" t="str">
        <f ca="1">IFERROR(LOOKUP(1,0/((B2974=名单!B:B)*(VALUE(AY2974)&gt;=名单!E:E)*(VALUE(AY2974)&lt;=名单!G:G)*(AA2974="正常走货")),名单!H:H),"否")</f>
        <v>否</v>
      </c>
      <c r="I2974" s="64" t="s">
        <v>8952</v>
      </c>
      <c r="J2974" s="64" t="s">
        <v>8954</v>
      </c>
      <c r="L2974" s="65" t="s">
        <v>17</v>
      </c>
      <c r="N2974" s="64" t="s">
        <v>18</v>
      </c>
      <c r="O2974" s="66"/>
      <c r="P2974" s="66"/>
      <c r="T2974" s="66"/>
      <c r="U2974" s="65" t="s">
        <v>1593</v>
      </c>
      <c r="V2974" s="64" t="s">
        <v>14410</v>
      </c>
      <c r="W2974" s="66"/>
      <c r="Y2974" s="66"/>
      <c r="Z2974" s="66"/>
      <c r="AA2974" s="65" t="s">
        <v>14382</v>
      </c>
      <c r="AQ2974" s="64">
        <v>95</v>
      </c>
      <c r="AU2974" s="66"/>
      <c r="AV2974" s="66"/>
      <c r="AW2974" s="66"/>
      <c r="AX2974" s="66"/>
      <c r="AY2974" s="67" t="s">
        <v>17371</v>
      </c>
      <c r="BE2974" s="66"/>
    </row>
    <row r="2975" spans="1:58">
      <c r="A2975" s="9" t="str">
        <f t="shared" si="144"/>
        <v>2026-01</v>
      </c>
      <c r="B2975" s="18" t="str">
        <f>_xlfn.XLOOKUP(I2975,过机服务商重量差!A:A,过机服务商重量差!G:G)</f>
        <v>玉麒麟</v>
      </c>
      <c r="C2975" s="9" t="str">
        <f>IF(N2975="FBA","主营产品",IF(N2975="专线","专线",LOOKUP(1,0/((G2975&gt;=提成标准!D:D)*(G2975&lt;提成标准!E:E)),提成标准!C:C)))</f>
        <v>快递小货</v>
      </c>
      <c r="D2975" s="9">
        <f t="shared" si="145"/>
        <v>1</v>
      </c>
      <c r="E2975" s="9">
        <f>_xlfn.XLOOKUP(C2975,提成标准!C:C,提成标准!H:H,"")</f>
        <v>2</v>
      </c>
      <c r="F2975" s="9">
        <f t="shared" si="146"/>
        <v>2</v>
      </c>
      <c r="G2975" s="9">
        <f>_xlfn.XLOOKUP(I2975,过机服务商重量差!A:A,过机服务商重量差!L:L)</f>
        <v>2.5</v>
      </c>
      <c r="H2975" s="9" t="str">
        <f ca="1">IFERROR(LOOKUP(1,0/((B2975=名单!B:B)*(VALUE(AY2975)&gt;=名单!E:E)*(VALUE(AY2975)&lt;=名单!G:G)*(AA2975="正常走货")),名单!H:H),"否")</f>
        <v>否</v>
      </c>
      <c r="I2975" s="64" t="s">
        <v>8955</v>
      </c>
      <c r="J2975" s="64" t="s">
        <v>8957</v>
      </c>
      <c r="L2975" s="65" t="s">
        <v>17</v>
      </c>
      <c r="N2975" s="64" t="s">
        <v>18</v>
      </c>
      <c r="O2975" s="66"/>
      <c r="P2975" s="66"/>
      <c r="T2975" s="66"/>
      <c r="U2975" s="65" t="s">
        <v>152</v>
      </c>
      <c r="V2975" s="65" t="s">
        <v>14385</v>
      </c>
      <c r="W2975" s="66"/>
      <c r="Y2975" s="66"/>
      <c r="Z2975" s="66"/>
      <c r="AA2975" s="65" t="s">
        <v>14382</v>
      </c>
      <c r="AQ2975" s="64">
        <v>70.54</v>
      </c>
      <c r="AU2975" s="66"/>
      <c r="AV2975" s="66"/>
      <c r="AW2975" s="66"/>
      <c r="AX2975" s="66"/>
      <c r="AY2975" s="67" t="s">
        <v>17372</v>
      </c>
      <c r="BE2975" s="66"/>
    </row>
    <row r="2976" spans="1:58">
      <c r="A2976" s="9" t="str">
        <f t="shared" si="144"/>
        <v>2026-01</v>
      </c>
      <c r="B2976" s="18" t="str">
        <f>_xlfn.XLOOKUP(I2976,过机服务商重量差!A:A,过机服务商重量差!G:G)</f>
        <v>玉麒麟</v>
      </c>
      <c r="C2976" s="9" t="str">
        <f>IF(N2976="FBA","主营产品",IF(N2976="专线","专线",LOOKUP(1,0/((G2976&gt;=提成标准!D:D)*(G2976&lt;提成标准!E:E)),提成标准!C:C)))</f>
        <v>快递小货</v>
      </c>
      <c r="D2976" s="9">
        <f t="shared" si="145"/>
        <v>1</v>
      </c>
      <c r="E2976" s="9">
        <f>_xlfn.XLOOKUP(C2976,提成标准!C:C,提成标准!H:H,"")</f>
        <v>2</v>
      </c>
      <c r="F2976" s="9">
        <f t="shared" si="146"/>
        <v>2</v>
      </c>
      <c r="G2976" s="9">
        <f>_xlfn.XLOOKUP(I2976,过机服务商重量差!A:A,过机服务商重量差!L:L)</f>
        <v>2.5</v>
      </c>
      <c r="H2976" s="9" t="str">
        <f ca="1">IFERROR(LOOKUP(1,0/((B2976=名单!B:B)*(VALUE(AY2976)&gt;=名单!E:E)*(VALUE(AY2976)&lt;=名单!G:G)*(AA2976="正常走货")),名单!H:H),"否")</f>
        <v>否</v>
      </c>
      <c r="I2976" s="64" t="s">
        <v>8958</v>
      </c>
      <c r="J2976" s="64" t="s">
        <v>8960</v>
      </c>
      <c r="L2976" s="65" t="s">
        <v>17</v>
      </c>
      <c r="N2976" s="65" t="s">
        <v>18</v>
      </c>
      <c r="O2976" s="66"/>
      <c r="P2976" s="66"/>
      <c r="T2976" s="66"/>
      <c r="U2976" s="65" t="s">
        <v>152</v>
      </c>
      <c r="V2976" s="65" t="s">
        <v>14385</v>
      </c>
      <c r="W2976" s="66"/>
      <c r="Y2976" s="66"/>
      <c r="Z2976" s="66"/>
      <c r="AA2976" s="65" t="s">
        <v>14382</v>
      </c>
      <c r="AQ2976" s="64">
        <v>16.2</v>
      </c>
      <c r="AU2976" s="66"/>
      <c r="AV2976" s="66"/>
      <c r="AW2976" s="66"/>
      <c r="AX2976" s="66"/>
      <c r="AY2976" s="67" t="s">
        <v>17373</v>
      </c>
      <c r="BE2976" s="66"/>
      <c r="BF2976" s="66"/>
    </row>
    <row r="2977" spans="1:58">
      <c r="A2977" s="9" t="str">
        <f t="shared" si="144"/>
        <v>2026-01</v>
      </c>
      <c r="B2977" s="18" t="str">
        <f>_xlfn.XLOOKUP(I2977,过机服务商重量差!A:A,过机服务商重量差!G:G)</f>
        <v>风清扬</v>
      </c>
      <c r="C2977" s="9" t="str">
        <f>IF(N2977="FBA","主营产品",IF(N2977="专线","专线",LOOKUP(1,0/((G2977&gt;=提成标准!D:D)*(G2977&lt;提成标准!E:E)),提成标准!C:C)))</f>
        <v>快递大货</v>
      </c>
      <c r="D2977" s="9">
        <f t="shared" si="145"/>
        <v>108</v>
      </c>
      <c r="E2977" s="9">
        <f>_xlfn.XLOOKUP(C2977,提成标准!C:C,提成标准!H:H,"")</f>
        <v>0.1</v>
      </c>
      <c r="F2977" s="9">
        <f t="shared" si="146"/>
        <v>10.8</v>
      </c>
      <c r="G2977" s="9">
        <f>_xlfn.XLOOKUP(I2977,过机服务商重量差!A:A,过机服务商重量差!L:L)</f>
        <v>108</v>
      </c>
      <c r="H2977" s="9" t="str">
        <f ca="1">IFERROR(LOOKUP(1,0/((B2977=名单!B:B)*(VALUE(AY2977)&gt;=名单!E:E)*(VALUE(AY2977)&lt;=名单!G:G)*(AA2977="正常走货")),名单!H:H),"否")</f>
        <v>否</v>
      </c>
      <c r="I2977" s="64" t="s">
        <v>8961</v>
      </c>
      <c r="J2977" s="64" t="s">
        <v>8963</v>
      </c>
      <c r="L2977" s="65" t="s">
        <v>2375</v>
      </c>
      <c r="N2977" s="64" t="s">
        <v>18</v>
      </c>
      <c r="O2977" s="66"/>
      <c r="P2977" s="66"/>
      <c r="T2977" s="66"/>
      <c r="U2977" s="65" t="s">
        <v>215</v>
      </c>
      <c r="V2977" s="64" t="s">
        <v>14381</v>
      </c>
      <c r="W2977" s="66"/>
      <c r="Y2977" s="66"/>
      <c r="Z2977" s="66"/>
      <c r="AA2977" s="65" t="s">
        <v>14382</v>
      </c>
      <c r="AQ2977" s="64">
        <v>100</v>
      </c>
      <c r="AU2977" s="66"/>
      <c r="AV2977" s="66"/>
      <c r="AW2977" s="66"/>
      <c r="AX2977" s="66"/>
      <c r="AY2977" s="67" t="s">
        <v>17374</v>
      </c>
      <c r="BE2977" s="66"/>
    </row>
    <row r="2978" spans="1:58">
      <c r="A2978" s="9" t="str">
        <f t="shared" si="144"/>
        <v>2026-01</v>
      </c>
      <c r="B2978" s="9" t="str">
        <f>_xlfn.XLOOKUP(I2978,过机服务商重量差!A:A,过机服务商重量差!G:G)</f>
        <v>帅时莹</v>
      </c>
      <c r="C2978" s="9" t="str">
        <f>IF(N2978="FBA","主营产品",IF(N2978="专线","专线",LOOKUP(1,0/((G2978&gt;=提成标准!D:D)*(G2978&lt;提成标准!E:E)),提成标准!C:C)))</f>
        <v>快递大货</v>
      </c>
      <c r="D2978" s="9">
        <f t="shared" si="145"/>
        <v>50</v>
      </c>
      <c r="E2978" s="9">
        <f>_xlfn.XLOOKUP(C2978,提成标准!C:C,提成标准!H:H,"")</f>
        <v>0.1</v>
      </c>
      <c r="F2978" s="9">
        <f t="shared" si="146"/>
        <v>5</v>
      </c>
      <c r="G2978" s="9">
        <f>_xlfn.XLOOKUP(I2978,过机服务商重量差!A:A,过机服务商重量差!L:L)</f>
        <v>50</v>
      </c>
      <c r="H2978" s="9" t="str">
        <f ca="1">IFERROR(LOOKUP(1,0/((B2978=名单!B:B)*(VALUE(AY2978)&gt;=名单!E:E)*(VALUE(AY2978)&lt;=名单!G:G)*(AA2978="正常走货")),名单!H:H),"否")</f>
        <v>否</v>
      </c>
      <c r="I2978" s="64" t="s">
        <v>8964</v>
      </c>
      <c r="J2978" s="64" t="s">
        <v>8966</v>
      </c>
      <c r="L2978" s="65" t="s">
        <v>938</v>
      </c>
      <c r="N2978" s="64" t="s">
        <v>18</v>
      </c>
      <c r="O2978" s="66"/>
      <c r="P2978" s="66"/>
      <c r="T2978" s="66"/>
      <c r="U2978" s="65" t="s">
        <v>562</v>
      </c>
      <c r="V2978" s="65" t="s">
        <v>14413</v>
      </c>
      <c r="W2978" s="66"/>
      <c r="Y2978" s="66"/>
      <c r="Z2978" s="66"/>
      <c r="AA2978" s="65" t="s">
        <v>14382</v>
      </c>
      <c r="AQ2978" s="64">
        <v>100</v>
      </c>
      <c r="AU2978" s="66"/>
      <c r="AV2978" s="66"/>
      <c r="AW2978" s="66"/>
      <c r="AX2978" s="66"/>
      <c r="AY2978" s="67" t="s">
        <v>17375</v>
      </c>
      <c r="BE2978" s="66"/>
    </row>
    <row r="2979" spans="1:58">
      <c r="A2979" s="9" t="str">
        <f t="shared" si="144"/>
        <v>2026-01</v>
      </c>
      <c r="B2979" s="18" t="str">
        <f>_xlfn.XLOOKUP(I2979,过机服务商重量差!A:A,过机服务商重量差!G:G)</f>
        <v>风清扬</v>
      </c>
      <c r="C2979" s="9" t="str">
        <f>IF(N2979="FBA","主营产品",IF(N2979="专线","专线",LOOKUP(1,0/((G2979&gt;=提成标准!D:D)*(G2979&lt;提成标准!E:E)),提成标准!C:C)))</f>
        <v>快递大货</v>
      </c>
      <c r="D2979" s="9">
        <f t="shared" si="145"/>
        <v>43</v>
      </c>
      <c r="E2979" s="9">
        <f>_xlfn.XLOOKUP(C2979,提成标准!C:C,提成标准!H:H,"")</f>
        <v>0.1</v>
      </c>
      <c r="F2979" s="9">
        <f t="shared" si="146"/>
        <v>4.3</v>
      </c>
      <c r="G2979" s="9">
        <f>_xlfn.XLOOKUP(I2979,过机服务商重量差!A:A,过机服务商重量差!L:L)</f>
        <v>43</v>
      </c>
      <c r="H2979" s="9" t="str">
        <f ca="1">IFERROR(LOOKUP(1,0/((B2979=名单!B:B)*(VALUE(AY2979)&gt;=名单!E:E)*(VALUE(AY2979)&lt;=名单!G:G)*(AA2979="正常走货")),名单!H:H),"否")</f>
        <v>否</v>
      </c>
      <c r="I2979" s="64" t="s">
        <v>8967</v>
      </c>
      <c r="J2979" s="64" t="s">
        <v>8969</v>
      </c>
      <c r="L2979" s="65" t="s">
        <v>6531</v>
      </c>
      <c r="N2979" s="65" t="s">
        <v>18</v>
      </c>
      <c r="O2979" s="66"/>
      <c r="P2979" s="66"/>
      <c r="T2979" s="66"/>
      <c r="U2979" s="65" t="s">
        <v>2305</v>
      </c>
      <c r="V2979" s="65" t="s">
        <v>14413</v>
      </c>
      <c r="W2979" s="66"/>
      <c r="Y2979" s="66"/>
      <c r="Z2979" s="66"/>
      <c r="AA2979" s="65" t="s">
        <v>14382</v>
      </c>
      <c r="AQ2979" s="64">
        <v>100</v>
      </c>
      <c r="AU2979" s="66"/>
      <c r="AV2979" s="66"/>
      <c r="AW2979" s="66"/>
      <c r="AX2979" s="66"/>
      <c r="AY2979" s="67" t="s">
        <v>17376</v>
      </c>
      <c r="BE2979" s="66"/>
    </row>
    <row r="2980" spans="1:58">
      <c r="A2980" s="9" t="str">
        <f t="shared" si="144"/>
        <v>2026-01</v>
      </c>
      <c r="B2980" s="9" t="str">
        <f>_xlfn.XLOOKUP(I2980,过机服务商重量差!A:A,过机服务商重量差!G:G)</f>
        <v>007</v>
      </c>
      <c r="C2980" s="9" t="str">
        <f>IF(N2980="FBA","主营产品",IF(N2980="专线","专线",LOOKUP(1,0/((G2980&gt;=提成标准!D:D)*(G2980&lt;提成标准!E:E)),提成标准!C:C)))</f>
        <v>快递大货</v>
      </c>
      <c r="D2980" s="9">
        <f t="shared" si="145"/>
        <v>310</v>
      </c>
      <c r="E2980" s="9">
        <f>_xlfn.XLOOKUP(C2980,提成标准!C:C,提成标准!H:H,"")</f>
        <v>0.1</v>
      </c>
      <c r="F2980" s="9">
        <f t="shared" si="146"/>
        <v>31</v>
      </c>
      <c r="G2980" s="9">
        <f>_xlfn.XLOOKUP(I2980,过机服务商重量差!A:A,过机服务商重量差!L:L)</f>
        <v>310</v>
      </c>
      <c r="H2980" s="9" t="str">
        <f ca="1">IFERROR(LOOKUP(1,0/((B2980=名单!B:B)*(VALUE(AY2980)&gt;=名单!E:E)*(VALUE(AY2980)&lt;=名单!G:G)*(AA2980="正常走货")),名单!H:H),"否")</f>
        <v>否</v>
      </c>
      <c r="I2980" s="64" t="s">
        <v>8970</v>
      </c>
      <c r="J2980" s="64" t="s">
        <v>2787</v>
      </c>
      <c r="L2980" s="65" t="s">
        <v>3034</v>
      </c>
      <c r="N2980" s="64" t="s">
        <v>18</v>
      </c>
      <c r="O2980" s="66"/>
      <c r="P2980" s="66"/>
      <c r="T2980" s="66"/>
      <c r="U2980" s="65" t="s">
        <v>562</v>
      </c>
      <c r="V2980" s="64" t="s">
        <v>14413</v>
      </c>
      <c r="W2980" s="66"/>
      <c r="Y2980" s="66"/>
      <c r="Z2980" s="66"/>
      <c r="AA2980" s="65" t="s">
        <v>14382</v>
      </c>
      <c r="AQ2980" s="64">
        <v>1705</v>
      </c>
      <c r="AV2980" s="66"/>
      <c r="AW2980" s="66"/>
      <c r="AX2980" s="66"/>
      <c r="AY2980" s="67" t="s">
        <v>17377</v>
      </c>
      <c r="BE2980" s="66"/>
      <c r="BF2980" s="66"/>
    </row>
    <row r="2981" spans="1:58">
      <c r="A2981" s="9" t="str">
        <f t="shared" si="144"/>
        <v>2026-01</v>
      </c>
      <c r="B2981" s="9" t="str">
        <f>_xlfn.XLOOKUP(I2981,过机服务商重量差!A:A,过机服务商重量差!G:G)</f>
        <v>无崖子</v>
      </c>
      <c r="C2981" s="9" t="str">
        <f>IF(N2981="FBA","主营产品",IF(N2981="专线","专线",LOOKUP(1,0/((G2981&gt;=提成标准!D:D)*(G2981&lt;提成标准!E:E)),提成标准!C:C)))</f>
        <v>快递小货</v>
      </c>
      <c r="D2981" s="9">
        <f t="shared" si="145"/>
        <v>1</v>
      </c>
      <c r="E2981" s="9">
        <f>_xlfn.XLOOKUP(C2981,提成标准!C:C,提成标准!H:H,"")</f>
        <v>2</v>
      </c>
      <c r="F2981" s="9">
        <f t="shared" si="146"/>
        <v>2</v>
      </c>
      <c r="G2981" s="9">
        <f>_xlfn.XLOOKUP(I2981,过机服务商重量差!A:A,过机服务商重量差!L:L)</f>
        <v>1</v>
      </c>
      <c r="H2981" s="9" t="str">
        <f ca="1">IFERROR(LOOKUP(1,0/((B2981=名单!B:B)*(VALUE(AY2981)&gt;=名单!E:E)*(VALUE(AY2981)&lt;=名单!G:G)*(AA2981="正常走货")),名单!H:H),"否")</f>
        <v>是</v>
      </c>
      <c r="I2981" s="64" t="s">
        <v>8972</v>
      </c>
      <c r="J2981" s="64" t="s">
        <v>8974</v>
      </c>
      <c r="L2981" s="65" t="s">
        <v>603</v>
      </c>
      <c r="N2981" s="64" t="s">
        <v>18</v>
      </c>
      <c r="O2981" s="66"/>
      <c r="P2981" s="66"/>
      <c r="T2981" s="66"/>
      <c r="U2981" s="65" t="s">
        <v>288</v>
      </c>
      <c r="V2981" s="65" t="s">
        <v>14413</v>
      </c>
      <c r="W2981" s="66"/>
      <c r="Y2981" s="66"/>
      <c r="Z2981" s="66"/>
      <c r="AA2981" s="65" t="s">
        <v>14382</v>
      </c>
      <c r="AQ2981" s="64">
        <v>51.73</v>
      </c>
      <c r="AU2981" s="66"/>
      <c r="AV2981" s="66"/>
      <c r="AW2981" s="66"/>
      <c r="AX2981" s="66"/>
      <c r="AY2981" s="67" t="s">
        <v>17378</v>
      </c>
      <c r="BC2981" s="66"/>
      <c r="BE2981" s="66"/>
    </row>
    <row r="2982" spans="1:58">
      <c r="A2982" s="9" t="str">
        <f t="shared" si="144"/>
        <v>2026-01</v>
      </c>
      <c r="B2982" s="18" t="str">
        <f>_xlfn.XLOOKUP(I2982,过机服务商重量差!A:A,过机服务商重量差!G:G)</f>
        <v>无崖子</v>
      </c>
      <c r="C2982" s="9" t="str">
        <f>IF(N2982="FBA","主营产品",IF(N2982="专线","专线",LOOKUP(1,0/((G2982&gt;=提成标准!D:D)*(G2982&lt;提成标准!E:E)),提成标准!C:C)))</f>
        <v>快递小货</v>
      </c>
      <c r="D2982" s="9">
        <f t="shared" si="145"/>
        <v>1</v>
      </c>
      <c r="E2982" s="9">
        <f>_xlfn.XLOOKUP(C2982,提成标准!C:C,提成标准!H:H,"")</f>
        <v>2</v>
      </c>
      <c r="F2982" s="9">
        <f t="shared" si="146"/>
        <v>2</v>
      </c>
      <c r="G2982" s="9">
        <f>_xlfn.XLOOKUP(I2982,过机服务商重量差!A:A,过机服务商重量差!L:L)</f>
        <v>7.5</v>
      </c>
      <c r="H2982" s="9" t="str">
        <f ca="1">IFERROR(LOOKUP(1,0/((B2982=名单!B:B)*(VALUE(AY2982)&gt;=名单!E:E)*(VALUE(AY2982)&lt;=名单!G:G)*(AA2982="正常走货")),名单!H:H),"否")</f>
        <v>是</v>
      </c>
      <c r="I2982" s="64" t="s">
        <v>8975</v>
      </c>
      <c r="J2982" s="64" t="s">
        <v>8977</v>
      </c>
      <c r="L2982" s="65" t="s">
        <v>2309</v>
      </c>
      <c r="N2982" s="64" t="s">
        <v>18</v>
      </c>
      <c r="O2982" s="66"/>
      <c r="P2982" s="66"/>
      <c r="T2982" s="66"/>
      <c r="U2982" s="65" t="s">
        <v>99</v>
      </c>
      <c r="V2982" s="64" t="s">
        <v>14413</v>
      </c>
      <c r="W2982" s="66"/>
      <c r="Y2982" s="66"/>
      <c r="Z2982" s="66"/>
      <c r="AA2982" s="65" t="s">
        <v>14382</v>
      </c>
      <c r="AQ2982" s="64">
        <v>150.8</v>
      </c>
      <c r="AV2982" s="66"/>
      <c r="AX2982" s="66"/>
      <c r="AY2982" s="67" t="s">
        <v>17379</v>
      </c>
      <c r="BE2982" s="66"/>
    </row>
    <row r="2983" spans="1:58">
      <c r="A2983" s="9" t="str">
        <f t="shared" si="144"/>
        <v>2026-01</v>
      </c>
      <c r="B2983" s="18" t="str">
        <f>_xlfn.XLOOKUP(I2983,过机服务商重量差!A:A,过机服务商重量差!G:G)</f>
        <v>无崖子</v>
      </c>
      <c r="C2983" s="9" t="str">
        <f>IF(N2983="FBA","主营产品",IF(N2983="专线","专线",LOOKUP(1,0/((G2983&gt;=提成标准!D:D)*(G2983&lt;提成标准!E:E)),提成标准!C:C)))</f>
        <v>快递小货</v>
      </c>
      <c r="D2983" s="9">
        <f t="shared" si="145"/>
        <v>1</v>
      </c>
      <c r="E2983" s="9">
        <f>_xlfn.XLOOKUP(C2983,提成标准!C:C,提成标准!H:H,"")</f>
        <v>2</v>
      </c>
      <c r="F2983" s="9">
        <f t="shared" si="146"/>
        <v>2</v>
      </c>
      <c r="G2983" s="9">
        <f>_xlfn.XLOOKUP(I2983,过机服务商重量差!A:A,过机服务商重量差!L:L)</f>
        <v>5.5</v>
      </c>
      <c r="H2983" s="9" t="str">
        <f ca="1">IFERROR(LOOKUP(1,0/((B2983=名单!B:B)*(VALUE(AY2983)&gt;=名单!E:E)*(VALUE(AY2983)&lt;=名单!G:G)*(AA2983="正常走货")),名单!H:H),"否")</f>
        <v>是</v>
      </c>
      <c r="I2983" s="64" t="s">
        <v>8978</v>
      </c>
      <c r="J2983" s="64" t="s">
        <v>8980</v>
      </c>
      <c r="L2983" s="65" t="s">
        <v>2309</v>
      </c>
      <c r="N2983" s="64" t="s">
        <v>18</v>
      </c>
      <c r="O2983" s="66"/>
      <c r="P2983" s="66"/>
      <c r="T2983" s="66"/>
      <c r="U2983" s="65" t="s">
        <v>99</v>
      </c>
      <c r="V2983" s="65" t="s">
        <v>14413</v>
      </c>
      <c r="W2983" s="66"/>
      <c r="Y2983" s="66"/>
      <c r="Z2983" s="66"/>
      <c r="AA2983" s="65" t="s">
        <v>14382</v>
      </c>
      <c r="AQ2983" s="64">
        <v>201.3</v>
      </c>
      <c r="AU2983" s="66"/>
      <c r="AV2983" s="66"/>
      <c r="AW2983" s="66"/>
      <c r="AX2983" s="66"/>
      <c r="AY2983" s="67" t="s">
        <v>17380</v>
      </c>
      <c r="BC2983" s="66"/>
      <c r="BE2983" s="66"/>
    </row>
    <row r="2984" spans="1:58">
      <c r="A2984" s="9" t="str">
        <f t="shared" si="144"/>
        <v>2026-01</v>
      </c>
      <c r="B2984" s="18" t="str">
        <f>_xlfn.XLOOKUP(I2984,过机服务商重量差!A:A,过机服务商重量差!G:G)</f>
        <v>玉麒麟</v>
      </c>
      <c r="C2984" s="9" t="str">
        <f>IF(N2984="FBA","主营产品",IF(N2984="专线","专线",LOOKUP(1,0/((G2984&gt;=提成标准!D:D)*(G2984&lt;提成标准!E:E)),提成标准!C:C)))</f>
        <v>快递小货</v>
      </c>
      <c r="D2984" s="9">
        <f t="shared" si="145"/>
        <v>1</v>
      </c>
      <c r="E2984" s="9">
        <f>_xlfn.XLOOKUP(C2984,提成标准!C:C,提成标准!H:H,"")</f>
        <v>2</v>
      </c>
      <c r="F2984" s="9">
        <f t="shared" si="146"/>
        <v>2</v>
      </c>
      <c r="G2984" s="9">
        <f>_xlfn.XLOOKUP(I2984,过机服务商重量差!A:A,过机服务商重量差!L:L)</f>
        <v>4</v>
      </c>
      <c r="H2984" s="9" t="str">
        <f ca="1">IFERROR(LOOKUP(1,0/((B2984=名单!B:B)*(VALUE(AY2984)&gt;=名单!E:E)*(VALUE(AY2984)&lt;=名单!G:G)*(AA2984="正常走货")),名单!H:H),"否")</f>
        <v>否</v>
      </c>
      <c r="I2984" s="64" t="s">
        <v>8981</v>
      </c>
      <c r="J2984" s="64" t="s">
        <v>8983</v>
      </c>
      <c r="L2984" s="65" t="s">
        <v>17</v>
      </c>
      <c r="N2984" s="64" t="s">
        <v>18</v>
      </c>
      <c r="O2984" s="66"/>
      <c r="P2984" s="66"/>
      <c r="T2984" s="66"/>
      <c r="U2984" s="65" t="s">
        <v>99</v>
      </c>
      <c r="V2984" s="65" t="s">
        <v>14413</v>
      </c>
      <c r="W2984" s="66"/>
      <c r="Y2984" s="66"/>
      <c r="Z2984" s="66"/>
      <c r="AA2984" s="65" t="s">
        <v>14382</v>
      </c>
      <c r="AQ2984" s="64">
        <v>197.41</v>
      </c>
      <c r="AU2984" s="66"/>
      <c r="AV2984" s="66"/>
      <c r="AW2984" s="66"/>
      <c r="AX2984" s="66"/>
      <c r="AY2984" s="67" t="s">
        <v>17381</v>
      </c>
      <c r="BE2984" s="66"/>
    </row>
    <row r="2985" spans="1:58">
      <c r="A2985" s="9" t="str">
        <f t="shared" si="144"/>
        <v>2026-01</v>
      </c>
      <c r="B2985" s="9" t="str">
        <f>_xlfn.XLOOKUP(I2985,过机服务商重量差!A:A,过机服务商重量差!G:G)</f>
        <v>玉麒麟</v>
      </c>
      <c r="C2985" s="9" t="str">
        <f>IF(N2985="FBA","主营产品",IF(N2985="专线","专线",LOOKUP(1,0/((G2985&gt;=提成标准!D:D)*(G2985&lt;提成标准!E:E)),提成标准!C:C)))</f>
        <v>快递小货</v>
      </c>
      <c r="D2985" s="9">
        <f t="shared" si="145"/>
        <v>1</v>
      </c>
      <c r="E2985" s="9">
        <f>_xlfn.XLOOKUP(C2985,提成标准!C:C,提成标准!H:H,"")</f>
        <v>2</v>
      </c>
      <c r="F2985" s="9">
        <f t="shared" si="146"/>
        <v>2</v>
      </c>
      <c r="G2985" s="9">
        <f>_xlfn.XLOOKUP(I2985,过机服务商重量差!A:A,过机服务商重量差!L:L)</f>
        <v>7.5</v>
      </c>
      <c r="H2985" s="9" t="str">
        <f ca="1">IFERROR(LOOKUP(1,0/((B2985=名单!B:B)*(VALUE(AY2985)&gt;=名单!E:E)*(VALUE(AY2985)&lt;=名单!G:G)*(AA2985="正常走货")),名单!H:H),"否")</f>
        <v>否</v>
      </c>
      <c r="I2985" s="64" t="s">
        <v>8984</v>
      </c>
      <c r="J2985" s="64" t="s">
        <v>8986</v>
      </c>
      <c r="L2985" s="65" t="s">
        <v>24</v>
      </c>
      <c r="N2985" s="64" t="s">
        <v>18</v>
      </c>
      <c r="O2985" s="66"/>
      <c r="P2985" s="66"/>
      <c r="T2985" s="66"/>
      <c r="U2985" s="65" t="s">
        <v>679</v>
      </c>
      <c r="V2985" s="65" t="s">
        <v>14422</v>
      </c>
      <c r="W2985" s="66"/>
      <c r="Y2985" s="66"/>
      <c r="Z2985" s="66"/>
      <c r="AA2985" s="65" t="s">
        <v>14382</v>
      </c>
      <c r="AQ2985" s="64">
        <v>60.77</v>
      </c>
      <c r="AU2985" s="66"/>
      <c r="AV2985" s="66"/>
      <c r="AW2985" s="66"/>
      <c r="AX2985" s="66"/>
      <c r="AY2985" s="67" t="s">
        <v>17382</v>
      </c>
      <c r="BE2985" s="66"/>
    </row>
    <row r="2986" spans="1:58">
      <c r="A2986" s="9" t="str">
        <f t="shared" si="144"/>
        <v>2026-01</v>
      </c>
      <c r="B2986" s="18" t="str">
        <f>_xlfn.XLOOKUP(I2986,过机服务商重量差!A:A,过机服务商重量差!G:G)</f>
        <v>无崖子</v>
      </c>
      <c r="C2986" s="9" t="str">
        <f>IF(N2986="FBA","主营产品",IF(N2986="专线","专线",LOOKUP(1,0/((G2986&gt;=提成标准!D:D)*(G2986&lt;提成标准!E:E)),提成标准!C:C)))</f>
        <v>快递小货</v>
      </c>
      <c r="D2986" s="9">
        <f t="shared" si="145"/>
        <v>1</v>
      </c>
      <c r="E2986" s="9">
        <f>_xlfn.XLOOKUP(C2986,提成标准!C:C,提成标准!H:H,"")</f>
        <v>2</v>
      </c>
      <c r="F2986" s="9">
        <f t="shared" si="146"/>
        <v>2</v>
      </c>
      <c r="G2986" s="9">
        <f>_xlfn.XLOOKUP(I2986,过机服务商重量差!A:A,过机服务商重量差!L:L)</f>
        <v>11.3</v>
      </c>
      <c r="H2986" s="9" t="str">
        <f ca="1">IFERROR(LOOKUP(1,0/((B2986=名单!B:B)*(VALUE(AY2986)&gt;=名单!E:E)*(VALUE(AY2986)&lt;=名单!G:G)*(AA2986="正常走货")),名单!H:H),"否")</f>
        <v>是</v>
      </c>
      <c r="I2986" s="64" t="s">
        <v>8987</v>
      </c>
      <c r="J2986" s="64" t="s">
        <v>8989</v>
      </c>
      <c r="L2986" s="64" t="s">
        <v>128</v>
      </c>
      <c r="N2986" s="64" t="s">
        <v>18</v>
      </c>
      <c r="O2986" s="66"/>
      <c r="P2986" s="66"/>
      <c r="T2986" s="66"/>
      <c r="U2986" s="65" t="s">
        <v>191</v>
      </c>
      <c r="V2986" s="64" t="s">
        <v>14413</v>
      </c>
      <c r="W2986" s="66"/>
      <c r="Y2986" s="66"/>
      <c r="Z2986" s="66"/>
      <c r="AA2986" s="65" t="s">
        <v>14382</v>
      </c>
      <c r="AQ2986" s="64">
        <v>169.32</v>
      </c>
      <c r="AU2986" s="66"/>
      <c r="AV2986" s="66"/>
      <c r="AX2986" s="66"/>
      <c r="AY2986" s="67" t="s">
        <v>17383</v>
      </c>
      <c r="BE2986" s="66"/>
      <c r="BF2986" s="66"/>
    </row>
    <row r="2987" spans="1:58">
      <c r="A2987" s="9" t="str">
        <f t="shared" si="144"/>
        <v>2026-01</v>
      </c>
      <c r="B2987" s="9" t="str">
        <f>_xlfn.XLOOKUP(I2987,过机服务商重量差!A:A,过机服务商重量差!G:G)</f>
        <v>无崖子</v>
      </c>
      <c r="C2987" s="9" t="str">
        <f>IF(N2987="FBA","主营产品",IF(N2987="专线","专线",LOOKUP(1,0/((G2987&gt;=提成标准!D:D)*(G2987&lt;提成标准!E:E)),提成标准!C:C)))</f>
        <v>快递小货</v>
      </c>
      <c r="D2987" s="9">
        <f t="shared" si="145"/>
        <v>1</v>
      </c>
      <c r="E2987" s="9">
        <f>_xlfn.XLOOKUP(C2987,提成标准!C:C,提成标准!H:H,"")</f>
        <v>2</v>
      </c>
      <c r="F2987" s="9">
        <f t="shared" si="146"/>
        <v>2</v>
      </c>
      <c r="G2987" s="9">
        <f>_xlfn.XLOOKUP(I2987,过机服务商重量差!A:A,过机服务商重量差!L:L)</f>
        <v>6.2</v>
      </c>
      <c r="H2987" s="9" t="str">
        <f ca="1">IFERROR(LOOKUP(1,0/((B2987=名单!B:B)*(VALUE(AY2987)&gt;=名单!E:E)*(VALUE(AY2987)&lt;=名单!G:G)*(AA2987="正常走货")),名单!H:H),"否")</f>
        <v>是</v>
      </c>
      <c r="I2987" s="64" t="s">
        <v>8990</v>
      </c>
      <c r="J2987" s="64" t="s">
        <v>8992</v>
      </c>
      <c r="L2987" s="65" t="s">
        <v>128</v>
      </c>
      <c r="N2987" s="64" t="s">
        <v>18</v>
      </c>
      <c r="O2987" s="66"/>
      <c r="P2987" s="66"/>
      <c r="T2987" s="66"/>
      <c r="U2987" s="65" t="s">
        <v>191</v>
      </c>
      <c r="V2987" s="65" t="s">
        <v>14413</v>
      </c>
      <c r="W2987" s="66"/>
      <c r="Y2987" s="66"/>
      <c r="Z2987" s="66"/>
      <c r="AA2987" s="65" t="s">
        <v>14382</v>
      </c>
      <c r="AQ2987" s="64">
        <v>171.88</v>
      </c>
      <c r="AU2987" s="66"/>
      <c r="AV2987" s="66"/>
      <c r="AW2987" s="66"/>
      <c r="AX2987" s="66"/>
      <c r="AY2987" s="67" t="s">
        <v>17384</v>
      </c>
      <c r="BE2987" s="66"/>
      <c r="BF2987" s="66"/>
    </row>
    <row r="2988" spans="1:58">
      <c r="A2988" s="9" t="str">
        <f t="shared" si="144"/>
        <v>2026-01</v>
      </c>
      <c r="B2988" s="18" t="str">
        <f>_xlfn.XLOOKUP(I2988,过机服务商重量差!A:A,过机服务商重量差!G:G)</f>
        <v>帅时莹</v>
      </c>
      <c r="C2988" s="9" t="str">
        <f>IF(N2988="FBA","主营产品",IF(N2988="专线","专线",LOOKUP(1,0/((G2988&gt;=提成标准!D:D)*(G2988&lt;提成标准!E:E)),提成标准!C:C)))</f>
        <v>快递大货</v>
      </c>
      <c r="D2988" s="9">
        <f t="shared" si="145"/>
        <v>32</v>
      </c>
      <c r="E2988" s="9">
        <f>_xlfn.XLOOKUP(C2988,提成标准!C:C,提成标准!H:H,"")</f>
        <v>0.1</v>
      </c>
      <c r="F2988" s="9">
        <f t="shared" si="146"/>
        <v>3.2</v>
      </c>
      <c r="G2988" s="9">
        <f>_xlfn.XLOOKUP(I2988,过机服务商重量差!A:A,过机服务商重量差!L:L)</f>
        <v>32</v>
      </c>
      <c r="H2988" s="9" t="str">
        <f ca="1">IFERROR(LOOKUP(1,0/((B2988=名单!B:B)*(VALUE(AY2988)&gt;=名单!E:E)*(VALUE(AY2988)&lt;=名单!G:G)*(AA2988="正常走货")),名单!H:H),"否")</f>
        <v>否</v>
      </c>
      <c r="I2988" s="64" t="s">
        <v>8993</v>
      </c>
      <c r="J2988" s="64" t="s">
        <v>8995</v>
      </c>
      <c r="L2988" s="65" t="s">
        <v>1184</v>
      </c>
      <c r="N2988" s="64" t="s">
        <v>18</v>
      </c>
      <c r="O2988" s="66"/>
      <c r="P2988" s="66"/>
      <c r="T2988" s="66"/>
      <c r="U2988" s="65" t="s">
        <v>442</v>
      </c>
      <c r="V2988" s="65" t="s">
        <v>14413</v>
      </c>
      <c r="W2988" s="66"/>
      <c r="Y2988" s="66"/>
      <c r="Z2988" s="66"/>
      <c r="AA2988" s="65" t="s">
        <v>14382</v>
      </c>
      <c r="AQ2988" s="64">
        <v>192</v>
      </c>
      <c r="AU2988" s="66"/>
      <c r="AV2988" s="66"/>
      <c r="AW2988" s="66"/>
      <c r="AX2988" s="66"/>
      <c r="AY2988" s="67" t="s">
        <v>17385</v>
      </c>
      <c r="BE2988" s="66"/>
    </row>
    <row r="2989" spans="1:58">
      <c r="A2989" s="9" t="str">
        <f t="shared" si="144"/>
        <v>2026-01</v>
      </c>
      <c r="B2989" s="18" t="str">
        <f>_xlfn.XLOOKUP(I2989,过机服务商重量差!A:A,过机服务商重量差!G:G)</f>
        <v>007</v>
      </c>
      <c r="C2989" s="9" t="str">
        <f>IF(N2989="FBA","主营产品",IF(N2989="专线","专线",LOOKUP(1,0/((G2989&gt;=提成标准!D:D)*(G2989&lt;提成标准!E:E)),提成标准!C:C)))</f>
        <v>快递大货</v>
      </c>
      <c r="D2989" s="9">
        <f t="shared" si="145"/>
        <v>80</v>
      </c>
      <c r="E2989" s="9">
        <f>_xlfn.XLOOKUP(C2989,提成标准!C:C,提成标准!H:H,"")</f>
        <v>0.1</v>
      </c>
      <c r="F2989" s="9">
        <f t="shared" si="146"/>
        <v>8</v>
      </c>
      <c r="G2989" s="9">
        <f>_xlfn.XLOOKUP(I2989,过机服务商重量差!A:A,过机服务商重量差!L:L)</f>
        <v>80</v>
      </c>
      <c r="H2989" s="9" t="str">
        <f ca="1">IFERROR(LOOKUP(1,0/((B2989=名单!B:B)*(VALUE(AY2989)&gt;=名单!E:E)*(VALUE(AY2989)&lt;=名单!G:G)*(AA2989="正常走货")),名单!H:H),"否")</f>
        <v>否</v>
      </c>
      <c r="I2989" s="64" t="s">
        <v>8996</v>
      </c>
      <c r="J2989" s="64" t="s">
        <v>8998</v>
      </c>
      <c r="L2989" s="65" t="s">
        <v>266</v>
      </c>
      <c r="N2989" s="64" t="s">
        <v>18</v>
      </c>
      <c r="O2989" s="66"/>
      <c r="P2989" s="66"/>
      <c r="T2989" s="66"/>
      <c r="U2989" s="65" t="s">
        <v>767</v>
      </c>
      <c r="V2989" s="65" t="s">
        <v>14385</v>
      </c>
      <c r="W2989" s="66"/>
      <c r="Y2989" s="66"/>
      <c r="Z2989" s="66"/>
      <c r="AA2989" s="65" t="s">
        <v>14382</v>
      </c>
      <c r="AQ2989" s="64">
        <v>928</v>
      </c>
      <c r="AU2989" s="66"/>
      <c r="AV2989" s="66"/>
      <c r="AW2989" s="66"/>
      <c r="AX2989" s="66"/>
      <c r="AY2989" s="67" t="s">
        <v>17386</v>
      </c>
      <c r="BE2989" s="66"/>
    </row>
    <row r="2990" spans="1:58">
      <c r="A2990" s="9" t="str">
        <f t="shared" si="144"/>
        <v>2026-01</v>
      </c>
      <c r="B2990" s="18" t="str">
        <f>_xlfn.XLOOKUP(I2990,过机服务商重量差!A:A,过机服务商重量差!G:G)</f>
        <v>007</v>
      </c>
      <c r="C2990" s="9" t="str">
        <f>IF(N2990="FBA","主营产品",IF(N2990="专线","专线",LOOKUP(1,0/((G2990&gt;=提成标准!D:D)*(G2990&lt;提成标准!E:E)),提成标准!C:C)))</f>
        <v>快递大货</v>
      </c>
      <c r="D2990" s="9">
        <f t="shared" si="145"/>
        <v>29</v>
      </c>
      <c r="E2990" s="9">
        <f>_xlfn.XLOOKUP(C2990,提成标准!C:C,提成标准!H:H,"")</f>
        <v>0.1</v>
      </c>
      <c r="F2990" s="9">
        <f t="shared" si="146"/>
        <v>2.9</v>
      </c>
      <c r="G2990" s="9">
        <f>_xlfn.XLOOKUP(I2990,过机服务商重量差!A:A,过机服务商重量差!L:L)</f>
        <v>29</v>
      </c>
      <c r="H2990" s="9" t="str">
        <f ca="1">IFERROR(LOOKUP(1,0/((B2990=名单!B:B)*(VALUE(AY2990)&gt;=名单!E:E)*(VALUE(AY2990)&lt;=名单!G:G)*(AA2990="正常走货")),名单!H:H),"否")</f>
        <v>否</v>
      </c>
      <c r="I2990" s="64" t="s">
        <v>8999</v>
      </c>
      <c r="J2990" s="64" t="s">
        <v>9001</v>
      </c>
      <c r="L2990" s="65" t="s">
        <v>266</v>
      </c>
      <c r="N2990" s="64" t="s">
        <v>18</v>
      </c>
      <c r="O2990" s="66"/>
      <c r="P2990" s="66"/>
      <c r="T2990" s="66"/>
      <c r="U2990" s="65" t="s">
        <v>471</v>
      </c>
      <c r="V2990" s="65" t="s">
        <v>14389</v>
      </c>
      <c r="W2990" s="66"/>
      <c r="Y2990" s="66"/>
      <c r="Z2990" s="66"/>
      <c r="AA2990" s="65" t="s">
        <v>14382</v>
      </c>
      <c r="AQ2990" s="64">
        <v>8.69999999999993</v>
      </c>
      <c r="AU2990" s="66"/>
      <c r="AV2990" s="66"/>
      <c r="AW2990" s="66"/>
      <c r="AX2990" s="66"/>
      <c r="AY2990" s="67" t="s">
        <v>17387</v>
      </c>
      <c r="BE2990" s="66"/>
    </row>
    <row r="2991" spans="1:58">
      <c r="A2991" s="9" t="str">
        <f t="shared" si="144"/>
        <v>2026-01</v>
      </c>
      <c r="B2991" s="18" t="str">
        <f>_xlfn.XLOOKUP(I2991,过机服务商重量差!A:A,过机服务商重量差!G:G)</f>
        <v>无崖子</v>
      </c>
      <c r="C2991" s="9" t="str">
        <f>IF(N2991="FBA","主营产品",IF(N2991="专线","专线",LOOKUP(1,0/((G2991&gt;=提成标准!D:D)*(G2991&lt;提成标准!E:E)),提成标准!C:C)))</f>
        <v>快递小货</v>
      </c>
      <c r="D2991" s="9">
        <f t="shared" si="145"/>
        <v>1</v>
      </c>
      <c r="E2991" s="9">
        <f>_xlfn.XLOOKUP(C2991,提成标准!C:C,提成标准!H:H,"")</f>
        <v>2</v>
      </c>
      <c r="F2991" s="9">
        <f t="shared" si="146"/>
        <v>2</v>
      </c>
      <c r="G2991" s="9">
        <f>_xlfn.XLOOKUP(I2991,过机服务商重量差!A:A,过机服务商重量差!L:L)</f>
        <v>11.58</v>
      </c>
      <c r="H2991" s="9" t="str">
        <f ca="1">IFERROR(LOOKUP(1,0/((B2991=名单!B:B)*(VALUE(AY2991)&gt;=名单!E:E)*(VALUE(AY2991)&lt;=名单!G:G)*(AA2991="正常走货")),名单!H:H),"否")</f>
        <v>是</v>
      </c>
      <c r="I2991" s="64" t="s">
        <v>9002</v>
      </c>
      <c r="J2991" s="64" t="s">
        <v>9004</v>
      </c>
      <c r="L2991" s="65" t="s">
        <v>590</v>
      </c>
      <c r="N2991" s="64" t="s">
        <v>18</v>
      </c>
      <c r="O2991" s="66"/>
      <c r="P2991" s="66"/>
      <c r="T2991" s="66"/>
      <c r="U2991" s="65" t="s">
        <v>191</v>
      </c>
      <c r="V2991" s="65" t="s">
        <v>14413</v>
      </c>
      <c r="W2991" s="66"/>
      <c r="Y2991" s="66"/>
      <c r="Z2991" s="66"/>
      <c r="AA2991" s="65" t="s">
        <v>14382</v>
      </c>
      <c r="AQ2991" s="64">
        <v>150.11</v>
      </c>
      <c r="AU2991" s="66"/>
      <c r="AV2991" s="66"/>
      <c r="AW2991" s="66"/>
      <c r="AX2991" s="66"/>
      <c r="AY2991" s="67" t="s">
        <v>17388</v>
      </c>
      <c r="BE2991" s="66"/>
    </row>
    <row r="2992" spans="1:58">
      <c r="A2992" s="9" t="str">
        <f t="shared" si="144"/>
        <v>2026-01</v>
      </c>
      <c r="B2992" s="9" t="str">
        <f>_xlfn.XLOOKUP(I2992,过机服务商重量差!A:A,过机服务商重量差!G:G)</f>
        <v>无崖子</v>
      </c>
      <c r="C2992" s="9" t="str">
        <f>IF(N2992="FBA","主营产品",IF(N2992="专线","专线",LOOKUP(1,0/((G2992&gt;=提成标准!D:D)*(G2992&lt;提成标准!E:E)),提成标准!C:C)))</f>
        <v>快递小货</v>
      </c>
      <c r="D2992" s="9">
        <f t="shared" si="145"/>
        <v>1</v>
      </c>
      <c r="E2992" s="9">
        <f>_xlfn.XLOOKUP(C2992,提成标准!C:C,提成标准!H:H,"")</f>
        <v>2</v>
      </c>
      <c r="F2992" s="9">
        <f t="shared" si="146"/>
        <v>2</v>
      </c>
      <c r="G2992" s="9">
        <f>_xlfn.XLOOKUP(I2992,过机服务商重量差!A:A,过机服务商重量差!L:L)</f>
        <v>16.5</v>
      </c>
      <c r="H2992" s="9" t="str">
        <f ca="1">IFERROR(LOOKUP(1,0/((B2992=名单!B:B)*(VALUE(AY2992)&gt;=名单!E:E)*(VALUE(AY2992)&lt;=名单!G:G)*(AA2992="正常走货")),名单!H:H),"否")</f>
        <v>是</v>
      </c>
      <c r="I2992" s="64" t="s">
        <v>9005</v>
      </c>
      <c r="J2992" s="64" t="s">
        <v>9007</v>
      </c>
      <c r="L2992" s="64" t="s">
        <v>9008</v>
      </c>
      <c r="N2992" s="64" t="s">
        <v>18</v>
      </c>
      <c r="O2992" s="66"/>
      <c r="P2992" s="66"/>
      <c r="T2992" s="66"/>
      <c r="U2992" s="65" t="s">
        <v>203</v>
      </c>
      <c r="V2992" s="65" t="s">
        <v>14381</v>
      </c>
      <c r="W2992" s="66"/>
      <c r="Y2992" s="66"/>
      <c r="Z2992" s="66"/>
      <c r="AA2992" s="65" t="s">
        <v>14382</v>
      </c>
      <c r="AQ2992" s="64">
        <v>0</v>
      </c>
      <c r="AU2992" s="66"/>
      <c r="AV2992" s="66"/>
      <c r="AX2992" s="66"/>
      <c r="AY2992" s="67" t="s">
        <v>17389</v>
      </c>
      <c r="BE2992" s="66"/>
      <c r="BF2992" s="66"/>
    </row>
    <row r="2993" spans="1:58">
      <c r="A2993" s="9" t="str">
        <f t="shared" si="144"/>
        <v>2026-01</v>
      </c>
      <c r="B2993" s="18" t="str">
        <f>_xlfn.XLOOKUP(I2993,过机服务商重量差!A:A,过机服务商重量差!G:G)</f>
        <v>玉麒麟</v>
      </c>
      <c r="C2993" s="9" t="str">
        <f>IF(N2993="FBA","主营产品",IF(N2993="专线","专线",LOOKUP(1,0/((G2993&gt;=提成标准!D:D)*(G2993&lt;提成标准!E:E)),提成标准!C:C)))</f>
        <v>快递小货</v>
      </c>
      <c r="D2993" s="9">
        <f t="shared" si="145"/>
        <v>1</v>
      </c>
      <c r="E2993" s="9">
        <f>_xlfn.XLOOKUP(C2993,提成标准!C:C,提成标准!H:H,"")</f>
        <v>2</v>
      </c>
      <c r="F2993" s="9">
        <f t="shared" si="146"/>
        <v>2</v>
      </c>
      <c r="G2993" s="9">
        <f>_xlfn.XLOOKUP(I2993,过机服务商重量差!A:A,过机服务商重量差!L:L)</f>
        <v>0.5</v>
      </c>
      <c r="H2993" s="9" t="str">
        <f ca="1">IFERROR(LOOKUP(1,0/((B2993=名单!B:B)*(VALUE(AY2993)&gt;=名单!E:E)*(VALUE(AY2993)&lt;=名单!G:G)*(AA2993="正常走货")),名单!H:H),"否")</f>
        <v>否</v>
      </c>
      <c r="I2993" s="64" t="s">
        <v>9009</v>
      </c>
      <c r="J2993" s="64" t="s">
        <v>9011</v>
      </c>
      <c r="L2993" s="64" t="s">
        <v>17</v>
      </c>
      <c r="N2993" s="64" t="s">
        <v>18</v>
      </c>
      <c r="O2993" s="66"/>
      <c r="P2993" s="66"/>
      <c r="T2993" s="66"/>
      <c r="U2993" s="65" t="s">
        <v>152</v>
      </c>
      <c r="V2993" s="65" t="s">
        <v>14385</v>
      </c>
      <c r="W2993" s="66"/>
      <c r="Y2993" s="66"/>
      <c r="Z2993" s="66"/>
      <c r="AA2993" s="65" t="s">
        <v>14382</v>
      </c>
      <c r="AQ2993" s="64">
        <v>39.5</v>
      </c>
      <c r="AU2993" s="66"/>
      <c r="AV2993" s="66"/>
      <c r="AX2993" s="66"/>
      <c r="AY2993" s="67" t="s">
        <v>17390</v>
      </c>
      <c r="BE2993" s="66"/>
      <c r="BF2993" s="66"/>
    </row>
    <row r="2994" spans="1:58">
      <c r="A2994" s="9" t="str">
        <f t="shared" si="144"/>
        <v>2026-01</v>
      </c>
      <c r="B2994" s="9" t="str">
        <f>_xlfn.XLOOKUP(I2994,过机服务商重量差!A:A,过机服务商重量差!G:G)</f>
        <v>帅时莹</v>
      </c>
      <c r="C2994" s="9" t="str">
        <f>IF(N2994="FBA","主营产品",IF(N2994="专线","专线",LOOKUP(1,0/((G2994&gt;=提成标准!D:D)*(G2994&lt;提成标准!E:E)),提成标准!C:C)))</f>
        <v>快递小货</v>
      </c>
      <c r="D2994" s="9">
        <f t="shared" si="145"/>
        <v>1</v>
      </c>
      <c r="E2994" s="9">
        <f>_xlfn.XLOOKUP(C2994,提成标准!C:C,提成标准!H:H,"")</f>
        <v>2</v>
      </c>
      <c r="F2994" s="9">
        <f t="shared" si="146"/>
        <v>2</v>
      </c>
      <c r="G2994" s="9">
        <f>_xlfn.XLOOKUP(I2994,过机服务商重量差!A:A,过机服务商重量差!L:L)</f>
        <v>12</v>
      </c>
      <c r="H2994" s="9" t="str">
        <f ca="1">IFERROR(LOOKUP(1,0/((B2994=名单!B:B)*(VALUE(AY2994)&gt;=名单!E:E)*(VALUE(AY2994)&lt;=名单!G:G)*(AA2994="正常走货")),名单!H:H),"否")</f>
        <v>否</v>
      </c>
      <c r="I2994" s="64" t="s">
        <v>9012</v>
      </c>
      <c r="J2994" s="64" t="s">
        <v>9014</v>
      </c>
      <c r="L2994" s="65" t="s">
        <v>140</v>
      </c>
      <c r="N2994" s="64" t="s">
        <v>18</v>
      </c>
      <c r="O2994" s="66"/>
      <c r="P2994" s="66"/>
      <c r="T2994" s="66"/>
      <c r="U2994" s="65" t="s">
        <v>540</v>
      </c>
      <c r="V2994" s="65" t="s">
        <v>14413</v>
      </c>
      <c r="W2994" s="66"/>
      <c r="Y2994" s="66"/>
      <c r="Z2994" s="66"/>
      <c r="AA2994" s="65" t="s">
        <v>14382</v>
      </c>
      <c r="AQ2994" s="64">
        <v>83.35</v>
      </c>
      <c r="AU2994" s="66"/>
      <c r="AV2994" s="66"/>
      <c r="AX2994" s="66"/>
      <c r="AY2994" s="67" t="s">
        <v>17391</v>
      </c>
      <c r="BC2994" s="66"/>
      <c r="BF2994" s="66"/>
    </row>
    <row r="2995" spans="1:58">
      <c r="A2995" s="9" t="str">
        <f t="shared" si="144"/>
        <v>2026-01</v>
      </c>
      <c r="B2995" s="18" t="str">
        <f>_xlfn.XLOOKUP(I2995,过机服务商重量差!A:A,过机服务商重量差!G:G)</f>
        <v>小旋风</v>
      </c>
      <c r="C2995" s="9" t="str">
        <f>IF(N2995="FBA","主营产品",IF(N2995="专线","专线",LOOKUP(1,0/((G2995&gt;=提成标准!D:D)*(G2995&lt;提成标准!E:E)),提成标准!C:C)))</f>
        <v>快递大货</v>
      </c>
      <c r="D2995" s="9">
        <f t="shared" si="145"/>
        <v>43</v>
      </c>
      <c r="E2995" s="9">
        <f>_xlfn.XLOOKUP(C2995,提成标准!C:C,提成标准!H:H,"")</f>
        <v>0.1</v>
      </c>
      <c r="F2995" s="9">
        <f t="shared" si="146"/>
        <v>4.3</v>
      </c>
      <c r="G2995" s="9">
        <f>_xlfn.XLOOKUP(I2995,过机服务商重量差!A:A,过机服务商重量差!L:L)</f>
        <v>43</v>
      </c>
      <c r="H2995" s="9" t="str">
        <f ca="1">IFERROR(LOOKUP(1,0/((B2995=名单!B:B)*(VALUE(AY2995)&gt;=名单!E:E)*(VALUE(AY2995)&lt;=名单!G:G)*(AA2995="正常走货")),名单!H:H),"否")</f>
        <v>否</v>
      </c>
      <c r="I2995" s="64" t="s">
        <v>9015</v>
      </c>
      <c r="J2995" s="64" t="s">
        <v>9017</v>
      </c>
      <c r="L2995" s="65" t="s">
        <v>3586</v>
      </c>
      <c r="N2995" s="64" t="s">
        <v>18</v>
      </c>
      <c r="O2995" s="66"/>
      <c r="P2995" s="66"/>
      <c r="T2995" s="66"/>
      <c r="U2995" s="65" t="s">
        <v>99</v>
      </c>
      <c r="V2995" s="65" t="s">
        <v>14413</v>
      </c>
      <c r="W2995" s="66"/>
      <c r="Y2995" s="66"/>
      <c r="Z2995" s="66"/>
      <c r="AA2995" s="65" t="s">
        <v>14382</v>
      </c>
      <c r="AQ2995" s="64">
        <v>8.59999999999999</v>
      </c>
      <c r="AU2995" s="66"/>
      <c r="AV2995" s="66"/>
      <c r="AW2995" s="66"/>
      <c r="AX2995" s="66"/>
      <c r="AY2995" s="67" t="s">
        <v>17392</v>
      </c>
      <c r="BE2995" s="66"/>
      <c r="BF2995" s="66"/>
    </row>
    <row r="2996" spans="1:58">
      <c r="A2996" s="9" t="str">
        <f t="shared" si="144"/>
        <v>2026-01</v>
      </c>
      <c r="B2996" s="9" t="str">
        <f>_xlfn.XLOOKUP(I2996,过机服务商重量差!A:A,过机服务商重量差!G:G)</f>
        <v>玉麒麟</v>
      </c>
      <c r="C2996" s="9" t="str">
        <f>IF(N2996="FBA","主营产品",IF(N2996="专线","专线",LOOKUP(1,0/((G2996&gt;=提成标准!D:D)*(G2996&lt;提成标准!E:E)),提成标准!C:C)))</f>
        <v>快递小货</v>
      </c>
      <c r="D2996" s="9">
        <f t="shared" si="145"/>
        <v>1</v>
      </c>
      <c r="E2996" s="9">
        <f>_xlfn.XLOOKUP(C2996,提成标准!C:C,提成标准!H:H,"")</f>
        <v>2</v>
      </c>
      <c r="F2996" s="9">
        <f t="shared" si="146"/>
        <v>2</v>
      </c>
      <c r="G2996" s="9">
        <f>_xlfn.XLOOKUP(I2996,过机服务商重量差!A:A,过机服务商重量差!L:L)</f>
        <v>15</v>
      </c>
      <c r="H2996" s="9" t="str">
        <f ca="1">IFERROR(LOOKUP(1,0/((B2996=名单!B:B)*(VALUE(AY2996)&gt;=名单!E:E)*(VALUE(AY2996)&lt;=名单!G:G)*(AA2996="正常走货")),名单!H:H),"否")</f>
        <v>否</v>
      </c>
      <c r="I2996" s="64" t="s">
        <v>9018</v>
      </c>
      <c r="J2996" s="64" t="s">
        <v>9020</v>
      </c>
      <c r="L2996" s="65" t="s">
        <v>24</v>
      </c>
      <c r="N2996" s="64" t="s">
        <v>18</v>
      </c>
      <c r="O2996" s="66"/>
      <c r="P2996" s="66"/>
      <c r="T2996" s="66"/>
      <c r="U2996" s="65" t="s">
        <v>421</v>
      </c>
      <c r="V2996" s="65" t="s">
        <v>14385</v>
      </c>
      <c r="W2996" s="66"/>
      <c r="Y2996" s="66"/>
      <c r="Z2996" s="66"/>
      <c r="AA2996" s="65" t="s">
        <v>14382</v>
      </c>
      <c r="AQ2996" s="64">
        <v>117.74</v>
      </c>
      <c r="AV2996" s="66"/>
      <c r="AW2996" s="66"/>
      <c r="AX2996" s="66"/>
      <c r="AY2996" s="67" t="s">
        <v>17393</v>
      </c>
    </row>
    <row r="2997" spans="1:58">
      <c r="A2997" s="9" t="str">
        <f t="shared" si="144"/>
        <v>2026-01</v>
      </c>
      <c r="B2997" s="9" t="str">
        <f>_xlfn.XLOOKUP(I2997,过机服务商重量差!A:A,过机服务商重量差!G:G)</f>
        <v>玉麒麟</v>
      </c>
      <c r="C2997" s="9" t="str">
        <f>IF(N2997="FBA","主营产品",IF(N2997="专线","专线",LOOKUP(1,0/((G2997&gt;=提成标准!D:D)*(G2997&lt;提成标准!E:E)),提成标准!C:C)))</f>
        <v>快递小货</v>
      </c>
      <c r="D2997" s="9">
        <f t="shared" si="145"/>
        <v>1</v>
      </c>
      <c r="E2997" s="9">
        <f>_xlfn.XLOOKUP(C2997,提成标准!C:C,提成标准!H:H,"")</f>
        <v>2</v>
      </c>
      <c r="F2997" s="9">
        <f t="shared" si="146"/>
        <v>2</v>
      </c>
      <c r="G2997" s="9">
        <f>_xlfn.XLOOKUP(I2997,过机服务商重量差!A:A,过机服务商重量差!L:L)</f>
        <v>3.5</v>
      </c>
      <c r="H2997" s="9" t="str">
        <f ca="1">IFERROR(LOOKUP(1,0/((B2997=名单!B:B)*(VALUE(AY2997)&gt;=名单!E:E)*(VALUE(AY2997)&lt;=名单!G:G)*(AA2997="正常走货")),名单!H:H),"否")</f>
        <v>否</v>
      </c>
      <c r="I2997" s="64" t="s">
        <v>9021</v>
      </c>
      <c r="J2997" s="64" t="s">
        <v>9023</v>
      </c>
      <c r="L2997" s="64" t="s">
        <v>17</v>
      </c>
      <c r="N2997" s="64" t="s">
        <v>18</v>
      </c>
      <c r="O2997" s="66"/>
      <c r="P2997" s="66"/>
      <c r="T2997" s="66"/>
      <c r="U2997" s="65" t="s">
        <v>390</v>
      </c>
      <c r="V2997" s="65" t="s">
        <v>14389</v>
      </c>
      <c r="W2997" s="66"/>
      <c r="Y2997" s="66"/>
      <c r="Z2997" s="66"/>
      <c r="AA2997" s="65" t="s">
        <v>14382</v>
      </c>
      <c r="AQ2997" s="64">
        <v>89.6</v>
      </c>
      <c r="AU2997" s="66"/>
      <c r="AV2997" s="66"/>
      <c r="AX2997" s="66"/>
      <c r="AY2997" s="67" t="s">
        <v>17394</v>
      </c>
      <c r="BE2997" s="66"/>
    </row>
    <row r="2998" spans="1:58">
      <c r="A2998" s="9" t="str">
        <f t="shared" si="144"/>
        <v>2026-01</v>
      </c>
      <c r="B2998" s="9" t="str">
        <f>_xlfn.XLOOKUP(I2998,过机服务商重量差!A:A,过机服务商重量差!G:G)</f>
        <v>小旋风</v>
      </c>
      <c r="C2998" s="9" t="str">
        <f>IF(N2998="FBA","主营产品",IF(N2998="专线","专线",LOOKUP(1,0/((G2998&gt;=提成标准!D:D)*(G2998&lt;提成标准!E:E)),提成标准!C:C)))</f>
        <v>快递小货</v>
      </c>
      <c r="D2998" s="9">
        <f t="shared" si="145"/>
        <v>1</v>
      </c>
      <c r="E2998" s="9">
        <f>_xlfn.XLOOKUP(C2998,提成标准!C:C,提成标准!H:H,"")</f>
        <v>2</v>
      </c>
      <c r="F2998" s="9">
        <f t="shared" si="146"/>
        <v>2</v>
      </c>
      <c r="G2998" s="9">
        <f>_xlfn.XLOOKUP(I2998,过机服务商重量差!A:A,过机服务商重量差!L:L)</f>
        <v>2</v>
      </c>
      <c r="H2998" s="9" t="str">
        <f ca="1">IFERROR(LOOKUP(1,0/((B2998=名单!B:B)*(VALUE(AY2998)&gt;=名单!E:E)*(VALUE(AY2998)&lt;=名单!G:G)*(AA2998="正常走货")),名单!H:H),"否")</f>
        <v>否</v>
      </c>
      <c r="I2998" s="64" t="s">
        <v>9024</v>
      </c>
      <c r="J2998" s="64" t="s">
        <v>9026</v>
      </c>
      <c r="L2998" s="65" t="s">
        <v>310</v>
      </c>
      <c r="N2998" s="64" t="s">
        <v>18</v>
      </c>
      <c r="O2998" s="66"/>
      <c r="P2998" s="66"/>
      <c r="T2998" s="66"/>
      <c r="U2998" s="65" t="s">
        <v>120</v>
      </c>
      <c r="V2998" s="65" t="s">
        <v>14385</v>
      </c>
      <c r="W2998" s="66"/>
      <c r="Y2998" s="66"/>
      <c r="Z2998" s="66"/>
      <c r="AA2998" s="65" t="s">
        <v>14382</v>
      </c>
      <c r="AQ2998" s="64">
        <v>-120.42</v>
      </c>
      <c r="AV2998" s="66"/>
      <c r="AW2998" s="66"/>
      <c r="AX2998" s="66"/>
      <c r="AY2998" s="67" t="s">
        <v>17395</v>
      </c>
      <c r="BC2998" s="66"/>
      <c r="BE2998" s="66"/>
      <c r="BF2998" s="66"/>
    </row>
    <row r="2999" spans="1:58">
      <c r="A2999" s="9" t="str">
        <f t="shared" si="144"/>
        <v>2026-01</v>
      </c>
      <c r="B2999" s="18" t="str">
        <f>_xlfn.XLOOKUP(I2999,过机服务商重量差!A:A,过机服务商重量差!G:G)</f>
        <v>小旋风</v>
      </c>
      <c r="C2999" s="9" t="str">
        <f>IF(N2999="FBA","主营产品",IF(N2999="专线","专线",LOOKUP(1,0/((G2999&gt;=提成标准!D:D)*(G2999&lt;提成标准!E:E)),提成标准!C:C)))</f>
        <v>快递大货</v>
      </c>
      <c r="D2999" s="9">
        <f t="shared" si="145"/>
        <v>404</v>
      </c>
      <c r="E2999" s="9">
        <f>_xlfn.XLOOKUP(C2999,提成标准!C:C,提成标准!H:H,"")</f>
        <v>0.1</v>
      </c>
      <c r="F2999" s="9">
        <f t="shared" si="146"/>
        <v>40.4</v>
      </c>
      <c r="G2999" s="9">
        <f>_xlfn.XLOOKUP(I2999,过机服务商重量差!A:A,过机服务商重量差!L:L)</f>
        <v>404</v>
      </c>
      <c r="H2999" s="9" t="str">
        <f ca="1">IFERROR(LOOKUP(1,0/((B2999=名单!B:B)*(VALUE(AY2999)&gt;=名单!E:E)*(VALUE(AY2999)&lt;=名单!G:G)*(AA2999="正常走货")),名单!H:H),"否")</f>
        <v>否</v>
      </c>
      <c r="I2999" s="64" t="s">
        <v>9027</v>
      </c>
      <c r="J2999" s="64" t="s">
        <v>9029</v>
      </c>
      <c r="L2999" s="65" t="s">
        <v>449</v>
      </c>
      <c r="N2999" s="64" t="s">
        <v>18</v>
      </c>
      <c r="O2999" s="66"/>
      <c r="P2999" s="66"/>
      <c r="T2999" s="66"/>
      <c r="U2999" s="65" t="s">
        <v>191</v>
      </c>
      <c r="V2999" s="65" t="s">
        <v>14413</v>
      </c>
      <c r="W2999" s="66"/>
      <c r="Y2999" s="66"/>
      <c r="Z2999" s="66"/>
      <c r="AA2999" s="65" t="s">
        <v>14382</v>
      </c>
      <c r="AQ2999" s="64">
        <v>4594</v>
      </c>
      <c r="AV2999" s="66"/>
      <c r="AX2999" s="66"/>
      <c r="AY2999" s="67" t="s">
        <v>17396</v>
      </c>
      <c r="BE2999" s="66"/>
    </row>
    <row r="3000" spans="1:58">
      <c r="A3000" s="9" t="str">
        <f t="shared" si="144"/>
        <v>2026-01</v>
      </c>
      <c r="B3000" s="9" t="str">
        <f>_xlfn.XLOOKUP(I3000,过机服务商重量差!A:A,过机服务商重量差!G:G)</f>
        <v>玉麒麟</v>
      </c>
      <c r="C3000" s="9" t="str">
        <f>IF(N3000="FBA","主营产品",IF(N3000="专线","专线",LOOKUP(1,0/((G3000&gt;=提成标准!D:D)*(G3000&lt;提成标准!E:E)),提成标准!C:C)))</f>
        <v>快递小货</v>
      </c>
      <c r="D3000" s="9">
        <f t="shared" si="145"/>
        <v>1</v>
      </c>
      <c r="E3000" s="9">
        <f>_xlfn.XLOOKUP(C3000,提成标准!C:C,提成标准!H:H,"")</f>
        <v>2</v>
      </c>
      <c r="F3000" s="9">
        <f t="shared" si="146"/>
        <v>2</v>
      </c>
      <c r="G3000" s="9">
        <f>_xlfn.XLOOKUP(I3000,过机服务商重量差!A:A,过机服务商重量差!L:L)</f>
        <v>2.5</v>
      </c>
      <c r="H3000" s="9" t="str">
        <f ca="1">IFERROR(LOOKUP(1,0/((B3000=名单!B:B)*(VALUE(AY3000)&gt;=名单!E:E)*(VALUE(AY3000)&lt;=名单!G:G)*(AA3000="正常走货")),名单!H:H),"否")</f>
        <v>否</v>
      </c>
      <c r="I3000" s="64" t="s">
        <v>9030</v>
      </c>
      <c r="J3000" s="64" t="s">
        <v>9032</v>
      </c>
      <c r="L3000" s="65" t="s">
        <v>17</v>
      </c>
      <c r="N3000" s="64" t="s">
        <v>18</v>
      </c>
      <c r="O3000" s="66"/>
      <c r="P3000" s="66"/>
      <c r="T3000" s="66"/>
      <c r="U3000" s="65" t="s">
        <v>99</v>
      </c>
      <c r="V3000" s="65" t="s">
        <v>14413</v>
      </c>
      <c r="W3000" s="66"/>
      <c r="Y3000" s="66"/>
      <c r="Z3000" s="66"/>
      <c r="AA3000" s="65" t="s">
        <v>14382</v>
      </c>
      <c r="AQ3000" s="64">
        <v>106.21</v>
      </c>
      <c r="AV3000" s="66"/>
      <c r="AW3000" s="66"/>
      <c r="AX3000" s="66"/>
      <c r="AY3000" s="67" t="s">
        <v>17397</v>
      </c>
      <c r="BE3000" s="66"/>
    </row>
    <row r="3001" spans="1:58">
      <c r="A3001" s="9" t="str">
        <f t="shared" si="144"/>
        <v>2026-01</v>
      </c>
      <c r="B3001" s="9" t="str">
        <f>_xlfn.XLOOKUP(I3001,过机服务商重量差!A:A,过机服务商重量差!G:G)</f>
        <v>玉麒麟</v>
      </c>
      <c r="C3001" s="9" t="str">
        <f>IF(N3001="FBA","主营产品",IF(N3001="专线","专线",LOOKUP(1,0/((G3001&gt;=提成标准!D:D)*(G3001&lt;提成标准!E:E)),提成标准!C:C)))</f>
        <v>快递大货</v>
      </c>
      <c r="D3001" s="9">
        <f t="shared" si="145"/>
        <v>25</v>
      </c>
      <c r="E3001" s="9">
        <f>_xlfn.XLOOKUP(C3001,提成标准!C:C,提成标准!H:H,"")</f>
        <v>0.1</v>
      </c>
      <c r="F3001" s="9">
        <f t="shared" si="146"/>
        <v>2.5</v>
      </c>
      <c r="G3001" s="9">
        <f>_xlfn.XLOOKUP(I3001,过机服务商重量差!A:A,过机服务商重量差!L:L)</f>
        <v>25</v>
      </c>
      <c r="H3001" s="9" t="str">
        <f ca="1">IFERROR(LOOKUP(1,0/((B3001=名单!B:B)*(VALUE(AY3001)&gt;=名单!E:E)*(VALUE(AY3001)&lt;=名单!G:G)*(AA3001="正常走货")),名单!H:H),"否")</f>
        <v>否</v>
      </c>
      <c r="I3001" s="64" t="s">
        <v>9033</v>
      </c>
      <c r="J3001" s="64" t="s">
        <v>9035</v>
      </c>
      <c r="L3001" s="64" t="s">
        <v>24</v>
      </c>
      <c r="N3001" s="64" t="s">
        <v>18</v>
      </c>
      <c r="O3001" s="66"/>
      <c r="P3001" s="66"/>
      <c r="T3001" s="66"/>
      <c r="U3001" s="65" t="s">
        <v>246</v>
      </c>
      <c r="V3001" s="65" t="s">
        <v>14389</v>
      </c>
      <c r="W3001" s="66"/>
      <c r="Y3001" s="66"/>
      <c r="Z3001" s="66"/>
      <c r="AA3001" s="65" t="s">
        <v>14382</v>
      </c>
      <c r="AQ3001" s="64">
        <v>409.1</v>
      </c>
      <c r="AU3001" s="66"/>
      <c r="AV3001" s="66"/>
      <c r="AX3001" s="66"/>
      <c r="AY3001" s="67" t="s">
        <v>17398</v>
      </c>
      <c r="BE3001" s="66"/>
      <c r="BF3001" s="66"/>
    </row>
    <row r="3002" spans="1:58">
      <c r="A3002" s="9" t="str">
        <f t="shared" si="144"/>
        <v>2026-01</v>
      </c>
      <c r="B3002" s="9" t="str">
        <f>_xlfn.XLOOKUP(I3002,过机服务商重量差!A:A,过机服务商重量差!G:G)</f>
        <v>玉麒麟</v>
      </c>
      <c r="C3002" s="9" t="str">
        <f>IF(N3002="FBA","主营产品",IF(N3002="专线","专线",LOOKUP(1,0/((G3002&gt;=提成标准!D:D)*(G3002&lt;提成标准!E:E)),提成标准!C:C)))</f>
        <v>快递大货</v>
      </c>
      <c r="D3002" s="9">
        <f t="shared" si="145"/>
        <v>24</v>
      </c>
      <c r="E3002" s="9">
        <f>_xlfn.XLOOKUP(C3002,提成标准!C:C,提成标准!H:H,"")</f>
        <v>0.1</v>
      </c>
      <c r="F3002" s="9">
        <f t="shared" si="146"/>
        <v>2.4</v>
      </c>
      <c r="G3002" s="9">
        <f>_xlfn.XLOOKUP(I3002,过机服务商重量差!A:A,过机服务商重量差!L:L)</f>
        <v>24</v>
      </c>
      <c r="H3002" s="9" t="str">
        <f ca="1">IFERROR(LOOKUP(1,0/((B3002=名单!B:B)*(VALUE(AY3002)&gt;=名单!E:E)*(VALUE(AY3002)&lt;=名单!G:G)*(AA3002="正常走货")),名单!H:H),"否")</f>
        <v>否</v>
      </c>
      <c r="I3002" s="64" t="s">
        <v>9036</v>
      </c>
      <c r="J3002" s="64" t="s">
        <v>9038</v>
      </c>
      <c r="L3002" s="65" t="s">
        <v>24</v>
      </c>
      <c r="N3002" s="64" t="s">
        <v>18</v>
      </c>
      <c r="O3002" s="66"/>
      <c r="P3002" s="66"/>
      <c r="T3002" s="66"/>
      <c r="U3002" s="65" t="s">
        <v>246</v>
      </c>
      <c r="V3002" s="65" t="s">
        <v>14389</v>
      </c>
      <c r="W3002" s="66"/>
      <c r="Y3002" s="66"/>
      <c r="Z3002" s="66"/>
      <c r="AA3002" s="65" t="s">
        <v>14382</v>
      </c>
      <c r="AQ3002" s="64">
        <v>403.6</v>
      </c>
      <c r="AU3002" s="66"/>
      <c r="AV3002" s="66"/>
      <c r="AW3002" s="66"/>
      <c r="AX3002" s="66"/>
      <c r="AY3002" s="67" t="s">
        <v>17399</v>
      </c>
      <c r="BC3002" s="66"/>
      <c r="BE3002" s="66"/>
      <c r="BF3002" s="66"/>
    </row>
    <row r="3003" spans="1:58">
      <c r="A3003" s="9" t="str">
        <f t="shared" ref="A3003:A3066" si="147">MID(AY3003,1,7)</f>
        <v>2026-01</v>
      </c>
      <c r="B3003" s="18" t="str">
        <f>_xlfn.XLOOKUP(I3003,过机服务商重量差!A:A,过机服务商重量差!G:G)</f>
        <v>玉麒麟</v>
      </c>
      <c r="C3003" s="9" t="str">
        <f>IF(N3003="FBA","主营产品",IF(N3003="专线","专线",LOOKUP(1,0/((G3003&gt;=提成标准!D:D)*(G3003&lt;提成标准!E:E)),提成标准!C:C)))</f>
        <v>快递大货</v>
      </c>
      <c r="D3003" s="9">
        <f t="shared" si="145"/>
        <v>25</v>
      </c>
      <c r="E3003" s="9">
        <f>_xlfn.XLOOKUP(C3003,提成标准!C:C,提成标准!H:H,"")</f>
        <v>0.1</v>
      </c>
      <c r="F3003" s="9">
        <f t="shared" si="146"/>
        <v>2.5</v>
      </c>
      <c r="G3003" s="9">
        <f>_xlfn.XLOOKUP(I3003,过机服务商重量差!A:A,过机服务商重量差!L:L)</f>
        <v>25</v>
      </c>
      <c r="H3003" s="9" t="str">
        <f ca="1">IFERROR(LOOKUP(1,0/((B3003=名单!B:B)*(VALUE(AY3003)&gt;=名单!E:E)*(VALUE(AY3003)&lt;=名单!G:G)*(AA3003="正常走货")),名单!H:H),"否")</f>
        <v>否</v>
      </c>
      <c r="I3003" s="64" t="s">
        <v>9039</v>
      </c>
      <c r="J3003" s="64" t="s">
        <v>9041</v>
      </c>
      <c r="L3003" s="65" t="s">
        <v>24</v>
      </c>
      <c r="N3003" s="64" t="s">
        <v>18</v>
      </c>
      <c r="O3003" s="66"/>
      <c r="P3003" s="66"/>
      <c r="T3003" s="66"/>
      <c r="U3003" s="65" t="s">
        <v>246</v>
      </c>
      <c r="V3003" s="65" t="s">
        <v>14389</v>
      </c>
      <c r="W3003" s="66"/>
      <c r="Y3003" s="66"/>
      <c r="Z3003" s="66"/>
      <c r="AA3003" s="65" t="s">
        <v>14382</v>
      </c>
      <c r="AQ3003" s="64">
        <v>293.1</v>
      </c>
      <c r="AU3003" s="66"/>
      <c r="AV3003" s="66"/>
      <c r="AW3003" s="66"/>
      <c r="AX3003" s="66"/>
      <c r="AY3003" s="67" t="s">
        <v>17400</v>
      </c>
      <c r="BE3003" s="66"/>
      <c r="BF3003" s="66"/>
    </row>
    <row r="3004" spans="1:58">
      <c r="A3004" s="9" t="str">
        <f t="shared" si="147"/>
        <v>2026-01</v>
      </c>
      <c r="B3004" s="18" t="str">
        <f>_xlfn.XLOOKUP(I3004,过机服务商重量差!A:A,过机服务商重量差!G:G)</f>
        <v>帅时莹</v>
      </c>
      <c r="C3004" s="9" t="str">
        <f>IF(N3004="FBA","主营产品",IF(N3004="专线","专线",LOOKUP(1,0/((G3004&gt;=提成标准!D:D)*(G3004&lt;提成标准!E:E)),提成标准!C:C)))</f>
        <v>快递小货</v>
      </c>
      <c r="D3004" s="9">
        <f t="shared" si="145"/>
        <v>1</v>
      </c>
      <c r="E3004" s="9">
        <f>_xlfn.XLOOKUP(C3004,提成标准!C:C,提成标准!H:H,"")</f>
        <v>2</v>
      </c>
      <c r="F3004" s="9">
        <f t="shared" si="146"/>
        <v>2</v>
      </c>
      <c r="G3004" s="9">
        <f>_xlfn.XLOOKUP(I3004,过机服务商重量差!A:A,过机服务商重量差!L:L)</f>
        <v>11</v>
      </c>
      <c r="H3004" s="9" t="str">
        <f ca="1">IFERROR(LOOKUP(1,0/((B3004=名单!B:B)*(VALUE(AY3004)&gt;=名单!E:E)*(VALUE(AY3004)&lt;=名单!G:G)*(AA3004="正常走货")),名单!H:H),"否")</f>
        <v>否</v>
      </c>
      <c r="I3004" s="64" t="s">
        <v>9042</v>
      </c>
      <c r="J3004" s="64" t="s">
        <v>9044</v>
      </c>
      <c r="L3004" s="65" t="s">
        <v>287</v>
      </c>
      <c r="N3004" s="64" t="s">
        <v>18</v>
      </c>
      <c r="O3004" s="66"/>
      <c r="P3004" s="66"/>
      <c r="T3004" s="66"/>
      <c r="U3004" s="65" t="s">
        <v>558</v>
      </c>
      <c r="V3004" s="65" t="s">
        <v>14413</v>
      </c>
      <c r="W3004" s="66"/>
      <c r="Y3004" s="66"/>
      <c r="Z3004" s="66"/>
      <c r="AA3004" s="65" t="s">
        <v>14382</v>
      </c>
      <c r="AQ3004" s="64">
        <v>23.4</v>
      </c>
      <c r="AV3004" s="66"/>
      <c r="AX3004" s="66"/>
      <c r="AY3004" s="67" t="s">
        <v>17401</v>
      </c>
      <c r="BC3004" s="66"/>
      <c r="BE3004" s="66"/>
    </row>
    <row r="3005" spans="1:58">
      <c r="A3005" s="9" t="str">
        <f t="shared" si="147"/>
        <v>2026-01</v>
      </c>
      <c r="B3005" s="18" t="str">
        <f>_xlfn.XLOOKUP(I3005,过机服务商重量差!A:A,过机服务商重量差!G:G)</f>
        <v>玉麒麟</v>
      </c>
      <c r="C3005" s="9" t="str">
        <f>IF(N3005="FBA","主营产品",IF(N3005="专线","专线",LOOKUP(1,0/((G3005&gt;=提成标准!D:D)*(G3005&lt;提成标准!E:E)),提成标准!C:C)))</f>
        <v>快递大货</v>
      </c>
      <c r="D3005" s="9">
        <f t="shared" ref="D3005:D3068" si="148">IF(C3005="快递小货",1,IF(C3005="主营产品",0,G3005))</f>
        <v>25</v>
      </c>
      <c r="E3005" s="9">
        <f>_xlfn.XLOOKUP(C3005,提成标准!C:C,提成标准!H:H,"")</f>
        <v>0.1</v>
      </c>
      <c r="F3005" s="9">
        <f t="shared" ref="F3005:F3068" si="149">D3005*E3005</f>
        <v>2.5</v>
      </c>
      <c r="G3005" s="9">
        <f>_xlfn.XLOOKUP(I3005,过机服务商重量差!A:A,过机服务商重量差!L:L)</f>
        <v>25</v>
      </c>
      <c r="H3005" s="9" t="str">
        <f ca="1">IFERROR(LOOKUP(1,0/((B3005=名单!B:B)*(VALUE(AY3005)&gt;=名单!E:E)*(VALUE(AY3005)&lt;=名单!G:G)*(AA3005="正常走货")),名单!H:H),"否")</f>
        <v>否</v>
      </c>
      <c r="I3005" s="64" t="s">
        <v>9045</v>
      </c>
      <c r="J3005" s="64" t="s">
        <v>9047</v>
      </c>
      <c r="L3005" s="65" t="s">
        <v>24</v>
      </c>
      <c r="N3005" s="64" t="s">
        <v>18</v>
      </c>
      <c r="O3005" s="66"/>
      <c r="P3005" s="66"/>
      <c r="T3005" s="66"/>
      <c r="U3005" s="65" t="s">
        <v>246</v>
      </c>
      <c r="V3005" s="65" t="s">
        <v>14389</v>
      </c>
      <c r="W3005" s="66"/>
      <c r="Y3005" s="66"/>
      <c r="Z3005" s="66"/>
      <c r="AA3005" s="65" t="s">
        <v>14382</v>
      </c>
      <c r="AQ3005" s="64">
        <v>351.1</v>
      </c>
      <c r="AU3005" s="66"/>
      <c r="AV3005" s="66"/>
      <c r="AW3005" s="66"/>
      <c r="AX3005" s="66"/>
      <c r="AY3005" s="67" t="s">
        <v>17402</v>
      </c>
      <c r="BE3005" s="66"/>
      <c r="BF3005" s="66"/>
    </row>
    <row r="3006" spans="1:58">
      <c r="A3006" s="9" t="str">
        <f t="shared" si="147"/>
        <v>2026-01</v>
      </c>
      <c r="B3006" s="18" t="str">
        <f>_xlfn.XLOOKUP(I3006,过机服务商重量差!A:A,过机服务商重量差!G:G)</f>
        <v>玉麒麟</v>
      </c>
      <c r="C3006" s="9" t="str">
        <f>IF(N3006="FBA","主营产品",IF(N3006="专线","专线",LOOKUP(1,0/((G3006&gt;=提成标准!D:D)*(G3006&lt;提成标准!E:E)),提成标准!C:C)))</f>
        <v>快递大货</v>
      </c>
      <c r="D3006" s="9">
        <f t="shared" si="148"/>
        <v>24</v>
      </c>
      <c r="E3006" s="9">
        <f>_xlfn.XLOOKUP(C3006,提成标准!C:C,提成标准!H:H,"")</f>
        <v>0.1</v>
      </c>
      <c r="F3006" s="9">
        <f t="shared" si="149"/>
        <v>2.4</v>
      </c>
      <c r="G3006" s="9">
        <f>_xlfn.XLOOKUP(I3006,过机服务商重量差!A:A,过机服务商重量差!L:L)</f>
        <v>24</v>
      </c>
      <c r="H3006" s="9" t="str">
        <f ca="1">IFERROR(LOOKUP(1,0/((B3006=名单!B:B)*(VALUE(AY3006)&gt;=名单!E:E)*(VALUE(AY3006)&lt;=名单!G:G)*(AA3006="正常走货")),名单!H:H),"否")</f>
        <v>否</v>
      </c>
      <c r="I3006" s="64" t="s">
        <v>9048</v>
      </c>
      <c r="J3006" s="64" t="s">
        <v>9050</v>
      </c>
      <c r="L3006" s="65" t="s">
        <v>24</v>
      </c>
      <c r="N3006" s="64" t="s">
        <v>18</v>
      </c>
      <c r="O3006" s="66"/>
      <c r="P3006" s="66"/>
      <c r="T3006" s="66"/>
      <c r="U3006" s="65" t="s">
        <v>246</v>
      </c>
      <c r="V3006" s="64" t="s">
        <v>14389</v>
      </c>
      <c r="W3006" s="66"/>
      <c r="Y3006" s="66"/>
      <c r="Z3006" s="66"/>
      <c r="AA3006" s="65" t="s">
        <v>14382</v>
      </c>
      <c r="AQ3006" s="64">
        <v>461.6</v>
      </c>
      <c r="AU3006" s="66"/>
      <c r="AV3006" s="66"/>
      <c r="AW3006" s="66"/>
      <c r="AX3006" s="66"/>
      <c r="AY3006" s="67" t="s">
        <v>17403</v>
      </c>
      <c r="BE3006" s="66"/>
    </row>
    <row r="3007" spans="1:58">
      <c r="A3007" s="9" t="str">
        <f t="shared" si="147"/>
        <v>2026-01</v>
      </c>
      <c r="B3007" s="18" t="str">
        <f>_xlfn.XLOOKUP(I3007,过机服务商重量差!A:A,过机服务商重量差!G:G)</f>
        <v>玉麒麟</v>
      </c>
      <c r="C3007" s="9" t="str">
        <f>IF(N3007="FBA","主营产品",IF(N3007="专线","专线",LOOKUP(1,0/((G3007&gt;=提成标准!D:D)*(G3007&lt;提成标准!E:E)),提成标准!C:C)))</f>
        <v>快递大货</v>
      </c>
      <c r="D3007" s="9">
        <f t="shared" si="148"/>
        <v>24</v>
      </c>
      <c r="E3007" s="9">
        <f>_xlfn.XLOOKUP(C3007,提成标准!C:C,提成标准!H:H,"")</f>
        <v>0.1</v>
      </c>
      <c r="F3007" s="9">
        <f t="shared" si="149"/>
        <v>2.4</v>
      </c>
      <c r="G3007" s="9">
        <f>_xlfn.XLOOKUP(I3007,过机服务商重量差!A:A,过机服务商重量差!L:L)</f>
        <v>24</v>
      </c>
      <c r="H3007" s="9" t="str">
        <f ca="1">IFERROR(LOOKUP(1,0/((B3007=名单!B:B)*(VALUE(AY3007)&gt;=名单!E:E)*(VALUE(AY3007)&lt;=名单!G:G)*(AA3007="正常走货")),名单!H:H),"否")</f>
        <v>否</v>
      </c>
      <c r="I3007" s="64" t="s">
        <v>9051</v>
      </c>
      <c r="J3007" s="64" t="s">
        <v>9053</v>
      </c>
      <c r="L3007" s="65" t="s">
        <v>24</v>
      </c>
      <c r="N3007" s="64" t="s">
        <v>18</v>
      </c>
      <c r="O3007" s="66"/>
      <c r="P3007" s="66"/>
      <c r="T3007" s="66"/>
      <c r="U3007" s="65" t="s">
        <v>246</v>
      </c>
      <c r="V3007" s="64" t="s">
        <v>14389</v>
      </c>
      <c r="W3007" s="66"/>
      <c r="Y3007" s="66"/>
      <c r="Z3007" s="66"/>
      <c r="AA3007" s="65" t="s">
        <v>14382</v>
      </c>
      <c r="AQ3007" s="64">
        <v>403.6</v>
      </c>
      <c r="AU3007" s="66"/>
      <c r="AV3007" s="66"/>
      <c r="AW3007" s="66"/>
      <c r="AX3007" s="66"/>
      <c r="AY3007" s="67" t="s">
        <v>17404</v>
      </c>
      <c r="BE3007" s="66"/>
    </row>
    <row r="3008" spans="1:58">
      <c r="A3008" s="9" t="str">
        <f t="shared" si="147"/>
        <v>2026-01</v>
      </c>
      <c r="B3008" s="9" t="str">
        <f>_xlfn.XLOOKUP(I3008,过机服务商重量差!A:A,过机服务商重量差!G:G)</f>
        <v>小旋风</v>
      </c>
      <c r="C3008" s="9" t="str">
        <f>IF(N3008="FBA","主营产品",IF(N3008="专线","专线",LOOKUP(1,0/((G3008&gt;=提成标准!D:D)*(G3008&lt;提成标准!E:E)),提成标准!C:C)))</f>
        <v>快递大货</v>
      </c>
      <c r="D3008" s="9">
        <f t="shared" si="148"/>
        <v>1919</v>
      </c>
      <c r="E3008" s="9">
        <f>_xlfn.XLOOKUP(C3008,提成标准!C:C,提成标准!H:H,"")</f>
        <v>0.1</v>
      </c>
      <c r="F3008" s="9">
        <f t="shared" si="149"/>
        <v>191.9</v>
      </c>
      <c r="G3008" s="9">
        <f>_xlfn.XLOOKUP(I3008,过机服务商重量差!A:A,过机服务商重量差!L:L)</f>
        <v>1919</v>
      </c>
      <c r="H3008" s="9" t="str">
        <f ca="1">IFERROR(LOOKUP(1,0/((B3008=名单!B:B)*(VALUE(AY3008)&gt;=名单!E:E)*(VALUE(AY3008)&lt;=名单!G:G)*(AA3008="正常走货")),名单!H:H),"否")</f>
        <v>否</v>
      </c>
      <c r="I3008" s="64" t="s">
        <v>9054</v>
      </c>
      <c r="J3008" s="64" t="s">
        <v>9056</v>
      </c>
      <c r="L3008" s="65" t="s">
        <v>78</v>
      </c>
      <c r="N3008" s="64" t="s">
        <v>18</v>
      </c>
      <c r="O3008" s="66"/>
      <c r="P3008" s="66"/>
      <c r="T3008" s="66"/>
      <c r="U3008" s="65" t="s">
        <v>116</v>
      </c>
      <c r="V3008" s="65" t="s">
        <v>14385</v>
      </c>
      <c r="W3008" s="66"/>
      <c r="Y3008" s="66"/>
      <c r="Z3008" s="66"/>
      <c r="AA3008" s="65" t="s">
        <v>14382</v>
      </c>
      <c r="AQ3008" s="64">
        <v>-66.2000000000007</v>
      </c>
      <c r="AU3008" s="66"/>
      <c r="AV3008" s="66"/>
      <c r="AW3008" s="66"/>
      <c r="AX3008" s="66"/>
      <c r="AY3008" s="67" t="s">
        <v>17405</v>
      </c>
      <c r="BE3008" s="66"/>
    </row>
    <row r="3009" spans="1:58">
      <c r="A3009" s="9" t="str">
        <f t="shared" si="147"/>
        <v>2026-01</v>
      </c>
      <c r="B3009" s="18" t="str">
        <f>_xlfn.XLOOKUP(I3009,过机服务商重量差!A:A,过机服务商重量差!G:G)</f>
        <v>玉麒麟</v>
      </c>
      <c r="C3009" s="9" t="str">
        <f>IF(N3009="FBA","主营产品",IF(N3009="专线","专线",LOOKUP(1,0/((G3009&gt;=提成标准!D:D)*(G3009&lt;提成标准!E:E)),提成标准!C:C)))</f>
        <v>快递小货</v>
      </c>
      <c r="D3009" s="9">
        <f t="shared" si="148"/>
        <v>1</v>
      </c>
      <c r="E3009" s="9">
        <f>_xlfn.XLOOKUP(C3009,提成标准!C:C,提成标准!H:H,"")</f>
        <v>2</v>
      </c>
      <c r="F3009" s="9">
        <f t="shared" si="149"/>
        <v>2</v>
      </c>
      <c r="G3009" s="9">
        <f>_xlfn.XLOOKUP(I3009,过机服务商重量差!A:A,过机服务商重量差!L:L)</f>
        <v>0.5</v>
      </c>
      <c r="H3009" s="9" t="str">
        <f ca="1">IFERROR(LOOKUP(1,0/((B3009=名单!B:B)*(VALUE(AY3009)&gt;=名单!E:E)*(VALUE(AY3009)&lt;=名单!G:G)*(AA3009="正常走货")),名单!H:H),"否")</f>
        <v>否</v>
      </c>
      <c r="I3009" s="64" t="s">
        <v>9057</v>
      </c>
      <c r="J3009" s="64" t="s">
        <v>9059</v>
      </c>
      <c r="L3009" s="65" t="s">
        <v>256</v>
      </c>
      <c r="N3009" s="64" t="s">
        <v>18</v>
      </c>
      <c r="O3009" s="66"/>
      <c r="P3009" s="66"/>
      <c r="T3009" s="66"/>
      <c r="U3009" s="65" t="s">
        <v>99</v>
      </c>
      <c r="V3009" s="65" t="s">
        <v>14413</v>
      </c>
      <c r="W3009" s="66"/>
      <c r="Y3009" s="66"/>
      <c r="Z3009" s="66"/>
      <c r="AA3009" s="65" t="s">
        <v>14382</v>
      </c>
      <c r="AQ3009" s="64">
        <v>119</v>
      </c>
      <c r="AU3009" s="66"/>
      <c r="AV3009" s="66"/>
      <c r="AW3009" s="66"/>
      <c r="AX3009" s="66"/>
      <c r="AY3009" s="67" t="s">
        <v>17406</v>
      </c>
      <c r="BE3009" s="66"/>
    </row>
    <row r="3010" spans="1:58">
      <c r="A3010" s="9" t="str">
        <f t="shared" si="147"/>
        <v>2026-01</v>
      </c>
      <c r="B3010" s="18" t="str">
        <f>_xlfn.XLOOKUP(I3010,过机服务商重量差!A:A,过机服务商重量差!G:G)</f>
        <v>帅时莹</v>
      </c>
      <c r="C3010" s="9" t="str">
        <f>IF(N3010="FBA","主营产品",IF(N3010="专线","专线",LOOKUP(1,0/((G3010&gt;=提成标准!D:D)*(G3010&lt;提成标准!E:E)),提成标准!C:C)))</f>
        <v>快递大货</v>
      </c>
      <c r="D3010" s="9">
        <f t="shared" si="148"/>
        <v>144</v>
      </c>
      <c r="E3010" s="9">
        <f>_xlfn.XLOOKUP(C3010,提成标准!C:C,提成标准!H:H,"")</f>
        <v>0.1</v>
      </c>
      <c r="F3010" s="9">
        <f t="shared" si="149"/>
        <v>14.4</v>
      </c>
      <c r="G3010" s="9">
        <f>_xlfn.XLOOKUP(I3010,过机服务商重量差!A:A,过机服务商重量差!L:L)</f>
        <v>144</v>
      </c>
      <c r="H3010" s="9" t="str">
        <f ca="1">IFERROR(LOOKUP(1,0/((B3010=名单!B:B)*(VALUE(AY3010)&gt;=名单!E:E)*(VALUE(AY3010)&lt;=名单!G:G)*(AA3010="正常走货")),名单!H:H),"否")</f>
        <v>否</v>
      </c>
      <c r="I3010" s="64" t="s">
        <v>9060</v>
      </c>
      <c r="J3010" s="64" t="s">
        <v>9062</v>
      </c>
      <c r="L3010" s="65" t="s">
        <v>186</v>
      </c>
      <c r="N3010" s="64" t="s">
        <v>18</v>
      </c>
      <c r="O3010" s="66"/>
      <c r="P3010" s="66"/>
      <c r="T3010" s="66"/>
      <c r="U3010" s="65" t="s">
        <v>99</v>
      </c>
      <c r="V3010" s="65" t="s">
        <v>14413</v>
      </c>
      <c r="W3010" s="66"/>
      <c r="Y3010" s="66"/>
      <c r="Z3010" s="66"/>
      <c r="AA3010" s="65" t="s">
        <v>14382</v>
      </c>
      <c r="AQ3010" s="64">
        <v>1697.4</v>
      </c>
      <c r="AV3010" s="66"/>
      <c r="AX3010" s="66"/>
      <c r="AY3010" s="67" t="s">
        <v>17407</v>
      </c>
      <c r="BE3010" s="66"/>
    </row>
    <row r="3011" spans="1:58">
      <c r="A3011" s="9" t="str">
        <f t="shared" si="147"/>
        <v>2026-01</v>
      </c>
      <c r="B3011" s="18" t="str">
        <f>_xlfn.XLOOKUP(I3011,过机服务商重量差!A:A,过机服务商重量差!G:G)</f>
        <v>007</v>
      </c>
      <c r="C3011" s="9" t="str">
        <f>IF(N3011="FBA","主营产品",IF(N3011="专线","专线",LOOKUP(1,0/((G3011&gt;=提成标准!D:D)*(G3011&lt;提成标准!E:E)),提成标准!C:C)))</f>
        <v>快递大货</v>
      </c>
      <c r="D3011" s="9">
        <f t="shared" si="148"/>
        <v>84</v>
      </c>
      <c r="E3011" s="9">
        <f>_xlfn.XLOOKUP(C3011,提成标准!C:C,提成标准!H:H,"")</f>
        <v>0.1</v>
      </c>
      <c r="F3011" s="9">
        <f t="shared" si="149"/>
        <v>8.4</v>
      </c>
      <c r="G3011" s="9">
        <f>_xlfn.XLOOKUP(I3011,过机服务商重量差!A:A,过机服务商重量差!L:L)</f>
        <v>84</v>
      </c>
      <c r="H3011" s="9" t="str">
        <f ca="1">IFERROR(LOOKUP(1,0/((B3011=名单!B:B)*(VALUE(AY3011)&gt;=名单!E:E)*(VALUE(AY3011)&lt;=名单!G:G)*(AA3011="正常走货")),名单!H:H),"否")</f>
        <v>否</v>
      </c>
      <c r="I3011" s="64" t="s">
        <v>9063</v>
      </c>
      <c r="J3011" s="64" t="s">
        <v>9065</v>
      </c>
      <c r="L3011" s="65" t="s">
        <v>6122</v>
      </c>
      <c r="N3011" s="64" t="s">
        <v>18</v>
      </c>
      <c r="O3011" s="66"/>
      <c r="P3011" s="66"/>
      <c r="T3011" s="66"/>
      <c r="U3011" s="65" t="s">
        <v>215</v>
      </c>
      <c r="V3011" s="65" t="s">
        <v>14381</v>
      </c>
      <c r="W3011" s="66"/>
      <c r="Y3011" s="66"/>
      <c r="Z3011" s="66"/>
      <c r="AA3011" s="65" t="s">
        <v>14382</v>
      </c>
      <c r="AQ3011" s="64">
        <v>67.1999999999999</v>
      </c>
      <c r="AU3011" s="66"/>
      <c r="AV3011" s="66"/>
      <c r="AW3011" s="66"/>
      <c r="AX3011" s="66"/>
      <c r="AY3011" s="67" t="s">
        <v>17408</v>
      </c>
      <c r="BE3011" s="66"/>
    </row>
    <row r="3012" spans="1:58">
      <c r="A3012" s="9" t="str">
        <f t="shared" si="147"/>
        <v>2026-01</v>
      </c>
      <c r="B3012" s="18" t="str">
        <f>_xlfn.XLOOKUP(I3012,过机服务商重量差!A:A,过机服务商重量差!G:G)</f>
        <v>帅时莹</v>
      </c>
      <c r="C3012" s="9" t="str">
        <f>IF(N3012="FBA","主营产品",IF(N3012="专线","专线",LOOKUP(1,0/((G3012&gt;=提成标准!D:D)*(G3012&lt;提成标准!E:E)),提成标准!C:C)))</f>
        <v>快递大货</v>
      </c>
      <c r="D3012" s="9">
        <f t="shared" si="148"/>
        <v>54</v>
      </c>
      <c r="E3012" s="9">
        <f>_xlfn.XLOOKUP(C3012,提成标准!C:C,提成标准!H:H,"")</f>
        <v>0.1</v>
      </c>
      <c r="F3012" s="9">
        <f t="shared" si="149"/>
        <v>5.4</v>
      </c>
      <c r="G3012" s="9">
        <f>_xlfn.XLOOKUP(I3012,过机服务商重量差!A:A,过机服务商重量差!L:L)</f>
        <v>54</v>
      </c>
      <c r="H3012" s="9" t="str">
        <f ca="1">IFERROR(LOOKUP(1,0/((B3012=名单!B:B)*(VALUE(AY3012)&gt;=名单!E:E)*(VALUE(AY3012)&lt;=名单!G:G)*(AA3012="正常走货")),名单!H:H),"否")</f>
        <v>否</v>
      </c>
      <c r="I3012" s="64" t="s">
        <v>9066</v>
      </c>
      <c r="J3012" s="64" t="s">
        <v>9068</v>
      </c>
      <c r="L3012" s="65" t="s">
        <v>97</v>
      </c>
      <c r="N3012" s="64" t="s">
        <v>18</v>
      </c>
      <c r="O3012" s="66"/>
      <c r="P3012" s="66"/>
      <c r="T3012" s="66"/>
      <c r="U3012" s="65" t="s">
        <v>191</v>
      </c>
      <c r="V3012" s="65" t="s">
        <v>14413</v>
      </c>
      <c r="W3012" s="66"/>
      <c r="Y3012" s="66"/>
      <c r="Z3012" s="66"/>
      <c r="AA3012" s="65" t="s">
        <v>14382</v>
      </c>
      <c r="AQ3012" s="64">
        <v>282</v>
      </c>
      <c r="AU3012" s="66"/>
      <c r="AV3012" s="66"/>
      <c r="AW3012" s="66"/>
      <c r="AX3012" s="66"/>
      <c r="AY3012" s="67" t="s">
        <v>17409</v>
      </c>
      <c r="BE3012" s="66"/>
    </row>
    <row r="3013" spans="1:58">
      <c r="A3013" s="9" t="str">
        <f t="shared" si="147"/>
        <v>2026-01</v>
      </c>
      <c r="B3013" s="18" t="str">
        <f>_xlfn.XLOOKUP(I3013,过机服务商重量差!A:A,过机服务商重量差!G:G)</f>
        <v>帅时莹</v>
      </c>
      <c r="C3013" s="9" t="str">
        <f>IF(N3013="FBA","主营产品",IF(N3013="专线","专线",LOOKUP(1,0/((G3013&gt;=提成标准!D:D)*(G3013&lt;提成标准!E:E)),提成标准!C:C)))</f>
        <v>快递大货</v>
      </c>
      <c r="D3013" s="9">
        <f t="shared" si="148"/>
        <v>368</v>
      </c>
      <c r="E3013" s="9">
        <f>_xlfn.XLOOKUP(C3013,提成标准!C:C,提成标准!H:H,"")</f>
        <v>0.1</v>
      </c>
      <c r="F3013" s="9">
        <f t="shared" si="149"/>
        <v>36.8</v>
      </c>
      <c r="G3013" s="9">
        <f>_xlfn.XLOOKUP(I3013,过机服务商重量差!A:A,过机服务商重量差!L:L)</f>
        <v>368</v>
      </c>
      <c r="H3013" s="9" t="str">
        <f ca="1">IFERROR(LOOKUP(1,0/((B3013=名单!B:B)*(VALUE(AY3013)&gt;=名单!E:E)*(VALUE(AY3013)&lt;=名单!G:G)*(AA3013="正常走货")),名单!H:H),"否")</f>
        <v>否</v>
      </c>
      <c r="I3013" s="64" t="s">
        <v>9069</v>
      </c>
      <c r="J3013" s="64" t="s">
        <v>9071</v>
      </c>
      <c r="L3013" s="65" t="s">
        <v>287</v>
      </c>
      <c r="N3013" s="64" t="s">
        <v>18</v>
      </c>
      <c r="O3013" s="66"/>
      <c r="P3013" s="66"/>
      <c r="T3013" s="66"/>
      <c r="U3013" s="65" t="s">
        <v>191</v>
      </c>
      <c r="V3013" s="64" t="s">
        <v>14413</v>
      </c>
      <c r="W3013" s="66"/>
      <c r="Y3013" s="66"/>
      <c r="Z3013" s="66"/>
      <c r="AA3013" s="65" t="s">
        <v>14382</v>
      </c>
      <c r="AQ3013" s="64">
        <v>2989</v>
      </c>
      <c r="AU3013" s="66"/>
      <c r="AV3013" s="66"/>
      <c r="AW3013" s="66"/>
      <c r="AX3013" s="66"/>
      <c r="AY3013" s="67" t="s">
        <v>17410</v>
      </c>
      <c r="BE3013" s="66"/>
    </row>
    <row r="3014" spans="1:58">
      <c r="A3014" s="9" t="str">
        <f t="shared" si="147"/>
        <v>2026-01</v>
      </c>
      <c r="B3014" s="18" t="str">
        <f>_xlfn.XLOOKUP(I3014,过机服务商重量差!A:A,过机服务商重量差!G:G)</f>
        <v>小旋风</v>
      </c>
      <c r="C3014" s="9" t="str">
        <f>IF(N3014="FBA","主营产品",IF(N3014="专线","专线",LOOKUP(1,0/((G3014&gt;=提成标准!D:D)*(G3014&lt;提成标准!E:E)),提成标准!C:C)))</f>
        <v>快递大货</v>
      </c>
      <c r="D3014" s="9">
        <f t="shared" si="148"/>
        <v>151</v>
      </c>
      <c r="E3014" s="9">
        <f>_xlfn.XLOOKUP(C3014,提成标准!C:C,提成标准!H:H,"")</f>
        <v>0.1</v>
      </c>
      <c r="F3014" s="9">
        <f t="shared" si="149"/>
        <v>15.1</v>
      </c>
      <c r="G3014" s="9">
        <f>_xlfn.XLOOKUP(I3014,过机服务商重量差!A:A,过机服务商重量差!L:L)</f>
        <v>151</v>
      </c>
      <c r="H3014" s="9" t="str">
        <f ca="1">IFERROR(LOOKUP(1,0/((B3014=名单!B:B)*(VALUE(AY3014)&gt;=名单!E:E)*(VALUE(AY3014)&lt;=名单!G:G)*(AA3014="正常走货")),名单!H:H),"否")</f>
        <v>否</v>
      </c>
      <c r="I3014" s="64" t="s">
        <v>9072</v>
      </c>
      <c r="J3014" s="64" t="s">
        <v>9074</v>
      </c>
      <c r="L3014" s="65" t="s">
        <v>453</v>
      </c>
      <c r="N3014" s="65" t="s">
        <v>18</v>
      </c>
      <c r="O3014" s="66"/>
      <c r="P3014" s="66"/>
      <c r="T3014" s="66"/>
      <c r="U3014" s="65" t="s">
        <v>558</v>
      </c>
      <c r="V3014" s="65" t="s">
        <v>14413</v>
      </c>
      <c r="W3014" s="66"/>
      <c r="Y3014" s="66"/>
      <c r="Z3014" s="66"/>
      <c r="AA3014" s="65" t="s">
        <v>14382</v>
      </c>
      <c r="AQ3014" s="64">
        <v>30.2</v>
      </c>
      <c r="AU3014" s="66"/>
      <c r="AV3014" s="66"/>
      <c r="AW3014" s="66"/>
      <c r="AX3014" s="66"/>
      <c r="AY3014" s="67" t="s">
        <v>17411</v>
      </c>
      <c r="BE3014" s="66"/>
      <c r="BF3014" s="66"/>
    </row>
    <row r="3015" spans="1:58">
      <c r="A3015" s="9" t="str">
        <f t="shared" si="147"/>
        <v>2026-01</v>
      </c>
      <c r="B3015" s="18" t="str">
        <f>_xlfn.XLOOKUP(I3015,过机服务商重量差!A:A,过机服务商重量差!G:G)</f>
        <v>帅时莹</v>
      </c>
      <c r="C3015" s="9" t="str">
        <f>IF(N3015="FBA","主营产品",IF(N3015="专线","专线",LOOKUP(1,0/((G3015&gt;=提成标准!D:D)*(G3015&lt;提成标准!E:E)),提成标准!C:C)))</f>
        <v>快递大货</v>
      </c>
      <c r="D3015" s="9">
        <f t="shared" si="148"/>
        <v>27</v>
      </c>
      <c r="E3015" s="9">
        <f>_xlfn.XLOOKUP(C3015,提成标准!C:C,提成标准!H:H,"")</f>
        <v>0.1</v>
      </c>
      <c r="F3015" s="9">
        <f t="shared" si="149"/>
        <v>2.7</v>
      </c>
      <c r="G3015" s="9">
        <f>_xlfn.XLOOKUP(I3015,过机服务商重量差!A:A,过机服务商重量差!L:L)</f>
        <v>27</v>
      </c>
      <c r="H3015" s="9" t="str">
        <f ca="1">IFERROR(LOOKUP(1,0/((B3015=名单!B:B)*(VALUE(AY3015)&gt;=名单!E:E)*(VALUE(AY3015)&lt;=名单!G:G)*(AA3015="正常走货")),名单!H:H),"否")</f>
        <v>否</v>
      </c>
      <c r="I3015" s="64" t="s">
        <v>9075</v>
      </c>
      <c r="J3015" s="64" t="s">
        <v>9077</v>
      </c>
      <c r="L3015" s="65" t="s">
        <v>938</v>
      </c>
      <c r="N3015" s="64" t="s">
        <v>18</v>
      </c>
      <c r="O3015" s="66"/>
      <c r="P3015" s="66"/>
      <c r="T3015" s="66"/>
      <c r="U3015" s="65" t="s">
        <v>3347</v>
      </c>
      <c r="V3015" s="65" t="s">
        <v>14413</v>
      </c>
      <c r="W3015" s="66"/>
      <c r="Y3015" s="66"/>
      <c r="Z3015" s="66"/>
      <c r="AA3015" s="65" t="s">
        <v>14382</v>
      </c>
      <c r="AQ3015" s="64">
        <v>221</v>
      </c>
      <c r="AU3015" s="66"/>
      <c r="AV3015" s="66"/>
      <c r="AW3015" s="66"/>
      <c r="AX3015" s="66"/>
      <c r="AY3015" s="67" t="s">
        <v>17412</v>
      </c>
      <c r="BE3015" s="66"/>
      <c r="BF3015" s="66"/>
    </row>
    <row r="3016" spans="1:58">
      <c r="A3016" s="9" t="str">
        <f t="shared" si="147"/>
        <v>2026-01</v>
      </c>
      <c r="B3016" s="18" t="str">
        <f>_xlfn.XLOOKUP(I3016,过机服务商重量差!A:A,过机服务商重量差!G:G)</f>
        <v>007</v>
      </c>
      <c r="C3016" s="9" t="str">
        <f>IF(N3016="FBA","主营产品",IF(N3016="专线","专线",LOOKUP(1,0/((G3016&gt;=提成标准!D:D)*(G3016&lt;提成标准!E:E)),提成标准!C:C)))</f>
        <v>快递大货</v>
      </c>
      <c r="D3016" s="9">
        <f t="shared" si="148"/>
        <v>543</v>
      </c>
      <c r="E3016" s="9">
        <f>_xlfn.XLOOKUP(C3016,提成标准!C:C,提成标准!H:H,"")</f>
        <v>0.1</v>
      </c>
      <c r="F3016" s="9">
        <f t="shared" si="149"/>
        <v>54.3</v>
      </c>
      <c r="G3016" s="9">
        <f>_xlfn.XLOOKUP(I3016,过机服务商重量差!A:A,过机服务商重量差!L:L)</f>
        <v>543</v>
      </c>
      <c r="H3016" s="9" t="str">
        <f ca="1">IFERROR(LOOKUP(1,0/((B3016=名单!B:B)*(VALUE(AY3016)&gt;=名单!E:E)*(VALUE(AY3016)&lt;=名单!G:G)*(AA3016="正常走货")),名单!H:H),"否")</f>
        <v>否</v>
      </c>
      <c r="I3016" s="64" t="s">
        <v>9078</v>
      </c>
      <c r="J3016" s="64" t="s">
        <v>9080</v>
      </c>
      <c r="L3016" s="65" t="s">
        <v>266</v>
      </c>
      <c r="N3016" s="65" t="s">
        <v>18</v>
      </c>
      <c r="O3016" s="66"/>
      <c r="P3016" s="66"/>
      <c r="T3016" s="66"/>
      <c r="U3016" s="65" t="s">
        <v>675</v>
      </c>
      <c r="V3016" s="64" t="s">
        <v>14385</v>
      </c>
      <c r="W3016" s="66"/>
      <c r="Y3016" s="66"/>
      <c r="Z3016" s="66"/>
      <c r="AA3016" s="65" t="s">
        <v>14382</v>
      </c>
      <c r="AQ3016" s="64">
        <v>382.22</v>
      </c>
      <c r="AU3016" s="66"/>
      <c r="AV3016" s="66"/>
      <c r="AW3016" s="66"/>
      <c r="AX3016" s="66"/>
      <c r="AY3016" s="67" t="s">
        <v>17413</v>
      </c>
      <c r="BE3016" s="66"/>
      <c r="BF3016" s="66"/>
    </row>
    <row r="3017" spans="1:58">
      <c r="A3017" s="9" t="str">
        <f t="shared" si="147"/>
        <v>2026-01</v>
      </c>
      <c r="B3017" s="18" t="str">
        <f>_xlfn.XLOOKUP(I3017,过机服务商重量差!A:A,过机服务商重量差!G:G)</f>
        <v>无崖子</v>
      </c>
      <c r="C3017" s="9" t="str">
        <f>IF(N3017="FBA","主营产品",IF(N3017="专线","专线",LOOKUP(1,0/((G3017&gt;=提成标准!D:D)*(G3017&lt;提成标准!E:E)),提成标准!C:C)))</f>
        <v>快递小货</v>
      </c>
      <c r="D3017" s="9">
        <f t="shared" si="148"/>
        <v>1</v>
      </c>
      <c r="E3017" s="9">
        <f>_xlfn.XLOOKUP(C3017,提成标准!C:C,提成标准!H:H,"")</f>
        <v>2</v>
      </c>
      <c r="F3017" s="9">
        <f t="shared" si="149"/>
        <v>2</v>
      </c>
      <c r="G3017" s="9">
        <f>_xlfn.XLOOKUP(I3017,过机服务商重量差!A:A,过机服务商重量差!L:L)</f>
        <v>9</v>
      </c>
      <c r="H3017" s="9" t="str">
        <f ca="1">IFERROR(LOOKUP(1,0/((B3017=名单!B:B)*(VALUE(AY3017)&gt;=名单!E:E)*(VALUE(AY3017)&lt;=名单!G:G)*(AA3017="正常走货")),名单!H:H),"否")</f>
        <v>是</v>
      </c>
      <c r="I3017" s="64" t="s">
        <v>9081</v>
      </c>
      <c r="J3017" s="64" t="s">
        <v>9083</v>
      </c>
      <c r="L3017" s="64" t="s">
        <v>128</v>
      </c>
      <c r="N3017" s="64" t="s">
        <v>18</v>
      </c>
      <c r="O3017" s="66"/>
      <c r="P3017" s="66"/>
      <c r="T3017" s="66"/>
      <c r="U3017" s="65" t="s">
        <v>99</v>
      </c>
      <c r="V3017" s="65" t="s">
        <v>14413</v>
      </c>
      <c r="W3017" s="66"/>
      <c r="Y3017" s="66"/>
      <c r="Z3017" s="66"/>
      <c r="AA3017" s="65" t="s">
        <v>14382</v>
      </c>
      <c r="AQ3017" s="64">
        <v>155.6</v>
      </c>
      <c r="AU3017" s="66"/>
      <c r="AV3017" s="66"/>
      <c r="AX3017" s="66"/>
      <c r="AY3017" s="67" t="s">
        <v>17414</v>
      </c>
      <c r="BE3017" s="66"/>
    </row>
    <row r="3018" spans="1:58">
      <c r="A3018" s="9" t="str">
        <f t="shared" si="147"/>
        <v>2026-01</v>
      </c>
      <c r="B3018" s="9" t="str">
        <f>_xlfn.XLOOKUP(I3018,过机服务商重量差!A:A,过机服务商重量差!G:G)</f>
        <v>小旋风</v>
      </c>
      <c r="C3018" s="9" t="str">
        <f>IF(N3018="FBA","主营产品",IF(N3018="专线","专线",LOOKUP(1,0/((G3018&gt;=提成标准!D:D)*(G3018&lt;提成标准!E:E)),提成标准!C:C)))</f>
        <v>快递大货</v>
      </c>
      <c r="D3018" s="9">
        <f t="shared" si="148"/>
        <v>23</v>
      </c>
      <c r="E3018" s="9">
        <f>_xlfn.XLOOKUP(C3018,提成标准!C:C,提成标准!H:H,"")</f>
        <v>0.1</v>
      </c>
      <c r="F3018" s="9">
        <f t="shared" si="149"/>
        <v>2.3</v>
      </c>
      <c r="G3018" s="9">
        <f>_xlfn.XLOOKUP(I3018,过机服务商重量差!A:A,过机服务商重量差!L:L)</f>
        <v>23</v>
      </c>
      <c r="H3018" s="9" t="str">
        <f ca="1">IFERROR(LOOKUP(1,0/((B3018=名单!B:B)*(VALUE(AY3018)&gt;=名单!E:E)*(VALUE(AY3018)&lt;=名单!G:G)*(AA3018="正常走货")),名单!H:H),"否")</f>
        <v>否</v>
      </c>
      <c r="I3018" s="64" t="s">
        <v>9084</v>
      </c>
      <c r="J3018" s="64" t="s">
        <v>9086</v>
      </c>
      <c r="L3018" s="64" t="s">
        <v>453</v>
      </c>
      <c r="N3018" s="64" t="s">
        <v>18</v>
      </c>
      <c r="O3018" s="66"/>
      <c r="P3018" s="66"/>
      <c r="T3018" s="66"/>
      <c r="U3018" s="65" t="s">
        <v>99</v>
      </c>
      <c r="V3018" s="65" t="s">
        <v>14413</v>
      </c>
      <c r="W3018" s="66"/>
      <c r="Y3018" s="66"/>
      <c r="Z3018" s="66"/>
      <c r="AA3018" s="65" t="s">
        <v>14382</v>
      </c>
      <c r="AQ3018" s="64">
        <v>4.59999999999999</v>
      </c>
      <c r="AU3018" s="66"/>
      <c r="AV3018" s="66"/>
      <c r="AX3018" s="66"/>
      <c r="AY3018" s="67" t="s">
        <v>17415</v>
      </c>
      <c r="BE3018" s="66"/>
      <c r="BF3018" s="66"/>
    </row>
    <row r="3019" spans="1:58">
      <c r="A3019" s="9" t="str">
        <f t="shared" si="147"/>
        <v>2026-01</v>
      </c>
      <c r="B3019" s="18" t="str">
        <f>_xlfn.XLOOKUP(I3019,过机服务商重量差!A:A,过机服务商重量差!G:G)</f>
        <v>风清扬</v>
      </c>
      <c r="C3019" s="9" t="str">
        <f>IF(N3019="FBA","主营产品",IF(N3019="专线","专线",LOOKUP(1,0/((G3019&gt;=提成标准!D:D)*(G3019&lt;提成标准!E:E)),提成标准!C:C)))</f>
        <v>快递大货</v>
      </c>
      <c r="D3019" s="9">
        <f t="shared" si="148"/>
        <v>54</v>
      </c>
      <c r="E3019" s="9">
        <f>_xlfn.XLOOKUP(C3019,提成标准!C:C,提成标准!H:H,"")</f>
        <v>0.1</v>
      </c>
      <c r="F3019" s="9">
        <f t="shared" si="149"/>
        <v>5.4</v>
      </c>
      <c r="G3019" s="9">
        <f>_xlfn.XLOOKUP(I3019,过机服务商重量差!A:A,过机服务商重量差!L:L)</f>
        <v>54</v>
      </c>
      <c r="H3019" s="9" t="str">
        <f ca="1">IFERROR(LOOKUP(1,0/((B3019=名单!B:B)*(VALUE(AY3019)&gt;=名单!E:E)*(VALUE(AY3019)&lt;=名单!G:G)*(AA3019="正常走货")),名单!H:H),"否")</f>
        <v>否</v>
      </c>
      <c r="I3019" s="64" t="s">
        <v>9087</v>
      </c>
      <c r="J3019" s="64" t="s">
        <v>50</v>
      </c>
      <c r="L3019" s="64" t="s">
        <v>51</v>
      </c>
      <c r="N3019" s="64" t="s">
        <v>18</v>
      </c>
      <c r="O3019" s="66"/>
      <c r="P3019" s="66"/>
      <c r="T3019" s="66"/>
      <c r="U3019" s="65" t="s">
        <v>471</v>
      </c>
      <c r="V3019" s="64" t="s">
        <v>14389</v>
      </c>
      <c r="W3019" s="66"/>
      <c r="Y3019" s="66"/>
      <c r="Z3019" s="66"/>
      <c r="AA3019" s="65" t="s">
        <v>14382</v>
      </c>
      <c r="AQ3019" s="64">
        <v>183.6</v>
      </c>
      <c r="AU3019" s="66"/>
      <c r="AV3019" s="66"/>
      <c r="AX3019" s="66"/>
      <c r="AY3019" s="67" t="s">
        <v>17416</v>
      </c>
      <c r="BE3019" s="66"/>
    </row>
    <row r="3020" spans="1:58">
      <c r="A3020" s="9" t="str">
        <f t="shared" si="147"/>
        <v>2026-01</v>
      </c>
      <c r="B3020" s="18" t="str">
        <f>_xlfn.XLOOKUP(I3020,过机服务商重量差!A:A,过机服务商重量差!G:G)</f>
        <v>玉麒麟</v>
      </c>
      <c r="C3020" s="9" t="str">
        <f>IF(N3020="FBA","主营产品",IF(N3020="专线","专线",LOOKUP(1,0/((G3020&gt;=提成标准!D:D)*(G3020&lt;提成标准!E:E)),提成标准!C:C)))</f>
        <v>快递小货</v>
      </c>
      <c r="D3020" s="9">
        <f t="shared" si="148"/>
        <v>1</v>
      </c>
      <c r="E3020" s="9">
        <f>_xlfn.XLOOKUP(C3020,提成标准!C:C,提成标准!H:H,"")</f>
        <v>2</v>
      </c>
      <c r="F3020" s="9">
        <f t="shared" si="149"/>
        <v>2</v>
      </c>
      <c r="G3020" s="9">
        <f>_xlfn.XLOOKUP(I3020,过机服务商重量差!A:A,过机服务商重量差!L:L)</f>
        <v>2</v>
      </c>
      <c r="H3020" s="9" t="str">
        <f ca="1">IFERROR(LOOKUP(1,0/((B3020=名单!B:B)*(VALUE(AY3020)&gt;=名单!E:E)*(VALUE(AY3020)&lt;=名单!G:G)*(AA3020="正常走货")),名单!H:H),"否")</f>
        <v>否</v>
      </c>
      <c r="I3020" s="64" t="s">
        <v>9089</v>
      </c>
      <c r="J3020" s="64" t="s">
        <v>9091</v>
      </c>
      <c r="L3020" s="65" t="s">
        <v>17</v>
      </c>
      <c r="N3020" s="64" t="s">
        <v>18</v>
      </c>
      <c r="O3020" s="66"/>
      <c r="P3020" s="66"/>
      <c r="T3020" s="66"/>
      <c r="U3020" s="65" t="s">
        <v>99</v>
      </c>
      <c r="V3020" s="65" t="s">
        <v>14413</v>
      </c>
      <c r="W3020" s="66"/>
      <c r="Y3020" s="66"/>
      <c r="Z3020" s="66"/>
      <c r="AA3020" s="65" t="s">
        <v>14382</v>
      </c>
      <c r="AQ3020" s="64">
        <v>66</v>
      </c>
      <c r="AV3020" s="66"/>
      <c r="AX3020" s="66"/>
      <c r="AY3020" s="67" t="s">
        <v>17417</v>
      </c>
      <c r="BE3020" s="66"/>
      <c r="BF3020" s="66"/>
    </row>
    <row r="3021" spans="1:58">
      <c r="A3021" s="9" t="str">
        <f t="shared" si="147"/>
        <v>2026-01</v>
      </c>
      <c r="B3021" s="18" t="str">
        <f>_xlfn.XLOOKUP(I3021,过机服务商重量差!A:A,过机服务商重量差!G:G)</f>
        <v>风清扬</v>
      </c>
      <c r="C3021" s="9" t="str">
        <f>IF(N3021="FBA","主营产品",IF(N3021="专线","专线",LOOKUP(1,0/((G3021&gt;=提成标准!D:D)*(G3021&lt;提成标准!E:E)),提成标准!C:C)))</f>
        <v>快递大货</v>
      </c>
      <c r="D3021" s="9">
        <f t="shared" si="148"/>
        <v>101</v>
      </c>
      <c r="E3021" s="9">
        <f>_xlfn.XLOOKUP(C3021,提成标准!C:C,提成标准!H:H,"")</f>
        <v>0.1</v>
      </c>
      <c r="F3021" s="9">
        <f t="shared" si="149"/>
        <v>10.1</v>
      </c>
      <c r="G3021" s="9">
        <f>_xlfn.XLOOKUP(I3021,过机服务商重量差!A:A,过机服务商重量差!L:L)</f>
        <v>101</v>
      </c>
      <c r="H3021" s="9" t="str">
        <f ca="1">IFERROR(LOOKUP(1,0/((B3021=名单!B:B)*(VALUE(AY3021)&gt;=名单!E:E)*(VALUE(AY3021)&lt;=名单!G:G)*(AA3021="正常走货")),名单!H:H),"否")</f>
        <v>否</v>
      </c>
      <c r="I3021" s="64" t="s">
        <v>9092</v>
      </c>
      <c r="J3021" s="64" t="s">
        <v>50</v>
      </c>
      <c r="L3021" s="65" t="s">
        <v>1516</v>
      </c>
      <c r="N3021" s="64" t="s">
        <v>18</v>
      </c>
      <c r="O3021" s="66"/>
      <c r="P3021" s="66"/>
      <c r="T3021" s="66"/>
      <c r="U3021" s="65" t="s">
        <v>767</v>
      </c>
      <c r="V3021" s="64" t="s">
        <v>14385</v>
      </c>
      <c r="W3021" s="66"/>
      <c r="Y3021" s="66"/>
      <c r="Z3021" s="66"/>
      <c r="AA3021" s="65" t="s">
        <v>14382</v>
      </c>
      <c r="AQ3021" s="64">
        <v>797.9</v>
      </c>
      <c r="AU3021" s="66"/>
      <c r="AV3021" s="66"/>
      <c r="AW3021" s="66"/>
      <c r="AX3021" s="66"/>
      <c r="AY3021" s="67" t="s">
        <v>17418</v>
      </c>
      <c r="BE3021" s="66"/>
      <c r="BF3021" s="66"/>
    </row>
    <row r="3022" spans="1:58">
      <c r="A3022" s="9" t="str">
        <f t="shared" si="147"/>
        <v>2026-01</v>
      </c>
      <c r="B3022" s="9" t="str">
        <f>_xlfn.XLOOKUP(I3022,过机服务商重量差!A:A,过机服务商重量差!G:G)</f>
        <v>帅时莹</v>
      </c>
      <c r="C3022" s="9" t="str">
        <f>IF(N3022="FBA","主营产品",IF(N3022="专线","专线",LOOKUP(1,0/((G3022&gt;=提成标准!D:D)*(G3022&lt;提成标准!E:E)),提成标准!C:C)))</f>
        <v>快递小货</v>
      </c>
      <c r="D3022" s="9">
        <f t="shared" si="148"/>
        <v>1</v>
      </c>
      <c r="E3022" s="9">
        <f>_xlfn.XLOOKUP(C3022,提成标准!C:C,提成标准!H:H,"")</f>
        <v>2</v>
      </c>
      <c r="F3022" s="9">
        <f t="shared" si="149"/>
        <v>2</v>
      </c>
      <c r="G3022" s="9">
        <f>_xlfn.XLOOKUP(I3022,过机服务商重量差!A:A,过机服务商重量差!L:L)</f>
        <v>6</v>
      </c>
      <c r="H3022" s="9" t="str">
        <f ca="1">IFERROR(LOOKUP(1,0/((B3022=名单!B:B)*(VALUE(AY3022)&gt;=名单!E:E)*(VALUE(AY3022)&lt;=名单!G:G)*(AA3022="正常走货")),名单!H:H),"否")</f>
        <v>否</v>
      </c>
      <c r="I3022" s="64" t="s">
        <v>9094</v>
      </c>
      <c r="J3022" s="64" t="s">
        <v>9096</v>
      </c>
      <c r="L3022" s="64" t="s">
        <v>140</v>
      </c>
      <c r="N3022" s="64" t="s">
        <v>18</v>
      </c>
      <c r="O3022" s="66"/>
      <c r="P3022" s="66"/>
      <c r="T3022" s="66"/>
      <c r="U3022" s="65" t="s">
        <v>679</v>
      </c>
      <c r="V3022" s="64" t="s">
        <v>14422</v>
      </c>
      <c r="W3022" s="66"/>
      <c r="Y3022" s="66"/>
      <c r="Z3022" s="66"/>
      <c r="AA3022" s="65" t="s">
        <v>14382</v>
      </c>
      <c r="AQ3022" s="64">
        <v>223.07</v>
      </c>
      <c r="AU3022" s="66"/>
      <c r="AV3022" s="66"/>
      <c r="AX3022" s="66"/>
      <c r="AY3022" s="67" t="s">
        <v>17419</v>
      </c>
      <c r="BE3022" s="66"/>
      <c r="BF3022" s="66"/>
    </row>
    <row r="3023" spans="1:58">
      <c r="A3023" s="9" t="str">
        <f t="shared" si="147"/>
        <v>2026-01</v>
      </c>
      <c r="B3023" s="18" t="str">
        <f>_xlfn.XLOOKUP(I3023,过机服务商重量差!A:A,过机服务商重量差!G:G)</f>
        <v>风清扬</v>
      </c>
      <c r="C3023" s="9" t="str">
        <f>IF(N3023="FBA","主营产品",IF(N3023="专线","专线",LOOKUP(1,0/((G3023&gt;=提成标准!D:D)*(G3023&lt;提成标准!E:E)),提成标准!C:C)))</f>
        <v>快递大货</v>
      </c>
      <c r="D3023" s="9">
        <f t="shared" si="148"/>
        <v>148</v>
      </c>
      <c r="E3023" s="9">
        <f>_xlfn.XLOOKUP(C3023,提成标准!C:C,提成标准!H:H,"")</f>
        <v>0.1</v>
      </c>
      <c r="F3023" s="9">
        <f t="shared" si="149"/>
        <v>14.8</v>
      </c>
      <c r="G3023" s="9">
        <f>_xlfn.XLOOKUP(I3023,过机服务商重量差!A:A,过机服务商重量差!L:L)</f>
        <v>148</v>
      </c>
      <c r="H3023" s="9" t="str">
        <f ca="1">IFERROR(LOOKUP(1,0/((B3023=名单!B:B)*(VALUE(AY3023)&gt;=名单!E:E)*(VALUE(AY3023)&lt;=名单!G:G)*(AA3023="正常走货")),名单!H:H),"否")</f>
        <v>否</v>
      </c>
      <c r="I3023" s="64" t="s">
        <v>9097</v>
      </c>
      <c r="J3023" s="64" t="s">
        <v>36</v>
      </c>
      <c r="L3023" s="65" t="s">
        <v>194</v>
      </c>
      <c r="N3023" s="65" t="s">
        <v>18</v>
      </c>
      <c r="O3023" s="66"/>
      <c r="P3023" s="66"/>
      <c r="T3023" s="66"/>
      <c r="U3023" s="65" t="s">
        <v>3182</v>
      </c>
      <c r="V3023" s="64" t="s">
        <v>15413</v>
      </c>
      <c r="W3023" s="66"/>
      <c r="Y3023" s="66"/>
      <c r="Z3023" s="66"/>
      <c r="AA3023" s="65" t="s">
        <v>14437</v>
      </c>
      <c r="AQ3023" s="64">
        <v>0</v>
      </c>
      <c r="AU3023" s="66"/>
      <c r="AV3023" s="66"/>
      <c r="AW3023" s="66"/>
      <c r="AX3023" s="66"/>
      <c r="AY3023" s="67" t="s">
        <v>17420</v>
      </c>
      <c r="BE3023" s="66"/>
    </row>
    <row r="3024" spans="1:58">
      <c r="A3024" s="9" t="str">
        <f t="shared" si="147"/>
        <v>2026-01</v>
      </c>
      <c r="B3024" s="9" t="str">
        <f>_xlfn.XLOOKUP(I3024,过机服务商重量差!A:A,过机服务商重量差!G:G)</f>
        <v>玉麒麟</v>
      </c>
      <c r="C3024" s="9" t="str">
        <f>IF(N3024="FBA","主营产品",IF(N3024="专线","专线",LOOKUP(1,0/((G3024&gt;=提成标准!D:D)*(G3024&lt;提成标准!E:E)),提成标准!C:C)))</f>
        <v>快递大货</v>
      </c>
      <c r="D3024" s="9">
        <f t="shared" si="148"/>
        <v>87</v>
      </c>
      <c r="E3024" s="9">
        <f>_xlfn.XLOOKUP(C3024,提成标准!C:C,提成标准!H:H,"")</f>
        <v>0.1</v>
      </c>
      <c r="F3024" s="9">
        <f t="shared" si="149"/>
        <v>8.7</v>
      </c>
      <c r="G3024" s="9">
        <f>_xlfn.XLOOKUP(I3024,过机服务商重量差!A:A,过机服务商重量差!L:L)</f>
        <v>87</v>
      </c>
      <c r="H3024" s="9" t="str">
        <f ca="1">IFERROR(LOOKUP(1,0/((B3024=名单!B:B)*(VALUE(AY3024)&gt;=名单!E:E)*(VALUE(AY3024)&lt;=名单!G:G)*(AA3024="正常走货")),名单!H:H),"否")</f>
        <v>否</v>
      </c>
      <c r="I3024" s="64" t="s">
        <v>9099</v>
      </c>
      <c r="J3024" s="64" t="s">
        <v>9101</v>
      </c>
      <c r="L3024" s="65" t="s">
        <v>17</v>
      </c>
      <c r="N3024" s="64" t="s">
        <v>18</v>
      </c>
      <c r="O3024" s="66"/>
      <c r="P3024" s="66"/>
      <c r="T3024" s="66"/>
      <c r="U3024" s="65" t="s">
        <v>145</v>
      </c>
      <c r="V3024" s="65" t="s">
        <v>14410</v>
      </c>
      <c r="W3024" s="66"/>
      <c r="Y3024" s="66"/>
      <c r="Z3024" s="66"/>
      <c r="AA3024" s="65" t="s">
        <v>14382</v>
      </c>
      <c r="AQ3024" s="64">
        <v>817.5</v>
      </c>
      <c r="AU3024" s="66"/>
      <c r="AV3024" s="66"/>
      <c r="AW3024" s="66"/>
      <c r="AX3024" s="66"/>
      <c r="AY3024" s="67" t="s">
        <v>17421</v>
      </c>
      <c r="BE3024" s="66"/>
    </row>
    <row r="3025" spans="1:58">
      <c r="A3025" s="9" t="str">
        <f t="shared" si="147"/>
        <v>2026-01</v>
      </c>
      <c r="B3025" s="9" t="str">
        <f>_xlfn.XLOOKUP(I3025,过机服务商重量差!A:A,过机服务商重量差!G:G)</f>
        <v>玉麒麟</v>
      </c>
      <c r="C3025" s="9" t="str">
        <f>IF(N3025="FBA","主营产品",IF(N3025="专线","专线",LOOKUP(1,0/((G3025&gt;=提成标准!D:D)*(G3025&lt;提成标准!E:E)),提成标准!C:C)))</f>
        <v>快递小货</v>
      </c>
      <c r="D3025" s="9">
        <f t="shared" si="148"/>
        <v>1</v>
      </c>
      <c r="E3025" s="9">
        <f>_xlfn.XLOOKUP(C3025,提成标准!C:C,提成标准!H:H,"")</f>
        <v>2</v>
      </c>
      <c r="F3025" s="9">
        <f t="shared" si="149"/>
        <v>2</v>
      </c>
      <c r="G3025" s="9">
        <f>_xlfn.XLOOKUP(I3025,过机服务商重量差!A:A,过机服务商重量差!L:L)</f>
        <v>5.5</v>
      </c>
      <c r="H3025" s="9" t="str">
        <f ca="1">IFERROR(LOOKUP(1,0/((B3025=名单!B:B)*(VALUE(AY3025)&gt;=名单!E:E)*(VALUE(AY3025)&lt;=名单!G:G)*(AA3025="正常走货")),名单!H:H),"否")</f>
        <v>否</v>
      </c>
      <c r="I3025" s="64" t="s">
        <v>9102</v>
      </c>
      <c r="J3025" s="64" t="s">
        <v>9104</v>
      </c>
      <c r="L3025" s="64" t="s">
        <v>17</v>
      </c>
      <c r="N3025" s="64" t="s">
        <v>18</v>
      </c>
      <c r="O3025" s="66"/>
      <c r="P3025" s="66"/>
      <c r="T3025" s="66"/>
      <c r="U3025" s="65" t="s">
        <v>540</v>
      </c>
      <c r="V3025" s="65" t="s">
        <v>14413</v>
      </c>
      <c r="W3025" s="66"/>
      <c r="Y3025" s="66"/>
      <c r="Z3025" s="66"/>
      <c r="AA3025" s="65" t="s">
        <v>14382</v>
      </c>
      <c r="AQ3025" s="64">
        <v>103.53</v>
      </c>
      <c r="AU3025" s="66"/>
      <c r="AV3025" s="66"/>
      <c r="AX3025" s="66"/>
      <c r="AY3025" s="67" t="s">
        <v>17422</v>
      </c>
      <c r="BE3025" s="66"/>
    </row>
    <row r="3026" spans="1:58">
      <c r="A3026" s="9" t="str">
        <f t="shared" si="147"/>
        <v>2026-01</v>
      </c>
      <c r="B3026" s="9" t="str">
        <f>_xlfn.XLOOKUP(I3026,过机服务商重量差!A:A,过机服务商重量差!G:G)</f>
        <v>玉麒麟</v>
      </c>
      <c r="C3026" s="9" t="str">
        <f>IF(N3026="FBA","主营产品",IF(N3026="专线","专线",LOOKUP(1,0/((G3026&gt;=提成标准!D:D)*(G3026&lt;提成标准!E:E)),提成标准!C:C)))</f>
        <v>快递小货</v>
      </c>
      <c r="D3026" s="9">
        <f t="shared" si="148"/>
        <v>1</v>
      </c>
      <c r="E3026" s="9">
        <f>_xlfn.XLOOKUP(C3026,提成标准!C:C,提成标准!H:H,"")</f>
        <v>2</v>
      </c>
      <c r="F3026" s="9">
        <f t="shared" si="149"/>
        <v>2</v>
      </c>
      <c r="G3026" s="9">
        <f>_xlfn.XLOOKUP(I3026,过机服务商重量差!A:A,过机服务商重量差!L:L)</f>
        <v>20</v>
      </c>
      <c r="H3026" s="9" t="str">
        <f ca="1">IFERROR(LOOKUP(1,0/((B3026=名单!B:B)*(VALUE(AY3026)&gt;=名单!E:E)*(VALUE(AY3026)&lt;=名单!G:G)*(AA3026="正常走货")),名单!H:H),"否")</f>
        <v>否</v>
      </c>
      <c r="I3026" s="64" t="s">
        <v>9105</v>
      </c>
      <c r="J3026" s="64" t="s">
        <v>9107</v>
      </c>
      <c r="L3026" s="65" t="s">
        <v>17</v>
      </c>
      <c r="N3026" s="64" t="s">
        <v>18</v>
      </c>
      <c r="O3026" s="66"/>
      <c r="P3026" s="66"/>
      <c r="T3026" s="66"/>
      <c r="U3026" s="65" t="s">
        <v>145</v>
      </c>
      <c r="V3026" s="65" t="s">
        <v>14410</v>
      </c>
      <c r="W3026" s="66"/>
      <c r="Y3026" s="66"/>
      <c r="Z3026" s="66"/>
      <c r="AA3026" s="65" t="s">
        <v>14382</v>
      </c>
      <c r="AQ3026" s="64">
        <v>300</v>
      </c>
      <c r="AU3026" s="66"/>
      <c r="AV3026" s="66"/>
      <c r="AW3026" s="66"/>
      <c r="AX3026" s="66"/>
      <c r="AY3026" s="67" t="s">
        <v>17423</v>
      </c>
      <c r="BC3026" s="66"/>
      <c r="BE3026" s="66"/>
      <c r="BF3026" s="66"/>
    </row>
    <row r="3027" spans="1:58">
      <c r="A3027" s="9" t="str">
        <f t="shared" si="147"/>
        <v>2026-01</v>
      </c>
      <c r="B3027" s="9" t="str">
        <f>_xlfn.XLOOKUP(I3027,过机服务商重量差!A:A,过机服务商重量差!G:G)</f>
        <v>风清扬</v>
      </c>
      <c r="C3027" s="9" t="str">
        <f>IF(N3027="FBA","主营产品",IF(N3027="专线","专线",LOOKUP(1,0/((G3027&gt;=提成标准!D:D)*(G3027&lt;提成标准!E:E)),提成标准!C:C)))</f>
        <v>快递大货</v>
      </c>
      <c r="D3027" s="9">
        <f t="shared" si="148"/>
        <v>146</v>
      </c>
      <c r="E3027" s="9">
        <f>_xlfn.XLOOKUP(C3027,提成标准!C:C,提成标准!H:H,"")</f>
        <v>0.1</v>
      </c>
      <c r="F3027" s="9">
        <f t="shared" si="149"/>
        <v>14.6</v>
      </c>
      <c r="G3027" s="9">
        <f>_xlfn.XLOOKUP(I3027,过机服务商重量差!A:A,过机服务商重量差!L:L)</f>
        <v>146</v>
      </c>
      <c r="H3027" s="9" t="str">
        <f ca="1">IFERROR(LOOKUP(1,0/((B3027=名单!B:B)*(VALUE(AY3027)&gt;=名单!E:E)*(VALUE(AY3027)&lt;=名单!G:G)*(AA3027="正常走货")),名单!H:H),"否")</f>
        <v>否</v>
      </c>
      <c r="I3027" s="64" t="s">
        <v>9108</v>
      </c>
      <c r="J3027" s="64" t="s">
        <v>36</v>
      </c>
      <c r="L3027" s="65" t="s">
        <v>194</v>
      </c>
      <c r="N3027" s="64" t="s">
        <v>18</v>
      </c>
      <c r="O3027" s="66"/>
      <c r="P3027" s="66"/>
      <c r="T3027" s="66"/>
      <c r="U3027" s="65" t="s">
        <v>3182</v>
      </c>
      <c r="V3027" s="64" t="s">
        <v>15413</v>
      </c>
      <c r="W3027" s="66"/>
      <c r="Y3027" s="66"/>
      <c r="Z3027" s="66"/>
      <c r="AA3027" s="65" t="s">
        <v>14437</v>
      </c>
      <c r="AQ3027" s="64">
        <v>0</v>
      </c>
      <c r="AU3027" s="66"/>
      <c r="AV3027" s="66"/>
      <c r="AW3027" s="66"/>
      <c r="AX3027" s="66"/>
      <c r="AY3027" s="67" t="s">
        <v>17424</v>
      </c>
      <c r="BE3027" s="66"/>
    </row>
    <row r="3028" spans="1:58">
      <c r="A3028" s="9" t="str">
        <f t="shared" si="147"/>
        <v>2026-01</v>
      </c>
      <c r="B3028" s="9" t="str">
        <f>_xlfn.XLOOKUP(I3028,过机服务商重量差!A:A,过机服务商重量差!G:G)</f>
        <v>风清扬</v>
      </c>
      <c r="C3028" s="9" t="str">
        <f>IF(N3028="FBA","主营产品",IF(N3028="专线","专线",LOOKUP(1,0/((G3028&gt;=提成标准!D:D)*(G3028&lt;提成标准!E:E)),提成标准!C:C)))</f>
        <v>快递大货</v>
      </c>
      <c r="D3028" s="9">
        <f t="shared" si="148"/>
        <v>27</v>
      </c>
      <c r="E3028" s="9">
        <f>_xlfn.XLOOKUP(C3028,提成标准!C:C,提成标准!H:H,"")</f>
        <v>0.1</v>
      </c>
      <c r="F3028" s="9">
        <f t="shared" si="149"/>
        <v>2.7</v>
      </c>
      <c r="G3028" s="9">
        <f>_xlfn.XLOOKUP(I3028,过机服务商重量差!A:A,过机服务商重量差!L:L)</f>
        <v>27</v>
      </c>
      <c r="H3028" s="9" t="str">
        <f ca="1">IFERROR(LOOKUP(1,0/((B3028=名单!B:B)*(VALUE(AY3028)&gt;=名单!E:E)*(VALUE(AY3028)&lt;=名单!G:G)*(AA3028="正常走货")),名单!H:H),"否")</f>
        <v>否</v>
      </c>
      <c r="I3028" s="64" t="s">
        <v>9110</v>
      </c>
      <c r="J3028" s="64" t="s">
        <v>50</v>
      </c>
      <c r="L3028" s="65" t="s">
        <v>194</v>
      </c>
      <c r="N3028" s="64" t="s">
        <v>18</v>
      </c>
      <c r="O3028" s="66"/>
      <c r="P3028" s="66"/>
      <c r="T3028" s="66"/>
      <c r="U3028" s="65" t="s">
        <v>3182</v>
      </c>
      <c r="V3028" s="65" t="s">
        <v>15413</v>
      </c>
      <c r="W3028" s="66"/>
      <c r="Y3028" s="66"/>
      <c r="Z3028" s="66"/>
      <c r="AA3028" s="65" t="s">
        <v>14382</v>
      </c>
      <c r="AQ3028" s="64">
        <v>-241.9</v>
      </c>
      <c r="AV3028" s="66"/>
      <c r="AX3028" s="66"/>
      <c r="AY3028" s="67" t="s">
        <v>17425</v>
      </c>
      <c r="BC3028" s="66"/>
      <c r="BE3028" s="66"/>
    </row>
    <row r="3029" spans="1:58">
      <c r="A3029" s="9" t="str">
        <f t="shared" si="147"/>
        <v>2026-01</v>
      </c>
      <c r="B3029" s="9" t="str">
        <f>_xlfn.XLOOKUP(I3029,过机服务商重量差!A:A,过机服务商重量差!G:G)</f>
        <v>小旋风</v>
      </c>
      <c r="C3029" s="9" t="str">
        <f>IF(N3029="FBA","主营产品",IF(N3029="专线","专线",LOOKUP(1,0/((G3029&gt;=提成标准!D:D)*(G3029&lt;提成标准!E:E)),提成标准!C:C)))</f>
        <v>快递大货</v>
      </c>
      <c r="D3029" s="9">
        <f t="shared" si="148"/>
        <v>27</v>
      </c>
      <c r="E3029" s="9">
        <f>_xlfn.XLOOKUP(C3029,提成标准!C:C,提成标准!H:H,"")</f>
        <v>0.1</v>
      </c>
      <c r="F3029" s="9">
        <f t="shared" si="149"/>
        <v>2.7</v>
      </c>
      <c r="G3029" s="9">
        <f>_xlfn.XLOOKUP(I3029,过机服务商重量差!A:A,过机服务商重量差!L:L)</f>
        <v>27</v>
      </c>
      <c r="H3029" s="9" t="str">
        <f ca="1">IFERROR(LOOKUP(1,0/((B3029=名单!B:B)*(VALUE(AY3029)&gt;=名单!E:E)*(VALUE(AY3029)&lt;=名单!G:G)*(AA3029="正常走货")),名单!H:H),"否")</f>
        <v>否</v>
      </c>
      <c r="I3029" s="64" t="s">
        <v>9112</v>
      </c>
      <c r="J3029" s="64" t="s">
        <v>9114</v>
      </c>
      <c r="L3029" s="65" t="s">
        <v>397</v>
      </c>
      <c r="N3029" s="64" t="s">
        <v>18</v>
      </c>
      <c r="O3029" s="66"/>
      <c r="P3029" s="66"/>
      <c r="T3029" s="66"/>
      <c r="U3029" s="65" t="s">
        <v>328</v>
      </c>
      <c r="V3029" s="64" t="s">
        <v>14385</v>
      </c>
      <c r="W3029" s="66"/>
      <c r="Y3029" s="66"/>
      <c r="Z3029" s="66"/>
      <c r="AA3029" s="65" t="s">
        <v>14382</v>
      </c>
      <c r="AQ3029" s="64">
        <v>218</v>
      </c>
      <c r="AU3029" s="66"/>
      <c r="AV3029" s="66"/>
      <c r="AX3029" s="66"/>
      <c r="AY3029" s="67" t="s">
        <v>17426</v>
      </c>
      <c r="BC3029" s="66"/>
      <c r="BE3029" s="66"/>
    </row>
    <row r="3030" spans="1:58">
      <c r="A3030" s="9" t="str">
        <f t="shared" si="147"/>
        <v>2026-01</v>
      </c>
      <c r="B3030" s="9" t="str">
        <f>_xlfn.XLOOKUP(I3030,过机服务商重量差!A:A,过机服务商重量差!G:G)</f>
        <v>风清扬</v>
      </c>
      <c r="C3030" s="9" t="str">
        <f>IF(N3030="FBA","主营产品",IF(N3030="专线","专线",LOOKUP(1,0/((G3030&gt;=提成标准!D:D)*(G3030&lt;提成标准!E:E)),提成标准!C:C)))</f>
        <v>快递大货</v>
      </c>
      <c r="D3030" s="9">
        <f t="shared" si="148"/>
        <v>27</v>
      </c>
      <c r="E3030" s="9">
        <f>_xlfn.XLOOKUP(C3030,提成标准!C:C,提成标准!H:H,"")</f>
        <v>0.1</v>
      </c>
      <c r="F3030" s="9">
        <f t="shared" si="149"/>
        <v>2.7</v>
      </c>
      <c r="G3030" s="9">
        <f>_xlfn.XLOOKUP(I3030,过机服务商重量差!A:A,过机服务商重量差!L:L)</f>
        <v>27</v>
      </c>
      <c r="H3030" s="9" t="str">
        <f ca="1">IFERROR(LOOKUP(1,0/((B3030=名单!B:B)*(VALUE(AY3030)&gt;=名单!E:E)*(VALUE(AY3030)&lt;=名单!G:G)*(AA3030="正常走货")),名单!H:H),"否")</f>
        <v>否</v>
      </c>
      <c r="I3030" s="64" t="s">
        <v>9115</v>
      </c>
      <c r="J3030" s="64" t="s">
        <v>36</v>
      </c>
      <c r="L3030" s="65" t="s">
        <v>9117</v>
      </c>
      <c r="N3030" s="64" t="s">
        <v>18</v>
      </c>
      <c r="O3030" s="66"/>
      <c r="P3030" s="66"/>
      <c r="T3030" s="66"/>
      <c r="U3030" s="65" t="s">
        <v>3182</v>
      </c>
      <c r="V3030" s="64" t="s">
        <v>15413</v>
      </c>
      <c r="W3030" s="66"/>
      <c r="Y3030" s="66"/>
      <c r="Z3030" s="66"/>
      <c r="AA3030" s="65" t="s">
        <v>14437</v>
      </c>
      <c r="AQ3030" s="64">
        <v>0</v>
      </c>
      <c r="AV3030" s="66"/>
      <c r="AX3030" s="66"/>
      <c r="AY3030" s="67" t="s">
        <v>17427</v>
      </c>
      <c r="BE3030" s="66"/>
    </row>
    <row r="3031" spans="1:58">
      <c r="A3031" s="9" t="str">
        <f t="shared" si="147"/>
        <v>2026-01</v>
      </c>
      <c r="B3031" s="9" t="str">
        <f>_xlfn.XLOOKUP(I3031,过机服务商重量差!A:A,过机服务商重量差!G:G)</f>
        <v>小旋风</v>
      </c>
      <c r="C3031" s="9" t="str">
        <f>IF(N3031="FBA","主营产品",IF(N3031="专线","专线",LOOKUP(1,0/((G3031&gt;=提成标准!D:D)*(G3031&lt;提成标准!E:E)),提成标准!C:C)))</f>
        <v>快递大货</v>
      </c>
      <c r="D3031" s="9">
        <f t="shared" si="148"/>
        <v>95</v>
      </c>
      <c r="E3031" s="9">
        <f>_xlfn.XLOOKUP(C3031,提成标准!C:C,提成标准!H:H,"")</f>
        <v>0.1</v>
      </c>
      <c r="F3031" s="9">
        <f t="shared" si="149"/>
        <v>9.5</v>
      </c>
      <c r="G3031" s="9">
        <f>_xlfn.XLOOKUP(I3031,过机服务商重量差!A:A,过机服务商重量差!L:L)</f>
        <v>95</v>
      </c>
      <c r="H3031" s="9" t="str">
        <f ca="1">IFERROR(LOOKUP(1,0/((B3031=名单!B:B)*(VALUE(AY3031)&gt;=名单!E:E)*(VALUE(AY3031)&lt;=名单!G:G)*(AA3031="正常走货")),名单!H:H),"否")</f>
        <v>否</v>
      </c>
      <c r="I3031" s="64" t="s">
        <v>9118</v>
      </c>
      <c r="J3031" s="64" t="s">
        <v>9120</v>
      </c>
      <c r="L3031" s="65" t="s">
        <v>85</v>
      </c>
      <c r="N3031" s="64" t="s">
        <v>18</v>
      </c>
      <c r="O3031" s="66"/>
      <c r="P3031" s="66"/>
      <c r="T3031" s="66"/>
      <c r="U3031" s="65" t="s">
        <v>90</v>
      </c>
      <c r="V3031" s="64" t="s">
        <v>14410</v>
      </c>
      <c r="W3031" s="66"/>
      <c r="Y3031" s="66"/>
      <c r="Z3031" s="66"/>
      <c r="AA3031" s="65" t="s">
        <v>14382</v>
      </c>
      <c r="AB3031" s="66"/>
      <c r="AQ3031" s="64">
        <v>351.5</v>
      </c>
      <c r="AV3031" s="66"/>
      <c r="AW3031" s="66"/>
      <c r="AX3031" s="66"/>
      <c r="AY3031" s="67" t="s">
        <v>17428</v>
      </c>
      <c r="BC3031" s="66"/>
      <c r="BE3031" s="66"/>
    </row>
    <row r="3032" spans="1:58">
      <c r="A3032" s="9" t="str">
        <f t="shared" si="147"/>
        <v>2026-01</v>
      </c>
      <c r="B3032" s="9" t="str">
        <f>_xlfn.XLOOKUP(I3032,过机服务商重量差!A:A,过机服务商重量差!G:G)</f>
        <v>无崖子</v>
      </c>
      <c r="C3032" s="9" t="str">
        <f>IF(N3032="FBA","主营产品",IF(N3032="专线","专线",LOOKUP(1,0/((G3032&gt;=提成标准!D:D)*(G3032&lt;提成标准!E:E)),提成标准!C:C)))</f>
        <v>快递小货</v>
      </c>
      <c r="D3032" s="9">
        <f t="shared" si="148"/>
        <v>1</v>
      </c>
      <c r="E3032" s="9">
        <f>_xlfn.XLOOKUP(C3032,提成标准!C:C,提成标准!H:H,"")</f>
        <v>2</v>
      </c>
      <c r="F3032" s="9">
        <f t="shared" si="149"/>
        <v>2</v>
      </c>
      <c r="G3032" s="9">
        <f>_xlfn.XLOOKUP(I3032,过机服务商重量差!A:A,过机服务商重量差!L:L)</f>
        <v>3.5</v>
      </c>
      <c r="H3032" s="9" t="str">
        <f ca="1">IFERROR(LOOKUP(1,0/((B3032=名单!B:B)*(VALUE(AY3032)&gt;=名单!E:E)*(VALUE(AY3032)&lt;=名单!G:G)*(AA3032="正常走货")),名单!H:H),"否")</f>
        <v>是</v>
      </c>
      <c r="I3032" s="64" t="s">
        <v>9121</v>
      </c>
      <c r="J3032" s="64" t="s">
        <v>9123</v>
      </c>
      <c r="L3032" s="65" t="s">
        <v>603</v>
      </c>
      <c r="N3032" s="64" t="s">
        <v>18</v>
      </c>
      <c r="O3032" s="66"/>
      <c r="P3032" s="66"/>
      <c r="T3032" s="66"/>
      <c r="U3032" s="65" t="s">
        <v>328</v>
      </c>
      <c r="V3032" s="65" t="s">
        <v>14385</v>
      </c>
      <c r="W3032" s="66"/>
      <c r="Y3032" s="66"/>
      <c r="Z3032" s="66"/>
      <c r="AA3032" s="65" t="s">
        <v>14382</v>
      </c>
      <c r="AQ3032" s="64">
        <v>143.1</v>
      </c>
      <c r="AU3032" s="66"/>
      <c r="AV3032" s="66"/>
      <c r="AW3032" s="66"/>
      <c r="AX3032" s="66"/>
      <c r="AY3032" s="67" t="s">
        <v>17429</v>
      </c>
      <c r="BE3032" s="66"/>
    </row>
    <row r="3033" spans="1:58">
      <c r="A3033" s="9" t="str">
        <f t="shared" si="147"/>
        <v>2026-01</v>
      </c>
      <c r="B3033" s="9" t="str">
        <f>_xlfn.XLOOKUP(I3033,过机服务商重量差!A:A,过机服务商重量差!G:G)</f>
        <v>风清扬</v>
      </c>
      <c r="C3033" s="9" t="str">
        <f>IF(N3033="FBA","主营产品",IF(N3033="专线","专线",LOOKUP(1,0/((G3033&gt;=提成标准!D:D)*(G3033&lt;提成标准!E:E)),提成标准!C:C)))</f>
        <v>快递大货</v>
      </c>
      <c r="D3033" s="9">
        <f t="shared" si="148"/>
        <v>415</v>
      </c>
      <c r="E3033" s="9">
        <f>_xlfn.XLOOKUP(C3033,提成标准!C:C,提成标准!H:H,"")</f>
        <v>0.1</v>
      </c>
      <c r="F3033" s="9">
        <f t="shared" si="149"/>
        <v>41.5</v>
      </c>
      <c r="G3033" s="9">
        <f>_xlfn.XLOOKUP(I3033,过机服务商重量差!A:A,过机服务商重量差!L:L)</f>
        <v>415</v>
      </c>
      <c r="H3033" s="9" t="str">
        <f ca="1">IFERROR(LOOKUP(1,0/((B3033=名单!B:B)*(VALUE(AY3033)&gt;=名单!E:E)*(VALUE(AY3033)&lt;=名单!G:G)*(AA3033="正常走货")),名单!H:H),"否")</f>
        <v>否</v>
      </c>
      <c r="I3033" s="64" t="s">
        <v>9124</v>
      </c>
      <c r="J3033" s="64" t="s">
        <v>9126</v>
      </c>
      <c r="L3033" s="65" t="s">
        <v>1725</v>
      </c>
      <c r="N3033" s="64" t="s">
        <v>18</v>
      </c>
      <c r="O3033" s="66"/>
      <c r="P3033" s="66"/>
      <c r="T3033" s="66"/>
      <c r="U3033" s="65" t="s">
        <v>199</v>
      </c>
      <c r="V3033" s="64" t="s">
        <v>14442</v>
      </c>
      <c r="W3033" s="66"/>
      <c r="Y3033" s="66"/>
      <c r="Z3033" s="66"/>
      <c r="AA3033" s="65" t="s">
        <v>14382</v>
      </c>
      <c r="AQ3033" s="64">
        <v>0</v>
      </c>
      <c r="AU3033" s="66"/>
      <c r="AV3033" s="66"/>
      <c r="AW3033" s="66"/>
      <c r="AX3033" s="66"/>
      <c r="AY3033" s="67" t="s">
        <v>17430</v>
      </c>
      <c r="BE3033" s="66"/>
      <c r="BF3033" s="66"/>
    </row>
    <row r="3034" spans="1:58">
      <c r="A3034" s="9" t="str">
        <f t="shared" si="147"/>
        <v>2026-01</v>
      </c>
      <c r="B3034" s="18" t="str">
        <f>_xlfn.XLOOKUP(I3034,过机服务商重量差!A:A,过机服务商重量差!G:G)</f>
        <v>玉麒麟</v>
      </c>
      <c r="C3034" s="9" t="str">
        <f>IF(N3034="FBA","主营产品",IF(N3034="专线","专线",LOOKUP(1,0/((G3034&gt;=提成标准!D:D)*(G3034&lt;提成标准!E:E)),提成标准!C:C)))</f>
        <v>快递小货</v>
      </c>
      <c r="D3034" s="9">
        <f t="shared" si="148"/>
        <v>1</v>
      </c>
      <c r="E3034" s="9">
        <f>_xlfn.XLOOKUP(C3034,提成标准!C:C,提成标准!H:H,"")</f>
        <v>2</v>
      </c>
      <c r="F3034" s="9">
        <f t="shared" si="149"/>
        <v>2</v>
      </c>
      <c r="G3034" s="9">
        <f>_xlfn.XLOOKUP(I3034,过机服务商重量差!A:A,过机服务商重量差!L:L)</f>
        <v>3</v>
      </c>
      <c r="H3034" s="9" t="str">
        <f ca="1">IFERROR(LOOKUP(1,0/((B3034=名单!B:B)*(VALUE(AY3034)&gt;=名单!E:E)*(VALUE(AY3034)&lt;=名单!G:G)*(AA3034="正常走货")),名单!H:H),"否")</f>
        <v>否</v>
      </c>
      <c r="I3034" s="64" t="s">
        <v>9127</v>
      </c>
      <c r="J3034" s="64" t="s">
        <v>9129</v>
      </c>
      <c r="L3034" s="65" t="s">
        <v>17</v>
      </c>
      <c r="N3034" s="64" t="s">
        <v>18</v>
      </c>
      <c r="O3034" s="66"/>
      <c r="P3034" s="66"/>
      <c r="T3034" s="66"/>
      <c r="U3034" s="65" t="s">
        <v>90</v>
      </c>
      <c r="V3034" s="64" t="s">
        <v>14410</v>
      </c>
      <c r="W3034" s="66"/>
      <c r="Y3034" s="66"/>
      <c r="Z3034" s="66"/>
      <c r="AA3034" s="65" t="s">
        <v>14382</v>
      </c>
      <c r="AQ3034" s="64">
        <v>56</v>
      </c>
      <c r="AU3034" s="66"/>
      <c r="AV3034" s="66"/>
      <c r="AW3034" s="66"/>
      <c r="AX3034" s="66"/>
      <c r="AY3034" s="67" t="s">
        <v>17431</v>
      </c>
      <c r="BE3034" s="66"/>
      <c r="BF3034" s="66"/>
    </row>
    <row r="3035" spans="1:58">
      <c r="A3035" s="9" t="str">
        <f t="shared" si="147"/>
        <v>2026-01</v>
      </c>
      <c r="B3035" s="9" t="str">
        <f>_xlfn.XLOOKUP(I3035,过机服务商重量差!A:A,过机服务商重量差!G:G)</f>
        <v>玉麒麟</v>
      </c>
      <c r="C3035" s="9" t="str">
        <f>IF(N3035="FBA","主营产品",IF(N3035="专线","专线",LOOKUP(1,0/((G3035&gt;=提成标准!D:D)*(G3035&lt;提成标准!E:E)),提成标准!C:C)))</f>
        <v>快递小货</v>
      </c>
      <c r="D3035" s="9">
        <f t="shared" si="148"/>
        <v>1</v>
      </c>
      <c r="E3035" s="9">
        <f>_xlfn.XLOOKUP(C3035,提成标准!C:C,提成标准!H:H,"")</f>
        <v>2</v>
      </c>
      <c r="F3035" s="9">
        <f t="shared" si="149"/>
        <v>2</v>
      </c>
      <c r="G3035" s="9">
        <f>_xlfn.XLOOKUP(I3035,过机服务商重量差!A:A,过机服务商重量差!L:L)</f>
        <v>0.5</v>
      </c>
      <c r="H3035" s="9" t="str">
        <f ca="1">IFERROR(LOOKUP(1,0/((B3035=名单!B:B)*(VALUE(AY3035)&gt;=名单!E:E)*(VALUE(AY3035)&lt;=名单!G:G)*(AA3035="正常走货")),名单!H:H),"否")</f>
        <v>否</v>
      </c>
      <c r="I3035" s="64" t="s">
        <v>9130</v>
      </c>
      <c r="J3035" s="64" t="s">
        <v>9132</v>
      </c>
      <c r="L3035" s="65" t="s">
        <v>17</v>
      </c>
      <c r="N3035" s="64" t="s">
        <v>18</v>
      </c>
      <c r="O3035" s="66"/>
      <c r="P3035" s="66"/>
      <c r="T3035" s="66"/>
      <c r="U3035" s="65" t="s">
        <v>215</v>
      </c>
      <c r="V3035" s="65" t="s">
        <v>14381</v>
      </c>
      <c r="W3035" s="66"/>
      <c r="Y3035" s="66"/>
      <c r="Z3035" s="66"/>
      <c r="AA3035" s="65" t="s">
        <v>14382</v>
      </c>
      <c r="AQ3035" s="64">
        <v>32.07</v>
      </c>
      <c r="AV3035" s="66"/>
      <c r="AX3035" s="66"/>
      <c r="AY3035" s="67" t="s">
        <v>17432</v>
      </c>
      <c r="BC3035" s="66"/>
      <c r="BE3035" s="66"/>
    </row>
    <row r="3036" spans="1:58">
      <c r="A3036" s="9" t="str">
        <f t="shared" si="147"/>
        <v>2026-01</v>
      </c>
      <c r="B3036" s="9" t="str">
        <f>_xlfn.XLOOKUP(I3036,过机服务商重量差!A:A,过机服务商重量差!G:G)</f>
        <v>玉麒麟</v>
      </c>
      <c r="C3036" s="9" t="str">
        <f>IF(N3036="FBA","主营产品",IF(N3036="专线","专线",LOOKUP(1,0/((G3036&gt;=提成标准!D:D)*(G3036&lt;提成标准!E:E)),提成标准!C:C)))</f>
        <v>快递小货</v>
      </c>
      <c r="D3036" s="9">
        <f t="shared" si="148"/>
        <v>1</v>
      </c>
      <c r="E3036" s="9">
        <f>_xlfn.XLOOKUP(C3036,提成标准!C:C,提成标准!H:H,"")</f>
        <v>2</v>
      </c>
      <c r="F3036" s="9">
        <f t="shared" si="149"/>
        <v>2</v>
      </c>
      <c r="G3036" s="9">
        <f>_xlfn.XLOOKUP(I3036,过机服务商重量差!A:A,过机服务商重量差!L:L)</f>
        <v>1</v>
      </c>
      <c r="H3036" s="9" t="str">
        <f ca="1">IFERROR(LOOKUP(1,0/((B3036=名单!B:B)*(VALUE(AY3036)&gt;=名单!E:E)*(VALUE(AY3036)&lt;=名单!G:G)*(AA3036="正常走货")),名单!H:H),"否")</f>
        <v>否</v>
      </c>
      <c r="I3036" s="64" t="s">
        <v>9133</v>
      </c>
      <c r="J3036" s="64" t="s">
        <v>9135</v>
      </c>
      <c r="L3036" s="64" t="s">
        <v>17</v>
      </c>
      <c r="N3036" s="64" t="s">
        <v>18</v>
      </c>
      <c r="O3036" s="66"/>
      <c r="P3036" s="66"/>
      <c r="T3036" s="66"/>
      <c r="U3036" s="65" t="s">
        <v>152</v>
      </c>
      <c r="V3036" s="65" t="s">
        <v>14385</v>
      </c>
      <c r="W3036" s="66"/>
      <c r="Y3036" s="66"/>
      <c r="Z3036" s="66"/>
      <c r="AA3036" s="65" t="s">
        <v>14382</v>
      </c>
      <c r="AQ3036" s="64">
        <v>32.5</v>
      </c>
      <c r="AU3036" s="66"/>
      <c r="AV3036" s="66"/>
      <c r="AX3036" s="66"/>
      <c r="AY3036" s="67" t="s">
        <v>17433</v>
      </c>
      <c r="BE3036" s="66"/>
    </row>
    <row r="3037" spans="1:58">
      <c r="A3037" s="9" t="str">
        <f t="shared" si="147"/>
        <v>2026-01</v>
      </c>
      <c r="B3037" s="18" t="str">
        <f>_xlfn.XLOOKUP(I3037,过机服务商重量差!A:A,过机服务商重量差!G:G)</f>
        <v>玉麒麟</v>
      </c>
      <c r="C3037" s="9" t="str">
        <f>IF(N3037="FBA","主营产品",IF(N3037="专线","专线",LOOKUP(1,0/((G3037&gt;=提成标准!D:D)*(G3037&lt;提成标准!E:E)),提成标准!C:C)))</f>
        <v>快递大货</v>
      </c>
      <c r="D3037" s="9">
        <f t="shared" si="148"/>
        <v>22</v>
      </c>
      <c r="E3037" s="9">
        <f>_xlfn.XLOOKUP(C3037,提成标准!C:C,提成标准!H:H,"")</f>
        <v>0.1</v>
      </c>
      <c r="F3037" s="9">
        <f t="shared" si="149"/>
        <v>2.2</v>
      </c>
      <c r="G3037" s="9">
        <f>_xlfn.XLOOKUP(I3037,过机服务商重量差!A:A,过机服务商重量差!L:L)</f>
        <v>22</v>
      </c>
      <c r="H3037" s="9" t="str">
        <f ca="1">IFERROR(LOOKUP(1,0/((B3037=名单!B:B)*(VALUE(AY3037)&gt;=名单!E:E)*(VALUE(AY3037)&lt;=名单!G:G)*(AA3037="正常走货")),名单!H:H),"否")</f>
        <v>否</v>
      </c>
      <c r="I3037" s="64" t="s">
        <v>9136</v>
      </c>
      <c r="J3037" s="64" t="s">
        <v>9138</v>
      </c>
      <c r="L3037" s="65" t="s">
        <v>24</v>
      </c>
      <c r="N3037" s="64" t="s">
        <v>18</v>
      </c>
      <c r="O3037" s="66"/>
      <c r="P3037" s="66"/>
      <c r="T3037" s="66"/>
      <c r="U3037" s="65" t="s">
        <v>211</v>
      </c>
      <c r="V3037" s="65" t="s">
        <v>14410</v>
      </c>
      <c r="W3037" s="66"/>
      <c r="Y3037" s="66"/>
      <c r="Z3037" s="66"/>
      <c r="AA3037" s="65" t="s">
        <v>14382</v>
      </c>
      <c r="AQ3037" s="64">
        <v>209.6</v>
      </c>
      <c r="AV3037" s="66"/>
      <c r="AX3037" s="66"/>
      <c r="AY3037" s="67" t="s">
        <v>17434</v>
      </c>
      <c r="BC3037" s="66"/>
      <c r="BE3037" s="66"/>
    </row>
    <row r="3038" spans="1:58">
      <c r="A3038" s="9" t="str">
        <f t="shared" si="147"/>
        <v>2026-01</v>
      </c>
      <c r="B3038" s="9" t="str">
        <f>_xlfn.XLOOKUP(I3038,过机服务商重量差!A:A,过机服务商重量差!G:G)</f>
        <v>无崖子</v>
      </c>
      <c r="C3038" s="9" t="str">
        <f>IF(N3038="FBA","主营产品",IF(N3038="专线","专线",LOOKUP(1,0/((G3038&gt;=提成标准!D:D)*(G3038&lt;提成标准!E:E)),提成标准!C:C)))</f>
        <v>快递小货</v>
      </c>
      <c r="D3038" s="9">
        <f t="shared" si="148"/>
        <v>1</v>
      </c>
      <c r="E3038" s="9">
        <f>_xlfn.XLOOKUP(C3038,提成标准!C:C,提成标准!H:H,"")</f>
        <v>2</v>
      </c>
      <c r="F3038" s="9">
        <f t="shared" si="149"/>
        <v>2</v>
      </c>
      <c r="G3038" s="9">
        <f>_xlfn.XLOOKUP(I3038,过机服务商重量差!A:A,过机服务商重量差!L:L)</f>
        <v>5</v>
      </c>
      <c r="H3038" s="9" t="str">
        <f ca="1">IFERROR(LOOKUP(1,0/((B3038=名单!B:B)*(VALUE(AY3038)&gt;=名单!E:E)*(VALUE(AY3038)&lt;=名单!G:G)*(AA3038="正常走货")),名单!H:H),"否")</f>
        <v>是</v>
      </c>
      <c r="I3038" s="64" t="s">
        <v>9139</v>
      </c>
      <c r="J3038" s="64" t="s">
        <v>9141</v>
      </c>
      <c r="L3038" s="65" t="s">
        <v>3253</v>
      </c>
      <c r="N3038" s="64" t="s">
        <v>18</v>
      </c>
      <c r="O3038" s="66"/>
      <c r="P3038" s="66"/>
      <c r="T3038" s="66"/>
      <c r="U3038" s="65" t="s">
        <v>337</v>
      </c>
      <c r="V3038" s="64" t="s">
        <v>14381</v>
      </c>
      <c r="W3038" s="66"/>
      <c r="Y3038" s="66"/>
      <c r="Z3038" s="66"/>
      <c r="AA3038" s="65" t="s">
        <v>14382</v>
      </c>
      <c r="AQ3038" s="64">
        <v>0</v>
      </c>
      <c r="AU3038" s="66"/>
      <c r="AV3038" s="66"/>
      <c r="AW3038" s="66"/>
      <c r="AX3038" s="66"/>
      <c r="AY3038" s="67" t="s">
        <v>17435</v>
      </c>
      <c r="BE3038" s="66"/>
    </row>
    <row r="3039" spans="1:58">
      <c r="A3039" s="9" t="str">
        <f t="shared" si="147"/>
        <v>2026-01</v>
      </c>
      <c r="B3039" s="9" t="str">
        <f>_xlfn.XLOOKUP(I3039,过机服务商重量差!A:A,过机服务商重量差!G:G)</f>
        <v>无崖子</v>
      </c>
      <c r="C3039" s="9" t="str">
        <f>IF(N3039="FBA","主营产品",IF(N3039="专线","专线",LOOKUP(1,0/((G3039&gt;=提成标准!D:D)*(G3039&lt;提成标准!E:E)),提成标准!C:C)))</f>
        <v>快递小货</v>
      </c>
      <c r="D3039" s="9">
        <f t="shared" si="148"/>
        <v>1</v>
      </c>
      <c r="E3039" s="9">
        <f>_xlfn.XLOOKUP(C3039,提成标准!C:C,提成标准!H:H,"")</f>
        <v>2</v>
      </c>
      <c r="F3039" s="9">
        <f t="shared" si="149"/>
        <v>2</v>
      </c>
      <c r="G3039" s="9">
        <f>_xlfn.XLOOKUP(I3039,过机服务商重量差!A:A,过机服务商重量差!L:L)</f>
        <v>15</v>
      </c>
      <c r="H3039" s="9" t="str">
        <f ca="1">IFERROR(LOOKUP(1,0/((B3039=名单!B:B)*(VALUE(AY3039)&gt;=名单!E:E)*(VALUE(AY3039)&lt;=名单!G:G)*(AA3039="正常走货")),名单!H:H),"否")</f>
        <v>是</v>
      </c>
      <c r="I3039" s="64" t="s">
        <v>9142</v>
      </c>
      <c r="J3039" s="64" t="s">
        <v>9144</v>
      </c>
      <c r="L3039" s="64" t="s">
        <v>539</v>
      </c>
      <c r="N3039" s="65" t="s">
        <v>18</v>
      </c>
      <c r="O3039" s="66"/>
      <c r="P3039" s="66"/>
      <c r="T3039" s="66"/>
      <c r="U3039" s="65" t="s">
        <v>145</v>
      </c>
      <c r="V3039" s="65" t="s">
        <v>14410</v>
      </c>
      <c r="W3039" s="66"/>
      <c r="Y3039" s="66"/>
      <c r="Z3039" s="66"/>
      <c r="AA3039" s="65" t="s">
        <v>14382</v>
      </c>
      <c r="AQ3039" s="64">
        <v>109.34</v>
      </c>
      <c r="AU3039" s="66"/>
      <c r="AV3039" s="66"/>
      <c r="AX3039" s="66"/>
      <c r="AY3039" s="67" t="s">
        <v>17436</v>
      </c>
      <c r="BE3039" s="66"/>
    </row>
    <row r="3040" spans="1:58">
      <c r="A3040" s="9" t="str">
        <f t="shared" si="147"/>
        <v>2026-01</v>
      </c>
      <c r="B3040" s="9" t="str">
        <f>_xlfn.XLOOKUP(I3040,过机服务商重量差!A:A,过机服务商重量差!G:G)</f>
        <v>玉麒麟</v>
      </c>
      <c r="C3040" s="9" t="str">
        <f>IF(N3040="FBA","主营产品",IF(N3040="专线","专线",LOOKUP(1,0/((G3040&gt;=提成标准!D:D)*(G3040&lt;提成标准!E:E)),提成标准!C:C)))</f>
        <v>快递小货</v>
      </c>
      <c r="D3040" s="9">
        <f t="shared" si="148"/>
        <v>1</v>
      </c>
      <c r="E3040" s="9">
        <f>_xlfn.XLOOKUP(C3040,提成标准!C:C,提成标准!H:H,"")</f>
        <v>2</v>
      </c>
      <c r="F3040" s="9">
        <f t="shared" si="149"/>
        <v>2</v>
      </c>
      <c r="G3040" s="9">
        <f>_xlfn.XLOOKUP(I3040,过机服务商重量差!A:A,过机服务商重量差!L:L)</f>
        <v>6</v>
      </c>
      <c r="H3040" s="9" t="str">
        <f ca="1">IFERROR(LOOKUP(1,0/((B3040=名单!B:B)*(VALUE(AY3040)&gt;=名单!E:E)*(VALUE(AY3040)&lt;=名单!G:G)*(AA3040="正常走货")),名单!H:H),"否")</f>
        <v>否</v>
      </c>
      <c r="I3040" s="64" t="s">
        <v>9145</v>
      </c>
      <c r="J3040" s="64" t="s">
        <v>9147</v>
      </c>
      <c r="L3040" s="65" t="s">
        <v>17</v>
      </c>
      <c r="N3040" s="64" t="s">
        <v>18</v>
      </c>
      <c r="O3040" s="66"/>
      <c r="P3040" s="66"/>
      <c r="T3040" s="66"/>
      <c r="U3040" s="65" t="s">
        <v>152</v>
      </c>
      <c r="V3040" s="64" t="s">
        <v>14385</v>
      </c>
      <c r="W3040" s="66"/>
      <c r="Y3040" s="66"/>
      <c r="Z3040" s="66"/>
      <c r="AA3040" s="65" t="s">
        <v>14382</v>
      </c>
      <c r="AQ3040" s="64">
        <v>93.46</v>
      </c>
      <c r="AV3040" s="66"/>
      <c r="AX3040" s="66"/>
      <c r="AY3040" s="67" t="s">
        <v>17437</v>
      </c>
      <c r="BC3040" s="66"/>
      <c r="BE3040" s="66"/>
      <c r="BF3040" s="66"/>
    </row>
    <row r="3041" spans="1:58">
      <c r="A3041" s="9" t="str">
        <f t="shared" si="147"/>
        <v>2026-01</v>
      </c>
      <c r="B3041" s="9" t="str">
        <f>_xlfn.XLOOKUP(I3041,过机服务商重量差!A:A,过机服务商重量差!G:G)</f>
        <v>小旋风</v>
      </c>
      <c r="C3041" s="9" t="str">
        <f>IF(N3041="FBA","主营产品",IF(N3041="专线","专线",LOOKUP(1,0/((G3041&gt;=提成标准!D:D)*(G3041&lt;提成标准!E:E)),提成标准!C:C)))</f>
        <v>快递大货</v>
      </c>
      <c r="D3041" s="9">
        <f t="shared" si="148"/>
        <v>43</v>
      </c>
      <c r="E3041" s="9">
        <f>_xlfn.XLOOKUP(C3041,提成标准!C:C,提成标准!H:H,"")</f>
        <v>0.1</v>
      </c>
      <c r="F3041" s="9">
        <f t="shared" si="149"/>
        <v>4.3</v>
      </c>
      <c r="G3041" s="9">
        <f>_xlfn.XLOOKUP(I3041,过机服务商重量差!A:A,过机服务商重量差!L:L)</f>
        <v>43</v>
      </c>
      <c r="H3041" s="9" t="str">
        <f ca="1">IFERROR(LOOKUP(1,0/((B3041=名单!B:B)*(VALUE(AY3041)&gt;=名单!E:E)*(VALUE(AY3041)&lt;=名单!G:G)*(AA3041="正常走货")),名单!H:H),"否")</f>
        <v>否</v>
      </c>
      <c r="I3041" s="64" t="s">
        <v>9148</v>
      </c>
      <c r="J3041" s="64" t="s">
        <v>9150</v>
      </c>
      <c r="L3041" s="65" t="s">
        <v>85</v>
      </c>
      <c r="N3041" s="64" t="s">
        <v>18</v>
      </c>
      <c r="O3041" s="66"/>
      <c r="P3041" s="66"/>
      <c r="T3041" s="66"/>
      <c r="U3041" s="65" t="s">
        <v>90</v>
      </c>
      <c r="V3041" s="65" t="s">
        <v>14410</v>
      </c>
      <c r="W3041" s="66"/>
      <c r="Y3041" s="66"/>
      <c r="Z3041" s="66"/>
      <c r="AA3041" s="65" t="s">
        <v>14382</v>
      </c>
      <c r="AQ3041" s="64">
        <v>159.1</v>
      </c>
      <c r="AV3041" s="66"/>
      <c r="AX3041" s="66"/>
      <c r="AY3041" s="67" t="s">
        <v>17438</v>
      </c>
      <c r="BC3041" s="66"/>
      <c r="BE3041" s="66"/>
    </row>
    <row r="3042" spans="1:58">
      <c r="A3042" s="9" t="str">
        <f t="shared" si="147"/>
        <v>2026-01</v>
      </c>
      <c r="B3042" s="9" t="str">
        <f>_xlfn.XLOOKUP(I3042,过机服务商重量差!A:A,过机服务商重量差!G:G)</f>
        <v>玉麒麟</v>
      </c>
      <c r="C3042" s="9" t="str">
        <f>IF(N3042="FBA","主营产品",IF(N3042="专线","专线",LOOKUP(1,0/((G3042&gt;=提成标准!D:D)*(G3042&lt;提成标准!E:E)),提成标准!C:C)))</f>
        <v>快递大货</v>
      </c>
      <c r="D3042" s="9">
        <f t="shared" si="148"/>
        <v>30</v>
      </c>
      <c r="E3042" s="9">
        <f>_xlfn.XLOOKUP(C3042,提成标准!C:C,提成标准!H:H,"")</f>
        <v>0.1</v>
      </c>
      <c r="F3042" s="9">
        <f t="shared" si="149"/>
        <v>3</v>
      </c>
      <c r="G3042" s="9">
        <f>_xlfn.XLOOKUP(I3042,过机服务商重量差!A:A,过机服务商重量差!L:L)</f>
        <v>30</v>
      </c>
      <c r="H3042" s="9" t="str">
        <f ca="1">IFERROR(LOOKUP(1,0/((B3042=名单!B:B)*(VALUE(AY3042)&gt;=名单!E:E)*(VALUE(AY3042)&lt;=名单!G:G)*(AA3042="正常走货")),名单!H:H),"否")</f>
        <v>否</v>
      </c>
      <c r="I3042" s="64" t="s">
        <v>9151</v>
      </c>
      <c r="J3042" s="64" t="s">
        <v>9153</v>
      </c>
      <c r="L3042" s="65" t="s">
        <v>24</v>
      </c>
      <c r="N3042" s="64" t="s">
        <v>18</v>
      </c>
      <c r="O3042" s="66"/>
      <c r="P3042" s="66"/>
      <c r="T3042" s="66"/>
      <c r="U3042" s="65" t="s">
        <v>130</v>
      </c>
      <c r="V3042" s="65" t="s">
        <v>14422</v>
      </c>
      <c r="W3042" s="66"/>
      <c r="Y3042" s="66"/>
      <c r="Z3042" s="66"/>
      <c r="AA3042" s="65" t="s">
        <v>14382</v>
      </c>
      <c r="AQ3042" s="64">
        <v>110.6</v>
      </c>
      <c r="AV3042" s="66"/>
      <c r="AW3042" s="66"/>
      <c r="AX3042" s="66"/>
      <c r="AY3042" s="67" t="s">
        <v>17439</v>
      </c>
      <c r="BC3042" s="66"/>
      <c r="BE3042" s="66"/>
    </row>
    <row r="3043" spans="1:58">
      <c r="A3043" s="9" t="str">
        <f t="shared" si="147"/>
        <v>2026-01</v>
      </c>
      <c r="B3043" s="9" t="str">
        <f>_xlfn.XLOOKUP(I3043,过机服务商重量差!A:A,过机服务商重量差!G:G)</f>
        <v>帅时莹</v>
      </c>
      <c r="C3043" s="9" t="str">
        <f>IF(N3043="FBA","主营产品",IF(N3043="专线","专线",LOOKUP(1,0/((G3043&gt;=提成标准!D:D)*(G3043&lt;提成标准!E:E)),提成标准!C:C)))</f>
        <v>快递大货</v>
      </c>
      <c r="D3043" s="9">
        <f t="shared" si="148"/>
        <v>44</v>
      </c>
      <c r="E3043" s="9">
        <f>_xlfn.XLOOKUP(C3043,提成标准!C:C,提成标准!H:H,"")</f>
        <v>0.1</v>
      </c>
      <c r="F3043" s="9">
        <f t="shared" si="149"/>
        <v>4.4</v>
      </c>
      <c r="G3043" s="9">
        <f>_xlfn.XLOOKUP(I3043,过机服务商重量差!A:A,过机服务商重量差!L:L)</f>
        <v>44</v>
      </c>
      <c r="H3043" s="9" t="str">
        <f ca="1">IFERROR(LOOKUP(1,0/((B3043=名单!B:B)*(VALUE(AY3043)&gt;=名单!E:E)*(VALUE(AY3043)&lt;=名单!G:G)*(AA3043="正常走货")),名单!H:H),"否")</f>
        <v>否</v>
      </c>
      <c r="I3043" s="64" t="s">
        <v>9154</v>
      </c>
      <c r="J3043" s="64" t="s">
        <v>36</v>
      </c>
      <c r="L3043" s="65" t="s">
        <v>1452</v>
      </c>
      <c r="N3043" s="64" t="s">
        <v>18</v>
      </c>
      <c r="O3043" s="66"/>
      <c r="P3043" s="66"/>
      <c r="T3043" s="66"/>
      <c r="U3043" s="65" t="s">
        <v>130</v>
      </c>
      <c r="V3043" s="65" t="s">
        <v>14422</v>
      </c>
      <c r="W3043" s="66"/>
      <c r="Y3043" s="66"/>
      <c r="Z3043" s="66"/>
      <c r="AA3043" s="65" t="s">
        <v>14437</v>
      </c>
      <c r="AQ3043" s="64">
        <v>0</v>
      </c>
      <c r="AV3043" s="66"/>
      <c r="AX3043" s="66"/>
      <c r="AY3043" s="67" t="s">
        <v>17440</v>
      </c>
      <c r="BC3043" s="66"/>
      <c r="BE3043" s="66"/>
    </row>
    <row r="3044" spans="1:58">
      <c r="A3044" s="9" t="str">
        <f t="shared" si="147"/>
        <v>2026-01</v>
      </c>
      <c r="B3044" s="18" t="str">
        <f>_xlfn.XLOOKUP(I3044,过机服务商重量差!A:A,过机服务商重量差!G:G)</f>
        <v>玉麒麟</v>
      </c>
      <c r="C3044" s="9" t="str">
        <f>IF(N3044="FBA","主营产品",IF(N3044="专线","专线",LOOKUP(1,0/((G3044&gt;=提成标准!D:D)*(G3044&lt;提成标准!E:E)),提成标准!C:C)))</f>
        <v>快递大货</v>
      </c>
      <c r="D3044" s="9">
        <f t="shared" si="148"/>
        <v>69</v>
      </c>
      <c r="E3044" s="9">
        <f>_xlfn.XLOOKUP(C3044,提成标准!C:C,提成标准!H:H,"")</f>
        <v>0.1</v>
      </c>
      <c r="F3044" s="9">
        <f t="shared" si="149"/>
        <v>6.9</v>
      </c>
      <c r="G3044" s="9">
        <f>_xlfn.XLOOKUP(I3044,过机服务商重量差!A:A,过机服务商重量差!L:L)</f>
        <v>69</v>
      </c>
      <c r="H3044" s="9" t="str">
        <f ca="1">IFERROR(LOOKUP(1,0/((B3044=名单!B:B)*(VALUE(AY3044)&gt;=名单!E:E)*(VALUE(AY3044)&lt;=名单!G:G)*(AA3044="正常走货")),名单!H:H),"否")</f>
        <v>否</v>
      </c>
      <c r="I3044" s="64" t="s">
        <v>9156</v>
      </c>
      <c r="J3044" s="64" t="s">
        <v>9158</v>
      </c>
      <c r="L3044" s="65" t="s">
        <v>24</v>
      </c>
      <c r="N3044" s="64" t="s">
        <v>18</v>
      </c>
      <c r="O3044" s="66"/>
      <c r="P3044" s="66"/>
      <c r="T3044" s="66"/>
      <c r="U3044" s="65" t="s">
        <v>130</v>
      </c>
      <c r="V3044" s="65" t="s">
        <v>14422</v>
      </c>
      <c r="W3044" s="66"/>
      <c r="Y3044" s="66"/>
      <c r="Z3044" s="66"/>
      <c r="AA3044" s="65" t="s">
        <v>14382</v>
      </c>
      <c r="AQ3044" s="64">
        <v>203.6</v>
      </c>
      <c r="AV3044" s="66"/>
      <c r="AX3044" s="66"/>
      <c r="AY3044" s="67" t="s">
        <v>17441</v>
      </c>
      <c r="BE3044" s="66"/>
    </row>
    <row r="3045" spans="1:58">
      <c r="A3045" s="9" t="str">
        <f t="shared" si="147"/>
        <v>2026-01</v>
      </c>
      <c r="B3045" s="18" t="str">
        <f>_xlfn.XLOOKUP(I3045,过机服务商重量差!A:A,过机服务商重量差!G:G)</f>
        <v>无崖子</v>
      </c>
      <c r="C3045" s="9" t="str">
        <f>IF(N3045="FBA","主营产品",IF(N3045="专线","专线",LOOKUP(1,0/((G3045&gt;=提成标准!D:D)*(G3045&lt;提成标准!E:E)),提成标准!C:C)))</f>
        <v>快递小货</v>
      </c>
      <c r="D3045" s="9">
        <f t="shared" si="148"/>
        <v>1</v>
      </c>
      <c r="E3045" s="9">
        <f>_xlfn.XLOOKUP(C3045,提成标准!C:C,提成标准!H:H,"")</f>
        <v>2</v>
      </c>
      <c r="F3045" s="9">
        <f t="shared" si="149"/>
        <v>2</v>
      </c>
      <c r="G3045" s="9">
        <f>_xlfn.XLOOKUP(I3045,过机服务商重量差!A:A,过机服务商重量差!L:L)</f>
        <v>7.4</v>
      </c>
      <c r="H3045" s="9" t="str">
        <f ca="1">IFERROR(LOOKUP(1,0/((B3045=名单!B:B)*(VALUE(AY3045)&gt;=名单!E:E)*(VALUE(AY3045)&lt;=名单!G:G)*(AA3045="正常走货")),名单!H:H),"否")</f>
        <v>是</v>
      </c>
      <c r="I3045" s="64" t="s">
        <v>9159</v>
      </c>
      <c r="J3045" s="64" t="s">
        <v>9161</v>
      </c>
      <c r="L3045" s="65" t="s">
        <v>128</v>
      </c>
      <c r="N3045" s="64" t="s">
        <v>18</v>
      </c>
      <c r="O3045" s="66"/>
      <c r="P3045" s="66"/>
      <c r="T3045" s="66"/>
      <c r="U3045" s="65" t="s">
        <v>130</v>
      </c>
      <c r="V3045" s="65" t="s">
        <v>14422</v>
      </c>
      <c r="W3045" s="66"/>
      <c r="Y3045" s="66"/>
      <c r="Z3045" s="66"/>
      <c r="AA3045" s="65" t="s">
        <v>14382</v>
      </c>
      <c r="AQ3045" s="64">
        <v>54.36</v>
      </c>
      <c r="AU3045" s="66"/>
      <c r="AV3045" s="66"/>
      <c r="AW3045" s="66"/>
      <c r="AX3045" s="66"/>
      <c r="AY3045" s="67" t="s">
        <v>17442</v>
      </c>
      <c r="BE3045" s="66"/>
    </row>
    <row r="3046" spans="1:58">
      <c r="A3046" s="9" t="str">
        <f t="shared" si="147"/>
        <v>2026-01</v>
      </c>
      <c r="B3046" s="18" t="str">
        <f>_xlfn.XLOOKUP(I3046,过机服务商重量差!A:A,过机服务商重量差!G:G)</f>
        <v>玉麒麟</v>
      </c>
      <c r="C3046" s="9" t="str">
        <f>IF(N3046="FBA","主营产品",IF(N3046="专线","专线",LOOKUP(1,0/((G3046&gt;=提成标准!D:D)*(G3046&lt;提成标准!E:E)),提成标准!C:C)))</f>
        <v>快递小货</v>
      </c>
      <c r="D3046" s="9">
        <f t="shared" si="148"/>
        <v>1</v>
      </c>
      <c r="E3046" s="9">
        <f>_xlfn.XLOOKUP(C3046,提成标准!C:C,提成标准!H:H,"")</f>
        <v>2</v>
      </c>
      <c r="F3046" s="9">
        <f t="shared" si="149"/>
        <v>2</v>
      </c>
      <c r="G3046" s="9">
        <f>_xlfn.XLOOKUP(I3046,过机服务商重量差!A:A,过机服务商重量差!L:L)</f>
        <v>1.5</v>
      </c>
      <c r="H3046" s="9" t="str">
        <f ca="1">IFERROR(LOOKUP(1,0/((B3046=名单!B:B)*(VALUE(AY3046)&gt;=名单!E:E)*(VALUE(AY3046)&lt;=名单!G:G)*(AA3046="正常走货")),名单!H:H),"否")</f>
        <v>否</v>
      </c>
      <c r="I3046" s="64" t="s">
        <v>9162</v>
      </c>
      <c r="J3046" s="64" t="s">
        <v>9164</v>
      </c>
      <c r="L3046" s="65" t="s">
        <v>17</v>
      </c>
      <c r="N3046" s="64" t="s">
        <v>18</v>
      </c>
      <c r="O3046" s="66"/>
      <c r="P3046" s="66"/>
      <c r="T3046" s="66"/>
      <c r="U3046" s="65" t="s">
        <v>152</v>
      </c>
      <c r="V3046" s="65" t="s">
        <v>14385</v>
      </c>
      <c r="W3046" s="66"/>
      <c r="Y3046" s="66"/>
      <c r="Z3046" s="66"/>
      <c r="AA3046" s="65" t="s">
        <v>14382</v>
      </c>
      <c r="AQ3046" s="64">
        <v>58.4</v>
      </c>
      <c r="AU3046" s="66"/>
      <c r="AV3046" s="66"/>
      <c r="AW3046" s="66"/>
      <c r="AX3046" s="66"/>
      <c r="AY3046" s="67" t="s">
        <v>17443</v>
      </c>
      <c r="BE3046" s="66"/>
    </row>
    <row r="3047" spans="1:58">
      <c r="A3047" s="9" t="str">
        <f t="shared" si="147"/>
        <v>2026-01</v>
      </c>
      <c r="B3047" s="9" t="str">
        <f>_xlfn.XLOOKUP(I3047,过机服务商重量差!A:A,过机服务商重量差!G:G)</f>
        <v>帅时莹</v>
      </c>
      <c r="C3047" s="9" t="str">
        <f>IF(N3047="FBA","主营产品",IF(N3047="专线","专线",LOOKUP(1,0/((G3047&gt;=提成标准!D:D)*(G3047&lt;提成标准!E:E)),提成标准!C:C)))</f>
        <v>快递小货</v>
      </c>
      <c r="D3047" s="9">
        <f t="shared" si="148"/>
        <v>1</v>
      </c>
      <c r="E3047" s="9">
        <f>_xlfn.XLOOKUP(C3047,提成标准!C:C,提成标准!H:H,"")</f>
        <v>2</v>
      </c>
      <c r="F3047" s="9">
        <f t="shared" si="149"/>
        <v>2</v>
      </c>
      <c r="G3047" s="9">
        <f>_xlfn.XLOOKUP(I3047,过机服务商重量差!A:A,过机服务商重量差!L:L)</f>
        <v>14</v>
      </c>
      <c r="H3047" s="9" t="str">
        <f ca="1">IFERROR(LOOKUP(1,0/((B3047=名单!B:B)*(VALUE(AY3047)&gt;=名单!E:E)*(VALUE(AY3047)&lt;=名单!G:G)*(AA3047="正常走货")),名单!H:H),"否")</f>
        <v>否</v>
      </c>
      <c r="I3047" s="64" t="s">
        <v>9165</v>
      </c>
      <c r="J3047" s="64" t="s">
        <v>9167</v>
      </c>
      <c r="L3047" s="65" t="s">
        <v>738</v>
      </c>
      <c r="N3047" s="64" t="s">
        <v>18</v>
      </c>
      <c r="O3047" s="66"/>
      <c r="P3047" s="66"/>
      <c r="T3047" s="66"/>
      <c r="U3047" s="65" t="s">
        <v>130</v>
      </c>
      <c r="V3047" s="65" t="s">
        <v>14422</v>
      </c>
      <c r="W3047" s="66"/>
      <c r="Y3047" s="66"/>
      <c r="Z3047" s="66"/>
      <c r="AA3047" s="65" t="s">
        <v>14382</v>
      </c>
      <c r="AQ3047" s="64">
        <v>76.2</v>
      </c>
      <c r="AU3047" s="66"/>
      <c r="AV3047" s="66"/>
      <c r="AW3047" s="66"/>
      <c r="AX3047" s="66"/>
      <c r="AY3047" s="67" t="s">
        <v>17444</v>
      </c>
      <c r="BE3047" s="66"/>
    </row>
    <row r="3048" spans="1:58">
      <c r="A3048" s="9" t="str">
        <f t="shared" si="147"/>
        <v>2026-01</v>
      </c>
      <c r="B3048" s="9" t="str">
        <f>_xlfn.XLOOKUP(I3048,过机服务商重量差!A:A,过机服务商重量差!G:G)</f>
        <v>玉麒麟</v>
      </c>
      <c r="C3048" s="9" t="str">
        <f>IF(N3048="FBA","主营产品",IF(N3048="专线","专线",LOOKUP(1,0/((G3048&gt;=提成标准!D:D)*(G3048&lt;提成标准!E:E)),提成标准!C:C)))</f>
        <v>快递大货</v>
      </c>
      <c r="D3048" s="9">
        <f t="shared" si="148"/>
        <v>76</v>
      </c>
      <c r="E3048" s="9">
        <f>_xlfn.XLOOKUP(C3048,提成标准!C:C,提成标准!H:H,"")</f>
        <v>0.1</v>
      </c>
      <c r="F3048" s="9">
        <f t="shared" si="149"/>
        <v>7.6</v>
      </c>
      <c r="G3048" s="9">
        <f>_xlfn.XLOOKUP(I3048,过机服务商重量差!A:A,过机服务商重量差!L:L)</f>
        <v>76</v>
      </c>
      <c r="H3048" s="9" t="str">
        <f ca="1">IFERROR(LOOKUP(1,0/((B3048=名单!B:B)*(VALUE(AY3048)&gt;=名单!E:E)*(VALUE(AY3048)&lt;=名单!G:G)*(AA3048="正常走货")),名单!H:H),"否")</f>
        <v>否</v>
      </c>
      <c r="I3048" s="64" t="s">
        <v>9168</v>
      </c>
      <c r="J3048" s="64" t="s">
        <v>9170</v>
      </c>
      <c r="L3048" s="65" t="s">
        <v>17</v>
      </c>
      <c r="N3048" s="64" t="s">
        <v>18</v>
      </c>
      <c r="O3048" s="66"/>
      <c r="P3048" s="66"/>
      <c r="T3048" s="66"/>
      <c r="U3048" s="65" t="s">
        <v>199</v>
      </c>
      <c r="V3048" s="65" t="s">
        <v>14442</v>
      </c>
      <c r="W3048" s="66"/>
      <c r="Y3048" s="66"/>
      <c r="Z3048" s="66"/>
      <c r="AA3048" s="65" t="s">
        <v>14382</v>
      </c>
      <c r="AQ3048" s="64">
        <v>407</v>
      </c>
      <c r="AU3048" s="66"/>
      <c r="AV3048" s="66"/>
      <c r="AW3048" s="66"/>
      <c r="AX3048" s="66"/>
      <c r="AY3048" s="67" t="s">
        <v>17445</v>
      </c>
      <c r="BE3048" s="66"/>
    </row>
    <row r="3049" spans="1:58">
      <c r="A3049" s="9" t="str">
        <f t="shared" si="147"/>
        <v>2026-01</v>
      </c>
      <c r="B3049" s="9" t="str">
        <f>_xlfn.XLOOKUP(I3049,过机服务商重量差!A:A,过机服务商重量差!G:G)</f>
        <v>007</v>
      </c>
      <c r="C3049" s="9" t="str">
        <f>IF(N3049="FBA","主营产品",IF(N3049="专线","专线",LOOKUP(1,0/((G3049&gt;=提成标准!D:D)*(G3049&lt;提成标准!E:E)),提成标准!C:C)))</f>
        <v>快递大货</v>
      </c>
      <c r="D3049" s="9">
        <f t="shared" si="148"/>
        <v>538</v>
      </c>
      <c r="E3049" s="9">
        <f>_xlfn.XLOOKUP(C3049,提成标准!C:C,提成标准!H:H,"")</f>
        <v>0.1</v>
      </c>
      <c r="F3049" s="9">
        <f t="shared" si="149"/>
        <v>53.8</v>
      </c>
      <c r="G3049" s="9">
        <f>_xlfn.XLOOKUP(I3049,过机服务商重量差!A:A,过机服务商重量差!L:L)</f>
        <v>538</v>
      </c>
      <c r="H3049" s="9" t="str">
        <f ca="1">IFERROR(LOOKUP(1,0/((B3049=名单!B:B)*(VALUE(AY3049)&gt;=名单!E:E)*(VALUE(AY3049)&lt;=名单!G:G)*(AA3049="正常走货")),名单!H:H),"否")</f>
        <v>否</v>
      </c>
      <c r="I3049" s="64" t="s">
        <v>9171</v>
      </c>
      <c r="J3049" s="64" t="s">
        <v>9173</v>
      </c>
      <c r="L3049" s="65" t="s">
        <v>266</v>
      </c>
      <c r="N3049" s="64" t="s">
        <v>18</v>
      </c>
      <c r="O3049" s="66"/>
      <c r="P3049" s="66"/>
      <c r="T3049" s="66"/>
      <c r="U3049" s="65" t="s">
        <v>353</v>
      </c>
      <c r="V3049" s="65" t="s">
        <v>14389</v>
      </c>
      <c r="W3049" s="66"/>
      <c r="Y3049" s="66"/>
      <c r="Z3049" s="66"/>
      <c r="AA3049" s="65" t="s">
        <v>14382</v>
      </c>
      <c r="AQ3049" s="64">
        <v>257.46</v>
      </c>
      <c r="AV3049" s="66"/>
      <c r="AX3049" s="66"/>
      <c r="AY3049" s="67" t="s">
        <v>17446</v>
      </c>
      <c r="BC3049" s="66"/>
      <c r="BE3049" s="66"/>
    </row>
    <row r="3050" spans="1:58">
      <c r="A3050" s="9" t="str">
        <f t="shared" si="147"/>
        <v>2026-01</v>
      </c>
      <c r="B3050" s="9" t="str">
        <f>_xlfn.XLOOKUP(I3050,过机服务商重量差!A:A,过机服务商重量差!G:G)</f>
        <v>玉麒麟</v>
      </c>
      <c r="C3050" s="9" t="str">
        <f>IF(N3050="FBA","主营产品",IF(N3050="专线","专线",LOOKUP(1,0/((G3050&gt;=提成标准!D:D)*(G3050&lt;提成标准!E:E)),提成标准!C:C)))</f>
        <v>快递小货</v>
      </c>
      <c r="D3050" s="9">
        <f t="shared" si="148"/>
        <v>1</v>
      </c>
      <c r="E3050" s="9">
        <f>_xlfn.XLOOKUP(C3050,提成标准!C:C,提成标准!H:H,"")</f>
        <v>2</v>
      </c>
      <c r="F3050" s="9">
        <f t="shared" si="149"/>
        <v>2</v>
      </c>
      <c r="G3050" s="9">
        <f>_xlfn.XLOOKUP(I3050,过机服务商重量差!A:A,过机服务商重量差!L:L)</f>
        <v>10</v>
      </c>
      <c r="H3050" s="9" t="str">
        <f ca="1">IFERROR(LOOKUP(1,0/((B3050=名单!B:B)*(VALUE(AY3050)&gt;=名单!E:E)*(VALUE(AY3050)&lt;=名单!G:G)*(AA3050="正常走货")),名单!H:H),"否")</f>
        <v>否</v>
      </c>
      <c r="I3050" s="64" t="s">
        <v>9174</v>
      </c>
      <c r="J3050" s="64" t="s">
        <v>9176</v>
      </c>
      <c r="L3050" s="65" t="s">
        <v>17</v>
      </c>
      <c r="N3050" s="64" t="s">
        <v>18</v>
      </c>
      <c r="O3050" s="66"/>
      <c r="P3050" s="66"/>
      <c r="T3050" s="66"/>
      <c r="U3050" s="65" t="s">
        <v>246</v>
      </c>
      <c r="V3050" s="65" t="s">
        <v>14389</v>
      </c>
      <c r="W3050" s="66"/>
      <c r="Y3050" s="66"/>
      <c r="Z3050" s="66"/>
      <c r="AA3050" s="65" t="s">
        <v>14382</v>
      </c>
      <c r="AQ3050" s="64">
        <v>213.34</v>
      </c>
      <c r="AV3050" s="66"/>
      <c r="AX3050" s="66"/>
      <c r="AY3050" s="67" t="s">
        <v>17447</v>
      </c>
      <c r="BE3050" s="66"/>
      <c r="BF3050" s="66"/>
    </row>
    <row r="3051" spans="1:58">
      <c r="A3051" s="9" t="str">
        <f t="shared" si="147"/>
        <v>2026-01</v>
      </c>
      <c r="B3051" s="9" t="str">
        <f>_xlfn.XLOOKUP(I3051,过机服务商重量差!A:A,过机服务商重量差!G:G)</f>
        <v>玉麒麟</v>
      </c>
      <c r="C3051" s="9" t="str">
        <f>IF(N3051="FBA","主营产品",IF(N3051="专线","专线",LOOKUP(1,0/((G3051&gt;=提成标准!D:D)*(G3051&lt;提成标准!E:E)),提成标准!C:C)))</f>
        <v>快递小货</v>
      </c>
      <c r="D3051" s="9">
        <f t="shared" si="148"/>
        <v>1</v>
      </c>
      <c r="E3051" s="9">
        <f>_xlfn.XLOOKUP(C3051,提成标准!C:C,提成标准!H:H,"")</f>
        <v>2</v>
      </c>
      <c r="F3051" s="9">
        <f t="shared" si="149"/>
        <v>2</v>
      </c>
      <c r="G3051" s="9">
        <f>_xlfn.XLOOKUP(I3051,过机服务商重量差!A:A,过机服务商重量差!L:L)</f>
        <v>1</v>
      </c>
      <c r="H3051" s="9" t="str">
        <f ca="1">IFERROR(LOOKUP(1,0/((B3051=名单!B:B)*(VALUE(AY3051)&gt;=名单!E:E)*(VALUE(AY3051)&lt;=名单!G:G)*(AA3051="正常走货")),名单!H:H),"否")</f>
        <v>否</v>
      </c>
      <c r="I3051" s="64" t="s">
        <v>9177</v>
      </c>
      <c r="J3051" s="64" t="s">
        <v>9179</v>
      </c>
      <c r="L3051" s="65" t="s">
        <v>17</v>
      </c>
      <c r="N3051" s="64" t="s">
        <v>18</v>
      </c>
      <c r="O3051" s="66"/>
      <c r="P3051" s="66"/>
      <c r="T3051" s="66"/>
      <c r="U3051" s="65" t="s">
        <v>767</v>
      </c>
      <c r="V3051" s="65" t="s">
        <v>14385</v>
      </c>
      <c r="W3051" s="66"/>
      <c r="Y3051" s="66"/>
      <c r="Z3051" s="66"/>
      <c r="AA3051" s="65" t="s">
        <v>14382</v>
      </c>
      <c r="AQ3051" s="64">
        <v>94.95</v>
      </c>
      <c r="AV3051" s="66"/>
      <c r="AX3051" s="66"/>
      <c r="AY3051" s="67" t="s">
        <v>17448</v>
      </c>
      <c r="BE3051" s="66"/>
    </row>
    <row r="3052" spans="1:58">
      <c r="A3052" s="9" t="str">
        <f t="shared" si="147"/>
        <v>2026-01</v>
      </c>
      <c r="B3052" s="18" t="str">
        <f>_xlfn.XLOOKUP(I3052,过机服务商重量差!A:A,过机服务商重量差!G:G)</f>
        <v>玉麒麟</v>
      </c>
      <c r="C3052" s="9" t="str">
        <f>IF(N3052="FBA","主营产品",IF(N3052="专线","专线",LOOKUP(1,0/((G3052&gt;=提成标准!D:D)*(G3052&lt;提成标准!E:E)),提成标准!C:C)))</f>
        <v>快递大货</v>
      </c>
      <c r="D3052" s="9">
        <f t="shared" si="148"/>
        <v>39</v>
      </c>
      <c r="E3052" s="9">
        <f>_xlfn.XLOOKUP(C3052,提成标准!C:C,提成标准!H:H,"")</f>
        <v>0.1</v>
      </c>
      <c r="F3052" s="9">
        <f t="shared" si="149"/>
        <v>3.9</v>
      </c>
      <c r="G3052" s="9">
        <f>_xlfn.XLOOKUP(I3052,过机服务商重量差!A:A,过机服务商重量差!L:L)</f>
        <v>39</v>
      </c>
      <c r="H3052" s="9" t="str">
        <f ca="1">IFERROR(LOOKUP(1,0/((B3052=名单!B:B)*(VALUE(AY3052)&gt;=名单!E:E)*(VALUE(AY3052)&lt;=名单!G:G)*(AA3052="正常走货")),名单!H:H),"否")</f>
        <v>否</v>
      </c>
      <c r="I3052" s="64" t="s">
        <v>9180</v>
      </c>
      <c r="J3052" s="64" t="s">
        <v>9182</v>
      </c>
      <c r="L3052" s="65" t="s">
        <v>17</v>
      </c>
      <c r="N3052" s="64" t="s">
        <v>18</v>
      </c>
      <c r="O3052" s="66"/>
      <c r="P3052" s="66"/>
      <c r="T3052" s="66"/>
      <c r="U3052" s="65" t="s">
        <v>99</v>
      </c>
      <c r="V3052" s="65" t="s">
        <v>14413</v>
      </c>
      <c r="W3052" s="66"/>
      <c r="Y3052" s="66"/>
      <c r="Z3052" s="66"/>
      <c r="AA3052" s="65" t="s">
        <v>14382</v>
      </c>
      <c r="AQ3052" s="64">
        <v>251.1</v>
      </c>
      <c r="AV3052" s="66"/>
      <c r="AW3052" s="66"/>
      <c r="AX3052" s="66"/>
      <c r="AY3052" s="67" t="s">
        <v>17449</v>
      </c>
      <c r="BE3052" s="66"/>
      <c r="BF3052" s="66"/>
    </row>
    <row r="3053" spans="1:58">
      <c r="A3053" s="9" t="str">
        <f t="shared" si="147"/>
        <v>2026-01</v>
      </c>
      <c r="B3053" s="9" t="str">
        <f>_xlfn.XLOOKUP(I3053,过机服务商重量差!A:A,过机服务商重量差!G:G)</f>
        <v>玉麒麟</v>
      </c>
      <c r="C3053" s="9" t="str">
        <f>IF(N3053="FBA","主营产品",IF(N3053="专线","专线",LOOKUP(1,0/((G3053&gt;=提成标准!D:D)*(G3053&lt;提成标准!E:E)),提成标准!C:C)))</f>
        <v>快递大货</v>
      </c>
      <c r="D3053" s="9">
        <f t="shared" si="148"/>
        <v>25</v>
      </c>
      <c r="E3053" s="9">
        <f>_xlfn.XLOOKUP(C3053,提成标准!C:C,提成标准!H:H,"")</f>
        <v>0.1</v>
      </c>
      <c r="F3053" s="9">
        <f t="shared" si="149"/>
        <v>2.5</v>
      </c>
      <c r="G3053" s="9">
        <f>_xlfn.XLOOKUP(I3053,过机服务商重量差!A:A,过机服务商重量差!L:L)</f>
        <v>25</v>
      </c>
      <c r="H3053" s="9" t="str">
        <f ca="1">IFERROR(LOOKUP(1,0/((B3053=名单!B:B)*(VALUE(AY3053)&gt;=名单!E:E)*(VALUE(AY3053)&lt;=名单!G:G)*(AA3053="正常走货")),名单!H:H),"否")</f>
        <v>否</v>
      </c>
      <c r="I3053" s="64" t="s">
        <v>9183</v>
      </c>
      <c r="J3053" s="64" t="s">
        <v>9185</v>
      </c>
      <c r="L3053" s="65" t="s">
        <v>17</v>
      </c>
      <c r="N3053" s="64" t="s">
        <v>18</v>
      </c>
      <c r="O3053" s="66"/>
      <c r="P3053" s="66"/>
      <c r="T3053" s="66"/>
      <c r="U3053" s="64" t="s">
        <v>99</v>
      </c>
      <c r="V3053" s="64" t="s">
        <v>14413</v>
      </c>
      <c r="W3053" s="66"/>
      <c r="Y3053" s="66"/>
      <c r="Z3053" s="66"/>
      <c r="AA3053" s="65" t="s">
        <v>14382</v>
      </c>
      <c r="AB3053" s="66"/>
      <c r="AQ3053" s="64">
        <v>119.1</v>
      </c>
      <c r="AV3053" s="66"/>
      <c r="AW3053" s="66"/>
      <c r="AX3053" s="66"/>
      <c r="AY3053" s="67" t="s">
        <v>17450</v>
      </c>
      <c r="BC3053" s="66"/>
      <c r="BE3053" s="66"/>
    </row>
    <row r="3054" spans="1:58">
      <c r="A3054" s="9" t="str">
        <f t="shared" si="147"/>
        <v>2026-01</v>
      </c>
      <c r="B3054" s="9" t="str">
        <f>_xlfn.XLOOKUP(I3054,过机服务商重量差!A:A,过机服务商重量差!G:G)</f>
        <v>玉麒麟</v>
      </c>
      <c r="C3054" s="9" t="str">
        <f>IF(N3054="FBA","主营产品",IF(N3054="专线","专线",LOOKUP(1,0/((G3054&gt;=提成标准!D:D)*(G3054&lt;提成标准!E:E)),提成标准!C:C)))</f>
        <v>快递大货</v>
      </c>
      <c r="D3054" s="9">
        <f t="shared" si="148"/>
        <v>39</v>
      </c>
      <c r="E3054" s="9">
        <f>_xlfn.XLOOKUP(C3054,提成标准!C:C,提成标准!H:H,"")</f>
        <v>0.1</v>
      </c>
      <c r="F3054" s="9">
        <f t="shared" si="149"/>
        <v>3.9</v>
      </c>
      <c r="G3054" s="9">
        <f>_xlfn.XLOOKUP(I3054,过机服务商重量差!A:A,过机服务商重量差!L:L)</f>
        <v>39</v>
      </c>
      <c r="H3054" s="9" t="str">
        <f ca="1">IFERROR(LOOKUP(1,0/((B3054=名单!B:B)*(VALUE(AY3054)&gt;=名单!E:E)*(VALUE(AY3054)&lt;=名单!G:G)*(AA3054="正常走货")),名单!H:H),"否")</f>
        <v>否</v>
      </c>
      <c r="I3054" s="64" t="s">
        <v>9186</v>
      </c>
      <c r="J3054" s="64" t="s">
        <v>9188</v>
      </c>
      <c r="L3054" s="65" t="s">
        <v>17</v>
      </c>
      <c r="N3054" s="64" t="s">
        <v>18</v>
      </c>
      <c r="O3054" s="66"/>
      <c r="P3054" s="66"/>
      <c r="T3054" s="66"/>
      <c r="U3054" s="65" t="s">
        <v>99</v>
      </c>
      <c r="V3054" s="65" t="s">
        <v>14413</v>
      </c>
      <c r="W3054" s="66"/>
      <c r="Y3054" s="66"/>
      <c r="Z3054" s="66"/>
      <c r="AA3054" s="65" t="s">
        <v>14382</v>
      </c>
      <c r="AQ3054" s="64">
        <v>251.1</v>
      </c>
      <c r="AU3054" s="66"/>
      <c r="AV3054" s="66"/>
      <c r="AW3054" s="66"/>
      <c r="AX3054" s="66"/>
      <c r="AY3054" s="67" t="s">
        <v>17451</v>
      </c>
      <c r="BE3054" s="66"/>
    </row>
    <row r="3055" spans="1:58">
      <c r="A3055" s="9" t="str">
        <f t="shared" si="147"/>
        <v>2026-01</v>
      </c>
      <c r="B3055" s="9" t="str">
        <f>_xlfn.XLOOKUP(I3055,过机服务商重量差!A:A,过机服务商重量差!G:G)</f>
        <v>玉麒麟</v>
      </c>
      <c r="C3055" s="9" t="str">
        <f>IF(N3055="FBA","主营产品",IF(N3055="专线","专线",LOOKUP(1,0/((G3055&gt;=提成标准!D:D)*(G3055&lt;提成标准!E:E)),提成标准!C:C)))</f>
        <v>快递大货</v>
      </c>
      <c r="D3055" s="9">
        <f t="shared" si="148"/>
        <v>25</v>
      </c>
      <c r="E3055" s="9">
        <f>_xlfn.XLOOKUP(C3055,提成标准!C:C,提成标准!H:H,"")</f>
        <v>0.1</v>
      </c>
      <c r="F3055" s="9">
        <f t="shared" si="149"/>
        <v>2.5</v>
      </c>
      <c r="G3055" s="9">
        <f>_xlfn.XLOOKUP(I3055,过机服务商重量差!A:A,过机服务商重量差!L:L)</f>
        <v>25</v>
      </c>
      <c r="H3055" s="9" t="str">
        <f ca="1">IFERROR(LOOKUP(1,0/((B3055=名单!B:B)*(VALUE(AY3055)&gt;=名单!E:E)*(VALUE(AY3055)&lt;=名单!G:G)*(AA3055="正常走货")),名单!H:H),"否")</f>
        <v>否</v>
      </c>
      <c r="I3055" s="64" t="s">
        <v>9189</v>
      </c>
      <c r="J3055" s="64" t="s">
        <v>9191</v>
      </c>
      <c r="L3055" s="65" t="s">
        <v>17</v>
      </c>
      <c r="N3055" s="64" t="s">
        <v>18</v>
      </c>
      <c r="O3055" s="66"/>
      <c r="P3055" s="66"/>
      <c r="T3055" s="66"/>
      <c r="U3055" s="65" t="s">
        <v>99</v>
      </c>
      <c r="V3055" s="65" t="s">
        <v>14413</v>
      </c>
      <c r="W3055" s="66"/>
      <c r="Y3055" s="66"/>
      <c r="Z3055" s="66"/>
      <c r="AA3055" s="65" t="s">
        <v>14382</v>
      </c>
      <c r="AQ3055" s="64">
        <v>119.1</v>
      </c>
      <c r="AV3055" s="66"/>
      <c r="AW3055" s="66"/>
      <c r="AX3055" s="66"/>
      <c r="AY3055" s="67" t="s">
        <v>17452</v>
      </c>
      <c r="BE3055" s="66"/>
    </row>
    <row r="3056" spans="1:58">
      <c r="A3056" s="9" t="str">
        <f t="shared" si="147"/>
        <v>2026-01</v>
      </c>
      <c r="B3056" s="18" t="str">
        <f>_xlfn.XLOOKUP(I3056,过机服务商重量差!A:A,过机服务商重量差!G:G)</f>
        <v>玉麒麟</v>
      </c>
      <c r="C3056" s="9" t="str">
        <f>IF(N3056="FBA","主营产品",IF(N3056="专线","专线",LOOKUP(1,0/((G3056&gt;=提成标准!D:D)*(G3056&lt;提成标准!E:E)),提成标准!C:C)))</f>
        <v>快递大货</v>
      </c>
      <c r="D3056" s="9">
        <f t="shared" si="148"/>
        <v>44</v>
      </c>
      <c r="E3056" s="9">
        <f>_xlfn.XLOOKUP(C3056,提成标准!C:C,提成标准!H:H,"")</f>
        <v>0.1</v>
      </c>
      <c r="F3056" s="9">
        <f t="shared" si="149"/>
        <v>4.4</v>
      </c>
      <c r="G3056" s="9">
        <f>_xlfn.XLOOKUP(I3056,过机服务商重量差!A:A,过机服务商重量差!L:L)</f>
        <v>44</v>
      </c>
      <c r="H3056" s="9" t="str">
        <f ca="1">IFERROR(LOOKUP(1,0/((B3056=名单!B:B)*(VALUE(AY3056)&gt;=名单!E:E)*(VALUE(AY3056)&lt;=名单!G:G)*(AA3056="正常走货")),名单!H:H),"否")</f>
        <v>否</v>
      </c>
      <c r="I3056" s="64" t="s">
        <v>9192</v>
      </c>
      <c r="J3056" s="64" t="s">
        <v>9194</v>
      </c>
      <c r="L3056" s="65" t="s">
        <v>17</v>
      </c>
      <c r="N3056" s="64" t="s">
        <v>18</v>
      </c>
      <c r="O3056" s="66"/>
      <c r="P3056" s="66"/>
      <c r="T3056" s="66"/>
      <c r="U3056" s="65" t="s">
        <v>99</v>
      </c>
      <c r="V3056" s="65" t="s">
        <v>14413</v>
      </c>
      <c r="W3056" s="66"/>
      <c r="Y3056" s="66"/>
      <c r="Z3056" s="66"/>
      <c r="AA3056" s="65" t="s">
        <v>14382</v>
      </c>
      <c r="AQ3056" s="64">
        <v>388.6</v>
      </c>
      <c r="AV3056" s="66"/>
      <c r="AW3056" s="66"/>
      <c r="AX3056" s="66"/>
      <c r="AY3056" s="67" t="s">
        <v>17453</v>
      </c>
      <c r="BE3056" s="66"/>
    </row>
    <row r="3057" spans="1:58">
      <c r="A3057" s="9" t="str">
        <f t="shared" si="147"/>
        <v>2026-01</v>
      </c>
      <c r="B3057" s="18" t="str">
        <f>_xlfn.XLOOKUP(I3057,过机服务商重量差!A:A,过机服务商重量差!G:G)</f>
        <v>玉麒麟</v>
      </c>
      <c r="C3057" s="9" t="str">
        <f>IF(N3057="FBA","主营产品",IF(N3057="专线","专线",LOOKUP(1,0/((G3057&gt;=提成标准!D:D)*(G3057&lt;提成标准!E:E)),提成标准!C:C)))</f>
        <v>快递大货</v>
      </c>
      <c r="D3057" s="9">
        <f t="shared" si="148"/>
        <v>25</v>
      </c>
      <c r="E3057" s="9">
        <f>_xlfn.XLOOKUP(C3057,提成标准!C:C,提成标准!H:H,"")</f>
        <v>0.1</v>
      </c>
      <c r="F3057" s="9">
        <f t="shared" si="149"/>
        <v>2.5</v>
      </c>
      <c r="G3057" s="9">
        <f>_xlfn.XLOOKUP(I3057,过机服务商重量差!A:A,过机服务商重量差!L:L)</f>
        <v>25</v>
      </c>
      <c r="H3057" s="9" t="str">
        <f ca="1">IFERROR(LOOKUP(1,0/((B3057=名单!B:B)*(VALUE(AY3057)&gt;=名单!E:E)*(VALUE(AY3057)&lt;=名单!G:G)*(AA3057="正常走货")),名单!H:H),"否")</f>
        <v>否</v>
      </c>
      <c r="I3057" s="64" t="s">
        <v>9195</v>
      </c>
      <c r="J3057" s="64" t="s">
        <v>9197</v>
      </c>
      <c r="L3057" s="65" t="s">
        <v>17</v>
      </c>
      <c r="N3057" s="64" t="s">
        <v>18</v>
      </c>
      <c r="O3057" s="66"/>
      <c r="P3057" s="66"/>
      <c r="T3057" s="66"/>
      <c r="U3057" s="65" t="s">
        <v>99</v>
      </c>
      <c r="V3057" s="65" t="s">
        <v>14413</v>
      </c>
      <c r="W3057" s="66"/>
      <c r="Y3057" s="66"/>
      <c r="Z3057" s="66"/>
      <c r="AA3057" s="65" t="s">
        <v>14382</v>
      </c>
      <c r="AQ3057" s="64">
        <v>119.1</v>
      </c>
      <c r="AV3057" s="66"/>
      <c r="AW3057" s="66"/>
      <c r="AX3057" s="66"/>
      <c r="AY3057" s="67" t="s">
        <v>17454</v>
      </c>
      <c r="BE3057" s="66"/>
    </row>
    <row r="3058" spans="1:58">
      <c r="A3058" s="9" t="str">
        <f t="shared" si="147"/>
        <v>2026-01</v>
      </c>
      <c r="B3058" s="9" t="str">
        <f>_xlfn.XLOOKUP(I3058,过机服务商重量差!A:A,过机服务商重量差!G:G)</f>
        <v>帅时莹</v>
      </c>
      <c r="C3058" s="9" t="str">
        <f>IF(N3058="FBA","主营产品",IF(N3058="专线","专线",LOOKUP(1,0/((G3058&gt;=提成标准!D:D)*(G3058&lt;提成标准!E:E)),提成标准!C:C)))</f>
        <v>快递大货</v>
      </c>
      <c r="D3058" s="9">
        <f t="shared" si="148"/>
        <v>71</v>
      </c>
      <c r="E3058" s="9">
        <f>_xlfn.XLOOKUP(C3058,提成标准!C:C,提成标准!H:H,"")</f>
        <v>0.1</v>
      </c>
      <c r="F3058" s="9">
        <f t="shared" si="149"/>
        <v>7.1</v>
      </c>
      <c r="G3058" s="9">
        <f>_xlfn.XLOOKUP(I3058,过机服务商重量差!A:A,过机服务商重量差!L:L)</f>
        <v>71</v>
      </c>
      <c r="H3058" s="9" t="str">
        <f ca="1">IFERROR(LOOKUP(1,0/((B3058=名单!B:B)*(VALUE(AY3058)&gt;=名单!E:E)*(VALUE(AY3058)&lt;=名单!G:G)*(AA3058="正常走货")),名单!H:H),"否")</f>
        <v>否</v>
      </c>
      <c r="I3058" s="64" t="s">
        <v>9198</v>
      </c>
      <c r="J3058" s="64" t="s">
        <v>9200</v>
      </c>
      <c r="L3058" s="64" t="s">
        <v>186</v>
      </c>
      <c r="N3058" s="64" t="s">
        <v>18</v>
      </c>
      <c r="O3058" s="66"/>
      <c r="P3058" s="66"/>
      <c r="T3058" s="66"/>
      <c r="U3058" s="65" t="s">
        <v>191</v>
      </c>
      <c r="V3058" s="65" t="s">
        <v>14413</v>
      </c>
      <c r="W3058" s="66"/>
      <c r="Y3058" s="66"/>
      <c r="Z3058" s="66"/>
      <c r="AA3058" s="65" t="s">
        <v>14382</v>
      </c>
      <c r="AQ3058" s="64">
        <v>646.1</v>
      </c>
      <c r="AU3058" s="66"/>
      <c r="AV3058" s="66"/>
      <c r="AX3058" s="66"/>
      <c r="AY3058" s="67" t="s">
        <v>17455</v>
      </c>
      <c r="BE3058" s="66"/>
      <c r="BF3058" s="66"/>
    </row>
    <row r="3059" spans="1:58">
      <c r="A3059" s="9" t="str">
        <f t="shared" si="147"/>
        <v>2026-01</v>
      </c>
      <c r="B3059" s="18" t="str">
        <f>_xlfn.XLOOKUP(I3059,过机服务商重量差!A:A,过机服务商重量差!G:G)</f>
        <v>玉麒麟</v>
      </c>
      <c r="C3059" s="9" t="str">
        <f>IF(N3059="FBA","主营产品",IF(N3059="专线","专线",LOOKUP(1,0/((G3059&gt;=提成标准!D:D)*(G3059&lt;提成标准!E:E)),提成标准!C:C)))</f>
        <v>快递小货</v>
      </c>
      <c r="D3059" s="9">
        <f t="shared" si="148"/>
        <v>1</v>
      </c>
      <c r="E3059" s="9">
        <f>_xlfn.XLOOKUP(C3059,提成标准!C:C,提成标准!H:H,"")</f>
        <v>2</v>
      </c>
      <c r="F3059" s="9">
        <f t="shared" si="149"/>
        <v>2</v>
      </c>
      <c r="G3059" s="9">
        <f>_xlfn.XLOOKUP(I3059,过机服务商重量差!A:A,过机服务商重量差!L:L)</f>
        <v>2.5</v>
      </c>
      <c r="H3059" s="9" t="str">
        <f ca="1">IFERROR(LOOKUP(1,0/((B3059=名单!B:B)*(VALUE(AY3059)&gt;=名单!E:E)*(VALUE(AY3059)&lt;=名单!G:G)*(AA3059="正常走货")),名单!H:H),"否")</f>
        <v>否</v>
      </c>
      <c r="I3059" s="64" t="s">
        <v>9201</v>
      </c>
      <c r="J3059" s="64" t="s">
        <v>9203</v>
      </c>
      <c r="L3059" s="65" t="s">
        <v>17</v>
      </c>
      <c r="N3059" s="64" t="s">
        <v>18</v>
      </c>
      <c r="O3059" s="66"/>
      <c r="P3059" s="66"/>
      <c r="T3059" s="66"/>
      <c r="U3059" s="65" t="s">
        <v>191</v>
      </c>
      <c r="V3059" s="64" t="s">
        <v>14413</v>
      </c>
      <c r="W3059" s="66"/>
      <c r="Y3059" s="66"/>
      <c r="Z3059" s="66"/>
      <c r="AA3059" s="65" t="s">
        <v>14382</v>
      </c>
      <c r="AQ3059" s="64">
        <v>69.2</v>
      </c>
      <c r="AU3059" s="66"/>
      <c r="AV3059" s="66"/>
      <c r="AW3059" s="66"/>
      <c r="AX3059" s="66"/>
      <c r="AY3059" s="67" t="s">
        <v>17456</v>
      </c>
    </row>
    <row r="3060" spans="1:58">
      <c r="A3060" s="9" t="str">
        <f t="shared" si="147"/>
        <v>2026-01</v>
      </c>
      <c r="B3060" s="18" t="str">
        <f>_xlfn.XLOOKUP(I3060,过机服务商重量差!A:A,过机服务商重量差!G:G)</f>
        <v>帅时莹</v>
      </c>
      <c r="C3060" s="9" t="str">
        <f>IF(N3060="FBA","主营产品",IF(N3060="专线","专线",LOOKUP(1,0/((G3060&gt;=提成标准!D:D)*(G3060&lt;提成标准!E:E)),提成标准!C:C)))</f>
        <v>快递大货</v>
      </c>
      <c r="D3060" s="9">
        <f t="shared" si="148"/>
        <v>32</v>
      </c>
      <c r="E3060" s="9">
        <f>_xlfn.XLOOKUP(C3060,提成标准!C:C,提成标准!H:H,"")</f>
        <v>0.1</v>
      </c>
      <c r="F3060" s="9">
        <f t="shared" si="149"/>
        <v>3.2</v>
      </c>
      <c r="G3060" s="9">
        <f>_xlfn.XLOOKUP(I3060,过机服务商重量差!A:A,过机服务商重量差!L:L)</f>
        <v>32</v>
      </c>
      <c r="H3060" s="9" t="str">
        <f ca="1">IFERROR(LOOKUP(1,0/((B3060=名单!B:B)*(VALUE(AY3060)&gt;=名单!E:E)*(VALUE(AY3060)&lt;=名单!G:G)*(AA3060="正常走货")),名单!H:H),"否")</f>
        <v>否</v>
      </c>
      <c r="I3060" s="64" t="s">
        <v>9204</v>
      </c>
      <c r="J3060" s="64" t="s">
        <v>9206</v>
      </c>
      <c r="L3060" s="65" t="s">
        <v>97</v>
      </c>
      <c r="N3060" s="64" t="s">
        <v>18</v>
      </c>
      <c r="O3060" s="66"/>
      <c r="P3060" s="66"/>
      <c r="T3060" s="66"/>
      <c r="U3060" s="65" t="s">
        <v>199</v>
      </c>
      <c r="V3060" s="65" t="s">
        <v>14442</v>
      </c>
      <c r="W3060" s="66"/>
      <c r="Y3060" s="66"/>
      <c r="Z3060" s="66"/>
      <c r="AA3060" s="65" t="s">
        <v>14382</v>
      </c>
      <c r="AQ3060" s="64">
        <v>221</v>
      </c>
      <c r="AU3060" s="66"/>
      <c r="AV3060" s="66"/>
      <c r="AX3060" s="66"/>
      <c r="AY3060" s="67" t="s">
        <v>17457</v>
      </c>
      <c r="BC3060" s="66"/>
      <c r="BE3060" s="66"/>
    </row>
    <row r="3061" spans="1:58">
      <c r="A3061" s="9" t="str">
        <f t="shared" si="147"/>
        <v>2026-01</v>
      </c>
      <c r="B3061" s="18" t="str">
        <f>_xlfn.XLOOKUP(I3061,过机服务商重量差!A:A,过机服务商重量差!G:G)</f>
        <v>小旋风</v>
      </c>
      <c r="C3061" s="9" t="str">
        <f>IF(N3061="FBA","主营产品",IF(N3061="专线","专线",LOOKUP(1,0/((G3061&gt;=提成标准!D:D)*(G3061&lt;提成标准!E:E)),提成标准!C:C)))</f>
        <v>快递大货</v>
      </c>
      <c r="D3061" s="9">
        <f t="shared" si="148"/>
        <v>43</v>
      </c>
      <c r="E3061" s="9">
        <f>_xlfn.XLOOKUP(C3061,提成标准!C:C,提成标准!H:H,"")</f>
        <v>0.1</v>
      </c>
      <c r="F3061" s="9">
        <f t="shared" si="149"/>
        <v>4.3</v>
      </c>
      <c r="G3061" s="9">
        <f>_xlfn.XLOOKUP(I3061,过机服务商重量差!A:A,过机服务商重量差!L:L)</f>
        <v>43</v>
      </c>
      <c r="H3061" s="9" t="str">
        <f ca="1">IFERROR(LOOKUP(1,0/((B3061=名单!B:B)*(VALUE(AY3061)&gt;=名单!E:E)*(VALUE(AY3061)&lt;=名单!G:G)*(AA3061="正常走货")),名单!H:H),"否")</f>
        <v>否</v>
      </c>
      <c r="I3061" s="64" t="s">
        <v>9207</v>
      </c>
      <c r="J3061" s="64" t="s">
        <v>9209</v>
      </c>
      <c r="L3061" s="65" t="s">
        <v>453</v>
      </c>
      <c r="N3061" s="64" t="s">
        <v>18</v>
      </c>
      <c r="O3061" s="66"/>
      <c r="P3061" s="66"/>
      <c r="T3061" s="66"/>
      <c r="U3061" s="65" t="s">
        <v>199</v>
      </c>
      <c r="V3061" s="65" t="s">
        <v>14442</v>
      </c>
      <c r="W3061" s="66"/>
      <c r="Y3061" s="66"/>
      <c r="Z3061" s="66"/>
      <c r="AA3061" s="65" t="s">
        <v>14382</v>
      </c>
      <c r="AQ3061" s="64">
        <v>8.60000000000002</v>
      </c>
      <c r="AU3061" s="66"/>
      <c r="AV3061" s="66"/>
      <c r="AW3061" s="66"/>
      <c r="AX3061" s="66"/>
      <c r="AY3061" s="67" t="s">
        <v>17458</v>
      </c>
      <c r="BE3061" s="66"/>
    </row>
    <row r="3062" spans="1:58">
      <c r="A3062" s="9" t="str">
        <f t="shared" si="147"/>
        <v>2026-01</v>
      </c>
      <c r="B3062" s="9" t="str">
        <f>_xlfn.XLOOKUP(I3062,过机服务商重量差!A:A,过机服务商重量差!G:G)</f>
        <v>007</v>
      </c>
      <c r="C3062" s="9" t="str">
        <f>IF(N3062="FBA","主营产品",IF(N3062="专线","专线",LOOKUP(1,0/((G3062&gt;=提成标准!D:D)*(G3062&lt;提成标准!E:E)),提成标准!C:C)))</f>
        <v>快递大货</v>
      </c>
      <c r="D3062" s="9">
        <f t="shared" si="148"/>
        <v>56</v>
      </c>
      <c r="E3062" s="9">
        <f>_xlfn.XLOOKUP(C3062,提成标准!C:C,提成标准!H:H,"")</f>
        <v>0.1</v>
      </c>
      <c r="F3062" s="9">
        <f t="shared" si="149"/>
        <v>5.6</v>
      </c>
      <c r="G3062" s="9">
        <f>_xlfn.XLOOKUP(I3062,过机服务商重量差!A:A,过机服务商重量差!L:L)</f>
        <v>56</v>
      </c>
      <c r="H3062" s="9" t="str">
        <f ca="1">IFERROR(LOOKUP(1,0/((B3062=名单!B:B)*(VALUE(AY3062)&gt;=名单!E:E)*(VALUE(AY3062)&lt;=名单!G:G)*(AA3062="正常走货")),名单!H:H),"否")</f>
        <v>否</v>
      </c>
      <c r="I3062" s="64" t="s">
        <v>9210</v>
      </c>
      <c r="J3062" s="64" t="s">
        <v>9212</v>
      </c>
      <c r="L3062" s="65" t="s">
        <v>168</v>
      </c>
      <c r="N3062" s="64" t="s">
        <v>18</v>
      </c>
      <c r="O3062" s="66"/>
      <c r="P3062" s="66"/>
      <c r="T3062" s="66"/>
      <c r="U3062" s="65" t="s">
        <v>215</v>
      </c>
      <c r="V3062" s="65" t="s">
        <v>14381</v>
      </c>
      <c r="W3062" s="66"/>
      <c r="Y3062" s="66"/>
      <c r="Z3062" s="66"/>
      <c r="AA3062" s="65" t="s">
        <v>14382</v>
      </c>
      <c r="AQ3062" s="64">
        <v>28</v>
      </c>
      <c r="AU3062" s="66"/>
      <c r="AV3062" s="66"/>
      <c r="AW3062" s="66"/>
      <c r="AX3062" s="66"/>
      <c r="AY3062" s="67" t="s">
        <v>17459</v>
      </c>
      <c r="BE3062" s="66"/>
    </row>
    <row r="3063" spans="1:58">
      <c r="A3063" s="9" t="str">
        <f t="shared" si="147"/>
        <v>2026-01</v>
      </c>
      <c r="B3063" s="9" t="str">
        <f>_xlfn.XLOOKUP(I3063,过机服务商重量差!A:A,过机服务商重量差!G:G)</f>
        <v>无崖子</v>
      </c>
      <c r="C3063" s="9" t="str">
        <f>IF(N3063="FBA","主营产品",IF(N3063="专线","专线",LOOKUP(1,0/((G3063&gt;=提成标准!D:D)*(G3063&lt;提成标准!E:E)),提成标准!C:C)))</f>
        <v>快递小货</v>
      </c>
      <c r="D3063" s="9">
        <f t="shared" si="148"/>
        <v>1</v>
      </c>
      <c r="E3063" s="9">
        <f>_xlfn.XLOOKUP(C3063,提成标准!C:C,提成标准!H:H,"")</f>
        <v>2</v>
      </c>
      <c r="F3063" s="9">
        <f t="shared" si="149"/>
        <v>2</v>
      </c>
      <c r="G3063" s="9">
        <f>_xlfn.XLOOKUP(I3063,过机服务商重量差!A:A,过机服务商重量差!L:L)</f>
        <v>8</v>
      </c>
      <c r="H3063" s="9" t="str">
        <f ca="1">IFERROR(LOOKUP(1,0/((B3063=名单!B:B)*(VALUE(AY3063)&gt;=名单!E:E)*(VALUE(AY3063)&lt;=名单!G:G)*(AA3063="正常走货")),名单!H:H),"否")</f>
        <v>是</v>
      </c>
      <c r="I3063" s="64" t="s">
        <v>9213</v>
      </c>
      <c r="J3063" s="64" t="s">
        <v>9215</v>
      </c>
      <c r="L3063" s="65" t="s">
        <v>2292</v>
      </c>
      <c r="N3063" s="64" t="s">
        <v>18</v>
      </c>
      <c r="O3063" s="66"/>
      <c r="P3063" s="66"/>
      <c r="T3063" s="66"/>
      <c r="U3063" s="65" t="s">
        <v>215</v>
      </c>
      <c r="V3063" s="65" t="s">
        <v>14381</v>
      </c>
      <c r="W3063" s="66"/>
      <c r="Y3063" s="66"/>
      <c r="Z3063" s="66"/>
      <c r="AA3063" s="65" t="s">
        <v>14382</v>
      </c>
      <c r="AQ3063" s="64">
        <v>0</v>
      </c>
      <c r="AU3063" s="66"/>
      <c r="AV3063" s="66"/>
      <c r="AW3063" s="66"/>
      <c r="AX3063" s="66"/>
      <c r="AY3063" s="67" t="s">
        <v>17460</v>
      </c>
      <c r="BE3063" s="66"/>
    </row>
    <row r="3064" spans="1:58">
      <c r="A3064" s="9" t="str">
        <f t="shared" si="147"/>
        <v>2026-01</v>
      </c>
      <c r="B3064" s="9" t="str">
        <f>_xlfn.XLOOKUP(I3064,过机服务商重量差!A:A,过机服务商重量差!G:G)</f>
        <v>007</v>
      </c>
      <c r="C3064" s="9" t="str">
        <f>IF(N3064="FBA","主营产品",IF(N3064="专线","专线",LOOKUP(1,0/((G3064&gt;=提成标准!D:D)*(G3064&lt;提成标准!E:E)),提成标准!C:C)))</f>
        <v>快递大货</v>
      </c>
      <c r="D3064" s="9">
        <f t="shared" si="148"/>
        <v>192</v>
      </c>
      <c r="E3064" s="9">
        <f>_xlfn.XLOOKUP(C3064,提成标准!C:C,提成标准!H:H,"")</f>
        <v>0.1</v>
      </c>
      <c r="F3064" s="9">
        <f t="shared" si="149"/>
        <v>19.2</v>
      </c>
      <c r="G3064" s="9">
        <f>_xlfn.XLOOKUP(I3064,过机服务商重量差!A:A,过机服务商重量差!L:L)</f>
        <v>192</v>
      </c>
      <c r="H3064" s="9" t="str">
        <f ca="1">IFERROR(LOOKUP(1,0/((B3064=名单!B:B)*(VALUE(AY3064)&gt;=名单!E:E)*(VALUE(AY3064)&lt;=名单!G:G)*(AA3064="正常走货")),名单!H:H),"否")</f>
        <v>否</v>
      </c>
      <c r="I3064" s="64" t="s">
        <v>9216</v>
      </c>
      <c r="J3064" s="64" t="s">
        <v>9218</v>
      </c>
      <c r="L3064" s="65" t="s">
        <v>168</v>
      </c>
      <c r="N3064" s="64" t="s">
        <v>18</v>
      </c>
      <c r="O3064" s="66"/>
      <c r="P3064" s="66"/>
      <c r="T3064" s="66"/>
      <c r="U3064" s="65" t="s">
        <v>161</v>
      </c>
      <c r="V3064" s="65" t="s">
        <v>14381</v>
      </c>
      <c r="W3064" s="66"/>
      <c r="Y3064" s="66"/>
      <c r="Z3064" s="66"/>
      <c r="AA3064" s="65" t="s">
        <v>14382</v>
      </c>
      <c r="AQ3064" s="64">
        <v>96</v>
      </c>
      <c r="AV3064" s="66"/>
      <c r="AW3064" s="66"/>
      <c r="AX3064" s="66"/>
      <c r="AY3064" s="67" t="s">
        <v>17461</v>
      </c>
      <c r="BE3064" s="66"/>
      <c r="BF3064" s="66"/>
    </row>
    <row r="3065" spans="1:58">
      <c r="A3065" s="9" t="str">
        <f t="shared" si="147"/>
        <v>2026-01</v>
      </c>
      <c r="B3065" s="18" t="str">
        <f>_xlfn.XLOOKUP(I3065,过机服务商重量差!A:A,过机服务商重量差!G:G)</f>
        <v>无崖子</v>
      </c>
      <c r="C3065" s="9" t="str">
        <f>IF(N3065="FBA","主营产品",IF(N3065="专线","专线",LOOKUP(1,0/((G3065&gt;=提成标准!D:D)*(G3065&lt;提成标准!E:E)),提成标准!C:C)))</f>
        <v>快递小货</v>
      </c>
      <c r="D3065" s="9">
        <f t="shared" si="148"/>
        <v>1</v>
      </c>
      <c r="E3065" s="9">
        <f>_xlfn.XLOOKUP(C3065,提成标准!C:C,提成标准!H:H,"")</f>
        <v>2</v>
      </c>
      <c r="F3065" s="9">
        <f t="shared" si="149"/>
        <v>2</v>
      </c>
      <c r="G3065" s="9">
        <f>_xlfn.XLOOKUP(I3065,过机服务商重量差!A:A,过机服务商重量差!L:L)</f>
        <v>2.5</v>
      </c>
      <c r="H3065" s="9" t="str">
        <f ca="1">IFERROR(LOOKUP(1,0/((B3065=名单!B:B)*(VALUE(AY3065)&gt;=名单!E:E)*(VALUE(AY3065)&lt;=名单!G:G)*(AA3065="正常走货")),名单!H:H),"否")</f>
        <v>是</v>
      </c>
      <c r="I3065" s="64" t="s">
        <v>9219</v>
      </c>
      <c r="J3065" s="64" t="s">
        <v>9221</v>
      </c>
      <c r="L3065" s="65" t="s">
        <v>160</v>
      </c>
      <c r="N3065" s="64" t="s">
        <v>18</v>
      </c>
      <c r="O3065" s="66"/>
      <c r="P3065" s="66"/>
      <c r="T3065" s="66"/>
      <c r="U3065" s="65" t="s">
        <v>161</v>
      </c>
      <c r="V3065" s="65" t="s">
        <v>14381</v>
      </c>
      <c r="W3065" s="66"/>
      <c r="Y3065" s="66"/>
      <c r="Z3065" s="66"/>
      <c r="AA3065" s="65" t="s">
        <v>14382</v>
      </c>
      <c r="AQ3065" s="64">
        <v>0</v>
      </c>
      <c r="AV3065" s="66"/>
      <c r="AX3065" s="66"/>
      <c r="AY3065" s="67" t="s">
        <v>17462</v>
      </c>
      <c r="BC3065" s="66"/>
      <c r="BE3065" s="66"/>
    </row>
    <row r="3066" spans="1:58">
      <c r="A3066" s="9" t="str">
        <f t="shared" si="147"/>
        <v>2026-01</v>
      </c>
      <c r="B3066" s="18" t="str">
        <f>_xlfn.XLOOKUP(I3066,过机服务商重量差!A:A,过机服务商重量差!G:G)</f>
        <v>无崖子</v>
      </c>
      <c r="C3066" s="9" t="str">
        <f>IF(N3066="FBA","主营产品",IF(N3066="专线","专线",LOOKUP(1,0/((G3066&gt;=提成标准!D:D)*(G3066&lt;提成标准!E:E)),提成标准!C:C)))</f>
        <v>快递小货</v>
      </c>
      <c r="D3066" s="9">
        <f t="shared" si="148"/>
        <v>1</v>
      </c>
      <c r="E3066" s="9">
        <f>_xlfn.XLOOKUP(C3066,提成标准!C:C,提成标准!H:H,"")</f>
        <v>2</v>
      </c>
      <c r="F3066" s="9">
        <f t="shared" si="149"/>
        <v>2</v>
      </c>
      <c r="G3066" s="9">
        <f>_xlfn.XLOOKUP(I3066,过机服务商重量差!A:A,过机服务商重量差!L:L)</f>
        <v>3</v>
      </c>
      <c r="H3066" s="9" t="str">
        <f ca="1">IFERROR(LOOKUP(1,0/((B3066=名单!B:B)*(VALUE(AY3066)&gt;=名单!E:E)*(VALUE(AY3066)&lt;=名单!G:G)*(AA3066="正常走货")),名单!H:H),"否")</f>
        <v>是</v>
      </c>
      <c r="I3066" s="64" t="s">
        <v>9222</v>
      </c>
      <c r="J3066" s="64" t="s">
        <v>9224</v>
      </c>
      <c r="L3066" s="65" t="s">
        <v>160</v>
      </c>
      <c r="N3066" s="64" t="s">
        <v>18</v>
      </c>
      <c r="O3066" s="66"/>
      <c r="P3066" s="66"/>
      <c r="T3066" s="66"/>
      <c r="U3066" s="65" t="s">
        <v>161</v>
      </c>
      <c r="V3066" s="65" t="s">
        <v>14381</v>
      </c>
      <c r="W3066" s="66"/>
      <c r="Y3066" s="66"/>
      <c r="Z3066" s="66"/>
      <c r="AA3066" s="65" t="s">
        <v>14382</v>
      </c>
      <c r="AQ3066" s="64">
        <v>0</v>
      </c>
      <c r="AV3066" s="66"/>
      <c r="AX3066" s="66"/>
      <c r="AY3066" s="67" t="s">
        <v>17463</v>
      </c>
      <c r="BC3066" s="66"/>
      <c r="BE3066" s="66"/>
    </row>
    <row r="3067" spans="1:58">
      <c r="A3067" s="9" t="str">
        <f t="shared" ref="A3067:A3130" si="150">MID(AY3067,1,7)</f>
        <v>2026-01</v>
      </c>
      <c r="B3067" s="18" t="str">
        <f>_xlfn.XLOOKUP(I3067,过机服务商重量差!A:A,过机服务商重量差!G:G)</f>
        <v>无崖子</v>
      </c>
      <c r="C3067" s="9" t="str">
        <f>IF(N3067="FBA","主营产品",IF(N3067="专线","专线",LOOKUP(1,0/((G3067&gt;=提成标准!D:D)*(G3067&lt;提成标准!E:E)),提成标准!C:C)))</f>
        <v>快递小货</v>
      </c>
      <c r="D3067" s="9">
        <f t="shared" si="148"/>
        <v>1</v>
      </c>
      <c r="E3067" s="9">
        <f>_xlfn.XLOOKUP(C3067,提成标准!C:C,提成标准!H:H,"")</f>
        <v>2</v>
      </c>
      <c r="F3067" s="9">
        <f t="shared" si="149"/>
        <v>2</v>
      </c>
      <c r="G3067" s="9">
        <f>_xlfn.XLOOKUP(I3067,过机服务商重量差!A:A,过机服务商重量差!L:L)</f>
        <v>1.5</v>
      </c>
      <c r="H3067" s="9" t="str">
        <f ca="1">IFERROR(LOOKUP(1,0/((B3067=名单!B:B)*(VALUE(AY3067)&gt;=名单!E:E)*(VALUE(AY3067)&lt;=名单!G:G)*(AA3067="正常走货")),名单!H:H),"否")</f>
        <v>是</v>
      </c>
      <c r="I3067" s="64" t="s">
        <v>9225</v>
      </c>
      <c r="J3067" s="64" t="s">
        <v>9227</v>
      </c>
      <c r="L3067" s="65" t="s">
        <v>336</v>
      </c>
      <c r="N3067" s="64" t="s">
        <v>18</v>
      </c>
      <c r="O3067" s="66"/>
      <c r="P3067" s="66"/>
      <c r="T3067" s="66"/>
      <c r="U3067" s="65" t="s">
        <v>161</v>
      </c>
      <c r="V3067" s="65" t="s">
        <v>14381</v>
      </c>
      <c r="W3067" s="66"/>
      <c r="Y3067" s="66"/>
      <c r="Z3067" s="66"/>
      <c r="AA3067" s="65" t="s">
        <v>14382</v>
      </c>
      <c r="AQ3067" s="64">
        <v>0</v>
      </c>
      <c r="AU3067" s="66"/>
      <c r="AV3067" s="66"/>
      <c r="AW3067" s="66"/>
      <c r="AX3067" s="66"/>
      <c r="AY3067" s="67" t="s">
        <v>17464</v>
      </c>
      <c r="BE3067" s="66"/>
      <c r="BF3067" s="66"/>
    </row>
    <row r="3068" spans="1:58">
      <c r="A3068" s="9" t="str">
        <f t="shared" si="150"/>
        <v>2026-01</v>
      </c>
      <c r="B3068" s="18" t="str">
        <f>_xlfn.XLOOKUP(I3068,过机服务商重量差!A:A,过机服务商重量差!G:G)</f>
        <v>无崖子</v>
      </c>
      <c r="C3068" s="9" t="str">
        <f>IF(N3068="FBA","主营产品",IF(N3068="专线","专线",LOOKUP(1,0/((G3068&gt;=提成标准!D:D)*(G3068&lt;提成标准!E:E)),提成标准!C:C)))</f>
        <v>快递小货</v>
      </c>
      <c r="D3068" s="9">
        <f t="shared" si="148"/>
        <v>1</v>
      </c>
      <c r="E3068" s="9">
        <f>_xlfn.XLOOKUP(C3068,提成标准!C:C,提成标准!H:H,"")</f>
        <v>2</v>
      </c>
      <c r="F3068" s="9">
        <f t="shared" si="149"/>
        <v>2</v>
      </c>
      <c r="G3068" s="9">
        <f>_xlfn.XLOOKUP(I3068,过机服务商重量差!A:A,过机服务商重量差!L:L)</f>
        <v>2</v>
      </c>
      <c r="H3068" s="9" t="str">
        <f ca="1">IFERROR(LOOKUP(1,0/((B3068=名单!B:B)*(VALUE(AY3068)&gt;=名单!E:E)*(VALUE(AY3068)&lt;=名单!G:G)*(AA3068="正常走货")),名单!H:H),"否")</f>
        <v>是</v>
      </c>
      <c r="I3068" s="64" t="s">
        <v>9228</v>
      </c>
      <c r="J3068" s="64" t="s">
        <v>9230</v>
      </c>
      <c r="L3068" s="64" t="s">
        <v>160</v>
      </c>
      <c r="N3068" s="64" t="s">
        <v>18</v>
      </c>
      <c r="O3068" s="66"/>
      <c r="P3068" s="66"/>
      <c r="T3068" s="66"/>
      <c r="U3068" s="65" t="s">
        <v>161</v>
      </c>
      <c r="V3068" s="65" t="s">
        <v>14381</v>
      </c>
      <c r="W3068" s="66"/>
      <c r="Y3068" s="66"/>
      <c r="Z3068" s="66"/>
      <c r="AA3068" s="65" t="s">
        <v>14382</v>
      </c>
      <c r="AQ3068" s="64">
        <v>0</v>
      </c>
      <c r="AU3068" s="66"/>
      <c r="AV3068" s="66"/>
      <c r="AX3068" s="66"/>
      <c r="AY3068" s="67" t="s">
        <v>17465</v>
      </c>
      <c r="BE3068" s="66"/>
      <c r="BF3068" s="66"/>
    </row>
    <row r="3069" spans="1:58">
      <c r="A3069" s="9" t="str">
        <f t="shared" si="150"/>
        <v>2026-01</v>
      </c>
      <c r="B3069" s="18" t="str">
        <f>_xlfn.XLOOKUP(I3069,过机服务商重量差!A:A,过机服务商重量差!G:G)</f>
        <v>帅时莹</v>
      </c>
      <c r="C3069" s="9" t="str">
        <f>IF(N3069="FBA","主营产品",IF(N3069="专线","专线",LOOKUP(1,0/((G3069&gt;=提成标准!D:D)*(G3069&lt;提成标准!E:E)),提成标准!C:C)))</f>
        <v>快递小货</v>
      </c>
      <c r="D3069" s="9">
        <f t="shared" ref="D3069:D3132" si="151">IF(C3069="快递小货",1,IF(C3069="主营产品",0,G3069))</f>
        <v>1</v>
      </c>
      <c r="E3069" s="9">
        <f>_xlfn.XLOOKUP(C3069,提成标准!C:C,提成标准!H:H,"")</f>
        <v>2</v>
      </c>
      <c r="F3069" s="9">
        <f t="shared" ref="F3069:F3132" si="152">D3069*E3069</f>
        <v>2</v>
      </c>
      <c r="G3069" s="9">
        <f>_xlfn.XLOOKUP(I3069,过机服务商重量差!A:A,过机服务商重量差!L:L)</f>
        <v>6</v>
      </c>
      <c r="H3069" s="9" t="str">
        <f ca="1">IFERROR(LOOKUP(1,0/((B3069=名单!B:B)*(VALUE(AY3069)&gt;=名单!E:E)*(VALUE(AY3069)&lt;=名单!G:G)*(AA3069="正常走货")),名单!H:H),"否")</f>
        <v>否</v>
      </c>
      <c r="I3069" s="64" t="s">
        <v>9231</v>
      </c>
      <c r="J3069" s="64" t="s">
        <v>9233</v>
      </c>
      <c r="L3069" s="64" t="s">
        <v>140</v>
      </c>
      <c r="N3069" s="64" t="s">
        <v>18</v>
      </c>
      <c r="O3069" s="66"/>
      <c r="P3069" s="66"/>
      <c r="T3069" s="66"/>
      <c r="U3069" s="65" t="s">
        <v>187</v>
      </c>
      <c r="V3069" s="64" t="s">
        <v>14413</v>
      </c>
      <c r="W3069" s="66"/>
      <c r="Y3069" s="66"/>
      <c r="Z3069" s="66"/>
      <c r="AA3069" s="65" t="s">
        <v>14382</v>
      </c>
      <c r="AQ3069" s="64">
        <v>125.07</v>
      </c>
      <c r="AU3069" s="66"/>
      <c r="AV3069" s="66"/>
      <c r="AX3069" s="66"/>
      <c r="AY3069" s="67" t="s">
        <v>17466</v>
      </c>
      <c r="BE3069" s="66"/>
      <c r="BF3069" s="66"/>
    </row>
    <row r="3070" spans="1:58">
      <c r="A3070" s="9" t="str">
        <f t="shared" si="150"/>
        <v>2026-01</v>
      </c>
      <c r="B3070" s="18" t="str">
        <f>_xlfn.XLOOKUP(I3070,过机服务商重量差!A:A,过机服务商重量差!G:G)</f>
        <v>帅时莹</v>
      </c>
      <c r="C3070" s="9" t="str">
        <f>IF(N3070="FBA","主营产品",IF(N3070="专线","专线",LOOKUP(1,0/((G3070&gt;=提成标准!D:D)*(G3070&lt;提成标准!E:E)),提成标准!C:C)))</f>
        <v>快递小货</v>
      </c>
      <c r="D3070" s="9">
        <f t="shared" si="151"/>
        <v>1</v>
      </c>
      <c r="E3070" s="9">
        <f>_xlfn.XLOOKUP(C3070,提成标准!C:C,提成标准!H:H,"")</f>
        <v>2</v>
      </c>
      <c r="F3070" s="9">
        <f t="shared" si="152"/>
        <v>2</v>
      </c>
      <c r="G3070" s="9">
        <f>_xlfn.XLOOKUP(I3070,过机服务商重量差!A:A,过机服务商重量差!L:L)</f>
        <v>13</v>
      </c>
      <c r="H3070" s="9" t="str">
        <f ca="1">IFERROR(LOOKUP(1,0/((B3070=名单!B:B)*(VALUE(AY3070)&gt;=名单!E:E)*(VALUE(AY3070)&lt;=名单!G:G)*(AA3070="正常走货")),名单!H:H),"否")</f>
        <v>否</v>
      </c>
      <c r="I3070" s="64" t="s">
        <v>9234</v>
      </c>
      <c r="J3070" s="64" t="s">
        <v>9236</v>
      </c>
      <c r="L3070" s="64" t="s">
        <v>186</v>
      </c>
      <c r="N3070" s="64" t="s">
        <v>18</v>
      </c>
      <c r="O3070" s="66"/>
      <c r="P3070" s="66"/>
      <c r="T3070" s="66"/>
      <c r="U3070" s="65" t="s">
        <v>187</v>
      </c>
      <c r="V3070" s="64" t="s">
        <v>14413</v>
      </c>
      <c r="W3070" s="66"/>
      <c r="Y3070" s="66"/>
      <c r="Z3070" s="66"/>
      <c r="AA3070" s="65" t="s">
        <v>14382</v>
      </c>
      <c r="AQ3070" s="64">
        <v>169.8</v>
      </c>
      <c r="AU3070" s="66"/>
      <c r="AV3070" s="66"/>
      <c r="AX3070" s="66"/>
      <c r="AY3070" s="67" t="s">
        <v>17467</v>
      </c>
      <c r="BE3070" s="66"/>
    </row>
    <row r="3071" spans="1:58">
      <c r="A3071" s="9" t="str">
        <f t="shared" si="150"/>
        <v>2026-01</v>
      </c>
      <c r="B3071" s="18" t="str">
        <f>_xlfn.XLOOKUP(I3071,过机服务商重量差!A:A,过机服务商重量差!G:G)</f>
        <v>无崖子</v>
      </c>
      <c r="C3071" s="9" t="str">
        <f>IF(N3071="FBA","主营产品",IF(N3071="专线","专线",LOOKUP(1,0/((G3071&gt;=提成标准!D:D)*(G3071&lt;提成标准!E:E)),提成标准!C:C)))</f>
        <v>快递小货</v>
      </c>
      <c r="D3071" s="9">
        <f t="shared" si="151"/>
        <v>1</v>
      </c>
      <c r="E3071" s="9">
        <f>_xlfn.XLOOKUP(C3071,提成标准!C:C,提成标准!H:H,"")</f>
        <v>2</v>
      </c>
      <c r="F3071" s="9">
        <f t="shared" si="152"/>
        <v>2</v>
      </c>
      <c r="G3071" s="9">
        <f>_xlfn.XLOOKUP(I3071,过机服务商重量差!A:A,过机服务商重量差!L:L)</f>
        <v>1</v>
      </c>
      <c r="H3071" s="9" t="str">
        <f ca="1">IFERROR(LOOKUP(1,0/((B3071=名单!B:B)*(VALUE(AY3071)&gt;=名单!E:E)*(VALUE(AY3071)&lt;=名单!G:G)*(AA3071="正常走货")),名单!H:H),"否")</f>
        <v>是</v>
      </c>
      <c r="I3071" s="64" t="s">
        <v>9237</v>
      </c>
      <c r="J3071" s="64" t="s">
        <v>9239</v>
      </c>
      <c r="L3071" s="65" t="s">
        <v>160</v>
      </c>
      <c r="N3071" s="64" t="s">
        <v>18</v>
      </c>
      <c r="O3071" s="66"/>
      <c r="P3071" s="66"/>
      <c r="T3071" s="66"/>
      <c r="U3071" s="65" t="s">
        <v>161</v>
      </c>
      <c r="V3071" s="65" t="s">
        <v>14381</v>
      </c>
      <c r="W3071" s="66"/>
      <c r="Y3071" s="66"/>
      <c r="Z3071" s="66"/>
      <c r="AA3071" s="65" t="s">
        <v>14382</v>
      </c>
      <c r="AQ3071" s="64">
        <v>0</v>
      </c>
      <c r="AU3071" s="66"/>
      <c r="AV3071" s="66"/>
      <c r="AW3071" s="66"/>
      <c r="AX3071" s="66"/>
      <c r="AY3071" s="67" t="s">
        <v>17468</v>
      </c>
      <c r="BE3071" s="66"/>
      <c r="BF3071" s="66"/>
    </row>
    <row r="3072" spans="1:58">
      <c r="A3072" s="9" t="str">
        <f t="shared" si="150"/>
        <v>2026-01</v>
      </c>
      <c r="B3072" s="18" t="str">
        <f>_xlfn.XLOOKUP(I3072,过机服务商重量差!A:A,过机服务商重量差!G:G)</f>
        <v>无崖子</v>
      </c>
      <c r="C3072" s="9" t="str">
        <f>IF(N3072="FBA","主营产品",IF(N3072="专线","专线",LOOKUP(1,0/((G3072&gt;=提成标准!D:D)*(G3072&lt;提成标准!E:E)),提成标准!C:C)))</f>
        <v>快递小货</v>
      </c>
      <c r="D3072" s="9">
        <f t="shared" si="151"/>
        <v>1</v>
      </c>
      <c r="E3072" s="9">
        <f>_xlfn.XLOOKUP(C3072,提成标准!C:C,提成标准!H:H,"")</f>
        <v>2</v>
      </c>
      <c r="F3072" s="9">
        <f t="shared" si="152"/>
        <v>2</v>
      </c>
      <c r="G3072" s="9">
        <f>_xlfn.XLOOKUP(I3072,过机服务商重量差!A:A,过机服务商重量差!L:L)</f>
        <v>1</v>
      </c>
      <c r="H3072" s="9" t="str">
        <f ca="1">IFERROR(LOOKUP(1,0/((B3072=名单!B:B)*(VALUE(AY3072)&gt;=名单!E:E)*(VALUE(AY3072)&lt;=名单!G:G)*(AA3072="正常走货")),名单!H:H),"否")</f>
        <v>是</v>
      </c>
      <c r="I3072" s="64" t="s">
        <v>9240</v>
      </c>
      <c r="J3072" s="64" t="s">
        <v>9242</v>
      </c>
      <c r="L3072" s="65" t="s">
        <v>336</v>
      </c>
      <c r="N3072" s="64" t="s">
        <v>18</v>
      </c>
      <c r="O3072" s="66"/>
      <c r="P3072" s="66"/>
      <c r="T3072" s="66"/>
      <c r="U3072" s="65" t="s">
        <v>161</v>
      </c>
      <c r="V3072" s="65" t="s">
        <v>14381</v>
      </c>
      <c r="W3072" s="66"/>
      <c r="Y3072" s="66"/>
      <c r="Z3072" s="66"/>
      <c r="AA3072" s="65" t="s">
        <v>14382</v>
      </c>
      <c r="AQ3072" s="64">
        <v>0</v>
      </c>
      <c r="AU3072" s="66"/>
      <c r="AV3072" s="66"/>
      <c r="AW3072" s="66"/>
      <c r="AX3072" s="66"/>
      <c r="AY3072" s="67" t="s">
        <v>17469</v>
      </c>
    </row>
    <row r="3073" spans="1:58">
      <c r="A3073" s="9" t="str">
        <f t="shared" si="150"/>
        <v>2026-01</v>
      </c>
      <c r="B3073" s="9" t="str">
        <f>_xlfn.XLOOKUP(I3073,过机服务商重量差!A:A,过机服务商重量差!G:G)</f>
        <v>无崖子</v>
      </c>
      <c r="C3073" s="9" t="str">
        <f>IF(N3073="FBA","主营产品",IF(N3073="专线","专线",LOOKUP(1,0/((G3073&gt;=提成标准!D:D)*(G3073&lt;提成标准!E:E)),提成标准!C:C)))</f>
        <v>快递小货</v>
      </c>
      <c r="D3073" s="9">
        <f t="shared" si="151"/>
        <v>1</v>
      </c>
      <c r="E3073" s="9">
        <f>_xlfn.XLOOKUP(C3073,提成标准!C:C,提成标准!H:H,"")</f>
        <v>2</v>
      </c>
      <c r="F3073" s="9">
        <f t="shared" si="152"/>
        <v>2</v>
      </c>
      <c r="G3073" s="9">
        <f>_xlfn.XLOOKUP(I3073,过机服务商重量差!A:A,过机服务商重量差!L:L)</f>
        <v>0.5</v>
      </c>
      <c r="H3073" s="9" t="str">
        <f ca="1">IFERROR(LOOKUP(1,0/((B3073=名单!B:B)*(VALUE(AY3073)&gt;=名单!E:E)*(VALUE(AY3073)&lt;=名单!G:G)*(AA3073="正常走货")),名单!H:H),"否")</f>
        <v>是</v>
      </c>
      <c r="I3073" s="64" t="s">
        <v>9243</v>
      </c>
      <c r="J3073" s="64" t="s">
        <v>9245</v>
      </c>
      <c r="L3073" s="65" t="s">
        <v>160</v>
      </c>
      <c r="N3073" s="64" t="s">
        <v>18</v>
      </c>
      <c r="O3073" s="66"/>
      <c r="P3073" s="66"/>
      <c r="T3073" s="66"/>
      <c r="U3073" s="65" t="s">
        <v>161</v>
      </c>
      <c r="V3073" s="65" t="s">
        <v>14381</v>
      </c>
      <c r="W3073" s="66"/>
      <c r="Y3073" s="66"/>
      <c r="Z3073" s="66"/>
      <c r="AA3073" s="65" t="s">
        <v>14382</v>
      </c>
      <c r="AQ3073" s="64">
        <v>0</v>
      </c>
      <c r="AU3073" s="66"/>
      <c r="AV3073" s="66"/>
      <c r="AW3073" s="66"/>
      <c r="AX3073" s="66"/>
      <c r="AY3073" s="67" t="s">
        <v>17470</v>
      </c>
      <c r="BE3073" s="66"/>
    </row>
    <row r="3074" spans="1:58">
      <c r="A3074" s="9" t="str">
        <f t="shared" si="150"/>
        <v>2026-01</v>
      </c>
      <c r="B3074" s="9" t="str">
        <f>_xlfn.XLOOKUP(I3074,过机服务商重量差!A:A,过机服务商重量差!G:G)</f>
        <v>无崖子</v>
      </c>
      <c r="C3074" s="9" t="str">
        <f>IF(N3074="FBA","主营产品",IF(N3074="专线","专线",LOOKUP(1,0/((G3074&gt;=提成标准!D:D)*(G3074&lt;提成标准!E:E)),提成标准!C:C)))</f>
        <v>快递小货</v>
      </c>
      <c r="D3074" s="9">
        <f t="shared" si="151"/>
        <v>1</v>
      </c>
      <c r="E3074" s="9">
        <f>_xlfn.XLOOKUP(C3074,提成标准!C:C,提成标准!H:H,"")</f>
        <v>2</v>
      </c>
      <c r="F3074" s="9">
        <f t="shared" si="152"/>
        <v>2</v>
      </c>
      <c r="G3074" s="9">
        <f>_xlfn.XLOOKUP(I3074,过机服务商重量差!A:A,过机服务商重量差!L:L)</f>
        <v>0.5</v>
      </c>
      <c r="H3074" s="9" t="str">
        <f ca="1">IFERROR(LOOKUP(1,0/((B3074=名单!B:B)*(VALUE(AY3074)&gt;=名单!E:E)*(VALUE(AY3074)&lt;=名单!G:G)*(AA3074="正常走货")),名单!H:H),"否")</f>
        <v>是</v>
      </c>
      <c r="I3074" s="64" t="s">
        <v>9246</v>
      </c>
      <c r="J3074" s="64" t="s">
        <v>9248</v>
      </c>
      <c r="L3074" s="65" t="s">
        <v>160</v>
      </c>
      <c r="N3074" s="64" t="s">
        <v>18</v>
      </c>
      <c r="O3074" s="66"/>
      <c r="P3074" s="66"/>
      <c r="T3074" s="66"/>
      <c r="U3074" s="65" t="s">
        <v>161</v>
      </c>
      <c r="V3074" s="64" t="s">
        <v>14381</v>
      </c>
      <c r="W3074" s="66"/>
      <c r="Y3074" s="66"/>
      <c r="Z3074" s="66"/>
      <c r="AA3074" s="65" t="s">
        <v>14382</v>
      </c>
      <c r="AQ3074" s="64">
        <v>0</v>
      </c>
      <c r="AU3074" s="66"/>
      <c r="AV3074" s="66"/>
      <c r="AW3074" s="66"/>
      <c r="AX3074" s="66"/>
      <c r="AY3074" s="67" t="s">
        <v>17471</v>
      </c>
      <c r="BE3074" s="66"/>
    </row>
    <row r="3075" spans="1:58">
      <c r="A3075" s="9" t="str">
        <f t="shared" si="150"/>
        <v>2026-01</v>
      </c>
      <c r="B3075" s="18" t="str">
        <f>_xlfn.XLOOKUP(I3075,过机服务商重量差!A:A,过机服务商重量差!G:G)</f>
        <v>无崖子</v>
      </c>
      <c r="C3075" s="9" t="str">
        <f>IF(N3075="FBA","主营产品",IF(N3075="专线","专线",LOOKUP(1,0/((G3075&gt;=提成标准!D:D)*(G3075&lt;提成标准!E:E)),提成标准!C:C)))</f>
        <v>快递小货</v>
      </c>
      <c r="D3075" s="9">
        <f t="shared" si="151"/>
        <v>1</v>
      </c>
      <c r="E3075" s="9">
        <f>_xlfn.XLOOKUP(C3075,提成标准!C:C,提成标准!H:H,"")</f>
        <v>2</v>
      </c>
      <c r="F3075" s="9">
        <f t="shared" si="152"/>
        <v>2</v>
      </c>
      <c r="G3075" s="9">
        <f>_xlfn.XLOOKUP(I3075,过机服务商重量差!A:A,过机服务商重量差!L:L)</f>
        <v>9.5</v>
      </c>
      <c r="H3075" s="9" t="str">
        <f ca="1">IFERROR(LOOKUP(1,0/((B3075=名单!B:B)*(VALUE(AY3075)&gt;=名单!E:E)*(VALUE(AY3075)&lt;=名单!G:G)*(AA3075="正常走货")),名单!H:H),"否")</f>
        <v>是</v>
      </c>
      <c r="I3075" s="64" t="s">
        <v>9249</v>
      </c>
      <c r="J3075" s="64" t="s">
        <v>9251</v>
      </c>
      <c r="L3075" s="65" t="s">
        <v>845</v>
      </c>
      <c r="N3075" s="64" t="s">
        <v>18</v>
      </c>
      <c r="O3075" s="66"/>
      <c r="P3075" s="66"/>
      <c r="T3075" s="66"/>
      <c r="U3075" s="65" t="s">
        <v>161</v>
      </c>
      <c r="V3075" s="65" t="s">
        <v>14381</v>
      </c>
      <c r="W3075" s="66"/>
      <c r="Y3075" s="66"/>
      <c r="Z3075" s="66"/>
      <c r="AA3075" s="65" t="s">
        <v>14382</v>
      </c>
      <c r="AQ3075" s="64">
        <v>0</v>
      </c>
      <c r="AV3075" s="66"/>
      <c r="AW3075" s="66"/>
      <c r="AX3075" s="66"/>
      <c r="AY3075" s="67" t="s">
        <v>17472</v>
      </c>
      <c r="BE3075" s="66"/>
    </row>
    <row r="3076" spans="1:58">
      <c r="A3076" s="9" t="str">
        <f t="shared" si="150"/>
        <v>2026-01</v>
      </c>
      <c r="B3076" s="9" t="str">
        <f>_xlfn.XLOOKUP(I3076,过机服务商重量差!A:A,过机服务商重量差!G:G)</f>
        <v>无崖子</v>
      </c>
      <c r="C3076" s="9" t="str">
        <f>IF(N3076="FBA","主营产品",IF(N3076="专线","专线",LOOKUP(1,0/((G3076&gt;=提成标准!D:D)*(G3076&lt;提成标准!E:E)),提成标准!C:C)))</f>
        <v>快递大货</v>
      </c>
      <c r="D3076" s="9">
        <f t="shared" si="151"/>
        <v>45</v>
      </c>
      <c r="E3076" s="9">
        <f>_xlfn.XLOOKUP(C3076,提成标准!C:C,提成标准!H:H,"")</f>
        <v>0.1</v>
      </c>
      <c r="F3076" s="9">
        <f t="shared" si="152"/>
        <v>4.5</v>
      </c>
      <c r="G3076" s="9">
        <f>_xlfn.XLOOKUP(I3076,过机服务商重量差!A:A,过机服务商重量差!L:L)</f>
        <v>45</v>
      </c>
      <c r="H3076" s="9" t="str">
        <f ca="1">IFERROR(LOOKUP(1,0/((B3076=名单!B:B)*(VALUE(AY3076)&gt;=名单!E:E)*(VALUE(AY3076)&lt;=名单!G:G)*(AA3076="正常走货")),名单!H:H),"否")</f>
        <v>是</v>
      </c>
      <c r="I3076" s="64" t="s">
        <v>9252</v>
      </c>
      <c r="J3076" s="64" t="s">
        <v>9254</v>
      </c>
      <c r="L3076" s="65" t="s">
        <v>603</v>
      </c>
      <c r="N3076" s="64" t="s">
        <v>18</v>
      </c>
      <c r="O3076" s="66"/>
      <c r="P3076" s="66"/>
      <c r="T3076" s="66"/>
      <c r="U3076" s="65" t="s">
        <v>2149</v>
      </c>
      <c r="V3076" s="65" t="s">
        <v>14385</v>
      </c>
      <c r="W3076" s="66"/>
      <c r="Y3076" s="66"/>
      <c r="Z3076" s="66"/>
      <c r="AA3076" s="65" t="s">
        <v>14382</v>
      </c>
      <c r="AQ3076" s="64">
        <v>278.53</v>
      </c>
      <c r="AU3076" s="66"/>
      <c r="AV3076" s="66"/>
      <c r="AW3076" s="66"/>
      <c r="AX3076" s="66"/>
      <c r="AY3076" s="67" t="s">
        <v>17473</v>
      </c>
      <c r="BC3076" s="66"/>
      <c r="BE3076" s="66"/>
    </row>
    <row r="3077" spans="1:58">
      <c r="A3077" s="9" t="str">
        <f t="shared" si="150"/>
        <v>2026-01</v>
      </c>
      <c r="B3077" s="9" t="str">
        <f>_xlfn.XLOOKUP(I3077,过机服务商重量差!A:A,过机服务商重量差!G:G)</f>
        <v>风清扬</v>
      </c>
      <c r="C3077" s="9" t="str">
        <f>IF(N3077="FBA","主营产品",IF(N3077="专线","专线",LOOKUP(1,0/((G3077&gt;=提成标准!D:D)*(G3077&lt;提成标准!E:E)),提成标准!C:C)))</f>
        <v>快递大货</v>
      </c>
      <c r="D3077" s="9">
        <f t="shared" si="151"/>
        <v>141</v>
      </c>
      <c r="E3077" s="9">
        <f>_xlfn.XLOOKUP(C3077,提成标准!C:C,提成标准!H:H,"")</f>
        <v>0.1</v>
      </c>
      <c r="F3077" s="9">
        <f t="shared" si="152"/>
        <v>14.1</v>
      </c>
      <c r="G3077" s="9">
        <f>_xlfn.XLOOKUP(I3077,过机服务商重量差!A:A,过机服务商重量差!L:L)</f>
        <v>141</v>
      </c>
      <c r="H3077" s="9" t="str">
        <f ca="1">IFERROR(LOOKUP(1,0/((B3077=名单!B:B)*(VALUE(AY3077)&gt;=名单!E:E)*(VALUE(AY3077)&lt;=名单!G:G)*(AA3077="正常走货")),名单!H:H),"否")</f>
        <v>否</v>
      </c>
      <c r="I3077" s="64" t="s">
        <v>9255</v>
      </c>
      <c r="J3077" s="64" t="s">
        <v>9257</v>
      </c>
      <c r="L3077" s="65" t="s">
        <v>231</v>
      </c>
      <c r="N3077" s="65" t="s">
        <v>18</v>
      </c>
      <c r="O3077" s="66"/>
      <c r="P3077" s="66"/>
      <c r="T3077" s="66"/>
      <c r="U3077" s="65" t="s">
        <v>1410</v>
      </c>
      <c r="V3077" s="65" t="s">
        <v>14410</v>
      </c>
      <c r="W3077" s="66"/>
      <c r="Y3077" s="66"/>
      <c r="Z3077" s="66"/>
      <c r="AA3077" s="65" t="s">
        <v>14382</v>
      </c>
      <c r="AQ3077" s="64">
        <v>199.5</v>
      </c>
      <c r="AU3077" s="66"/>
      <c r="AV3077" s="66"/>
      <c r="AW3077" s="66"/>
      <c r="AX3077" s="66"/>
      <c r="AY3077" s="67" t="s">
        <v>17474</v>
      </c>
      <c r="BE3077" s="66"/>
      <c r="BF3077" s="66"/>
    </row>
    <row r="3078" spans="1:58">
      <c r="A3078" s="9" t="str">
        <f t="shared" si="150"/>
        <v>2026-01</v>
      </c>
      <c r="B3078" s="18" t="str">
        <f>_xlfn.XLOOKUP(I3078,过机服务商重量差!A:A,过机服务商重量差!G:G)</f>
        <v>风清扬</v>
      </c>
      <c r="C3078" s="9" t="str">
        <f>IF(N3078="FBA","主营产品",IF(N3078="专线","专线",LOOKUP(1,0/((G3078&gt;=提成标准!D:D)*(G3078&lt;提成标准!E:E)),提成标准!C:C)))</f>
        <v>快递小货</v>
      </c>
      <c r="D3078" s="9">
        <f t="shared" si="151"/>
        <v>1</v>
      </c>
      <c r="E3078" s="9">
        <f>_xlfn.XLOOKUP(C3078,提成标准!C:C,提成标准!H:H,"")</f>
        <v>2</v>
      </c>
      <c r="F3078" s="9">
        <f t="shared" si="152"/>
        <v>2</v>
      </c>
      <c r="G3078" s="9">
        <f>_xlfn.XLOOKUP(I3078,过机服务商重量差!A:A,过机服务商重量差!L:L)</f>
        <v>12</v>
      </c>
      <c r="H3078" s="9" t="str">
        <f ca="1">IFERROR(LOOKUP(1,0/((B3078=名单!B:B)*(VALUE(AY3078)&gt;=名单!E:E)*(VALUE(AY3078)&lt;=名单!G:G)*(AA3078="正常走货")),名单!H:H),"否")</f>
        <v>否</v>
      </c>
      <c r="I3078" s="64" t="s">
        <v>9258</v>
      </c>
      <c r="J3078" s="64" t="s">
        <v>9260</v>
      </c>
      <c r="L3078" s="65" t="s">
        <v>332</v>
      </c>
      <c r="N3078" s="64" t="s">
        <v>18</v>
      </c>
      <c r="O3078" s="66"/>
      <c r="P3078" s="66"/>
      <c r="T3078" s="66"/>
      <c r="U3078" s="65" t="s">
        <v>191</v>
      </c>
      <c r="V3078" s="65" t="s">
        <v>14413</v>
      </c>
      <c r="W3078" s="66"/>
      <c r="Y3078" s="66"/>
      <c r="Z3078" s="66"/>
      <c r="AA3078" s="65" t="s">
        <v>14382</v>
      </c>
      <c r="AQ3078" s="64">
        <v>6</v>
      </c>
      <c r="AU3078" s="66"/>
      <c r="AV3078" s="66"/>
      <c r="AW3078" s="66"/>
      <c r="AX3078" s="66"/>
      <c r="AY3078" s="67" t="s">
        <v>17475</v>
      </c>
      <c r="BC3078" s="66"/>
      <c r="BE3078" s="66"/>
      <c r="BF3078" s="66"/>
    </row>
    <row r="3079" spans="1:58">
      <c r="A3079" s="9" t="str">
        <f t="shared" si="150"/>
        <v>2026-01</v>
      </c>
      <c r="B3079" s="9" t="str">
        <f>_xlfn.XLOOKUP(I3079,过机服务商重量差!A:A,过机服务商重量差!G:G)</f>
        <v>玉麒麟</v>
      </c>
      <c r="C3079" s="9" t="str">
        <f>IF(N3079="FBA","主营产品",IF(N3079="专线","专线",LOOKUP(1,0/((G3079&gt;=提成标准!D:D)*(G3079&lt;提成标准!E:E)),提成标准!C:C)))</f>
        <v>快递大货</v>
      </c>
      <c r="D3079" s="9">
        <f t="shared" si="151"/>
        <v>39</v>
      </c>
      <c r="E3079" s="9">
        <f>_xlfn.XLOOKUP(C3079,提成标准!C:C,提成标准!H:H,"")</f>
        <v>0.1</v>
      </c>
      <c r="F3079" s="9">
        <f t="shared" si="152"/>
        <v>3.9</v>
      </c>
      <c r="G3079" s="9">
        <f>_xlfn.XLOOKUP(I3079,过机服务商重量差!A:A,过机服务商重量差!L:L)</f>
        <v>39</v>
      </c>
      <c r="H3079" s="9" t="str">
        <f ca="1">IFERROR(LOOKUP(1,0/((B3079=名单!B:B)*(VALUE(AY3079)&gt;=名单!E:E)*(VALUE(AY3079)&lt;=名单!G:G)*(AA3079="正常走货")),名单!H:H),"否")</f>
        <v>否</v>
      </c>
      <c r="I3079" s="64" t="s">
        <v>9261</v>
      </c>
      <c r="J3079" s="64" t="s">
        <v>9263</v>
      </c>
      <c r="L3079" s="65" t="s">
        <v>24</v>
      </c>
      <c r="N3079" s="64" t="s">
        <v>18</v>
      </c>
      <c r="O3079" s="66"/>
      <c r="P3079" s="66"/>
      <c r="T3079" s="66"/>
      <c r="U3079" s="65" t="s">
        <v>1262</v>
      </c>
      <c r="V3079" s="65" t="s">
        <v>14385</v>
      </c>
      <c r="W3079" s="66"/>
      <c r="Y3079" s="66"/>
      <c r="Z3079" s="66"/>
      <c r="AA3079" s="65" t="s">
        <v>14382</v>
      </c>
      <c r="AQ3079" s="64">
        <v>149.3</v>
      </c>
      <c r="AV3079" s="66"/>
      <c r="AX3079" s="66"/>
      <c r="AY3079" s="67" t="s">
        <v>17476</v>
      </c>
      <c r="BE3079" s="66"/>
    </row>
    <row r="3080" spans="1:58">
      <c r="A3080" s="9" t="str">
        <f t="shared" si="150"/>
        <v>2026-01</v>
      </c>
      <c r="B3080" s="9" t="str">
        <f>_xlfn.XLOOKUP(I3080,过机服务商重量差!A:A,过机服务商重量差!G:G)</f>
        <v>玉麒麟</v>
      </c>
      <c r="C3080" s="9" t="str">
        <f>IF(N3080="FBA","主营产品",IF(N3080="专线","专线",LOOKUP(1,0/((G3080&gt;=提成标准!D:D)*(G3080&lt;提成标准!E:E)),提成标准!C:C)))</f>
        <v>快递大货</v>
      </c>
      <c r="D3080" s="9">
        <f t="shared" si="151"/>
        <v>29</v>
      </c>
      <c r="E3080" s="9">
        <f>_xlfn.XLOOKUP(C3080,提成标准!C:C,提成标准!H:H,"")</f>
        <v>0.1</v>
      </c>
      <c r="F3080" s="9">
        <f t="shared" si="152"/>
        <v>2.9</v>
      </c>
      <c r="G3080" s="9">
        <f>_xlfn.XLOOKUP(I3080,过机服务商重量差!A:A,过机服务商重量差!L:L)</f>
        <v>29</v>
      </c>
      <c r="H3080" s="9" t="str">
        <f ca="1">IFERROR(LOOKUP(1,0/((B3080=名单!B:B)*(VALUE(AY3080)&gt;=名单!E:E)*(VALUE(AY3080)&lt;=名单!G:G)*(AA3080="正常走货")),名单!H:H),"否")</f>
        <v>否</v>
      </c>
      <c r="I3080" s="64" t="s">
        <v>9264</v>
      </c>
      <c r="J3080" s="64" t="s">
        <v>9266</v>
      </c>
      <c r="L3080" s="65" t="s">
        <v>17</v>
      </c>
      <c r="N3080" s="64" t="s">
        <v>18</v>
      </c>
      <c r="O3080" s="66"/>
      <c r="P3080" s="66"/>
      <c r="T3080" s="66"/>
      <c r="U3080" s="65" t="s">
        <v>471</v>
      </c>
      <c r="V3080" s="65" t="s">
        <v>14389</v>
      </c>
      <c r="W3080" s="66"/>
      <c r="Y3080" s="66"/>
      <c r="Z3080" s="66"/>
      <c r="AA3080" s="65" t="s">
        <v>14382</v>
      </c>
      <c r="AQ3080" s="64">
        <v>388.6</v>
      </c>
      <c r="AU3080" s="66"/>
      <c r="AV3080" s="66"/>
      <c r="AW3080" s="66"/>
      <c r="AX3080" s="66"/>
      <c r="AY3080" s="67" t="s">
        <v>17477</v>
      </c>
      <c r="BE3080" s="66"/>
      <c r="BF3080" s="66"/>
    </row>
    <row r="3081" spans="1:58">
      <c r="A3081" s="9" t="str">
        <f t="shared" si="150"/>
        <v>2026-01</v>
      </c>
      <c r="B3081" s="18" t="str">
        <f>_xlfn.XLOOKUP(I3081,过机服务商重量差!A:A,过机服务商重量差!G:G)</f>
        <v>小旋风</v>
      </c>
      <c r="C3081" s="9" t="str">
        <f>IF(N3081="FBA","主营产品",IF(N3081="专线","专线",LOOKUP(1,0/((G3081&gt;=提成标准!D:D)*(G3081&lt;提成标准!E:E)),提成标准!C:C)))</f>
        <v>快递大货</v>
      </c>
      <c r="D3081" s="9">
        <f t="shared" si="151"/>
        <v>1054</v>
      </c>
      <c r="E3081" s="9">
        <f>_xlfn.XLOOKUP(C3081,提成标准!C:C,提成标准!H:H,"")</f>
        <v>0.1</v>
      </c>
      <c r="F3081" s="9">
        <f t="shared" si="152"/>
        <v>105.4</v>
      </c>
      <c r="G3081" s="9">
        <f>_xlfn.XLOOKUP(I3081,过机服务商重量差!A:A,过机服务商重量差!L:L)</f>
        <v>1054</v>
      </c>
      <c r="H3081" s="9" t="str">
        <f ca="1">IFERROR(LOOKUP(1,0/((B3081=名单!B:B)*(VALUE(AY3081)&gt;=名单!E:E)*(VALUE(AY3081)&lt;=名单!G:G)*(AA3081="正常走货")),名单!H:H),"否")</f>
        <v>否</v>
      </c>
      <c r="I3081" s="64" t="s">
        <v>9267</v>
      </c>
      <c r="J3081" s="64" t="s">
        <v>9269</v>
      </c>
      <c r="L3081" s="65" t="s">
        <v>453</v>
      </c>
      <c r="N3081" s="64" t="s">
        <v>18</v>
      </c>
      <c r="O3081" s="66"/>
      <c r="P3081" s="66"/>
      <c r="T3081" s="66"/>
      <c r="U3081" s="65" t="s">
        <v>187</v>
      </c>
      <c r="V3081" s="65" t="s">
        <v>14413</v>
      </c>
      <c r="W3081" s="66"/>
      <c r="Y3081" s="66"/>
      <c r="Z3081" s="66"/>
      <c r="AA3081" s="65" t="s">
        <v>14382</v>
      </c>
      <c r="AQ3081" s="64">
        <v>210.8</v>
      </c>
      <c r="AV3081" s="66"/>
      <c r="AX3081" s="66"/>
      <c r="AY3081" s="67" t="s">
        <v>17478</v>
      </c>
      <c r="BE3081" s="66"/>
    </row>
    <row r="3082" spans="1:58">
      <c r="A3082" s="9" t="str">
        <f t="shared" si="150"/>
        <v>2026-01</v>
      </c>
      <c r="B3082" s="18" t="str">
        <f>_xlfn.XLOOKUP(I3082,过机服务商重量差!A:A,过机服务商重量差!G:G)</f>
        <v>小旋风</v>
      </c>
      <c r="C3082" s="9" t="str">
        <f>IF(N3082="FBA","主营产品",IF(N3082="专线","专线",LOOKUP(1,0/((G3082&gt;=提成标准!D:D)*(G3082&lt;提成标准!E:E)),提成标准!C:C)))</f>
        <v>快递大货</v>
      </c>
      <c r="D3082" s="9">
        <f t="shared" si="151"/>
        <v>50</v>
      </c>
      <c r="E3082" s="9">
        <f>_xlfn.XLOOKUP(C3082,提成标准!C:C,提成标准!H:H,"")</f>
        <v>0.1</v>
      </c>
      <c r="F3082" s="9">
        <f t="shared" si="152"/>
        <v>5</v>
      </c>
      <c r="G3082" s="9">
        <f>_xlfn.XLOOKUP(I3082,过机服务商重量差!A:A,过机服务商重量差!L:L)</f>
        <v>50</v>
      </c>
      <c r="H3082" s="9" t="str">
        <f ca="1">IFERROR(LOOKUP(1,0/((B3082=名单!B:B)*(VALUE(AY3082)&gt;=名单!E:E)*(VALUE(AY3082)&lt;=名单!G:G)*(AA3082="正常走货")),名单!H:H),"否")</f>
        <v>否</v>
      </c>
      <c r="I3082" s="64" t="s">
        <v>9270</v>
      </c>
      <c r="J3082" s="64" t="s">
        <v>9272</v>
      </c>
      <c r="L3082" s="65" t="s">
        <v>85</v>
      </c>
      <c r="N3082" s="64" t="s">
        <v>18</v>
      </c>
      <c r="O3082" s="66"/>
      <c r="P3082" s="66"/>
      <c r="T3082" s="66"/>
      <c r="U3082" s="65" t="s">
        <v>767</v>
      </c>
      <c r="V3082" s="65" t="s">
        <v>14385</v>
      </c>
      <c r="W3082" s="66"/>
      <c r="Y3082" s="66"/>
      <c r="Z3082" s="66"/>
      <c r="AA3082" s="65" t="s">
        <v>14382</v>
      </c>
      <c r="AQ3082" s="64">
        <v>222</v>
      </c>
      <c r="AV3082" s="66"/>
      <c r="AX3082" s="66"/>
      <c r="AY3082" s="67" t="s">
        <v>17479</v>
      </c>
      <c r="BE3082" s="66"/>
    </row>
    <row r="3083" spans="1:58">
      <c r="A3083" s="9" t="str">
        <f t="shared" si="150"/>
        <v>2026-01</v>
      </c>
      <c r="B3083" s="9" t="str">
        <f>_xlfn.XLOOKUP(I3083,过机服务商重量差!A:A,过机服务商重量差!G:G)</f>
        <v>无崖子</v>
      </c>
      <c r="C3083" s="9" t="str">
        <f>IF(N3083="FBA","主营产品",IF(N3083="专线","专线",LOOKUP(1,0/((G3083&gt;=提成标准!D:D)*(G3083&lt;提成标准!E:E)),提成标准!C:C)))</f>
        <v>快递小货</v>
      </c>
      <c r="D3083" s="9">
        <f t="shared" si="151"/>
        <v>1</v>
      </c>
      <c r="E3083" s="9">
        <f>_xlfn.XLOOKUP(C3083,提成标准!C:C,提成标准!H:H,"")</f>
        <v>2</v>
      </c>
      <c r="F3083" s="9">
        <f t="shared" si="152"/>
        <v>2</v>
      </c>
      <c r="G3083" s="9">
        <f>_xlfn.XLOOKUP(I3083,过机服务商重量差!A:A,过机服务商重量差!L:L)</f>
        <v>3</v>
      </c>
      <c r="H3083" s="9" t="str">
        <f ca="1">IFERROR(LOOKUP(1,0/((B3083=名单!B:B)*(VALUE(AY3083)&gt;=名单!E:E)*(VALUE(AY3083)&lt;=名单!G:G)*(AA3083="正常走货")),名单!H:H),"否")</f>
        <v>是</v>
      </c>
      <c r="I3083" s="64" t="s">
        <v>9273</v>
      </c>
      <c r="J3083" s="64" t="s">
        <v>9275</v>
      </c>
      <c r="L3083" s="64" t="s">
        <v>160</v>
      </c>
      <c r="N3083" s="64" t="s">
        <v>18</v>
      </c>
      <c r="O3083" s="66"/>
      <c r="P3083" s="66"/>
      <c r="T3083" s="66"/>
      <c r="U3083" s="65" t="s">
        <v>337</v>
      </c>
      <c r="V3083" s="65" t="s">
        <v>14381</v>
      </c>
      <c r="W3083" s="66"/>
      <c r="Y3083" s="66"/>
      <c r="Z3083" s="66"/>
      <c r="AA3083" s="65" t="s">
        <v>14382</v>
      </c>
      <c r="AQ3083" s="64">
        <v>0</v>
      </c>
      <c r="AU3083" s="66"/>
      <c r="AV3083" s="66"/>
      <c r="AX3083" s="66"/>
      <c r="AY3083" s="67" t="s">
        <v>17480</v>
      </c>
      <c r="BE3083" s="66"/>
    </row>
    <row r="3084" spans="1:58">
      <c r="A3084" s="9" t="str">
        <f t="shared" si="150"/>
        <v>2026-01</v>
      </c>
      <c r="B3084" s="18" t="str">
        <f>_xlfn.XLOOKUP(I3084,过机服务商重量差!A:A,过机服务商重量差!G:G)</f>
        <v>无崖子</v>
      </c>
      <c r="C3084" s="9" t="str">
        <f>IF(N3084="FBA","主营产品",IF(N3084="专线","专线",LOOKUP(1,0/((G3084&gt;=提成标准!D:D)*(G3084&lt;提成标准!E:E)),提成标准!C:C)))</f>
        <v>快递小货</v>
      </c>
      <c r="D3084" s="9">
        <f t="shared" si="151"/>
        <v>1</v>
      </c>
      <c r="E3084" s="9">
        <f>_xlfn.XLOOKUP(C3084,提成标准!C:C,提成标准!H:H,"")</f>
        <v>2</v>
      </c>
      <c r="F3084" s="9">
        <f t="shared" si="152"/>
        <v>2</v>
      </c>
      <c r="G3084" s="9">
        <f>_xlfn.XLOOKUP(I3084,过机服务商重量差!A:A,过机服务商重量差!L:L)</f>
        <v>3</v>
      </c>
      <c r="H3084" s="9" t="str">
        <f ca="1">IFERROR(LOOKUP(1,0/((B3084=名单!B:B)*(VALUE(AY3084)&gt;=名单!E:E)*(VALUE(AY3084)&lt;=名单!G:G)*(AA3084="正常走货")),名单!H:H),"否")</f>
        <v>是</v>
      </c>
      <c r="I3084" s="64" t="s">
        <v>9276</v>
      </c>
      <c r="J3084" s="64" t="s">
        <v>9278</v>
      </c>
      <c r="L3084" s="65" t="s">
        <v>160</v>
      </c>
      <c r="N3084" s="64" t="s">
        <v>18</v>
      </c>
      <c r="O3084" s="66"/>
      <c r="P3084" s="66"/>
      <c r="T3084" s="66"/>
      <c r="U3084" s="65" t="s">
        <v>337</v>
      </c>
      <c r="V3084" s="65" t="s">
        <v>14381</v>
      </c>
      <c r="W3084" s="66"/>
      <c r="Y3084" s="66"/>
      <c r="Z3084" s="66"/>
      <c r="AA3084" s="65" t="s">
        <v>14382</v>
      </c>
      <c r="AQ3084" s="64">
        <v>0</v>
      </c>
      <c r="AU3084" s="66"/>
      <c r="AV3084" s="66"/>
      <c r="AW3084" s="66"/>
      <c r="AX3084" s="66"/>
      <c r="AY3084" s="67" t="s">
        <v>17481</v>
      </c>
      <c r="BE3084" s="66"/>
    </row>
    <row r="3085" spans="1:58">
      <c r="A3085" s="9" t="str">
        <f t="shared" si="150"/>
        <v>2026-01</v>
      </c>
      <c r="B3085" s="9" t="str">
        <f>_xlfn.XLOOKUP(I3085,过机服务商重量差!A:A,过机服务商重量差!G:G)</f>
        <v>无崖子</v>
      </c>
      <c r="C3085" s="9" t="str">
        <f>IF(N3085="FBA","主营产品",IF(N3085="专线","专线",LOOKUP(1,0/((G3085&gt;=提成标准!D:D)*(G3085&lt;提成标准!E:E)),提成标准!C:C)))</f>
        <v>快递小货</v>
      </c>
      <c r="D3085" s="9">
        <f t="shared" si="151"/>
        <v>1</v>
      </c>
      <c r="E3085" s="9">
        <f>_xlfn.XLOOKUP(C3085,提成标准!C:C,提成标准!H:H,"")</f>
        <v>2</v>
      </c>
      <c r="F3085" s="9">
        <f t="shared" si="152"/>
        <v>2</v>
      </c>
      <c r="G3085" s="9">
        <f>_xlfn.XLOOKUP(I3085,过机服务商重量差!A:A,过机服务商重量差!L:L)</f>
        <v>3</v>
      </c>
      <c r="H3085" s="9" t="str">
        <f ca="1">IFERROR(LOOKUP(1,0/((B3085=名单!B:B)*(VALUE(AY3085)&gt;=名单!E:E)*(VALUE(AY3085)&lt;=名单!G:G)*(AA3085="正常走货")),名单!H:H),"否")</f>
        <v>是</v>
      </c>
      <c r="I3085" s="64" t="s">
        <v>9279</v>
      </c>
      <c r="J3085" s="64" t="s">
        <v>9281</v>
      </c>
      <c r="L3085" s="65" t="s">
        <v>160</v>
      </c>
      <c r="N3085" s="64" t="s">
        <v>18</v>
      </c>
      <c r="O3085" s="66"/>
      <c r="P3085" s="66"/>
      <c r="T3085" s="66"/>
      <c r="U3085" s="65" t="s">
        <v>337</v>
      </c>
      <c r="V3085" s="65" t="s">
        <v>14381</v>
      </c>
      <c r="W3085" s="66"/>
      <c r="Y3085" s="66"/>
      <c r="Z3085" s="66"/>
      <c r="AA3085" s="65" t="s">
        <v>14382</v>
      </c>
      <c r="AQ3085" s="64">
        <v>0</v>
      </c>
      <c r="AV3085" s="66"/>
      <c r="AX3085" s="66"/>
      <c r="AY3085" s="67" t="s">
        <v>17482</v>
      </c>
      <c r="BE3085" s="66"/>
    </row>
    <row r="3086" spans="1:58">
      <c r="A3086" s="9" t="str">
        <f t="shared" si="150"/>
        <v>2026-01</v>
      </c>
      <c r="B3086" s="9" t="str">
        <f>_xlfn.XLOOKUP(I3086,过机服务商重量差!A:A,过机服务商重量差!G:G)</f>
        <v>玉麒麟</v>
      </c>
      <c r="C3086" s="9" t="str">
        <f>IF(N3086="FBA","主营产品",IF(N3086="专线","专线",LOOKUP(1,0/((G3086&gt;=提成标准!D:D)*(G3086&lt;提成标准!E:E)),提成标准!C:C)))</f>
        <v>快递小货</v>
      </c>
      <c r="D3086" s="9">
        <f t="shared" si="151"/>
        <v>1</v>
      </c>
      <c r="E3086" s="9">
        <f>_xlfn.XLOOKUP(C3086,提成标准!C:C,提成标准!H:H,"")</f>
        <v>2</v>
      </c>
      <c r="F3086" s="9">
        <f t="shared" si="152"/>
        <v>2</v>
      </c>
      <c r="G3086" s="9">
        <f>_xlfn.XLOOKUP(I3086,过机服务商重量差!A:A,过机服务商重量差!L:L)</f>
        <v>14</v>
      </c>
      <c r="H3086" s="9" t="str">
        <f ca="1">IFERROR(LOOKUP(1,0/((B3086=名单!B:B)*(VALUE(AY3086)&gt;=名单!E:E)*(VALUE(AY3086)&lt;=名单!G:G)*(AA3086="正常走货")),名单!H:H),"否")</f>
        <v>否</v>
      </c>
      <c r="I3086" s="64" t="s">
        <v>9282</v>
      </c>
      <c r="J3086" s="64" t="s">
        <v>9284</v>
      </c>
      <c r="L3086" s="65" t="s">
        <v>17</v>
      </c>
      <c r="N3086" s="64" t="s">
        <v>18</v>
      </c>
      <c r="O3086" s="66"/>
      <c r="P3086" s="66"/>
      <c r="T3086" s="66"/>
      <c r="U3086" s="65" t="s">
        <v>767</v>
      </c>
      <c r="V3086" s="65" t="s">
        <v>14385</v>
      </c>
      <c r="W3086" s="66"/>
      <c r="Y3086" s="66"/>
      <c r="Z3086" s="66"/>
      <c r="AA3086" s="65" t="s">
        <v>14382</v>
      </c>
      <c r="AQ3086" s="64">
        <v>137.8</v>
      </c>
      <c r="AU3086" s="66"/>
      <c r="AV3086" s="66"/>
      <c r="AW3086" s="66"/>
      <c r="AX3086" s="66"/>
      <c r="AY3086" s="67" t="s">
        <v>17483</v>
      </c>
      <c r="BE3086" s="66"/>
      <c r="BF3086" s="66"/>
    </row>
    <row r="3087" spans="1:58">
      <c r="A3087" s="9" t="str">
        <f t="shared" si="150"/>
        <v>2026-01</v>
      </c>
      <c r="B3087" s="9" t="str">
        <f>_xlfn.XLOOKUP(I3087,过机服务商重量差!A:A,过机服务商重量差!G:G)</f>
        <v>玉麒麟</v>
      </c>
      <c r="C3087" s="9" t="str">
        <f>IF(N3087="FBA","主营产品",IF(N3087="专线","专线",LOOKUP(1,0/((G3087&gt;=提成标准!D:D)*(G3087&lt;提成标准!E:E)),提成标准!C:C)))</f>
        <v>快递小货</v>
      </c>
      <c r="D3087" s="9">
        <f t="shared" si="151"/>
        <v>1</v>
      </c>
      <c r="E3087" s="9">
        <f>_xlfn.XLOOKUP(C3087,提成标准!C:C,提成标准!H:H,"")</f>
        <v>2</v>
      </c>
      <c r="F3087" s="9">
        <f t="shared" si="152"/>
        <v>2</v>
      </c>
      <c r="G3087" s="9">
        <f>_xlfn.XLOOKUP(I3087,过机服务商重量差!A:A,过机服务商重量差!L:L)</f>
        <v>5</v>
      </c>
      <c r="H3087" s="9" t="str">
        <f ca="1">IFERROR(LOOKUP(1,0/((B3087=名单!B:B)*(VALUE(AY3087)&gt;=名单!E:E)*(VALUE(AY3087)&lt;=名单!G:G)*(AA3087="正常走货")),名单!H:H),"否")</f>
        <v>否</v>
      </c>
      <c r="I3087" s="64" t="s">
        <v>9285</v>
      </c>
      <c r="J3087" s="64" t="s">
        <v>9287</v>
      </c>
      <c r="L3087" s="65" t="s">
        <v>17</v>
      </c>
      <c r="N3087" s="64" t="s">
        <v>18</v>
      </c>
      <c r="O3087" s="66"/>
      <c r="P3087" s="66"/>
      <c r="T3087" s="66"/>
      <c r="U3087" s="65" t="s">
        <v>408</v>
      </c>
      <c r="V3087" s="65" t="s">
        <v>14381</v>
      </c>
      <c r="W3087" s="66"/>
      <c r="Y3087" s="66"/>
      <c r="Z3087" s="66"/>
      <c r="AA3087" s="65" t="s">
        <v>14382</v>
      </c>
      <c r="AQ3087" s="64">
        <v>92.6</v>
      </c>
      <c r="AU3087" s="66"/>
      <c r="AV3087" s="66"/>
      <c r="AX3087" s="66"/>
      <c r="AY3087" s="67" t="s">
        <v>17484</v>
      </c>
      <c r="BE3087" s="66"/>
    </row>
    <row r="3088" spans="1:58">
      <c r="A3088" s="9" t="str">
        <f t="shared" si="150"/>
        <v>2026-01</v>
      </c>
      <c r="B3088" s="18" t="str">
        <f>_xlfn.XLOOKUP(I3088,过机服务商重量差!A:A,过机服务商重量差!G:G)</f>
        <v>无崖子</v>
      </c>
      <c r="C3088" s="9" t="str">
        <f>IF(N3088="FBA","主营产品",IF(N3088="专线","专线",LOOKUP(1,0/((G3088&gt;=提成标准!D:D)*(G3088&lt;提成标准!E:E)),提成标准!C:C)))</f>
        <v>快递小货</v>
      </c>
      <c r="D3088" s="9">
        <f t="shared" si="151"/>
        <v>1</v>
      </c>
      <c r="E3088" s="9">
        <f>_xlfn.XLOOKUP(C3088,提成标准!C:C,提成标准!H:H,"")</f>
        <v>2</v>
      </c>
      <c r="F3088" s="9">
        <f t="shared" si="152"/>
        <v>2</v>
      </c>
      <c r="G3088" s="9">
        <f>_xlfn.XLOOKUP(I3088,过机服务商重量差!A:A,过机服务商重量差!L:L)</f>
        <v>1.5</v>
      </c>
      <c r="H3088" s="9" t="str">
        <f ca="1">IFERROR(LOOKUP(1,0/((B3088=名单!B:B)*(VALUE(AY3088)&gt;=名单!E:E)*(VALUE(AY3088)&lt;=名单!G:G)*(AA3088="正常走货")),名单!H:H),"否")</f>
        <v>是</v>
      </c>
      <c r="I3088" s="64" t="s">
        <v>9288</v>
      </c>
      <c r="J3088" s="64" t="s">
        <v>9290</v>
      </c>
      <c r="L3088" s="65" t="s">
        <v>160</v>
      </c>
      <c r="N3088" s="64" t="s">
        <v>18</v>
      </c>
      <c r="O3088" s="66"/>
      <c r="P3088" s="66"/>
      <c r="T3088" s="66"/>
      <c r="U3088" s="65" t="s">
        <v>337</v>
      </c>
      <c r="V3088" s="65" t="s">
        <v>14381</v>
      </c>
      <c r="W3088" s="66"/>
      <c r="Y3088" s="66"/>
      <c r="Z3088" s="66"/>
      <c r="AA3088" s="65" t="s">
        <v>14382</v>
      </c>
      <c r="AQ3088" s="64">
        <v>0</v>
      </c>
      <c r="AU3088" s="66"/>
      <c r="AV3088" s="66"/>
      <c r="AX3088" s="66"/>
      <c r="AY3088" s="67" t="s">
        <v>17485</v>
      </c>
      <c r="BE3088" s="66"/>
    </row>
    <row r="3089" spans="1:58">
      <c r="A3089" s="9" t="str">
        <f t="shared" si="150"/>
        <v>2026-01</v>
      </c>
      <c r="B3089" s="9" t="str">
        <f>_xlfn.XLOOKUP(I3089,过机服务商重量差!A:A,过机服务商重量差!G:G)</f>
        <v>无崖子</v>
      </c>
      <c r="C3089" s="9" t="str">
        <f>IF(N3089="FBA","主营产品",IF(N3089="专线","专线",LOOKUP(1,0/((G3089&gt;=提成标准!D:D)*(G3089&lt;提成标准!E:E)),提成标准!C:C)))</f>
        <v>快递小货</v>
      </c>
      <c r="D3089" s="9">
        <f t="shared" si="151"/>
        <v>1</v>
      </c>
      <c r="E3089" s="9">
        <f>_xlfn.XLOOKUP(C3089,提成标准!C:C,提成标准!H:H,"")</f>
        <v>2</v>
      </c>
      <c r="F3089" s="9">
        <f t="shared" si="152"/>
        <v>2</v>
      </c>
      <c r="G3089" s="9">
        <f>_xlfn.XLOOKUP(I3089,过机服务商重量差!A:A,过机服务商重量差!L:L)</f>
        <v>3</v>
      </c>
      <c r="H3089" s="9" t="str">
        <f ca="1">IFERROR(LOOKUP(1,0/((B3089=名单!B:B)*(VALUE(AY3089)&gt;=名单!E:E)*(VALUE(AY3089)&lt;=名单!G:G)*(AA3089="正常走货")),名单!H:H),"否")</f>
        <v>是</v>
      </c>
      <c r="I3089" s="64" t="s">
        <v>9291</v>
      </c>
      <c r="J3089" s="64" t="s">
        <v>9293</v>
      </c>
      <c r="L3089" s="64" t="s">
        <v>160</v>
      </c>
      <c r="N3089" s="64" t="s">
        <v>18</v>
      </c>
      <c r="O3089" s="66"/>
      <c r="P3089" s="66"/>
      <c r="T3089" s="66"/>
      <c r="U3089" s="65" t="s">
        <v>337</v>
      </c>
      <c r="V3089" s="65" t="s">
        <v>14381</v>
      </c>
      <c r="W3089" s="66"/>
      <c r="Y3089" s="66"/>
      <c r="Z3089" s="66"/>
      <c r="AA3089" s="65" t="s">
        <v>14382</v>
      </c>
      <c r="AQ3089" s="64">
        <v>0</v>
      </c>
      <c r="AV3089" s="66"/>
      <c r="AX3089" s="66"/>
      <c r="AY3089" s="67" t="s">
        <v>17486</v>
      </c>
      <c r="BE3089" s="66"/>
      <c r="BF3089" s="66"/>
    </row>
    <row r="3090" spans="1:58">
      <c r="A3090" s="9" t="str">
        <f t="shared" si="150"/>
        <v>2026-01</v>
      </c>
      <c r="B3090" s="9" t="str">
        <f>_xlfn.XLOOKUP(I3090,过机服务商重量差!A:A,过机服务商重量差!G:G)</f>
        <v>无崖子</v>
      </c>
      <c r="C3090" s="9" t="str">
        <f>IF(N3090="FBA","主营产品",IF(N3090="专线","专线",LOOKUP(1,0/((G3090&gt;=提成标准!D:D)*(G3090&lt;提成标准!E:E)),提成标准!C:C)))</f>
        <v>快递小货</v>
      </c>
      <c r="D3090" s="9">
        <f t="shared" si="151"/>
        <v>1</v>
      </c>
      <c r="E3090" s="9">
        <f>_xlfn.XLOOKUP(C3090,提成标准!C:C,提成标准!H:H,"")</f>
        <v>2</v>
      </c>
      <c r="F3090" s="9">
        <f t="shared" si="152"/>
        <v>2</v>
      </c>
      <c r="G3090" s="9">
        <f>_xlfn.XLOOKUP(I3090,过机服务商重量差!A:A,过机服务商重量差!L:L)</f>
        <v>3</v>
      </c>
      <c r="H3090" s="9" t="str">
        <f ca="1">IFERROR(LOOKUP(1,0/((B3090=名单!B:B)*(VALUE(AY3090)&gt;=名单!E:E)*(VALUE(AY3090)&lt;=名单!G:G)*(AA3090="正常走货")),名单!H:H),"否")</f>
        <v>是</v>
      </c>
      <c r="I3090" s="64" t="s">
        <v>9294</v>
      </c>
      <c r="J3090" s="64" t="s">
        <v>9296</v>
      </c>
      <c r="L3090" s="65" t="s">
        <v>160</v>
      </c>
      <c r="N3090" s="64" t="s">
        <v>18</v>
      </c>
      <c r="O3090" s="66"/>
      <c r="P3090" s="66"/>
      <c r="T3090" s="66"/>
      <c r="U3090" s="65" t="s">
        <v>337</v>
      </c>
      <c r="V3090" s="65" t="s">
        <v>14381</v>
      </c>
      <c r="W3090" s="66"/>
      <c r="Y3090" s="66"/>
      <c r="Z3090" s="66"/>
      <c r="AA3090" s="65" t="s">
        <v>14382</v>
      </c>
      <c r="AQ3090" s="64">
        <v>0</v>
      </c>
      <c r="AU3090" s="66"/>
      <c r="AV3090" s="66"/>
      <c r="AW3090" s="66"/>
      <c r="AX3090" s="66"/>
      <c r="AY3090" s="67" t="s">
        <v>17487</v>
      </c>
      <c r="BE3090" s="66"/>
    </row>
    <row r="3091" spans="1:58">
      <c r="A3091" s="9" t="str">
        <f t="shared" si="150"/>
        <v>2026-01</v>
      </c>
      <c r="B3091" s="18" t="str">
        <f>_xlfn.XLOOKUP(I3091,过机服务商重量差!A:A,过机服务商重量差!G:G)</f>
        <v>无崖子</v>
      </c>
      <c r="C3091" s="9" t="str">
        <f>IF(N3091="FBA","主营产品",IF(N3091="专线","专线",LOOKUP(1,0/((G3091&gt;=提成标准!D:D)*(G3091&lt;提成标准!E:E)),提成标准!C:C)))</f>
        <v>快递小货</v>
      </c>
      <c r="D3091" s="9">
        <f t="shared" si="151"/>
        <v>1</v>
      </c>
      <c r="E3091" s="9">
        <f>_xlfn.XLOOKUP(C3091,提成标准!C:C,提成标准!H:H,"")</f>
        <v>2</v>
      </c>
      <c r="F3091" s="9">
        <f t="shared" si="152"/>
        <v>2</v>
      </c>
      <c r="G3091" s="9">
        <f>_xlfn.XLOOKUP(I3091,过机服务商重量差!A:A,过机服务商重量差!L:L)</f>
        <v>3</v>
      </c>
      <c r="H3091" s="9" t="str">
        <f ca="1">IFERROR(LOOKUP(1,0/((B3091=名单!B:B)*(VALUE(AY3091)&gt;=名单!E:E)*(VALUE(AY3091)&lt;=名单!G:G)*(AA3091="正常走货")),名单!H:H),"否")</f>
        <v>是</v>
      </c>
      <c r="I3091" s="64" t="s">
        <v>9297</v>
      </c>
      <c r="J3091" s="64" t="s">
        <v>9299</v>
      </c>
      <c r="L3091" s="65" t="s">
        <v>160</v>
      </c>
      <c r="N3091" s="64" t="s">
        <v>18</v>
      </c>
      <c r="O3091" s="66"/>
      <c r="P3091" s="66"/>
      <c r="T3091" s="66"/>
      <c r="U3091" s="65" t="s">
        <v>337</v>
      </c>
      <c r="V3091" s="65" t="s">
        <v>14381</v>
      </c>
      <c r="W3091" s="66"/>
      <c r="Y3091" s="66"/>
      <c r="Z3091" s="66"/>
      <c r="AA3091" s="65" t="s">
        <v>14382</v>
      </c>
      <c r="AQ3091" s="64">
        <v>0</v>
      </c>
      <c r="AU3091" s="66"/>
      <c r="AV3091" s="66"/>
      <c r="AW3091" s="66"/>
      <c r="AX3091" s="66"/>
      <c r="AY3091" s="67" t="s">
        <v>17488</v>
      </c>
      <c r="BE3091" s="66"/>
    </row>
    <row r="3092" spans="1:58">
      <c r="A3092" s="9" t="str">
        <f t="shared" si="150"/>
        <v>2026-01</v>
      </c>
      <c r="B3092" s="9" t="str">
        <f>_xlfn.XLOOKUP(I3092,过机服务商重量差!A:A,过机服务商重量差!G:G)</f>
        <v>小旋风</v>
      </c>
      <c r="C3092" s="9" t="str">
        <f>IF(N3092="FBA","主营产品",IF(N3092="专线","专线",LOOKUP(1,0/((G3092&gt;=提成标准!D:D)*(G3092&lt;提成标准!E:E)),提成标准!C:C)))</f>
        <v>快递大货</v>
      </c>
      <c r="D3092" s="9">
        <f t="shared" si="151"/>
        <v>283</v>
      </c>
      <c r="E3092" s="9">
        <f>_xlfn.XLOOKUP(C3092,提成标准!C:C,提成标准!H:H,"")</f>
        <v>0.1</v>
      </c>
      <c r="F3092" s="9">
        <f t="shared" si="152"/>
        <v>28.3</v>
      </c>
      <c r="G3092" s="9">
        <f>_xlfn.XLOOKUP(I3092,过机服务商重量差!A:A,过机服务商重量差!L:L)</f>
        <v>283</v>
      </c>
      <c r="H3092" s="9" t="str">
        <f ca="1">IFERROR(LOOKUP(1,0/((B3092=名单!B:B)*(VALUE(AY3092)&gt;=名单!E:E)*(VALUE(AY3092)&lt;=名单!G:G)*(AA3092="正常走货")),名单!H:H),"否")</f>
        <v>否</v>
      </c>
      <c r="I3092" s="64" t="s">
        <v>9300</v>
      </c>
      <c r="J3092" s="64" t="s">
        <v>9302</v>
      </c>
      <c r="L3092" s="64" t="s">
        <v>364</v>
      </c>
      <c r="N3092" s="64" t="s">
        <v>18</v>
      </c>
      <c r="O3092" s="66"/>
      <c r="P3092" s="66"/>
      <c r="T3092" s="66"/>
      <c r="U3092" s="65" t="s">
        <v>328</v>
      </c>
      <c r="V3092" s="65" t="s">
        <v>14385</v>
      </c>
      <c r="W3092" s="66"/>
      <c r="Y3092" s="66"/>
      <c r="Z3092" s="66"/>
      <c r="AA3092" s="65" t="s">
        <v>14382</v>
      </c>
      <c r="AQ3092" s="64">
        <v>1741.58</v>
      </c>
      <c r="AV3092" s="66"/>
      <c r="AX3092" s="66"/>
      <c r="AY3092" s="67" t="s">
        <v>17489</v>
      </c>
      <c r="BC3092" s="66"/>
      <c r="BE3092" s="66"/>
      <c r="BF3092" s="66"/>
    </row>
    <row r="3093" spans="1:58">
      <c r="A3093" s="9" t="str">
        <f t="shared" si="150"/>
        <v>2026-01</v>
      </c>
      <c r="B3093" s="9" t="str">
        <f>_xlfn.XLOOKUP(I3093,过机服务商重量差!A:A,过机服务商重量差!G:G)</f>
        <v>无崖子</v>
      </c>
      <c r="C3093" s="9" t="str">
        <f>IF(N3093="FBA","主营产品",IF(N3093="专线","专线",LOOKUP(1,0/((G3093&gt;=提成标准!D:D)*(G3093&lt;提成标准!E:E)),提成标准!C:C)))</f>
        <v>快递小货</v>
      </c>
      <c r="D3093" s="9">
        <f t="shared" si="151"/>
        <v>1</v>
      </c>
      <c r="E3093" s="9">
        <f>_xlfn.XLOOKUP(C3093,提成标准!C:C,提成标准!H:H,"")</f>
        <v>2</v>
      </c>
      <c r="F3093" s="9">
        <f t="shared" si="152"/>
        <v>2</v>
      </c>
      <c r="G3093" s="9">
        <f>_xlfn.XLOOKUP(I3093,过机服务商重量差!A:A,过机服务商重量差!L:L)</f>
        <v>11</v>
      </c>
      <c r="H3093" s="9" t="str">
        <f ca="1">IFERROR(LOOKUP(1,0/((B3093=名单!B:B)*(VALUE(AY3093)&gt;=名单!E:E)*(VALUE(AY3093)&lt;=名单!G:G)*(AA3093="正常走货")),名单!H:H),"否")</f>
        <v>是</v>
      </c>
      <c r="I3093" s="64" t="s">
        <v>9303</v>
      </c>
      <c r="J3093" s="64" t="s">
        <v>9305</v>
      </c>
      <c r="L3093" s="64" t="s">
        <v>590</v>
      </c>
      <c r="N3093" s="64" t="s">
        <v>18</v>
      </c>
      <c r="O3093" s="66"/>
      <c r="P3093" s="66"/>
      <c r="T3093" s="66"/>
      <c r="U3093" s="65" t="s">
        <v>223</v>
      </c>
      <c r="V3093" s="65" t="s">
        <v>14413</v>
      </c>
      <c r="W3093" s="66"/>
      <c r="Y3093" s="66"/>
      <c r="Z3093" s="66"/>
      <c r="AA3093" s="65" t="s">
        <v>14382</v>
      </c>
      <c r="AQ3093" s="64">
        <v>270.02</v>
      </c>
      <c r="AU3093" s="66"/>
      <c r="AV3093" s="66"/>
      <c r="AX3093" s="66"/>
      <c r="AY3093" s="67" t="s">
        <v>17490</v>
      </c>
      <c r="BE3093" s="66"/>
      <c r="BF3093" s="66"/>
    </row>
    <row r="3094" spans="1:58">
      <c r="A3094" s="9" t="str">
        <f t="shared" si="150"/>
        <v>2026-01</v>
      </c>
      <c r="B3094" s="18" t="str">
        <f>_xlfn.XLOOKUP(I3094,过机服务商重量差!A:A,过机服务商重量差!G:G)</f>
        <v>玉麒麟</v>
      </c>
      <c r="C3094" s="9" t="str">
        <f>IF(N3094="FBA","主营产品",IF(N3094="专线","专线",LOOKUP(1,0/((G3094&gt;=提成标准!D:D)*(G3094&lt;提成标准!E:E)),提成标准!C:C)))</f>
        <v>快递小货</v>
      </c>
      <c r="D3094" s="9">
        <f t="shared" si="151"/>
        <v>1</v>
      </c>
      <c r="E3094" s="9">
        <f>_xlfn.XLOOKUP(C3094,提成标准!C:C,提成标准!H:H,"")</f>
        <v>2</v>
      </c>
      <c r="F3094" s="9">
        <f t="shared" si="152"/>
        <v>2</v>
      </c>
      <c r="G3094" s="9">
        <f>_xlfn.XLOOKUP(I3094,过机服务商重量差!A:A,过机服务商重量差!L:L)</f>
        <v>1.5</v>
      </c>
      <c r="H3094" s="9" t="str">
        <f ca="1">IFERROR(LOOKUP(1,0/((B3094=名单!B:B)*(VALUE(AY3094)&gt;=名单!E:E)*(VALUE(AY3094)&lt;=名单!G:G)*(AA3094="正常走货")),名单!H:H),"否")</f>
        <v>否</v>
      </c>
      <c r="I3094" s="64" t="s">
        <v>9306</v>
      </c>
      <c r="J3094" s="64" t="s">
        <v>9308</v>
      </c>
      <c r="L3094" s="65" t="s">
        <v>24</v>
      </c>
      <c r="N3094" s="64" t="s">
        <v>18</v>
      </c>
      <c r="O3094" s="66"/>
      <c r="P3094" s="66"/>
      <c r="T3094" s="66"/>
      <c r="U3094" s="65" t="s">
        <v>223</v>
      </c>
      <c r="V3094" s="65" t="s">
        <v>14413</v>
      </c>
      <c r="W3094" s="66"/>
      <c r="Y3094" s="66"/>
      <c r="Z3094" s="66"/>
      <c r="AA3094" s="65" t="s">
        <v>14382</v>
      </c>
      <c r="AQ3094" s="64">
        <v>0.960000000000008</v>
      </c>
      <c r="AV3094" s="66"/>
      <c r="AX3094" s="66"/>
      <c r="AY3094" s="67" t="s">
        <v>17491</v>
      </c>
      <c r="BE3094" s="66"/>
    </row>
    <row r="3095" spans="1:58">
      <c r="A3095" s="9" t="str">
        <f t="shared" si="150"/>
        <v>2026-01</v>
      </c>
      <c r="B3095" s="9" t="str">
        <f>_xlfn.XLOOKUP(I3095,过机服务商重量差!A:A,过机服务商重量差!G:G)</f>
        <v>小旋风</v>
      </c>
      <c r="C3095" s="9" t="str">
        <f>IF(N3095="FBA","主营产品",IF(N3095="专线","专线",LOOKUP(1,0/((G3095&gt;=提成标准!D:D)*(G3095&lt;提成标准!E:E)),提成标准!C:C)))</f>
        <v>快递大货</v>
      </c>
      <c r="D3095" s="9">
        <f t="shared" si="151"/>
        <v>26</v>
      </c>
      <c r="E3095" s="9">
        <f>_xlfn.XLOOKUP(C3095,提成标准!C:C,提成标准!H:H,"")</f>
        <v>0.1</v>
      </c>
      <c r="F3095" s="9">
        <f t="shared" si="152"/>
        <v>2.6</v>
      </c>
      <c r="G3095" s="9">
        <f>_xlfn.XLOOKUP(I3095,过机服务商重量差!A:A,过机服务商重量差!L:L)</f>
        <v>26</v>
      </c>
      <c r="H3095" s="9" t="str">
        <f ca="1">IFERROR(LOOKUP(1,0/((B3095=名单!B:B)*(VALUE(AY3095)&gt;=名单!E:E)*(VALUE(AY3095)&lt;=名单!G:G)*(AA3095="正常走货")),名单!H:H),"否")</f>
        <v>否</v>
      </c>
      <c r="I3095" s="64" t="s">
        <v>9309</v>
      </c>
      <c r="J3095" s="64" t="s">
        <v>9311</v>
      </c>
      <c r="L3095" s="65" t="s">
        <v>453</v>
      </c>
      <c r="N3095" s="64" t="s">
        <v>18</v>
      </c>
      <c r="O3095" s="66"/>
      <c r="P3095" s="66"/>
      <c r="T3095" s="66"/>
      <c r="U3095" s="65" t="s">
        <v>227</v>
      </c>
      <c r="V3095" s="65" t="s">
        <v>14413</v>
      </c>
      <c r="W3095" s="66"/>
      <c r="Y3095" s="66"/>
      <c r="Z3095" s="66"/>
      <c r="AA3095" s="65" t="s">
        <v>14382</v>
      </c>
      <c r="AQ3095" s="64">
        <v>5.19999999999999</v>
      </c>
      <c r="AU3095" s="66"/>
      <c r="AV3095" s="66"/>
      <c r="AW3095" s="66"/>
      <c r="AX3095" s="66"/>
      <c r="AY3095" s="67" t="s">
        <v>17492</v>
      </c>
      <c r="BE3095" s="66"/>
    </row>
    <row r="3096" spans="1:58">
      <c r="A3096" s="9" t="str">
        <f t="shared" si="150"/>
        <v>2026-01</v>
      </c>
      <c r="B3096" s="9" t="str">
        <f>_xlfn.XLOOKUP(I3096,过机服务商重量差!A:A,过机服务商重量差!G:G)</f>
        <v>小旋风</v>
      </c>
      <c r="C3096" s="9" t="str">
        <f>IF(N3096="FBA","主营产品",IF(N3096="专线","专线",LOOKUP(1,0/((G3096&gt;=提成标准!D:D)*(G3096&lt;提成标准!E:E)),提成标准!C:C)))</f>
        <v>快递小货</v>
      </c>
      <c r="D3096" s="9">
        <f t="shared" si="151"/>
        <v>1</v>
      </c>
      <c r="E3096" s="9">
        <f>_xlfn.XLOOKUP(C3096,提成标准!C:C,提成标准!H:H,"")</f>
        <v>2</v>
      </c>
      <c r="F3096" s="9">
        <f t="shared" si="152"/>
        <v>2</v>
      </c>
      <c r="G3096" s="9">
        <f>_xlfn.XLOOKUP(I3096,过机服务商重量差!A:A,过机服务商重量差!L:L)</f>
        <v>1.5</v>
      </c>
      <c r="H3096" s="9" t="str">
        <f ca="1">IFERROR(LOOKUP(1,0/((B3096=名单!B:B)*(VALUE(AY3096)&gt;=名单!E:E)*(VALUE(AY3096)&lt;=名单!G:G)*(AA3096="正常走货")),名单!H:H),"否")</f>
        <v>否</v>
      </c>
      <c r="I3096" s="64" t="s">
        <v>9312</v>
      </c>
      <c r="J3096" s="64" t="s">
        <v>9314</v>
      </c>
      <c r="L3096" s="64" t="s">
        <v>364</v>
      </c>
      <c r="N3096" s="65" t="s">
        <v>18</v>
      </c>
      <c r="O3096" s="66"/>
      <c r="P3096" s="66"/>
      <c r="T3096" s="66"/>
      <c r="U3096" s="65" t="s">
        <v>187</v>
      </c>
      <c r="V3096" s="65" t="s">
        <v>14413</v>
      </c>
      <c r="W3096" s="66"/>
      <c r="Y3096" s="66"/>
      <c r="Z3096" s="66"/>
      <c r="AA3096" s="65" t="s">
        <v>14382</v>
      </c>
      <c r="AQ3096" s="64">
        <v>82</v>
      </c>
      <c r="AU3096" s="66"/>
      <c r="AV3096" s="66"/>
      <c r="AX3096" s="66"/>
      <c r="AY3096" s="67" t="s">
        <v>17493</v>
      </c>
      <c r="BE3096" s="66"/>
    </row>
    <row r="3097" spans="1:58">
      <c r="A3097" s="9" t="str">
        <f t="shared" si="150"/>
        <v>2026-01</v>
      </c>
      <c r="B3097" s="9" t="str">
        <f>_xlfn.XLOOKUP(I3097,过机服务商重量差!A:A,过机服务商重量差!G:G)</f>
        <v>帅时莹</v>
      </c>
      <c r="C3097" s="9" t="str">
        <f>IF(N3097="FBA","主营产品",IF(N3097="专线","专线",LOOKUP(1,0/((G3097&gt;=提成标准!D:D)*(G3097&lt;提成标准!E:E)),提成标准!C:C)))</f>
        <v>快递小货</v>
      </c>
      <c r="D3097" s="9">
        <f t="shared" si="151"/>
        <v>1</v>
      </c>
      <c r="E3097" s="9">
        <f>_xlfn.XLOOKUP(C3097,提成标准!C:C,提成标准!H:H,"")</f>
        <v>2</v>
      </c>
      <c r="F3097" s="9">
        <f t="shared" si="152"/>
        <v>2</v>
      </c>
      <c r="G3097" s="9">
        <f>_xlfn.XLOOKUP(I3097,过机服务商重量差!A:A,过机服务商重量差!L:L)</f>
        <v>2</v>
      </c>
      <c r="H3097" s="9" t="str">
        <f ca="1">IFERROR(LOOKUP(1,0/((B3097=名单!B:B)*(VALUE(AY3097)&gt;=名单!E:E)*(VALUE(AY3097)&lt;=名单!G:G)*(AA3097="正常走货")),名单!H:H),"否")</f>
        <v>否</v>
      </c>
      <c r="I3097" s="64" t="s">
        <v>9315</v>
      </c>
      <c r="J3097" s="64" t="s">
        <v>9317</v>
      </c>
      <c r="L3097" s="65" t="s">
        <v>458</v>
      </c>
      <c r="N3097" s="64" t="s">
        <v>18</v>
      </c>
      <c r="O3097" s="66"/>
      <c r="P3097" s="66"/>
      <c r="T3097" s="66"/>
      <c r="U3097" s="65" t="s">
        <v>191</v>
      </c>
      <c r="V3097" s="65" t="s">
        <v>14413</v>
      </c>
      <c r="W3097" s="66"/>
      <c r="Y3097" s="66"/>
      <c r="Z3097" s="66"/>
      <c r="AA3097" s="65" t="s">
        <v>14382</v>
      </c>
      <c r="AQ3097" s="64">
        <v>154</v>
      </c>
      <c r="AV3097" s="66"/>
      <c r="AW3097" s="66"/>
      <c r="AX3097" s="66"/>
      <c r="AY3097" s="67" t="s">
        <v>17494</v>
      </c>
      <c r="BE3097" s="66"/>
      <c r="BF3097" s="66"/>
    </row>
    <row r="3098" spans="1:58">
      <c r="A3098" s="9" t="str">
        <f t="shared" si="150"/>
        <v>2026-01</v>
      </c>
      <c r="B3098" s="9" t="str">
        <f>_xlfn.XLOOKUP(I3098,过机服务商重量差!A:A,过机服务商重量差!G:G)</f>
        <v>007</v>
      </c>
      <c r="C3098" s="9" t="str">
        <f>IF(N3098="FBA","主营产品",IF(N3098="专线","专线",LOOKUP(1,0/((G3098&gt;=提成标准!D:D)*(G3098&lt;提成标准!E:E)),提成标准!C:C)))</f>
        <v>快递大货</v>
      </c>
      <c r="D3098" s="9">
        <f t="shared" si="151"/>
        <v>179</v>
      </c>
      <c r="E3098" s="9">
        <f>_xlfn.XLOOKUP(C3098,提成标准!C:C,提成标准!H:H,"")</f>
        <v>0.1</v>
      </c>
      <c r="F3098" s="9">
        <f t="shared" si="152"/>
        <v>17.9</v>
      </c>
      <c r="G3098" s="9">
        <f>_xlfn.XLOOKUP(I3098,过机服务商重量差!A:A,过机服务商重量差!L:L)</f>
        <v>179</v>
      </c>
      <c r="H3098" s="9" t="str">
        <f ca="1">IFERROR(LOOKUP(1,0/((B3098=名单!B:B)*(VALUE(AY3098)&gt;=名单!E:E)*(VALUE(AY3098)&lt;=名单!G:G)*(AA3098="正常走货")),名单!H:H),"否")</f>
        <v>否</v>
      </c>
      <c r="I3098" s="64" t="s">
        <v>9318</v>
      </c>
      <c r="J3098" s="64" t="s">
        <v>9320</v>
      </c>
      <c r="L3098" s="65" t="s">
        <v>266</v>
      </c>
      <c r="N3098" s="64" t="s">
        <v>18</v>
      </c>
      <c r="O3098" s="66"/>
      <c r="P3098" s="66"/>
      <c r="T3098" s="66"/>
      <c r="U3098" s="65" t="s">
        <v>191</v>
      </c>
      <c r="V3098" s="65" t="s">
        <v>14413</v>
      </c>
      <c r="W3098" s="66"/>
      <c r="Y3098" s="66"/>
      <c r="Z3098" s="66"/>
      <c r="AA3098" s="65" t="s">
        <v>14382</v>
      </c>
      <c r="AQ3098" s="64">
        <v>53.7</v>
      </c>
      <c r="AU3098" s="66"/>
      <c r="AV3098" s="66"/>
      <c r="AW3098" s="66"/>
      <c r="AX3098" s="66"/>
      <c r="AY3098" s="67" t="s">
        <v>17495</v>
      </c>
      <c r="BC3098" s="66"/>
      <c r="BE3098" s="66"/>
    </row>
    <row r="3099" spans="1:58">
      <c r="A3099" s="9" t="str">
        <f t="shared" si="150"/>
        <v>2026-01</v>
      </c>
      <c r="B3099" s="9" t="str">
        <f>_xlfn.XLOOKUP(I3099,过机服务商重量差!A:A,过机服务商重量差!G:G)</f>
        <v>风清扬</v>
      </c>
      <c r="C3099" s="9" t="str">
        <f>IF(N3099="FBA","主营产品",IF(N3099="专线","专线",LOOKUP(1,0/((G3099&gt;=提成标准!D:D)*(G3099&lt;提成标准!E:E)),提成标准!C:C)))</f>
        <v>快递大货</v>
      </c>
      <c r="D3099" s="9">
        <f t="shared" si="151"/>
        <v>51</v>
      </c>
      <c r="E3099" s="9">
        <f>_xlfn.XLOOKUP(C3099,提成标准!C:C,提成标准!H:H,"")</f>
        <v>0.1</v>
      </c>
      <c r="F3099" s="9">
        <f t="shared" si="152"/>
        <v>5.1</v>
      </c>
      <c r="G3099" s="9">
        <f>_xlfn.XLOOKUP(I3099,过机服务商重量差!A:A,过机服务商重量差!L:L)</f>
        <v>51</v>
      </c>
      <c r="H3099" s="9" t="str">
        <f ca="1">IFERROR(LOOKUP(1,0/((B3099=名单!B:B)*(VALUE(AY3099)&gt;=名单!E:E)*(VALUE(AY3099)&lt;=名单!G:G)*(AA3099="正常走货")),名单!H:H),"否")</f>
        <v>否</v>
      </c>
      <c r="I3099" s="64" t="s">
        <v>9321</v>
      </c>
      <c r="J3099" s="64" t="s">
        <v>50</v>
      </c>
      <c r="L3099" s="65" t="s">
        <v>194</v>
      </c>
      <c r="N3099" s="64" t="s">
        <v>18</v>
      </c>
      <c r="O3099" s="66"/>
      <c r="P3099" s="66"/>
      <c r="T3099" s="66"/>
      <c r="U3099" s="65" t="s">
        <v>3182</v>
      </c>
      <c r="V3099" s="65" t="s">
        <v>15413</v>
      </c>
      <c r="W3099" s="66"/>
      <c r="Y3099" s="66"/>
      <c r="Z3099" s="66"/>
      <c r="AA3099" s="65" t="s">
        <v>14382</v>
      </c>
      <c r="AQ3099" s="64">
        <v>23.8</v>
      </c>
      <c r="AV3099" s="66"/>
      <c r="AW3099" s="66"/>
      <c r="AX3099" s="66"/>
      <c r="AY3099" s="67" t="s">
        <v>17496</v>
      </c>
      <c r="BE3099" s="66"/>
    </row>
    <row r="3100" spans="1:58">
      <c r="A3100" s="9" t="str">
        <f t="shared" si="150"/>
        <v>2026-01</v>
      </c>
      <c r="B3100" s="9" t="str">
        <f>_xlfn.XLOOKUP(I3100,过机服务商重量差!A:A,过机服务商重量差!G:G)</f>
        <v>风清扬</v>
      </c>
      <c r="C3100" s="9" t="str">
        <f>IF(N3100="FBA","主营产品",IF(N3100="专线","专线",LOOKUP(1,0/((G3100&gt;=提成标准!D:D)*(G3100&lt;提成标准!E:E)),提成标准!C:C)))</f>
        <v>快递大货</v>
      </c>
      <c r="D3100" s="9">
        <f t="shared" si="151"/>
        <v>26</v>
      </c>
      <c r="E3100" s="9">
        <f>_xlfn.XLOOKUP(C3100,提成标准!C:C,提成标准!H:H,"")</f>
        <v>0.1</v>
      </c>
      <c r="F3100" s="9">
        <f t="shared" si="152"/>
        <v>2.6</v>
      </c>
      <c r="G3100" s="9">
        <f>_xlfn.XLOOKUP(I3100,过机服务商重量差!A:A,过机服务商重量差!L:L)</f>
        <v>26</v>
      </c>
      <c r="H3100" s="9" t="str">
        <f ca="1">IFERROR(LOOKUP(1,0/((B3100=名单!B:B)*(VALUE(AY3100)&gt;=名单!E:E)*(VALUE(AY3100)&lt;=名单!G:G)*(AA3100="正常走货")),名单!H:H),"否")</f>
        <v>否</v>
      </c>
      <c r="I3100" s="64" t="s">
        <v>9323</v>
      </c>
      <c r="J3100" s="64" t="s">
        <v>50</v>
      </c>
      <c r="L3100" s="64" t="s">
        <v>194</v>
      </c>
      <c r="N3100" s="64" t="s">
        <v>18</v>
      </c>
      <c r="O3100" s="66"/>
      <c r="P3100" s="66"/>
      <c r="T3100" s="66"/>
      <c r="U3100" s="65" t="s">
        <v>3182</v>
      </c>
      <c r="V3100" s="65" t="s">
        <v>15413</v>
      </c>
      <c r="W3100" s="66"/>
      <c r="Y3100" s="66"/>
      <c r="Z3100" s="66"/>
      <c r="AA3100" s="65" t="s">
        <v>14382</v>
      </c>
      <c r="AQ3100" s="64">
        <v>7.8</v>
      </c>
      <c r="AV3100" s="66"/>
      <c r="AX3100" s="66"/>
      <c r="AY3100" s="67" t="s">
        <v>17497</v>
      </c>
      <c r="BE3100" s="66"/>
    </row>
    <row r="3101" spans="1:58">
      <c r="A3101" s="9" t="str">
        <f t="shared" si="150"/>
        <v>2026-01</v>
      </c>
      <c r="B3101" s="9" t="str">
        <f>_xlfn.XLOOKUP(I3101,过机服务商重量差!A:A,过机服务商重量差!G:G)</f>
        <v>玉麒麟</v>
      </c>
      <c r="C3101" s="9" t="str">
        <f>IF(N3101="FBA","主营产品",IF(N3101="专线","专线",LOOKUP(1,0/((G3101&gt;=提成标准!D:D)*(G3101&lt;提成标准!E:E)),提成标准!C:C)))</f>
        <v>快递大货</v>
      </c>
      <c r="D3101" s="9">
        <f t="shared" si="151"/>
        <v>53</v>
      </c>
      <c r="E3101" s="9">
        <f>_xlfn.XLOOKUP(C3101,提成标准!C:C,提成标准!H:H,"")</f>
        <v>0.1</v>
      </c>
      <c r="F3101" s="9">
        <f t="shared" si="152"/>
        <v>5.3</v>
      </c>
      <c r="G3101" s="9">
        <f>_xlfn.XLOOKUP(I3101,过机服务商重量差!A:A,过机服务商重量差!L:L)</f>
        <v>53</v>
      </c>
      <c r="H3101" s="9" t="str">
        <f ca="1">IFERROR(LOOKUP(1,0/((B3101=名单!B:B)*(VALUE(AY3101)&gt;=名单!E:E)*(VALUE(AY3101)&lt;=名单!G:G)*(AA3101="正常走货")),名单!H:H),"否")</f>
        <v>否</v>
      </c>
      <c r="I3101" s="64" t="s">
        <v>9325</v>
      </c>
      <c r="J3101" s="64" t="s">
        <v>9327</v>
      </c>
      <c r="L3101" s="65" t="s">
        <v>17</v>
      </c>
      <c r="N3101" s="64" t="s">
        <v>18</v>
      </c>
      <c r="O3101" s="66"/>
      <c r="P3101" s="66"/>
      <c r="T3101" s="66"/>
      <c r="U3101" s="65" t="s">
        <v>215</v>
      </c>
      <c r="V3101" s="65" t="s">
        <v>14381</v>
      </c>
      <c r="W3101" s="66"/>
      <c r="Y3101" s="66"/>
      <c r="Z3101" s="66"/>
      <c r="AA3101" s="65" t="s">
        <v>14382</v>
      </c>
      <c r="AQ3101" s="64">
        <v>193.6</v>
      </c>
      <c r="AU3101" s="66"/>
      <c r="AV3101" s="66"/>
      <c r="AW3101" s="66"/>
      <c r="AX3101" s="66"/>
      <c r="AY3101" s="67" t="s">
        <v>17498</v>
      </c>
      <c r="BE3101" s="66"/>
    </row>
    <row r="3102" spans="1:58">
      <c r="A3102" s="9" t="str">
        <f t="shared" si="150"/>
        <v>2026-01</v>
      </c>
      <c r="B3102" s="9" t="str">
        <f>_xlfn.XLOOKUP(I3102,过机服务商重量差!A:A,过机服务商重量差!G:G)</f>
        <v>玉麒麟</v>
      </c>
      <c r="C3102" s="9" t="str">
        <f>IF(N3102="FBA","主营产品",IF(N3102="专线","专线",LOOKUP(1,0/((G3102&gt;=提成标准!D:D)*(G3102&lt;提成标准!E:E)),提成标准!C:C)))</f>
        <v>快递大货</v>
      </c>
      <c r="D3102" s="9">
        <f t="shared" si="151"/>
        <v>353.5</v>
      </c>
      <c r="E3102" s="9">
        <f>_xlfn.XLOOKUP(C3102,提成标准!C:C,提成标准!H:H,"")</f>
        <v>0.1</v>
      </c>
      <c r="F3102" s="9">
        <f t="shared" si="152"/>
        <v>35.35</v>
      </c>
      <c r="G3102" s="9">
        <f>_xlfn.XLOOKUP(I3102,过机服务商重量差!A:A,过机服务商重量差!L:L)</f>
        <v>353.5</v>
      </c>
      <c r="H3102" s="9" t="str">
        <f ca="1">IFERROR(LOOKUP(1,0/((B3102=名单!B:B)*(VALUE(AY3102)&gt;=名单!E:E)*(VALUE(AY3102)&lt;=名单!G:G)*(AA3102="正常走货")),名单!H:H),"否")</f>
        <v>否</v>
      </c>
      <c r="I3102" s="64" t="s">
        <v>9328</v>
      </c>
      <c r="J3102" s="64" t="s">
        <v>9330</v>
      </c>
      <c r="L3102" s="65" t="s">
        <v>1080</v>
      </c>
      <c r="N3102" s="64" t="s">
        <v>18</v>
      </c>
      <c r="O3102" s="66"/>
      <c r="P3102" s="66"/>
      <c r="T3102" s="66"/>
      <c r="U3102" s="65" t="s">
        <v>7712</v>
      </c>
      <c r="V3102" s="65" t="s">
        <v>14389</v>
      </c>
      <c r="W3102" s="66"/>
      <c r="Y3102" s="66"/>
      <c r="Z3102" s="66"/>
      <c r="AA3102" s="65" t="s">
        <v>14382</v>
      </c>
      <c r="AQ3102" s="64">
        <v>562</v>
      </c>
      <c r="AU3102" s="66"/>
      <c r="AV3102" s="66"/>
      <c r="AW3102" s="66"/>
      <c r="AX3102" s="66"/>
      <c r="AY3102" s="67" t="s">
        <v>17499</v>
      </c>
      <c r="BC3102" s="66"/>
      <c r="BE3102" s="66"/>
    </row>
    <row r="3103" spans="1:58">
      <c r="A3103" s="9" t="str">
        <f t="shared" si="150"/>
        <v>2026-01</v>
      </c>
      <c r="B3103" s="9" t="str">
        <f>_xlfn.XLOOKUP(I3103,过机服务商重量差!A:A,过机服务商重量差!G:G)</f>
        <v>玉麒麟</v>
      </c>
      <c r="C3103" s="9" t="str">
        <f>IF(N3103="FBA","主营产品",IF(N3103="专线","专线",LOOKUP(1,0/((G3103&gt;=提成标准!D:D)*(G3103&lt;提成标准!E:E)),提成标准!C:C)))</f>
        <v>快递小货</v>
      </c>
      <c r="D3103" s="9">
        <f t="shared" si="151"/>
        <v>1</v>
      </c>
      <c r="E3103" s="9">
        <f>_xlfn.XLOOKUP(C3103,提成标准!C:C,提成标准!H:H,"")</f>
        <v>2</v>
      </c>
      <c r="F3103" s="9">
        <f t="shared" si="152"/>
        <v>2</v>
      </c>
      <c r="G3103" s="9">
        <f>_xlfn.XLOOKUP(I3103,过机服务商重量差!A:A,过机服务商重量差!L:L)</f>
        <v>12</v>
      </c>
      <c r="H3103" s="9" t="str">
        <f ca="1">IFERROR(LOOKUP(1,0/((B3103=名单!B:B)*(VALUE(AY3103)&gt;=名单!E:E)*(VALUE(AY3103)&lt;=名单!G:G)*(AA3103="正常走货")),名单!H:H),"否")</f>
        <v>否</v>
      </c>
      <c r="I3103" s="64" t="s">
        <v>9331</v>
      </c>
      <c r="J3103" s="64" t="s">
        <v>9333</v>
      </c>
      <c r="L3103" s="65" t="s">
        <v>24</v>
      </c>
      <c r="N3103" s="64" t="s">
        <v>18</v>
      </c>
      <c r="O3103" s="66"/>
      <c r="P3103" s="66"/>
      <c r="T3103" s="66"/>
      <c r="U3103" s="65" t="s">
        <v>2871</v>
      </c>
      <c r="V3103" s="65" t="s">
        <v>14385</v>
      </c>
      <c r="W3103" s="66"/>
      <c r="Y3103" s="66"/>
      <c r="Z3103" s="66"/>
      <c r="AA3103" s="65" t="s">
        <v>14382</v>
      </c>
      <c r="AQ3103" s="64">
        <v>88</v>
      </c>
      <c r="AU3103" s="66"/>
      <c r="AV3103" s="66"/>
      <c r="AW3103" s="66"/>
      <c r="AX3103" s="66"/>
      <c r="AY3103" s="67" t="s">
        <v>17500</v>
      </c>
      <c r="BE3103" s="66"/>
    </row>
    <row r="3104" spans="1:58">
      <c r="A3104" s="9" t="str">
        <f t="shared" si="150"/>
        <v>2026-01</v>
      </c>
      <c r="B3104" s="9" t="str">
        <f>_xlfn.XLOOKUP(I3104,过机服务商重量差!A:A,过机服务商重量差!G:G)</f>
        <v>帅时莹</v>
      </c>
      <c r="C3104" s="9" t="str">
        <f>IF(N3104="FBA","主营产品",IF(N3104="专线","专线",LOOKUP(1,0/((G3104&gt;=提成标准!D:D)*(G3104&lt;提成标准!E:E)),提成标准!C:C)))</f>
        <v>快递大货</v>
      </c>
      <c r="D3104" s="9">
        <f t="shared" si="151"/>
        <v>38</v>
      </c>
      <c r="E3104" s="9">
        <f>_xlfn.XLOOKUP(C3104,提成标准!C:C,提成标准!H:H,"")</f>
        <v>0.1</v>
      </c>
      <c r="F3104" s="9">
        <f t="shared" si="152"/>
        <v>3.8</v>
      </c>
      <c r="G3104" s="9">
        <f>_xlfn.XLOOKUP(I3104,过机服务商重量差!A:A,过机服务商重量差!L:L)</f>
        <v>38</v>
      </c>
      <c r="H3104" s="9" t="str">
        <f ca="1">IFERROR(LOOKUP(1,0/((B3104=名单!B:B)*(VALUE(AY3104)&gt;=名单!E:E)*(VALUE(AY3104)&lt;=名单!G:G)*(AA3104="正常走货")),名单!H:H),"否")</f>
        <v>否</v>
      </c>
      <c r="I3104" s="64" t="s">
        <v>9334</v>
      </c>
      <c r="J3104" s="64" t="s">
        <v>9336</v>
      </c>
      <c r="L3104" s="65" t="s">
        <v>140</v>
      </c>
      <c r="N3104" s="64" t="s">
        <v>18</v>
      </c>
      <c r="O3104" s="66"/>
      <c r="P3104" s="66"/>
      <c r="T3104" s="66"/>
      <c r="U3104" s="65" t="s">
        <v>191</v>
      </c>
      <c r="V3104" s="65" t="s">
        <v>14413</v>
      </c>
      <c r="W3104" s="66"/>
      <c r="Y3104" s="66"/>
      <c r="Z3104" s="66"/>
      <c r="AA3104" s="65" t="s">
        <v>14382</v>
      </c>
      <c r="AQ3104" s="64">
        <v>998.4</v>
      </c>
      <c r="AU3104" s="66"/>
      <c r="AV3104" s="66"/>
      <c r="AW3104" s="66"/>
      <c r="AX3104" s="66"/>
      <c r="AY3104" s="67" t="s">
        <v>17501</v>
      </c>
      <c r="BC3104" s="66"/>
      <c r="BE3104" s="66"/>
    </row>
    <row r="3105" spans="1:58">
      <c r="A3105" s="9" t="str">
        <f t="shared" si="150"/>
        <v>2026-01</v>
      </c>
      <c r="B3105" s="9" t="str">
        <f>_xlfn.XLOOKUP(I3105,过机服务商重量差!A:A,过机服务商重量差!G:G)</f>
        <v>帅时莹</v>
      </c>
      <c r="C3105" s="9" t="str">
        <f>IF(N3105="FBA","主营产品",IF(N3105="专线","专线",LOOKUP(1,0/((G3105&gt;=提成标准!D:D)*(G3105&lt;提成标准!E:E)),提成标准!C:C)))</f>
        <v>快递大货</v>
      </c>
      <c r="D3105" s="9">
        <f t="shared" si="151"/>
        <v>52</v>
      </c>
      <c r="E3105" s="9">
        <f>_xlfn.XLOOKUP(C3105,提成标准!C:C,提成标准!H:H,"")</f>
        <v>0.1</v>
      </c>
      <c r="F3105" s="9">
        <f t="shared" si="152"/>
        <v>5.2</v>
      </c>
      <c r="G3105" s="9">
        <f>_xlfn.XLOOKUP(I3105,过机服务商重量差!A:A,过机服务商重量差!L:L)</f>
        <v>52</v>
      </c>
      <c r="H3105" s="9" t="str">
        <f ca="1">IFERROR(LOOKUP(1,0/((B3105=名单!B:B)*(VALUE(AY3105)&gt;=名单!E:E)*(VALUE(AY3105)&lt;=名单!G:G)*(AA3105="正常走货")),名单!H:H),"否")</f>
        <v>否</v>
      </c>
      <c r="I3105" s="64" t="s">
        <v>9337</v>
      </c>
      <c r="J3105" s="64" t="s">
        <v>9339</v>
      </c>
      <c r="L3105" s="65" t="s">
        <v>140</v>
      </c>
      <c r="N3105" s="64" t="s">
        <v>18</v>
      </c>
      <c r="O3105" s="66"/>
      <c r="P3105" s="66"/>
      <c r="T3105" s="66"/>
      <c r="U3105" s="65" t="s">
        <v>191</v>
      </c>
      <c r="V3105" s="65" t="s">
        <v>14413</v>
      </c>
      <c r="W3105" s="66"/>
      <c r="Y3105" s="66"/>
      <c r="Z3105" s="66"/>
      <c r="AA3105" s="65" t="s">
        <v>14382</v>
      </c>
      <c r="AQ3105" s="64">
        <v>946.3</v>
      </c>
      <c r="AU3105" s="66"/>
      <c r="AV3105" s="66"/>
      <c r="AW3105" s="66"/>
      <c r="AX3105" s="66"/>
      <c r="AY3105" s="67" t="s">
        <v>17502</v>
      </c>
      <c r="BC3105" s="66"/>
      <c r="BE3105" s="66"/>
    </row>
    <row r="3106" spans="1:58">
      <c r="A3106" s="9" t="str">
        <f t="shared" si="150"/>
        <v>2026-01</v>
      </c>
      <c r="B3106" s="9" t="str">
        <f>_xlfn.XLOOKUP(I3106,过机服务商重量差!A:A,过机服务商重量差!G:G)</f>
        <v>玉麒麟</v>
      </c>
      <c r="C3106" s="9" t="str">
        <f>IF(N3106="FBA","主营产品",IF(N3106="专线","专线",LOOKUP(1,0/((G3106&gt;=提成标准!D:D)*(G3106&lt;提成标准!E:E)),提成标准!C:C)))</f>
        <v>快递大货</v>
      </c>
      <c r="D3106" s="9">
        <f t="shared" si="151"/>
        <v>26</v>
      </c>
      <c r="E3106" s="9">
        <f>_xlfn.XLOOKUP(C3106,提成标准!C:C,提成标准!H:H,"")</f>
        <v>0.1</v>
      </c>
      <c r="F3106" s="9">
        <f t="shared" si="152"/>
        <v>2.6</v>
      </c>
      <c r="G3106" s="9">
        <f>_xlfn.XLOOKUP(I3106,过机服务商重量差!A:A,过机服务商重量差!L:L)</f>
        <v>26</v>
      </c>
      <c r="H3106" s="9" t="str">
        <f ca="1">IFERROR(LOOKUP(1,0/((B3106=名单!B:B)*(VALUE(AY3106)&gt;=名单!E:E)*(VALUE(AY3106)&lt;=名单!G:G)*(AA3106="正常走货")),名单!H:H),"否")</f>
        <v>否</v>
      </c>
      <c r="I3106" s="64" t="s">
        <v>9340</v>
      </c>
      <c r="J3106" s="64" t="s">
        <v>9342</v>
      </c>
      <c r="L3106" s="65" t="s">
        <v>24</v>
      </c>
      <c r="N3106" s="64" t="s">
        <v>18</v>
      </c>
      <c r="O3106" s="66"/>
      <c r="P3106" s="66"/>
      <c r="T3106" s="66"/>
      <c r="U3106" s="65" t="s">
        <v>1262</v>
      </c>
      <c r="V3106" s="65" t="s">
        <v>14385</v>
      </c>
      <c r="W3106" s="66"/>
      <c r="Y3106" s="66"/>
      <c r="Z3106" s="66"/>
      <c r="AA3106" s="65" t="s">
        <v>14382</v>
      </c>
      <c r="AQ3106" s="64">
        <v>109</v>
      </c>
      <c r="AU3106" s="66"/>
      <c r="AV3106" s="66"/>
      <c r="AW3106" s="66"/>
      <c r="AX3106" s="66"/>
      <c r="AY3106" s="67" t="s">
        <v>17503</v>
      </c>
      <c r="BC3106" s="66"/>
      <c r="BE3106" s="66"/>
    </row>
    <row r="3107" spans="1:58">
      <c r="A3107" s="9" t="str">
        <f t="shared" si="150"/>
        <v>2026-01</v>
      </c>
      <c r="B3107" s="9" t="str">
        <f>_xlfn.XLOOKUP(I3107,过机服务商重量差!A:A,过机服务商重量差!G:G)</f>
        <v>帅时莹</v>
      </c>
      <c r="C3107" s="9" t="str">
        <f>IF(N3107="FBA","主营产品",IF(N3107="专线","专线",LOOKUP(1,0/((G3107&gt;=提成标准!D:D)*(G3107&lt;提成标准!E:E)),提成标准!C:C)))</f>
        <v>快递大货</v>
      </c>
      <c r="D3107" s="9">
        <f t="shared" si="151"/>
        <v>172</v>
      </c>
      <c r="E3107" s="9">
        <f>_xlfn.XLOOKUP(C3107,提成标准!C:C,提成标准!H:H,"")</f>
        <v>0.1</v>
      </c>
      <c r="F3107" s="9">
        <f t="shared" si="152"/>
        <v>17.2</v>
      </c>
      <c r="G3107" s="9">
        <f>_xlfn.XLOOKUP(I3107,过机服务商重量差!A:A,过机服务商重量差!L:L)</f>
        <v>172</v>
      </c>
      <c r="H3107" s="9" t="str">
        <f ca="1">IFERROR(LOOKUP(1,0/((B3107=名单!B:B)*(VALUE(AY3107)&gt;=名单!E:E)*(VALUE(AY3107)&lt;=名单!G:G)*(AA3107="正常走货")),名单!H:H),"否")</f>
        <v>否</v>
      </c>
      <c r="I3107" s="64" t="s">
        <v>9343</v>
      </c>
      <c r="J3107" s="64" t="s">
        <v>9345</v>
      </c>
      <c r="L3107" s="65" t="s">
        <v>97</v>
      </c>
      <c r="N3107" s="64" t="s">
        <v>18</v>
      </c>
      <c r="O3107" s="66"/>
      <c r="P3107" s="66"/>
      <c r="T3107" s="66"/>
      <c r="U3107" s="65" t="s">
        <v>227</v>
      </c>
      <c r="V3107" s="65" t="s">
        <v>14413</v>
      </c>
      <c r="W3107" s="66"/>
      <c r="Y3107" s="66"/>
      <c r="Z3107" s="66"/>
      <c r="AA3107" s="65" t="s">
        <v>14382</v>
      </c>
      <c r="AQ3107" s="64">
        <v>359.5</v>
      </c>
      <c r="AU3107" s="66"/>
      <c r="AV3107" s="66"/>
      <c r="AX3107" s="66"/>
      <c r="AY3107" s="67" t="s">
        <v>17504</v>
      </c>
      <c r="BE3107" s="66"/>
    </row>
    <row r="3108" spans="1:58">
      <c r="A3108" s="9" t="str">
        <f t="shared" si="150"/>
        <v>2026-01</v>
      </c>
      <c r="B3108" s="9" t="str">
        <f>_xlfn.XLOOKUP(I3108,过机服务商重量差!A:A,过机服务商重量差!G:G)</f>
        <v>007</v>
      </c>
      <c r="C3108" s="9" t="str">
        <f>IF(N3108="FBA","主营产品",IF(N3108="专线","专线",LOOKUP(1,0/((G3108&gt;=提成标准!D:D)*(G3108&lt;提成标准!E:E)),提成标准!C:C)))</f>
        <v>快递大货</v>
      </c>
      <c r="D3108" s="9">
        <f t="shared" si="151"/>
        <v>49</v>
      </c>
      <c r="E3108" s="9">
        <f>_xlfn.XLOOKUP(C3108,提成标准!C:C,提成标准!H:H,"")</f>
        <v>0.1</v>
      </c>
      <c r="F3108" s="9">
        <f t="shared" si="152"/>
        <v>4.9</v>
      </c>
      <c r="G3108" s="9">
        <f>_xlfn.XLOOKUP(I3108,过机服务商重量差!A:A,过机服务商重量差!L:L)</f>
        <v>49</v>
      </c>
      <c r="H3108" s="9" t="str">
        <f ca="1">IFERROR(LOOKUP(1,0/((B3108=名单!B:B)*(VALUE(AY3108)&gt;=名单!E:E)*(VALUE(AY3108)&lt;=名单!G:G)*(AA3108="正常走货")),名单!H:H),"否")</f>
        <v>否</v>
      </c>
      <c r="I3108" s="64" t="s">
        <v>9346</v>
      </c>
      <c r="J3108" s="64" t="s">
        <v>9348</v>
      </c>
      <c r="L3108" s="65" t="s">
        <v>168</v>
      </c>
      <c r="N3108" s="64" t="s">
        <v>18</v>
      </c>
      <c r="O3108" s="66"/>
      <c r="P3108" s="66"/>
      <c r="T3108" s="66"/>
      <c r="U3108" s="65" t="s">
        <v>145</v>
      </c>
      <c r="V3108" s="65" t="s">
        <v>14410</v>
      </c>
      <c r="W3108" s="66"/>
      <c r="Y3108" s="66"/>
      <c r="Z3108" s="66"/>
      <c r="AA3108" s="65" t="s">
        <v>14382</v>
      </c>
      <c r="AQ3108" s="64">
        <v>24.5</v>
      </c>
      <c r="AU3108" s="66"/>
      <c r="AV3108" s="66"/>
      <c r="AX3108" s="66"/>
      <c r="AY3108" s="67" t="s">
        <v>17505</v>
      </c>
      <c r="BE3108" s="66"/>
    </row>
    <row r="3109" spans="1:58">
      <c r="A3109" s="9" t="str">
        <f t="shared" si="150"/>
        <v>2026-01</v>
      </c>
      <c r="B3109" s="9" t="str">
        <f>_xlfn.XLOOKUP(I3109,过机服务商重量差!A:A,过机服务商重量差!G:G)</f>
        <v>玉麒麟</v>
      </c>
      <c r="C3109" s="9" t="str">
        <f>IF(N3109="FBA","主营产品",IF(N3109="专线","专线",LOOKUP(1,0/((G3109&gt;=提成标准!D:D)*(G3109&lt;提成标准!E:E)),提成标准!C:C)))</f>
        <v>快递小货</v>
      </c>
      <c r="D3109" s="9">
        <f t="shared" si="151"/>
        <v>1</v>
      </c>
      <c r="E3109" s="9">
        <f>_xlfn.XLOOKUP(C3109,提成标准!C:C,提成标准!H:H,"")</f>
        <v>2</v>
      </c>
      <c r="F3109" s="9">
        <f t="shared" si="152"/>
        <v>2</v>
      </c>
      <c r="G3109" s="9">
        <f>_xlfn.XLOOKUP(I3109,过机服务商重量差!A:A,过机服务商重量差!L:L)</f>
        <v>9.5</v>
      </c>
      <c r="H3109" s="9" t="str">
        <f ca="1">IFERROR(LOOKUP(1,0/((B3109=名单!B:B)*(VALUE(AY3109)&gt;=名单!E:E)*(VALUE(AY3109)&lt;=名单!G:G)*(AA3109="正常走货")),名单!H:H),"否")</f>
        <v>否</v>
      </c>
      <c r="I3109" s="64" t="s">
        <v>9349</v>
      </c>
      <c r="J3109" s="64" t="s">
        <v>9351</v>
      </c>
      <c r="L3109" s="65" t="s">
        <v>17</v>
      </c>
      <c r="N3109" s="64" t="s">
        <v>18</v>
      </c>
      <c r="O3109" s="66"/>
      <c r="P3109" s="66"/>
      <c r="T3109" s="66"/>
      <c r="U3109" s="65" t="s">
        <v>328</v>
      </c>
      <c r="V3109" s="65" t="s">
        <v>14385</v>
      </c>
      <c r="W3109" s="66"/>
      <c r="Y3109" s="66"/>
      <c r="Z3109" s="66"/>
      <c r="AA3109" s="65" t="s">
        <v>14382</v>
      </c>
      <c r="AQ3109" s="64">
        <v>130.38</v>
      </c>
      <c r="AV3109" s="66"/>
      <c r="AW3109" s="66"/>
      <c r="AX3109" s="66"/>
      <c r="AY3109" s="67" t="s">
        <v>17506</v>
      </c>
      <c r="BE3109" s="66"/>
    </row>
    <row r="3110" spans="1:58">
      <c r="A3110" s="9" t="str">
        <f t="shared" si="150"/>
        <v>2026-01</v>
      </c>
      <c r="B3110" s="9" t="str">
        <f>_xlfn.XLOOKUP(I3110,过机服务商重量差!A:A,过机服务商重量差!G:G)</f>
        <v>无崖子</v>
      </c>
      <c r="C3110" s="9" t="str">
        <f>IF(N3110="FBA","主营产品",IF(N3110="专线","专线",LOOKUP(1,0/((G3110&gt;=提成标准!D:D)*(G3110&lt;提成标准!E:E)),提成标准!C:C)))</f>
        <v>快递大货</v>
      </c>
      <c r="D3110" s="9">
        <f t="shared" si="151"/>
        <v>34</v>
      </c>
      <c r="E3110" s="9">
        <f>_xlfn.XLOOKUP(C3110,提成标准!C:C,提成标准!H:H,"")</f>
        <v>0.1</v>
      </c>
      <c r="F3110" s="9">
        <f t="shared" si="152"/>
        <v>3.4</v>
      </c>
      <c r="G3110" s="9">
        <f>_xlfn.XLOOKUP(I3110,过机服务商重量差!A:A,过机服务商重量差!L:L)</f>
        <v>34</v>
      </c>
      <c r="H3110" s="9" t="str">
        <f ca="1">IFERROR(LOOKUP(1,0/((B3110=名单!B:B)*(VALUE(AY3110)&gt;=名单!E:E)*(VALUE(AY3110)&lt;=名单!G:G)*(AA3110="正常走货")),名单!H:H),"否")</f>
        <v>是</v>
      </c>
      <c r="I3110" s="64" t="s">
        <v>9352</v>
      </c>
      <c r="J3110" s="64" t="s">
        <v>9354</v>
      </c>
      <c r="L3110" s="65" t="s">
        <v>465</v>
      </c>
      <c r="N3110" s="64" t="s">
        <v>18</v>
      </c>
      <c r="O3110" s="66"/>
      <c r="P3110" s="66"/>
      <c r="T3110" s="66"/>
      <c r="U3110" s="65" t="s">
        <v>7799</v>
      </c>
      <c r="V3110" s="64" t="s">
        <v>14385</v>
      </c>
      <c r="W3110" s="66"/>
      <c r="Y3110" s="66"/>
      <c r="Z3110" s="66"/>
      <c r="AA3110" s="65" t="s">
        <v>14382</v>
      </c>
      <c r="AQ3110" s="64">
        <v>-37</v>
      </c>
      <c r="AU3110" s="66"/>
      <c r="AV3110" s="66"/>
      <c r="AX3110" s="66"/>
      <c r="AY3110" s="67" t="s">
        <v>17507</v>
      </c>
      <c r="BE3110" s="66"/>
      <c r="BF3110" s="66"/>
    </row>
    <row r="3111" spans="1:58">
      <c r="A3111" s="9" t="str">
        <f t="shared" si="150"/>
        <v>2026-01</v>
      </c>
      <c r="B3111" s="9" t="str">
        <f>_xlfn.XLOOKUP(I3111,过机服务商重量差!A:A,过机服务商重量差!G:G)</f>
        <v>无崖子</v>
      </c>
      <c r="C3111" s="9" t="str">
        <f>IF(N3111="FBA","主营产品",IF(N3111="专线","专线",LOOKUP(1,0/((G3111&gt;=提成标准!D:D)*(G3111&lt;提成标准!E:E)),提成标准!C:C)))</f>
        <v>快递小货</v>
      </c>
      <c r="D3111" s="9">
        <f t="shared" si="151"/>
        <v>1</v>
      </c>
      <c r="E3111" s="9">
        <f>_xlfn.XLOOKUP(C3111,提成标准!C:C,提成标准!H:H,"")</f>
        <v>2</v>
      </c>
      <c r="F3111" s="9">
        <f t="shared" si="152"/>
        <v>2</v>
      </c>
      <c r="G3111" s="9">
        <f>_xlfn.XLOOKUP(I3111,过机服务商重量差!A:A,过机服务商重量差!L:L)</f>
        <v>1</v>
      </c>
      <c r="H3111" s="9" t="str">
        <f ca="1">IFERROR(LOOKUP(1,0/((B3111=名单!B:B)*(VALUE(AY3111)&gt;=名单!E:E)*(VALUE(AY3111)&lt;=名单!G:G)*(AA3111="正常走货")),名单!H:H),"否")</f>
        <v>是</v>
      </c>
      <c r="I3111" s="64" t="s">
        <v>9355</v>
      </c>
      <c r="J3111" s="64" t="s">
        <v>9357</v>
      </c>
      <c r="L3111" s="65" t="s">
        <v>160</v>
      </c>
      <c r="N3111" s="64" t="s">
        <v>18</v>
      </c>
      <c r="O3111" s="66"/>
      <c r="P3111" s="66"/>
      <c r="T3111" s="66"/>
      <c r="U3111" s="65" t="s">
        <v>7799</v>
      </c>
      <c r="V3111" s="65" t="s">
        <v>14385</v>
      </c>
      <c r="W3111" s="66"/>
      <c r="Y3111" s="66"/>
      <c r="Z3111" s="66"/>
      <c r="AA3111" s="65" t="s">
        <v>14382</v>
      </c>
      <c r="AB3111" s="66"/>
      <c r="AQ3111" s="64">
        <v>0</v>
      </c>
      <c r="AV3111" s="66"/>
      <c r="AW3111" s="66"/>
      <c r="AX3111" s="66"/>
      <c r="AY3111" s="67" t="s">
        <v>17508</v>
      </c>
      <c r="BC3111" s="66"/>
      <c r="BE3111" s="66"/>
    </row>
    <row r="3112" spans="1:58">
      <c r="A3112" s="9" t="str">
        <f t="shared" si="150"/>
        <v>2026-01</v>
      </c>
      <c r="B3112" s="9" t="str">
        <f>_xlfn.XLOOKUP(I3112,过机服务商重量差!A:A,过机服务商重量差!G:G)</f>
        <v>玉麒麟</v>
      </c>
      <c r="C3112" s="9" t="str">
        <f>IF(N3112="FBA","主营产品",IF(N3112="专线","专线",LOOKUP(1,0/((G3112&gt;=提成标准!D:D)*(G3112&lt;提成标准!E:E)),提成标准!C:C)))</f>
        <v>快递小货</v>
      </c>
      <c r="D3112" s="9">
        <f t="shared" si="151"/>
        <v>1</v>
      </c>
      <c r="E3112" s="9">
        <f>_xlfn.XLOOKUP(C3112,提成标准!C:C,提成标准!H:H,"")</f>
        <v>2</v>
      </c>
      <c r="F3112" s="9">
        <f t="shared" si="152"/>
        <v>2</v>
      </c>
      <c r="G3112" s="9">
        <f>_xlfn.XLOOKUP(I3112,过机服务商重量差!A:A,过机服务商重量差!L:L)</f>
        <v>1</v>
      </c>
      <c r="H3112" s="9" t="str">
        <f ca="1">IFERROR(LOOKUP(1,0/((B3112=名单!B:B)*(VALUE(AY3112)&gt;=名单!E:E)*(VALUE(AY3112)&lt;=名单!G:G)*(AA3112="正常走货")),名单!H:H),"否")</f>
        <v>否</v>
      </c>
      <c r="I3112" s="64" t="s">
        <v>9358</v>
      </c>
      <c r="J3112" s="64" t="s">
        <v>9360</v>
      </c>
      <c r="L3112" s="65" t="s">
        <v>17</v>
      </c>
      <c r="N3112" s="64" t="s">
        <v>18</v>
      </c>
      <c r="O3112" s="66"/>
      <c r="P3112" s="66"/>
      <c r="T3112" s="66"/>
      <c r="U3112" s="65" t="s">
        <v>767</v>
      </c>
      <c r="V3112" s="65" t="s">
        <v>14385</v>
      </c>
      <c r="W3112" s="66"/>
      <c r="Y3112" s="66"/>
      <c r="Z3112" s="66"/>
      <c r="AA3112" s="65" t="s">
        <v>14382</v>
      </c>
      <c r="AB3112" s="66"/>
      <c r="AQ3112" s="64">
        <v>58</v>
      </c>
      <c r="AV3112" s="66"/>
      <c r="AW3112" s="66"/>
      <c r="AX3112" s="66"/>
      <c r="AY3112" s="67" t="s">
        <v>17509</v>
      </c>
      <c r="BC3112" s="66"/>
      <c r="BE3112" s="66"/>
    </row>
    <row r="3113" spans="1:58">
      <c r="A3113" s="9" t="str">
        <f t="shared" si="150"/>
        <v>2026-01</v>
      </c>
      <c r="B3113" s="18" t="str">
        <f>_xlfn.XLOOKUP(I3113,过机服务商重量差!A:A,过机服务商重量差!G:G)</f>
        <v>玉麒麟</v>
      </c>
      <c r="C3113" s="9" t="str">
        <f>IF(N3113="FBA","主营产品",IF(N3113="专线","专线",LOOKUP(1,0/((G3113&gt;=提成标准!D:D)*(G3113&lt;提成标准!E:E)),提成标准!C:C)))</f>
        <v>快递大货</v>
      </c>
      <c r="D3113" s="9">
        <f t="shared" si="151"/>
        <v>484</v>
      </c>
      <c r="E3113" s="9">
        <f>_xlfn.XLOOKUP(C3113,提成标准!C:C,提成标准!H:H,"")</f>
        <v>0.1</v>
      </c>
      <c r="F3113" s="9">
        <f t="shared" si="152"/>
        <v>48.4</v>
      </c>
      <c r="G3113" s="9">
        <f>_xlfn.XLOOKUP(I3113,过机服务商重量差!A:A,过机服务商重量差!L:L)</f>
        <v>484</v>
      </c>
      <c r="H3113" s="9" t="str">
        <f ca="1">IFERROR(LOOKUP(1,0/((B3113=名单!B:B)*(VALUE(AY3113)&gt;=名单!E:E)*(VALUE(AY3113)&lt;=名单!G:G)*(AA3113="正常走货")),名单!H:H),"否")</f>
        <v>否</v>
      </c>
      <c r="I3113" s="64" t="s">
        <v>9361</v>
      </c>
      <c r="J3113" s="64" t="s">
        <v>9363</v>
      </c>
      <c r="L3113" s="65" t="s">
        <v>17</v>
      </c>
      <c r="N3113" s="64" t="s">
        <v>18</v>
      </c>
      <c r="O3113" s="66"/>
      <c r="P3113" s="66"/>
      <c r="T3113" s="66"/>
      <c r="U3113" s="65" t="s">
        <v>152</v>
      </c>
      <c r="V3113" s="65" t="s">
        <v>14385</v>
      </c>
      <c r="W3113" s="66"/>
      <c r="Y3113" s="66"/>
      <c r="Z3113" s="66"/>
      <c r="AA3113" s="65" t="s">
        <v>14382</v>
      </c>
      <c r="AQ3113" s="64">
        <v>-848.5</v>
      </c>
      <c r="AV3113" s="66"/>
      <c r="AW3113" s="66"/>
      <c r="AX3113" s="66"/>
      <c r="AY3113" s="67" t="s">
        <v>17510</v>
      </c>
      <c r="BE3113" s="66"/>
    </row>
    <row r="3114" spans="1:58">
      <c r="A3114" s="9" t="str">
        <f t="shared" si="150"/>
        <v>2026-01</v>
      </c>
      <c r="B3114" s="9" t="str">
        <f>_xlfn.XLOOKUP(I3114,过机服务商重量差!A:A,过机服务商重量差!G:G)</f>
        <v>无崖子</v>
      </c>
      <c r="C3114" s="9" t="str">
        <f>IF(N3114="FBA","主营产品",IF(N3114="专线","专线",LOOKUP(1,0/((G3114&gt;=提成标准!D:D)*(G3114&lt;提成标准!E:E)),提成标准!C:C)))</f>
        <v>快递小货</v>
      </c>
      <c r="D3114" s="9">
        <f t="shared" si="151"/>
        <v>1</v>
      </c>
      <c r="E3114" s="9">
        <f>_xlfn.XLOOKUP(C3114,提成标准!C:C,提成标准!H:H,"")</f>
        <v>2</v>
      </c>
      <c r="F3114" s="9">
        <f t="shared" si="152"/>
        <v>2</v>
      </c>
      <c r="G3114" s="9">
        <f>_xlfn.XLOOKUP(I3114,过机服务商重量差!A:A,过机服务商重量差!L:L)</f>
        <v>1</v>
      </c>
      <c r="H3114" s="9" t="str">
        <f ca="1">IFERROR(LOOKUP(1,0/((B3114=名单!B:B)*(VALUE(AY3114)&gt;=名单!E:E)*(VALUE(AY3114)&lt;=名单!G:G)*(AA3114="正常走货")),名单!H:H),"否")</f>
        <v>是</v>
      </c>
      <c r="I3114" s="64" t="s">
        <v>9364</v>
      </c>
      <c r="J3114" s="64" t="s">
        <v>9366</v>
      </c>
      <c r="L3114" s="65" t="s">
        <v>590</v>
      </c>
      <c r="N3114" s="64" t="s">
        <v>18</v>
      </c>
      <c r="O3114" s="66"/>
      <c r="P3114" s="66"/>
      <c r="T3114" s="66"/>
      <c r="U3114" s="65" t="s">
        <v>6833</v>
      </c>
      <c r="V3114" s="65" t="s">
        <v>16396</v>
      </c>
      <c r="W3114" s="66"/>
      <c r="Y3114" s="66"/>
      <c r="Z3114" s="66"/>
      <c r="AA3114" s="65" t="s">
        <v>14382</v>
      </c>
      <c r="AQ3114" s="64">
        <v>27.9</v>
      </c>
      <c r="AV3114" s="66"/>
      <c r="AW3114" s="66"/>
      <c r="AX3114" s="66"/>
      <c r="AY3114" s="67" t="s">
        <v>17511</v>
      </c>
      <c r="BE3114" s="66"/>
    </row>
    <row r="3115" spans="1:58">
      <c r="A3115" s="9" t="str">
        <f t="shared" si="150"/>
        <v>2026-01</v>
      </c>
      <c r="B3115" s="9" t="str">
        <f>_xlfn.XLOOKUP(I3115,过机服务商重量差!A:A,过机服务商重量差!G:G)</f>
        <v>风清扬</v>
      </c>
      <c r="C3115" s="9" t="str">
        <f>IF(N3115="FBA","主营产品",IF(N3115="专线","专线",LOOKUP(1,0/((G3115&gt;=提成标准!D:D)*(G3115&lt;提成标准!E:E)),提成标准!C:C)))</f>
        <v>快递大货</v>
      </c>
      <c r="D3115" s="9">
        <f t="shared" si="151"/>
        <v>819</v>
      </c>
      <c r="E3115" s="9">
        <f>_xlfn.XLOOKUP(C3115,提成标准!C:C,提成标准!H:H,"")</f>
        <v>0.1</v>
      </c>
      <c r="F3115" s="9">
        <f t="shared" si="152"/>
        <v>81.9</v>
      </c>
      <c r="G3115" s="9">
        <f>_xlfn.XLOOKUP(I3115,过机服务商重量差!A:A,过机服务商重量差!L:L)</f>
        <v>819</v>
      </c>
      <c r="H3115" s="9" t="str">
        <f ca="1">IFERROR(LOOKUP(1,0/((B3115=名单!B:B)*(VALUE(AY3115)&gt;=名单!E:E)*(VALUE(AY3115)&lt;=名单!G:G)*(AA3115="正常走货")),名单!H:H),"否")</f>
        <v>否</v>
      </c>
      <c r="I3115" s="64" t="s">
        <v>9367</v>
      </c>
      <c r="J3115" s="64" t="s">
        <v>50</v>
      </c>
      <c r="L3115" s="64" t="s">
        <v>51</v>
      </c>
      <c r="N3115" s="64" t="s">
        <v>18</v>
      </c>
      <c r="O3115" s="66"/>
      <c r="P3115" s="66"/>
      <c r="T3115" s="66"/>
      <c r="U3115" s="65" t="s">
        <v>6088</v>
      </c>
      <c r="V3115" s="64" t="s">
        <v>16396</v>
      </c>
      <c r="W3115" s="66"/>
      <c r="Y3115" s="66"/>
      <c r="Z3115" s="66"/>
      <c r="AA3115" s="65" t="s">
        <v>14382</v>
      </c>
      <c r="AQ3115" s="64">
        <v>1297.5</v>
      </c>
      <c r="AU3115" s="66"/>
      <c r="AV3115" s="66"/>
      <c r="AX3115" s="66"/>
      <c r="AY3115" s="67" t="s">
        <v>17512</v>
      </c>
      <c r="BE3115" s="66"/>
      <c r="BF3115" s="66"/>
    </row>
    <row r="3116" spans="1:58">
      <c r="A3116" s="9" t="str">
        <f t="shared" si="150"/>
        <v>2026-01</v>
      </c>
      <c r="B3116" s="9" t="str">
        <f>_xlfn.XLOOKUP(I3116,过机服务商重量差!A:A,过机服务商重量差!G:G)</f>
        <v>小旋风</v>
      </c>
      <c r="C3116" s="9" t="str">
        <f>IF(N3116="FBA","主营产品",IF(N3116="专线","专线",LOOKUP(1,0/((G3116&gt;=提成标准!D:D)*(G3116&lt;提成标准!E:E)),提成标准!C:C)))</f>
        <v>快递大货</v>
      </c>
      <c r="D3116" s="9">
        <f t="shared" si="151"/>
        <v>136</v>
      </c>
      <c r="E3116" s="9">
        <f>_xlfn.XLOOKUP(C3116,提成标准!C:C,提成标准!H:H,"")</f>
        <v>0.1</v>
      </c>
      <c r="F3116" s="9">
        <f t="shared" si="152"/>
        <v>13.6</v>
      </c>
      <c r="G3116" s="9">
        <f>_xlfn.XLOOKUP(I3116,过机服务商重量差!A:A,过机服务商重量差!L:L)</f>
        <v>136</v>
      </c>
      <c r="H3116" s="9" t="str">
        <f ca="1">IFERROR(LOOKUP(1,0/((B3116=名单!B:B)*(VALUE(AY3116)&gt;=名单!E:E)*(VALUE(AY3116)&lt;=名单!G:G)*(AA3116="正常走货")),名单!H:H),"否")</f>
        <v>否</v>
      </c>
      <c r="I3116" s="64" t="s">
        <v>9369</v>
      </c>
      <c r="J3116" s="64" t="s">
        <v>9371</v>
      </c>
      <c r="L3116" s="65" t="s">
        <v>78</v>
      </c>
      <c r="N3116" s="64" t="s">
        <v>18</v>
      </c>
      <c r="O3116" s="66"/>
      <c r="P3116" s="66"/>
      <c r="T3116" s="66"/>
      <c r="U3116" s="65" t="s">
        <v>116</v>
      </c>
      <c r="V3116" s="65" t="s">
        <v>14385</v>
      </c>
      <c r="W3116" s="66"/>
      <c r="Y3116" s="66"/>
      <c r="Z3116" s="66"/>
      <c r="AA3116" s="65" t="s">
        <v>14382</v>
      </c>
      <c r="AQ3116" s="64">
        <v>95.2</v>
      </c>
      <c r="AU3116" s="66"/>
      <c r="AV3116" s="66"/>
      <c r="AW3116" s="66"/>
      <c r="AX3116" s="66"/>
      <c r="AY3116" s="67" t="s">
        <v>17513</v>
      </c>
      <c r="BE3116" s="66"/>
    </row>
    <row r="3117" spans="1:58">
      <c r="A3117" s="9" t="str">
        <f t="shared" si="150"/>
        <v>2026-01</v>
      </c>
      <c r="B3117" s="9" t="str">
        <f>_xlfn.XLOOKUP(I3117,过机服务商重量差!A:A,过机服务商重量差!G:G)</f>
        <v>小旋风</v>
      </c>
      <c r="C3117" s="9" t="str">
        <f>IF(N3117="FBA","主营产品",IF(N3117="专线","专线",LOOKUP(1,0/((G3117&gt;=提成标准!D:D)*(G3117&lt;提成标准!E:E)),提成标准!C:C)))</f>
        <v>快递大货</v>
      </c>
      <c r="D3117" s="9">
        <f t="shared" si="151"/>
        <v>143</v>
      </c>
      <c r="E3117" s="9">
        <f>_xlfn.XLOOKUP(C3117,提成标准!C:C,提成标准!H:H,"")</f>
        <v>0.1</v>
      </c>
      <c r="F3117" s="9">
        <f t="shared" si="152"/>
        <v>14.3</v>
      </c>
      <c r="G3117" s="9">
        <f>_xlfn.XLOOKUP(I3117,过机服务商重量差!A:A,过机服务商重量差!L:L)</f>
        <v>143</v>
      </c>
      <c r="H3117" s="9" t="str">
        <f ca="1">IFERROR(LOOKUP(1,0/((B3117=名单!B:B)*(VALUE(AY3117)&gt;=名单!E:E)*(VALUE(AY3117)&lt;=名单!G:G)*(AA3117="正常走货")),名单!H:H),"否")</f>
        <v>否</v>
      </c>
      <c r="I3117" s="64" t="s">
        <v>9372</v>
      </c>
      <c r="J3117" s="64" t="s">
        <v>9374</v>
      </c>
      <c r="L3117" s="65" t="s">
        <v>78</v>
      </c>
      <c r="N3117" s="64" t="s">
        <v>18</v>
      </c>
      <c r="O3117" s="66"/>
      <c r="P3117" s="66"/>
      <c r="T3117" s="66"/>
      <c r="U3117" s="65" t="s">
        <v>203</v>
      </c>
      <c r="V3117" s="65" t="s">
        <v>14381</v>
      </c>
      <c r="W3117" s="66"/>
      <c r="Y3117" s="66"/>
      <c r="Z3117" s="66"/>
      <c r="AA3117" s="65" t="s">
        <v>14382</v>
      </c>
      <c r="AQ3117" s="64">
        <v>357.1</v>
      </c>
      <c r="AV3117" s="66"/>
      <c r="AW3117" s="66"/>
      <c r="AX3117" s="66"/>
      <c r="AY3117" s="67" t="s">
        <v>17514</v>
      </c>
      <c r="BC3117" s="66"/>
      <c r="BE3117" s="66"/>
    </row>
    <row r="3118" spans="1:58">
      <c r="A3118" s="9" t="str">
        <f t="shared" si="150"/>
        <v>2026-01</v>
      </c>
      <c r="B3118" s="18" t="str">
        <f>_xlfn.XLOOKUP(I3118,过机服务商重量差!A:A,过机服务商重量差!G:G)</f>
        <v>帅时莹</v>
      </c>
      <c r="C3118" s="9" t="str">
        <f>IF(N3118="FBA","主营产品",IF(N3118="专线","专线",LOOKUP(1,0/((G3118&gt;=提成标准!D:D)*(G3118&lt;提成标准!E:E)),提成标准!C:C)))</f>
        <v>快递小货</v>
      </c>
      <c r="D3118" s="9">
        <f t="shared" si="151"/>
        <v>1</v>
      </c>
      <c r="E3118" s="9">
        <f>_xlfn.XLOOKUP(C3118,提成标准!C:C,提成标准!H:H,"")</f>
        <v>2</v>
      </c>
      <c r="F3118" s="9">
        <f t="shared" si="152"/>
        <v>2</v>
      </c>
      <c r="G3118" s="9">
        <f>_xlfn.XLOOKUP(I3118,过机服务商重量差!A:A,过机服务商重量差!L:L)</f>
        <v>7.5</v>
      </c>
      <c r="H3118" s="9" t="str">
        <f ca="1">IFERROR(LOOKUP(1,0/((B3118=名单!B:B)*(VALUE(AY3118)&gt;=名单!E:E)*(VALUE(AY3118)&lt;=名单!G:G)*(AA3118="正常走货")),名单!H:H),"否")</f>
        <v>否</v>
      </c>
      <c r="I3118" s="64" t="s">
        <v>9375</v>
      </c>
      <c r="J3118" s="64" t="s">
        <v>9377</v>
      </c>
      <c r="L3118" s="65" t="s">
        <v>140</v>
      </c>
      <c r="N3118" s="64" t="s">
        <v>18</v>
      </c>
      <c r="O3118" s="66"/>
      <c r="P3118" s="66"/>
      <c r="T3118" s="66"/>
      <c r="U3118" s="65" t="s">
        <v>442</v>
      </c>
      <c r="V3118" s="65" t="s">
        <v>14413</v>
      </c>
      <c r="W3118" s="66"/>
      <c r="Y3118" s="66"/>
      <c r="Z3118" s="66"/>
      <c r="AA3118" s="65" t="s">
        <v>14382</v>
      </c>
      <c r="AQ3118" s="64">
        <v>72.87</v>
      </c>
      <c r="AU3118" s="66"/>
      <c r="AV3118" s="66"/>
      <c r="AW3118" s="66"/>
      <c r="AX3118" s="66"/>
      <c r="AY3118" s="67" t="s">
        <v>17515</v>
      </c>
      <c r="BC3118" s="66"/>
      <c r="BE3118" s="66"/>
    </row>
    <row r="3119" spans="1:58">
      <c r="A3119" s="9" t="str">
        <f t="shared" si="150"/>
        <v>2026-01</v>
      </c>
      <c r="B3119" s="9" t="str">
        <f>_xlfn.XLOOKUP(I3119,过机服务商重量差!A:A,过机服务商重量差!G:G)</f>
        <v>玉麒麟</v>
      </c>
      <c r="C3119" s="9" t="str">
        <f>IF(N3119="FBA","主营产品",IF(N3119="专线","专线",LOOKUP(1,0/((G3119&gt;=提成标准!D:D)*(G3119&lt;提成标准!E:E)),提成标准!C:C)))</f>
        <v>快递大货</v>
      </c>
      <c r="D3119" s="9">
        <f t="shared" si="151"/>
        <v>364</v>
      </c>
      <c r="E3119" s="9">
        <f>_xlfn.XLOOKUP(C3119,提成标准!C:C,提成标准!H:H,"")</f>
        <v>0.1</v>
      </c>
      <c r="F3119" s="9">
        <f t="shared" si="152"/>
        <v>36.4</v>
      </c>
      <c r="G3119" s="9">
        <f>_xlfn.XLOOKUP(I3119,过机服务商重量差!A:A,过机服务商重量差!L:L)</f>
        <v>364</v>
      </c>
      <c r="H3119" s="9" t="str">
        <f ca="1">IFERROR(LOOKUP(1,0/((B3119=名单!B:B)*(VALUE(AY3119)&gt;=名单!E:E)*(VALUE(AY3119)&lt;=名单!G:G)*(AA3119="正常走货")),名单!H:H),"否")</f>
        <v>否</v>
      </c>
      <c r="I3119" s="64" t="s">
        <v>9378</v>
      </c>
      <c r="J3119" s="64" t="s">
        <v>9380</v>
      </c>
      <c r="L3119" s="65" t="s">
        <v>17</v>
      </c>
      <c r="N3119" s="64" t="s">
        <v>18</v>
      </c>
      <c r="O3119" s="66"/>
      <c r="P3119" s="66"/>
      <c r="T3119" s="66"/>
      <c r="U3119" s="65" t="s">
        <v>156</v>
      </c>
      <c r="V3119" s="65" t="s">
        <v>14389</v>
      </c>
      <c r="W3119" s="66"/>
      <c r="Y3119" s="66"/>
      <c r="Z3119" s="66"/>
      <c r="AA3119" s="65" t="s">
        <v>14382</v>
      </c>
      <c r="AQ3119" s="64">
        <v>5074.04</v>
      </c>
      <c r="AU3119" s="66"/>
      <c r="AV3119" s="66"/>
      <c r="AW3119" s="66"/>
      <c r="AX3119" s="66"/>
      <c r="AY3119" s="67" t="s">
        <v>17516</v>
      </c>
      <c r="BC3119" s="66"/>
      <c r="BE3119" s="66"/>
    </row>
    <row r="3120" spans="1:58">
      <c r="A3120" s="9" t="str">
        <f t="shared" si="150"/>
        <v>2026-01</v>
      </c>
      <c r="B3120" s="18" t="str">
        <f>_xlfn.XLOOKUP(I3120,过机服务商重量差!A:A,过机服务商重量差!G:G)</f>
        <v>帅时莹</v>
      </c>
      <c r="C3120" s="9" t="str">
        <f>IF(N3120="FBA","主营产品",IF(N3120="专线","专线",LOOKUP(1,0/((G3120&gt;=提成标准!D:D)*(G3120&lt;提成标准!E:E)),提成标准!C:C)))</f>
        <v>快递小货</v>
      </c>
      <c r="D3120" s="9">
        <f t="shared" si="151"/>
        <v>1</v>
      </c>
      <c r="E3120" s="9">
        <f>_xlfn.XLOOKUP(C3120,提成标准!C:C,提成标准!H:H,"")</f>
        <v>2</v>
      </c>
      <c r="F3120" s="9">
        <f t="shared" si="152"/>
        <v>2</v>
      </c>
      <c r="G3120" s="9">
        <f>_xlfn.XLOOKUP(I3120,过机服务商重量差!A:A,过机服务商重量差!L:L)</f>
        <v>0.5</v>
      </c>
      <c r="H3120" s="9" t="str">
        <f ca="1">IFERROR(LOOKUP(1,0/((B3120=名单!B:B)*(VALUE(AY3120)&gt;=名单!E:E)*(VALUE(AY3120)&lt;=名单!G:G)*(AA3120="正常走货")),名单!H:H),"否")</f>
        <v>否</v>
      </c>
      <c r="I3120" s="64" t="s">
        <v>9381</v>
      </c>
      <c r="J3120" s="64" t="s">
        <v>9383</v>
      </c>
      <c r="L3120" s="65" t="s">
        <v>458</v>
      </c>
      <c r="N3120" s="64" t="s">
        <v>18</v>
      </c>
      <c r="O3120" s="66"/>
      <c r="P3120" s="66"/>
      <c r="T3120" s="66"/>
      <c r="U3120" s="65" t="s">
        <v>199</v>
      </c>
      <c r="V3120" s="65" t="s">
        <v>14442</v>
      </c>
      <c r="W3120" s="66"/>
      <c r="Y3120" s="66"/>
      <c r="Z3120" s="66"/>
      <c r="AA3120" s="65" t="s">
        <v>14382</v>
      </c>
      <c r="AQ3120" s="64">
        <v>39</v>
      </c>
      <c r="AU3120" s="66"/>
      <c r="AV3120" s="66"/>
      <c r="AW3120" s="66"/>
      <c r="AX3120" s="66"/>
      <c r="AY3120" s="67" t="s">
        <v>17517</v>
      </c>
      <c r="BE3120" s="66"/>
    </row>
    <row r="3121" spans="1:58">
      <c r="A3121" s="9" t="str">
        <f t="shared" si="150"/>
        <v>2026-01</v>
      </c>
      <c r="B3121" s="18" t="str">
        <f>_xlfn.XLOOKUP(I3121,过机服务商重量差!A:A,过机服务商重量差!G:G)</f>
        <v>无崖子</v>
      </c>
      <c r="C3121" s="9" t="str">
        <f>IF(N3121="FBA","主营产品",IF(N3121="专线","专线",LOOKUP(1,0/((G3121&gt;=提成标准!D:D)*(G3121&lt;提成标准!E:E)),提成标准!C:C)))</f>
        <v>快递大货</v>
      </c>
      <c r="D3121" s="9">
        <f t="shared" si="151"/>
        <v>25</v>
      </c>
      <c r="E3121" s="9">
        <f>_xlfn.XLOOKUP(C3121,提成标准!C:C,提成标准!H:H,"")</f>
        <v>0.1</v>
      </c>
      <c r="F3121" s="9">
        <f t="shared" si="152"/>
        <v>2.5</v>
      </c>
      <c r="G3121" s="9">
        <f>_xlfn.XLOOKUP(I3121,过机服务商重量差!A:A,过机服务商重量差!L:L)</f>
        <v>25</v>
      </c>
      <c r="H3121" s="9" t="str">
        <f ca="1">IFERROR(LOOKUP(1,0/((B3121=名单!B:B)*(VALUE(AY3121)&gt;=名单!E:E)*(VALUE(AY3121)&lt;=名单!G:G)*(AA3121="正常走货")),名单!H:H),"否")</f>
        <v>否</v>
      </c>
      <c r="I3121" s="64" t="s">
        <v>9384</v>
      </c>
      <c r="J3121" s="64" t="s">
        <v>9386</v>
      </c>
      <c r="L3121" s="65" t="s">
        <v>1025</v>
      </c>
      <c r="N3121" s="64" t="s">
        <v>18</v>
      </c>
      <c r="O3121" s="66"/>
      <c r="P3121" s="66"/>
      <c r="T3121" s="66"/>
      <c r="U3121" s="65" t="s">
        <v>191</v>
      </c>
      <c r="V3121" s="65" t="s">
        <v>14413</v>
      </c>
      <c r="W3121" s="66"/>
      <c r="Y3121" s="66"/>
      <c r="Z3121" s="66"/>
      <c r="AA3121" s="65" t="s">
        <v>14437</v>
      </c>
      <c r="AQ3121" s="64">
        <v>0</v>
      </c>
      <c r="AU3121" s="66"/>
      <c r="AV3121" s="66"/>
      <c r="AW3121" s="66"/>
      <c r="AX3121" s="66"/>
      <c r="AY3121" s="67" t="s">
        <v>17518</v>
      </c>
      <c r="BC3121" s="66"/>
      <c r="BE3121" s="66"/>
    </row>
    <row r="3122" spans="1:58">
      <c r="A3122" s="9" t="str">
        <f t="shared" si="150"/>
        <v>2026-01</v>
      </c>
      <c r="B3122" s="9" t="str">
        <f>_xlfn.XLOOKUP(I3122,过机服务商重量差!A:A,过机服务商重量差!G:G)</f>
        <v>玉麒麟</v>
      </c>
      <c r="C3122" s="9" t="str">
        <f>IF(N3122="FBA","主营产品",IF(N3122="专线","专线",LOOKUP(1,0/((G3122&gt;=提成标准!D:D)*(G3122&lt;提成标准!E:E)),提成标准!C:C)))</f>
        <v>快递小货</v>
      </c>
      <c r="D3122" s="9">
        <f t="shared" si="151"/>
        <v>1</v>
      </c>
      <c r="E3122" s="9">
        <f>_xlfn.XLOOKUP(C3122,提成标准!C:C,提成标准!H:H,"")</f>
        <v>2</v>
      </c>
      <c r="F3122" s="9">
        <f t="shared" si="152"/>
        <v>2</v>
      </c>
      <c r="G3122" s="9">
        <f>_xlfn.XLOOKUP(I3122,过机服务商重量差!A:A,过机服务商重量差!L:L)</f>
        <v>0.5</v>
      </c>
      <c r="H3122" s="9" t="str">
        <f ca="1">IFERROR(LOOKUP(1,0/((B3122=名单!B:B)*(VALUE(AY3122)&gt;=名单!E:E)*(VALUE(AY3122)&lt;=名单!G:G)*(AA3122="正常走货")),名单!H:H),"否")</f>
        <v>否</v>
      </c>
      <c r="I3122" s="64" t="s">
        <v>9387</v>
      </c>
      <c r="J3122" s="64" t="s">
        <v>9389</v>
      </c>
      <c r="L3122" s="64" t="s">
        <v>17</v>
      </c>
      <c r="N3122" s="64" t="s">
        <v>18</v>
      </c>
      <c r="O3122" s="66"/>
      <c r="P3122" s="66"/>
      <c r="T3122" s="66"/>
      <c r="U3122" s="65" t="s">
        <v>120</v>
      </c>
      <c r="V3122" s="64" t="s">
        <v>14385</v>
      </c>
      <c r="W3122" s="66"/>
      <c r="Y3122" s="66"/>
      <c r="Z3122" s="66"/>
      <c r="AA3122" s="65" t="s">
        <v>14382</v>
      </c>
      <c r="AQ3122" s="64">
        <v>30.6</v>
      </c>
      <c r="AU3122" s="66"/>
      <c r="AV3122" s="66"/>
      <c r="AX3122" s="66"/>
      <c r="AY3122" s="67" t="s">
        <v>17519</v>
      </c>
      <c r="BE3122" s="66"/>
      <c r="BF3122" s="66"/>
    </row>
    <row r="3123" spans="1:58">
      <c r="A3123" s="9" t="str">
        <f t="shared" si="150"/>
        <v>2026-01</v>
      </c>
      <c r="B3123" s="18" t="str">
        <f>_xlfn.XLOOKUP(I3123,过机服务商重量差!A:A,过机服务商重量差!G:G)</f>
        <v>玉麒麟</v>
      </c>
      <c r="C3123" s="9" t="str">
        <f>IF(N3123="FBA","主营产品",IF(N3123="专线","专线",LOOKUP(1,0/((G3123&gt;=提成标准!D:D)*(G3123&lt;提成标准!E:E)),提成标准!C:C)))</f>
        <v>快递小货</v>
      </c>
      <c r="D3123" s="9">
        <f t="shared" si="151"/>
        <v>1</v>
      </c>
      <c r="E3123" s="9">
        <f>_xlfn.XLOOKUP(C3123,提成标准!C:C,提成标准!H:H,"")</f>
        <v>2</v>
      </c>
      <c r="F3123" s="9">
        <f t="shared" si="152"/>
        <v>2</v>
      </c>
      <c r="G3123" s="9">
        <f>_xlfn.XLOOKUP(I3123,过机服务商重量差!A:A,过机服务商重量差!L:L)</f>
        <v>1</v>
      </c>
      <c r="H3123" s="9" t="str">
        <f ca="1">IFERROR(LOOKUP(1,0/((B3123=名单!B:B)*(VALUE(AY3123)&gt;=名单!E:E)*(VALUE(AY3123)&lt;=名单!G:G)*(AA3123="正常走货")),名单!H:H),"否")</f>
        <v>否</v>
      </c>
      <c r="I3123" s="64" t="s">
        <v>9390</v>
      </c>
      <c r="J3123" s="64" t="s">
        <v>9392</v>
      </c>
      <c r="L3123" s="64" t="s">
        <v>17</v>
      </c>
      <c r="N3123" s="64" t="s">
        <v>18</v>
      </c>
      <c r="O3123" s="66"/>
      <c r="P3123" s="66"/>
      <c r="T3123" s="66"/>
      <c r="U3123" s="65" t="s">
        <v>227</v>
      </c>
      <c r="V3123" s="65" t="s">
        <v>14413</v>
      </c>
      <c r="W3123" s="66"/>
      <c r="Y3123" s="66"/>
      <c r="Z3123" s="66"/>
      <c r="AA3123" s="65" t="s">
        <v>14382</v>
      </c>
      <c r="AQ3123" s="64">
        <v>61</v>
      </c>
      <c r="AU3123" s="66"/>
      <c r="AV3123" s="66"/>
      <c r="AX3123" s="66"/>
      <c r="AY3123" s="67" t="s">
        <v>17520</v>
      </c>
      <c r="BE3123" s="66"/>
      <c r="BF3123" s="66"/>
    </row>
    <row r="3124" spans="1:58">
      <c r="A3124" s="9" t="str">
        <f t="shared" si="150"/>
        <v>2026-01</v>
      </c>
      <c r="B3124" s="18" t="str">
        <f>_xlfn.XLOOKUP(I3124,过机服务商重量差!A:A,过机服务商重量差!G:G)</f>
        <v>玉麒麟</v>
      </c>
      <c r="C3124" s="9" t="str">
        <f>IF(N3124="FBA","主营产品",IF(N3124="专线","专线",LOOKUP(1,0/((G3124&gt;=提成标准!D:D)*(G3124&lt;提成标准!E:E)),提成标准!C:C)))</f>
        <v>快递小货</v>
      </c>
      <c r="D3124" s="9">
        <f t="shared" si="151"/>
        <v>1</v>
      </c>
      <c r="E3124" s="9">
        <f>_xlfn.XLOOKUP(C3124,提成标准!C:C,提成标准!H:H,"")</f>
        <v>2</v>
      </c>
      <c r="F3124" s="9">
        <f t="shared" si="152"/>
        <v>2</v>
      </c>
      <c r="G3124" s="9">
        <f>_xlfn.XLOOKUP(I3124,过机服务商重量差!A:A,过机服务商重量差!L:L)</f>
        <v>19</v>
      </c>
      <c r="H3124" s="9" t="str">
        <f ca="1">IFERROR(LOOKUP(1,0/((B3124=名单!B:B)*(VALUE(AY3124)&gt;=名单!E:E)*(VALUE(AY3124)&lt;=名单!G:G)*(AA3124="正常走货")),名单!H:H),"否")</f>
        <v>否</v>
      </c>
      <c r="I3124" s="64" t="s">
        <v>9393</v>
      </c>
      <c r="J3124" s="64" t="s">
        <v>9395</v>
      </c>
      <c r="L3124" s="65" t="s">
        <v>24</v>
      </c>
      <c r="N3124" s="64" t="s">
        <v>18</v>
      </c>
      <c r="O3124" s="66"/>
      <c r="P3124" s="66"/>
      <c r="T3124" s="66"/>
      <c r="U3124" s="65" t="s">
        <v>540</v>
      </c>
      <c r="V3124" s="65" t="s">
        <v>14413</v>
      </c>
      <c r="W3124" s="66"/>
      <c r="Y3124" s="66"/>
      <c r="Z3124" s="66"/>
      <c r="AA3124" s="65" t="s">
        <v>14382</v>
      </c>
      <c r="AQ3124" s="64">
        <v>84.48</v>
      </c>
      <c r="AV3124" s="66"/>
      <c r="AW3124" s="66"/>
      <c r="AX3124" s="66"/>
      <c r="AY3124" s="67" t="s">
        <v>17521</v>
      </c>
      <c r="BE3124" s="66"/>
    </row>
    <row r="3125" spans="1:58">
      <c r="A3125" s="9" t="str">
        <f t="shared" si="150"/>
        <v>2026-01</v>
      </c>
      <c r="B3125" s="9" t="str">
        <f>_xlfn.XLOOKUP(I3125,过机服务商重量差!A:A,过机服务商重量差!G:G)</f>
        <v>007</v>
      </c>
      <c r="C3125" s="9" t="str">
        <f>IF(N3125="FBA","主营产品",IF(N3125="专线","专线",LOOKUP(1,0/((G3125&gt;=提成标准!D:D)*(G3125&lt;提成标准!E:E)),提成标准!C:C)))</f>
        <v>快递大货</v>
      </c>
      <c r="D3125" s="9">
        <f t="shared" si="151"/>
        <v>89</v>
      </c>
      <c r="E3125" s="9">
        <f>_xlfn.XLOOKUP(C3125,提成标准!C:C,提成标准!H:H,"")</f>
        <v>0.1</v>
      </c>
      <c r="F3125" s="9">
        <f t="shared" si="152"/>
        <v>8.9</v>
      </c>
      <c r="G3125" s="9">
        <f>_xlfn.XLOOKUP(I3125,过机服务商重量差!A:A,过机服务商重量差!L:L)</f>
        <v>89</v>
      </c>
      <c r="H3125" s="9" t="str">
        <f ca="1">IFERROR(LOOKUP(1,0/((B3125=名单!B:B)*(VALUE(AY3125)&gt;=名单!E:E)*(VALUE(AY3125)&lt;=名单!G:G)*(AA3125="正常走货")),名单!H:H),"否")</f>
        <v>否</v>
      </c>
      <c r="I3125" s="64" t="s">
        <v>9396</v>
      </c>
      <c r="J3125" s="64" t="s">
        <v>9398</v>
      </c>
      <c r="L3125" s="64" t="s">
        <v>168</v>
      </c>
      <c r="N3125" s="64" t="s">
        <v>18</v>
      </c>
      <c r="O3125" s="66"/>
      <c r="P3125" s="66"/>
      <c r="T3125" s="66"/>
      <c r="U3125" s="65" t="s">
        <v>90</v>
      </c>
      <c r="V3125" s="65" t="s">
        <v>14410</v>
      </c>
      <c r="W3125" s="66"/>
      <c r="Y3125" s="66"/>
      <c r="Z3125" s="66"/>
      <c r="AA3125" s="65" t="s">
        <v>14382</v>
      </c>
      <c r="AQ3125" s="64">
        <v>44.5</v>
      </c>
      <c r="AU3125" s="66"/>
      <c r="AV3125" s="66"/>
      <c r="AX3125" s="66"/>
      <c r="AY3125" s="67" t="s">
        <v>17522</v>
      </c>
      <c r="BE3125" s="66"/>
      <c r="BF3125" s="66"/>
    </row>
    <row r="3126" spans="1:58">
      <c r="A3126" s="9" t="str">
        <f t="shared" si="150"/>
        <v>2026-01</v>
      </c>
      <c r="B3126" s="9" t="str">
        <f>_xlfn.XLOOKUP(I3126,过机服务商重量差!A:A,过机服务商重量差!G:G)</f>
        <v>帅时莹</v>
      </c>
      <c r="C3126" s="9" t="str">
        <f>IF(N3126="FBA","主营产品",IF(N3126="专线","专线",LOOKUP(1,0/((G3126&gt;=提成标准!D:D)*(G3126&lt;提成标准!E:E)),提成标准!C:C)))</f>
        <v>快递大货</v>
      </c>
      <c r="D3126" s="9">
        <f t="shared" si="151"/>
        <v>80</v>
      </c>
      <c r="E3126" s="9">
        <f>_xlfn.XLOOKUP(C3126,提成标准!C:C,提成标准!H:H,"")</f>
        <v>0.1</v>
      </c>
      <c r="F3126" s="9">
        <f t="shared" si="152"/>
        <v>8</v>
      </c>
      <c r="G3126" s="9">
        <f>_xlfn.XLOOKUP(I3126,过机服务商重量差!A:A,过机服务商重量差!L:L)</f>
        <v>80</v>
      </c>
      <c r="H3126" s="9" t="str">
        <f ca="1">IFERROR(LOOKUP(1,0/((B3126=名单!B:B)*(VALUE(AY3126)&gt;=名单!E:E)*(VALUE(AY3126)&lt;=名单!G:G)*(AA3126="正常走货")),名单!H:H),"否")</f>
        <v>否</v>
      </c>
      <c r="I3126" s="64" t="s">
        <v>9399</v>
      </c>
      <c r="J3126" s="64" t="s">
        <v>9401</v>
      </c>
      <c r="L3126" s="64" t="s">
        <v>140</v>
      </c>
      <c r="N3126" s="64" t="s">
        <v>18</v>
      </c>
      <c r="O3126" s="66"/>
      <c r="P3126" s="66"/>
      <c r="T3126" s="66"/>
      <c r="U3126" s="65" t="s">
        <v>562</v>
      </c>
      <c r="V3126" s="65" t="s">
        <v>14413</v>
      </c>
      <c r="W3126" s="66"/>
      <c r="Y3126" s="66"/>
      <c r="Z3126" s="66"/>
      <c r="AA3126" s="65" t="s">
        <v>14382</v>
      </c>
      <c r="AQ3126" s="64">
        <v>1688</v>
      </c>
      <c r="AU3126" s="66"/>
      <c r="AV3126" s="66"/>
      <c r="AX3126" s="66"/>
      <c r="AY3126" s="67" t="s">
        <v>17523</v>
      </c>
      <c r="BE3126" s="66"/>
    </row>
    <row r="3127" spans="1:58">
      <c r="A3127" s="9" t="str">
        <f t="shared" si="150"/>
        <v>2026-01</v>
      </c>
      <c r="B3127" s="9" t="str">
        <f>_xlfn.XLOOKUP(I3127,过机服务商重量差!A:A,过机服务商重量差!G:G)</f>
        <v>无崖子</v>
      </c>
      <c r="C3127" s="9" t="str">
        <f>IF(N3127="FBA","主营产品",IF(N3127="专线","专线",LOOKUP(1,0/((G3127&gt;=提成标准!D:D)*(G3127&lt;提成标准!E:E)),提成标准!C:C)))</f>
        <v>快递小货</v>
      </c>
      <c r="D3127" s="9">
        <f t="shared" si="151"/>
        <v>1</v>
      </c>
      <c r="E3127" s="9">
        <f>_xlfn.XLOOKUP(C3127,提成标准!C:C,提成标准!H:H,"")</f>
        <v>2</v>
      </c>
      <c r="F3127" s="9">
        <f t="shared" si="152"/>
        <v>2</v>
      </c>
      <c r="G3127" s="9">
        <f>_xlfn.XLOOKUP(I3127,过机服务商重量差!A:A,过机服务商重量差!L:L)</f>
        <v>1</v>
      </c>
      <c r="H3127" s="9" t="str">
        <f ca="1">IFERROR(LOOKUP(1,0/((B3127=名单!B:B)*(VALUE(AY3127)&gt;=名单!E:E)*(VALUE(AY3127)&lt;=名单!G:G)*(AA3127="正常走货")),名单!H:H),"否")</f>
        <v>是</v>
      </c>
      <c r="I3127" s="64" t="s">
        <v>9402</v>
      </c>
      <c r="J3127" s="64" t="s">
        <v>9404</v>
      </c>
      <c r="L3127" s="65" t="s">
        <v>160</v>
      </c>
      <c r="N3127" s="64" t="s">
        <v>18</v>
      </c>
      <c r="O3127" s="66"/>
      <c r="P3127" s="66"/>
      <c r="T3127" s="66"/>
      <c r="U3127" s="65" t="s">
        <v>145</v>
      </c>
      <c r="V3127" s="65" t="s">
        <v>14410</v>
      </c>
      <c r="W3127" s="66"/>
      <c r="Y3127" s="66"/>
      <c r="Z3127" s="66"/>
      <c r="AA3127" s="65" t="s">
        <v>14382</v>
      </c>
      <c r="AQ3127" s="64">
        <v>0</v>
      </c>
      <c r="AV3127" s="66"/>
      <c r="AX3127" s="66"/>
      <c r="AY3127" s="67" t="s">
        <v>17524</v>
      </c>
      <c r="BC3127" s="66"/>
      <c r="BE3127" s="66"/>
    </row>
    <row r="3128" spans="1:58">
      <c r="A3128" s="9" t="str">
        <f t="shared" si="150"/>
        <v>2026-01</v>
      </c>
      <c r="B3128" s="9" t="str">
        <f>_xlfn.XLOOKUP(I3128,过机服务商重量差!A:A,过机服务商重量差!G:G)</f>
        <v>帅时莹</v>
      </c>
      <c r="C3128" s="9" t="str">
        <f>IF(N3128="FBA","主营产品",IF(N3128="专线","专线",LOOKUP(1,0/((G3128&gt;=提成标准!D:D)*(G3128&lt;提成标准!E:E)),提成标准!C:C)))</f>
        <v>快递大货</v>
      </c>
      <c r="D3128" s="9">
        <f t="shared" si="151"/>
        <v>48</v>
      </c>
      <c r="E3128" s="9">
        <f>_xlfn.XLOOKUP(C3128,提成标准!C:C,提成标准!H:H,"")</f>
        <v>0.1</v>
      </c>
      <c r="F3128" s="9">
        <f t="shared" si="152"/>
        <v>4.8</v>
      </c>
      <c r="G3128" s="9">
        <f>_xlfn.XLOOKUP(I3128,过机服务商重量差!A:A,过机服务商重量差!L:L)</f>
        <v>48</v>
      </c>
      <c r="H3128" s="9" t="str">
        <f ca="1">IFERROR(LOOKUP(1,0/((B3128=名单!B:B)*(VALUE(AY3128)&gt;=名单!E:E)*(VALUE(AY3128)&lt;=名单!G:G)*(AA3128="正常走货")),名单!H:H),"否")</f>
        <v>否</v>
      </c>
      <c r="I3128" s="64" t="s">
        <v>9405</v>
      </c>
      <c r="J3128" s="64" t="s">
        <v>9407</v>
      </c>
      <c r="L3128" s="65" t="s">
        <v>97</v>
      </c>
      <c r="N3128" s="64" t="s">
        <v>18</v>
      </c>
      <c r="O3128" s="66"/>
      <c r="P3128" s="66"/>
      <c r="T3128" s="66"/>
      <c r="U3128" s="65" t="s">
        <v>199</v>
      </c>
      <c r="V3128" s="65" t="s">
        <v>14442</v>
      </c>
      <c r="W3128" s="66"/>
      <c r="Y3128" s="66"/>
      <c r="Z3128" s="66"/>
      <c r="AA3128" s="65" t="s">
        <v>14382</v>
      </c>
      <c r="AQ3128" s="64">
        <v>146</v>
      </c>
      <c r="AV3128" s="66"/>
      <c r="AW3128" s="66"/>
      <c r="AX3128" s="66"/>
      <c r="AY3128" s="67" t="s">
        <v>17525</v>
      </c>
      <c r="BE3128" s="66"/>
    </row>
    <row r="3129" spans="1:58">
      <c r="A3129" s="9" t="str">
        <f t="shared" si="150"/>
        <v>2026-01</v>
      </c>
      <c r="B3129" s="9" t="str">
        <f>_xlfn.XLOOKUP(I3129,过机服务商重量差!A:A,过机服务商重量差!G:G)</f>
        <v>玉麒麟</v>
      </c>
      <c r="C3129" s="9" t="str">
        <f>IF(N3129="FBA","主营产品",IF(N3129="专线","专线",LOOKUP(1,0/((G3129&gt;=提成标准!D:D)*(G3129&lt;提成标准!E:E)),提成标准!C:C)))</f>
        <v>快递小货</v>
      </c>
      <c r="D3129" s="9">
        <f t="shared" si="151"/>
        <v>1</v>
      </c>
      <c r="E3129" s="9">
        <f>_xlfn.XLOOKUP(C3129,提成标准!C:C,提成标准!H:H,"")</f>
        <v>2</v>
      </c>
      <c r="F3129" s="9">
        <f t="shared" si="152"/>
        <v>2</v>
      </c>
      <c r="G3129" s="9">
        <f>_xlfn.XLOOKUP(I3129,过机服务商重量差!A:A,过机服务商重量差!L:L)</f>
        <v>2.5</v>
      </c>
      <c r="H3129" s="9" t="str">
        <f ca="1">IFERROR(LOOKUP(1,0/((B3129=名单!B:B)*(VALUE(AY3129)&gt;=名单!E:E)*(VALUE(AY3129)&lt;=名单!G:G)*(AA3129="正常走货")),名单!H:H),"否")</f>
        <v>否</v>
      </c>
      <c r="I3129" s="64" t="s">
        <v>9408</v>
      </c>
      <c r="J3129" s="64" t="s">
        <v>9410</v>
      </c>
      <c r="L3129" s="65" t="s">
        <v>17</v>
      </c>
      <c r="N3129" s="64" t="s">
        <v>18</v>
      </c>
      <c r="O3129" s="66"/>
      <c r="P3129" s="66"/>
      <c r="T3129" s="66"/>
      <c r="U3129" s="65" t="s">
        <v>535</v>
      </c>
      <c r="V3129" s="65" t="s">
        <v>14413</v>
      </c>
      <c r="W3129" s="66"/>
      <c r="Y3129" s="66"/>
      <c r="Z3129" s="66"/>
      <c r="AA3129" s="65" t="s">
        <v>14382</v>
      </c>
      <c r="AQ3129" s="64">
        <v>92.2</v>
      </c>
      <c r="AU3129" s="66"/>
      <c r="AV3129" s="66"/>
      <c r="AW3129" s="66"/>
      <c r="AX3129" s="66"/>
      <c r="AY3129" s="67" t="s">
        <v>17526</v>
      </c>
      <c r="BE3129" s="66"/>
    </row>
    <row r="3130" spans="1:58">
      <c r="A3130" s="9" t="str">
        <f t="shared" si="150"/>
        <v>2026-01</v>
      </c>
      <c r="B3130" s="9" t="str">
        <f>_xlfn.XLOOKUP(I3130,过机服务商重量差!A:A,过机服务商重量差!G:G)</f>
        <v>玉麒麟</v>
      </c>
      <c r="C3130" s="9" t="str">
        <f>IF(N3130="FBA","主营产品",IF(N3130="专线","专线",LOOKUP(1,0/((G3130&gt;=提成标准!D:D)*(G3130&lt;提成标准!E:E)),提成标准!C:C)))</f>
        <v>快递大货</v>
      </c>
      <c r="D3130" s="9">
        <f t="shared" si="151"/>
        <v>24</v>
      </c>
      <c r="E3130" s="9">
        <f>_xlfn.XLOOKUP(C3130,提成标准!C:C,提成标准!H:H,"")</f>
        <v>0.1</v>
      </c>
      <c r="F3130" s="9">
        <f t="shared" si="152"/>
        <v>2.4</v>
      </c>
      <c r="G3130" s="9">
        <f>_xlfn.XLOOKUP(I3130,过机服务商重量差!A:A,过机服务商重量差!L:L)</f>
        <v>24</v>
      </c>
      <c r="H3130" s="9" t="str">
        <f ca="1">IFERROR(LOOKUP(1,0/((B3130=名单!B:B)*(VALUE(AY3130)&gt;=名单!E:E)*(VALUE(AY3130)&lt;=名单!G:G)*(AA3130="正常走货")),名单!H:H),"否")</f>
        <v>否</v>
      </c>
      <c r="I3130" s="64" t="s">
        <v>9411</v>
      </c>
      <c r="J3130" s="64" t="s">
        <v>9413</v>
      </c>
      <c r="L3130" s="65" t="s">
        <v>17</v>
      </c>
      <c r="N3130" s="64" t="s">
        <v>18</v>
      </c>
      <c r="O3130" s="66"/>
      <c r="P3130" s="66"/>
      <c r="T3130" s="66"/>
      <c r="U3130" s="65" t="s">
        <v>199</v>
      </c>
      <c r="V3130" s="65" t="s">
        <v>14442</v>
      </c>
      <c r="W3130" s="66"/>
      <c r="Y3130" s="66"/>
      <c r="Z3130" s="66"/>
      <c r="AA3130" s="65" t="s">
        <v>14382</v>
      </c>
      <c r="AQ3130" s="64">
        <v>268.9</v>
      </c>
      <c r="AU3130" s="66"/>
      <c r="AV3130" s="66"/>
      <c r="AW3130" s="66"/>
      <c r="AX3130" s="66"/>
      <c r="AY3130" s="67" t="s">
        <v>17527</v>
      </c>
      <c r="BC3130" s="66"/>
      <c r="BE3130" s="66"/>
    </row>
    <row r="3131" spans="1:58">
      <c r="A3131" s="9" t="str">
        <f t="shared" ref="A3131:A3194" si="153">MID(AY3131,1,7)</f>
        <v>2026-01</v>
      </c>
      <c r="B3131" s="9" t="str">
        <f>_xlfn.XLOOKUP(I3131,过机服务商重量差!A:A,过机服务商重量差!G:G)</f>
        <v>小旋风</v>
      </c>
      <c r="C3131" s="9" t="str">
        <f>IF(N3131="FBA","主营产品",IF(N3131="专线","专线",LOOKUP(1,0/((G3131&gt;=提成标准!D:D)*(G3131&lt;提成标准!E:E)),提成标准!C:C)))</f>
        <v>快递大货</v>
      </c>
      <c r="D3131" s="9">
        <f t="shared" si="151"/>
        <v>132</v>
      </c>
      <c r="E3131" s="9">
        <f>_xlfn.XLOOKUP(C3131,提成标准!C:C,提成标准!H:H,"")</f>
        <v>0.1</v>
      </c>
      <c r="F3131" s="9">
        <f t="shared" si="152"/>
        <v>13.2</v>
      </c>
      <c r="G3131" s="9">
        <f>_xlfn.XLOOKUP(I3131,过机服务商重量差!A:A,过机服务商重量差!L:L)</f>
        <v>132</v>
      </c>
      <c r="H3131" s="9" t="str">
        <f ca="1">IFERROR(LOOKUP(1,0/((B3131=名单!B:B)*(VALUE(AY3131)&gt;=名单!E:E)*(VALUE(AY3131)&lt;=名单!G:G)*(AA3131="正常走货")),名单!H:H),"否")</f>
        <v>否</v>
      </c>
      <c r="I3131" s="64" t="s">
        <v>9414</v>
      </c>
      <c r="J3131" s="64" t="s">
        <v>9416</v>
      </c>
      <c r="L3131" s="65" t="s">
        <v>78</v>
      </c>
      <c r="N3131" s="64" t="s">
        <v>18</v>
      </c>
      <c r="O3131" s="66"/>
      <c r="P3131" s="66"/>
      <c r="T3131" s="66"/>
      <c r="U3131" s="65" t="s">
        <v>292</v>
      </c>
      <c r="V3131" s="65" t="s">
        <v>14413</v>
      </c>
      <c r="W3131" s="66"/>
      <c r="Y3131" s="66"/>
      <c r="Z3131" s="66"/>
      <c r="AA3131" s="65" t="s">
        <v>14382</v>
      </c>
      <c r="AQ3131" s="64">
        <v>159.4</v>
      </c>
      <c r="AV3131" s="66"/>
      <c r="AW3131" s="66"/>
      <c r="AX3131" s="66"/>
      <c r="AY3131" s="67" t="s">
        <v>17528</v>
      </c>
      <c r="BC3131" s="66"/>
      <c r="BE3131" s="66"/>
    </row>
    <row r="3132" spans="1:58">
      <c r="A3132" s="9" t="str">
        <f t="shared" si="153"/>
        <v>2026-01</v>
      </c>
      <c r="B3132" s="18" t="str">
        <f>_xlfn.XLOOKUP(I3132,过机服务商重量差!A:A,过机服务商重量差!G:G)</f>
        <v>风清扬</v>
      </c>
      <c r="C3132" s="9" t="str">
        <f>IF(N3132="FBA","主营产品",IF(N3132="专线","专线",LOOKUP(1,0/((G3132&gt;=提成标准!D:D)*(G3132&lt;提成标准!E:E)),提成标准!C:C)))</f>
        <v>快递大货</v>
      </c>
      <c r="D3132" s="9">
        <f t="shared" si="151"/>
        <v>793</v>
      </c>
      <c r="E3132" s="9">
        <f>_xlfn.XLOOKUP(C3132,提成标准!C:C,提成标准!H:H,"")</f>
        <v>0.1</v>
      </c>
      <c r="F3132" s="9">
        <f t="shared" si="152"/>
        <v>79.3</v>
      </c>
      <c r="G3132" s="9">
        <f>_xlfn.XLOOKUP(I3132,过机服务商重量差!A:A,过机服务商重量差!L:L)</f>
        <v>793</v>
      </c>
      <c r="H3132" s="9" t="str">
        <f ca="1">IFERROR(LOOKUP(1,0/((B3132=名单!B:B)*(VALUE(AY3132)&gt;=名单!E:E)*(VALUE(AY3132)&lt;=名单!G:G)*(AA3132="正常走货")),名单!H:H),"否")</f>
        <v>否</v>
      </c>
      <c r="I3132" s="64" t="s">
        <v>9417</v>
      </c>
      <c r="J3132" s="64" t="s">
        <v>50</v>
      </c>
      <c r="L3132" s="65" t="s">
        <v>352</v>
      </c>
      <c r="N3132" s="64" t="s">
        <v>18</v>
      </c>
      <c r="O3132" s="66"/>
      <c r="P3132" s="66"/>
      <c r="T3132" s="66"/>
      <c r="U3132" s="65" t="s">
        <v>79</v>
      </c>
      <c r="V3132" s="65" t="s">
        <v>14381</v>
      </c>
      <c r="W3132" s="66"/>
      <c r="Y3132" s="66"/>
      <c r="Z3132" s="66"/>
      <c r="AA3132" s="65" t="s">
        <v>14382</v>
      </c>
      <c r="AQ3132" s="64">
        <v>893</v>
      </c>
      <c r="AV3132" s="66"/>
      <c r="AX3132" s="66"/>
      <c r="AY3132" s="67" t="s">
        <v>17529</v>
      </c>
      <c r="BE3132" s="66"/>
    </row>
    <row r="3133" spans="1:58">
      <c r="A3133" s="9" t="str">
        <f t="shared" si="153"/>
        <v>2026-01</v>
      </c>
      <c r="B3133" s="18" t="str">
        <f>_xlfn.XLOOKUP(I3133,过机服务商重量差!A:A,过机服务商重量差!G:G)</f>
        <v>无崖子</v>
      </c>
      <c r="C3133" s="9" t="str">
        <f>IF(N3133="FBA","主营产品",IF(N3133="专线","专线",LOOKUP(1,0/((G3133&gt;=提成标准!D:D)*(G3133&lt;提成标准!E:E)),提成标准!C:C)))</f>
        <v>快递小货</v>
      </c>
      <c r="D3133" s="9">
        <f t="shared" ref="D3133:D3196" si="154">IF(C3133="快递小货",1,IF(C3133="主营产品",0,G3133))</f>
        <v>1</v>
      </c>
      <c r="E3133" s="9">
        <f>_xlfn.XLOOKUP(C3133,提成标准!C:C,提成标准!H:H,"")</f>
        <v>2</v>
      </c>
      <c r="F3133" s="9">
        <f t="shared" ref="F3133:F3196" si="155">D3133*E3133</f>
        <v>2</v>
      </c>
      <c r="G3133" s="9">
        <f>_xlfn.XLOOKUP(I3133,过机服务商重量差!A:A,过机服务商重量差!L:L)</f>
        <v>0.5</v>
      </c>
      <c r="H3133" s="9" t="str">
        <f ca="1">IFERROR(LOOKUP(1,0/((B3133=名单!B:B)*(VALUE(AY3133)&gt;=名单!E:E)*(VALUE(AY3133)&lt;=名单!G:G)*(AA3133="正常走货")),名单!H:H),"否")</f>
        <v>是</v>
      </c>
      <c r="I3133" s="64" t="s">
        <v>9419</v>
      </c>
      <c r="J3133" s="64" t="s">
        <v>9421</v>
      </c>
      <c r="L3133" s="65" t="s">
        <v>128</v>
      </c>
      <c r="N3133" s="64" t="s">
        <v>18</v>
      </c>
      <c r="O3133" s="66"/>
      <c r="P3133" s="66"/>
      <c r="T3133" s="66"/>
      <c r="U3133" s="65" t="s">
        <v>442</v>
      </c>
      <c r="V3133" s="65" t="s">
        <v>14413</v>
      </c>
      <c r="W3133" s="66"/>
      <c r="Y3133" s="66"/>
      <c r="Z3133" s="66"/>
      <c r="AA3133" s="65" t="s">
        <v>14382</v>
      </c>
      <c r="AQ3133" s="64">
        <v>-5.88</v>
      </c>
      <c r="AV3133" s="66"/>
      <c r="AW3133" s="66"/>
      <c r="AX3133" s="66"/>
      <c r="AY3133" s="67" t="s">
        <v>17530</v>
      </c>
      <c r="BE3133" s="66"/>
    </row>
    <row r="3134" spans="1:58">
      <c r="A3134" s="9" t="str">
        <f t="shared" si="153"/>
        <v>2026-01</v>
      </c>
      <c r="B3134" s="18" t="str">
        <f>_xlfn.XLOOKUP(I3134,过机服务商重量差!A:A,过机服务商重量差!G:G)</f>
        <v>无崖子</v>
      </c>
      <c r="C3134" s="9" t="str">
        <f>IF(N3134="FBA","主营产品",IF(N3134="专线","专线",LOOKUP(1,0/((G3134&gt;=提成标准!D:D)*(G3134&lt;提成标准!E:E)),提成标准!C:C)))</f>
        <v>快递小货</v>
      </c>
      <c r="D3134" s="9">
        <f t="shared" si="154"/>
        <v>1</v>
      </c>
      <c r="E3134" s="9">
        <f>_xlfn.XLOOKUP(C3134,提成标准!C:C,提成标准!H:H,"")</f>
        <v>2</v>
      </c>
      <c r="F3134" s="9">
        <f t="shared" si="155"/>
        <v>2</v>
      </c>
      <c r="G3134" s="9">
        <f>_xlfn.XLOOKUP(I3134,过机服务商重量差!A:A,过机服务商重量差!L:L)</f>
        <v>20</v>
      </c>
      <c r="H3134" s="9" t="str">
        <f ca="1">IFERROR(LOOKUP(1,0/((B3134=名单!B:B)*(VALUE(AY3134)&gt;=名单!E:E)*(VALUE(AY3134)&lt;=名单!G:G)*(AA3134="正常走货")),名单!H:H),"否")</f>
        <v>是</v>
      </c>
      <c r="I3134" s="64" t="s">
        <v>9422</v>
      </c>
      <c r="J3134" s="64" t="s">
        <v>9424</v>
      </c>
      <c r="L3134" s="64" t="s">
        <v>590</v>
      </c>
      <c r="N3134" s="64" t="s">
        <v>18</v>
      </c>
      <c r="O3134" s="66"/>
      <c r="P3134" s="66"/>
      <c r="T3134" s="66"/>
      <c r="U3134" s="65" t="s">
        <v>99</v>
      </c>
      <c r="V3134" s="64" t="s">
        <v>14413</v>
      </c>
      <c r="W3134" s="66"/>
      <c r="Y3134" s="66"/>
      <c r="Z3134" s="66"/>
      <c r="AA3134" s="65" t="s">
        <v>14382</v>
      </c>
      <c r="AQ3134" s="64">
        <v>215.97</v>
      </c>
      <c r="AU3134" s="66"/>
      <c r="AV3134" s="66"/>
      <c r="AX3134" s="66"/>
      <c r="AY3134" s="67" t="s">
        <v>17531</v>
      </c>
      <c r="BE3134" s="66"/>
    </row>
    <row r="3135" spans="1:58">
      <c r="A3135" s="9" t="str">
        <f t="shared" si="153"/>
        <v>2026-01</v>
      </c>
      <c r="B3135" s="9" t="str">
        <f>_xlfn.XLOOKUP(I3135,过机服务商重量差!A:A,过机服务商重量差!G:G)</f>
        <v>小旋风</v>
      </c>
      <c r="C3135" s="9" t="str">
        <f>IF(N3135="FBA","主营产品",IF(N3135="专线","专线",LOOKUP(1,0/((G3135&gt;=提成标准!D:D)*(G3135&lt;提成标准!E:E)),提成标准!C:C)))</f>
        <v>快递大货</v>
      </c>
      <c r="D3135" s="9">
        <f t="shared" si="154"/>
        <v>44</v>
      </c>
      <c r="E3135" s="9">
        <f>_xlfn.XLOOKUP(C3135,提成标准!C:C,提成标准!H:H,"")</f>
        <v>0.1</v>
      </c>
      <c r="F3135" s="9">
        <f t="shared" si="155"/>
        <v>4.4</v>
      </c>
      <c r="G3135" s="9">
        <f>_xlfn.XLOOKUP(I3135,过机服务商重量差!A:A,过机服务商重量差!L:L)</f>
        <v>44</v>
      </c>
      <c r="H3135" s="9" t="str">
        <f ca="1">IFERROR(LOOKUP(1,0/((B3135=名单!B:B)*(VALUE(AY3135)&gt;=名单!E:E)*(VALUE(AY3135)&lt;=名单!G:G)*(AA3135="正常走货")),名单!H:H),"否")</f>
        <v>否</v>
      </c>
      <c r="I3135" s="64" t="s">
        <v>9425</v>
      </c>
      <c r="J3135" s="64" t="s">
        <v>9427</v>
      </c>
      <c r="L3135" s="64" t="s">
        <v>449</v>
      </c>
      <c r="N3135" s="64" t="s">
        <v>18</v>
      </c>
      <c r="O3135" s="66"/>
      <c r="P3135" s="66"/>
      <c r="T3135" s="66"/>
      <c r="U3135" s="65" t="s">
        <v>1262</v>
      </c>
      <c r="V3135" s="65" t="s">
        <v>14385</v>
      </c>
      <c r="W3135" s="66"/>
      <c r="Y3135" s="66"/>
      <c r="Z3135" s="66"/>
      <c r="AA3135" s="65" t="s">
        <v>14437</v>
      </c>
      <c r="AQ3135" s="64">
        <v>0</v>
      </c>
      <c r="AU3135" s="66"/>
      <c r="AV3135" s="66"/>
      <c r="AX3135" s="66"/>
      <c r="AY3135" s="67" t="s">
        <v>17532</v>
      </c>
      <c r="BE3135" s="66"/>
    </row>
    <row r="3136" spans="1:58">
      <c r="A3136" s="9" t="str">
        <f t="shared" si="153"/>
        <v>2026-01</v>
      </c>
      <c r="B3136" s="18" t="str">
        <f>_xlfn.XLOOKUP(I3136,过机服务商重量差!A:A,过机服务商重量差!G:G)</f>
        <v>玉麒麟</v>
      </c>
      <c r="C3136" s="9" t="str">
        <f>IF(N3136="FBA","主营产品",IF(N3136="专线","专线",LOOKUP(1,0/((G3136&gt;=提成标准!D:D)*(G3136&lt;提成标准!E:E)),提成标准!C:C)))</f>
        <v>快递大货</v>
      </c>
      <c r="D3136" s="9">
        <f t="shared" si="154"/>
        <v>60</v>
      </c>
      <c r="E3136" s="9">
        <f>_xlfn.XLOOKUP(C3136,提成标准!C:C,提成标准!H:H,"")</f>
        <v>0.1</v>
      </c>
      <c r="F3136" s="9">
        <f t="shared" si="155"/>
        <v>6</v>
      </c>
      <c r="G3136" s="9">
        <f>_xlfn.XLOOKUP(I3136,过机服务商重量差!A:A,过机服务商重量差!L:L)</f>
        <v>60</v>
      </c>
      <c r="H3136" s="9" t="str">
        <f ca="1">IFERROR(LOOKUP(1,0/((B3136=名单!B:B)*(VALUE(AY3136)&gt;=名单!E:E)*(VALUE(AY3136)&lt;=名单!G:G)*(AA3136="正常走货")),名单!H:H),"否")</f>
        <v>否</v>
      </c>
      <c r="I3136" s="64" t="s">
        <v>9428</v>
      </c>
      <c r="J3136" s="64" t="s">
        <v>9430</v>
      </c>
      <c r="L3136" s="64" t="s">
        <v>17</v>
      </c>
      <c r="N3136" s="64" t="s">
        <v>18</v>
      </c>
      <c r="O3136" s="66"/>
      <c r="P3136" s="66"/>
      <c r="T3136" s="66"/>
      <c r="U3136" s="65" t="s">
        <v>1262</v>
      </c>
      <c r="V3136" s="65" t="s">
        <v>14385</v>
      </c>
      <c r="W3136" s="66"/>
      <c r="Y3136" s="66"/>
      <c r="Z3136" s="66"/>
      <c r="AA3136" s="65" t="s">
        <v>14382</v>
      </c>
      <c r="AQ3136" s="64">
        <v>144.63</v>
      </c>
      <c r="AU3136" s="66"/>
      <c r="AV3136" s="66"/>
      <c r="AX3136" s="66"/>
      <c r="AY3136" s="67" t="s">
        <v>17533</v>
      </c>
      <c r="BE3136" s="66"/>
    </row>
    <row r="3137" spans="1:58">
      <c r="A3137" s="9" t="str">
        <f t="shared" si="153"/>
        <v>2026-01</v>
      </c>
      <c r="B3137" s="9" t="str">
        <f>_xlfn.XLOOKUP(I3137,过机服务商重量差!A:A,过机服务商重量差!G:G)</f>
        <v>玉麒麟</v>
      </c>
      <c r="C3137" s="9" t="str">
        <f>IF(N3137="FBA","主营产品",IF(N3137="专线","专线",LOOKUP(1,0/((G3137&gt;=提成标准!D:D)*(G3137&lt;提成标准!E:E)),提成标准!C:C)))</f>
        <v>快递小货</v>
      </c>
      <c r="D3137" s="9">
        <f t="shared" si="154"/>
        <v>1</v>
      </c>
      <c r="E3137" s="9">
        <f>_xlfn.XLOOKUP(C3137,提成标准!C:C,提成标准!H:H,"")</f>
        <v>2</v>
      </c>
      <c r="F3137" s="9">
        <f t="shared" si="155"/>
        <v>2</v>
      </c>
      <c r="G3137" s="9">
        <f>_xlfn.XLOOKUP(I3137,过机服务商重量差!A:A,过机服务商重量差!L:L)</f>
        <v>2</v>
      </c>
      <c r="H3137" s="9" t="str">
        <f ca="1">IFERROR(LOOKUP(1,0/((B3137=名单!B:B)*(VALUE(AY3137)&gt;=名单!E:E)*(VALUE(AY3137)&lt;=名单!G:G)*(AA3137="正常走货")),名单!H:H),"否")</f>
        <v>否</v>
      </c>
      <c r="I3137" s="64" t="s">
        <v>9431</v>
      </c>
      <c r="J3137" s="64" t="s">
        <v>9433</v>
      </c>
      <c r="L3137" s="65" t="s">
        <v>17</v>
      </c>
      <c r="N3137" s="64" t="s">
        <v>18</v>
      </c>
      <c r="O3137" s="66"/>
      <c r="P3137" s="66"/>
      <c r="T3137" s="66"/>
      <c r="U3137" s="65" t="s">
        <v>79</v>
      </c>
      <c r="V3137" s="65" t="s">
        <v>14381</v>
      </c>
      <c r="W3137" s="66"/>
      <c r="Y3137" s="66"/>
      <c r="Z3137" s="66"/>
      <c r="AA3137" s="65" t="s">
        <v>14382</v>
      </c>
      <c r="AQ3137" s="64">
        <v>126</v>
      </c>
      <c r="AV3137" s="66"/>
      <c r="AX3137" s="66"/>
      <c r="AY3137" s="67" t="s">
        <v>17534</v>
      </c>
      <c r="BE3137" s="66"/>
    </row>
    <row r="3138" spans="1:58">
      <c r="A3138" s="9" t="str">
        <f t="shared" si="153"/>
        <v>2026-01</v>
      </c>
      <c r="B3138" s="9" t="str">
        <f>_xlfn.XLOOKUP(I3138,过机服务商重量差!A:A,过机服务商重量差!G:G)</f>
        <v>无崖子</v>
      </c>
      <c r="C3138" s="9" t="str">
        <f>IF(N3138="FBA","主营产品",IF(N3138="专线","专线",LOOKUP(1,0/((G3138&gt;=提成标准!D:D)*(G3138&lt;提成标准!E:E)),提成标准!C:C)))</f>
        <v>快递小货</v>
      </c>
      <c r="D3138" s="9">
        <f t="shared" si="154"/>
        <v>1</v>
      </c>
      <c r="E3138" s="9">
        <f>_xlfn.XLOOKUP(C3138,提成标准!C:C,提成标准!H:H,"")</f>
        <v>2</v>
      </c>
      <c r="F3138" s="9">
        <f t="shared" si="155"/>
        <v>2</v>
      </c>
      <c r="G3138" s="9">
        <f>_xlfn.XLOOKUP(I3138,过机服务商重量差!A:A,过机服务商重量差!L:L)</f>
        <v>12</v>
      </c>
      <c r="H3138" s="9" t="str">
        <f ca="1">IFERROR(LOOKUP(1,0/((B3138=名单!B:B)*(VALUE(AY3138)&gt;=名单!E:E)*(VALUE(AY3138)&lt;=名单!G:G)*(AA3138="正常走货")),名单!H:H),"否")</f>
        <v>是</v>
      </c>
      <c r="I3138" s="64" t="s">
        <v>9434</v>
      </c>
      <c r="J3138" s="64" t="s">
        <v>9436</v>
      </c>
      <c r="L3138" s="64" t="s">
        <v>603</v>
      </c>
      <c r="N3138" s="64" t="s">
        <v>18</v>
      </c>
      <c r="O3138" s="66"/>
      <c r="P3138" s="66"/>
      <c r="T3138" s="66"/>
      <c r="U3138" s="65" t="s">
        <v>20</v>
      </c>
      <c r="V3138" s="65" t="s">
        <v>14381</v>
      </c>
      <c r="W3138" s="66"/>
      <c r="Y3138" s="66"/>
      <c r="Z3138" s="66"/>
      <c r="AA3138" s="65" t="s">
        <v>14382</v>
      </c>
      <c r="AQ3138" s="64">
        <v>194.7</v>
      </c>
      <c r="AU3138" s="66"/>
      <c r="AV3138" s="66"/>
      <c r="AX3138" s="66"/>
      <c r="AY3138" s="67" t="s">
        <v>17535</v>
      </c>
      <c r="BE3138" s="66"/>
    </row>
    <row r="3139" spans="1:58">
      <c r="A3139" s="9" t="str">
        <f t="shared" si="153"/>
        <v>2026-01</v>
      </c>
      <c r="B3139" s="9" t="str">
        <f>_xlfn.XLOOKUP(I3139,过机服务商重量差!A:A,过机服务商重量差!G:G)</f>
        <v>玉麒麟</v>
      </c>
      <c r="C3139" s="9" t="str">
        <f>IF(N3139="FBA","主营产品",IF(N3139="专线","专线",LOOKUP(1,0/((G3139&gt;=提成标准!D:D)*(G3139&lt;提成标准!E:E)),提成标准!C:C)))</f>
        <v>快递大货</v>
      </c>
      <c r="D3139" s="9">
        <f t="shared" si="154"/>
        <v>23</v>
      </c>
      <c r="E3139" s="9">
        <f>_xlfn.XLOOKUP(C3139,提成标准!C:C,提成标准!H:H,"")</f>
        <v>0.1</v>
      </c>
      <c r="F3139" s="9">
        <f t="shared" si="155"/>
        <v>2.3</v>
      </c>
      <c r="G3139" s="9">
        <f>_xlfn.XLOOKUP(I3139,过机服务商重量差!A:A,过机服务商重量差!L:L)</f>
        <v>23</v>
      </c>
      <c r="H3139" s="9" t="str">
        <f ca="1">IFERROR(LOOKUP(1,0/((B3139=名单!B:B)*(VALUE(AY3139)&gt;=名单!E:E)*(VALUE(AY3139)&lt;=名单!G:G)*(AA3139="正常走货")),名单!H:H),"否")</f>
        <v>否</v>
      </c>
      <c r="I3139" s="64" t="s">
        <v>9437</v>
      </c>
      <c r="J3139" s="64" t="s">
        <v>9439</v>
      </c>
      <c r="L3139" s="65" t="s">
        <v>17</v>
      </c>
      <c r="N3139" s="64" t="s">
        <v>18</v>
      </c>
      <c r="O3139" s="66"/>
      <c r="P3139" s="66"/>
      <c r="T3139" s="66"/>
      <c r="U3139" s="65" t="s">
        <v>292</v>
      </c>
      <c r="V3139" s="65" t="s">
        <v>14413</v>
      </c>
      <c r="W3139" s="66"/>
      <c r="Y3139" s="66"/>
      <c r="Z3139" s="66"/>
      <c r="AA3139" s="65" t="s">
        <v>14382</v>
      </c>
      <c r="AQ3139" s="64">
        <v>142.6</v>
      </c>
      <c r="AV3139" s="66"/>
      <c r="AX3139" s="66"/>
      <c r="AY3139" s="67" t="s">
        <v>17536</v>
      </c>
      <c r="BC3139" s="66"/>
      <c r="BE3139" s="66"/>
    </row>
    <row r="3140" spans="1:58">
      <c r="A3140" s="9" t="str">
        <f t="shared" si="153"/>
        <v>2026-01</v>
      </c>
      <c r="B3140" s="18" t="str">
        <f>_xlfn.XLOOKUP(I3140,过机服务商重量差!A:A,过机服务商重量差!G:G)</f>
        <v>风清扬</v>
      </c>
      <c r="C3140" s="9" t="str">
        <f>IF(N3140="FBA","主营产品",IF(N3140="专线","专线",LOOKUP(1,0/((G3140&gt;=提成标准!D:D)*(G3140&lt;提成标准!E:E)),提成标准!C:C)))</f>
        <v>快递大货</v>
      </c>
      <c r="D3140" s="9">
        <f t="shared" si="154"/>
        <v>564</v>
      </c>
      <c r="E3140" s="9">
        <f>_xlfn.XLOOKUP(C3140,提成标准!C:C,提成标准!H:H,"")</f>
        <v>0.1</v>
      </c>
      <c r="F3140" s="9">
        <f t="shared" si="155"/>
        <v>56.4</v>
      </c>
      <c r="G3140" s="9">
        <f>_xlfn.XLOOKUP(I3140,过机服务商重量差!A:A,过机服务商重量差!L:L)</f>
        <v>564</v>
      </c>
      <c r="H3140" s="9" t="str">
        <f ca="1">IFERROR(LOOKUP(1,0/((B3140=名单!B:B)*(VALUE(AY3140)&gt;=名单!E:E)*(VALUE(AY3140)&lt;=名单!G:G)*(AA3140="正常走货")),名单!H:H),"否")</f>
        <v>否</v>
      </c>
      <c r="I3140" s="64" t="s">
        <v>9440</v>
      </c>
      <c r="J3140" s="64" t="s">
        <v>9442</v>
      </c>
      <c r="L3140" s="65" t="s">
        <v>144</v>
      </c>
      <c r="N3140" s="64" t="s">
        <v>18</v>
      </c>
      <c r="O3140" s="66"/>
      <c r="P3140" s="66"/>
      <c r="T3140" s="66"/>
      <c r="U3140" s="65" t="s">
        <v>864</v>
      </c>
      <c r="V3140" s="65" t="s">
        <v>14389</v>
      </c>
      <c r="W3140" s="66"/>
      <c r="Y3140" s="66"/>
      <c r="Z3140" s="66"/>
      <c r="AA3140" s="65" t="s">
        <v>14382</v>
      </c>
      <c r="AQ3140" s="64">
        <v>469.13</v>
      </c>
      <c r="AV3140" s="66"/>
      <c r="AW3140" s="66"/>
      <c r="AX3140" s="66"/>
      <c r="AY3140" s="67" t="s">
        <v>17537</v>
      </c>
      <c r="BE3140" s="66"/>
    </row>
    <row r="3141" spans="1:58">
      <c r="A3141" s="9" t="str">
        <f t="shared" si="153"/>
        <v>2026-01</v>
      </c>
      <c r="B3141" s="18" t="str">
        <f>_xlfn.XLOOKUP(I3141,过机服务商重量差!A:A,过机服务商重量差!G:G)</f>
        <v>玉麒麟</v>
      </c>
      <c r="C3141" s="9" t="str">
        <f>IF(N3141="FBA","主营产品",IF(N3141="专线","专线",LOOKUP(1,0/((G3141&gt;=提成标准!D:D)*(G3141&lt;提成标准!E:E)),提成标准!C:C)))</f>
        <v>快递小货</v>
      </c>
      <c r="D3141" s="9">
        <f t="shared" si="154"/>
        <v>1</v>
      </c>
      <c r="E3141" s="9">
        <f>_xlfn.XLOOKUP(C3141,提成标准!C:C,提成标准!H:H,"")</f>
        <v>2</v>
      </c>
      <c r="F3141" s="9">
        <f t="shared" si="155"/>
        <v>2</v>
      </c>
      <c r="G3141" s="9">
        <f>_xlfn.XLOOKUP(I3141,过机服务商重量差!A:A,过机服务商重量差!L:L)</f>
        <v>2.5</v>
      </c>
      <c r="H3141" s="9" t="str">
        <f ca="1">IFERROR(LOOKUP(1,0/((B3141=名单!B:B)*(VALUE(AY3141)&gt;=名单!E:E)*(VALUE(AY3141)&lt;=名单!G:G)*(AA3141="正常走货")),名单!H:H),"否")</f>
        <v>否</v>
      </c>
      <c r="I3141" s="64" t="s">
        <v>9443</v>
      </c>
      <c r="J3141" s="64" t="s">
        <v>9445</v>
      </c>
      <c r="L3141" s="65" t="s">
        <v>24</v>
      </c>
      <c r="N3141" s="64" t="s">
        <v>18</v>
      </c>
      <c r="O3141" s="66"/>
      <c r="P3141" s="66"/>
      <c r="T3141" s="66"/>
      <c r="U3141" s="65" t="s">
        <v>20</v>
      </c>
      <c r="V3141" s="65" t="s">
        <v>14381</v>
      </c>
      <c r="W3141" s="66"/>
      <c r="Y3141" s="66"/>
      <c r="Z3141" s="66"/>
      <c r="AA3141" s="65" t="s">
        <v>14382</v>
      </c>
      <c r="AQ3141" s="64">
        <v>42.54</v>
      </c>
      <c r="AU3141" s="66"/>
      <c r="AV3141" s="66"/>
      <c r="AW3141" s="66"/>
      <c r="AX3141" s="66"/>
      <c r="AY3141" s="67" t="s">
        <v>17538</v>
      </c>
      <c r="BE3141" s="66"/>
    </row>
    <row r="3142" spans="1:58">
      <c r="A3142" s="9" t="str">
        <f t="shared" si="153"/>
        <v>2026-01</v>
      </c>
      <c r="B3142" s="18" t="str">
        <f>_xlfn.XLOOKUP(I3142,过机服务商重量差!A:A,过机服务商重量差!G:G)</f>
        <v>玉麒麟</v>
      </c>
      <c r="C3142" s="9" t="str">
        <f>IF(N3142="FBA","主营产品",IF(N3142="专线","专线",LOOKUP(1,0/((G3142&gt;=提成标准!D:D)*(G3142&lt;提成标准!E:E)),提成标准!C:C)))</f>
        <v>快递小货</v>
      </c>
      <c r="D3142" s="9">
        <f t="shared" si="154"/>
        <v>1</v>
      </c>
      <c r="E3142" s="9">
        <f>_xlfn.XLOOKUP(C3142,提成标准!C:C,提成标准!H:H,"")</f>
        <v>2</v>
      </c>
      <c r="F3142" s="9">
        <f t="shared" si="155"/>
        <v>2</v>
      </c>
      <c r="G3142" s="9">
        <f>_xlfn.XLOOKUP(I3142,过机服务商重量差!A:A,过机服务商重量差!L:L)</f>
        <v>4.5</v>
      </c>
      <c r="H3142" s="9" t="str">
        <f ca="1">IFERROR(LOOKUP(1,0/((B3142=名单!B:B)*(VALUE(AY3142)&gt;=名单!E:E)*(VALUE(AY3142)&lt;=名单!G:G)*(AA3142="正常走货")),名单!H:H),"否")</f>
        <v>否</v>
      </c>
      <c r="I3142" s="64" t="s">
        <v>9446</v>
      </c>
      <c r="J3142" s="64" t="s">
        <v>9446</v>
      </c>
      <c r="L3142" s="65" t="s">
        <v>17</v>
      </c>
      <c r="N3142" s="65" t="s">
        <v>18</v>
      </c>
      <c r="O3142" s="66"/>
      <c r="P3142" s="66"/>
      <c r="T3142" s="66"/>
      <c r="U3142" s="65" t="s">
        <v>408</v>
      </c>
      <c r="V3142" s="65" t="s">
        <v>14381</v>
      </c>
      <c r="W3142" s="66"/>
      <c r="Y3142" s="66"/>
      <c r="Z3142" s="66"/>
      <c r="AA3142" s="65" t="s">
        <v>14382</v>
      </c>
      <c r="AQ3142" s="64">
        <v>124</v>
      </c>
      <c r="AU3142" s="66"/>
      <c r="AV3142" s="66"/>
      <c r="AW3142" s="66"/>
      <c r="AX3142" s="66"/>
      <c r="AY3142" s="67" t="s">
        <v>17539</v>
      </c>
      <c r="BE3142" s="66"/>
      <c r="BF3142" s="66"/>
    </row>
    <row r="3143" spans="1:58">
      <c r="A3143" s="9" t="str">
        <f t="shared" si="153"/>
        <v>2026-01</v>
      </c>
      <c r="B3143" s="9" t="str">
        <f>_xlfn.XLOOKUP(I3143,过机服务商重量差!A:A,过机服务商重量差!G:G)</f>
        <v>帅时莹</v>
      </c>
      <c r="C3143" s="9" t="str">
        <f>IF(N3143="FBA","主营产品",IF(N3143="专线","专线",LOOKUP(1,0/((G3143&gt;=提成标准!D:D)*(G3143&lt;提成标准!E:E)),提成标准!C:C)))</f>
        <v>快递大货</v>
      </c>
      <c r="D3143" s="9">
        <f t="shared" si="154"/>
        <v>67</v>
      </c>
      <c r="E3143" s="9">
        <f>_xlfn.XLOOKUP(C3143,提成标准!C:C,提成标准!H:H,"")</f>
        <v>0.1</v>
      </c>
      <c r="F3143" s="9">
        <f t="shared" si="155"/>
        <v>6.7</v>
      </c>
      <c r="G3143" s="9">
        <f>_xlfn.XLOOKUP(I3143,过机服务商重量差!A:A,过机服务商重量差!L:L)</f>
        <v>67</v>
      </c>
      <c r="H3143" s="9" t="str">
        <f ca="1">IFERROR(LOOKUP(1,0/((B3143=名单!B:B)*(VALUE(AY3143)&gt;=名单!E:E)*(VALUE(AY3143)&lt;=名单!G:G)*(AA3143="正常走货")),名单!H:H),"否")</f>
        <v>否</v>
      </c>
      <c r="I3143" s="64" t="s">
        <v>9448</v>
      </c>
      <c r="J3143" s="64" t="s">
        <v>9450</v>
      </c>
      <c r="L3143" s="64" t="s">
        <v>140</v>
      </c>
      <c r="N3143" s="64" t="s">
        <v>18</v>
      </c>
      <c r="O3143" s="66"/>
      <c r="P3143" s="66"/>
      <c r="T3143" s="66"/>
      <c r="U3143" s="65" t="s">
        <v>187</v>
      </c>
      <c r="V3143" s="65" t="s">
        <v>14413</v>
      </c>
      <c r="W3143" s="66"/>
      <c r="Y3143" s="66"/>
      <c r="Z3143" s="66"/>
      <c r="AA3143" s="65" t="s">
        <v>14382</v>
      </c>
      <c r="AQ3143" s="64">
        <v>423.86</v>
      </c>
      <c r="AU3143" s="66"/>
      <c r="AV3143" s="66"/>
      <c r="AX3143" s="66"/>
      <c r="AY3143" s="67" t="s">
        <v>17540</v>
      </c>
      <c r="BC3143" s="66"/>
      <c r="BE3143" s="66"/>
    </row>
    <row r="3144" spans="1:58">
      <c r="A3144" s="9" t="str">
        <f t="shared" si="153"/>
        <v>2026-01</v>
      </c>
      <c r="B3144" s="9" t="str">
        <f>_xlfn.XLOOKUP(I3144,过机服务商重量差!A:A,过机服务商重量差!G:G)</f>
        <v>帅时莹</v>
      </c>
      <c r="C3144" s="9" t="str">
        <f>IF(N3144="FBA","主营产品",IF(N3144="专线","专线",LOOKUP(1,0/((G3144&gt;=提成标准!D:D)*(G3144&lt;提成标准!E:E)),提成标准!C:C)))</f>
        <v>快递大货</v>
      </c>
      <c r="D3144" s="9">
        <f t="shared" si="154"/>
        <v>69</v>
      </c>
      <c r="E3144" s="9">
        <f>_xlfn.XLOOKUP(C3144,提成标准!C:C,提成标准!H:H,"")</f>
        <v>0.1</v>
      </c>
      <c r="F3144" s="9">
        <f t="shared" si="155"/>
        <v>6.9</v>
      </c>
      <c r="G3144" s="9">
        <f>_xlfn.XLOOKUP(I3144,过机服务商重量差!A:A,过机服务商重量差!L:L)</f>
        <v>69</v>
      </c>
      <c r="H3144" s="9" t="str">
        <f ca="1">IFERROR(LOOKUP(1,0/((B3144=名单!B:B)*(VALUE(AY3144)&gt;=名单!E:E)*(VALUE(AY3144)&lt;=名单!G:G)*(AA3144="正常走货")),名单!H:H),"否")</f>
        <v>否</v>
      </c>
      <c r="I3144" s="64" t="s">
        <v>9451</v>
      </c>
      <c r="J3144" s="64" t="s">
        <v>9453</v>
      </c>
      <c r="L3144" s="65" t="s">
        <v>287</v>
      </c>
      <c r="N3144" s="64" t="s">
        <v>18</v>
      </c>
      <c r="O3144" s="66"/>
      <c r="P3144" s="66"/>
      <c r="T3144" s="66"/>
      <c r="U3144" s="65" t="s">
        <v>199</v>
      </c>
      <c r="V3144" s="65" t="s">
        <v>14442</v>
      </c>
      <c r="W3144" s="66"/>
      <c r="Y3144" s="66"/>
      <c r="Z3144" s="66"/>
      <c r="AA3144" s="65" t="s">
        <v>14382</v>
      </c>
      <c r="AQ3144" s="64">
        <v>438.7</v>
      </c>
      <c r="AU3144" s="66"/>
      <c r="AV3144" s="66"/>
      <c r="AW3144" s="66"/>
      <c r="AX3144" s="66"/>
      <c r="AY3144" s="67" t="s">
        <v>17541</v>
      </c>
      <c r="BE3144" s="66"/>
      <c r="BF3144" s="66"/>
    </row>
    <row r="3145" spans="1:58">
      <c r="A3145" s="9" t="str">
        <f t="shared" si="153"/>
        <v>2026-01</v>
      </c>
      <c r="B3145" s="9" t="str">
        <f>_xlfn.XLOOKUP(I3145,过机服务商重量差!A:A,过机服务商重量差!G:G)</f>
        <v>玉麒麟</v>
      </c>
      <c r="C3145" s="9" t="str">
        <f>IF(N3145="FBA","主营产品",IF(N3145="专线","专线",LOOKUP(1,0/((G3145&gt;=提成标准!D:D)*(G3145&lt;提成标准!E:E)),提成标准!C:C)))</f>
        <v>快递大货</v>
      </c>
      <c r="D3145" s="9">
        <f t="shared" si="154"/>
        <v>68</v>
      </c>
      <c r="E3145" s="9">
        <f>_xlfn.XLOOKUP(C3145,提成标准!C:C,提成标准!H:H,"")</f>
        <v>0.1</v>
      </c>
      <c r="F3145" s="9">
        <f t="shared" si="155"/>
        <v>6.8</v>
      </c>
      <c r="G3145" s="9">
        <f>_xlfn.XLOOKUP(I3145,过机服务商重量差!A:A,过机服务商重量差!L:L)</f>
        <v>68</v>
      </c>
      <c r="H3145" s="9" t="str">
        <f ca="1">IFERROR(LOOKUP(1,0/((B3145=名单!B:B)*(VALUE(AY3145)&gt;=名单!E:E)*(VALUE(AY3145)&lt;=名单!G:G)*(AA3145="正常走货")),名单!H:H),"否")</f>
        <v>否</v>
      </c>
      <c r="I3145" s="64" t="s">
        <v>9454</v>
      </c>
      <c r="J3145" s="64" t="s">
        <v>9456</v>
      </c>
      <c r="L3145" s="65" t="s">
        <v>17</v>
      </c>
      <c r="N3145" s="64" t="s">
        <v>18</v>
      </c>
      <c r="O3145" s="66"/>
      <c r="P3145" s="66"/>
      <c r="T3145" s="66"/>
      <c r="U3145" s="65" t="s">
        <v>79</v>
      </c>
      <c r="V3145" s="65" t="s">
        <v>14381</v>
      </c>
      <c r="W3145" s="66"/>
      <c r="Y3145" s="66"/>
      <c r="Z3145" s="66"/>
      <c r="AA3145" s="65" t="s">
        <v>14382</v>
      </c>
      <c r="AQ3145" s="64">
        <v>148</v>
      </c>
      <c r="AV3145" s="66"/>
      <c r="AX3145" s="66"/>
      <c r="AY3145" s="67" t="s">
        <v>17542</v>
      </c>
      <c r="BE3145" s="66"/>
    </row>
    <row r="3146" spans="1:58">
      <c r="A3146" s="9" t="str">
        <f t="shared" si="153"/>
        <v>2026-01</v>
      </c>
      <c r="B3146" s="9" t="str">
        <f>_xlfn.XLOOKUP(I3146,过机服务商重量差!A:A,过机服务商重量差!G:G)</f>
        <v>007</v>
      </c>
      <c r="C3146" s="9" t="str">
        <f>IF(N3146="FBA","主营产品",IF(N3146="专线","专线",LOOKUP(1,0/((G3146&gt;=提成标准!D:D)*(G3146&lt;提成标准!E:E)),提成标准!C:C)))</f>
        <v>快递大货</v>
      </c>
      <c r="D3146" s="9">
        <f t="shared" si="154"/>
        <v>39</v>
      </c>
      <c r="E3146" s="9">
        <f>_xlfn.XLOOKUP(C3146,提成标准!C:C,提成标准!H:H,"")</f>
        <v>0.1</v>
      </c>
      <c r="F3146" s="9">
        <f t="shared" si="155"/>
        <v>3.9</v>
      </c>
      <c r="G3146" s="9">
        <f>_xlfn.XLOOKUP(I3146,过机服务商重量差!A:A,过机服务商重量差!L:L)</f>
        <v>39</v>
      </c>
      <c r="H3146" s="9" t="str">
        <f ca="1">IFERROR(LOOKUP(1,0/((B3146=名单!B:B)*(VALUE(AY3146)&gt;=名单!E:E)*(VALUE(AY3146)&lt;=名单!G:G)*(AA3146="正常走货")),名单!H:H),"否")</f>
        <v>否</v>
      </c>
      <c r="I3146" s="64" t="s">
        <v>9457</v>
      </c>
      <c r="J3146" s="64" t="s">
        <v>9459</v>
      </c>
      <c r="L3146" s="65" t="s">
        <v>168</v>
      </c>
      <c r="N3146" s="64" t="s">
        <v>18</v>
      </c>
      <c r="O3146" s="66"/>
      <c r="P3146" s="66"/>
      <c r="T3146" s="66"/>
      <c r="U3146" s="65" t="s">
        <v>442</v>
      </c>
      <c r="V3146" s="65" t="s">
        <v>14413</v>
      </c>
      <c r="W3146" s="66"/>
      <c r="Y3146" s="66"/>
      <c r="Z3146" s="66"/>
      <c r="AA3146" s="65" t="s">
        <v>14382</v>
      </c>
      <c r="AQ3146" s="64">
        <v>19.5</v>
      </c>
      <c r="AV3146" s="66"/>
      <c r="AX3146" s="66"/>
      <c r="AY3146" s="67" t="s">
        <v>17543</v>
      </c>
      <c r="BC3146" s="66"/>
      <c r="BE3146" s="66"/>
    </row>
    <row r="3147" spans="1:58">
      <c r="A3147" s="9" t="str">
        <f t="shared" si="153"/>
        <v>2026-01</v>
      </c>
      <c r="B3147" s="9" t="str">
        <f>_xlfn.XLOOKUP(I3147,过机服务商重量差!A:A,过机服务商重量差!G:G)</f>
        <v>帅时莹</v>
      </c>
      <c r="C3147" s="9" t="str">
        <f>IF(N3147="FBA","主营产品",IF(N3147="专线","专线",LOOKUP(1,0/((G3147&gt;=提成标准!D:D)*(G3147&lt;提成标准!E:E)),提成标准!C:C)))</f>
        <v>快递小货</v>
      </c>
      <c r="D3147" s="9">
        <f t="shared" si="154"/>
        <v>1</v>
      </c>
      <c r="E3147" s="9">
        <f>_xlfn.XLOOKUP(C3147,提成标准!C:C,提成标准!H:H,"")</f>
        <v>2</v>
      </c>
      <c r="F3147" s="9">
        <f t="shared" si="155"/>
        <v>2</v>
      </c>
      <c r="G3147" s="9">
        <f>_xlfn.XLOOKUP(I3147,过机服务商重量差!A:A,过机服务商重量差!L:L)</f>
        <v>12</v>
      </c>
      <c r="H3147" s="9" t="str">
        <f ca="1">IFERROR(LOOKUP(1,0/((B3147=名单!B:B)*(VALUE(AY3147)&gt;=名单!E:E)*(VALUE(AY3147)&lt;=名单!G:G)*(AA3147="正常走货")),名单!H:H),"否")</f>
        <v>否</v>
      </c>
      <c r="I3147" s="64" t="s">
        <v>9460</v>
      </c>
      <c r="J3147" s="64" t="s">
        <v>9462</v>
      </c>
      <c r="L3147" s="65" t="s">
        <v>287</v>
      </c>
      <c r="N3147" s="64" t="s">
        <v>18</v>
      </c>
      <c r="O3147" s="66"/>
      <c r="P3147" s="66"/>
      <c r="T3147" s="66"/>
      <c r="U3147" s="65" t="s">
        <v>199</v>
      </c>
      <c r="V3147" s="64" t="s">
        <v>14442</v>
      </c>
      <c r="W3147" s="66"/>
      <c r="Y3147" s="66"/>
      <c r="Z3147" s="66"/>
      <c r="AA3147" s="65" t="s">
        <v>14382</v>
      </c>
      <c r="AQ3147" s="64">
        <v>107.7</v>
      </c>
      <c r="AV3147" s="66"/>
      <c r="AX3147" s="66"/>
      <c r="AY3147" s="67" t="s">
        <v>17544</v>
      </c>
      <c r="BE3147" s="66"/>
    </row>
    <row r="3148" spans="1:58">
      <c r="A3148" s="9" t="str">
        <f t="shared" si="153"/>
        <v>2026-01</v>
      </c>
      <c r="B3148" s="9" t="str">
        <f>_xlfn.XLOOKUP(I3148,过机服务商重量差!A:A,过机服务商重量差!G:G)</f>
        <v>玉麒麟</v>
      </c>
      <c r="C3148" s="9" t="str">
        <f>IF(N3148="FBA","主营产品",IF(N3148="专线","专线",LOOKUP(1,0/((G3148&gt;=提成标准!D:D)*(G3148&lt;提成标准!E:E)),提成标准!C:C)))</f>
        <v>快递大货</v>
      </c>
      <c r="D3148" s="9">
        <f t="shared" si="154"/>
        <v>21</v>
      </c>
      <c r="E3148" s="9">
        <f>_xlfn.XLOOKUP(C3148,提成标准!C:C,提成标准!H:H,"")</f>
        <v>0.1</v>
      </c>
      <c r="F3148" s="9">
        <f t="shared" si="155"/>
        <v>2.1</v>
      </c>
      <c r="G3148" s="9">
        <f>_xlfn.XLOOKUP(I3148,过机服务商重量差!A:A,过机服务商重量差!L:L)</f>
        <v>21</v>
      </c>
      <c r="H3148" s="9" t="str">
        <f ca="1">IFERROR(LOOKUP(1,0/((B3148=名单!B:B)*(VALUE(AY3148)&gt;=名单!E:E)*(VALUE(AY3148)&lt;=名单!G:G)*(AA3148="正常走货")),名单!H:H),"否")</f>
        <v>否</v>
      </c>
      <c r="I3148" s="64" t="s">
        <v>9463</v>
      </c>
      <c r="J3148" s="64" t="s">
        <v>9465</v>
      </c>
      <c r="L3148" s="65" t="s">
        <v>17</v>
      </c>
      <c r="N3148" s="64" t="s">
        <v>18</v>
      </c>
      <c r="O3148" s="66"/>
      <c r="P3148" s="66"/>
      <c r="T3148" s="66"/>
      <c r="U3148" s="65" t="s">
        <v>191</v>
      </c>
      <c r="V3148" s="65" t="s">
        <v>14413</v>
      </c>
      <c r="W3148" s="66"/>
      <c r="Y3148" s="66"/>
      <c r="Z3148" s="66"/>
      <c r="AA3148" s="65" t="s">
        <v>14382</v>
      </c>
      <c r="AQ3148" s="64">
        <v>253.5</v>
      </c>
      <c r="AU3148" s="66"/>
      <c r="AV3148" s="66"/>
      <c r="AW3148" s="66"/>
      <c r="AX3148" s="66"/>
      <c r="AY3148" s="67" t="s">
        <v>17545</v>
      </c>
      <c r="BC3148" s="66"/>
      <c r="BE3148" s="66"/>
    </row>
    <row r="3149" spans="1:58">
      <c r="A3149" s="9" t="str">
        <f t="shared" si="153"/>
        <v>2026-01</v>
      </c>
      <c r="B3149" s="9" t="str">
        <f>_xlfn.XLOOKUP(I3149,过机服务商重量差!A:A,过机服务商重量差!G:G)</f>
        <v>玉麒麟</v>
      </c>
      <c r="C3149" s="9" t="str">
        <f>IF(N3149="FBA","主营产品",IF(N3149="专线","专线",LOOKUP(1,0/((G3149&gt;=提成标准!D:D)*(G3149&lt;提成标准!E:E)),提成标准!C:C)))</f>
        <v>快递小货</v>
      </c>
      <c r="D3149" s="9">
        <f t="shared" si="154"/>
        <v>1</v>
      </c>
      <c r="E3149" s="9">
        <f>_xlfn.XLOOKUP(C3149,提成标准!C:C,提成标准!H:H,"")</f>
        <v>2</v>
      </c>
      <c r="F3149" s="9">
        <f t="shared" si="155"/>
        <v>2</v>
      </c>
      <c r="G3149" s="9">
        <f>_xlfn.XLOOKUP(I3149,过机服务商重量差!A:A,过机服务商重量差!L:L)</f>
        <v>0.5</v>
      </c>
      <c r="H3149" s="9" t="str">
        <f ca="1">IFERROR(LOOKUP(1,0/((B3149=名单!B:B)*(VALUE(AY3149)&gt;=名单!E:E)*(VALUE(AY3149)&lt;=名单!G:G)*(AA3149="正常走货")),名单!H:H),"否")</f>
        <v>否</v>
      </c>
      <c r="I3149" s="64" t="s">
        <v>9466</v>
      </c>
      <c r="J3149" s="64" t="s">
        <v>9468</v>
      </c>
      <c r="L3149" s="65" t="s">
        <v>17</v>
      </c>
      <c r="N3149" s="64" t="s">
        <v>18</v>
      </c>
      <c r="O3149" s="66"/>
      <c r="P3149" s="66"/>
      <c r="T3149" s="66"/>
      <c r="U3149" s="65" t="s">
        <v>292</v>
      </c>
      <c r="V3149" s="65" t="s">
        <v>14413</v>
      </c>
      <c r="W3149" s="66"/>
      <c r="Y3149" s="66"/>
      <c r="Z3149" s="66"/>
      <c r="AA3149" s="65" t="s">
        <v>14382</v>
      </c>
      <c r="AQ3149" s="64">
        <v>100</v>
      </c>
      <c r="AU3149" s="66"/>
      <c r="AV3149" s="66"/>
      <c r="AW3149" s="66"/>
      <c r="AX3149" s="66"/>
      <c r="AY3149" s="67" t="s">
        <v>17546</v>
      </c>
    </row>
    <row r="3150" spans="1:58">
      <c r="A3150" s="9" t="str">
        <f t="shared" si="153"/>
        <v>2026-01</v>
      </c>
      <c r="B3150" s="18" t="str">
        <f>_xlfn.XLOOKUP(I3150,过机服务商重量差!A:A,过机服务商重量差!G:G)</f>
        <v>无崖子</v>
      </c>
      <c r="C3150" s="9" t="str">
        <f>IF(N3150="FBA","主营产品",IF(N3150="专线","专线",LOOKUP(1,0/((G3150&gt;=提成标准!D:D)*(G3150&lt;提成标准!E:E)),提成标准!C:C)))</f>
        <v>快递小货</v>
      </c>
      <c r="D3150" s="9">
        <f t="shared" si="154"/>
        <v>1</v>
      </c>
      <c r="E3150" s="9">
        <f>_xlfn.XLOOKUP(C3150,提成标准!C:C,提成标准!H:H,"")</f>
        <v>2</v>
      </c>
      <c r="F3150" s="9">
        <f t="shared" si="155"/>
        <v>2</v>
      </c>
      <c r="G3150" s="9">
        <f>_xlfn.XLOOKUP(I3150,过机服务商重量差!A:A,过机服务商重量差!L:L)</f>
        <v>11.5</v>
      </c>
      <c r="H3150" s="9" t="str">
        <f ca="1">IFERROR(LOOKUP(1,0/((B3150=名单!B:B)*(VALUE(AY3150)&gt;=名单!E:E)*(VALUE(AY3150)&lt;=名单!G:G)*(AA3150="正常走货")),名单!H:H),"否")</f>
        <v>是</v>
      </c>
      <c r="I3150" s="64" t="s">
        <v>9469</v>
      </c>
      <c r="J3150" s="64" t="s">
        <v>9471</v>
      </c>
      <c r="L3150" s="65" t="s">
        <v>845</v>
      </c>
      <c r="N3150" s="64" t="s">
        <v>18</v>
      </c>
      <c r="O3150" s="66"/>
      <c r="P3150" s="66"/>
      <c r="T3150" s="66"/>
      <c r="U3150" s="65" t="s">
        <v>612</v>
      </c>
      <c r="V3150" s="65" t="s">
        <v>14410</v>
      </c>
      <c r="W3150" s="66"/>
      <c r="Y3150" s="66"/>
      <c r="Z3150" s="66"/>
      <c r="AA3150" s="65" t="s">
        <v>14382</v>
      </c>
      <c r="AQ3150" s="64">
        <v>0</v>
      </c>
      <c r="AV3150" s="66"/>
      <c r="AX3150" s="66"/>
      <c r="AY3150" s="67" t="s">
        <v>17547</v>
      </c>
      <c r="BC3150" s="66"/>
      <c r="BE3150" s="66"/>
    </row>
    <row r="3151" spans="1:58">
      <c r="A3151" s="9" t="str">
        <f t="shared" si="153"/>
        <v>2026-01</v>
      </c>
      <c r="B3151" s="9" t="str">
        <f>_xlfn.XLOOKUP(I3151,过机服务商重量差!A:A,过机服务商重量差!G:G)</f>
        <v>小旋风</v>
      </c>
      <c r="C3151" s="9" t="str">
        <f>IF(N3151="FBA","主营产品",IF(N3151="专线","专线",LOOKUP(1,0/((G3151&gt;=提成标准!D:D)*(G3151&lt;提成标准!E:E)),提成标准!C:C)))</f>
        <v>快递小货</v>
      </c>
      <c r="D3151" s="9">
        <f t="shared" si="154"/>
        <v>1</v>
      </c>
      <c r="E3151" s="9">
        <f>_xlfn.XLOOKUP(C3151,提成标准!C:C,提成标准!H:H,"")</f>
        <v>2</v>
      </c>
      <c r="F3151" s="9">
        <f t="shared" si="155"/>
        <v>2</v>
      </c>
      <c r="G3151" s="9">
        <f>_xlfn.XLOOKUP(I3151,过机服务商重量差!A:A,过机服务商重量差!L:L)</f>
        <v>1.9</v>
      </c>
      <c r="H3151" s="9" t="str">
        <f ca="1">IFERROR(LOOKUP(1,0/((B3151=名单!B:B)*(VALUE(AY3151)&gt;=名单!E:E)*(VALUE(AY3151)&lt;=名单!G:G)*(AA3151="正常走货")),名单!H:H),"否")</f>
        <v>否</v>
      </c>
      <c r="I3151" s="64" t="s">
        <v>9472</v>
      </c>
      <c r="J3151" s="64" t="s">
        <v>9474</v>
      </c>
      <c r="L3151" s="65" t="s">
        <v>28</v>
      </c>
      <c r="N3151" s="64" t="s">
        <v>18</v>
      </c>
      <c r="O3151" s="66"/>
      <c r="P3151" s="66"/>
      <c r="T3151" s="66"/>
      <c r="U3151" s="65" t="s">
        <v>1793</v>
      </c>
      <c r="V3151" s="65" t="s">
        <v>14381</v>
      </c>
      <c r="W3151" s="66"/>
      <c r="Y3151" s="66"/>
      <c r="Z3151" s="66"/>
      <c r="AA3151" s="65" t="s">
        <v>14382</v>
      </c>
      <c r="AQ3151" s="64">
        <v>1968</v>
      </c>
      <c r="AV3151" s="66"/>
      <c r="AX3151" s="66"/>
      <c r="AY3151" s="67" t="s">
        <v>17548</v>
      </c>
      <c r="BE3151" s="66"/>
    </row>
    <row r="3152" spans="1:58">
      <c r="A3152" s="9" t="str">
        <f t="shared" si="153"/>
        <v>2026-01</v>
      </c>
      <c r="B3152" s="9" t="str">
        <f>_xlfn.XLOOKUP(I3152,过机服务商重量差!A:A,过机服务商重量差!G:G)</f>
        <v>小旋风</v>
      </c>
      <c r="C3152" s="9" t="str">
        <f>IF(N3152="FBA","主营产品",IF(N3152="专线","专线",LOOKUP(1,0/((G3152&gt;=提成标准!D:D)*(G3152&lt;提成标准!E:E)),提成标准!C:C)))</f>
        <v>快递大货</v>
      </c>
      <c r="D3152" s="9">
        <f t="shared" si="154"/>
        <v>58</v>
      </c>
      <c r="E3152" s="9">
        <f>_xlfn.XLOOKUP(C3152,提成标准!C:C,提成标准!H:H,"")</f>
        <v>0.1</v>
      </c>
      <c r="F3152" s="9">
        <f t="shared" si="155"/>
        <v>5.8</v>
      </c>
      <c r="G3152" s="9">
        <f>_xlfn.XLOOKUP(I3152,过机服务商重量差!A:A,过机服务商重量差!L:L)</f>
        <v>58</v>
      </c>
      <c r="H3152" s="9" t="str">
        <f ca="1">IFERROR(LOOKUP(1,0/((B3152=名单!B:B)*(VALUE(AY3152)&gt;=名单!E:E)*(VALUE(AY3152)&lt;=名单!G:G)*(AA3152="正常走货")),名单!H:H),"否")</f>
        <v>否</v>
      </c>
      <c r="I3152" s="64" t="s">
        <v>9475</v>
      </c>
      <c r="J3152" s="64" t="s">
        <v>9477</v>
      </c>
      <c r="L3152" s="65" t="s">
        <v>85</v>
      </c>
      <c r="N3152" s="65" t="s">
        <v>18</v>
      </c>
      <c r="O3152" s="66"/>
      <c r="P3152" s="66"/>
      <c r="T3152" s="66"/>
      <c r="U3152" s="65" t="s">
        <v>120</v>
      </c>
      <c r="V3152" s="65" t="s">
        <v>14385</v>
      </c>
      <c r="W3152" s="66"/>
      <c r="Y3152" s="66"/>
      <c r="Z3152" s="66"/>
      <c r="AA3152" s="65" t="s">
        <v>14382</v>
      </c>
      <c r="AQ3152" s="64">
        <v>172.53</v>
      </c>
      <c r="AU3152" s="66"/>
      <c r="AV3152" s="66"/>
      <c r="AW3152" s="66"/>
      <c r="AX3152" s="66"/>
      <c r="AY3152" s="67" t="s">
        <v>17549</v>
      </c>
      <c r="BE3152" s="66"/>
      <c r="BF3152" s="66"/>
    </row>
    <row r="3153" spans="1:58">
      <c r="A3153" s="9" t="str">
        <f t="shared" si="153"/>
        <v>2026-01</v>
      </c>
      <c r="B3153" s="9" t="str">
        <f>_xlfn.XLOOKUP(I3153,过机服务商重量差!A:A,过机服务商重量差!G:G)</f>
        <v>玉麒麟</v>
      </c>
      <c r="C3153" s="9" t="str">
        <f>IF(N3153="FBA","主营产品",IF(N3153="专线","专线",LOOKUP(1,0/((G3153&gt;=提成标准!D:D)*(G3153&lt;提成标准!E:E)),提成标准!C:C)))</f>
        <v>快递大货</v>
      </c>
      <c r="D3153" s="9">
        <f t="shared" si="154"/>
        <v>63</v>
      </c>
      <c r="E3153" s="9">
        <f>_xlfn.XLOOKUP(C3153,提成标准!C:C,提成标准!H:H,"")</f>
        <v>0.1</v>
      </c>
      <c r="F3153" s="9">
        <f t="shared" si="155"/>
        <v>6.3</v>
      </c>
      <c r="G3153" s="9">
        <f>_xlfn.XLOOKUP(I3153,过机服务商重量差!A:A,过机服务商重量差!L:L)</f>
        <v>63</v>
      </c>
      <c r="H3153" s="9" t="str">
        <f ca="1">IFERROR(LOOKUP(1,0/((B3153=名单!B:B)*(VALUE(AY3153)&gt;=名单!E:E)*(VALUE(AY3153)&lt;=名单!G:G)*(AA3153="正常走货")),名单!H:H),"否")</f>
        <v>否</v>
      </c>
      <c r="I3153" s="64" t="s">
        <v>9478</v>
      </c>
      <c r="J3153" s="64" t="s">
        <v>9480</v>
      </c>
      <c r="L3153" s="65" t="s">
        <v>17</v>
      </c>
      <c r="N3153" s="64" t="s">
        <v>18</v>
      </c>
      <c r="O3153" s="66"/>
      <c r="P3153" s="66"/>
      <c r="T3153" s="66"/>
      <c r="U3153" s="65" t="s">
        <v>191</v>
      </c>
      <c r="V3153" s="65" t="s">
        <v>14413</v>
      </c>
      <c r="W3153" s="66"/>
      <c r="Y3153" s="66"/>
      <c r="Z3153" s="66"/>
      <c r="AA3153" s="65" t="s">
        <v>14382</v>
      </c>
      <c r="AQ3153" s="64">
        <v>479.6</v>
      </c>
      <c r="AU3153" s="66"/>
      <c r="AV3153" s="66"/>
      <c r="AW3153" s="66"/>
      <c r="AX3153" s="66"/>
      <c r="AY3153" s="67" t="s">
        <v>17550</v>
      </c>
      <c r="BE3153" s="66"/>
    </row>
    <row r="3154" spans="1:58">
      <c r="A3154" s="9" t="str">
        <f t="shared" si="153"/>
        <v>2026-01</v>
      </c>
      <c r="B3154" s="9" t="str">
        <f>_xlfn.XLOOKUP(I3154,过机服务商重量差!A:A,过机服务商重量差!G:G)</f>
        <v>玉麒麟</v>
      </c>
      <c r="C3154" s="9" t="str">
        <f>IF(N3154="FBA","主营产品",IF(N3154="专线","专线",LOOKUP(1,0/((G3154&gt;=提成标准!D:D)*(G3154&lt;提成标准!E:E)),提成标准!C:C)))</f>
        <v>快递小货</v>
      </c>
      <c r="D3154" s="9">
        <f t="shared" si="154"/>
        <v>1</v>
      </c>
      <c r="E3154" s="9">
        <f>_xlfn.XLOOKUP(C3154,提成标准!C:C,提成标准!H:H,"")</f>
        <v>2</v>
      </c>
      <c r="F3154" s="9">
        <f t="shared" si="155"/>
        <v>2</v>
      </c>
      <c r="G3154" s="9">
        <f>_xlfn.XLOOKUP(I3154,过机服务商重量差!A:A,过机服务商重量差!L:L)</f>
        <v>2.5</v>
      </c>
      <c r="H3154" s="9" t="str">
        <f ca="1">IFERROR(LOOKUP(1,0/((B3154=名单!B:B)*(VALUE(AY3154)&gt;=名单!E:E)*(VALUE(AY3154)&lt;=名单!G:G)*(AA3154="正常走货")),名单!H:H),"否")</f>
        <v>否</v>
      </c>
      <c r="I3154" s="64" t="s">
        <v>9481</v>
      </c>
      <c r="J3154" s="64" t="s">
        <v>9483</v>
      </c>
      <c r="L3154" s="65" t="s">
        <v>17</v>
      </c>
      <c r="N3154" s="64" t="s">
        <v>18</v>
      </c>
      <c r="O3154" s="66"/>
      <c r="P3154" s="66"/>
      <c r="T3154" s="66"/>
      <c r="U3154" s="65" t="s">
        <v>570</v>
      </c>
      <c r="V3154" s="65" t="s">
        <v>14410</v>
      </c>
      <c r="W3154" s="66"/>
      <c r="Y3154" s="66"/>
      <c r="Z3154" s="66"/>
      <c r="AA3154" s="65" t="s">
        <v>14382</v>
      </c>
      <c r="AQ3154" s="64">
        <v>112.54</v>
      </c>
      <c r="AU3154" s="66"/>
      <c r="AV3154" s="66"/>
      <c r="AX3154" s="66"/>
      <c r="AY3154" s="67" t="s">
        <v>17551</v>
      </c>
      <c r="BE3154" s="66"/>
    </row>
    <row r="3155" spans="1:58">
      <c r="A3155" s="9" t="str">
        <f t="shared" si="153"/>
        <v>2026-01</v>
      </c>
      <c r="B3155" s="18" t="str">
        <f>_xlfn.XLOOKUP(I3155,过机服务商重量差!A:A,过机服务商重量差!G:G)</f>
        <v>小旋风</v>
      </c>
      <c r="C3155" s="9" t="str">
        <f>IF(N3155="FBA","主营产品",IF(N3155="专线","专线",LOOKUP(1,0/((G3155&gt;=提成标准!D:D)*(G3155&lt;提成标准!E:E)),提成标准!C:C)))</f>
        <v>快递大货</v>
      </c>
      <c r="D3155" s="9">
        <f t="shared" si="154"/>
        <v>101</v>
      </c>
      <c r="E3155" s="9">
        <f>_xlfn.XLOOKUP(C3155,提成标准!C:C,提成标准!H:H,"")</f>
        <v>0.1</v>
      </c>
      <c r="F3155" s="9">
        <f t="shared" si="155"/>
        <v>10.1</v>
      </c>
      <c r="G3155" s="9">
        <f>_xlfn.XLOOKUP(I3155,过机服务商重量差!A:A,过机服务商重量差!L:L)</f>
        <v>101</v>
      </c>
      <c r="H3155" s="9" t="str">
        <f ca="1">IFERROR(LOOKUP(1,0/((B3155=名单!B:B)*(VALUE(AY3155)&gt;=名单!E:E)*(VALUE(AY3155)&lt;=名单!G:G)*(AA3155="正常走货")),名单!H:H),"否")</f>
        <v>否</v>
      </c>
      <c r="I3155" s="64" t="s">
        <v>9484</v>
      </c>
      <c r="J3155" s="64" t="s">
        <v>9486</v>
      </c>
      <c r="L3155" s="65" t="s">
        <v>274</v>
      </c>
      <c r="N3155" s="64" t="s">
        <v>18</v>
      </c>
      <c r="O3155" s="66"/>
      <c r="P3155" s="66"/>
      <c r="T3155" s="66"/>
      <c r="U3155" s="65" t="s">
        <v>152</v>
      </c>
      <c r="V3155" s="65" t="s">
        <v>14385</v>
      </c>
      <c r="W3155" s="66"/>
      <c r="Y3155" s="66"/>
      <c r="Z3155" s="66"/>
      <c r="AA3155" s="65" t="s">
        <v>14382</v>
      </c>
      <c r="AQ3155" s="64">
        <v>50.5</v>
      </c>
      <c r="AV3155" s="66"/>
      <c r="AW3155" s="66"/>
      <c r="AX3155" s="66"/>
      <c r="AY3155" s="67" t="s">
        <v>17552</v>
      </c>
      <c r="BE3155" s="66"/>
    </row>
    <row r="3156" spans="1:58">
      <c r="A3156" s="9" t="str">
        <f t="shared" si="153"/>
        <v>2026-01</v>
      </c>
      <c r="B3156" s="9" t="str">
        <f>_xlfn.XLOOKUP(I3156,过机服务商重量差!A:A,过机服务商重量差!G:G)</f>
        <v>小旋风</v>
      </c>
      <c r="C3156" s="9" t="str">
        <f>IF(N3156="FBA","主营产品",IF(N3156="专线","专线",LOOKUP(1,0/((G3156&gt;=提成标准!D:D)*(G3156&lt;提成标准!E:E)),提成标准!C:C)))</f>
        <v>快递大货</v>
      </c>
      <c r="D3156" s="9">
        <f t="shared" si="154"/>
        <v>65</v>
      </c>
      <c r="E3156" s="9">
        <f>_xlfn.XLOOKUP(C3156,提成标准!C:C,提成标准!H:H,"")</f>
        <v>0.1</v>
      </c>
      <c r="F3156" s="9">
        <f t="shared" si="155"/>
        <v>6.5</v>
      </c>
      <c r="G3156" s="9">
        <f>_xlfn.XLOOKUP(I3156,过机服务商重量差!A:A,过机服务商重量差!L:L)</f>
        <v>65</v>
      </c>
      <c r="H3156" s="9" t="str">
        <f ca="1">IFERROR(LOOKUP(1,0/((B3156=名单!B:B)*(VALUE(AY3156)&gt;=名单!E:E)*(VALUE(AY3156)&lt;=名单!G:G)*(AA3156="正常走货")),名单!H:H),"否")</f>
        <v>否</v>
      </c>
      <c r="I3156" s="64" t="s">
        <v>9487</v>
      </c>
      <c r="J3156" s="64" t="s">
        <v>9489</v>
      </c>
      <c r="L3156" s="64" t="s">
        <v>78</v>
      </c>
      <c r="N3156" s="64" t="s">
        <v>18</v>
      </c>
      <c r="O3156" s="66"/>
      <c r="P3156" s="66"/>
      <c r="T3156" s="66"/>
      <c r="U3156" s="65" t="s">
        <v>156</v>
      </c>
      <c r="V3156" s="65" t="s">
        <v>14389</v>
      </c>
      <c r="W3156" s="66"/>
      <c r="Y3156" s="66"/>
      <c r="Z3156" s="66"/>
      <c r="AA3156" s="65" t="s">
        <v>14382</v>
      </c>
      <c r="AQ3156" s="64">
        <v>335.5</v>
      </c>
      <c r="AV3156" s="66"/>
      <c r="AX3156" s="66"/>
      <c r="AY3156" s="67" t="s">
        <v>17553</v>
      </c>
      <c r="BE3156" s="66"/>
      <c r="BF3156" s="66"/>
    </row>
    <row r="3157" spans="1:58">
      <c r="A3157" s="9" t="str">
        <f t="shared" si="153"/>
        <v>2026-01</v>
      </c>
      <c r="B3157" s="18" t="str">
        <f>_xlfn.XLOOKUP(I3157,过机服务商重量差!A:A,过机服务商重量差!G:G)</f>
        <v>玉麒麟</v>
      </c>
      <c r="C3157" s="9" t="str">
        <f>IF(N3157="FBA","主营产品",IF(N3157="专线","专线",LOOKUP(1,0/((G3157&gt;=提成标准!D:D)*(G3157&lt;提成标准!E:E)),提成标准!C:C)))</f>
        <v>快递大货</v>
      </c>
      <c r="D3157" s="9">
        <f t="shared" si="154"/>
        <v>40</v>
      </c>
      <c r="E3157" s="9">
        <f>_xlfn.XLOOKUP(C3157,提成标准!C:C,提成标准!H:H,"")</f>
        <v>0.1</v>
      </c>
      <c r="F3157" s="9">
        <f t="shared" si="155"/>
        <v>4</v>
      </c>
      <c r="G3157" s="9">
        <f>_xlfn.XLOOKUP(I3157,过机服务商重量差!A:A,过机服务商重量差!L:L)</f>
        <v>40</v>
      </c>
      <c r="H3157" s="9" t="str">
        <f ca="1">IFERROR(LOOKUP(1,0/((B3157=名单!B:B)*(VALUE(AY3157)&gt;=名单!E:E)*(VALUE(AY3157)&lt;=名单!G:G)*(AA3157="正常走货")),名单!H:H),"否")</f>
        <v>否</v>
      </c>
      <c r="I3157" s="64" t="s">
        <v>9490</v>
      </c>
      <c r="J3157" s="64" t="s">
        <v>9492</v>
      </c>
      <c r="L3157" s="65" t="s">
        <v>17</v>
      </c>
      <c r="N3157" s="64" t="s">
        <v>18</v>
      </c>
      <c r="O3157" s="66"/>
      <c r="P3157" s="66"/>
      <c r="T3157" s="66"/>
      <c r="U3157" s="65" t="s">
        <v>145</v>
      </c>
      <c r="V3157" s="65" t="s">
        <v>14410</v>
      </c>
      <c r="W3157" s="66"/>
      <c r="Y3157" s="66"/>
      <c r="Z3157" s="66"/>
      <c r="AA3157" s="65" t="s">
        <v>14382</v>
      </c>
      <c r="AQ3157" s="64">
        <v>308</v>
      </c>
      <c r="AU3157" s="66"/>
      <c r="AV3157" s="66"/>
      <c r="AW3157" s="66"/>
      <c r="AX3157" s="66"/>
      <c r="AY3157" s="67" t="s">
        <v>17554</v>
      </c>
      <c r="BE3157" s="66"/>
    </row>
    <row r="3158" spans="1:58">
      <c r="A3158" s="9" t="str">
        <f t="shared" si="153"/>
        <v>2026-01</v>
      </c>
      <c r="B3158" s="18" t="str">
        <f>_xlfn.XLOOKUP(I3158,过机服务商重量差!A:A,过机服务商重量差!G:G)</f>
        <v>玉麒麟</v>
      </c>
      <c r="C3158" s="9" t="str">
        <f>IF(N3158="FBA","主营产品",IF(N3158="专线","专线",LOOKUP(1,0/((G3158&gt;=提成标准!D:D)*(G3158&lt;提成标准!E:E)),提成标准!C:C)))</f>
        <v>快递大货</v>
      </c>
      <c r="D3158" s="9">
        <f t="shared" si="154"/>
        <v>37</v>
      </c>
      <c r="E3158" s="9">
        <f>_xlfn.XLOOKUP(C3158,提成标准!C:C,提成标准!H:H,"")</f>
        <v>0.1</v>
      </c>
      <c r="F3158" s="9">
        <f t="shared" si="155"/>
        <v>3.7</v>
      </c>
      <c r="G3158" s="9">
        <f>_xlfn.XLOOKUP(I3158,过机服务商重量差!A:A,过机服务商重量差!L:L)</f>
        <v>37</v>
      </c>
      <c r="H3158" s="9" t="str">
        <f ca="1">IFERROR(LOOKUP(1,0/((B3158=名单!B:B)*(VALUE(AY3158)&gt;=名单!E:E)*(VALUE(AY3158)&lt;=名单!G:G)*(AA3158="正常走货")),名单!H:H),"否")</f>
        <v>否</v>
      </c>
      <c r="I3158" s="64" t="s">
        <v>9493</v>
      </c>
      <c r="J3158" s="64" t="s">
        <v>9495</v>
      </c>
      <c r="L3158" s="65" t="s">
        <v>17</v>
      </c>
      <c r="N3158" s="64" t="s">
        <v>18</v>
      </c>
      <c r="O3158" s="66"/>
      <c r="P3158" s="66"/>
      <c r="T3158" s="66"/>
      <c r="U3158" s="65" t="s">
        <v>99</v>
      </c>
      <c r="V3158" s="65" t="s">
        <v>14413</v>
      </c>
      <c r="W3158" s="66"/>
      <c r="Y3158" s="66"/>
      <c r="Z3158" s="66"/>
      <c r="AA3158" s="65" t="s">
        <v>14382</v>
      </c>
      <c r="AQ3158" s="64">
        <v>20.0999999999999</v>
      </c>
      <c r="AV3158" s="66"/>
      <c r="AX3158" s="66"/>
      <c r="AY3158" s="67" t="s">
        <v>17555</v>
      </c>
      <c r="BC3158" s="66"/>
      <c r="BE3158" s="66"/>
    </row>
    <row r="3159" spans="1:58">
      <c r="A3159" s="9" t="str">
        <f t="shared" si="153"/>
        <v>2026-01</v>
      </c>
      <c r="B3159" s="18" t="str">
        <f>_xlfn.XLOOKUP(I3159,过机服务商重量差!A:A,过机服务商重量差!G:G)</f>
        <v>玉麒麟</v>
      </c>
      <c r="C3159" s="9" t="str">
        <f>IF(N3159="FBA","主营产品",IF(N3159="专线","专线",LOOKUP(1,0/((G3159&gt;=提成标准!D:D)*(G3159&lt;提成标准!E:E)),提成标准!C:C)))</f>
        <v>快递大货</v>
      </c>
      <c r="D3159" s="9">
        <f t="shared" si="154"/>
        <v>58</v>
      </c>
      <c r="E3159" s="9">
        <f>_xlfn.XLOOKUP(C3159,提成标准!C:C,提成标准!H:H,"")</f>
        <v>0.1</v>
      </c>
      <c r="F3159" s="9">
        <f t="shared" si="155"/>
        <v>5.8</v>
      </c>
      <c r="G3159" s="9">
        <f>_xlfn.XLOOKUP(I3159,过机服务商重量差!A:A,过机服务商重量差!L:L)</f>
        <v>58</v>
      </c>
      <c r="H3159" s="9" t="str">
        <f ca="1">IFERROR(LOOKUP(1,0/((B3159=名单!B:B)*(VALUE(AY3159)&gt;=名单!E:E)*(VALUE(AY3159)&lt;=名单!G:G)*(AA3159="正常走货")),名单!H:H),"否")</f>
        <v>否</v>
      </c>
      <c r="I3159" s="64" t="s">
        <v>9496</v>
      </c>
      <c r="J3159" s="64" t="s">
        <v>9498</v>
      </c>
      <c r="L3159" s="64" t="s">
        <v>17</v>
      </c>
      <c r="N3159" s="64" t="s">
        <v>18</v>
      </c>
      <c r="O3159" s="66"/>
      <c r="P3159" s="66"/>
      <c r="T3159" s="66"/>
      <c r="U3159" s="65" t="s">
        <v>99</v>
      </c>
      <c r="V3159" s="65" t="s">
        <v>14413</v>
      </c>
      <c r="W3159" s="66"/>
      <c r="Y3159" s="66"/>
      <c r="Z3159" s="66"/>
      <c r="AA3159" s="65" t="s">
        <v>14382</v>
      </c>
      <c r="AQ3159" s="64">
        <v>190.6</v>
      </c>
      <c r="AU3159" s="66"/>
      <c r="AV3159" s="66"/>
      <c r="AX3159" s="66"/>
      <c r="AY3159" s="67" t="s">
        <v>17556</v>
      </c>
      <c r="BE3159" s="66"/>
    </row>
    <row r="3160" spans="1:58">
      <c r="A3160" s="9" t="str">
        <f t="shared" si="153"/>
        <v>2026-01</v>
      </c>
      <c r="B3160" s="18" t="str">
        <f>_xlfn.XLOOKUP(I3160,过机服务商重量差!A:A,过机服务商重量差!G:G)</f>
        <v>玉麒麟</v>
      </c>
      <c r="C3160" s="9" t="str">
        <f>IF(N3160="FBA","主营产品",IF(N3160="专线","专线",LOOKUP(1,0/((G3160&gt;=提成标准!D:D)*(G3160&lt;提成标准!E:E)),提成标准!C:C)))</f>
        <v>快递大货</v>
      </c>
      <c r="D3160" s="9">
        <f t="shared" si="154"/>
        <v>34</v>
      </c>
      <c r="E3160" s="9">
        <f>_xlfn.XLOOKUP(C3160,提成标准!C:C,提成标准!H:H,"")</f>
        <v>0.1</v>
      </c>
      <c r="F3160" s="9">
        <f t="shared" si="155"/>
        <v>3.4</v>
      </c>
      <c r="G3160" s="9">
        <f>_xlfn.XLOOKUP(I3160,过机服务商重量差!A:A,过机服务商重量差!L:L)</f>
        <v>34</v>
      </c>
      <c r="H3160" s="9" t="str">
        <f ca="1">IFERROR(LOOKUP(1,0/((B3160=名单!B:B)*(VALUE(AY3160)&gt;=名单!E:E)*(VALUE(AY3160)&lt;=名单!G:G)*(AA3160="正常走货")),名单!H:H),"否")</f>
        <v>否</v>
      </c>
      <c r="I3160" s="64" t="s">
        <v>9499</v>
      </c>
      <c r="J3160" s="64" t="s">
        <v>9501</v>
      </c>
      <c r="L3160" s="65" t="s">
        <v>17</v>
      </c>
      <c r="N3160" s="65" t="s">
        <v>18</v>
      </c>
      <c r="O3160" s="66"/>
      <c r="P3160" s="66"/>
      <c r="T3160" s="66"/>
      <c r="U3160" s="65" t="s">
        <v>99</v>
      </c>
      <c r="V3160" s="65" t="s">
        <v>14413</v>
      </c>
      <c r="W3160" s="66"/>
      <c r="Y3160" s="66"/>
      <c r="Z3160" s="66"/>
      <c r="AA3160" s="65" t="s">
        <v>14382</v>
      </c>
      <c r="AQ3160" s="64">
        <v>168.6</v>
      </c>
      <c r="AU3160" s="66"/>
      <c r="AV3160" s="66"/>
      <c r="AW3160" s="66"/>
      <c r="AX3160" s="66"/>
      <c r="AY3160" s="67" t="s">
        <v>17557</v>
      </c>
      <c r="BE3160" s="66"/>
      <c r="BF3160" s="66"/>
    </row>
    <row r="3161" spans="1:58">
      <c r="A3161" s="9" t="str">
        <f t="shared" si="153"/>
        <v>2026-01</v>
      </c>
      <c r="B3161" s="9" t="str">
        <f>_xlfn.XLOOKUP(I3161,过机服务商重量差!A:A,过机服务商重量差!G:G)</f>
        <v>玉麒麟</v>
      </c>
      <c r="C3161" s="9" t="str">
        <f>IF(N3161="FBA","主营产品",IF(N3161="专线","专线",LOOKUP(1,0/((G3161&gt;=提成标准!D:D)*(G3161&lt;提成标准!E:E)),提成标准!C:C)))</f>
        <v>快递大货</v>
      </c>
      <c r="D3161" s="9">
        <f t="shared" si="154"/>
        <v>57</v>
      </c>
      <c r="E3161" s="9">
        <f>_xlfn.XLOOKUP(C3161,提成标准!C:C,提成标准!H:H,"")</f>
        <v>0.1</v>
      </c>
      <c r="F3161" s="9">
        <f t="shared" si="155"/>
        <v>5.7</v>
      </c>
      <c r="G3161" s="9">
        <f>_xlfn.XLOOKUP(I3161,过机服务商重量差!A:A,过机服务商重量差!L:L)</f>
        <v>57</v>
      </c>
      <c r="H3161" s="9" t="str">
        <f ca="1">IFERROR(LOOKUP(1,0/((B3161=名单!B:B)*(VALUE(AY3161)&gt;=名单!E:E)*(VALUE(AY3161)&lt;=名单!G:G)*(AA3161="正常走货")),名单!H:H),"否")</f>
        <v>否</v>
      </c>
      <c r="I3161" s="64" t="s">
        <v>9502</v>
      </c>
      <c r="J3161" s="64" t="s">
        <v>9504</v>
      </c>
      <c r="L3161" s="65" t="s">
        <v>17</v>
      </c>
      <c r="N3161" s="65" t="s">
        <v>18</v>
      </c>
      <c r="O3161" s="66"/>
      <c r="P3161" s="66"/>
      <c r="T3161" s="66"/>
      <c r="U3161" s="65" t="s">
        <v>99</v>
      </c>
      <c r="V3161" s="65" t="s">
        <v>14413</v>
      </c>
      <c r="W3161" s="66"/>
      <c r="Y3161" s="66"/>
      <c r="Z3161" s="66"/>
      <c r="AA3161" s="65" t="s">
        <v>14382</v>
      </c>
      <c r="AQ3161" s="64">
        <v>185.1</v>
      </c>
      <c r="AU3161" s="66"/>
      <c r="AV3161" s="66"/>
      <c r="AW3161" s="66"/>
      <c r="AX3161" s="66"/>
      <c r="AY3161" s="67" t="s">
        <v>17558</v>
      </c>
      <c r="BE3161" s="66"/>
      <c r="BF3161" s="66"/>
    </row>
    <row r="3162" spans="1:58">
      <c r="A3162" s="9" t="str">
        <f t="shared" si="153"/>
        <v>2026-01</v>
      </c>
      <c r="B3162" s="9" t="str">
        <f>_xlfn.XLOOKUP(I3162,过机服务商重量差!A:A,过机服务商重量差!G:G)</f>
        <v>玉麒麟</v>
      </c>
      <c r="C3162" s="9" t="str">
        <f>IF(N3162="FBA","主营产品",IF(N3162="专线","专线",LOOKUP(1,0/((G3162&gt;=提成标准!D:D)*(G3162&lt;提成标准!E:E)),提成标准!C:C)))</f>
        <v>快递大货</v>
      </c>
      <c r="D3162" s="9">
        <f t="shared" si="154"/>
        <v>58</v>
      </c>
      <c r="E3162" s="9">
        <f>_xlfn.XLOOKUP(C3162,提成标准!C:C,提成标准!H:H,"")</f>
        <v>0.1</v>
      </c>
      <c r="F3162" s="9">
        <f t="shared" si="155"/>
        <v>5.8</v>
      </c>
      <c r="G3162" s="9">
        <f>_xlfn.XLOOKUP(I3162,过机服务商重量差!A:A,过机服务商重量差!L:L)</f>
        <v>58</v>
      </c>
      <c r="H3162" s="9" t="str">
        <f ca="1">IFERROR(LOOKUP(1,0/((B3162=名单!B:B)*(VALUE(AY3162)&gt;=名单!E:E)*(VALUE(AY3162)&lt;=名单!G:G)*(AA3162="正常走货")),名单!H:H),"否")</f>
        <v>否</v>
      </c>
      <c r="I3162" s="64" t="s">
        <v>9505</v>
      </c>
      <c r="J3162" s="64" t="s">
        <v>9507</v>
      </c>
      <c r="L3162" s="65" t="s">
        <v>17</v>
      </c>
      <c r="N3162" s="65" t="s">
        <v>18</v>
      </c>
      <c r="O3162" s="66"/>
      <c r="P3162" s="66"/>
      <c r="T3162" s="66"/>
      <c r="U3162" s="65" t="s">
        <v>99</v>
      </c>
      <c r="V3162" s="65" t="s">
        <v>14413</v>
      </c>
      <c r="W3162" s="66"/>
      <c r="Y3162" s="66"/>
      <c r="Z3162" s="66"/>
      <c r="AA3162" s="65" t="s">
        <v>14382</v>
      </c>
      <c r="AQ3162" s="64">
        <v>190.6</v>
      </c>
      <c r="AU3162" s="66"/>
      <c r="AV3162" s="66"/>
      <c r="AW3162" s="66"/>
      <c r="AX3162" s="66"/>
      <c r="AY3162" s="67" t="s">
        <v>17559</v>
      </c>
      <c r="BE3162" s="66"/>
      <c r="BF3162" s="66"/>
    </row>
    <row r="3163" spans="1:58">
      <c r="A3163" s="9" t="str">
        <f t="shared" si="153"/>
        <v>2026-01</v>
      </c>
      <c r="B3163" s="9" t="str">
        <f>_xlfn.XLOOKUP(I3163,过机服务商重量差!A:A,过机服务商重量差!G:G)</f>
        <v>玉麒麟</v>
      </c>
      <c r="C3163" s="9" t="str">
        <f>IF(N3163="FBA","主营产品",IF(N3163="专线","专线",LOOKUP(1,0/((G3163&gt;=提成标准!D:D)*(G3163&lt;提成标准!E:E)),提成标准!C:C)))</f>
        <v>快递大货</v>
      </c>
      <c r="D3163" s="9">
        <f t="shared" si="154"/>
        <v>25</v>
      </c>
      <c r="E3163" s="9">
        <f>_xlfn.XLOOKUP(C3163,提成标准!C:C,提成标准!H:H,"")</f>
        <v>0.1</v>
      </c>
      <c r="F3163" s="9">
        <f t="shared" si="155"/>
        <v>2.5</v>
      </c>
      <c r="G3163" s="9">
        <f>_xlfn.XLOOKUP(I3163,过机服务商重量差!A:A,过机服务商重量差!L:L)</f>
        <v>25</v>
      </c>
      <c r="H3163" s="9" t="str">
        <f ca="1">IFERROR(LOOKUP(1,0/((B3163=名单!B:B)*(VALUE(AY3163)&gt;=名单!E:E)*(VALUE(AY3163)&lt;=名单!G:G)*(AA3163="正常走货")),名单!H:H),"否")</f>
        <v>否</v>
      </c>
      <c r="I3163" s="64" t="s">
        <v>9508</v>
      </c>
      <c r="J3163" s="64" t="s">
        <v>9510</v>
      </c>
      <c r="L3163" s="65" t="s">
        <v>24</v>
      </c>
      <c r="N3163" s="64" t="s">
        <v>18</v>
      </c>
      <c r="O3163" s="66"/>
      <c r="P3163" s="66"/>
      <c r="T3163" s="66"/>
      <c r="U3163" s="65" t="s">
        <v>246</v>
      </c>
      <c r="V3163" s="65" t="s">
        <v>14389</v>
      </c>
      <c r="W3163" s="66"/>
      <c r="Y3163" s="66"/>
      <c r="Z3163" s="66"/>
      <c r="AA3163" s="65" t="s">
        <v>14382</v>
      </c>
      <c r="AQ3163" s="64">
        <v>409.1</v>
      </c>
      <c r="AU3163" s="66"/>
      <c r="AV3163" s="66"/>
      <c r="AX3163" s="66"/>
      <c r="AY3163" s="67" t="s">
        <v>17560</v>
      </c>
      <c r="BE3163" s="66"/>
    </row>
    <row r="3164" spans="1:58">
      <c r="A3164" s="9" t="str">
        <f t="shared" si="153"/>
        <v>2026-01</v>
      </c>
      <c r="B3164" s="9" t="str">
        <f>_xlfn.XLOOKUP(I3164,过机服务商重量差!A:A,过机服务商重量差!G:G)</f>
        <v>玉麒麟</v>
      </c>
      <c r="C3164" s="9" t="str">
        <f>IF(N3164="FBA","主营产品",IF(N3164="专线","专线",LOOKUP(1,0/((G3164&gt;=提成标准!D:D)*(G3164&lt;提成标准!E:E)),提成标准!C:C)))</f>
        <v>快递大货</v>
      </c>
      <c r="D3164" s="9">
        <f t="shared" si="154"/>
        <v>24</v>
      </c>
      <c r="E3164" s="9">
        <f>_xlfn.XLOOKUP(C3164,提成标准!C:C,提成标准!H:H,"")</f>
        <v>0.1</v>
      </c>
      <c r="F3164" s="9">
        <f t="shared" si="155"/>
        <v>2.4</v>
      </c>
      <c r="G3164" s="9">
        <f>_xlfn.XLOOKUP(I3164,过机服务商重量差!A:A,过机服务商重量差!L:L)</f>
        <v>24</v>
      </c>
      <c r="H3164" s="9" t="str">
        <f ca="1">IFERROR(LOOKUP(1,0/((B3164=名单!B:B)*(VALUE(AY3164)&gt;=名单!E:E)*(VALUE(AY3164)&lt;=名单!G:G)*(AA3164="正常走货")),名单!H:H),"否")</f>
        <v>否</v>
      </c>
      <c r="I3164" s="64" t="s">
        <v>9511</v>
      </c>
      <c r="J3164" s="64" t="s">
        <v>9513</v>
      </c>
      <c r="L3164" s="64" t="s">
        <v>24</v>
      </c>
      <c r="N3164" s="64" t="s">
        <v>18</v>
      </c>
      <c r="O3164" s="66"/>
      <c r="P3164" s="66"/>
      <c r="T3164" s="66"/>
      <c r="U3164" s="65" t="s">
        <v>246</v>
      </c>
      <c r="V3164" s="65" t="s">
        <v>14389</v>
      </c>
      <c r="W3164" s="66"/>
      <c r="Y3164" s="66"/>
      <c r="Z3164" s="66"/>
      <c r="AA3164" s="65" t="s">
        <v>14382</v>
      </c>
      <c r="AQ3164" s="64">
        <v>403.6</v>
      </c>
      <c r="AV3164" s="66"/>
      <c r="AX3164" s="66"/>
      <c r="AY3164" s="67" t="s">
        <v>17561</v>
      </c>
      <c r="BE3164" s="66"/>
    </row>
    <row r="3165" spans="1:58">
      <c r="A3165" s="9" t="str">
        <f t="shared" si="153"/>
        <v>2026-01</v>
      </c>
      <c r="B3165" s="9" t="str">
        <f>_xlfn.XLOOKUP(I3165,过机服务商重量差!A:A,过机服务商重量差!G:G)</f>
        <v>玉麒麟</v>
      </c>
      <c r="C3165" s="9" t="str">
        <f>IF(N3165="FBA","主营产品",IF(N3165="专线","专线",LOOKUP(1,0/((G3165&gt;=提成标准!D:D)*(G3165&lt;提成标准!E:E)),提成标准!C:C)))</f>
        <v>快递大货</v>
      </c>
      <c r="D3165" s="9">
        <f t="shared" si="154"/>
        <v>25</v>
      </c>
      <c r="E3165" s="9">
        <f>_xlfn.XLOOKUP(C3165,提成标准!C:C,提成标准!H:H,"")</f>
        <v>0.1</v>
      </c>
      <c r="F3165" s="9">
        <f t="shared" si="155"/>
        <v>2.5</v>
      </c>
      <c r="G3165" s="9">
        <f>_xlfn.XLOOKUP(I3165,过机服务商重量差!A:A,过机服务商重量差!L:L)</f>
        <v>25</v>
      </c>
      <c r="H3165" s="9" t="str">
        <f ca="1">IFERROR(LOOKUP(1,0/((B3165=名单!B:B)*(VALUE(AY3165)&gt;=名单!E:E)*(VALUE(AY3165)&lt;=名单!G:G)*(AA3165="正常走货")),名单!H:H),"否")</f>
        <v>否</v>
      </c>
      <c r="I3165" s="64" t="s">
        <v>9514</v>
      </c>
      <c r="J3165" s="64" t="s">
        <v>9516</v>
      </c>
      <c r="L3165" s="65" t="s">
        <v>24</v>
      </c>
      <c r="N3165" s="64" t="s">
        <v>18</v>
      </c>
      <c r="O3165" s="66"/>
      <c r="P3165" s="66"/>
      <c r="T3165" s="66"/>
      <c r="U3165" s="65" t="s">
        <v>246</v>
      </c>
      <c r="V3165" s="65" t="s">
        <v>14389</v>
      </c>
      <c r="W3165" s="66"/>
      <c r="Y3165" s="66"/>
      <c r="Z3165" s="66"/>
      <c r="AA3165" s="65" t="s">
        <v>14382</v>
      </c>
      <c r="AQ3165" s="64">
        <v>351.1</v>
      </c>
      <c r="AV3165" s="66"/>
      <c r="AW3165" s="66"/>
      <c r="AX3165" s="66"/>
      <c r="AY3165" s="67" t="s">
        <v>17562</v>
      </c>
      <c r="BE3165" s="66"/>
    </row>
    <row r="3166" spans="1:58">
      <c r="A3166" s="9" t="str">
        <f t="shared" si="153"/>
        <v>2026-01</v>
      </c>
      <c r="B3166" s="18" t="str">
        <f>_xlfn.XLOOKUP(I3166,过机服务商重量差!A:A,过机服务商重量差!G:G)</f>
        <v>玉麒麟</v>
      </c>
      <c r="C3166" s="9" t="str">
        <f>IF(N3166="FBA","主营产品",IF(N3166="专线","专线",LOOKUP(1,0/((G3166&gt;=提成标准!D:D)*(G3166&lt;提成标准!E:E)),提成标准!C:C)))</f>
        <v>快递大货</v>
      </c>
      <c r="D3166" s="9">
        <f t="shared" si="154"/>
        <v>24</v>
      </c>
      <c r="E3166" s="9">
        <f>_xlfn.XLOOKUP(C3166,提成标准!C:C,提成标准!H:H,"")</f>
        <v>0.1</v>
      </c>
      <c r="F3166" s="9">
        <f t="shared" si="155"/>
        <v>2.4</v>
      </c>
      <c r="G3166" s="9">
        <f>_xlfn.XLOOKUP(I3166,过机服务商重量差!A:A,过机服务商重量差!L:L)</f>
        <v>24</v>
      </c>
      <c r="H3166" s="9" t="str">
        <f ca="1">IFERROR(LOOKUP(1,0/((B3166=名单!B:B)*(VALUE(AY3166)&gt;=名单!E:E)*(VALUE(AY3166)&lt;=名单!G:G)*(AA3166="正常走货")),名单!H:H),"否")</f>
        <v>否</v>
      </c>
      <c r="I3166" s="64" t="s">
        <v>9517</v>
      </c>
      <c r="J3166" s="64" t="s">
        <v>9519</v>
      </c>
      <c r="L3166" s="65" t="s">
        <v>24</v>
      </c>
      <c r="N3166" s="64" t="s">
        <v>18</v>
      </c>
      <c r="O3166" s="66"/>
      <c r="P3166" s="66"/>
      <c r="T3166" s="66"/>
      <c r="U3166" s="65" t="s">
        <v>246</v>
      </c>
      <c r="V3166" s="65" t="s">
        <v>14389</v>
      </c>
      <c r="W3166" s="66"/>
      <c r="Y3166" s="66"/>
      <c r="Z3166" s="66"/>
      <c r="AA3166" s="65" t="s">
        <v>14382</v>
      </c>
      <c r="AQ3166" s="64">
        <v>403.6</v>
      </c>
      <c r="AU3166" s="66"/>
      <c r="AV3166" s="66"/>
      <c r="AW3166" s="66"/>
      <c r="AX3166" s="66"/>
      <c r="AY3166" s="67" t="s">
        <v>17563</v>
      </c>
      <c r="BE3166" s="66"/>
    </row>
    <row r="3167" spans="1:58">
      <c r="A3167" s="9" t="str">
        <f t="shared" si="153"/>
        <v>2026-01</v>
      </c>
      <c r="B3167" s="18" t="str">
        <f>_xlfn.XLOOKUP(I3167,过机服务商重量差!A:A,过机服务商重量差!G:G)</f>
        <v>玉麒麟</v>
      </c>
      <c r="C3167" s="9" t="str">
        <f>IF(N3167="FBA","主营产品",IF(N3167="专线","专线",LOOKUP(1,0/((G3167&gt;=提成标准!D:D)*(G3167&lt;提成标准!E:E)),提成标准!C:C)))</f>
        <v>快递大货</v>
      </c>
      <c r="D3167" s="9">
        <f t="shared" si="154"/>
        <v>25</v>
      </c>
      <c r="E3167" s="9">
        <f>_xlfn.XLOOKUP(C3167,提成标准!C:C,提成标准!H:H,"")</f>
        <v>0.1</v>
      </c>
      <c r="F3167" s="9">
        <f t="shared" si="155"/>
        <v>2.5</v>
      </c>
      <c r="G3167" s="9">
        <f>_xlfn.XLOOKUP(I3167,过机服务商重量差!A:A,过机服务商重量差!L:L)</f>
        <v>25</v>
      </c>
      <c r="H3167" s="9" t="str">
        <f ca="1">IFERROR(LOOKUP(1,0/((B3167=名单!B:B)*(VALUE(AY3167)&gt;=名单!E:E)*(VALUE(AY3167)&lt;=名单!G:G)*(AA3167="正常走货")),名单!H:H),"否")</f>
        <v>否</v>
      </c>
      <c r="I3167" s="64" t="s">
        <v>9520</v>
      </c>
      <c r="J3167" s="64" t="s">
        <v>9522</v>
      </c>
      <c r="L3167" s="65" t="s">
        <v>24</v>
      </c>
      <c r="N3167" s="64" t="s">
        <v>18</v>
      </c>
      <c r="O3167" s="66"/>
      <c r="P3167" s="66"/>
      <c r="T3167" s="66"/>
      <c r="U3167" s="65" t="s">
        <v>246</v>
      </c>
      <c r="V3167" s="65" t="s">
        <v>14389</v>
      </c>
      <c r="W3167" s="66"/>
      <c r="Y3167" s="66"/>
      <c r="Z3167" s="66"/>
      <c r="AA3167" s="65" t="s">
        <v>14382</v>
      </c>
      <c r="AQ3167" s="64">
        <v>351.1</v>
      </c>
      <c r="AV3167" s="66"/>
      <c r="AW3167" s="66"/>
      <c r="AX3167" s="66"/>
      <c r="AY3167" s="67" t="s">
        <v>17564</v>
      </c>
      <c r="BE3167" s="66"/>
    </row>
    <row r="3168" spans="1:58">
      <c r="A3168" s="9" t="str">
        <f t="shared" si="153"/>
        <v>2026-01</v>
      </c>
      <c r="B3168" s="18" t="str">
        <f>_xlfn.XLOOKUP(I3168,过机服务商重量差!A:A,过机服务商重量差!G:G)</f>
        <v>风清扬</v>
      </c>
      <c r="C3168" s="9" t="str">
        <f>IF(N3168="FBA","主营产品",IF(N3168="专线","专线",LOOKUP(1,0/((G3168&gt;=提成标准!D:D)*(G3168&lt;提成标准!E:E)),提成标准!C:C)))</f>
        <v>快递小货</v>
      </c>
      <c r="D3168" s="9">
        <f t="shared" si="154"/>
        <v>1</v>
      </c>
      <c r="E3168" s="9">
        <f>_xlfn.XLOOKUP(C3168,提成标准!C:C,提成标准!H:H,"")</f>
        <v>2</v>
      </c>
      <c r="F3168" s="9">
        <f t="shared" si="155"/>
        <v>2</v>
      </c>
      <c r="G3168" s="9">
        <f>_xlfn.XLOOKUP(I3168,过机服务商重量差!A:A,过机服务商重量差!L:L)</f>
        <v>1</v>
      </c>
      <c r="H3168" s="9" t="str">
        <f ca="1">IFERROR(LOOKUP(1,0/((B3168=名单!B:B)*(VALUE(AY3168)&gt;=名单!E:E)*(VALUE(AY3168)&lt;=名单!G:G)*(AA3168="正常走货")),名单!H:H),"否")</f>
        <v>否</v>
      </c>
      <c r="I3168" s="64" t="s">
        <v>9523</v>
      </c>
      <c r="J3168" s="64" t="s">
        <v>9525</v>
      </c>
      <c r="L3168" s="65" t="s">
        <v>144</v>
      </c>
      <c r="N3168" s="64" t="s">
        <v>18</v>
      </c>
      <c r="O3168" s="66"/>
      <c r="P3168" s="66"/>
      <c r="T3168" s="66"/>
      <c r="U3168" s="65" t="s">
        <v>187</v>
      </c>
      <c r="V3168" s="65" t="s">
        <v>14413</v>
      </c>
      <c r="W3168" s="66"/>
      <c r="Y3168" s="66"/>
      <c r="Z3168" s="66"/>
      <c r="AA3168" s="65" t="s">
        <v>14382</v>
      </c>
      <c r="AQ3168" s="64">
        <v>78</v>
      </c>
      <c r="AU3168" s="66"/>
      <c r="AV3168" s="66"/>
      <c r="AW3168" s="66"/>
      <c r="AX3168" s="66"/>
      <c r="AY3168" s="67" t="s">
        <v>17565</v>
      </c>
      <c r="BE3168" s="66"/>
      <c r="BF3168" s="66"/>
    </row>
    <row r="3169" spans="1:58">
      <c r="A3169" s="9" t="str">
        <f t="shared" si="153"/>
        <v>2026-01</v>
      </c>
      <c r="B3169" s="9" t="str">
        <f>_xlfn.XLOOKUP(I3169,过机服务商重量差!A:A,过机服务商重量差!G:G)</f>
        <v>帅时莹</v>
      </c>
      <c r="C3169" s="9" t="str">
        <f>IF(N3169="FBA","主营产品",IF(N3169="专线","专线",LOOKUP(1,0/((G3169&gt;=提成标准!D:D)*(G3169&lt;提成标准!E:E)),提成标准!C:C)))</f>
        <v>快递小货</v>
      </c>
      <c r="D3169" s="9">
        <f t="shared" si="154"/>
        <v>1</v>
      </c>
      <c r="E3169" s="9">
        <f>_xlfn.XLOOKUP(C3169,提成标准!C:C,提成标准!H:H,"")</f>
        <v>2</v>
      </c>
      <c r="F3169" s="9">
        <f t="shared" si="155"/>
        <v>2</v>
      </c>
      <c r="G3169" s="9">
        <f>_xlfn.XLOOKUP(I3169,过机服务商重量差!A:A,过机服务商重量差!L:L)</f>
        <v>1</v>
      </c>
      <c r="H3169" s="9" t="str">
        <f ca="1">IFERROR(LOOKUP(1,0/((B3169=名单!B:B)*(VALUE(AY3169)&gt;=名单!E:E)*(VALUE(AY3169)&lt;=名单!G:G)*(AA3169="正常走货")),名单!H:H),"否")</f>
        <v>否</v>
      </c>
      <c r="I3169" s="64" t="s">
        <v>9526</v>
      </c>
      <c r="J3169" s="64" t="s">
        <v>9528</v>
      </c>
      <c r="L3169" s="65" t="s">
        <v>458</v>
      </c>
      <c r="N3169" s="64" t="s">
        <v>18</v>
      </c>
      <c r="O3169" s="66"/>
      <c r="P3169" s="66"/>
      <c r="T3169" s="66"/>
      <c r="U3169" s="65" t="s">
        <v>187</v>
      </c>
      <c r="V3169" s="65" t="s">
        <v>14413</v>
      </c>
      <c r="W3169" s="66"/>
      <c r="Y3169" s="66"/>
      <c r="Z3169" s="66"/>
      <c r="AA3169" s="65" t="s">
        <v>14382</v>
      </c>
      <c r="AQ3169" s="64">
        <v>60</v>
      </c>
      <c r="AU3169" s="66"/>
      <c r="AV3169" s="66"/>
      <c r="AW3169" s="66"/>
      <c r="AX3169" s="66"/>
      <c r="AY3169" s="67" t="s">
        <v>17566</v>
      </c>
      <c r="BC3169" s="66"/>
      <c r="BE3169" s="66"/>
      <c r="BF3169" s="66"/>
    </row>
    <row r="3170" spans="1:58">
      <c r="A3170" s="9" t="str">
        <f t="shared" si="153"/>
        <v>2026-01</v>
      </c>
      <c r="B3170" s="9" t="str">
        <f>_xlfn.XLOOKUP(I3170,过机服务商重量差!A:A,过机服务商重量差!G:G)</f>
        <v>玉麒麟</v>
      </c>
      <c r="C3170" s="9" t="str">
        <f>IF(N3170="FBA","主营产品",IF(N3170="专线","专线",LOOKUP(1,0/((G3170&gt;=提成标准!D:D)*(G3170&lt;提成标准!E:E)),提成标准!C:C)))</f>
        <v>快递大货</v>
      </c>
      <c r="D3170" s="9">
        <f t="shared" si="154"/>
        <v>24</v>
      </c>
      <c r="E3170" s="9">
        <f>_xlfn.XLOOKUP(C3170,提成标准!C:C,提成标准!H:H,"")</f>
        <v>0.1</v>
      </c>
      <c r="F3170" s="9">
        <f t="shared" si="155"/>
        <v>2.4</v>
      </c>
      <c r="G3170" s="9">
        <f>_xlfn.XLOOKUP(I3170,过机服务商重量差!A:A,过机服务商重量差!L:L)</f>
        <v>24</v>
      </c>
      <c r="H3170" s="9" t="str">
        <f ca="1">IFERROR(LOOKUP(1,0/((B3170=名单!B:B)*(VALUE(AY3170)&gt;=名单!E:E)*(VALUE(AY3170)&lt;=名单!G:G)*(AA3170="正常走货")),名单!H:H),"否")</f>
        <v>否</v>
      </c>
      <c r="I3170" s="64" t="s">
        <v>9529</v>
      </c>
      <c r="J3170" s="64" t="s">
        <v>9531</v>
      </c>
      <c r="L3170" s="65" t="s">
        <v>24</v>
      </c>
      <c r="N3170" s="64" t="s">
        <v>18</v>
      </c>
      <c r="O3170" s="66"/>
      <c r="P3170" s="66"/>
      <c r="T3170" s="66"/>
      <c r="U3170" s="65" t="s">
        <v>246</v>
      </c>
      <c r="V3170" s="65" t="s">
        <v>14389</v>
      </c>
      <c r="W3170" s="66"/>
      <c r="Y3170" s="66"/>
      <c r="Z3170" s="66"/>
      <c r="AA3170" s="65" t="s">
        <v>14382</v>
      </c>
      <c r="AQ3170" s="64">
        <v>403.6</v>
      </c>
      <c r="AU3170" s="66"/>
      <c r="AV3170" s="66"/>
      <c r="AW3170" s="66"/>
      <c r="AX3170" s="66"/>
      <c r="AY3170" s="67" t="s">
        <v>17567</v>
      </c>
      <c r="BC3170" s="66"/>
      <c r="BE3170" s="66"/>
      <c r="BF3170" s="66"/>
    </row>
    <row r="3171" spans="1:58">
      <c r="A3171" s="9" t="str">
        <f t="shared" si="153"/>
        <v>2026-01</v>
      </c>
      <c r="B3171" s="9" t="str">
        <f>_xlfn.XLOOKUP(I3171,过机服务商重量差!A:A,过机服务商重量差!G:G)</f>
        <v>风清扬</v>
      </c>
      <c r="C3171" s="9" t="str">
        <f>IF(N3171="FBA","主营产品",IF(N3171="专线","专线",LOOKUP(1,0/((G3171&gt;=提成标准!D:D)*(G3171&lt;提成标准!E:E)),提成标准!C:C)))</f>
        <v>快递大货</v>
      </c>
      <c r="D3171" s="9">
        <f t="shared" si="154"/>
        <v>108</v>
      </c>
      <c r="E3171" s="9">
        <f>_xlfn.XLOOKUP(C3171,提成标准!C:C,提成标准!H:H,"")</f>
        <v>0.1</v>
      </c>
      <c r="F3171" s="9">
        <f t="shared" si="155"/>
        <v>10.8</v>
      </c>
      <c r="G3171" s="9">
        <f>_xlfn.XLOOKUP(I3171,过机服务商重量差!A:A,过机服务商重量差!L:L)</f>
        <v>108</v>
      </c>
      <c r="H3171" s="9" t="str">
        <f ca="1">IFERROR(LOOKUP(1,0/((B3171=名单!B:B)*(VALUE(AY3171)&gt;=名单!E:E)*(VALUE(AY3171)&lt;=名单!G:G)*(AA3171="正常走货")),名单!H:H),"否")</f>
        <v>否</v>
      </c>
      <c r="I3171" s="64" t="s">
        <v>9532</v>
      </c>
      <c r="J3171" s="64" t="s">
        <v>9534</v>
      </c>
      <c r="L3171" s="65" t="s">
        <v>4560</v>
      </c>
      <c r="N3171" s="64" t="s">
        <v>18</v>
      </c>
      <c r="O3171" s="66"/>
      <c r="P3171" s="66"/>
      <c r="T3171" s="66"/>
      <c r="U3171" s="65" t="s">
        <v>156</v>
      </c>
      <c r="V3171" s="65" t="s">
        <v>14389</v>
      </c>
      <c r="W3171" s="66"/>
      <c r="Y3171" s="66"/>
      <c r="Z3171" s="66"/>
      <c r="AA3171" s="65" t="s">
        <v>14382</v>
      </c>
      <c r="AQ3171" s="64">
        <v>324</v>
      </c>
      <c r="AU3171" s="66"/>
      <c r="AV3171" s="66"/>
      <c r="AX3171" s="66"/>
      <c r="AY3171" s="67" t="s">
        <v>17568</v>
      </c>
      <c r="BE3171" s="66"/>
    </row>
    <row r="3172" spans="1:58">
      <c r="A3172" s="9" t="str">
        <f t="shared" si="153"/>
        <v>2026-01</v>
      </c>
      <c r="B3172" s="9" t="str">
        <f>_xlfn.XLOOKUP(I3172,过机服务商重量差!A:A,过机服务商重量差!G:G)</f>
        <v>风清扬</v>
      </c>
      <c r="C3172" s="9" t="str">
        <f>IF(N3172="FBA","主营产品",IF(N3172="专线","专线",LOOKUP(1,0/((G3172&gt;=提成标准!D:D)*(G3172&lt;提成标准!E:E)),提成标准!C:C)))</f>
        <v>快递大货</v>
      </c>
      <c r="D3172" s="9">
        <f t="shared" si="154"/>
        <v>61</v>
      </c>
      <c r="E3172" s="9">
        <f>_xlfn.XLOOKUP(C3172,提成标准!C:C,提成标准!H:H,"")</f>
        <v>0.1</v>
      </c>
      <c r="F3172" s="9">
        <f t="shared" si="155"/>
        <v>6.1</v>
      </c>
      <c r="G3172" s="9">
        <f>_xlfn.XLOOKUP(I3172,过机服务商重量差!A:A,过机服务商重量差!L:L)</f>
        <v>61</v>
      </c>
      <c r="H3172" s="9" t="str">
        <f ca="1">IFERROR(LOOKUP(1,0/((B3172=名单!B:B)*(VALUE(AY3172)&gt;=名单!E:E)*(VALUE(AY3172)&lt;=名单!G:G)*(AA3172="正常走货")),名单!H:H),"否")</f>
        <v>否</v>
      </c>
      <c r="I3172" s="64" t="s">
        <v>9535</v>
      </c>
      <c r="J3172" s="64" t="s">
        <v>9537</v>
      </c>
      <c r="L3172" s="65" t="s">
        <v>4560</v>
      </c>
      <c r="N3172" s="64" t="s">
        <v>18</v>
      </c>
      <c r="O3172" s="66"/>
      <c r="P3172" s="66"/>
      <c r="T3172" s="66"/>
      <c r="U3172" s="65" t="s">
        <v>156</v>
      </c>
      <c r="V3172" s="65" t="s">
        <v>14389</v>
      </c>
      <c r="W3172" s="66"/>
      <c r="Y3172" s="66"/>
      <c r="Z3172" s="66"/>
      <c r="AA3172" s="65" t="s">
        <v>14382</v>
      </c>
      <c r="AQ3172" s="64">
        <v>183</v>
      </c>
      <c r="AV3172" s="66"/>
      <c r="AW3172" s="66"/>
      <c r="AX3172" s="66"/>
      <c r="AY3172" s="67" t="s">
        <v>17569</v>
      </c>
      <c r="BE3172" s="66"/>
    </row>
    <row r="3173" spans="1:58">
      <c r="A3173" s="9" t="str">
        <f t="shared" si="153"/>
        <v>2026-01</v>
      </c>
      <c r="B3173" s="9" t="str">
        <f>_xlfn.XLOOKUP(I3173,过机服务商重量差!A:A,过机服务商重量差!G:G)</f>
        <v>帅时莹</v>
      </c>
      <c r="C3173" s="9" t="str">
        <f>IF(N3173="FBA","主营产品",IF(N3173="专线","专线",LOOKUP(1,0/((G3173&gt;=提成标准!D:D)*(G3173&lt;提成标准!E:E)),提成标准!C:C)))</f>
        <v>快递小货</v>
      </c>
      <c r="D3173" s="9">
        <f t="shared" si="154"/>
        <v>1</v>
      </c>
      <c r="E3173" s="9">
        <f>_xlfn.XLOOKUP(C3173,提成标准!C:C,提成标准!H:H,"")</f>
        <v>2</v>
      </c>
      <c r="F3173" s="9">
        <f t="shared" si="155"/>
        <v>2</v>
      </c>
      <c r="G3173" s="9">
        <f>_xlfn.XLOOKUP(I3173,过机服务商重量差!A:A,过机服务商重量差!L:L)</f>
        <v>9</v>
      </c>
      <c r="H3173" s="9" t="str">
        <f ca="1">IFERROR(LOOKUP(1,0/((B3173=名单!B:B)*(VALUE(AY3173)&gt;=名单!E:E)*(VALUE(AY3173)&lt;=名单!G:G)*(AA3173="正常走货")),名单!H:H),"否")</f>
        <v>否</v>
      </c>
      <c r="I3173" s="64" t="s">
        <v>9538</v>
      </c>
      <c r="J3173" s="64" t="s">
        <v>9540</v>
      </c>
      <c r="L3173" s="65" t="s">
        <v>140</v>
      </c>
      <c r="N3173" s="64" t="s">
        <v>18</v>
      </c>
      <c r="O3173" s="66"/>
      <c r="P3173" s="66"/>
      <c r="T3173" s="66"/>
      <c r="U3173" s="65" t="s">
        <v>540</v>
      </c>
      <c r="V3173" s="65" t="s">
        <v>14413</v>
      </c>
      <c r="W3173" s="66"/>
      <c r="Y3173" s="66"/>
      <c r="Z3173" s="66"/>
      <c r="AA3173" s="65" t="s">
        <v>14382</v>
      </c>
      <c r="AQ3173" s="64">
        <v>72.14</v>
      </c>
      <c r="AV3173" s="66"/>
      <c r="AX3173" s="66"/>
      <c r="AY3173" s="67" t="s">
        <v>17570</v>
      </c>
      <c r="BE3173" s="66"/>
    </row>
    <row r="3174" spans="1:58">
      <c r="A3174" s="9" t="str">
        <f t="shared" si="153"/>
        <v>2026-01</v>
      </c>
      <c r="B3174" s="9" t="str">
        <f>_xlfn.XLOOKUP(I3174,过机服务商重量差!A:A,过机服务商重量差!G:G)</f>
        <v>风清扬</v>
      </c>
      <c r="C3174" s="9" t="str">
        <f>IF(N3174="FBA","主营产品",IF(N3174="专线","专线",LOOKUP(1,0/((G3174&gt;=提成标准!D:D)*(G3174&lt;提成标准!E:E)),提成标准!C:C)))</f>
        <v>快递大货</v>
      </c>
      <c r="D3174" s="9">
        <f t="shared" si="154"/>
        <v>21</v>
      </c>
      <c r="E3174" s="9">
        <f>_xlfn.XLOOKUP(C3174,提成标准!C:C,提成标准!H:H,"")</f>
        <v>0.1</v>
      </c>
      <c r="F3174" s="9">
        <f t="shared" si="155"/>
        <v>2.1</v>
      </c>
      <c r="G3174" s="9">
        <f>_xlfn.XLOOKUP(I3174,过机服务商重量差!A:A,过机服务商重量差!L:L)</f>
        <v>21</v>
      </c>
      <c r="H3174" s="9" t="str">
        <f ca="1">IFERROR(LOOKUP(1,0/((B3174=名单!B:B)*(VALUE(AY3174)&gt;=名单!E:E)*(VALUE(AY3174)&lt;=名单!G:G)*(AA3174="正常走货")),名单!H:H),"否")</f>
        <v>否</v>
      </c>
      <c r="I3174" s="64" t="s">
        <v>9541</v>
      </c>
      <c r="J3174" s="64" t="s">
        <v>9543</v>
      </c>
      <c r="L3174" s="65" t="s">
        <v>4976</v>
      </c>
      <c r="N3174" s="64" t="s">
        <v>18</v>
      </c>
      <c r="O3174" s="66"/>
      <c r="P3174" s="66"/>
      <c r="T3174" s="66"/>
      <c r="U3174" s="65" t="s">
        <v>215</v>
      </c>
      <c r="V3174" s="65" t="s">
        <v>14381</v>
      </c>
      <c r="W3174" s="66"/>
      <c r="Y3174" s="66"/>
      <c r="Z3174" s="66"/>
      <c r="AA3174" s="65" t="s">
        <v>14382</v>
      </c>
      <c r="AQ3174" s="64">
        <v>113.4</v>
      </c>
      <c r="AV3174" s="66"/>
      <c r="AX3174" s="66"/>
      <c r="AY3174" s="67" t="s">
        <v>17571</v>
      </c>
      <c r="BE3174" s="66"/>
    </row>
    <row r="3175" spans="1:58">
      <c r="A3175" s="9" t="str">
        <f t="shared" si="153"/>
        <v>2026-01</v>
      </c>
      <c r="B3175" s="9" t="str">
        <f>_xlfn.XLOOKUP(I3175,过机服务商重量差!A:A,过机服务商重量差!G:G)</f>
        <v>无崖子</v>
      </c>
      <c r="C3175" s="9" t="str">
        <f>IF(N3175="FBA","主营产品",IF(N3175="专线","专线",LOOKUP(1,0/((G3175&gt;=提成标准!D:D)*(G3175&lt;提成标准!E:E)),提成标准!C:C)))</f>
        <v>快递大货</v>
      </c>
      <c r="D3175" s="9">
        <f t="shared" si="154"/>
        <v>34</v>
      </c>
      <c r="E3175" s="9">
        <f>_xlfn.XLOOKUP(C3175,提成标准!C:C,提成标准!H:H,"")</f>
        <v>0.1</v>
      </c>
      <c r="F3175" s="9">
        <f t="shared" si="155"/>
        <v>3.4</v>
      </c>
      <c r="G3175" s="9">
        <f>_xlfn.XLOOKUP(I3175,过机服务商重量差!A:A,过机服务商重量差!L:L)</f>
        <v>34</v>
      </c>
      <c r="H3175" s="9" t="str">
        <f ca="1">IFERROR(LOOKUP(1,0/((B3175=名单!B:B)*(VALUE(AY3175)&gt;=名单!E:E)*(VALUE(AY3175)&lt;=名单!G:G)*(AA3175="正常走货")),名单!H:H),"否")</f>
        <v>是</v>
      </c>
      <c r="I3175" s="64" t="s">
        <v>9544</v>
      </c>
      <c r="J3175" s="64" t="s">
        <v>9546</v>
      </c>
      <c r="L3175" s="65" t="s">
        <v>465</v>
      </c>
      <c r="N3175" s="64" t="s">
        <v>18</v>
      </c>
      <c r="O3175" s="66"/>
      <c r="P3175" s="66"/>
      <c r="T3175" s="66"/>
      <c r="U3175" s="65" t="s">
        <v>199</v>
      </c>
      <c r="V3175" s="65" t="s">
        <v>14442</v>
      </c>
      <c r="W3175" s="66"/>
      <c r="Y3175" s="66"/>
      <c r="Z3175" s="66"/>
      <c r="AA3175" s="65" t="s">
        <v>14382</v>
      </c>
      <c r="AQ3175" s="64">
        <v>268.05</v>
      </c>
      <c r="AV3175" s="66"/>
      <c r="AW3175" s="66"/>
      <c r="AX3175" s="66"/>
      <c r="AY3175" s="67" t="s">
        <v>17572</v>
      </c>
      <c r="BE3175" s="66"/>
      <c r="BF3175" s="66"/>
    </row>
    <row r="3176" spans="1:58">
      <c r="A3176" s="9" t="str">
        <f t="shared" si="153"/>
        <v>2026-01</v>
      </c>
      <c r="B3176" s="9" t="str">
        <f>_xlfn.XLOOKUP(I3176,过机服务商重量差!A:A,过机服务商重量差!G:G)</f>
        <v>玉麒麟</v>
      </c>
      <c r="C3176" s="9" t="str">
        <f>IF(N3176="FBA","主营产品",IF(N3176="专线","专线",LOOKUP(1,0/((G3176&gt;=提成标准!D:D)*(G3176&lt;提成标准!E:E)),提成标准!C:C)))</f>
        <v>快递小货</v>
      </c>
      <c r="D3176" s="9">
        <f t="shared" si="154"/>
        <v>1</v>
      </c>
      <c r="E3176" s="9">
        <f>_xlfn.XLOOKUP(C3176,提成标准!C:C,提成标准!H:H,"")</f>
        <v>2</v>
      </c>
      <c r="F3176" s="9">
        <f t="shared" si="155"/>
        <v>2</v>
      </c>
      <c r="G3176" s="9">
        <f>_xlfn.XLOOKUP(I3176,过机服务商重量差!A:A,过机服务商重量差!L:L)</f>
        <v>13.5</v>
      </c>
      <c r="H3176" s="9" t="str">
        <f ca="1">IFERROR(LOOKUP(1,0/((B3176=名单!B:B)*(VALUE(AY3176)&gt;=名单!E:E)*(VALUE(AY3176)&lt;=名单!G:G)*(AA3176="正常走货")),名单!H:H),"否")</f>
        <v>否</v>
      </c>
      <c r="I3176" s="64" t="s">
        <v>9547</v>
      </c>
      <c r="J3176" s="64" t="s">
        <v>9549</v>
      </c>
      <c r="L3176" s="65" t="s">
        <v>17</v>
      </c>
      <c r="N3176" s="64" t="s">
        <v>18</v>
      </c>
      <c r="O3176" s="66"/>
      <c r="P3176" s="66"/>
      <c r="T3176" s="66"/>
      <c r="U3176" s="65" t="s">
        <v>215</v>
      </c>
      <c r="V3176" s="65" t="s">
        <v>14381</v>
      </c>
      <c r="W3176" s="66"/>
      <c r="Y3176" s="66"/>
      <c r="Z3176" s="66"/>
      <c r="AA3176" s="65" t="s">
        <v>14382</v>
      </c>
      <c r="AQ3176" s="64">
        <v>163</v>
      </c>
      <c r="AV3176" s="66"/>
      <c r="AX3176" s="66"/>
      <c r="AY3176" s="67" t="s">
        <v>17573</v>
      </c>
      <c r="BC3176" s="66"/>
      <c r="BE3176" s="66"/>
      <c r="BF3176" s="66"/>
    </row>
    <row r="3177" spans="1:58">
      <c r="A3177" s="9" t="str">
        <f t="shared" si="153"/>
        <v>2026-01</v>
      </c>
      <c r="B3177" s="9" t="str">
        <f>_xlfn.XLOOKUP(I3177,过机服务商重量差!A:A,过机服务商重量差!G:G)</f>
        <v>风清扬</v>
      </c>
      <c r="C3177" s="9" t="str">
        <f>IF(N3177="FBA","主营产品",IF(N3177="专线","专线",LOOKUP(1,0/((G3177&gt;=提成标准!D:D)*(G3177&lt;提成标准!E:E)),提成标准!C:C)))</f>
        <v>快递小货</v>
      </c>
      <c r="D3177" s="9">
        <f t="shared" si="154"/>
        <v>1</v>
      </c>
      <c r="E3177" s="9">
        <f>_xlfn.XLOOKUP(C3177,提成标准!C:C,提成标准!H:H,"")</f>
        <v>2</v>
      </c>
      <c r="F3177" s="9">
        <f t="shared" si="155"/>
        <v>2</v>
      </c>
      <c r="G3177" s="9">
        <f>_xlfn.XLOOKUP(I3177,过机服务商重量差!A:A,过机服务商重量差!L:L)</f>
        <v>12</v>
      </c>
      <c r="H3177" s="9" t="str">
        <f ca="1">IFERROR(LOOKUP(1,0/((B3177=名单!B:B)*(VALUE(AY3177)&gt;=名单!E:E)*(VALUE(AY3177)&lt;=名单!G:G)*(AA3177="正常走货")),名单!H:H),"否")</f>
        <v>否</v>
      </c>
      <c r="I3177" s="64" t="s">
        <v>9550</v>
      </c>
      <c r="J3177" s="64" t="s">
        <v>9552</v>
      </c>
      <c r="L3177" s="65" t="s">
        <v>1592</v>
      </c>
      <c r="N3177" s="64" t="s">
        <v>18</v>
      </c>
      <c r="O3177" s="66"/>
      <c r="P3177" s="66"/>
      <c r="T3177" s="66"/>
      <c r="U3177" s="65" t="s">
        <v>191</v>
      </c>
      <c r="V3177" s="65" t="s">
        <v>14413</v>
      </c>
      <c r="W3177" s="66"/>
      <c r="Y3177" s="66"/>
      <c r="Z3177" s="66"/>
      <c r="AA3177" s="65" t="s">
        <v>14382</v>
      </c>
      <c r="AQ3177" s="64">
        <v>6</v>
      </c>
      <c r="AV3177" s="66"/>
      <c r="AX3177" s="66"/>
      <c r="AY3177" s="67" t="s">
        <v>17574</v>
      </c>
      <c r="BC3177" s="66"/>
      <c r="BE3177" s="66"/>
    </row>
    <row r="3178" spans="1:58">
      <c r="A3178" s="9" t="str">
        <f t="shared" si="153"/>
        <v>2026-01</v>
      </c>
      <c r="B3178" s="9" t="str">
        <f>_xlfn.XLOOKUP(I3178,过机服务商重量差!A:A,过机服务商重量差!G:G)</f>
        <v>玉麒麟</v>
      </c>
      <c r="C3178" s="9" t="str">
        <f>IF(N3178="FBA","主营产品",IF(N3178="专线","专线",LOOKUP(1,0/((G3178&gt;=提成标准!D:D)*(G3178&lt;提成标准!E:E)),提成标准!C:C)))</f>
        <v>快递小货</v>
      </c>
      <c r="D3178" s="9">
        <f t="shared" si="154"/>
        <v>1</v>
      </c>
      <c r="E3178" s="9">
        <f>_xlfn.XLOOKUP(C3178,提成标准!C:C,提成标准!H:H,"")</f>
        <v>2</v>
      </c>
      <c r="F3178" s="9">
        <f t="shared" si="155"/>
        <v>2</v>
      </c>
      <c r="G3178" s="9">
        <f>_xlfn.XLOOKUP(I3178,过机服务商重量差!A:A,过机服务商重量差!L:L)</f>
        <v>6.5</v>
      </c>
      <c r="H3178" s="9" t="str">
        <f ca="1">IFERROR(LOOKUP(1,0/((B3178=名单!B:B)*(VALUE(AY3178)&gt;=名单!E:E)*(VALUE(AY3178)&lt;=名单!G:G)*(AA3178="正常走货")),名单!H:H),"否")</f>
        <v>否</v>
      </c>
      <c r="I3178" s="64" t="s">
        <v>9553</v>
      </c>
      <c r="J3178" s="64" t="s">
        <v>9555</v>
      </c>
      <c r="L3178" s="65" t="s">
        <v>17</v>
      </c>
      <c r="N3178" s="64" t="s">
        <v>18</v>
      </c>
      <c r="O3178" s="66"/>
      <c r="P3178" s="66"/>
      <c r="T3178" s="66"/>
      <c r="U3178" s="65" t="s">
        <v>145</v>
      </c>
      <c r="V3178" s="65" t="s">
        <v>14410</v>
      </c>
      <c r="W3178" s="66"/>
      <c r="Y3178" s="66"/>
      <c r="Z3178" s="66"/>
      <c r="AA3178" s="65" t="s">
        <v>14382</v>
      </c>
      <c r="AQ3178" s="64">
        <v>155</v>
      </c>
      <c r="AU3178" s="66"/>
      <c r="AV3178" s="66"/>
      <c r="AW3178" s="66"/>
      <c r="AX3178" s="66"/>
      <c r="AY3178" s="67" t="s">
        <v>17575</v>
      </c>
      <c r="BE3178" s="66"/>
    </row>
    <row r="3179" spans="1:58">
      <c r="A3179" s="9" t="str">
        <f t="shared" si="153"/>
        <v>2026-01</v>
      </c>
      <c r="B3179" s="18" t="str">
        <f>_xlfn.XLOOKUP(I3179,过机服务商重量差!A:A,过机服务商重量差!G:G)</f>
        <v>小旋风</v>
      </c>
      <c r="C3179" s="9" t="str">
        <f>IF(N3179="FBA","主营产品",IF(N3179="专线","专线",LOOKUP(1,0/((G3179&gt;=提成标准!D:D)*(G3179&lt;提成标准!E:E)),提成标准!C:C)))</f>
        <v>快递小货</v>
      </c>
      <c r="D3179" s="9">
        <f t="shared" si="154"/>
        <v>1</v>
      </c>
      <c r="E3179" s="9">
        <f>_xlfn.XLOOKUP(C3179,提成标准!C:C,提成标准!H:H,"")</f>
        <v>2</v>
      </c>
      <c r="F3179" s="9">
        <f t="shared" si="155"/>
        <v>2</v>
      </c>
      <c r="G3179" s="9">
        <f>_xlfn.XLOOKUP(I3179,过机服务商重量差!A:A,过机服务商重量差!L:L)</f>
        <v>0.9</v>
      </c>
      <c r="H3179" s="9" t="str">
        <f ca="1">IFERROR(LOOKUP(1,0/((B3179=名单!B:B)*(VALUE(AY3179)&gt;=名单!E:E)*(VALUE(AY3179)&lt;=名单!G:G)*(AA3179="正常走货")),名单!H:H),"否")</f>
        <v>否</v>
      </c>
      <c r="I3179" s="64" t="s">
        <v>9556</v>
      </c>
      <c r="J3179" s="64" t="s">
        <v>9558</v>
      </c>
      <c r="L3179" s="65" t="s">
        <v>28</v>
      </c>
      <c r="N3179" s="64" t="s">
        <v>18</v>
      </c>
      <c r="O3179" s="66"/>
      <c r="P3179" s="66"/>
      <c r="T3179" s="66"/>
      <c r="U3179" s="65" t="s">
        <v>9559</v>
      </c>
      <c r="V3179" s="65" t="s">
        <v>14385</v>
      </c>
      <c r="W3179" s="66"/>
      <c r="Y3179" s="66"/>
      <c r="Z3179" s="66"/>
      <c r="AA3179" s="65" t="s">
        <v>14382</v>
      </c>
      <c r="AQ3179" s="64">
        <v>108</v>
      </c>
      <c r="AU3179" s="66"/>
      <c r="AV3179" s="66"/>
      <c r="AW3179" s="66"/>
      <c r="AX3179" s="66"/>
      <c r="AY3179" s="67" t="s">
        <v>17576</v>
      </c>
      <c r="BE3179" s="66"/>
    </row>
    <row r="3180" spans="1:58">
      <c r="A3180" s="9" t="str">
        <f t="shared" si="153"/>
        <v>2026-01</v>
      </c>
      <c r="B3180" s="9" t="str">
        <f>_xlfn.XLOOKUP(I3180,过机服务商重量差!A:A,过机服务商重量差!G:G)</f>
        <v>小旋风</v>
      </c>
      <c r="C3180" s="9" t="str">
        <f>IF(N3180="FBA","主营产品",IF(N3180="专线","专线",LOOKUP(1,0/((G3180&gt;=提成标准!D:D)*(G3180&lt;提成标准!E:E)),提成标准!C:C)))</f>
        <v>快递大货</v>
      </c>
      <c r="D3180" s="9">
        <f t="shared" si="154"/>
        <v>36</v>
      </c>
      <c r="E3180" s="9">
        <f>_xlfn.XLOOKUP(C3180,提成标准!C:C,提成标准!H:H,"")</f>
        <v>0.1</v>
      </c>
      <c r="F3180" s="9">
        <f t="shared" si="155"/>
        <v>3.6</v>
      </c>
      <c r="G3180" s="9">
        <f>_xlfn.XLOOKUP(I3180,过机服务商重量差!A:A,过机服务商重量差!L:L)</f>
        <v>36</v>
      </c>
      <c r="H3180" s="9" t="str">
        <f ca="1">IFERROR(LOOKUP(1,0/((B3180=名单!B:B)*(VALUE(AY3180)&gt;=名单!E:E)*(VALUE(AY3180)&lt;=名单!G:G)*(AA3180="正常走货")),名单!H:H),"否")</f>
        <v>否</v>
      </c>
      <c r="I3180" s="64" t="s">
        <v>9560</v>
      </c>
      <c r="J3180" s="64" t="s">
        <v>9562</v>
      </c>
      <c r="L3180" s="65" t="s">
        <v>453</v>
      </c>
      <c r="N3180" s="64" t="s">
        <v>18</v>
      </c>
      <c r="O3180" s="66"/>
      <c r="P3180" s="66"/>
      <c r="T3180" s="66"/>
      <c r="U3180" s="65" t="s">
        <v>664</v>
      </c>
      <c r="V3180" s="65" t="s">
        <v>14410</v>
      </c>
      <c r="W3180" s="66"/>
      <c r="Y3180" s="66"/>
      <c r="Z3180" s="66"/>
      <c r="AA3180" s="65" t="s">
        <v>14382</v>
      </c>
      <c r="AQ3180" s="64">
        <v>7.19999999999999</v>
      </c>
      <c r="AU3180" s="66"/>
      <c r="AV3180" s="66"/>
      <c r="AX3180" s="66"/>
      <c r="AY3180" s="67" t="s">
        <v>17577</v>
      </c>
      <c r="BE3180" s="66"/>
    </row>
    <row r="3181" spans="1:58">
      <c r="A3181" s="9" t="str">
        <f t="shared" si="153"/>
        <v>2026-01</v>
      </c>
      <c r="B3181" s="9" t="str">
        <f>_xlfn.XLOOKUP(I3181,过机服务商重量差!A:A,过机服务商重量差!G:G)</f>
        <v>玉麒麟</v>
      </c>
      <c r="C3181" s="9" t="str">
        <f>IF(N3181="FBA","主营产品",IF(N3181="专线","专线",LOOKUP(1,0/((G3181&gt;=提成标准!D:D)*(G3181&lt;提成标准!E:E)),提成标准!C:C)))</f>
        <v>快递小货</v>
      </c>
      <c r="D3181" s="9">
        <f t="shared" si="154"/>
        <v>1</v>
      </c>
      <c r="E3181" s="9">
        <f>_xlfn.XLOOKUP(C3181,提成标准!C:C,提成标准!H:H,"")</f>
        <v>2</v>
      </c>
      <c r="F3181" s="9">
        <f t="shared" si="155"/>
        <v>2</v>
      </c>
      <c r="G3181" s="9">
        <f>_xlfn.XLOOKUP(I3181,过机服务商重量差!A:A,过机服务商重量差!L:L)</f>
        <v>9.5</v>
      </c>
      <c r="H3181" s="9" t="str">
        <f ca="1">IFERROR(LOOKUP(1,0/((B3181=名单!B:B)*(VALUE(AY3181)&gt;=名单!E:E)*(VALUE(AY3181)&lt;=名单!G:G)*(AA3181="正常走货")),名单!H:H),"否")</f>
        <v>否</v>
      </c>
      <c r="I3181" s="64" t="s">
        <v>9563</v>
      </c>
      <c r="J3181" s="64" t="s">
        <v>9565</v>
      </c>
      <c r="L3181" s="65" t="s">
        <v>17</v>
      </c>
      <c r="N3181" s="65" t="s">
        <v>18</v>
      </c>
      <c r="O3181" s="66"/>
      <c r="P3181" s="66"/>
      <c r="T3181" s="66"/>
      <c r="U3181" s="65" t="s">
        <v>99</v>
      </c>
      <c r="V3181" s="65" t="s">
        <v>14413</v>
      </c>
      <c r="W3181" s="66"/>
      <c r="Y3181" s="66"/>
      <c r="Z3181" s="66"/>
      <c r="AA3181" s="65" t="s">
        <v>14382</v>
      </c>
      <c r="AQ3181" s="64">
        <v>99</v>
      </c>
      <c r="AU3181" s="66"/>
      <c r="AV3181" s="66"/>
      <c r="AW3181" s="66"/>
      <c r="AX3181" s="66"/>
      <c r="AY3181" s="67" t="s">
        <v>17578</v>
      </c>
      <c r="BE3181" s="66"/>
    </row>
    <row r="3182" spans="1:58">
      <c r="A3182" s="9" t="str">
        <f t="shared" si="153"/>
        <v>2026-01</v>
      </c>
      <c r="B3182" s="9" t="str">
        <f>_xlfn.XLOOKUP(I3182,过机服务商重量差!A:A,过机服务商重量差!G:G)</f>
        <v>小旋风</v>
      </c>
      <c r="C3182" s="9" t="str">
        <f>IF(N3182="FBA","主营产品",IF(N3182="专线","专线",LOOKUP(1,0/((G3182&gt;=提成标准!D:D)*(G3182&lt;提成标准!E:E)),提成标准!C:C)))</f>
        <v>快递大货</v>
      </c>
      <c r="D3182" s="9">
        <f t="shared" si="154"/>
        <v>149</v>
      </c>
      <c r="E3182" s="9">
        <f>_xlfn.XLOOKUP(C3182,提成标准!C:C,提成标准!H:H,"")</f>
        <v>0.1</v>
      </c>
      <c r="F3182" s="9">
        <f t="shared" si="155"/>
        <v>14.9</v>
      </c>
      <c r="G3182" s="9">
        <f>_xlfn.XLOOKUP(I3182,过机服务商重量差!A:A,过机服务商重量差!L:L)</f>
        <v>149</v>
      </c>
      <c r="H3182" s="9" t="str">
        <f ca="1">IFERROR(LOOKUP(1,0/((B3182=名单!B:B)*(VALUE(AY3182)&gt;=名单!E:E)*(VALUE(AY3182)&lt;=名单!G:G)*(AA3182="正常走货")),名单!H:H),"否")</f>
        <v>否</v>
      </c>
      <c r="I3182" s="64" t="s">
        <v>9566</v>
      </c>
      <c r="J3182" s="64" t="s">
        <v>9568</v>
      </c>
      <c r="L3182" s="65" t="s">
        <v>397</v>
      </c>
      <c r="N3182" s="64" t="s">
        <v>18</v>
      </c>
      <c r="O3182" s="66"/>
      <c r="P3182" s="66"/>
      <c r="T3182" s="66"/>
      <c r="U3182" s="65" t="s">
        <v>232</v>
      </c>
      <c r="V3182" s="65" t="s">
        <v>14389</v>
      </c>
      <c r="W3182" s="66"/>
      <c r="Y3182" s="66"/>
      <c r="Z3182" s="66"/>
      <c r="AA3182" s="65" t="s">
        <v>14382</v>
      </c>
      <c r="AQ3182" s="64">
        <v>-34</v>
      </c>
      <c r="AU3182" s="66"/>
      <c r="AV3182" s="66"/>
      <c r="AX3182" s="66"/>
      <c r="AY3182" s="67" t="s">
        <v>17579</v>
      </c>
      <c r="BE3182" s="66"/>
    </row>
    <row r="3183" spans="1:58">
      <c r="A3183" s="9" t="str">
        <f t="shared" si="153"/>
        <v>2026-01</v>
      </c>
      <c r="B3183" s="9" t="str">
        <f>_xlfn.XLOOKUP(I3183,过机服务商重量差!A:A,过机服务商重量差!G:G)</f>
        <v>风清扬</v>
      </c>
      <c r="C3183" s="9" t="str">
        <f>IF(N3183="FBA","主营产品",IF(N3183="专线","专线",LOOKUP(1,0/((G3183&gt;=提成标准!D:D)*(G3183&lt;提成标准!E:E)),提成标准!C:C)))</f>
        <v>快递大货</v>
      </c>
      <c r="D3183" s="9">
        <f t="shared" si="154"/>
        <v>508</v>
      </c>
      <c r="E3183" s="9">
        <f>_xlfn.XLOOKUP(C3183,提成标准!C:C,提成标准!H:H,"")</f>
        <v>0.1</v>
      </c>
      <c r="F3183" s="9">
        <f t="shared" si="155"/>
        <v>50.8</v>
      </c>
      <c r="G3183" s="9">
        <f>_xlfn.XLOOKUP(I3183,过机服务商重量差!A:A,过机服务商重量差!L:L)</f>
        <v>508</v>
      </c>
      <c r="H3183" s="9" t="str">
        <f ca="1">IFERROR(LOOKUP(1,0/((B3183=名单!B:B)*(VALUE(AY3183)&gt;=名单!E:E)*(VALUE(AY3183)&lt;=名单!G:G)*(AA3183="正常走货")),名单!H:H),"否")</f>
        <v>否</v>
      </c>
      <c r="I3183" s="64" t="s">
        <v>9569</v>
      </c>
      <c r="J3183" s="64" t="s">
        <v>9571</v>
      </c>
      <c r="L3183" s="65" t="s">
        <v>880</v>
      </c>
      <c r="N3183" s="64" t="s">
        <v>18</v>
      </c>
      <c r="O3183" s="66"/>
      <c r="P3183" s="66"/>
      <c r="T3183" s="66"/>
      <c r="U3183" s="65" t="s">
        <v>232</v>
      </c>
      <c r="V3183" s="65" t="s">
        <v>14389</v>
      </c>
      <c r="W3183" s="66"/>
      <c r="Y3183" s="66"/>
      <c r="Z3183" s="66"/>
      <c r="AA3183" s="65" t="s">
        <v>14382</v>
      </c>
      <c r="AQ3183" s="64">
        <v>1505</v>
      </c>
      <c r="AU3183" s="66"/>
      <c r="AV3183" s="66"/>
      <c r="AW3183" s="66"/>
      <c r="AX3183" s="66"/>
      <c r="AY3183" s="67" t="s">
        <v>17580</v>
      </c>
      <c r="BE3183" s="66"/>
    </row>
    <row r="3184" spans="1:58">
      <c r="A3184" s="9" t="str">
        <f t="shared" si="153"/>
        <v>2026-01</v>
      </c>
      <c r="B3184" s="9" t="str">
        <f>_xlfn.XLOOKUP(I3184,过机服务商重量差!A:A,过机服务商重量差!G:G)</f>
        <v/>
      </c>
      <c r="C3184" s="9" t="str">
        <f>IF(N3184="FBA","主营产品",IF(N3184="专线","专线",LOOKUP(1,0/((G3184&gt;=提成标准!D:D)*(G3184&lt;提成标准!E:E)),提成标准!C:C)))</f>
        <v>快递大货</v>
      </c>
      <c r="D3184" s="9">
        <f t="shared" si="154"/>
        <v>420</v>
      </c>
      <c r="E3184" s="9">
        <f>_xlfn.XLOOKUP(C3184,提成标准!C:C,提成标准!H:H,"")</f>
        <v>0.1</v>
      </c>
      <c r="F3184" s="9">
        <f t="shared" si="155"/>
        <v>42</v>
      </c>
      <c r="G3184" s="9">
        <f>_xlfn.XLOOKUP(I3184,过机服务商重量差!A:A,过机服务商重量差!L:L)</f>
        <v>420</v>
      </c>
      <c r="H3184" s="9" t="str">
        <f ca="1">IFERROR(LOOKUP(1,0/((B3184=名单!B:B)*(VALUE(AY3184)&gt;=名单!E:E)*(VALUE(AY3184)&lt;=名单!G:G)*(AA3184="正常走货")),名单!H:H),"否")</f>
        <v>否</v>
      </c>
      <c r="I3184" s="64" t="s">
        <v>9572</v>
      </c>
      <c r="J3184" s="64" t="s">
        <v>36</v>
      </c>
      <c r="L3184" s="65" t="s">
        <v>302</v>
      </c>
      <c r="N3184" s="64" t="s">
        <v>18</v>
      </c>
      <c r="O3184" s="66"/>
      <c r="P3184" s="66"/>
      <c r="T3184" s="66"/>
      <c r="U3184" s="65" t="s">
        <v>86</v>
      </c>
      <c r="V3184" s="65" t="s">
        <v>14381</v>
      </c>
      <c r="W3184" s="66"/>
      <c r="Y3184" s="66"/>
      <c r="Z3184" s="66"/>
      <c r="AA3184" s="65" t="s">
        <v>14382</v>
      </c>
      <c r="AB3184" s="66"/>
      <c r="AQ3184" s="64">
        <v>-934.5</v>
      </c>
      <c r="AV3184" s="66"/>
      <c r="AX3184" s="66"/>
      <c r="AY3184" s="67" t="s">
        <v>17581</v>
      </c>
      <c r="BE3184" s="66"/>
    </row>
    <row r="3185" spans="1:58">
      <c r="A3185" s="9" t="str">
        <f t="shared" si="153"/>
        <v>2026-01</v>
      </c>
      <c r="B3185" s="9" t="str">
        <f>_xlfn.XLOOKUP(I3185,过机服务商重量差!A:A,过机服务商重量差!G:G)</f>
        <v>玉麒麟</v>
      </c>
      <c r="C3185" s="9" t="str">
        <f>IF(N3185="FBA","主营产品",IF(N3185="专线","专线",LOOKUP(1,0/((G3185&gt;=提成标准!D:D)*(G3185&lt;提成标准!E:E)),提成标准!C:C)))</f>
        <v>快递大货</v>
      </c>
      <c r="D3185" s="9">
        <f t="shared" si="154"/>
        <v>39</v>
      </c>
      <c r="E3185" s="9">
        <f>_xlfn.XLOOKUP(C3185,提成标准!C:C,提成标准!H:H,"")</f>
        <v>0.1</v>
      </c>
      <c r="F3185" s="9">
        <f t="shared" si="155"/>
        <v>3.9</v>
      </c>
      <c r="G3185" s="9">
        <f>_xlfn.XLOOKUP(I3185,过机服务商重量差!A:A,过机服务商重量差!L:L)</f>
        <v>39</v>
      </c>
      <c r="H3185" s="9" t="str">
        <f ca="1">IFERROR(LOOKUP(1,0/((B3185=名单!B:B)*(VALUE(AY3185)&gt;=名单!E:E)*(VALUE(AY3185)&lt;=名单!G:G)*(AA3185="正常走货")),名单!H:H),"否")</f>
        <v>否</v>
      </c>
      <c r="I3185" s="64" t="s">
        <v>9574</v>
      </c>
      <c r="J3185" s="64" t="s">
        <v>9576</v>
      </c>
      <c r="L3185" s="65" t="s">
        <v>24</v>
      </c>
      <c r="N3185" s="64" t="s">
        <v>18</v>
      </c>
      <c r="O3185" s="66"/>
      <c r="P3185" s="66"/>
      <c r="T3185" s="66"/>
      <c r="U3185" s="65" t="s">
        <v>1262</v>
      </c>
      <c r="V3185" s="65" t="s">
        <v>14385</v>
      </c>
      <c r="W3185" s="66"/>
      <c r="Y3185" s="66"/>
      <c r="Z3185" s="66"/>
      <c r="AA3185" s="65" t="s">
        <v>14382</v>
      </c>
      <c r="AQ3185" s="64">
        <v>149.3</v>
      </c>
      <c r="AU3185" s="66"/>
      <c r="AV3185" s="66"/>
      <c r="AW3185" s="66"/>
      <c r="AX3185" s="66"/>
      <c r="AY3185" s="67" t="s">
        <v>17582</v>
      </c>
      <c r="BC3185" s="66"/>
      <c r="BE3185" s="66"/>
    </row>
    <row r="3186" spans="1:58">
      <c r="A3186" s="9" t="str">
        <f t="shared" si="153"/>
        <v>2026-01</v>
      </c>
      <c r="B3186" s="18" t="str">
        <f>_xlfn.XLOOKUP(I3186,过机服务商重量差!A:A,过机服务商重量差!G:G)</f>
        <v>玉麒麟</v>
      </c>
      <c r="C3186" s="9" t="str">
        <f>IF(N3186="FBA","主营产品",IF(N3186="专线","专线",LOOKUP(1,0/((G3186&gt;=提成标准!D:D)*(G3186&lt;提成标准!E:E)),提成标准!C:C)))</f>
        <v>快递大货</v>
      </c>
      <c r="D3186" s="9">
        <f t="shared" si="154"/>
        <v>26</v>
      </c>
      <c r="E3186" s="9">
        <f>_xlfn.XLOOKUP(C3186,提成标准!C:C,提成标准!H:H,"")</f>
        <v>0.1</v>
      </c>
      <c r="F3186" s="9">
        <f t="shared" si="155"/>
        <v>2.6</v>
      </c>
      <c r="G3186" s="9">
        <f>_xlfn.XLOOKUP(I3186,过机服务商重量差!A:A,过机服务商重量差!L:L)</f>
        <v>26</v>
      </c>
      <c r="H3186" s="9" t="str">
        <f ca="1">IFERROR(LOOKUP(1,0/((B3186=名单!B:B)*(VALUE(AY3186)&gt;=名单!E:E)*(VALUE(AY3186)&lt;=名单!G:G)*(AA3186="正常走货")),名单!H:H),"否")</f>
        <v>否</v>
      </c>
      <c r="I3186" s="64" t="s">
        <v>9577</v>
      </c>
      <c r="J3186" s="64" t="s">
        <v>9579</v>
      </c>
      <c r="L3186" s="65" t="s">
        <v>24</v>
      </c>
      <c r="N3186" s="64" t="s">
        <v>18</v>
      </c>
      <c r="O3186" s="66"/>
      <c r="P3186" s="66"/>
      <c r="T3186" s="66"/>
      <c r="U3186" s="65" t="s">
        <v>1262</v>
      </c>
      <c r="V3186" s="65" t="s">
        <v>14385</v>
      </c>
      <c r="W3186" s="66"/>
      <c r="Y3186" s="66"/>
      <c r="Z3186" s="66"/>
      <c r="AA3186" s="65" t="s">
        <v>14382</v>
      </c>
      <c r="AQ3186" s="64">
        <v>93.4000000000001</v>
      </c>
      <c r="AV3186" s="66"/>
      <c r="AW3186" s="66"/>
      <c r="AX3186" s="66"/>
      <c r="AY3186" s="67" t="s">
        <v>17583</v>
      </c>
      <c r="BE3186" s="66"/>
    </row>
    <row r="3187" spans="1:58">
      <c r="A3187" s="9" t="str">
        <f t="shared" si="153"/>
        <v>2026-01</v>
      </c>
      <c r="B3187" s="9" t="str">
        <f>_xlfn.XLOOKUP(I3187,过机服务商重量差!A:A,过机服务商重量差!G:G)</f>
        <v>玉麒麟</v>
      </c>
      <c r="C3187" s="9" t="str">
        <f>IF(N3187="FBA","主营产品",IF(N3187="专线","专线",LOOKUP(1,0/((G3187&gt;=提成标准!D:D)*(G3187&lt;提成标准!E:E)),提成标准!C:C)))</f>
        <v>快递大货</v>
      </c>
      <c r="D3187" s="9">
        <f t="shared" si="154"/>
        <v>34</v>
      </c>
      <c r="E3187" s="9">
        <f>_xlfn.XLOOKUP(C3187,提成标准!C:C,提成标准!H:H,"")</f>
        <v>0.1</v>
      </c>
      <c r="F3187" s="9">
        <f t="shared" si="155"/>
        <v>3.4</v>
      </c>
      <c r="G3187" s="9">
        <f>_xlfn.XLOOKUP(I3187,过机服务商重量差!A:A,过机服务商重量差!L:L)</f>
        <v>34</v>
      </c>
      <c r="H3187" s="9" t="str">
        <f ca="1">IFERROR(LOOKUP(1,0/((B3187=名单!B:B)*(VALUE(AY3187)&gt;=名单!E:E)*(VALUE(AY3187)&lt;=名单!G:G)*(AA3187="正常走货")),名单!H:H),"否")</f>
        <v>否</v>
      </c>
      <c r="I3187" s="64" t="s">
        <v>9580</v>
      </c>
      <c r="J3187" s="64" t="s">
        <v>9582</v>
      </c>
      <c r="L3187" s="65" t="s">
        <v>24</v>
      </c>
      <c r="N3187" s="64" t="s">
        <v>18</v>
      </c>
      <c r="O3187" s="66"/>
      <c r="P3187" s="66"/>
      <c r="T3187" s="66"/>
      <c r="U3187" s="65" t="s">
        <v>1262</v>
      </c>
      <c r="V3187" s="65" t="s">
        <v>14385</v>
      </c>
      <c r="W3187" s="66"/>
      <c r="Y3187" s="66"/>
      <c r="Z3187" s="66"/>
      <c r="AA3187" s="65" t="s">
        <v>14382</v>
      </c>
      <c r="AQ3187" s="64">
        <v>127.8</v>
      </c>
      <c r="AU3187" s="66"/>
      <c r="AV3187" s="66"/>
      <c r="AW3187" s="66"/>
      <c r="AX3187" s="66"/>
      <c r="AY3187" s="67" t="s">
        <v>17584</v>
      </c>
      <c r="BE3187" s="66"/>
    </row>
    <row r="3188" spans="1:58">
      <c r="A3188" s="9" t="str">
        <f t="shared" si="153"/>
        <v>2026-01</v>
      </c>
      <c r="B3188" s="9" t="str">
        <f>_xlfn.XLOOKUP(I3188,过机服务商重量差!A:A,过机服务商重量差!G:G)</f>
        <v>玉麒麟</v>
      </c>
      <c r="C3188" s="9" t="str">
        <f>IF(N3188="FBA","主营产品",IF(N3188="专线","专线",LOOKUP(1,0/((G3188&gt;=提成标准!D:D)*(G3188&lt;提成标准!E:E)),提成标准!C:C)))</f>
        <v>快递小货</v>
      </c>
      <c r="D3188" s="9">
        <f t="shared" si="154"/>
        <v>1</v>
      </c>
      <c r="E3188" s="9">
        <f>_xlfn.XLOOKUP(C3188,提成标准!C:C,提成标准!H:H,"")</f>
        <v>2</v>
      </c>
      <c r="F3188" s="9">
        <f t="shared" si="155"/>
        <v>2</v>
      </c>
      <c r="G3188" s="9">
        <f>_xlfn.XLOOKUP(I3188,过机服务商重量差!A:A,过机服务商重量差!L:L)</f>
        <v>14</v>
      </c>
      <c r="H3188" s="9" t="str">
        <f ca="1">IFERROR(LOOKUP(1,0/((B3188=名单!B:B)*(VALUE(AY3188)&gt;=名单!E:E)*(VALUE(AY3188)&lt;=名单!G:G)*(AA3188="正常走货")),名单!H:H),"否")</f>
        <v>否</v>
      </c>
      <c r="I3188" s="64" t="s">
        <v>9583</v>
      </c>
      <c r="J3188" s="64" t="s">
        <v>9585</v>
      </c>
      <c r="L3188" s="64" t="s">
        <v>17</v>
      </c>
      <c r="N3188" s="64" t="s">
        <v>18</v>
      </c>
      <c r="O3188" s="66"/>
      <c r="P3188" s="66"/>
      <c r="T3188" s="66"/>
      <c r="U3188" s="65" t="s">
        <v>1262</v>
      </c>
      <c r="V3188" s="65" t="s">
        <v>14385</v>
      </c>
      <c r="W3188" s="66"/>
      <c r="Y3188" s="66"/>
      <c r="Z3188" s="66"/>
      <c r="AA3188" s="65" t="s">
        <v>14382</v>
      </c>
      <c r="AQ3188" s="64">
        <v>110.06</v>
      </c>
      <c r="AU3188" s="66"/>
      <c r="AV3188" s="66"/>
      <c r="AX3188" s="66"/>
      <c r="AY3188" s="67" t="s">
        <v>17585</v>
      </c>
      <c r="BE3188" s="66"/>
      <c r="BF3188" s="66"/>
    </row>
    <row r="3189" spans="1:58">
      <c r="A3189" s="9" t="str">
        <f t="shared" si="153"/>
        <v>2026-01</v>
      </c>
      <c r="B3189" s="9" t="str">
        <f>_xlfn.XLOOKUP(I3189,过机服务商重量差!A:A,过机服务商重量差!G:G)</f>
        <v>玉麒麟</v>
      </c>
      <c r="C3189" s="9" t="str">
        <f>IF(N3189="FBA","主营产品",IF(N3189="专线","专线",LOOKUP(1,0/((G3189&gt;=提成标准!D:D)*(G3189&lt;提成标准!E:E)),提成标准!C:C)))</f>
        <v>快递大货</v>
      </c>
      <c r="D3189" s="9">
        <f t="shared" si="154"/>
        <v>21</v>
      </c>
      <c r="E3189" s="9">
        <f>_xlfn.XLOOKUP(C3189,提成标准!C:C,提成标准!H:H,"")</f>
        <v>0.1</v>
      </c>
      <c r="F3189" s="9">
        <f t="shared" si="155"/>
        <v>2.1</v>
      </c>
      <c r="G3189" s="9">
        <f>_xlfn.XLOOKUP(I3189,过机服务商重量差!A:A,过机服务商重量差!L:L)</f>
        <v>21</v>
      </c>
      <c r="H3189" s="9" t="str">
        <f ca="1">IFERROR(LOOKUP(1,0/((B3189=名单!B:B)*(VALUE(AY3189)&gt;=名单!E:E)*(VALUE(AY3189)&lt;=名单!G:G)*(AA3189="正常走货")),名单!H:H),"否")</f>
        <v>否</v>
      </c>
      <c r="I3189" s="64" t="s">
        <v>9586</v>
      </c>
      <c r="J3189" s="64" t="s">
        <v>9588</v>
      </c>
      <c r="L3189" s="65" t="s">
        <v>17</v>
      </c>
      <c r="N3189" s="64" t="s">
        <v>18</v>
      </c>
      <c r="O3189" s="66"/>
      <c r="P3189" s="66"/>
      <c r="T3189" s="66"/>
      <c r="U3189" s="65" t="s">
        <v>191</v>
      </c>
      <c r="V3189" s="65" t="s">
        <v>14413</v>
      </c>
      <c r="W3189" s="66"/>
      <c r="Y3189" s="66"/>
      <c r="Z3189" s="66"/>
      <c r="AA3189" s="65" t="s">
        <v>14382</v>
      </c>
      <c r="AQ3189" s="64">
        <v>284.9</v>
      </c>
      <c r="AU3189" s="66"/>
      <c r="AV3189" s="66"/>
      <c r="AW3189" s="66"/>
      <c r="AX3189" s="66"/>
      <c r="AY3189" s="67" t="s">
        <v>17586</v>
      </c>
      <c r="BE3189" s="66"/>
    </row>
    <row r="3190" spans="1:58">
      <c r="A3190" s="9" t="str">
        <f t="shared" si="153"/>
        <v>2026-01</v>
      </c>
      <c r="B3190" s="9" t="str">
        <f>_xlfn.XLOOKUP(I3190,过机服务商重量差!A:A,过机服务商重量差!G:G)</f>
        <v>帅时莹</v>
      </c>
      <c r="C3190" s="9" t="str">
        <f>IF(N3190="FBA","主营产品",IF(N3190="专线","专线",LOOKUP(1,0/((G3190&gt;=提成标准!D:D)*(G3190&lt;提成标准!E:E)),提成标准!C:C)))</f>
        <v>快递大货</v>
      </c>
      <c r="D3190" s="9">
        <f t="shared" si="154"/>
        <v>106</v>
      </c>
      <c r="E3190" s="9">
        <f>_xlfn.XLOOKUP(C3190,提成标准!C:C,提成标准!H:H,"")</f>
        <v>0.1</v>
      </c>
      <c r="F3190" s="9">
        <f t="shared" si="155"/>
        <v>10.6</v>
      </c>
      <c r="G3190" s="9">
        <f>_xlfn.XLOOKUP(I3190,过机服务商重量差!A:A,过机服务商重量差!L:L)</f>
        <v>106</v>
      </c>
      <c r="H3190" s="9" t="str">
        <f ca="1">IFERROR(LOOKUP(1,0/((B3190=名单!B:B)*(VALUE(AY3190)&gt;=名单!E:E)*(VALUE(AY3190)&lt;=名单!G:G)*(AA3190="正常走货")),名单!H:H),"否")</f>
        <v>否</v>
      </c>
      <c r="I3190" s="64" t="s">
        <v>9589</v>
      </c>
      <c r="J3190" s="64" t="s">
        <v>36</v>
      </c>
      <c r="L3190" s="65" t="s">
        <v>140</v>
      </c>
      <c r="N3190" s="64" t="s">
        <v>18</v>
      </c>
      <c r="O3190" s="66"/>
      <c r="P3190" s="66"/>
      <c r="T3190" s="66"/>
      <c r="U3190" s="65" t="s">
        <v>191</v>
      </c>
      <c r="V3190" s="65" t="s">
        <v>14413</v>
      </c>
      <c r="W3190" s="66"/>
      <c r="Y3190" s="66"/>
      <c r="Z3190" s="66"/>
      <c r="AA3190" s="65" t="s">
        <v>14437</v>
      </c>
      <c r="AQ3190" s="64">
        <v>0</v>
      </c>
      <c r="AV3190" s="66"/>
      <c r="AW3190" s="66"/>
      <c r="AX3190" s="66"/>
      <c r="AY3190" s="67" t="s">
        <v>17587</v>
      </c>
      <c r="BE3190" s="66"/>
      <c r="BF3190" s="66"/>
    </row>
    <row r="3191" spans="1:58">
      <c r="A3191" s="9" t="str">
        <f t="shared" si="153"/>
        <v>2026-01</v>
      </c>
      <c r="B3191" s="9" t="str">
        <f>_xlfn.XLOOKUP(I3191,过机服务商重量差!A:A,过机服务商重量差!G:G)</f>
        <v>帅时莹</v>
      </c>
      <c r="C3191" s="9" t="str">
        <f>IF(N3191="FBA","主营产品",IF(N3191="专线","专线",LOOKUP(1,0/((G3191&gt;=提成标准!D:D)*(G3191&lt;提成标准!E:E)),提成标准!C:C)))</f>
        <v>快递小货</v>
      </c>
      <c r="D3191" s="9">
        <f t="shared" si="154"/>
        <v>1</v>
      </c>
      <c r="E3191" s="9">
        <f>_xlfn.XLOOKUP(C3191,提成标准!C:C,提成标准!H:H,"")</f>
        <v>2</v>
      </c>
      <c r="F3191" s="9">
        <f t="shared" si="155"/>
        <v>2</v>
      </c>
      <c r="G3191" s="9">
        <f>_xlfn.XLOOKUP(I3191,过机服务商重量差!A:A,过机服务商重量差!L:L)</f>
        <v>12</v>
      </c>
      <c r="H3191" s="9" t="str">
        <f ca="1">IFERROR(LOOKUP(1,0/((B3191=名单!B:B)*(VALUE(AY3191)&gt;=名单!E:E)*(VALUE(AY3191)&lt;=名单!G:G)*(AA3191="正常走货")),名单!H:H),"否")</f>
        <v>否</v>
      </c>
      <c r="I3191" s="64" t="s">
        <v>9591</v>
      </c>
      <c r="J3191" s="64" t="s">
        <v>9593</v>
      </c>
      <c r="L3191" s="65" t="s">
        <v>140</v>
      </c>
      <c r="N3191" s="64" t="s">
        <v>18</v>
      </c>
      <c r="O3191" s="66"/>
      <c r="P3191" s="66"/>
      <c r="T3191" s="66"/>
      <c r="U3191" s="65" t="s">
        <v>191</v>
      </c>
      <c r="V3191" s="65" t="s">
        <v>14413</v>
      </c>
      <c r="W3191" s="66"/>
      <c r="Y3191" s="66"/>
      <c r="Z3191" s="66"/>
      <c r="AA3191" s="65" t="s">
        <v>14382</v>
      </c>
      <c r="AQ3191" s="64">
        <v>252.27</v>
      </c>
      <c r="AU3191" s="66"/>
      <c r="AV3191" s="66"/>
      <c r="AW3191" s="66"/>
      <c r="AX3191" s="66"/>
      <c r="AY3191" s="67" t="s">
        <v>17588</v>
      </c>
      <c r="BE3191" s="66"/>
    </row>
    <row r="3192" spans="1:58">
      <c r="A3192" s="9" t="str">
        <f t="shared" si="153"/>
        <v>2026-01</v>
      </c>
      <c r="B3192" s="9" t="str">
        <f>_xlfn.XLOOKUP(I3192,过机服务商重量差!A:A,过机服务商重量差!G:G)</f>
        <v>玉麒麟</v>
      </c>
      <c r="C3192" s="9" t="str">
        <f>IF(N3192="FBA","主营产品",IF(N3192="专线","专线",LOOKUP(1,0/((G3192&gt;=提成标准!D:D)*(G3192&lt;提成标准!E:E)),提成标准!C:C)))</f>
        <v>快递大货</v>
      </c>
      <c r="D3192" s="9">
        <f t="shared" si="154"/>
        <v>22</v>
      </c>
      <c r="E3192" s="9">
        <f>_xlfn.XLOOKUP(C3192,提成标准!C:C,提成标准!H:H,"")</f>
        <v>0.1</v>
      </c>
      <c r="F3192" s="9">
        <f t="shared" si="155"/>
        <v>2.2</v>
      </c>
      <c r="G3192" s="9">
        <f>_xlfn.XLOOKUP(I3192,过机服务商重量差!A:A,过机服务商重量差!L:L)</f>
        <v>22</v>
      </c>
      <c r="H3192" s="9" t="str">
        <f ca="1">IFERROR(LOOKUP(1,0/((B3192=名单!B:B)*(VALUE(AY3192)&gt;=名单!E:E)*(VALUE(AY3192)&lt;=名单!G:G)*(AA3192="正常走货")),名单!H:H),"否")</f>
        <v>否</v>
      </c>
      <c r="I3192" s="64" t="s">
        <v>9594</v>
      </c>
      <c r="J3192" s="64" t="s">
        <v>9596</v>
      </c>
      <c r="L3192" s="65" t="s">
        <v>17</v>
      </c>
      <c r="N3192" s="64" t="s">
        <v>18</v>
      </c>
      <c r="O3192" s="66"/>
      <c r="P3192" s="66"/>
      <c r="T3192" s="66"/>
      <c r="U3192" s="65" t="s">
        <v>199</v>
      </c>
      <c r="V3192" s="65" t="s">
        <v>14442</v>
      </c>
      <c r="W3192" s="66"/>
      <c r="Y3192" s="66"/>
      <c r="Z3192" s="66"/>
      <c r="AA3192" s="65" t="s">
        <v>14382</v>
      </c>
      <c r="AQ3192" s="64">
        <v>44</v>
      </c>
      <c r="AV3192" s="66"/>
      <c r="AX3192" s="66"/>
      <c r="AY3192" s="67" t="s">
        <v>17589</v>
      </c>
      <c r="BE3192" s="66"/>
    </row>
    <row r="3193" spans="1:58">
      <c r="A3193" s="9" t="str">
        <f t="shared" si="153"/>
        <v>2026-01</v>
      </c>
      <c r="B3193" s="9" t="str">
        <f>_xlfn.XLOOKUP(I3193,过机服务商重量差!A:A,过机服务商重量差!G:G)</f>
        <v>玉麒麟</v>
      </c>
      <c r="C3193" s="9" t="str">
        <f>IF(N3193="FBA","主营产品",IF(N3193="专线","专线",LOOKUP(1,0/((G3193&gt;=提成标准!D:D)*(G3193&lt;提成标准!E:E)),提成标准!C:C)))</f>
        <v>快递大货</v>
      </c>
      <c r="D3193" s="9">
        <f t="shared" si="154"/>
        <v>40</v>
      </c>
      <c r="E3193" s="9">
        <f>_xlfn.XLOOKUP(C3193,提成标准!C:C,提成标准!H:H,"")</f>
        <v>0.1</v>
      </c>
      <c r="F3193" s="9">
        <f t="shared" si="155"/>
        <v>4</v>
      </c>
      <c r="G3193" s="9">
        <f>_xlfn.XLOOKUP(I3193,过机服务商重量差!A:A,过机服务商重量差!L:L)</f>
        <v>40</v>
      </c>
      <c r="H3193" s="9" t="str">
        <f ca="1">IFERROR(LOOKUP(1,0/((B3193=名单!B:B)*(VALUE(AY3193)&gt;=名单!E:E)*(VALUE(AY3193)&lt;=名单!G:G)*(AA3193="正常走货")),名单!H:H),"否")</f>
        <v>否</v>
      </c>
      <c r="I3193" s="64" t="s">
        <v>9597</v>
      </c>
      <c r="J3193" s="64" t="s">
        <v>9599</v>
      </c>
      <c r="L3193" s="65" t="s">
        <v>17</v>
      </c>
      <c r="N3193" s="64" t="s">
        <v>18</v>
      </c>
      <c r="O3193" s="66"/>
      <c r="P3193" s="66"/>
      <c r="T3193" s="66"/>
      <c r="U3193" s="65" t="s">
        <v>99</v>
      </c>
      <c r="V3193" s="65" t="s">
        <v>14413</v>
      </c>
      <c r="W3193" s="66"/>
      <c r="Y3193" s="66"/>
      <c r="Z3193" s="66"/>
      <c r="AA3193" s="65" t="s">
        <v>14382</v>
      </c>
      <c r="AQ3193" s="64">
        <v>421.6</v>
      </c>
      <c r="AU3193" s="66"/>
      <c r="AV3193" s="66"/>
      <c r="AX3193" s="66"/>
      <c r="AY3193" s="67" t="s">
        <v>17590</v>
      </c>
      <c r="BE3193" s="66"/>
    </row>
    <row r="3194" spans="1:58">
      <c r="A3194" s="9" t="str">
        <f t="shared" si="153"/>
        <v>2026-01</v>
      </c>
      <c r="B3194" s="9" t="str">
        <f>_xlfn.XLOOKUP(I3194,过机服务商重量差!A:A,过机服务商重量差!G:G)</f>
        <v>玉麒麟</v>
      </c>
      <c r="C3194" s="9" t="str">
        <f>IF(N3194="FBA","主营产品",IF(N3194="专线","专线",LOOKUP(1,0/((G3194&gt;=提成标准!D:D)*(G3194&lt;提成标准!E:E)),提成标准!C:C)))</f>
        <v>快递大货</v>
      </c>
      <c r="D3194" s="9">
        <f t="shared" si="154"/>
        <v>75</v>
      </c>
      <c r="E3194" s="9">
        <f>_xlfn.XLOOKUP(C3194,提成标准!C:C,提成标准!H:H,"")</f>
        <v>0.1</v>
      </c>
      <c r="F3194" s="9">
        <f t="shared" si="155"/>
        <v>7.5</v>
      </c>
      <c r="G3194" s="9">
        <f>_xlfn.XLOOKUP(I3194,过机服务商重量差!A:A,过机服务商重量差!L:L)</f>
        <v>75</v>
      </c>
      <c r="H3194" s="9" t="str">
        <f ca="1">IFERROR(LOOKUP(1,0/((B3194=名单!B:B)*(VALUE(AY3194)&gt;=名单!E:E)*(VALUE(AY3194)&lt;=名单!G:G)*(AA3194="正常走货")),名单!H:H),"否")</f>
        <v>否</v>
      </c>
      <c r="I3194" s="64" t="s">
        <v>9600</v>
      </c>
      <c r="J3194" s="64" t="s">
        <v>9602</v>
      </c>
      <c r="L3194" s="65" t="s">
        <v>17</v>
      </c>
      <c r="N3194" s="64" t="s">
        <v>18</v>
      </c>
      <c r="O3194" s="66"/>
      <c r="P3194" s="66"/>
      <c r="T3194" s="66"/>
      <c r="U3194" s="65" t="s">
        <v>99</v>
      </c>
      <c r="V3194" s="65" t="s">
        <v>14413</v>
      </c>
      <c r="W3194" s="66"/>
      <c r="Y3194" s="66"/>
      <c r="Z3194" s="66"/>
      <c r="AA3194" s="65" t="s">
        <v>14382</v>
      </c>
      <c r="AQ3194" s="64">
        <v>779.1</v>
      </c>
      <c r="AV3194" s="66"/>
      <c r="AX3194" s="66"/>
      <c r="AY3194" s="67" t="s">
        <v>17591</v>
      </c>
      <c r="BE3194" s="66"/>
    </row>
    <row r="3195" spans="1:58">
      <c r="A3195" s="9" t="str">
        <f t="shared" ref="A3195:A3258" si="156">MID(AY3195,1,7)</f>
        <v>2026-01</v>
      </c>
      <c r="B3195" s="9" t="str">
        <f>_xlfn.XLOOKUP(I3195,过机服务商重量差!A:A,过机服务商重量差!G:G)</f>
        <v>玉麒麟</v>
      </c>
      <c r="C3195" s="9" t="str">
        <f>IF(N3195="FBA","主营产品",IF(N3195="专线","专线",LOOKUP(1,0/((G3195&gt;=提成标准!D:D)*(G3195&lt;提成标准!E:E)),提成标准!C:C)))</f>
        <v>快递大货</v>
      </c>
      <c r="D3195" s="9">
        <f t="shared" si="154"/>
        <v>75</v>
      </c>
      <c r="E3195" s="9">
        <f>_xlfn.XLOOKUP(C3195,提成标准!C:C,提成标准!H:H,"")</f>
        <v>0.1</v>
      </c>
      <c r="F3195" s="9">
        <f t="shared" si="155"/>
        <v>7.5</v>
      </c>
      <c r="G3195" s="9">
        <f>_xlfn.XLOOKUP(I3195,过机服务商重量差!A:A,过机服务商重量差!L:L)</f>
        <v>75</v>
      </c>
      <c r="H3195" s="9" t="str">
        <f ca="1">IFERROR(LOOKUP(1,0/((B3195=名单!B:B)*(VALUE(AY3195)&gt;=名单!E:E)*(VALUE(AY3195)&lt;=名单!G:G)*(AA3195="正常走货")),名单!H:H),"否")</f>
        <v>否</v>
      </c>
      <c r="I3195" s="64" t="s">
        <v>9603</v>
      </c>
      <c r="J3195" s="64" t="s">
        <v>9605</v>
      </c>
      <c r="L3195" s="65" t="s">
        <v>17</v>
      </c>
      <c r="N3195" s="64" t="s">
        <v>18</v>
      </c>
      <c r="O3195" s="66"/>
      <c r="P3195" s="66"/>
      <c r="T3195" s="66"/>
      <c r="U3195" s="65" t="s">
        <v>99</v>
      </c>
      <c r="V3195" s="65" t="s">
        <v>14413</v>
      </c>
      <c r="W3195" s="66"/>
      <c r="Y3195" s="66"/>
      <c r="Z3195" s="66"/>
      <c r="AA3195" s="65" t="s">
        <v>14382</v>
      </c>
      <c r="AQ3195" s="64">
        <v>779.1</v>
      </c>
      <c r="AV3195" s="66"/>
      <c r="AW3195" s="66"/>
      <c r="AX3195" s="66"/>
      <c r="AY3195" s="67" t="s">
        <v>17592</v>
      </c>
      <c r="BE3195" s="66"/>
    </row>
    <row r="3196" spans="1:58">
      <c r="A3196" s="9" t="str">
        <f t="shared" si="156"/>
        <v>2026-01</v>
      </c>
      <c r="B3196" s="9" t="str">
        <f>_xlfn.XLOOKUP(I3196,过机服务商重量差!A:A,过机服务商重量差!G:G)</f>
        <v>玉麒麟</v>
      </c>
      <c r="C3196" s="9" t="str">
        <f>IF(N3196="FBA","主营产品",IF(N3196="专线","专线",LOOKUP(1,0/((G3196&gt;=提成标准!D:D)*(G3196&lt;提成标准!E:E)),提成标准!C:C)))</f>
        <v>快递大货</v>
      </c>
      <c r="D3196" s="9">
        <f t="shared" si="154"/>
        <v>61</v>
      </c>
      <c r="E3196" s="9">
        <f>_xlfn.XLOOKUP(C3196,提成标准!C:C,提成标准!H:H,"")</f>
        <v>0.1</v>
      </c>
      <c r="F3196" s="9">
        <f t="shared" si="155"/>
        <v>6.1</v>
      </c>
      <c r="G3196" s="9">
        <f>_xlfn.XLOOKUP(I3196,过机服务商重量差!A:A,过机服务商重量差!L:L)</f>
        <v>61</v>
      </c>
      <c r="H3196" s="9" t="str">
        <f ca="1">IFERROR(LOOKUP(1,0/((B3196=名单!B:B)*(VALUE(AY3196)&gt;=名单!E:E)*(VALUE(AY3196)&lt;=名单!G:G)*(AA3196="正常走货")),名单!H:H),"否")</f>
        <v>否</v>
      </c>
      <c r="I3196" s="64" t="s">
        <v>9606</v>
      </c>
      <c r="J3196" s="64" t="s">
        <v>9608</v>
      </c>
      <c r="L3196" s="65" t="s">
        <v>17</v>
      </c>
      <c r="N3196" s="64" t="s">
        <v>18</v>
      </c>
      <c r="O3196" s="66"/>
      <c r="P3196" s="66"/>
      <c r="T3196" s="66"/>
      <c r="U3196" s="65" t="s">
        <v>99</v>
      </c>
      <c r="V3196" s="65" t="s">
        <v>14413</v>
      </c>
      <c r="W3196" s="66"/>
      <c r="Y3196" s="66"/>
      <c r="Z3196" s="66"/>
      <c r="AA3196" s="65" t="s">
        <v>14382</v>
      </c>
      <c r="AQ3196" s="64">
        <v>537.1</v>
      </c>
      <c r="AU3196" s="66"/>
      <c r="AV3196" s="66"/>
      <c r="AW3196" s="66"/>
      <c r="AX3196" s="66"/>
      <c r="AY3196" s="67" t="s">
        <v>17593</v>
      </c>
      <c r="BE3196" s="66"/>
    </row>
    <row r="3197" spans="1:58">
      <c r="A3197" s="9" t="str">
        <f t="shared" si="156"/>
        <v>2026-01</v>
      </c>
      <c r="B3197" s="9" t="str">
        <f>_xlfn.XLOOKUP(I3197,过机服务商重量差!A:A,过机服务商重量差!G:G)</f>
        <v>玉麒麟</v>
      </c>
      <c r="C3197" s="9" t="str">
        <f>IF(N3197="FBA","主营产品",IF(N3197="专线","专线",LOOKUP(1,0/((G3197&gt;=提成标准!D:D)*(G3197&lt;提成标准!E:E)),提成标准!C:C)))</f>
        <v>快递大货</v>
      </c>
      <c r="D3197" s="9">
        <f t="shared" ref="D3197:D3260" si="157">IF(C3197="快递小货",1,IF(C3197="主营产品",0,G3197))</f>
        <v>52</v>
      </c>
      <c r="E3197" s="9">
        <f>_xlfn.XLOOKUP(C3197,提成标准!C:C,提成标准!H:H,"")</f>
        <v>0.1</v>
      </c>
      <c r="F3197" s="9">
        <f t="shared" ref="F3197:F3260" si="158">D3197*E3197</f>
        <v>5.2</v>
      </c>
      <c r="G3197" s="9">
        <f>_xlfn.XLOOKUP(I3197,过机服务商重量差!A:A,过机服务商重量差!L:L)</f>
        <v>52</v>
      </c>
      <c r="H3197" s="9" t="str">
        <f ca="1">IFERROR(LOOKUP(1,0/((B3197=名单!B:B)*(VALUE(AY3197)&gt;=名单!E:E)*(VALUE(AY3197)&lt;=名单!G:G)*(AA3197="正常走货")),名单!H:H),"否")</f>
        <v>否</v>
      </c>
      <c r="I3197" s="64" t="s">
        <v>9609</v>
      </c>
      <c r="J3197" s="64" t="s">
        <v>9611</v>
      </c>
      <c r="L3197" s="65" t="s">
        <v>17</v>
      </c>
      <c r="N3197" s="64" t="s">
        <v>18</v>
      </c>
      <c r="O3197" s="66"/>
      <c r="P3197" s="66"/>
      <c r="T3197" s="66"/>
      <c r="U3197" s="65" t="s">
        <v>99</v>
      </c>
      <c r="V3197" s="65" t="s">
        <v>14413</v>
      </c>
      <c r="W3197" s="66"/>
      <c r="Y3197" s="66"/>
      <c r="Z3197" s="66"/>
      <c r="AA3197" s="65" t="s">
        <v>14382</v>
      </c>
      <c r="AQ3197" s="64">
        <v>597.6</v>
      </c>
      <c r="AV3197" s="66"/>
      <c r="AW3197" s="66"/>
      <c r="AX3197" s="66"/>
      <c r="AY3197" s="67" t="s">
        <v>17594</v>
      </c>
      <c r="BE3197" s="66"/>
    </row>
    <row r="3198" spans="1:58">
      <c r="A3198" s="9" t="str">
        <f t="shared" si="156"/>
        <v>2026-01</v>
      </c>
      <c r="B3198" s="9" t="str">
        <f>_xlfn.XLOOKUP(I3198,过机服务商重量差!A:A,过机服务商重量差!G:G)</f>
        <v>玉麒麟</v>
      </c>
      <c r="C3198" s="9" t="str">
        <f>IF(N3198="FBA","主营产品",IF(N3198="专线","专线",LOOKUP(1,0/((G3198&gt;=提成标准!D:D)*(G3198&lt;提成标准!E:E)),提成标准!C:C)))</f>
        <v>快递大货</v>
      </c>
      <c r="D3198" s="9">
        <f t="shared" si="157"/>
        <v>53</v>
      </c>
      <c r="E3198" s="9">
        <f>_xlfn.XLOOKUP(C3198,提成标准!C:C,提成标准!H:H,"")</f>
        <v>0.1</v>
      </c>
      <c r="F3198" s="9">
        <f t="shared" si="158"/>
        <v>5.3</v>
      </c>
      <c r="G3198" s="9">
        <f>_xlfn.XLOOKUP(I3198,过机服务商重量差!A:A,过机服务商重量差!L:L)</f>
        <v>53</v>
      </c>
      <c r="H3198" s="9" t="str">
        <f ca="1">IFERROR(LOOKUP(1,0/((B3198=名单!B:B)*(VALUE(AY3198)&gt;=名单!E:E)*(VALUE(AY3198)&lt;=名单!G:G)*(AA3198="正常走货")),名单!H:H),"否")</f>
        <v>否</v>
      </c>
      <c r="I3198" s="64" t="s">
        <v>9612</v>
      </c>
      <c r="J3198" s="64" t="s">
        <v>9614</v>
      </c>
      <c r="L3198" s="65" t="s">
        <v>17</v>
      </c>
      <c r="N3198" s="64" t="s">
        <v>18</v>
      </c>
      <c r="O3198" s="66"/>
      <c r="P3198" s="66"/>
      <c r="T3198" s="66"/>
      <c r="U3198" s="65" t="s">
        <v>99</v>
      </c>
      <c r="V3198" s="65" t="s">
        <v>14413</v>
      </c>
      <c r="W3198" s="66"/>
      <c r="Y3198" s="66"/>
      <c r="Z3198" s="66"/>
      <c r="AA3198" s="65" t="s">
        <v>14382</v>
      </c>
      <c r="AQ3198" s="64">
        <v>548.1</v>
      </c>
      <c r="AU3198" s="66"/>
      <c r="AV3198" s="66"/>
      <c r="AX3198" s="66"/>
      <c r="AY3198" s="67" t="s">
        <v>17595</v>
      </c>
      <c r="BE3198" s="66"/>
    </row>
    <row r="3199" spans="1:58">
      <c r="A3199" s="9" t="str">
        <f t="shared" si="156"/>
        <v>2026-01</v>
      </c>
      <c r="B3199" s="9" t="str">
        <f>_xlfn.XLOOKUP(I3199,过机服务商重量差!A:A,过机服务商重量差!G:G)</f>
        <v>玉麒麟</v>
      </c>
      <c r="C3199" s="9" t="str">
        <f>IF(N3199="FBA","主营产品",IF(N3199="专线","专线",LOOKUP(1,0/((G3199&gt;=提成标准!D:D)*(G3199&lt;提成标准!E:E)),提成标准!C:C)))</f>
        <v>快递大货</v>
      </c>
      <c r="D3199" s="9">
        <f t="shared" si="157"/>
        <v>55</v>
      </c>
      <c r="E3199" s="9">
        <f>_xlfn.XLOOKUP(C3199,提成标准!C:C,提成标准!H:H,"")</f>
        <v>0.1</v>
      </c>
      <c r="F3199" s="9">
        <f t="shared" si="158"/>
        <v>5.5</v>
      </c>
      <c r="G3199" s="9">
        <f>_xlfn.XLOOKUP(I3199,过机服务商重量差!A:A,过机服务商重量差!L:L)</f>
        <v>55</v>
      </c>
      <c r="H3199" s="9" t="str">
        <f ca="1">IFERROR(LOOKUP(1,0/((B3199=名单!B:B)*(VALUE(AY3199)&gt;=名单!E:E)*(VALUE(AY3199)&lt;=名单!G:G)*(AA3199="正常走货")),名单!H:H),"否")</f>
        <v>否</v>
      </c>
      <c r="I3199" s="64" t="s">
        <v>9615</v>
      </c>
      <c r="J3199" s="64" t="s">
        <v>9617</v>
      </c>
      <c r="L3199" s="65" t="s">
        <v>17</v>
      </c>
      <c r="N3199" s="64" t="s">
        <v>18</v>
      </c>
      <c r="O3199" s="66"/>
      <c r="P3199" s="66"/>
      <c r="T3199" s="66"/>
      <c r="U3199" s="65" t="s">
        <v>99</v>
      </c>
      <c r="V3199" s="65" t="s">
        <v>14413</v>
      </c>
      <c r="W3199" s="66"/>
      <c r="Y3199" s="66"/>
      <c r="Z3199" s="66"/>
      <c r="AA3199" s="65" t="s">
        <v>14382</v>
      </c>
      <c r="AQ3199" s="64">
        <v>504.1</v>
      </c>
      <c r="AV3199" s="66"/>
      <c r="AX3199" s="66"/>
      <c r="AY3199" s="67" t="s">
        <v>17596</v>
      </c>
      <c r="BE3199" s="66"/>
    </row>
    <row r="3200" spans="1:58">
      <c r="A3200" s="9" t="str">
        <f t="shared" si="156"/>
        <v>2026-01</v>
      </c>
      <c r="B3200" s="9" t="str">
        <f>_xlfn.XLOOKUP(I3200,过机服务商重量差!A:A,过机服务商重量差!G:G)</f>
        <v>小旋风</v>
      </c>
      <c r="C3200" s="9" t="str">
        <f>IF(N3200="FBA","主营产品",IF(N3200="专线","专线",LOOKUP(1,0/((G3200&gt;=提成标准!D:D)*(G3200&lt;提成标准!E:E)),提成标准!C:C)))</f>
        <v>快递大货</v>
      </c>
      <c r="D3200" s="9">
        <f t="shared" si="157"/>
        <v>49</v>
      </c>
      <c r="E3200" s="9">
        <f>_xlfn.XLOOKUP(C3200,提成标准!C:C,提成标准!H:H,"")</f>
        <v>0.1</v>
      </c>
      <c r="F3200" s="9">
        <f t="shared" si="158"/>
        <v>4.9</v>
      </c>
      <c r="G3200" s="9">
        <f>_xlfn.XLOOKUP(I3200,过机服务商重量差!A:A,过机服务商重量差!L:L)</f>
        <v>49</v>
      </c>
      <c r="H3200" s="9" t="str">
        <f ca="1">IFERROR(LOOKUP(1,0/((B3200=名单!B:B)*(VALUE(AY3200)&gt;=名单!E:E)*(VALUE(AY3200)&lt;=名单!G:G)*(AA3200="正常走货")),名单!H:H),"否")</f>
        <v>否</v>
      </c>
      <c r="I3200" s="64" t="s">
        <v>9618</v>
      </c>
      <c r="J3200" s="64" t="s">
        <v>9620</v>
      </c>
      <c r="L3200" s="65" t="s">
        <v>85</v>
      </c>
      <c r="N3200" s="64" t="s">
        <v>18</v>
      </c>
      <c r="O3200" s="66"/>
      <c r="P3200" s="66"/>
      <c r="T3200" s="66"/>
      <c r="U3200" s="65" t="s">
        <v>246</v>
      </c>
      <c r="V3200" s="65" t="s">
        <v>14389</v>
      </c>
      <c r="W3200" s="66"/>
      <c r="Y3200" s="66"/>
      <c r="Z3200" s="66"/>
      <c r="AA3200" s="65" t="s">
        <v>14382</v>
      </c>
      <c r="AB3200" s="66"/>
      <c r="AQ3200" s="64">
        <v>181.3</v>
      </c>
      <c r="AV3200" s="66"/>
      <c r="AX3200" s="66"/>
      <c r="AY3200" s="67" t="s">
        <v>17597</v>
      </c>
      <c r="BC3200" s="66"/>
      <c r="BE3200" s="66"/>
    </row>
    <row r="3201" spans="1:58">
      <c r="A3201" s="9" t="str">
        <f t="shared" si="156"/>
        <v>2026-01</v>
      </c>
      <c r="B3201" s="9" t="str">
        <f>_xlfn.XLOOKUP(I3201,过机服务商重量差!A:A,过机服务商重量差!G:G)</f>
        <v>小旋风</v>
      </c>
      <c r="C3201" s="9" t="str">
        <f>IF(N3201="FBA","主营产品",IF(N3201="专线","专线",LOOKUP(1,0/((G3201&gt;=提成标准!D:D)*(G3201&lt;提成标准!E:E)),提成标准!C:C)))</f>
        <v>快递大货</v>
      </c>
      <c r="D3201" s="9">
        <f t="shared" si="157"/>
        <v>58</v>
      </c>
      <c r="E3201" s="9">
        <f>_xlfn.XLOOKUP(C3201,提成标准!C:C,提成标准!H:H,"")</f>
        <v>0.1</v>
      </c>
      <c r="F3201" s="9">
        <f t="shared" si="158"/>
        <v>5.8</v>
      </c>
      <c r="G3201" s="9">
        <f>_xlfn.XLOOKUP(I3201,过机服务商重量差!A:A,过机服务商重量差!L:L)</f>
        <v>58</v>
      </c>
      <c r="H3201" s="9" t="str">
        <f ca="1">IFERROR(LOOKUP(1,0/((B3201=名单!B:B)*(VALUE(AY3201)&gt;=名单!E:E)*(VALUE(AY3201)&lt;=名单!G:G)*(AA3201="正常走货")),名单!H:H),"否")</f>
        <v>否</v>
      </c>
      <c r="I3201" s="64" t="s">
        <v>9621</v>
      </c>
      <c r="J3201" s="64" t="s">
        <v>9623</v>
      </c>
      <c r="L3201" s="65" t="s">
        <v>274</v>
      </c>
      <c r="N3201" s="64" t="s">
        <v>18</v>
      </c>
      <c r="O3201" s="66"/>
      <c r="P3201" s="66"/>
      <c r="T3201" s="66"/>
      <c r="U3201" s="65" t="s">
        <v>1410</v>
      </c>
      <c r="V3201" s="65" t="s">
        <v>14410</v>
      </c>
      <c r="W3201" s="66"/>
      <c r="Y3201" s="66"/>
      <c r="Z3201" s="66"/>
      <c r="AA3201" s="65" t="s">
        <v>14382</v>
      </c>
      <c r="AQ3201" s="64">
        <v>58</v>
      </c>
      <c r="AV3201" s="66"/>
      <c r="AX3201" s="66"/>
      <c r="AY3201" s="67" t="s">
        <v>17598</v>
      </c>
      <c r="BE3201" s="66"/>
    </row>
    <row r="3202" spans="1:58">
      <c r="A3202" s="9" t="str">
        <f t="shared" si="156"/>
        <v>2026-01</v>
      </c>
      <c r="B3202" s="9" t="str">
        <f>_xlfn.XLOOKUP(I3202,过机服务商重量差!A:A,过机服务商重量差!G:G)</f>
        <v>帅时莹</v>
      </c>
      <c r="C3202" s="9" t="str">
        <f>IF(N3202="FBA","主营产品",IF(N3202="专线","专线",LOOKUP(1,0/((G3202&gt;=提成标准!D:D)*(G3202&lt;提成标准!E:E)),提成标准!C:C)))</f>
        <v>快递大货</v>
      </c>
      <c r="D3202" s="9">
        <f t="shared" si="157"/>
        <v>21</v>
      </c>
      <c r="E3202" s="9">
        <f>_xlfn.XLOOKUP(C3202,提成标准!C:C,提成标准!H:H,"")</f>
        <v>0.1</v>
      </c>
      <c r="F3202" s="9">
        <f t="shared" si="158"/>
        <v>2.1</v>
      </c>
      <c r="G3202" s="9">
        <f>_xlfn.XLOOKUP(I3202,过机服务商重量差!A:A,过机服务商重量差!L:L)</f>
        <v>21</v>
      </c>
      <c r="H3202" s="9" t="str">
        <f ca="1">IFERROR(LOOKUP(1,0/((B3202=名单!B:B)*(VALUE(AY3202)&gt;=名单!E:E)*(VALUE(AY3202)&lt;=名单!G:G)*(AA3202="正常走货")),名单!H:H),"否")</f>
        <v>否</v>
      </c>
      <c r="I3202" s="64" t="s">
        <v>9624</v>
      </c>
      <c r="J3202" s="64" t="s">
        <v>9626</v>
      </c>
      <c r="L3202" s="65" t="s">
        <v>287</v>
      </c>
      <c r="N3202" s="64" t="s">
        <v>18</v>
      </c>
      <c r="O3202" s="66"/>
      <c r="P3202" s="66"/>
      <c r="T3202" s="66"/>
      <c r="U3202" s="65" t="s">
        <v>199</v>
      </c>
      <c r="V3202" s="65" t="s">
        <v>14442</v>
      </c>
      <c r="W3202" s="66"/>
      <c r="Y3202" s="66"/>
      <c r="Z3202" s="66"/>
      <c r="AA3202" s="65" t="s">
        <v>14382</v>
      </c>
      <c r="AQ3202" s="64">
        <v>126.9</v>
      </c>
      <c r="AV3202" s="66"/>
      <c r="AX3202" s="66"/>
      <c r="AY3202" s="67" t="s">
        <v>17599</v>
      </c>
      <c r="BC3202" s="66"/>
      <c r="BE3202" s="66"/>
    </row>
    <row r="3203" spans="1:58">
      <c r="A3203" s="9" t="str">
        <f t="shared" si="156"/>
        <v>2026-01</v>
      </c>
      <c r="B3203" s="9" t="str">
        <f>_xlfn.XLOOKUP(I3203,过机服务商重量差!A:A,过机服务商重量差!G:G)</f>
        <v>玉麒麟</v>
      </c>
      <c r="C3203" s="9" t="str">
        <f>IF(N3203="FBA","主营产品",IF(N3203="专线","专线",LOOKUP(1,0/((G3203&gt;=提成标准!D:D)*(G3203&lt;提成标准!E:E)),提成标准!C:C)))</f>
        <v>快递小货</v>
      </c>
      <c r="D3203" s="9">
        <f t="shared" si="157"/>
        <v>1</v>
      </c>
      <c r="E3203" s="9">
        <f>_xlfn.XLOOKUP(C3203,提成标准!C:C,提成标准!H:H,"")</f>
        <v>2</v>
      </c>
      <c r="F3203" s="9">
        <f t="shared" si="158"/>
        <v>2</v>
      </c>
      <c r="G3203" s="9">
        <f>_xlfn.XLOOKUP(I3203,过机服务商重量差!A:A,过机服务商重量差!L:L)</f>
        <v>4.5</v>
      </c>
      <c r="H3203" s="9" t="str">
        <f ca="1">IFERROR(LOOKUP(1,0/((B3203=名单!B:B)*(VALUE(AY3203)&gt;=名单!E:E)*(VALUE(AY3203)&lt;=名单!G:G)*(AA3203="正常走货")),名单!H:H),"否")</f>
        <v>否</v>
      </c>
      <c r="I3203" s="64" t="s">
        <v>9627</v>
      </c>
      <c r="J3203" s="64" t="s">
        <v>9629</v>
      </c>
      <c r="L3203" s="65" t="s">
        <v>24</v>
      </c>
      <c r="N3203" s="64" t="s">
        <v>18</v>
      </c>
      <c r="O3203" s="66"/>
      <c r="P3203" s="66"/>
      <c r="T3203" s="66"/>
      <c r="U3203" s="65" t="s">
        <v>540</v>
      </c>
      <c r="V3203" s="65" t="s">
        <v>14413</v>
      </c>
      <c r="W3203" s="66"/>
      <c r="Y3203" s="66"/>
      <c r="Z3203" s="66"/>
      <c r="AA3203" s="65" t="s">
        <v>14382</v>
      </c>
      <c r="AQ3203" s="64">
        <v>152.3</v>
      </c>
      <c r="AV3203" s="66"/>
      <c r="AW3203" s="66"/>
      <c r="AX3203" s="66"/>
      <c r="AY3203" s="67" t="s">
        <v>17600</v>
      </c>
      <c r="BE3203" s="66"/>
    </row>
    <row r="3204" spans="1:58">
      <c r="A3204" s="9" t="str">
        <f t="shared" si="156"/>
        <v>2026-01</v>
      </c>
      <c r="B3204" s="9" t="str">
        <f>_xlfn.XLOOKUP(I3204,过机服务商重量差!A:A,过机服务商重量差!G:G)</f>
        <v>玉麒麟</v>
      </c>
      <c r="C3204" s="9" t="str">
        <f>IF(N3204="FBA","主营产品",IF(N3204="专线","专线",LOOKUP(1,0/((G3204&gt;=提成标准!D:D)*(G3204&lt;提成标准!E:E)),提成标准!C:C)))</f>
        <v>快递小货</v>
      </c>
      <c r="D3204" s="9">
        <f t="shared" si="157"/>
        <v>1</v>
      </c>
      <c r="E3204" s="9">
        <f>_xlfn.XLOOKUP(C3204,提成标准!C:C,提成标准!H:H,"")</f>
        <v>2</v>
      </c>
      <c r="F3204" s="9">
        <f t="shared" si="158"/>
        <v>2</v>
      </c>
      <c r="G3204" s="9">
        <f>_xlfn.XLOOKUP(I3204,过机服务商重量差!A:A,过机服务商重量差!L:L)</f>
        <v>1.5</v>
      </c>
      <c r="H3204" s="9" t="str">
        <f ca="1">IFERROR(LOOKUP(1,0/((B3204=名单!B:B)*(VALUE(AY3204)&gt;=名单!E:E)*(VALUE(AY3204)&lt;=名单!G:G)*(AA3204="正常走货")),名单!H:H),"否")</f>
        <v>否</v>
      </c>
      <c r="I3204" s="64" t="s">
        <v>9630</v>
      </c>
      <c r="J3204" s="64" t="s">
        <v>9632</v>
      </c>
      <c r="L3204" s="65" t="s">
        <v>17</v>
      </c>
      <c r="N3204" s="64" t="s">
        <v>18</v>
      </c>
      <c r="O3204" s="66"/>
      <c r="P3204" s="66"/>
      <c r="T3204" s="66"/>
      <c r="U3204" s="65" t="s">
        <v>540</v>
      </c>
      <c r="V3204" s="65" t="s">
        <v>14413</v>
      </c>
      <c r="W3204" s="66"/>
      <c r="Y3204" s="66"/>
      <c r="Z3204" s="66"/>
      <c r="AA3204" s="65" t="s">
        <v>14382</v>
      </c>
      <c r="AQ3204" s="64">
        <v>60.3</v>
      </c>
      <c r="AV3204" s="66"/>
      <c r="AX3204" s="66"/>
      <c r="AY3204" s="67" t="s">
        <v>17601</v>
      </c>
      <c r="BE3204" s="66"/>
    </row>
    <row r="3205" spans="1:58">
      <c r="A3205" s="9" t="str">
        <f t="shared" si="156"/>
        <v>2026-01</v>
      </c>
      <c r="B3205" s="9" t="str">
        <f>_xlfn.XLOOKUP(I3205,过机服务商重量差!A:A,过机服务商重量差!G:G)</f>
        <v>玉麒麟</v>
      </c>
      <c r="C3205" s="9" t="str">
        <f>IF(N3205="FBA","主营产品",IF(N3205="专线","专线",LOOKUP(1,0/((G3205&gt;=提成标准!D:D)*(G3205&lt;提成标准!E:E)),提成标准!C:C)))</f>
        <v>快递小货</v>
      </c>
      <c r="D3205" s="9">
        <f t="shared" si="157"/>
        <v>1</v>
      </c>
      <c r="E3205" s="9">
        <f>_xlfn.XLOOKUP(C3205,提成标准!C:C,提成标准!H:H,"")</f>
        <v>2</v>
      </c>
      <c r="F3205" s="9">
        <f t="shared" si="158"/>
        <v>2</v>
      </c>
      <c r="G3205" s="9">
        <f>_xlfn.XLOOKUP(I3205,过机服务商重量差!A:A,过机服务商重量差!L:L)</f>
        <v>1.5</v>
      </c>
      <c r="H3205" s="9" t="str">
        <f ca="1">IFERROR(LOOKUP(1,0/((B3205=名单!B:B)*(VALUE(AY3205)&gt;=名单!E:E)*(VALUE(AY3205)&lt;=名单!G:G)*(AA3205="正常走货")),名单!H:H),"否")</f>
        <v>否</v>
      </c>
      <c r="I3205" s="64" t="s">
        <v>9633</v>
      </c>
      <c r="J3205" s="64" t="s">
        <v>9635</v>
      </c>
      <c r="L3205" s="65" t="s">
        <v>17</v>
      </c>
      <c r="N3205" s="64" t="s">
        <v>18</v>
      </c>
      <c r="O3205" s="66"/>
      <c r="P3205" s="66"/>
      <c r="T3205" s="66"/>
      <c r="U3205" s="65" t="s">
        <v>99</v>
      </c>
      <c r="V3205" s="65" t="s">
        <v>14413</v>
      </c>
      <c r="W3205" s="66"/>
      <c r="Y3205" s="66"/>
      <c r="Z3205" s="66"/>
      <c r="AA3205" s="65" t="s">
        <v>14382</v>
      </c>
      <c r="AQ3205" s="64">
        <v>97.21</v>
      </c>
      <c r="AU3205" s="66"/>
      <c r="AV3205" s="66"/>
      <c r="AW3205" s="66"/>
      <c r="AX3205" s="66"/>
      <c r="AY3205" s="67" t="s">
        <v>17602</v>
      </c>
      <c r="BE3205" s="66"/>
      <c r="BF3205" s="66"/>
    </row>
    <row r="3206" spans="1:58">
      <c r="A3206" s="9" t="str">
        <f t="shared" si="156"/>
        <v>2026-01</v>
      </c>
      <c r="B3206" s="9" t="str">
        <f>_xlfn.XLOOKUP(I3206,过机服务商重量差!A:A,过机服务商重量差!G:G)</f>
        <v>玉麒麟</v>
      </c>
      <c r="C3206" s="9" t="str">
        <f>IF(N3206="FBA","主营产品",IF(N3206="专线","专线",LOOKUP(1,0/((G3206&gt;=提成标准!D:D)*(G3206&lt;提成标准!E:E)),提成标准!C:C)))</f>
        <v>快递小货</v>
      </c>
      <c r="D3206" s="9">
        <f t="shared" si="157"/>
        <v>1</v>
      </c>
      <c r="E3206" s="9">
        <f>_xlfn.XLOOKUP(C3206,提成标准!C:C,提成标准!H:H,"")</f>
        <v>2</v>
      </c>
      <c r="F3206" s="9">
        <f t="shared" si="158"/>
        <v>2</v>
      </c>
      <c r="G3206" s="9">
        <f>_xlfn.XLOOKUP(I3206,过机服务商重量差!A:A,过机服务商重量差!L:L)</f>
        <v>1</v>
      </c>
      <c r="H3206" s="9" t="str">
        <f ca="1">IFERROR(LOOKUP(1,0/((B3206=名单!B:B)*(VALUE(AY3206)&gt;=名单!E:E)*(VALUE(AY3206)&lt;=名单!G:G)*(AA3206="正常走货")),名单!H:H),"否")</f>
        <v>否</v>
      </c>
      <c r="I3206" s="64" t="s">
        <v>9636</v>
      </c>
      <c r="J3206" s="64" t="s">
        <v>9638</v>
      </c>
      <c r="L3206" s="65" t="s">
        <v>17</v>
      </c>
      <c r="N3206" s="64" t="s">
        <v>18</v>
      </c>
      <c r="O3206" s="66"/>
      <c r="P3206" s="66"/>
      <c r="T3206" s="66"/>
      <c r="U3206" s="65" t="s">
        <v>191</v>
      </c>
      <c r="V3206" s="65" t="s">
        <v>14413</v>
      </c>
      <c r="W3206" s="66"/>
      <c r="Y3206" s="66"/>
      <c r="Z3206" s="66"/>
      <c r="AA3206" s="65" t="s">
        <v>14382</v>
      </c>
      <c r="AQ3206" s="64">
        <v>92</v>
      </c>
      <c r="AV3206" s="66"/>
      <c r="AX3206" s="66"/>
      <c r="AY3206" s="67" t="s">
        <v>17603</v>
      </c>
      <c r="BE3206" s="66"/>
    </row>
    <row r="3207" spans="1:58">
      <c r="A3207" s="9" t="str">
        <f t="shared" si="156"/>
        <v>2026-01</v>
      </c>
      <c r="B3207" s="9" t="str">
        <f>_xlfn.XLOOKUP(I3207,过机服务商重量差!A:A,过机服务商重量差!G:G)</f>
        <v>玉麒麟</v>
      </c>
      <c r="C3207" s="9" t="str">
        <f>IF(N3207="FBA","主营产品",IF(N3207="专线","专线",LOOKUP(1,0/((G3207&gt;=提成标准!D:D)*(G3207&lt;提成标准!E:E)),提成标准!C:C)))</f>
        <v>快递大货</v>
      </c>
      <c r="D3207" s="9">
        <f t="shared" si="157"/>
        <v>34</v>
      </c>
      <c r="E3207" s="9">
        <f>_xlfn.XLOOKUP(C3207,提成标准!C:C,提成标准!H:H,"")</f>
        <v>0.1</v>
      </c>
      <c r="F3207" s="9">
        <f t="shared" si="158"/>
        <v>3.4</v>
      </c>
      <c r="G3207" s="9">
        <f>_xlfn.XLOOKUP(I3207,过机服务商重量差!A:A,过机服务商重量差!L:L)</f>
        <v>34</v>
      </c>
      <c r="H3207" s="9" t="str">
        <f ca="1">IFERROR(LOOKUP(1,0/((B3207=名单!B:B)*(VALUE(AY3207)&gt;=名单!E:E)*(VALUE(AY3207)&lt;=名单!G:G)*(AA3207="正常走货")),名单!H:H),"否")</f>
        <v>否</v>
      </c>
      <c r="I3207" s="64" t="s">
        <v>9639</v>
      </c>
      <c r="J3207" s="64" t="s">
        <v>9641</v>
      </c>
      <c r="L3207" s="65" t="s">
        <v>17</v>
      </c>
      <c r="N3207" s="64" t="s">
        <v>18</v>
      </c>
      <c r="O3207" s="66"/>
      <c r="P3207" s="66"/>
      <c r="T3207" s="66"/>
      <c r="U3207" s="65" t="s">
        <v>99</v>
      </c>
      <c r="V3207" s="65" t="s">
        <v>14413</v>
      </c>
      <c r="W3207" s="66"/>
      <c r="Y3207" s="66"/>
      <c r="Z3207" s="66"/>
      <c r="AA3207" s="65" t="s">
        <v>14382</v>
      </c>
      <c r="AQ3207" s="64">
        <v>224.6</v>
      </c>
      <c r="AV3207" s="66"/>
      <c r="AX3207" s="66"/>
      <c r="AY3207" s="67" t="s">
        <v>17604</v>
      </c>
      <c r="BC3207" s="66"/>
      <c r="BE3207" s="66"/>
    </row>
    <row r="3208" spans="1:58">
      <c r="A3208" s="9" t="str">
        <f t="shared" si="156"/>
        <v>2026-01</v>
      </c>
      <c r="B3208" s="9" t="str">
        <f>_xlfn.XLOOKUP(I3208,过机服务商重量差!A:A,过机服务商重量差!G:G)</f>
        <v>玉麒麟</v>
      </c>
      <c r="C3208" s="9" t="str">
        <f>IF(N3208="FBA","主营产品",IF(N3208="专线","专线",LOOKUP(1,0/((G3208&gt;=提成标准!D:D)*(G3208&lt;提成标准!E:E)),提成标准!C:C)))</f>
        <v>快递大货</v>
      </c>
      <c r="D3208" s="9">
        <f t="shared" si="157"/>
        <v>42</v>
      </c>
      <c r="E3208" s="9">
        <f>_xlfn.XLOOKUP(C3208,提成标准!C:C,提成标准!H:H,"")</f>
        <v>0.1</v>
      </c>
      <c r="F3208" s="9">
        <f t="shared" si="158"/>
        <v>4.2</v>
      </c>
      <c r="G3208" s="9">
        <f>_xlfn.XLOOKUP(I3208,过机服务商重量差!A:A,过机服务商重量差!L:L)</f>
        <v>42</v>
      </c>
      <c r="H3208" s="9" t="str">
        <f ca="1">IFERROR(LOOKUP(1,0/((B3208=名单!B:B)*(VALUE(AY3208)&gt;=名单!E:E)*(VALUE(AY3208)&lt;=名单!G:G)*(AA3208="正常走货")),名单!H:H),"否")</f>
        <v>否</v>
      </c>
      <c r="I3208" s="64" t="s">
        <v>9642</v>
      </c>
      <c r="J3208" s="64" t="s">
        <v>9644</v>
      </c>
      <c r="L3208" s="65" t="s">
        <v>17</v>
      </c>
      <c r="N3208" s="64" t="s">
        <v>18</v>
      </c>
      <c r="O3208" s="66"/>
      <c r="P3208" s="66"/>
      <c r="T3208" s="66"/>
      <c r="U3208" s="65" t="s">
        <v>99</v>
      </c>
      <c r="V3208" s="65" t="s">
        <v>14413</v>
      </c>
      <c r="W3208" s="66"/>
      <c r="Y3208" s="66"/>
      <c r="Z3208" s="66"/>
      <c r="AA3208" s="65" t="s">
        <v>14382</v>
      </c>
      <c r="AQ3208" s="64">
        <v>322.6</v>
      </c>
      <c r="AV3208" s="66"/>
      <c r="AX3208" s="66"/>
      <c r="AY3208" s="67" t="s">
        <v>17605</v>
      </c>
      <c r="BE3208" s="66"/>
    </row>
    <row r="3209" spans="1:58">
      <c r="A3209" s="9" t="str">
        <f t="shared" si="156"/>
        <v>2026-01</v>
      </c>
      <c r="B3209" s="9" t="str">
        <f>_xlfn.XLOOKUP(I3209,过机服务商重量差!A:A,过机服务商重量差!G:G)</f>
        <v>玉麒麟</v>
      </c>
      <c r="C3209" s="9" t="str">
        <f>IF(N3209="FBA","主营产品",IF(N3209="专线","专线",LOOKUP(1,0/((G3209&gt;=提成标准!D:D)*(G3209&lt;提成标准!E:E)),提成标准!C:C)))</f>
        <v>快递大货</v>
      </c>
      <c r="D3209" s="9">
        <f t="shared" si="157"/>
        <v>41</v>
      </c>
      <c r="E3209" s="9">
        <f>_xlfn.XLOOKUP(C3209,提成标准!C:C,提成标准!H:H,"")</f>
        <v>0.1</v>
      </c>
      <c r="F3209" s="9">
        <f t="shared" si="158"/>
        <v>4.1</v>
      </c>
      <c r="G3209" s="9">
        <f>_xlfn.XLOOKUP(I3209,过机服务商重量差!A:A,过机服务商重量差!L:L)</f>
        <v>41</v>
      </c>
      <c r="H3209" s="9" t="str">
        <f ca="1">IFERROR(LOOKUP(1,0/((B3209=名单!B:B)*(VALUE(AY3209)&gt;=名单!E:E)*(VALUE(AY3209)&lt;=名单!G:G)*(AA3209="正常走货")),名单!H:H),"否")</f>
        <v>否</v>
      </c>
      <c r="I3209" s="64" t="s">
        <v>9645</v>
      </c>
      <c r="J3209" s="64" t="s">
        <v>9647</v>
      </c>
      <c r="L3209" s="65" t="s">
        <v>17</v>
      </c>
      <c r="N3209" s="64" t="s">
        <v>18</v>
      </c>
      <c r="O3209" s="66"/>
      <c r="P3209" s="66"/>
      <c r="T3209" s="66"/>
      <c r="U3209" s="65" t="s">
        <v>99</v>
      </c>
      <c r="V3209" s="65" t="s">
        <v>14413</v>
      </c>
      <c r="W3209" s="66"/>
      <c r="Y3209" s="66"/>
      <c r="Z3209" s="66"/>
      <c r="AA3209" s="65" t="s">
        <v>14382</v>
      </c>
      <c r="AQ3209" s="64">
        <v>152.1</v>
      </c>
      <c r="AV3209" s="66"/>
      <c r="AX3209" s="66"/>
      <c r="AY3209" s="67" t="s">
        <v>17606</v>
      </c>
      <c r="BE3209" s="66"/>
    </row>
    <row r="3210" spans="1:58">
      <c r="A3210" s="9" t="str">
        <f t="shared" si="156"/>
        <v>2026-01</v>
      </c>
      <c r="B3210" s="9" t="str">
        <f>_xlfn.XLOOKUP(I3210,过机服务商重量差!A:A,过机服务商重量差!G:G)</f>
        <v>玉麒麟</v>
      </c>
      <c r="C3210" s="9" t="str">
        <f>IF(N3210="FBA","主营产品",IF(N3210="专线","专线",LOOKUP(1,0/((G3210&gt;=提成标准!D:D)*(G3210&lt;提成标准!E:E)),提成标准!C:C)))</f>
        <v>快递大货</v>
      </c>
      <c r="D3210" s="9">
        <f t="shared" si="157"/>
        <v>61</v>
      </c>
      <c r="E3210" s="9">
        <f>_xlfn.XLOOKUP(C3210,提成标准!C:C,提成标准!H:H,"")</f>
        <v>0.1</v>
      </c>
      <c r="F3210" s="9">
        <f t="shared" si="158"/>
        <v>6.1</v>
      </c>
      <c r="G3210" s="9">
        <f>_xlfn.XLOOKUP(I3210,过机服务商重量差!A:A,过机服务商重量差!L:L)</f>
        <v>61</v>
      </c>
      <c r="H3210" s="9" t="str">
        <f ca="1">IFERROR(LOOKUP(1,0/((B3210=名单!B:B)*(VALUE(AY3210)&gt;=名单!E:E)*(VALUE(AY3210)&lt;=名单!G:G)*(AA3210="正常走货")),名单!H:H),"否")</f>
        <v>否</v>
      </c>
      <c r="I3210" s="64" t="s">
        <v>9648</v>
      </c>
      <c r="J3210" s="64" t="s">
        <v>9650</v>
      </c>
      <c r="L3210" s="65" t="s">
        <v>17</v>
      </c>
      <c r="N3210" s="64" t="s">
        <v>18</v>
      </c>
      <c r="O3210" s="66"/>
      <c r="P3210" s="66"/>
      <c r="T3210" s="66"/>
      <c r="U3210" s="65" t="s">
        <v>99</v>
      </c>
      <c r="V3210" s="65" t="s">
        <v>14413</v>
      </c>
      <c r="W3210" s="66"/>
      <c r="Y3210" s="66"/>
      <c r="Z3210" s="66"/>
      <c r="AA3210" s="65" t="s">
        <v>14382</v>
      </c>
      <c r="AQ3210" s="64">
        <v>372.1</v>
      </c>
      <c r="AU3210" s="66"/>
      <c r="AV3210" s="66"/>
      <c r="AX3210" s="66"/>
      <c r="AY3210" s="67" t="s">
        <v>17607</v>
      </c>
      <c r="BE3210" s="66"/>
    </row>
    <row r="3211" spans="1:58">
      <c r="A3211" s="9" t="str">
        <f t="shared" si="156"/>
        <v>2026-01</v>
      </c>
      <c r="B3211" s="9" t="str">
        <f>_xlfn.XLOOKUP(I3211,过机服务商重量差!A:A,过机服务商重量差!G:G)</f>
        <v>帅时莹</v>
      </c>
      <c r="C3211" s="9" t="str">
        <f>IF(N3211="FBA","主营产品",IF(N3211="专线","专线",LOOKUP(1,0/((G3211&gt;=提成标准!D:D)*(G3211&lt;提成标准!E:E)),提成标准!C:C)))</f>
        <v>快递小货</v>
      </c>
      <c r="D3211" s="9">
        <f t="shared" si="157"/>
        <v>1</v>
      </c>
      <c r="E3211" s="9">
        <f>_xlfn.XLOOKUP(C3211,提成标准!C:C,提成标准!H:H,"")</f>
        <v>2</v>
      </c>
      <c r="F3211" s="9">
        <f t="shared" si="158"/>
        <v>2</v>
      </c>
      <c r="G3211" s="9">
        <f>_xlfn.XLOOKUP(I3211,过机服务商重量差!A:A,过机服务商重量差!L:L)</f>
        <v>17.5</v>
      </c>
      <c r="H3211" s="9" t="str">
        <f ca="1">IFERROR(LOOKUP(1,0/((B3211=名单!B:B)*(VALUE(AY3211)&gt;=名单!E:E)*(VALUE(AY3211)&lt;=名单!G:G)*(AA3211="正常走货")),名单!H:H),"否")</f>
        <v>否</v>
      </c>
      <c r="I3211" s="64" t="s">
        <v>9651</v>
      </c>
      <c r="J3211" s="64" t="s">
        <v>9653</v>
      </c>
      <c r="L3211" s="65" t="s">
        <v>586</v>
      </c>
      <c r="N3211" s="64" t="s">
        <v>18</v>
      </c>
      <c r="O3211" s="66"/>
      <c r="P3211" s="66"/>
      <c r="T3211" s="66"/>
      <c r="U3211" s="65" t="s">
        <v>99</v>
      </c>
      <c r="V3211" s="65" t="s">
        <v>14413</v>
      </c>
      <c r="W3211" s="66"/>
      <c r="Y3211" s="66"/>
      <c r="Z3211" s="66"/>
      <c r="AA3211" s="65" t="s">
        <v>14382</v>
      </c>
      <c r="AQ3211" s="64">
        <v>48.4000000000001</v>
      </c>
      <c r="AV3211" s="66"/>
      <c r="AX3211" s="66"/>
      <c r="AY3211" s="67" t="s">
        <v>17608</v>
      </c>
      <c r="BE3211" s="66"/>
    </row>
    <row r="3212" spans="1:58">
      <c r="A3212" s="9" t="str">
        <f t="shared" si="156"/>
        <v>2026-01</v>
      </c>
      <c r="B3212" s="9" t="str">
        <f>_xlfn.XLOOKUP(I3212,过机服务商重量差!A:A,过机服务商重量差!G:G)</f>
        <v>玉麒麟</v>
      </c>
      <c r="C3212" s="9" t="str">
        <f>IF(N3212="FBA","主营产品",IF(N3212="专线","专线",LOOKUP(1,0/((G3212&gt;=提成标准!D:D)*(G3212&lt;提成标准!E:E)),提成标准!C:C)))</f>
        <v>快递大货</v>
      </c>
      <c r="D3212" s="9">
        <f t="shared" si="157"/>
        <v>44</v>
      </c>
      <c r="E3212" s="9">
        <f>_xlfn.XLOOKUP(C3212,提成标准!C:C,提成标准!H:H,"")</f>
        <v>0.1</v>
      </c>
      <c r="F3212" s="9">
        <f t="shared" si="158"/>
        <v>4.4</v>
      </c>
      <c r="G3212" s="9">
        <f>_xlfn.XLOOKUP(I3212,过机服务商重量差!A:A,过机服务商重量差!L:L)</f>
        <v>44</v>
      </c>
      <c r="H3212" s="9" t="str">
        <f ca="1">IFERROR(LOOKUP(1,0/((B3212=名单!B:B)*(VALUE(AY3212)&gt;=名单!E:E)*(VALUE(AY3212)&lt;=名单!G:G)*(AA3212="正常走货")),名单!H:H),"否")</f>
        <v>否</v>
      </c>
      <c r="I3212" s="64" t="s">
        <v>9654</v>
      </c>
      <c r="J3212" s="64" t="s">
        <v>9656</v>
      </c>
      <c r="L3212" s="65" t="s">
        <v>17</v>
      </c>
      <c r="N3212" s="64" t="s">
        <v>18</v>
      </c>
      <c r="O3212" s="66"/>
      <c r="P3212" s="66"/>
      <c r="T3212" s="66"/>
      <c r="U3212" s="65" t="s">
        <v>99</v>
      </c>
      <c r="V3212" s="65" t="s">
        <v>14413</v>
      </c>
      <c r="W3212" s="66"/>
      <c r="Y3212" s="66"/>
      <c r="Z3212" s="66"/>
      <c r="AA3212" s="65" t="s">
        <v>14382</v>
      </c>
      <c r="AQ3212" s="64">
        <v>223.6</v>
      </c>
      <c r="AU3212" s="66"/>
      <c r="AV3212" s="66"/>
      <c r="AW3212" s="66"/>
      <c r="AX3212" s="66"/>
      <c r="AY3212" s="67" t="s">
        <v>17609</v>
      </c>
      <c r="BC3212" s="66"/>
      <c r="BE3212" s="66"/>
      <c r="BF3212" s="66"/>
    </row>
    <row r="3213" spans="1:58">
      <c r="A3213" s="9" t="str">
        <f t="shared" si="156"/>
        <v>2026-01</v>
      </c>
      <c r="B3213" s="9" t="str">
        <f>_xlfn.XLOOKUP(I3213,过机服务商重量差!A:A,过机服务商重量差!G:G)</f>
        <v>帅时莹</v>
      </c>
      <c r="C3213" s="9" t="str">
        <f>IF(N3213="FBA","主营产品",IF(N3213="专线","专线",LOOKUP(1,0/((G3213&gt;=提成标准!D:D)*(G3213&lt;提成标准!E:E)),提成标准!C:C)))</f>
        <v>快递小货</v>
      </c>
      <c r="D3213" s="9">
        <f t="shared" si="157"/>
        <v>1</v>
      </c>
      <c r="E3213" s="9">
        <f>_xlfn.XLOOKUP(C3213,提成标准!C:C,提成标准!H:H,"")</f>
        <v>2</v>
      </c>
      <c r="F3213" s="9">
        <f t="shared" si="158"/>
        <v>2</v>
      </c>
      <c r="G3213" s="9">
        <f>_xlfn.XLOOKUP(I3213,过机服务商重量差!A:A,过机服务商重量差!L:L)</f>
        <v>17.5</v>
      </c>
      <c r="H3213" s="9" t="str">
        <f ca="1">IFERROR(LOOKUP(1,0/((B3213=名单!B:B)*(VALUE(AY3213)&gt;=名单!E:E)*(VALUE(AY3213)&lt;=名单!G:G)*(AA3213="正常走货")),名单!H:H),"否")</f>
        <v>否</v>
      </c>
      <c r="I3213" s="64" t="s">
        <v>9657</v>
      </c>
      <c r="J3213" s="64" t="s">
        <v>9659</v>
      </c>
      <c r="L3213" s="65" t="s">
        <v>586</v>
      </c>
      <c r="N3213" s="64" t="s">
        <v>18</v>
      </c>
      <c r="O3213" s="66"/>
      <c r="P3213" s="66"/>
      <c r="T3213" s="66"/>
      <c r="U3213" s="65" t="s">
        <v>99</v>
      </c>
      <c r="V3213" s="65" t="s">
        <v>14413</v>
      </c>
      <c r="W3213" s="66"/>
      <c r="Y3213" s="66"/>
      <c r="Z3213" s="66"/>
      <c r="AA3213" s="65" t="s">
        <v>14382</v>
      </c>
      <c r="AQ3213" s="64">
        <v>48.4000000000001</v>
      </c>
      <c r="AU3213" s="66"/>
      <c r="AV3213" s="66"/>
      <c r="AW3213" s="66"/>
      <c r="AX3213" s="66"/>
      <c r="AY3213" s="67" t="s">
        <v>17610</v>
      </c>
      <c r="BE3213" s="66"/>
    </row>
    <row r="3214" spans="1:58">
      <c r="A3214" s="9" t="str">
        <f t="shared" si="156"/>
        <v>2026-01</v>
      </c>
      <c r="B3214" s="18" t="str">
        <f>_xlfn.XLOOKUP(I3214,过机服务商重量差!A:A,过机服务商重量差!G:G)</f>
        <v>帅时莹</v>
      </c>
      <c r="C3214" s="9" t="str">
        <f>IF(N3214="FBA","主营产品",IF(N3214="专线","专线",LOOKUP(1,0/((G3214&gt;=提成标准!D:D)*(G3214&lt;提成标准!E:E)),提成标准!C:C)))</f>
        <v>快递小货</v>
      </c>
      <c r="D3214" s="9">
        <f t="shared" si="157"/>
        <v>1</v>
      </c>
      <c r="E3214" s="9">
        <f>_xlfn.XLOOKUP(C3214,提成标准!C:C,提成标准!H:H,"")</f>
        <v>2</v>
      </c>
      <c r="F3214" s="9">
        <f t="shared" si="158"/>
        <v>2</v>
      </c>
      <c r="G3214" s="9">
        <f>_xlfn.XLOOKUP(I3214,过机服务商重量差!A:A,过机服务商重量差!L:L)</f>
        <v>18</v>
      </c>
      <c r="H3214" s="9" t="str">
        <f ca="1">IFERROR(LOOKUP(1,0/((B3214=名单!B:B)*(VALUE(AY3214)&gt;=名单!E:E)*(VALUE(AY3214)&lt;=名单!G:G)*(AA3214="正常走货")),名单!H:H),"否")</f>
        <v>否</v>
      </c>
      <c r="I3214" s="64" t="s">
        <v>9660</v>
      </c>
      <c r="J3214" s="64" t="s">
        <v>9662</v>
      </c>
      <c r="L3214" s="65" t="s">
        <v>586</v>
      </c>
      <c r="N3214" s="64" t="s">
        <v>18</v>
      </c>
      <c r="O3214" s="66"/>
      <c r="P3214" s="66"/>
      <c r="T3214" s="66"/>
      <c r="U3214" s="65" t="s">
        <v>99</v>
      </c>
      <c r="V3214" s="65" t="s">
        <v>14413</v>
      </c>
      <c r="W3214" s="66"/>
      <c r="Y3214" s="66"/>
      <c r="Z3214" s="66"/>
      <c r="AA3214" s="65" t="s">
        <v>14382</v>
      </c>
      <c r="AQ3214" s="64">
        <v>51.4000000000001</v>
      </c>
      <c r="AU3214" s="66"/>
      <c r="AV3214" s="66"/>
      <c r="AW3214" s="66"/>
      <c r="AX3214" s="66"/>
      <c r="AY3214" s="67" t="s">
        <v>17611</v>
      </c>
      <c r="BE3214" s="66"/>
      <c r="BF3214" s="66"/>
    </row>
    <row r="3215" spans="1:58">
      <c r="A3215" s="9" t="str">
        <f t="shared" si="156"/>
        <v>2026-01</v>
      </c>
      <c r="B3215" s="18" t="str">
        <f>_xlfn.XLOOKUP(I3215,过机服务商重量差!A:A,过机服务商重量差!G:G)</f>
        <v>玉麒麟</v>
      </c>
      <c r="C3215" s="9" t="str">
        <f>IF(N3215="FBA","主营产品",IF(N3215="专线","专线",LOOKUP(1,0/((G3215&gt;=提成标准!D:D)*(G3215&lt;提成标准!E:E)),提成标准!C:C)))</f>
        <v>快递大货</v>
      </c>
      <c r="D3215" s="9">
        <f t="shared" si="157"/>
        <v>33</v>
      </c>
      <c r="E3215" s="9">
        <f>_xlfn.XLOOKUP(C3215,提成标准!C:C,提成标准!H:H,"")</f>
        <v>0.1</v>
      </c>
      <c r="F3215" s="9">
        <f t="shared" si="158"/>
        <v>3.3</v>
      </c>
      <c r="G3215" s="9">
        <f>_xlfn.XLOOKUP(I3215,过机服务商重量差!A:A,过机服务商重量差!L:L)</f>
        <v>33</v>
      </c>
      <c r="H3215" s="9" t="str">
        <f ca="1">IFERROR(LOOKUP(1,0/((B3215=名单!B:B)*(VALUE(AY3215)&gt;=名单!E:E)*(VALUE(AY3215)&lt;=名单!G:G)*(AA3215="正常走货")),名单!H:H),"否")</f>
        <v>否</v>
      </c>
      <c r="I3215" s="64" t="s">
        <v>9663</v>
      </c>
      <c r="J3215" s="64" t="s">
        <v>9665</v>
      </c>
      <c r="L3215" s="65" t="s">
        <v>17</v>
      </c>
      <c r="N3215" s="64" t="s">
        <v>18</v>
      </c>
      <c r="O3215" s="66"/>
      <c r="P3215" s="66"/>
      <c r="T3215" s="66"/>
      <c r="U3215" s="65" t="s">
        <v>99</v>
      </c>
      <c r="V3215" s="65" t="s">
        <v>14413</v>
      </c>
      <c r="W3215" s="66"/>
      <c r="Y3215" s="66"/>
      <c r="Z3215" s="66"/>
      <c r="AA3215" s="65" t="s">
        <v>14382</v>
      </c>
      <c r="AQ3215" s="64">
        <v>383.1</v>
      </c>
      <c r="AV3215" s="66"/>
      <c r="AX3215" s="66"/>
      <c r="AY3215" s="67" t="s">
        <v>17612</v>
      </c>
      <c r="BC3215" s="66"/>
      <c r="BE3215" s="66"/>
      <c r="BF3215" s="66"/>
    </row>
    <row r="3216" spans="1:58">
      <c r="A3216" s="9" t="str">
        <f t="shared" si="156"/>
        <v>2026-01</v>
      </c>
      <c r="B3216" s="18" t="str">
        <f>_xlfn.XLOOKUP(I3216,过机服务商重量差!A:A,过机服务商重量差!G:G)</f>
        <v>玉麒麟</v>
      </c>
      <c r="C3216" s="9" t="str">
        <f>IF(N3216="FBA","主营产品",IF(N3216="专线","专线",LOOKUP(1,0/((G3216&gt;=提成标准!D:D)*(G3216&lt;提成标准!E:E)),提成标准!C:C)))</f>
        <v>快递小货</v>
      </c>
      <c r="D3216" s="9">
        <f t="shared" si="157"/>
        <v>1</v>
      </c>
      <c r="E3216" s="9">
        <f>_xlfn.XLOOKUP(C3216,提成标准!C:C,提成标准!H:H,"")</f>
        <v>2</v>
      </c>
      <c r="F3216" s="9">
        <f t="shared" si="158"/>
        <v>2</v>
      </c>
      <c r="G3216" s="9">
        <f>_xlfn.XLOOKUP(I3216,过机服务商重量差!A:A,过机服务商重量差!L:L)</f>
        <v>2.5</v>
      </c>
      <c r="H3216" s="9" t="str">
        <f ca="1">IFERROR(LOOKUP(1,0/((B3216=名单!B:B)*(VALUE(AY3216)&gt;=名单!E:E)*(VALUE(AY3216)&lt;=名单!G:G)*(AA3216="正常走货")),名单!H:H),"否")</f>
        <v>否</v>
      </c>
      <c r="I3216" s="64" t="s">
        <v>9666</v>
      </c>
      <c r="J3216" s="64" t="s">
        <v>9668</v>
      </c>
      <c r="L3216" s="65" t="s">
        <v>17</v>
      </c>
      <c r="N3216" s="64" t="s">
        <v>18</v>
      </c>
      <c r="O3216" s="66"/>
      <c r="P3216" s="66"/>
      <c r="T3216" s="66"/>
      <c r="U3216" s="65" t="s">
        <v>864</v>
      </c>
      <c r="V3216" s="65" t="s">
        <v>14389</v>
      </c>
      <c r="W3216" s="66"/>
      <c r="Y3216" s="66"/>
      <c r="Z3216" s="66"/>
      <c r="AA3216" s="65" t="s">
        <v>14382</v>
      </c>
      <c r="AQ3216" s="64">
        <v>49.5</v>
      </c>
      <c r="AU3216" s="66"/>
      <c r="AV3216" s="66"/>
      <c r="AW3216" s="66"/>
      <c r="AX3216" s="66"/>
      <c r="AY3216" s="67" t="s">
        <v>17613</v>
      </c>
      <c r="BE3216" s="66"/>
    </row>
    <row r="3217" spans="1:58">
      <c r="A3217" s="9" t="str">
        <f t="shared" si="156"/>
        <v>2026-01</v>
      </c>
      <c r="B3217" s="18" t="str">
        <f>_xlfn.XLOOKUP(I3217,过机服务商重量差!A:A,过机服务商重量差!G:G)</f>
        <v>玉麒麟</v>
      </c>
      <c r="C3217" s="9" t="str">
        <f>IF(N3217="FBA","主营产品",IF(N3217="专线","专线",LOOKUP(1,0/((G3217&gt;=提成标准!D:D)*(G3217&lt;提成标准!E:E)),提成标准!C:C)))</f>
        <v>快递小货</v>
      </c>
      <c r="D3217" s="9">
        <f t="shared" si="157"/>
        <v>1</v>
      </c>
      <c r="E3217" s="9">
        <f>_xlfn.XLOOKUP(C3217,提成标准!C:C,提成标准!H:H,"")</f>
        <v>2</v>
      </c>
      <c r="F3217" s="9">
        <f t="shared" si="158"/>
        <v>2</v>
      </c>
      <c r="G3217" s="9">
        <f>_xlfn.XLOOKUP(I3217,过机服务商重量差!A:A,过机服务商重量差!L:L)</f>
        <v>1.5</v>
      </c>
      <c r="H3217" s="9" t="str">
        <f ca="1">IFERROR(LOOKUP(1,0/((B3217=名单!B:B)*(VALUE(AY3217)&gt;=名单!E:E)*(VALUE(AY3217)&lt;=名单!G:G)*(AA3217="正常走货")),名单!H:H),"否")</f>
        <v>否</v>
      </c>
      <c r="I3217" s="64" t="s">
        <v>9669</v>
      </c>
      <c r="J3217" s="64" t="s">
        <v>9671</v>
      </c>
      <c r="L3217" s="65" t="s">
        <v>17</v>
      </c>
      <c r="N3217" s="64" t="s">
        <v>18</v>
      </c>
      <c r="O3217" s="66"/>
      <c r="P3217" s="66"/>
      <c r="T3217" s="66"/>
      <c r="U3217" s="65" t="s">
        <v>864</v>
      </c>
      <c r="V3217" s="65" t="s">
        <v>14389</v>
      </c>
      <c r="W3217" s="66"/>
      <c r="Y3217" s="66"/>
      <c r="Z3217" s="66"/>
      <c r="AA3217" s="65" t="s">
        <v>14382</v>
      </c>
      <c r="AQ3217" s="64">
        <v>49.6</v>
      </c>
      <c r="AU3217" s="66"/>
      <c r="AV3217" s="66"/>
      <c r="AW3217" s="66"/>
      <c r="AX3217" s="66"/>
      <c r="AY3217" s="67" t="s">
        <v>17614</v>
      </c>
      <c r="BE3217" s="66"/>
    </row>
    <row r="3218" spans="1:58">
      <c r="A3218" s="9" t="str">
        <f t="shared" si="156"/>
        <v>2026-01</v>
      </c>
      <c r="B3218" s="9" t="str">
        <f>_xlfn.XLOOKUP(I3218,过机服务商重量差!A:A,过机服务商重量差!G:G)</f>
        <v>玉麒麟</v>
      </c>
      <c r="C3218" s="9" t="str">
        <f>IF(N3218="FBA","主营产品",IF(N3218="专线","专线",LOOKUP(1,0/((G3218&gt;=提成标准!D:D)*(G3218&lt;提成标准!E:E)),提成标准!C:C)))</f>
        <v>快递小货</v>
      </c>
      <c r="D3218" s="9">
        <f t="shared" si="157"/>
        <v>1</v>
      </c>
      <c r="E3218" s="9">
        <f>_xlfn.XLOOKUP(C3218,提成标准!C:C,提成标准!H:H,"")</f>
        <v>2</v>
      </c>
      <c r="F3218" s="9">
        <f t="shared" si="158"/>
        <v>2</v>
      </c>
      <c r="G3218" s="9">
        <f>_xlfn.XLOOKUP(I3218,过机服务商重量差!A:A,过机服务商重量差!L:L)</f>
        <v>2</v>
      </c>
      <c r="H3218" s="9" t="str">
        <f ca="1">IFERROR(LOOKUP(1,0/((B3218=名单!B:B)*(VALUE(AY3218)&gt;=名单!E:E)*(VALUE(AY3218)&lt;=名单!G:G)*(AA3218="正常走货")),名单!H:H),"否")</f>
        <v>否</v>
      </c>
      <c r="I3218" s="64" t="s">
        <v>9672</v>
      </c>
      <c r="J3218" s="64" t="s">
        <v>9674</v>
      </c>
      <c r="L3218" s="65" t="s">
        <v>17</v>
      </c>
      <c r="N3218" s="64" t="s">
        <v>18</v>
      </c>
      <c r="O3218" s="66"/>
      <c r="P3218" s="66"/>
      <c r="T3218" s="66"/>
      <c r="U3218" s="65" t="s">
        <v>279</v>
      </c>
      <c r="V3218" s="65" t="s">
        <v>14410</v>
      </c>
      <c r="W3218" s="66"/>
      <c r="Y3218" s="66"/>
      <c r="Z3218" s="66"/>
      <c r="AA3218" s="65" t="s">
        <v>14382</v>
      </c>
      <c r="AQ3218" s="64">
        <v>66</v>
      </c>
      <c r="AU3218" s="66"/>
      <c r="AV3218" s="66"/>
      <c r="AW3218" s="66"/>
      <c r="AX3218" s="66"/>
      <c r="AY3218" s="67" t="s">
        <v>17615</v>
      </c>
      <c r="BE3218" s="66"/>
      <c r="BF3218" s="66"/>
    </row>
    <row r="3219" spans="1:58">
      <c r="A3219" s="9" t="str">
        <f t="shared" si="156"/>
        <v>2026-01</v>
      </c>
      <c r="B3219" s="18" t="str">
        <f>_xlfn.XLOOKUP(I3219,过机服务商重量差!A:A,过机服务商重量差!G:G)</f>
        <v>玉麒麟</v>
      </c>
      <c r="C3219" s="9" t="str">
        <f>IF(N3219="FBA","主营产品",IF(N3219="专线","专线",LOOKUP(1,0/((G3219&gt;=提成标准!D:D)*(G3219&lt;提成标准!E:E)),提成标准!C:C)))</f>
        <v>快递大货</v>
      </c>
      <c r="D3219" s="9">
        <f t="shared" si="157"/>
        <v>40</v>
      </c>
      <c r="E3219" s="9">
        <f>_xlfn.XLOOKUP(C3219,提成标准!C:C,提成标准!H:H,"")</f>
        <v>0.1</v>
      </c>
      <c r="F3219" s="9">
        <f t="shared" si="158"/>
        <v>4</v>
      </c>
      <c r="G3219" s="9">
        <f>_xlfn.XLOOKUP(I3219,过机服务商重量差!A:A,过机服务商重量差!L:L)</f>
        <v>40</v>
      </c>
      <c r="H3219" s="9" t="str">
        <f ca="1">IFERROR(LOOKUP(1,0/((B3219=名单!B:B)*(VALUE(AY3219)&gt;=名单!E:E)*(VALUE(AY3219)&lt;=名单!G:G)*(AA3219="正常走货")),名单!H:H),"否")</f>
        <v>否</v>
      </c>
      <c r="I3219" s="64" t="s">
        <v>9675</v>
      </c>
      <c r="J3219" s="64" t="s">
        <v>9677</v>
      </c>
      <c r="L3219" s="65" t="s">
        <v>17</v>
      </c>
      <c r="N3219" s="64" t="s">
        <v>18</v>
      </c>
      <c r="O3219" s="66"/>
      <c r="P3219" s="66"/>
      <c r="T3219" s="66"/>
      <c r="U3219" s="65" t="s">
        <v>99</v>
      </c>
      <c r="V3219" s="65" t="s">
        <v>14413</v>
      </c>
      <c r="W3219" s="66"/>
      <c r="Y3219" s="66"/>
      <c r="Z3219" s="66"/>
      <c r="AA3219" s="65" t="s">
        <v>14382</v>
      </c>
      <c r="AQ3219" s="64">
        <v>201.6</v>
      </c>
      <c r="AU3219" s="66"/>
      <c r="AV3219" s="66"/>
      <c r="AW3219" s="66"/>
      <c r="AX3219" s="66"/>
      <c r="AY3219" s="67" t="s">
        <v>17616</v>
      </c>
      <c r="BE3219" s="66"/>
      <c r="BF3219" s="66"/>
    </row>
    <row r="3220" spans="1:58">
      <c r="A3220" s="9" t="str">
        <f t="shared" si="156"/>
        <v>2026-01</v>
      </c>
      <c r="B3220" s="9" t="str">
        <f>_xlfn.XLOOKUP(I3220,过机服务商重量差!A:A,过机服务商重量差!G:G)</f>
        <v>玉麒麟</v>
      </c>
      <c r="C3220" s="9" t="str">
        <f>IF(N3220="FBA","主营产品",IF(N3220="专线","专线",LOOKUP(1,0/((G3220&gt;=提成标准!D:D)*(G3220&lt;提成标准!E:E)),提成标准!C:C)))</f>
        <v>快递大货</v>
      </c>
      <c r="D3220" s="9">
        <f t="shared" si="157"/>
        <v>41</v>
      </c>
      <c r="E3220" s="9">
        <f>_xlfn.XLOOKUP(C3220,提成标准!C:C,提成标准!H:H,"")</f>
        <v>0.1</v>
      </c>
      <c r="F3220" s="9">
        <f t="shared" si="158"/>
        <v>4.1</v>
      </c>
      <c r="G3220" s="9">
        <f>_xlfn.XLOOKUP(I3220,过机服务商重量差!A:A,过机服务商重量差!L:L)</f>
        <v>41</v>
      </c>
      <c r="H3220" s="9" t="str">
        <f ca="1">IFERROR(LOOKUP(1,0/((B3220=名单!B:B)*(VALUE(AY3220)&gt;=名单!E:E)*(VALUE(AY3220)&lt;=名单!G:G)*(AA3220="正常走货")),名单!H:H),"否")</f>
        <v>否</v>
      </c>
      <c r="I3220" s="64" t="s">
        <v>9678</v>
      </c>
      <c r="J3220" s="64" t="s">
        <v>9680</v>
      </c>
      <c r="L3220" s="65" t="s">
        <v>17</v>
      </c>
      <c r="N3220" s="64" t="s">
        <v>18</v>
      </c>
      <c r="O3220" s="66"/>
      <c r="P3220" s="66"/>
      <c r="T3220" s="66"/>
      <c r="U3220" s="65" t="s">
        <v>99</v>
      </c>
      <c r="V3220" s="65" t="s">
        <v>14413</v>
      </c>
      <c r="W3220" s="66"/>
      <c r="Y3220" s="66"/>
      <c r="Z3220" s="66"/>
      <c r="AA3220" s="65" t="s">
        <v>14382</v>
      </c>
      <c r="AQ3220" s="64">
        <v>152.1</v>
      </c>
      <c r="AV3220" s="66"/>
      <c r="AW3220" s="66"/>
      <c r="AX3220" s="66"/>
      <c r="AY3220" s="67" t="s">
        <v>17617</v>
      </c>
      <c r="BE3220" s="66"/>
    </row>
    <row r="3221" spans="1:58">
      <c r="A3221" s="9" t="str">
        <f t="shared" si="156"/>
        <v>2026-01</v>
      </c>
      <c r="B3221" s="9" t="str">
        <f>_xlfn.XLOOKUP(I3221,过机服务商重量差!A:A,过机服务商重量差!G:G)</f>
        <v>玉麒麟</v>
      </c>
      <c r="C3221" s="9" t="str">
        <f>IF(N3221="FBA","主营产品",IF(N3221="专线","专线",LOOKUP(1,0/((G3221&gt;=提成标准!D:D)*(G3221&lt;提成标准!E:E)),提成标准!C:C)))</f>
        <v>快递大货</v>
      </c>
      <c r="D3221" s="9">
        <f t="shared" si="157"/>
        <v>41</v>
      </c>
      <c r="E3221" s="9">
        <f>_xlfn.XLOOKUP(C3221,提成标准!C:C,提成标准!H:H,"")</f>
        <v>0.1</v>
      </c>
      <c r="F3221" s="9">
        <f t="shared" si="158"/>
        <v>4.1</v>
      </c>
      <c r="G3221" s="9">
        <f>_xlfn.XLOOKUP(I3221,过机服务商重量差!A:A,过机服务商重量差!L:L)</f>
        <v>41</v>
      </c>
      <c r="H3221" s="9" t="str">
        <f ca="1">IFERROR(LOOKUP(1,0/((B3221=名单!B:B)*(VALUE(AY3221)&gt;=名单!E:E)*(VALUE(AY3221)&lt;=名单!G:G)*(AA3221="正常走货")),名单!H:H),"否")</f>
        <v>否</v>
      </c>
      <c r="I3221" s="64" t="s">
        <v>9681</v>
      </c>
      <c r="J3221" s="64" t="s">
        <v>9683</v>
      </c>
      <c r="L3221" s="64" t="s">
        <v>17</v>
      </c>
      <c r="N3221" s="64" t="s">
        <v>18</v>
      </c>
      <c r="O3221" s="66"/>
      <c r="P3221" s="66"/>
      <c r="T3221" s="66"/>
      <c r="U3221" s="65" t="s">
        <v>99</v>
      </c>
      <c r="V3221" s="65" t="s">
        <v>14413</v>
      </c>
      <c r="W3221" s="66"/>
      <c r="Y3221" s="66"/>
      <c r="Z3221" s="66"/>
      <c r="AA3221" s="65" t="s">
        <v>14382</v>
      </c>
      <c r="AQ3221" s="64">
        <v>152.1</v>
      </c>
      <c r="AU3221" s="66"/>
      <c r="AV3221" s="66"/>
      <c r="AX3221" s="66"/>
      <c r="AY3221" s="67" t="s">
        <v>17618</v>
      </c>
      <c r="BE3221" s="66"/>
    </row>
    <row r="3222" spans="1:58">
      <c r="A3222" s="9" t="str">
        <f t="shared" si="156"/>
        <v>2026-01</v>
      </c>
      <c r="B3222" s="9" t="str">
        <f>_xlfn.XLOOKUP(I3222,过机服务商重量差!A:A,过机服务商重量差!G:G)</f>
        <v>帅时莹</v>
      </c>
      <c r="C3222" s="9" t="str">
        <f>IF(N3222="FBA","主营产品",IF(N3222="专线","专线",LOOKUP(1,0/((G3222&gt;=提成标准!D:D)*(G3222&lt;提成标准!E:E)),提成标准!C:C)))</f>
        <v>快递小货</v>
      </c>
      <c r="D3222" s="9">
        <f t="shared" si="157"/>
        <v>1</v>
      </c>
      <c r="E3222" s="9">
        <f>_xlfn.XLOOKUP(C3222,提成标准!C:C,提成标准!H:H,"")</f>
        <v>2</v>
      </c>
      <c r="F3222" s="9">
        <f t="shared" si="158"/>
        <v>2</v>
      </c>
      <c r="G3222" s="9">
        <f>_xlfn.XLOOKUP(I3222,过机服务商重量差!A:A,过机服务商重量差!L:L)</f>
        <v>17.5</v>
      </c>
      <c r="H3222" s="9" t="str">
        <f ca="1">IFERROR(LOOKUP(1,0/((B3222=名单!B:B)*(VALUE(AY3222)&gt;=名单!E:E)*(VALUE(AY3222)&lt;=名单!G:G)*(AA3222="正常走货")),名单!H:H),"否")</f>
        <v>否</v>
      </c>
      <c r="I3222" s="64" t="s">
        <v>9684</v>
      </c>
      <c r="J3222" s="64" t="s">
        <v>9686</v>
      </c>
      <c r="L3222" s="65" t="s">
        <v>586</v>
      </c>
      <c r="N3222" s="64" t="s">
        <v>18</v>
      </c>
      <c r="O3222" s="66"/>
      <c r="P3222" s="66"/>
      <c r="T3222" s="66"/>
      <c r="U3222" s="65" t="s">
        <v>99</v>
      </c>
      <c r="V3222" s="65" t="s">
        <v>14413</v>
      </c>
      <c r="W3222" s="66"/>
      <c r="Y3222" s="66"/>
      <c r="Z3222" s="66"/>
      <c r="AA3222" s="65" t="s">
        <v>14382</v>
      </c>
      <c r="AQ3222" s="64">
        <v>-7.75999999999999</v>
      </c>
      <c r="AV3222" s="66"/>
      <c r="AX3222" s="66"/>
      <c r="AY3222" s="67" t="s">
        <v>17619</v>
      </c>
      <c r="BE3222" s="66"/>
      <c r="BF3222" s="66"/>
    </row>
    <row r="3223" spans="1:58">
      <c r="A3223" s="9" t="str">
        <f t="shared" si="156"/>
        <v>2026-01</v>
      </c>
      <c r="B3223" s="9" t="str">
        <f>_xlfn.XLOOKUP(I3223,过机服务商重量差!A:A,过机服务商重量差!G:G)</f>
        <v>帅时莹</v>
      </c>
      <c r="C3223" s="9" t="str">
        <f>IF(N3223="FBA","主营产品",IF(N3223="专线","专线",LOOKUP(1,0/((G3223&gt;=提成标准!D:D)*(G3223&lt;提成标准!E:E)),提成标准!C:C)))</f>
        <v>快递小货</v>
      </c>
      <c r="D3223" s="9">
        <f t="shared" si="157"/>
        <v>1</v>
      </c>
      <c r="E3223" s="9">
        <f>_xlfn.XLOOKUP(C3223,提成标准!C:C,提成标准!H:H,"")</f>
        <v>2</v>
      </c>
      <c r="F3223" s="9">
        <f t="shared" si="158"/>
        <v>2</v>
      </c>
      <c r="G3223" s="9">
        <f>_xlfn.XLOOKUP(I3223,过机服务商重量差!A:A,过机服务商重量差!L:L)</f>
        <v>17.5</v>
      </c>
      <c r="H3223" s="9" t="str">
        <f ca="1">IFERROR(LOOKUP(1,0/((B3223=名单!B:B)*(VALUE(AY3223)&gt;=名单!E:E)*(VALUE(AY3223)&lt;=名单!G:G)*(AA3223="正常走货")),名单!H:H),"否")</f>
        <v>否</v>
      </c>
      <c r="I3223" s="64" t="s">
        <v>9687</v>
      </c>
      <c r="J3223" s="64" t="s">
        <v>9689</v>
      </c>
      <c r="L3223" s="65" t="s">
        <v>586</v>
      </c>
      <c r="N3223" s="64" t="s">
        <v>18</v>
      </c>
      <c r="O3223" s="66"/>
      <c r="P3223" s="66"/>
      <c r="T3223" s="66"/>
      <c r="U3223" s="65" t="s">
        <v>99</v>
      </c>
      <c r="V3223" s="65" t="s">
        <v>14413</v>
      </c>
      <c r="W3223" s="66"/>
      <c r="Y3223" s="66"/>
      <c r="Z3223" s="66"/>
      <c r="AA3223" s="65" t="s">
        <v>14382</v>
      </c>
      <c r="AQ3223" s="64">
        <v>48.4000000000001</v>
      </c>
      <c r="AU3223" s="66"/>
      <c r="AV3223" s="66"/>
      <c r="AW3223" s="66"/>
      <c r="AX3223" s="66"/>
      <c r="AY3223" s="67" t="s">
        <v>17620</v>
      </c>
      <c r="BE3223" s="66"/>
    </row>
    <row r="3224" spans="1:58">
      <c r="A3224" s="9" t="str">
        <f t="shared" si="156"/>
        <v>2026-01</v>
      </c>
      <c r="B3224" s="9" t="str">
        <f>_xlfn.XLOOKUP(I3224,过机服务商重量差!A:A,过机服务商重量差!G:G)</f>
        <v>玉麒麟</v>
      </c>
      <c r="C3224" s="9" t="str">
        <f>IF(N3224="FBA","主营产品",IF(N3224="专线","专线",LOOKUP(1,0/((G3224&gt;=提成标准!D:D)*(G3224&lt;提成标准!E:E)),提成标准!C:C)))</f>
        <v>快递大货</v>
      </c>
      <c r="D3224" s="9">
        <f t="shared" si="157"/>
        <v>35</v>
      </c>
      <c r="E3224" s="9">
        <f>_xlfn.XLOOKUP(C3224,提成标准!C:C,提成标准!H:H,"")</f>
        <v>0.1</v>
      </c>
      <c r="F3224" s="9">
        <f t="shared" si="158"/>
        <v>3.5</v>
      </c>
      <c r="G3224" s="9">
        <f>_xlfn.XLOOKUP(I3224,过机服务商重量差!A:A,过机服务商重量差!L:L)</f>
        <v>35</v>
      </c>
      <c r="H3224" s="9" t="str">
        <f ca="1">IFERROR(LOOKUP(1,0/((B3224=名单!B:B)*(VALUE(AY3224)&gt;=名单!E:E)*(VALUE(AY3224)&lt;=名单!G:G)*(AA3224="正常走货")),名单!H:H),"否")</f>
        <v>否</v>
      </c>
      <c r="I3224" s="64" t="s">
        <v>9690</v>
      </c>
      <c r="J3224" s="64" t="s">
        <v>9692</v>
      </c>
      <c r="L3224" s="65" t="s">
        <v>17</v>
      </c>
      <c r="N3224" s="64" t="s">
        <v>18</v>
      </c>
      <c r="O3224" s="66"/>
      <c r="P3224" s="66"/>
      <c r="T3224" s="66"/>
      <c r="U3224" s="65" t="s">
        <v>2305</v>
      </c>
      <c r="V3224" s="65" t="s">
        <v>14413</v>
      </c>
      <c r="W3224" s="66"/>
      <c r="Y3224" s="66"/>
      <c r="Z3224" s="66"/>
      <c r="AA3224" s="65" t="s">
        <v>14382</v>
      </c>
      <c r="AQ3224" s="64">
        <v>261.6</v>
      </c>
      <c r="AU3224" s="66"/>
      <c r="AV3224" s="66"/>
      <c r="AW3224" s="66"/>
      <c r="AX3224" s="66"/>
      <c r="AY3224" s="67" t="s">
        <v>17621</v>
      </c>
      <c r="BE3224" s="66"/>
    </row>
    <row r="3225" spans="1:58">
      <c r="A3225" s="9" t="str">
        <f t="shared" si="156"/>
        <v>2026-01</v>
      </c>
      <c r="B3225" s="9" t="str">
        <f>_xlfn.XLOOKUP(I3225,过机服务商重量差!A:A,过机服务商重量差!G:G)</f>
        <v>无崖子</v>
      </c>
      <c r="C3225" s="9" t="str">
        <f>IF(N3225="FBA","主营产品",IF(N3225="专线","专线",LOOKUP(1,0/((G3225&gt;=提成标准!D:D)*(G3225&lt;提成标准!E:E)),提成标准!C:C)))</f>
        <v>快递小货</v>
      </c>
      <c r="D3225" s="9">
        <f t="shared" si="157"/>
        <v>1</v>
      </c>
      <c r="E3225" s="9">
        <f>_xlfn.XLOOKUP(C3225,提成标准!C:C,提成标准!H:H,"")</f>
        <v>2</v>
      </c>
      <c r="F3225" s="9">
        <f t="shared" si="158"/>
        <v>2</v>
      </c>
      <c r="G3225" s="9">
        <f>_xlfn.XLOOKUP(I3225,过机服务商重量差!A:A,过机服务商重量差!L:L)</f>
        <v>4.5</v>
      </c>
      <c r="H3225" s="9" t="str">
        <f ca="1">IFERROR(LOOKUP(1,0/((B3225=名单!B:B)*(VALUE(AY3225)&gt;=名单!E:E)*(VALUE(AY3225)&lt;=名单!G:G)*(AA3225="正常走货")),名单!H:H),"否")</f>
        <v>是</v>
      </c>
      <c r="I3225" s="64" t="s">
        <v>9693</v>
      </c>
      <c r="J3225" s="64" t="s">
        <v>9695</v>
      </c>
      <c r="L3225" s="65" t="s">
        <v>2292</v>
      </c>
      <c r="N3225" s="64" t="s">
        <v>18</v>
      </c>
      <c r="O3225" s="66"/>
      <c r="P3225" s="66"/>
      <c r="T3225" s="66"/>
      <c r="U3225" s="65" t="s">
        <v>215</v>
      </c>
      <c r="V3225" s="65" t="s">
        <v>14381</v>
      </c>
      <c r="W3225" s="66"/>
      <c r="Y3225" s="66"/>
      <c r="Z3225" s="66"/>
      <c r="AA3225" s="65" t="s">
        <v>14382</v>
      </c>
      <c r="AQ3225" s="64">
        <v>0</v>
      </c>
      <c r="AU3225" s="66"/>
      <c r="AV3225" s="66"/>
      <c r="AW3225" s="66"/>
      <c r="AX3225" s="66"/>
      <c r="AY3225" s="67" t="s">
        <v>17622</v>
      </c>
      <c r="BE3225" s="66"/>
    </row>
    <row r="3226" spans="1:58">
      <c r="A3226" s="9" t="str">
        <f t="shared" si="156"/>
        <v>2026-01</v>
      </c>
      <c r="B3226" s="9" t="str">
        <f>_xlfn.XLOOKUP(I3226,过机服务商重量差!A:A,过机服务商重量差!G:G)</f>
        <v>玉麒麟</v>
      </c>
      <c r="C3226" s="9" t="str">
        <f>IF(N3226="FBA","主营产品",IF(N3226="专线","专线",LOOKUP(1,0/((G3226&gt;=提成标准!D:D)*(G3226&lt;提成标准!E:E)),提成标准!C:C)))</f>
        <v>快递大货</v>
      </c>
      <c r="D3226" s="9">
        <f t="shared" si="157"/>
        <v>46</v>
      </c>
      <c r="E3226" s="9">
        <f>_xlfn.XLOOKUP(C3226,提成标准!C:C,提成标准!H:H,"")</f>
        <v>0.1</v>
      </c>
      <c r="F3226" s="9">
        <f t="shared" si="158"/>
        <v>4.6</v>
      </c>
      <c r="G3226" s="9">
        <f>_xlfn.XLOOKUP(I3226,过机服务商重量差!A:A,过机服务商重量差!L:L)</f>
        <v>46</v>
      </c>
      <c r="H3226" s="9" t="str">
        <f ca="1">IFERROR(LOOKUP(1,0/((B3226=名单!B:B)*(VALUE(AY3226)&gt;=名单!E:E)*(VALUE(AY3226)&lt;=名单!G:G)*(AA3226="正常走货")),名单!H:H),"否")</f>
        <v>否</v>
      </c>
      <c r="I3226" s="64" t="s">
        <v>9696</v>
      </c>
      <c r="J3226" s="64" t="s">
        <v>9698</v>
      </c>
      <c r="L3226" s="65" t="s">
        <v>17</v>
      </c>
      <c r="N3226" s="64" t="s">
        <v>18</v>
      </c>
      <c r="O3226" s="66"/>
      <c r="P3226" s="66"/>
      <c r="T3226" s="66"/>
      <c r="U3226" s="65" t="s">
        <v>2305</v>
      </c>
      <c r="V3226" s="65" t="s">
        <v>14413</v>
      </c>
      <c r="W3226" s="66"/>
      <c r="Y3226" s="66"/>
      <c r="Z3226" s="66"/>
      <c r="AA3226" s="65" t="s">
        <v>14382</v>
      </c>
      <c r="AQ3226" s="64">
        <v>261.6</v>
      </c>
      <c r="AU3226" s="66"/>
      <c r="AV3226" s="66"/>
      <c r="AX3226" s="66"/>
      <c r="AY3226" s="67" t="s">
        <v>17623</v>
      </c>
      <c r="BE3226" s="66"/>
    </row>
    <row r="3227" spans="1:58">
      <c r="A3227" s="9" t="str">
        <f t="shared" si="156"/>
        <v>2026-01</v>
      </c>
      <c r="B3227" s="9" t="str">
        <f>_xlfn.XLOOKUP(I3227,过机服务商重量差!A:A,过机服务商重量差!G:G)</f>
        <v>玉麒麟</v>
      </c>
      <c r="C3227" s="9" t="str">
        <f>IF(N3227="FBA","主营产品",IF(N3227="专线","专线",LOOKUP(1,0/((G3227&gt;=提成标准!D:D)*(G3227&lt;提成标准!E:E)),提成标准!C:C)))</f>
        <v>快递大货</v>
      </c>
      <c r="D3227" s="9">
        <f t="shared" si="157"/>
        <v>27</v>
      </c>
      <c r="E3227" s="9">
        <f>_xlfn.XLOOKUP(C3227,提成标准!C:C,提成标准!H:H,"")</f>
        <v>0.1</v>
      </c>
      <c r="F3227" s="9">
        <f t="shared" si="158"/>
        <v>2.7</v>
      </c>
      <c r="G3227" s="9">
        <f>_xlfn.XLOOKUP(I3227,过机服务商重量差!A:A,过机服务商重量差!L:L)</f>
        <v>27</v>
      </c>
      <c r="H3227" s="9" t="str">
        <f ca="1">IFERROR(LOOKUP(1,0/((B3227=名单!B:B)*(VALUE(AY3227)&gt;=名单!E:E)*(VALUE(AY3227)&lt;=名单!G:G)*(AA3227="正常走货")),名单!H:H),"否")</f>
        <v>否</v>
      </c>
      <c r="I3227" s="64" t="s">
        <v>9699</v>
      </c>
      <c r="J3227" s="64" t="s">
        <v>9701</v>
      </c>
      <c r="L3227" s="65" t="s">
        <v>17</v>
      </c>
      <c r="N3227" s="64" t="s">
        <v>18</v>
      </c>
      <c r="O3227" s="66"/>
      <c r="P3227" s="66"/>
      <c r="T3227" s="66"/>
      <c r="U3227" s="65" t="s">
        <v>86</v>
      </c>
      <c r="V3227" s="65" t="s">
        <v>14381</v>
      </c>
      <c r="W3227" s="66"/>
      <c r="Y3227" s="66"/>
      <c r="Z3227" s="66"/>
      <c r="AA3227" s="65" t="s">
        <v>14382</v>
      </c>
      <c r="AQ3227" s="64">
        <v>254.46</v>
      </c>
      <c r="AU3227" s="66"/>
      <c r="AV3227" s="66"/>
      <c r="AW3227" s="66"/>
      <c r="AX3227" s="66"/>
      <c r="AY3227" s="67" t="s">
        <v>17624</v>
      </c>
      <c r="BE3227" s="66"/>
    </row>
    <row r="3228" spans="1:58">
      <c r="A3228" s="9" t="str">
        <f t="shared" si="156"/>
        <v>2026-01</v>
      </c>
      <c r="B3228" s="18" t="str">
        <f>_xlfn.XLOOKUP(I3228,过机服务商重量差!A:A,过机服务商重量差!G:G)</f>
        <v>玉麒麟</v>
      </c>
      <c r="C3228" s="9" t="str">
        <f>IF(N3228="FBA","主营产品",IF(N3228="专线","专线",LOOKUP(1,0/((G3228&gt;=提成标准!D:D)*(G3228&lt;提成标准!E:E)),提成标准!C:C)))</f>
        <v>快递大货</v>
      </c>
      <c r="D3228" s="9">
        <f t="shared" si="157"/>
        <v>28</v>
      </c>
      <c r="E3228" s="9">
        <f>_xlfn.XLOOKUP(C3228,提成标准!C:C,提成标准!H:H,"")</f>
        <v>0.1</v>
      </c>
      <c r="F3228" s="9">
        <f t="shared" si="158"/>
        <v>2.8</v>
      </c>
      <c r="G3228" s="9">
        <f>_xlfn.XLOOKUP(I3228,过机服务商重量差!A:A,过机服务商重量差!L:L)</f>
        <v>28</v>
      </c>
      <c r="H3228" s="9" t="str">
        <f ca="1">IFERROR(LOOKUP(1,0/((B3228=名单!B:B)*(VALUE(AY3228)&gt;=名单!E:E)*(VALUE(AY3228)&lt;=名单!G:G)*(AA3228="正常走货")),名单!H:H),"否")</f>
        <v>否</v>
      </c>
      <c r="I3228" s="64" t="s">
        <v>9702</v>
      </c>
      <c r="J3228" s="64" t="s">
        <v>9704</v>
      </c>
      <c r="L3228" s="64" t="s">
        <v>17</v>
      </c>
      <c r="N3228" s="64" t="s">
        <v>18</v>
      </c>
      <c r="O3228" s="66"/>
      <c r="P3228" s="66"/>
      <c r="T3228" s="66"/>
      <c r="U3228" s="65" t="s">
        <v>86</v>
      </c>
      <c r="V3228" s="65" t="s">
        <v>14381</v>
      </c>
      <c r="W3228" s="66"/>
      <c r="Y3228" s="66"/>
      <c r="Z3228" s="66"/>
      <c r="AA3228" s="65" t="s">
        <v>14382</v>
      </c>
      <c r="AQ3228" s="64">
        <v>261.96</v>
      </c>
      <c r="AV3228" s="66"/>
      <c r="AX3228" s="66"/>
      <c r="AY3228" s="67" t="s">
        <v>17625</v>
      </c>
      <c r="BE3228" s="66"/>
    </row>
    <row r="3229" spans="1:58">
      <c r="A3229" s="9" t="str">
        <f t="shared" si="156"/>
        <v>2026-01</v>
      </c>
      <c r="B3229" s="9" t="str">
        <f>_xlfn.XLOOKUP(I3229,过机服务商重量差!A:A,过机服务商重量差!G:G)</f>
        <v>玉麒麟</v>
      </c>
      <c r="C3229" s="9" t="str">
        <f>IF(N3229="FBA","主营产品",IF(N3229="专线","专线",LOOKUP(1,0/((G3229&gt;=提成标准!D:D)*(G3229&lt;提成标准!E:E)),提成标准!C:C)))</f>
        <v>快递大货</v>
      </c>
      <c r="D3229" s="9">
        <f t="shared" si="157"/>
        <v>26.5</v>
      </c>
      <c r="E3229" s="9">
        <f>_xlfn.XLOOKUP(C3229,提成标准!C:C,提成标准!H:H,"")</f>
        <v>0.1</v>
      </c>
      <c r="F3229" s="9">
        <f t="shared" si="158"/>
        <v>2.65</v>
      </c>
      <c r="G3229" s="9">
        <f>_xlfn.XLOOKUP(I3229,过机服务商重量差!A:A,过机服务商重量差!L:L)</f>
        <v>26.5</v>
      </c>
      <c r="H3229" s="9" t="str">
        <f ca="1">IFERROR(LOOKUP(1,0/((B3229=名单!B:B)*(VALUE(AY3229)&gt;=名单!E:E)*(VALUE(AY3229)&lt;=名单!G:G)*(AA3229="正常走货")),名单!H:H),"否")</f>
        <v>否</v>
      </c>
      <c r="I3229" s="64" t="s">
        <v>9705</v>
      </c>
      <c r="J3229" s="64" t="s">
        <v>9707</v>
      </c>
      <c r="L3229" s="65" t="s">
        <v>17</v>
      </c>
      <c r="N3229" s="64" t="s">
        <v>18</v>
      </c>
      <c r="O3229" s="66"/>
      <c r="P3229" s="66"/>
      <c r="T3229" s="66"/>
      <c r="U3229" s="65" t="s">
        <v>86</v>
      </c>
      <c r="V3229" s="65" t="s">
        <v>14381</v>
      </c>
      <c r="W3229" s="66"/>
      <c r="Y3229" s="66"/>
      <c r="Z3229" s="66"/>
      <c r="AA3229" s="65" t="s">
        <v>14382</v>
      </c>
      <c r="AQ3229" s="64">
        <v>111.46</v>
      </c>
      <c r="AU3229" s="66"/>
      <c r="AV3229" s="66"/>
      <c r="AW3229" s="66"/>
      <c r="AX3229" s="66"/>
      <c r="AY3229" s="67" t="s">
        <v>17626</v>
      </c>
      <c r="BE3229" s="66"/>
      <c r="BF3229" s="66"/>
    </row>
    <row r="3230" spans="1:58">
      <c r="A3230" s="9" t="str">
        <f t="shared" si="156"/>
        <v>2026-01</v>
      </c>
      <c r="B3230" s="18" t="str">
        <f>_xlfn.XLOOKUP(I3230,过机服务商重量差!A:A,过机服务商重量差!G:G)</f>
        <v>玉麒麟</v>
      </c>
      <c r="C3230" s="9" t="str">
        <f>IF(N3230="FBA","主营产品",IF(N3230="专线","专线",LOOKUP(1,0/((G3230&gt;=提成标准!D:D)*(G3230&lt;提成标准!E:E)),提成标准!C:C)))</f>
        <v>快递大货</v>
      </c>
      <c r="D3230" s="9">
        <f t="shared" si="157"/>
        <v>36</v>
      </c>
      <c r="E3230" s="9">
        <f>_xlfn.XLOOKUP(C3230,提成标准!C:C,提成标准!H:H,"")</f>
        <v>0.1</v>
      </c>
      <c r="F3230" s="9">
        <f t="shared" si="158"/>
        <v>3.6</v>
      </c>
      <c r="G3230" s="9">
        <f>_xlfn.XLOOKUP(I3230,过机服务商重量差!A:A,过机服务商重量差!L:L)</f>
        <v>36</v>
      </c>
      <c r="H3230" s="9" t="str">
        <f ca="1">IFERROR(LOOKUP(1,0/((B3230=名单!B:B)*(VALUE(AY3230)&gt;=名单!E:E)*(VALUE(AY3230)&lt;=名单!G:G)*(AA3230="正常走货")),名单!H:H),"否")</f>
        <v>否</v>
      </c>
      <c r="I3230" s="64" t="s">
        <v>9708</v>
      </c>
      <c r="J3230" s="64" t="s">
        <v>9710</v>
      </c>
      <c r="L3230" s="65" t="s">
        <v>17</v>
      </c>
      <c r="N3230" s="64" t="s">
        <v>18</v>
      </c>
      <c r="O3230" s="66"/>
      <c r="P3230" s="66"/>
      <c r="T3230" s="66"/>
      <c r="U3230" s="65" t="s">
        <v>145</v>
      </c>
      <c r="V3230" s="65" t="s">
        <v>14410</v>
      </c>
      <c r="W3230" s="66"/>
      <c r="Y3230" s="66"/>
      <c r="Z3230" s="66"/>
      <c r="AA3230" s="65" t="s">
        <v>14382</v>
      </c>
      <c r="AQ3230" s="64">
        <v>178.7</v>
      </c>
      <c r="AU3230" s="66"/>
      <c r="AV3230" s="66"/>
      <c r="AW3230" s="66"/>
      <c r="AX3230" s="66"/>
      <c r="AY3230" s="67" t="s">
        <v>17627</v>
      </c>
      <c r="BE3230" s="66"/>
      <c r="BF3230" s="66"/>
    </row>
    <row r="3231" spans="1:58">
      <c r="A3231" s="9" t="str">
        <f t="shared" si="156"/>
        <v>2026-01</v>
      </c>
      <c r="B3231" s="9" t="str">
        <f>_xlfn.XLOOKUP(I3231,过机服务商重量差!A:A,过机服务商重量差!G:G)</f>
        <v>玉麒麟</v>
      </c>
      <c r="C3231" s="9" t="str">
        <f>IF(N3231="FBA","主营产品",IF(N3231="专线","专线",LOOKUP(1,0/((G3231&gt;=提成标准!D:D)*(G3231&lt;提成标准!E:E)),提成标准!C:C)))</f>
        <v>快递大货</v>
      </c>
      <c r="D3231" s="9">
        <f t="shared" si="157"/>
        <v>44</v>
      </c>
      <c r="E3231" s="9">
        <f>_xlfn.XLOOKUP(C3231,提成标准!C:C,提成标准!H:H,"")</f>
        <v>0.1</v>
      </c>
      <c r="F3231" s="9">
        <f t="shared" si="158"/>
        <v>4.4</v>
      </c>
      <c r="G3231" s="9">
        <f>_xlfn.XLOOKUP(I3231,过机服务商重量差!A:A,过机服务商重量差!L:L)</f>
        <v>44</v>
      </c>
      <c r="H3231" s="9" t="str">
        <f ca="1">IFERROR(LOOKUP(1,0/((B3231=名单!B:B)*(VALUE(AY3231)&gt;=名单!E:E)*(VALUE(AY3231)&lt;=名单!G:G)*(AA3231="正常走货")),名单!H:H),"否")</f>
        <v>否</v>
      </c>
      <c r="I3231" s="64" t="s">
        <v>9711</v>
      </c>
      <c r="J3231" s="64" t="s">
        <v>9713</v>
      </c>
      <c r="L3231" s="65" t="s">
        <v>24</v>
      </c>
      <c r="N3231" s="64" t="s">
        <v>18</v>
      </c>
      <c r="O3231" s="66"/>
      <c r="P3231" s="66"/>
      <c r="T3231" s="66"/>
      <c r="U3231" s="65" t="s">
        <v>130</v>
      </c>
      <c r="V3231" s="65" t="s">
        <v>14422</v>
      </c>
      <c r="W3231" s="66"/>
      <c r="Y3231" s="66"/>
      <c r="Z3231" s="66"/>
      <c r="AA3231" s="65" t="s">
        <v>14382</v>
      </c>
      <c r="AQ3231" s="64">
        <v>126.8</v>
      </c>
      <c r="AU3231" s="66"/>
      <c r="AV3231" s="66"/>
      <c r="AW3231" s="66"/>
      <c r="AX3231" s="66"/>
      <c r="AY3231" s="67" t="s">
        <v>17628</v>
      </c>
      <c r="BE3231" s="66"/>
      <c r="BF3231" s="66"/>
    </row>
    <row r="3232" spans="1:58">
      <c r="A3232" s="9" t="str">
        <f t="shared" si="156"/>
        <v>2026-01</v>
      </c>
      <c r="B3232" s="9" t="str">
        <f>_xlfn.XLOOKUP(I3232,过机服务商重量差!A:A,过机服务商重量差!G:G)</f>
        <v>帅时莹</v>
      </c>
      <c r="C3232" s="9" t="str">
        <f>IF(N3232="FBA","主营产品",IF(N3232="专线","专线",LOOKUP(1,0/((G3232&gt;=提成标准!D:D)*(G3232&lt;提成标准!E:E)),提成标准!C:C)))</f>
        <v>快递大货</v>
      </c>
      <c r="D3232" s="9">
        <f t="shared" si="157"/>
        <v>38</v>
      </c>
      <c r="E3232" s="9">
        <f>_xlfn.XLOOKUP(C3232,提成标准!C:C,提成标准!H:H,"")</f>
        <v>0.1</v>
      </c>
      <c r="F3232" s="9">
        <f t="shared" si="158"/>
        <v>3.8</v>
      </c>
      <c r="G3232" s="9">
        <f>_xlfn.XLOOKUP(I3232,过机服务商重量差!A:A,过机服务商重量差!L:L)</f>
        <v>38</v>
      </c>
      <c r="H3232" s="9" t="str">
        <f ca="1">IFERROR(LOOKUP(1,0/((B3232=名单!B:B)*(VALUE(AY3232)&gt;=名单!E:E)*(VALUE(AY3232)&lt;=名单!G:G)*(AA3232="正常走货")),名单!H:H),"否")</f>
        <v>否</v>
      </c>
      <c r="I3232" s="64" t="s">
        <v>9714</v>
      </c>
      <c r="J3232" s="64" t="s">
        <v>9716</v>
      </c>
      <c r="L3232" s="65" t="s">
        <v>1452</v>
      </c>
      <c r="N3232" s="65" t="s">
        <v>18</v>
      </c>
      <c r="O3232" s="66"/>
      <c r="P3232" s="66"/>
      <c r="T3232" s="66"/>
      <c r="U3232" s="65" t="s">
        <v>130</v>
      </c>
      <c r="V3232" s="65" t="s">
        <v>14422</v>
      </c>
      <c r="W3232" s="66"/>
      <c r="Y3232" s="66"/>
      <c r="Z3232" s="66"/>
      <c r="AA3232" s="65" t="s">
        <v>14382</v>
      </c>
      <c r="AQ3232" s="64">
        <v>-48</v>
      </c>
      <c r="AU3232" s="66"/>
      <c r="AV3232" s="66"/>
      <c r="AW3232" s="66"/>
      <c r="AX3232" s="66"/>
      <c r="AY3232" s="67" t="s">
        <v>17629</v>
      </c>
      <c r="BE3232" s="66"/>
    </row>
    <row r="3233" spans="1:58">
      <c r="A3233" s="9" t="str">
        <f t="shared" si="156"/>
        <v>2026-01</v>
      </c>
      <c r="B3233" s="9" t="str">
        <f>_xlfn.XLOOKUP(I3233,过机服务商重量差!A:A,过机服务商重量差!G:G)</f>
        <v>无崖子</v>
      </c>
      <c r="C3233" s="9" t="str">
        <f>IF(N3233="FBA","主营产品",IF(N3233="专线","专线",LOOKUP(1,0/((G3233&gt;=提成标准!D:D)*(G3233&lt;提成标准!E:E)),提成标准!C:C)))</f>
        <v>快递小货</v>
      </c>
      <c r="D3233" s="9">
        <f t="shared" si="157"/>
        <v>1</v>
      </c>
      <c r="E3233" s="9">
        <f>_xlfn.XLOOKUP(C3233,提成标准!C:C,提成标准!H:H,"")</f>
        <v>2</v>
      </c>
      <c r="F3233" s="9">
        <f t="shared" si="158"/>
        <v>2</v>
      </c>
      <c r="G3233" s="9">
        <f>_xlfn.XLOOKUP(I3233,过机服务商重量差!A:A,过机服务商重量差!L:L)</f>
        <v>7.3</v>
      </c>
      <c r="H3233" s="9" t="str">
        <f ca="1">IFERROR(LOOKUP(1,0/((B3233=名单!B:B)*(VALUE(AY3233)&gt;=名单!E:E)*(VALUE(AY3233)&lt;=名单!G:G)*(AA3233="正常走货")),名单!H:H),"否")</f>
        <v>是</v>
      </c>
      <c r="I3233" s="64" t="s">
        <v>9717</v>
      </c>
      <c r="J3233" s="64" t="s">
        <v>9719</v>
      </c>
      <c r="L3233" s="65" t="s">
        <v>128</v>
      </c>
      <c r="N3233" s="64" t="s">
        <v>18</v>
      </c>
      <c r="O3233" s="66"/>
      <c r="P3233" s="66"/>
      <c r="T3233" s="66"/>
      <c r="U3233" s="65" t="s">
        <v>130</v>
      </c>
      <c r="V3233" s="65" t="s">
        <v>14422</v>
      </c>
      <c r="W3233" s="66"/>
      <c r="Y3233" s="66"/>
      <c r="Z3233" s="66"/>
      <c r="AA3233" s="65" t="s">
        <v>14382</v>
      </c>
      <c r="AQ3233" s="64">
        <v>58.72</v>
      </c>
      <c r="AU3233" s="66"/>
      <c r="AV3233" s="66"/>
      <c r="AW3233" s="66"/>
      <c r="AX3233" s="66"/>
      <c r="AY3233" s="67" t="s">
        <v>17630</v>
      </c>
      <c r="BE3233" s="66"/>
      <c r="BF3233" s="66"/>
    </row>
    <row r="3234" spans="1:58">
      <c r="A3234" s="9" t="str">
        <f t="shared" si="156"/>
        <v>2026-01</v>
      </c>
      <c r="B3234" s="9" t="str">
        <f>_xlfn.XLOOKUP(I3234,过机服务商重量差!A:A,过机服务商重量差!G:G)</f>
        <v>帅时莹</v>
      </c>
      <c r="C3234" s="9" t="str">
        <f>IF(N3234="FBA","主营产品",IF(N3234="专线","专线",LOOKUP(1,0/((G3234&gt;=提成标准!D:D)*(G3234&lt;提成标准!E:E)),提成标准!C:C)))</f>
        <v>快递大货</v>
      </c>
      <c r="D3234" s="9">
        <f t="shared" si="157"/>
        <v>27</v>
      </c>
      <c r="E3234" s="9">
        <f>_xlfn.XLOOKUP(C3234,提成标准!C:C,提成标准!H:H,"")</f>
        <v>0.1</v>
      </c>
      <c r="F3234" s="9">
        <f t="shared" si="158"/>
        <v>2.7</v>
      </c>
      <c r="G3234" s="9">
        <f>_xlfn.XLOOKUP(I3234,过机服务商重量差!A:A,过机服务商重量差!L:L)</f>
        <v>27</v>
      </c>
      <c r="H3234" s="9" t="str">
        <f ca="1">IFERROR(LOOKUP(1,0/((B3234=名单!B:B)*(VALUE(AY3234)&gt;=名单!E:E)*(VALUE(AY3234)&lt;=名单!G:G)*(AA3234="正常走货")),名单!H:H),"否")</f>
        <v>否</v>
      </c>
      <c r="I3234" s="64" t="s">
        <v>9720</v>
      </c>
      <c r="J3234" s="64" t="s">
        <v>9722</v>
      </c>
      <c r="L3234" s="65" t="s">
        <v>738</v>
      </c>
      <c r="N3234" s="64" t="s">
        <v>18</v>
      </c>
      <c r="O3234" s="66"/>
      <c r="P3234" s="66"/>
      <c r="T3234" s="66"/>
      <c r="U3234" s="65" t="s">
        <v>130</v>
      </c>
      <c r="V3234" s="65" t="s">
        <v>14422</v>
      </c>
      <c r="W3234" s="66"/>
      <c r="Y3234" s="66"/>
      <c r="Z3234" s="66"/>
      <c r="AA3234" s="65" t="s">
        <v>14382</v>
      </c>
      <c r="AQ3234" s="64">
        <v>168.4</v>
      </c>
      <c r="AU3234" s="66"/>
      <c r="AV3234" s="66"/>
      <c r="AW3234" s="66"/>
      <c r="AX3234" s="66"/>
      <c r="AY3234" s="67" t="s">
        <v>17631</v>
      </c>
      <c r="BE3234" s="66"/>
    </row>
    <row r="3235" spans="1:58">
      <c r="A3235" s="9" t="str">
        <f t="shared" si="156"/>
        <v>2026-01</v>
      </c>
      <c r="B3235" s="9" t="str">
        <f>_xlfn.XLOOKUP(I3235,过机服务商重量差!A:A,过机服务商重量差!G:G)</f>
        <v>玉麒麟</v>
      </c>
      <c r="C3235" s="9" t="str">
        <f>IF(N3235="FBA","主营产品",IF(N3235="专线","专线",LOOKUP(1,0/((G3235&gt;=提成标准!D:D)*(G3235&lt;提成标准!E:E)),提成标准!C:C)))</f>
        <v>快递大货</v>
      </c>
      <c r="D3235" s="9">
        <f t="shared" si="157"/>
        <v>33</v>
      </c>
      <c r="E3235" s="9">
        <f>_xlfn.XLOOKUP(C3235,提成标准!C:C,提成标准!H:H,"")</f>
        <v>0.1</v>
      </c>
      <c r="F3235" s="9">
        <f t="shared" si="158"/>
        <v>3.3</v>
      </c>
      <c r="G3235" s="9">
        <f>_xlfn.XLOOKUP(I3235,过机服务商重量差!A:A,过机服务商重量差!L:L)</f>
        <v>33</v>
      </c>
      <c r="H3235" s="9" t="str">
        <f ca="1">IFERROR(LOOKUP(1,0/((B3235=名单!B:B)*(VALUE(AY3235)&gt;=名单!E:E)*(VALUE(AY3235)&lt;=名单!G:G)*(AA3235="正常走货")),名单!H:H),"否")</f>
        <v>否</v>
      </c>
      <c r="I3235" s="64" t="s">
        <v>9723</v>
      </c>
      <c r="J3235" s="64" t="s">
        <v>9725</v>
      </c>
      <c r="L3235" s="65" t="s">
        <v>24</v>
      </c>
      <c r="N3235" s="64" t="s">
        <v>18</v>
      </c>
      <c r="O3235" s="66"/>
      <c r="P3235" s="66"/>
      <c r="T3235" s="66"/>
      <c r="U3235" s="65" t="s">
        <v>130</v>
      </c>
      <c r="V3235" s="65" t="s">
        <v>14422</v>
      </c>
      <c r="W3235" s="66"/>
      <c r="Y3235" s="66"/>
      <c r="Z3235" s="66"/>
      <c r="AA3235" s="65" t="s">
        <v>14382</v>
      </c>
      <c r="AQ3235" s="64">
        <v>80.5999999999999</v>
      </c>
      <c r="AU3235" s="66"/>
      <c r="AV3235" s="66"/>
      <c r="AW3235" s="66"/>
      <c r="AX3235" s="66"/>
      <c r="AY3235" s="67" t="s">
        <v>17632</v>
      </c>
      <c r="BC3235" s="66"/>
      <c r="BE3235" s="66"/>
    </row>
    <row r="3236" spans="1:58">
      <c r="A3236" s="9" t="str">
        <f t="shared" si="156"/>
        <v>2026-01</v>
      </c>
      <c r="B3236" s="9" t="str">
        <f>_xlfn.XLOOKUP(I3236,过机服务商重量差!A:A,过机服务商重量差!G:G)</f>
        <v>玉麒麟</v>
      </c>
      <c r="C3236" s="9" t="str">
        <f>IF(N3236="FBA","主营产品",IF(N3236="专线","专线",LOOKUP(1,0/((G3236&gt;=提成标准!D:D)*(G3236&lt;提成标准!E:E)),提成标准!C:C)))</f>
        <v>快递大货</v>
      </c>
      <c r="D3236" s="9">
        <f t="shared" si="157"/>
        <v>36</v>
      </c>
      <c r="E3236" s="9">
        <f>_xlfn.XLOOKUP(C3236,提成标准!C:C,提成标准!H:H,"")</f>
        <v>0.1</v>
      </c>
      <c r="F3236" s="9">
        <f t="shared" si="158"/>
        <v>3.6</v>
      </c>
      <c r="G3236" s="9">
        <f>_xlfn.XLOOKUP(I3236,过机服务商重量差!A:A,过机服务商重量差!L:L)</f>
        <v>36</v>
      </c>
      <c r="H3236" s="9" t="str">
        <f ca="1">IFERROR(LOOKUP(1,0/((B3236=名单!B:B)*(VALUE(AY3236)&gt;=名单!E:E)*(VALUE(AY3236)&lt;=名单!G:G)*(AA3236="正常走货")),名单!H:H),"否")</f>
        <v>否</v>
      </c>
      <c r="I3236" s="64" t="s">
        <v>9726</v>
      </c>
      <c r="J3236" s="64" t="s">
        <v>9728</v>
      </c>
      <c r="L3236" s="65" t="s">
        <v>17</v>
      </c>
      <c r="N3236" s="64" t="s">
        <v>18</v>
      </c>
      <c r="O3236" s="66"/>
      <c r="P3236" s="66"/>
      <c r="T3236" s="66"/>
      <c r="U3236" s="65" t="s">
        <v>454</v>
      </c>
      <c r="V3236" s="65" t="s">
        <v>14410</v>
      </c>
      <c r="W3236" s="66"/>
      <c r="Y3236" s="66"/>
      <c r="Z3236" s="66"/>
      <c r="AA3236" s="65" t="s">
        <v>14382</v>
      </c>
      <c r="AQ3236" s="64">
        <v>125.6</v>
      </c>
      <c r="AV3236" s="66"/>
      <c r="AW3236" s="66"/>
      <c r="AX3236" s="66"/>
      <c r="AY3236" s="67" t="s">
        <v>17633</v>
      </c>
      <c r="BE3236" s="66"/>
    </row>
    <row r="3237" spans="1:58">
      <c r="A3237" s="9" t="str">
        <f t="shared" si="156"/>
        <v>2026-01</v>
      </c>
      <c r="B3237" s="9" t="str">
        <f>_xlfn.XLOOKUP(I3237,过机服务商重量差!A:A,过机服务商重量差!G:G)</f>
        <v>风清扬</v>
      </c>
      <c r="C3237" s="9" t="str">
        <f>IF(N3237="FBA","主营产品",IF(N3237="专线","专线",LOOKUP(1,0/((G3237&gt;=提成标准!D:D)*(G3237&lt;提成标准!E:E)),提成标准!C:C)))</f>
        <v>快递大货</v>
      </c>
      <c r="D3237" s="9">
        <f t="shared" si="157"/>
        <v>62</v>
      </c>
      <c r="E3237" s="9">
        <f>_xlfn.XLOOKUP(C3237,提成标准!C:C,提成标准!H:H,"")</f>
        <v>0.1</v>
      </c>
      <c r="F3237" s="9">
        <f t="shared" si="158"/>
        <v>6.2</v>
      </c>
      <c r="G3237" s="9">
        <f>_xlfn.XLOOKUP(I3237,过机服务商重量差!A:A,过机服务商重量差!L:L)</f>
        <v>62</v>
      </c>
      <c r="H3237" s="9" t="str">
        <f ca="1">IFERROR(LOOKUP(1,0/((B3237=名单!B:B)*(VALUE(AY3237)&gt;=名单!E:E)*(VALUE(AY3237)&lt;=名单!G:G)*(AA3237="正常走货")),名单!H:H),"否")</f>
        <v>否</v>
      </c>
      <c r="I3237" s="64" t="s">
        <v>9729</v>
      </c>
      <c r="J3237" s="64" t="s">
        <v>9731</v>
      </c>
      <c r="L3237" s="65" t="s">
        <v>2686</v>
      </c>
      <c r="N3237" s="64" t="s">
        <v>18</v>
      </c>
      <c r="O3237" s="66"/>
      <c r="P3237" s="66"/>
      <c r="T3237" s="66"/>
      <c r="U3237" s="65" t="s">
        <v>1488</v>
      </c>
      <c r="V3237" s="65" t="s">
        <v>14389</v>
      </c>
      <c r="W3237" s="66"/>
      <c r="Y3237" s="66"/>
      <c r="Z3237" s="66"/>
      <c r="AA3237" s="65" t="s">
        <v>14382</v>
      </c>
      <c r="AQ3237" s="64">
        <v>0</v>
      </c>
      <c r="AU3237" s="66"/>
      <c r="AV3237" s="66"/>
      <c r="AW3237" s="66"/>
      <c r="AX3237" s="66"/>
      <c r="AY3237" s="67" t="s">
        <v>17634</v>
      </c>
      <c r="BE3237" s="66"/>
    </row>
    <row r="3238" spans="1:58">
      <c r="A3238" s="9" t="str">
        <f t="shared" si="156"/>
        <v>2026-01</v>
      </c>
      <c r="B3238" s="18" t="str">
        <f>_xlfn.XLOOKUP(I3238,过机服务商重量差!A:A,过机服务商重量差!G:G)</f>
        <v>风清扬</v>
      </c>
      <c r="C3238" s="9" t="str">
        <f>IF(N3238="FBA","主营产品",IF(N3238="专线","专线",LOOKUP(1,0/((G3238&gt;=提成标准!D:D)*(G3238&lt;提成标准!E:E)),提成标准!C:C)))</f>
        <v>快递大货</v>
      </c>
      <c r="D3238" s="9">
        <f t="shared" si="157"/>
        <v>153</v>
      </c>
      <c r="E3238" s="9">
        <f>_xlfn.XLOOKUP(C3238,提成标准!C:C,提成标准!H:H,"")</f>
        <v>0.1</v>
      </c>
      <c r="F3238" s="9">
        <f t="shared" si="158"/>
        <v>15.3</v>
      </c>
      <c r="G3238" s="9">
        <f>_xlfn.XLOOKUP(I3238,过机服务商重量差!A:A,过机服务商重量差!L:L)</f>
        <v>153</v>
      </c>
      <c r="H3238" s="9" t="str">
        <f ca="1">IFERROR(LOOKUP(1,0/((B3238=名单!B:B)*(VALUE(AY3238)&gt;=名单!E:E)*(VALUE(AY3238)&lt;=名单!G:G)*(AA3238="正常走货")),名单!H:H),"否")</f>
        <v>否</v>
      </c>
      <c r="I3238" s="64" t="s">
        <v>9732</v>
      </c>
      <c r="J3238" s="64" t="s">
        <v>9734</v>
      </c>
      <c r="L3238" s="65" t="s">
        <v>144</v>
      </c>
      <c r="N3238" s="64" t="s">
        <v>18</v>
      </c>
      <c r="O3238" s="66"/>
      <c r="P3238" s="66"/>
      <c r="T3238" s="66"/>
      <c r="U3238" s="65" t="s">
        <v>767</v>
      </c>
      <c r="V3238" s="65" t="s">
        <v>14385</v>
      </c>
      <c r="W3238" s="66"/>
      <c r="Y3238" s="66"/>
      <c r="Z3238" s="66"/>
      <c r="AA3238" s="65" t="s">
        <v>14382</v>
      </c>
      <c r="AQ3238" s="64">
        <v>2128</v>
      </c>
      <c r="AV3238" s="66"/>
      <c r="AX3238" s="66"/>
      <c r="AY3238" s="67" t="s">
        <v>17635</v>
      </c>
      <c r="BE3238" s="66"/>
      <c r="BF3238" s="66"/>
    </row>
    <row r="3239" spans="1:58">
      <c r="A3239" s="9" t="str">
        <f t="shared" si="156"/>
        <v>2026-01</v>
      </c>
      <c r="B3239" s="9" t="str">
        <f>_xlfn.XLOOKUP(I3239,过机服务商重量差!A:A,过机服务商重量差!G:G)</f>
        <v>玉麒麟</v>
      </c>
      <c r="C3239" s="9" t="str">
        <f>IF(N3239="FBA","主营产品",IF(N3239="专线","专线",LOOKUP(1,0/((G3239&gt;=提成标准!D:D)*(G3239&lt;提成标准!E:E)),提成标准!C:C)))</f>
        <v>快递小货</v>
      </c>
      <c r="D3239" s="9">
        <f t="shared" si="157"/>
        <v>1</v>
      </c>
      <c r="E3239" s="9">
        <f>_xlfn.XLOOKUP(C3239,提成标准!C:C,提成标准!H:H,"")</f>
        <v>2</v>
      </c>
      <c r="F3239" s="9">
        <f t="shared" si="158"/>
        <v>2</v>
      </c>
      <c r="G3239" s="9">
        <f>_xlfn.XLOOKUP(I3239,过机服务商重量差!A:A,过机服务商重量差!L:L)</f>
        <v>0.5</v>
      </c>
      <c r="H3239" s="9" t="str">
        <f ca="1">IFERROR(LOOKUP(1,0/((B3239=名单!B:B)*(VALUE(AY3239)&gt;=名单!E:E)*(VALUE(AY3239)&lt;=名单!G:G)*(AA3239="正常走货")),名单!H:H),"否")</f>
        <v>否</v>
      </c>
      <c r="I3239" s="64" t="s">
        <v>9735</v>
      </c>
      <c r="J3239" s="64" t="s">
        <v>9737</v>
      </c>
      <c r="L3239" s="65" t="s">
        <v>17</v>
      </c>
      <c r="N3239" s="64" t="s">
        <v>18</v>
      </c>
      <c r="O3239" s="66"/>
      <c r="P3239" s="66"/>
      <c r="T3239" s="66"/>
      <c r="U3239" s="65" t="s">
        <v>239</v>
      </c>
      <c r="V3239" s="65" t="s">
        <v>14389</v>
      </c>
      <c r="W3239" s="66"/>
      <c r="Y3239" s="66"/>
      <c r="Z3239" s="66"/>
      <c r="AA3239" s="65" t="s">
        <v>14382</v>
      </c>
      <c r="AQ3239" s="64">
        <v>75.85</v>
      </c>
      <c r="AV3239" s="66"/>
      <c r="AX3239" s="66"/>
      <c r="AY3239" s="67" t="s">
        <v>17636</v>
      </c>
      <c r="BE3239" s="66"/>
    </row>
    <row r="3240" spans="1:58">
      <c r="A3240" s="9" t="str">
        <f t="shared" si="156"/>
        <v>2026-01</v>
      </c>
      <c r="B3240" s="9" t="str">
        <f>_xlfn.XLOOKUP(I3240,过机服务商重量差!A:A,过机服务商重量差!G:G)</f>
        <v>小旋风</v>
      </c>
      <c r="C3240" s="9" t="str">
        <f>IF(N3240="FBA","主营产品",IF(N3240="专线","专线",LOOKUP(1,0/((G3240&gt;=提成标准!D:D)*(G3240&lt;提成标准!E:E)),提成标准!C:C)))</f>
        <v>快递大货</v>
      </c>
      <c r="D3240" s="9">
        <f t="shared" si="157"/>
        <v>36</v>
      </c>
      <c r="E3240" s="9">
        <f>_xlfn.XLOOKUP(C3240,提成标准!C:C,提成标准!H:H,"")</f>
        <v>0.1</v>
      </c>
      <c r="F3240" s="9">
        <f t="shared" si="158"/>
        <v>3.6</v>
      </c>
      <c r="G3240" s="9">
        <f>_xlfn.XLOOKUP(I3240,过机服务商重量差!A:A,过机服务商重量差!L:L)</f>
        <v>36</v>
      </c>
      <c r="H3240" s="9" t="str">
        <f ca="1">IFERROR(LOOKUP(1,0/((B3240=名单!B:B)*(VALUE(AY3240)&gt;=名单!E:E)*(VALUE(AY3240)&lt;=名单!G:G)*(AA3240="正常走货")),名单!H:H),"否")</f>
        <v>否</v>
      </c>
      <c r="I3240" s="64" t="s">
        <v>9738</v>
      </c>
      <c r="J3240" s="64" t="s">
        <v>9740</v>
      </c>
      <c r="L3240" s="65" t="s">
        <v>78</v>
      </c>
      <c r="N3240" s="65" t="s">
        <v>18</v>
      </c>
      <c r="O3240" s="66"/>
      <c r="P3240" s="66"/>
      <c r="T3240" s="66"/>
      <c r="U3240" s="65" t="s">
        <v>1498</v>
      </c>
      <c r="V3240" s="65" t="s">
        <v>14476</v>
      </c>
      <c r="W3240" s="66"/>
      <c r="Y3240" s="66"/>
      <c r="Z3240" s="66"/>
      <c r="AA3240" s="65" t="s">
        <v>14382</v>
      </c>
      <c r="AQ3240" s="64">
        <v>151</v>
      </c>
      <c r="AU3240" s="66"/>
      <c r="AV3240" s="66"/>
      <c r="AW3240" s="66"/>
      <c r="AX3240" s="66"/>
      <c r="AY3240" s="67" t="s">
        <v>17637</v>
      </c>
      <c r="BE3240" s="66"/>
      <c r="BF3240" s="66"/>
    </row>
    <row r="3241" spans="1:58">
      <c r="A3241" s="9" t="str">
        <f t="shared" si="156"/>
        <v>2026-01</v>
      </c>
      <c r="B3241" s="18" t="str">
        <f>_xlfn.XLOOKUP(I3241,过机服务商重量差!A:A,过机服务商重量差!G:G)</f>
        <v>帅时莹</v>
      </c>
      <c r="C3241" s="9" t="str">
        <f>IF(N3241="FBA","主营产品",IF(N3241="专线","专线",LOOKUP(1,0/((G3241&gt;=提成标准!D:D)*(G3241&lt;提成标准!E:E)),提成标准!C:C)))</f>
        <v>快递大货</v>
      </c>
      <c r="D3241" s="9">
        <f t="shared" si="157"/>
        <v>34</v>
      </c>
      <c r="E3241" s="9">
        <f>_xlfn.XLOOKUP(C3241,提成标准!C:C,提成标准!H:H,"")</f>
        <v>0.1</v>
      </c>
      <c r="F3241" s="9">
        <f t="shared" si="158"/>
        <v>3.4</v>
      </c>
      <c r="G3241" s="9">
        <f>_xlfn.XLOOKUP(I3241,过机服务商重量差!A:A,过机服务商重量差!L:L)</f>
        <v>34</v>
      </c>
      <c r="H3241" s="9" t="str">
        <f ca="1">IFERROR(LOOKUP(1,0/((B3241=名单!B:B)*(VALUE(AY3241)&gt;=名单!E:E)*(VALUE(AY3241)&lt;=名单!G:G)*(AA3241="正常走货")),名单!H:H),"否")</f>
        <v>否</v>
      </c>
      <c r="I3241" s="64" t="s">
        <v>9741</v>
      </c>
      <c r="J3241" s="64" t="s">
        <v>9743</v>
      </c>
      <c r="L3241" s="65" t="s">
        <v>140</v>
      </c>
      <c r="N3241" s="64" t="s">
        <v>18</v>
      </c>
      <c r="O3241" s="66"/>
      <c r="P3241" s="66"/>
      <c r="T3241" s="66"/>
      <c r="U3241" s="65" t="s">
        <v>191</v>
      </c>
      <c r="V3241" s="65" t="s">
        <v>14413</v>
      </c>
      <c r="W3241" s="66"/>
      <c r="Y3241" s="66"/>
      <c r="Z3241" s="66"/>
      <c r="AA3241" s="65" t="s">
        <v>14382</v>
      </c>
      <c r="AQ3241" s="64">
        <v>714.6</v>
      </c>
      <c r="AU3241" s="66"/>
      <c r="AV3241" s="66"/>
      <c r="AW3241" s="66"/>
      <c r="AX3241" s="66"/>
      <c r="AY3241" s="67" t="s">
        <v>17638</v>
      </c>
      <c r="BC3241" s="66"/>
      <c r="BE3241" s="66"/>
    </row>
    <row r="3242" spans="1:58">
      <c r="A3242" s="9" t="str">
        <f t="shared" si="156"/>
        <v>2026-01</v>
      </c>
      <c r="B3242" s="9" t="str">
        <f>_xlfn.XLOOKUP(I3242,过机服务商重量差!A:A,过机服务商重量差!G:G)</f>
        <v>玉麒麟</v>
      </c>
      <c r="C3242" s="9" t="str">
        <f>IF(N3242="FBA","主营产品",IF(N3242="专线","专线",LOOKUP(1,0/((G3242&gt;=提成标准!D:D)*(G3242&lt;提成标准!E:E)),提成标准!C:C)))</f>
        <v>快递大货</v>
      </c>
      <c r="D3242" s="9">
        <f t="shared" si="157"/>
        <v>37</v>
      </c>
      <c r="E3242" s="9">
        <f>_xlfn.XLOOKUP(C3242,提成标准!C:C,提成标准!H:H,"")</f>
        <v>0.1</v>
      </c>
      <c r="F3242" s="9">
        <f t="shared" si="158"/>
        <v>3.7</v>
      </c>
      <c r="G3242" s="9">
        <f>_xlfn.XLOOKUP(I3242,过机服务商重量差!A:A,过机服务商重量差!L:L)</f>
        <v>37</v>
      </c>
      <c r="H3242" s="9" t="str">
        <f ca="1">IFERROR(LOOKUP(1,0/((B3242=名单!B:B)*(VALUE(AY3242)&gt;=名单!E:E)*(VALUE(AY3242)&lt;=名单!G:G)*(AA3242="正常走货")),名单!H:H),"否")</f>
        <v>否</v>
      </c>
      <c r="I3242" s="64" t="s">
        <v>9744</v>
      </c>
      <c r="J3242" s="64" t="s">
        <v>9746</v>
      </c>
      <c r="L3242" s="65" t="s">
        <v>256</v>
      </c>
      <c r="N3242" s="64" t="s">
        <v>18</v>
      </c>
      <c r="O3242" s="66"/>
      <c r="P3242" s="66"/>
      <c r="T3242" s="66"/>
      <c r="U3242" s="65" t="s">
        <v>191</v>
      </c>
      <c r="V3242" s="65" t="s">
        <v>14413</v>
      </c>
      <c r="W3242" s="66"/>
      <c r="Y3242" s="66"/>
      <c r="Z3242" s="66"/>
      <c r="AA3242" s="65" t="s">
        <v>14382</v>
      </c>
      <c r="AQ3242" s="64">
        <v>1881.2</v>
      </c>
      <c r="AU3242" s="66"/>
      <c r="AV3242" s="66"/>
      <c r="AW3242" s="66"/>
      <c r="AX3242" s="66"/>
      <c r="AY3242" s="67" t="s">
        <v>17639</v>
      </c>
      <c r="BE3242" s="66"/>
      <c r="BF3242" s="66"/>
    </row>
    <row r="3243" spans="1:58">
      <c r="A3243" s="9" t="str">
        <f t="shared" si="156"/>
        <v>2026-01</v>
      </c>
      <c r="B3243" s="18" t="str">
        <f>_xlfn.XLOOKUP(I3243,过机服务商重量差!A:A,过机服务商重量差!G:G)</f>
        <v>玉麒麟</v>
      </c>
      <c r="C3243" s="9" t="str">
        <f>IF(N3243="FBA","主营产品",IF(N3243="专线","专线",LOOKUP(1,0/((G3243&gt;=提成标准!D:D)*(G3243&lt;提成标准!E:E)),提成标准!C:C)))</f>
        <v>快递大货</v>
      </c>
      <c r="D3243" s="9">
        <f t="shared" si="157"/>
        <v>35</v>
      </c>
      <c r="E3243" s="9">
        <f>_xlfn.XLOOKUP(C3243,提成标准!C:C,提成标准!H:H,"")</f>
        <v>0.1</v>
      </c>
      <c r="F3243" s="9">
        <f t="shared" si="158"/>
        <v>3.5</v>
      </c>
      <c r="G3243" s="9">
        <f>_xlfn.XLOOKUP(I3243,过机服务商重量差!A:A,过机服务商重量差!L:L)</f>
        <v>35</v>
      </c>
      <c r="H3243" s="9" t="str">
        <f ca="1">IFERROR(LOOKUP(1,0/((B3243=名单!B:B)*(VALUE(AY3243)&gt;=名单!E:E)*(VALUE(AY3243)&lt;=名单!G:G)*(AA3243="正常走货")),名单!H:H),"否")</f>
        <v>否</v>
      </c>
      <c r="I3243" s="64" t="s">
        <v>9747</v>
      </c>
      <c r="J3243" s="64" t="s">
        <v>9749</v>
      </c>
      <c r="L3243" s="65" t="s">
        <v>17</v>
      </c>
      <c r="N3243" s="64" t="s">
        <v>18</v>
      </c>
      <c r="O3243" s="66"/>
      <c r="P3243" s="66"/>
      <c r="T3243" s="66"/>
      <c r="U3243" s="65" t="s">
        <v>191</v>
      </c>
      <c r="V3243" s="65" t="s">
        <v>14413</v>
      </c>
      <c r="W3243" s="66"/>
      <c r="Y3243" s="66"/>
      <c r="Z3243" s="66"/>
      <c r="AA3243" s="65" t="s">
        <v>14382</v>
      </c>
      <c r="AQ3243" s="64">
        <v>665</v>
      </c>
      <c r="AU3243" s="66"/>
      <c r="AV3243" s="66"/>
      <c r="AW3243" s="66"/>
      <c r="AX3243" s="66"/>
      <c r="AY3243" s="67" t="s">
        <v>17640</v>
      </c>
      <c r="BE3243" s="66"/>
      <c r="BF3243" s="66"/>
    </row>
    <row r="3244" spans="1:58">
      <c r="A3244" s="9" t="str">
        <f t="shared" si="156"/>
        <v>2026-01</v>
      </c>
      <c r="B3244" s="9" t="str">
        <f>_xlfn.XLOOKUP(I3244,过机服务商重量差!A:A,过机服务商重量差!G:G)</f>
        <v>玉麒麟</v>
      </c>
      <c r="C3244" s="9" t="str">
        <f>IF(N3244="FBA","主营产品",IF(N3244="专线","专线",LOOKUP(1,0/((G3244&gt;=提成标准!D:D)*(G3244&lt;提成标准!E:E)),提成标准!C:C)))</f>
        <v>快递小货</v>
      </c>
      <c r="D3244" s="9">
        <f t="shared" si="157"/>
        <v>1</v>
      </c>
      <c r="E3244" s="9">
        <f>_xlfn.XLOOKUP(C3244,提成标准!C:C,提成标准!H:H,"")</f>
        <v>2</v>
      </c>
      <c r="F3244" s="9">
        <f t="shared" si="158"/>
        <v>2</v>
      </c>
      <c r="G3244" s="9">
        <f>_xlfn.XLOOKUP(I3244,过机服务商重量差!A:A,过机服务商重量差!L:L)</f>
        <v>3.5</v>
      </c>
      <c r="H3244" s="9" t="str">
        <f ca="1">IFERROR(LOOKUP(1,0/((B3244=名单!B:B)*(VALUE(AY3244)&gt;=名单!E:E)*(VALUE(AY3244)&lt;=名单!G:G)*(AA3244="正常走货")),名单!H:H),"否")</f>
        <v>否</v>
      </c>
      <c r="I3244" s="64" t="s">
        <v>9750</v>
      </c>
      <c r="J3244" s="64" t="s">
        <v>9752</v>
      </c>
      <c r="L3244" s="65" t="s">
        <v>17</v>
      </c>
      <c r="N3244" s="64" t="s">
        <v>18</v>
      </c>
      <c r="O3244" s="66"/>
      <c r="P3244" s="66"/>
      <c r="T3244" s="66"/>
      <c r="U3244" s="65" t="s">
        <v>191</v>
      </c>
      <c r="V3244" s="65" t="s">
        <v>14413</v>
      </c>
      <c r="W3244" s="66"/>
      <c r="Y3244" s="66"/>
      <c r="Z3244" s="66"/>
      <c r="AA3244" s="65" t="s">
        <v>14382</v>
      </c>
      <c r="AQ3244" s="64">
        <v>224</v>
      </c>
      <c r="AV3244" s="66"/>
      <c r="AW3244" s="66"/>
      <c r="AX3244" s="66"/>
      <c r="AY3244" s="67" t="s">
        <v>17641</v>
      </c>
      <c r="BC3244" s="66"/>
      <c r="BE3244" s="66"/>
    </row>
    <row r="3245" spans="1:58">
      <c r="A3245" s="9" t="str">
        <f t="shared" si="156"/>
        <v>2026-01</v>
      </c>
      <c r="B3245" s="9" t="str">
        <f>_xlfn.XLOOKUP(I3245,过机服务商重量差!A:A,过机服务商重量差!G:G)</f>
        <v>玉麒麟</v>
      </c>
      <c r="C3245" s="9" t="str">
        <f>IF(N3245="FBA","主营产品",IF(N3245="专线","专线",LOOKUP(1,0/((G3245&gt;=提成标准!D:D)*(G3245&lt;提成标准!E:E)),提成标准!C:C)))</f>
        <v>快递小货</v>
      </c>
      <c r="D3245" s="9">
        <f t="shared" si="157"/>
        <v>1</v>
      </c>
      <c r="E3245" s="9">
        <f>_xlfn.XLOOKUP(C3245,提成标准!C:C,提成标准!H:H,"")</f>
        <v>2</v>
      </c>
      <c r="F3245" s="9">
        <f t="shared" si="158"/>
        <v>2</v>
      </c>
      <c r="G3245" s="9">
        <f>_xlfn.XLOOKUP(I3245,过机服务商重量差!A:A,过机服务商重量差!L:L)</f>
        <v>0.5</v>
      </c>
      <c r="H3245" s="9" t="str">
        <f ca="1">IFERROR(LOOKUP(1,0/((B3245=名单!B:B)*(VALUE(AY3245)&gt;=名单!E:E)*(VALUE(AY3245)&lt;=名单!G:G)*(AA3245="正常走货")),名单!H:H),"否")</f>
        <v>否</v>
      </c>
      <c r="I3245" s="64" t="s">
        <v>9753</v>
      </c>
      <c r="J3245" s="64" t="s">
        <v>9755</v>
      </c>
      <c r="L3245" s="65" t="s">
        <v>17</v>
      </c>
      <c r="N3245" s="65" t="s">
        <v>18</v>
      </c>
      <c r="O3245" s="66"/>
      <c r="P3245" s="66"/>
      <c r="T3245" s="66"/>
      <c r="U3245" s="65" t="s">
        <v>191</v>
      </c>
      <c r="V3245" s="65" t="s">
        <v>14413</v>
      </c>
      <c r="W3245" s="66"/>
      <c r="Y3245" s="66"/>
      <c r="Z3245" s="66"/>
      <c r="AA3245" s="65" t="s">
        <v>14382</v>
      </c>
      <c r="AQ3245" s="64">
        <v>155</v>
      </c>
      <c r="AU3245" s="66"/>
      <c r="AV3245" s="66"/>
      <c r="AW3245" s="66"/>
      <c r="AX3245" s="66"/>
      <c r="AY3245" s="67" t="s">
        <v>17642</v>
      </c>
      <c r="BE3245" s="66"/>
      <c r="BF3245" s="66"/>
    </row>
    <row r="3246" spans="1:58">
      <c r="A3246" s="9" t="str">
        <f t="shared" si="156"/>
        <v>2026-01</v>
      </c>
      <c r="B3246" s="18" t="str">
        <f>_xlfn.XLOOKUP(I3246,过机服务商重量差!A:A,过机服务商重量差!G:G)</f>
        <v>玉麒麟</v>
      </c>
      <c r="C3246" s="9" t="str">
        <f>IF(N3246="FBA","主营产品",IF(N3246="专线","专线",LOOKUP(1,0/((G3246&gt;=提成标准!D:D)*(G3246&lt;提成标准!E:E)),提成标准!C:C)))</f>
        <v>快递小货</v>
      </c>
      <c r="D3246" s="9">
        <f t="shared" si="157"/>
        <v>1</v>
      </c>
      <c r="E3246" s="9">
        <f>_xlfn.XLOOKUP(C3246,提成标准!C:C,提成标准!H:H,"")</f>
        <v>2</v>
      </c>
      <c r="F3246" s="9">
        <f t="shared" si="158"/>
        <v>2</v>
      </c>
      <c r="G3246" s="9">
        <f>_xlfn.XLOOKUP(I3246,过机服务商重量差!A:A,过机服务商重量差!L:L)</f>
        <v>16</v>
      </c>
      <c r="H3246" s="9" t="str">
        <f ca="1">IFERROR(LOOKUP(1,0/((B3246=名单!B:B)*(VALUE(AY3246)&gt;=名单!E:E)*(VALUE(AY3246)&lt;=名单!G:G)*(AA3246="正常走货")),名单!H:H),"否")</f>
        <v>否</v>
      </c>
      <c r="I3246" s="64" t="s">
        <v>9756</v>
      </c>
      <c r="J3246" s="64" t="s">
        <v>9758</v>
      </c>
      <c r="L3246" s="65" t="s">
        <v>17</v>
      </c>
      <c r="N3246" s="64" t="s">
        <v>18</v>
      </c>
      <c r="O3246" s="66"/>
      <c r="P3246" s="66"/>
      <c r="T3246" s="66"/>
      <c r="U3246" s="65" t="s">
        <v>7799</v>
      </c>
      <c r="V3246" s="65" t="s">
        <v>14385</v>
      </c>
      <c r="W3246" s="66"/>
      <c r="Y3246" s="66"/>
      <c r="Z3246" s="66"/>
      <c r="AA3246" s="65" t="s">
        <v>14382</v>
      </c>
      <c r="AQ3246" s="64">
        <v>102</v>
      </c>
      <c r="AU3246" s="66"/>
      <c r="AV3246" s="66"/>
      <c r="AW3246" s="66"/>
      <c r="AX3246" s="66"/>
      <c r="AY3246" s="67" t="s">
        <v>17643</v>
      </c>
      <c r="BC3246" s="66"/>
      <c r="BE3246" s="66"/>
    </row>
    <row r="3247" spans="1:58">
      <c r="A3247" s="9" t="str">
        <f t="shared" si="156"/>
        <v>2026-01</v>
      </c>
      <c r="B3247" s="9" t="str">
        <f>_xlfn.XLOOKUP(I3247,过机服务商重量差!A:A,过机服务商重量差!G:G)</f>
        <v>帅时莹</v>
      </c>
      <c r="C3247" s="9" t="str">
        <f>IF(N3247="FBA","主营产品",IF(N3247="专线","专线",LOOKUP(1,0/((G3247&gt;=提成标准!D:D)*(G3247&lt;提成标准!E:E)),提成标准!C:C)))</f>
        <v>快递大货</v>
      </c>
      <c r="D3247" s="9">
        <f t="shared" si="157"/>
        <v>344</v>
      </c>
      <c r="E3247" s="9">
        <f>_xlfn.XLOOKUP(C3247,提成标准!C:C,提成标准!H:H,"")</f>
        <v>0.1</v>
      </c>
      <c r="F3247" s="9">
        <f t="shared" si="158"/>
        <v>34.4</v>
      </c>
      <c r="G3247" s="9">
        <f>_xlfn.XLOOKUP(I3247,过机服务商重量差!A:A,过机服务商重量差!L:L)</f>
        <v>344</v>
      </c>
      <c r="H3247" s="9" t="str">
        <f ca="1">IFERROR(LOOKUP(1,0/((B3247=名单!B:B)*(VALUE(AY3247)&gt;=名单!E:E)*(VALUE(AY3247)&lt;=名单!G:G)*(AA3247="正常走货")),名单!H:H),"否")</f>
        <v>否</v>
      </c>
      <c r="I3247" s="64" t="s">
        <v>9759</v>
      </c>
      <c r="J3247" s="64" t="s">
        <v>9761</v>
      </c>
      <c r="L3247" s="65" t="s">
        <v>97</v>
      </c>
      <c r="N3247" s="64" t="s">
        <v>18</v>
      </c>
      <c r="O3247" s="66"/>
      <c r="P3247" s="66"/>
      <c r="T3247" s="66"/>
      <c r="U3247" s="65" t="s">
        <v>292</v>
      </c>
      <c r="V3247" s="65" t="s">
        <v>14413</v>
      </c>
      <c r="W3247" s="66"/>
      <c r="Y3247" s="66"/>
      <c r="Z3247" s="66"/>
      <c r="AA3247" s="65" t="s">
        <v>14382</v>
      </c>
      <c r="AQ3247" s="64">
        <v>404.8</v>
      </c>
      <c r="AU3247" s="66"/>
      <c r="AV3247" s="66"/>
      <c r="AW3247" s="66"/>
      <c r="AX3247" s="66"/>
      <c r="AY3247" s="67" t="s">
        <v>17644</v>
      </c>
      <c r="BC3247" s="66"/>
      <c r="BE3247" s="66"/>
    </row>
    <row r="3248" spans="1:58">
      <c r="A3248" s="9" t="str">
        <f t="shared" si="156"/>
        <v>2026-01</v>
      </c>
      <c r="B3248" s="9" t="str">
        <f>_xlfn.XLOOKUP(I3248,过机服务商重量差!A:A,过机服务商重量差!G:G)</f>
        <v>小旋风</v>
      </c>
      <c r="C3248" s="9" t="str">
        <f>IF(N3248="FBA","主营产品",IF(N3248="专线","专线",LOOKUP(1,0/((G3248&gt;=提成标准!D:D)*(G3248&lt;提成标准!E:E)),提成标准!C:C)))</f>
        <v>快递大货</v>
      </c>
      <c r="D3248" s="9">
        <f t="shared" si="157"/>
        <v>38</v>
      </c>
      <c r="E3248" s="9">
        <f>_xlfn.XLOOKUP(C3248,提成标准!C:C,提成标准!H:H,"")</f>
        <v>0.1</v>
      </c>
      <c r="F3248" s="9">
        <f t="shared" si="158"/>
        <v>3.8</v>
      </c>
      <c r="G3248" s="9">
        <f>_xlfn.XLOOKUP(I3248,过机服务商重量差!A:A,过机服务商重量差!L:L)</f>
        <v>38</v>
      </c>
      <c r="H3248" s="9" t="str">
        <f ca="1">IFERROR(LOOKUP(1,0/((B3248=名单!B:B)*(VALUE(AY3248)&gt;=名单!E:E)*(VALUE(AY3248)&lt;=名单!G:G)*(AA3248="正常走货")),名单!H:H),"否")</f>
        <v>否</v>
      </c>
      <c r="I3248" s="64" t="s">
        <v>9762</v>
      </c>
      <c r="J3248" s="64" t="s">
        <v>9764</v>
      </c>
      <c r="L3248" s="65" t="s">
        <v>453</v>
      </c>
      <c r="N3248" s="64" t="s">
        <v>18</v>
      </c>
      <c r="O3248" s="66"/>
      <c r="P3248" s="66"/>
      <c r="T3248" s="66"/>
      <c r="U3248" s="65" t="s">
        <v>187</v>
      </c>
      <c r="V3248" s="64" t="s">
        <v>14413</v>
      </c>
      <c r="W3248" s="66"/>
      <c r="Y3248" s="66"/>
      <c r="Z3248" s="66"/>
      <c r="AA3248" s="65" t="s">
        <v>14382</v>
      </c>
      <c r="AQ3248" s="64">
        <v>7.59999999999999</v>
      </c>
      <c r="AU3248" s="66"/>
      <c r="AV3248" s="66"/>
      <c r="AW3248" s="66"/>
      <c r="AX3248" s="66"/>
      <c r="AY3248" s="67" t="s">
        <v>17645</v>
      </c>
      <c r="BE3248" s="66"/>
      <c r="BF3248" s="66"/>
    </row>
    <row r="3249" spans="1:58">
      <c r="A3249" s="9" t="str">
        <f t="shared" si="156"/>
        <v>2026-01</v>
      </c>
      <c r="B3249" s="9" t="str">
        <f>_xlfn.XLOOKUP(I3249,过机服务商重量差!A:A,过机服务商重量差!G:G)</f>
        <v>玉麒麟</v>
      </c>
      <c r="C3249" s="9" t="str">
        <f>IF(N3249="FBA","主营产品",IF(N3249="专线","专线",LOOKUP(1,0/((G3249&gt;=提成标准!D:D)*(G3249&lt;提成标准!E:E)),提成标准!C:C)))</f>
        <v>快递小货</v>
      </c>
      <c r="D3249" s="9">
        <f t="shared" si="157"/>
        <v>1</v>
      </c>
      <c r="E3249" s="9">
        <f>_xlfn.XLOOKUP(C3249,提成标准!C:C,提成标准!H:H,"")</f>
        <v>2</v>
      </c>
      <c r="F3249" s="9">
        <f t="shared" si="158"/>
        <v>2</v>
      </c>
      <c r="G3249" s="9">
        <f>_xlfn.XLOOKUP(I3249,过机服务商重量差!A:A,过机服务商重量差!L:L)</f>
        <v>5.5</v>
      </c>
      <c r="H3249" s="9" t="str">
        <f ca="1">IFERROR(LOOKUP(1,0/((B3249=名单!B:B)*(VALUE(AY3249)&gt;=名单!E:E)*(VALUE(AY3249)&lt;=名单!G:G)*(AA3249="正常走货")),名单!H:H),"否")</f>
        <v>否</v>
      </c>
      <c r="I3249" s="64" t="s">
        <v>9765</v>
      </c>
      <c r="J3249" s="64" t="s">
        <v>9767</v>
      </c>
      <c r="L3249" s="65" t="s">
        <v>17</v>
      </c>
      <c r="N3249" s="64" t="s">
        <v>18</v>
      </c>
      <c r="O3249" s="66"/>
      <c r="P3249" s="66"/>
      <c r="T3249" s="66"/>
      <c r="U3249" s="65" t="s">
        <v>767</v>
      </c>
      <c r="V3249" s="65" t="s">
        <v>14385</v>
      </c>
      <c r="W3249" s="66"/>
      <c r="Y3249" s="66"/>
      <c r="Z3249" s="66"/>
      <c r="AA3249" s="65" t="s">
        <v>14382</v>
      </c>
      <c r="AQ3249" s="64">
        <v>47.1</v>
      </c>
      <c r="AU3249" s="66"/>
      <c r="AV3249" s="66"/>
      <c r="AW3249" s="66"/>
      <c r="AX3249" s="66"/>
      <c r="AY3249" s="67" t="s">
        <v>17646</v>
      </c>
      <c r="BE3249" s="66"/>
    </row>
    <row r="3250" spans="1:58">
      <c r="A3250" s="9" t="str">
        <f t="shared" si="156"/>
        <v>2026-01</v>
      </c>
      <c r="B3250" s="9" t="str">
        <f>_xlfn.XLOOKUP(I3250,过机服务商重量差!A:A,过机服务商重量差!G:G)</f>
        <v>玉麒麟</v>
      </c>
      <c r="C3250" s="9" t="str">
        <f>IF(N3250="FBA","主营产品",IF(N3250="专线","专线",LOOKUP(1,0/((G3250&gt;=提成标准!D:D)*(G3250&lt;提成标准!E:E)),提成标准!C:C)))</f>
        <v>快递小货</v>
      </c>
      <c r="D3250" s="9">
        <f t="shared" si="157"/>
        <v>1</v>
      </c>
      <c r="E3250" s="9">
        <f>_xlfn.XLOOKUP(C3250,提成标准!C:C,提成标准!H:H,"")</f>
        <v>2</v>
      </c>
      <c r="F3250" s="9">
        <f t="shared" si="158"/>
        <v>2</v>
      </c>
      <c r="G3250" s="9">
        <f>_xlfn.XLOOKUP(I3250,过机服务商重量差!A:A,过机服务商重量差!L:L)</f>
        <v>13.5</v>
      </c>
      <c r="H3250" s="9" t="str">
        <f ca="1">IFERROR(LOOKUP(1,0/((B3250=名单!B:B)*(VALUE(AY3250)&gt;=名单!E:E)*(VALUE(AY3250)&lt;=名单!G:G)*(AA3250="正常走货")),名单!H:H),"否")</f>
        <v>否</v>
      </c>
      <c r="I3250" s="64" t="s">
        <v>9768</v>
      </c>
      <c r="J3250" s="64" t="s">
        <v>9770</v>
      </c>
      <c r="L3250" s="65" t="s">
        <v>17</v>
      </c>
      <c r="N3250" s="64" t="s">
        <v>18</v>
      </c>
      <c r="O3250" s="66"/>
      <c r="P3250" s="66"/>
      <c r="T3250" s="66"/>
      <c r="U3250" s="65" t="s">
        <v>99</v>
      </c>
      <c r="V3250" s="65" t="s">
        <v>14413</v>
      </c>
      <c r="W3250" s="66"/>
      <c r="Y3250" s="66"/>
      <c r="Z3250" s="66"/>
      <c r="AA3250" s="65" t="s">
        <v>14382</v>
      </c>
      <c r="AQ3250" s="64">
        <v>323.2</v>
      </c>
      <c r="AU3250" s="66"/>
      <c r="AV3250" s="66"/>
      <c r="AW3250" s="66"/>
      <c r="AX3250" s="66"/>
      <c r="AY3250" s="67" t="s">
        <v>17647</v>
      </c>
      <c r="BE3250" s="66"/>
    </row>
    <row r="3251" spans="1:58">
      <c r="A3251" s="9" t="str">
        <f t="shared" si="156"/>
        <v>2026-01</v>
      </c>
      <c r="B3251" s="9" t="str">
        <f>_xlfn.XLOOKUP(I3251,过机服务商重量差!A:A,过机服务商重量差!G:G)</f>
        <v>帅时莹</v>
      </c>
      <c r="C3251" s="9" t="str">
        <f>IF(N3251="FBA","主营产品",IF(N3251="专线","专线",LOOKUP(1,0/((G3251&gt;=提成标准!D:D)*(G3251&lt;提成标准!E:E)),提成标准!C:C)))</f>
        <v>快递大货</v>
      </c>
      <c r="D3251" s="9">
        <f t="shared" si="157"/>
        <v>561</v>
      </c>
      <c r="E3251" s="9">
        <f>_xlfn.XLOOKUP(C3251,提成标准!C:C,提成标准!H:H,"")</f>
        <v>0.1</v>
      </c>
      <c r="F3251" s="9">
        <f t="shared" si="158"/>
        <v>56.1</v>
      </c>
      <c r="G3251" s="9">
        <f>_xlfn.XLOOKUP(I3251,过机服务商重量差!A:A,过机服务商重量差!L:L)</f>
        <v>561</v>
      </c>
      <c r="H3251" s="9" t="str">
        <f ca="1">IFERROR(LOOKUP(1,0/((B3251=名单!B:B)*(VALUE(AY3251)&gt;=名单!E:E)*(VALUE(AY3251)&lt;=名单!G:G)*(AA3251="正常走货")),名单!H:H),"否")</f>
        <v>否</v>
      </c>
      <c r="I3251" s="64" t="s">
        <v>9771</v>
      </c>
      <c r="J3251" s="64" t="s">
        <v>9773</v>
      </c>
      <c r="L3251" s="65" t="s">
        <v>1184</v>
      </c>
      <c r="N3251" s="64" t="s">
        <v>18</v>
      </c>
      <c r="O3251" s="66"/>
      <c r="P3251" s="66"/>
      <c r="T3251" s="66"/>
      <c r="U3251" s="65" t="s">
        <v>292</v>
      </c>
      <c r="V3251" s="65" t="s">
        <v>14413</v>
      </c>
      <c r="W3251" s="66"/>
      <c r="Y3251" s="66"/>
      <c r="Z3251" s="66"/>
      <c r="AA3251" s="65" t="s">
        <v>14382</v>
      </c>
      <c r="AQ3251" s="64">
        <v>2005</v>
      </c>
      <c r="AV3251" s="66"/>
      <c r="AX3251" s="66"/>
      <c r="AY3251" s="67" t="s">
        <v>17648</v>
      </c>
    </row>
    <row r="3252" spans="1:58">
      <c r="A3252" s="9" t="str">
        <f t="shared" si="156"/>
        <v>2026-01</v>
      </c>
      <c r="B3252" s="9" t="str">
        <f>_xlfn.XLOOKUP(I3252,过机服务商重量差!A:A,过机服务商重量差!G:G)</f>
        <v>玉麒麟</v>
      </c>
      <c r="C3252" s="9" t="str">
        <f>IF(N3252="FBA","主营产品",IF(N3252="专线","专线",LOOKUP(1,0/((G3252&gt;=提成标准!D:D)*(G3252&lt;提成标准!E:E)),提成标准!C:C)))</f>
        <v>快递小货</v>
      </c>
      <c r="D3252" s="9">
        <f t="shared" si="157"/>
        <v>1</v>
      </c>
      <c r="E3252" s="9">
        <f>_xlfn.XLOOKUP(C3252,提成标准!C:C,提成标准!H:H,"")</f>
        <v>2</v>
      </c>
      <c r="F3252" s="9">
        <f t="shared" si="158"/>
        <v>2</v>
      </c>
      <c r="G3252" s="9">
        <f>_xlfn.XLOOKUP(I3252,过机服务商重量差!A:A,过机服务商重量差!L:L)</f>
        <v>1</v>
      </c>
      <c r="H3252" s="9" t="str">
        <f ca="1">IFERROR(LOOKUP(1,0/((B3252=名单!B:B)*(VALUE(AY3252)&gt;=名单!E:E)*(VALUE(AY3252)&lt;=名单!G:G)*(AA3252="正常走货")),名单!H:H),"否")</f>
        <v>否</v>
      </c>
      <c r="I3252" s="64" t="s">
        <v>9774</v>
      </c>
      <c r="J3252" s="64" t="s">
        <v>9776</v>
      </c>
      <c r="L3252" s="65" t="s">
        <v>17</v>
      </c>
      <c r="N3252" s="64" t="s">
        <v>18</v>
      </c>
      <c r="O3252" s="66"/>
      <c r="P3252" s="66"/>
      <c r="T3252" s="66"/>
      <c r="U3252" s="65" t="s">
        <v>199</v>
      </c>
      <c r="V3252" s="65" t="s">
        <v>14442</v>
      </c>
      <c r="W3252" s="66"/>
      <c r="Y3252" s="66"/>
      <c r="Z3252" s="66"/>
      <c r="AA3252" s="65" t="s">
        <v>14382</v>
      </c>
      <c r="AQ3252" s="64">
        <v>131.8</v>
      </c>
      <c r="AU3252" s="66"/>
      <c r="AV3252" s="66"/>
      <c r="AX3252" s="66"/>
      <c r="AY3252" s="67" t="s">
        <v>17649</v>
      </c>
      <c r="BC3252" s="66"/>
      <c r="BE3252" s="66"/>
    </row>
    <row r="3253" spans="1:58">
      <c r="A3253" s="9" t="str">
        <f t="shared" si="156"/>
        <v>2026-01</v>
      </c>
      <c r="B3253" s="9" t="str">
        <f>_xlfn.XLOOKUP(I3253,过机服务商重量差!A:A,过机服务商重量差!G:G)</f>
        <v>玉麒麟</v>
      </c>
      <c r="C3253" s="9" t="str">
        <f>IF(N3253="FBA","主营产品",IF(N3253="专线","专线",LOOKUP(1,0/((G3253&gt;=提成标准!D:D)*(G3253&lt;提成标准!E:E)),提成标准!C:C)))</f>
        <v>快递小货</v>
      </c>
      <c r="D3253" s="9">
        <f t="shared" si="157"/>
        <v>1</v>
      </c>
      <c r="E3253" s="9">
        <f>_xlfn.XLOOKUP(C3253,提成标准!C:C,提成标准!H:H,"")</f>
        <v>2</v>
      </c>
      <c r="F3253" s="9">
        <f t="shared" si="158"/>
        <v>2</v>
      </c>
      <c r="G3253" s="9">
        <f>_xlfn.XLOOKUP(I3253,过机服务商重量差!A:A,过机服务商重量差!L:L)</f>
        <v>12</v>
      </c>
      <c r="H3253" s="9" t="str">
        <f ca="1">IFERROR(LOOKUP(1,0/((B3253=名单!B:B)*(VALUE(AY3253)&gt;=名单!E:E)*(VALUE(AY3253)&lt;=名单!G:G)*(AA3253="正常走货")),名单!H:H),"否")</f>
        <v>否</v>
      </c>
      <c r="I3253" s="64" t="s">
        <v>9777</v>
      </c>
      <c r="J3253" s="64" t="s">
        <v>9779</v>
      </c>
      <c r="L3253" s="65" t="s">
        <v>17</v>
      </c>
      <c r="N3253" s="64" t="s">
        <v>18</v>
      </c>
      <c r="O3253" s="66"/>
      <c r="P3253" s="66"/>
      <c r="T3253" s="66"/>
      <c r="U3253" s="65" t="s">
        <v>199</v>
      </c>
      <c r="V3253" s="65" t="s">
        <v>14442</v>
      </c>
      <c r="W3253" s="66"/>
      <c r="Y3253" s="66"/>
      <c r="Z3253" s="66"/>
      <c r="AA3253" s="65" t="s">
        <v>14382</v>
      </c>
      <c r="AQ3253" s="64">
        <v>80</v>
      </c>
      <c r="AU3253" s="66"/>
      <c r="AV3253" s="66"/>
      <c r="AW3253" s="66"/>
      <c r="AX3253" s="66"/>
      <c r="AY3253" s="67" t="s">
        <v>17650</v>
      </c>
      <c r="BC3253" s="66"/>
      <c r="BE3253" s="66"/>
    </row>
    <row r="3254" spans="1:58">
      <c r="A3254" s="9" t="str">
        <f t="shared" si="156"/>
        <v>2026-01</v>
      </c>
      <c r="B3254" s="9" t="str">
        <f>_xlfn.XLOOKUP(I3254,过机服务商重量差!A:A,过机服务商重量差!G:G)</f>
        <v>玉麒麟</v>
      </c>
      <c r="C3254" s="9" t="str">
        <f>IF(N3254="FBA","主营产品",IF(N3254="专线","专线",LOOKUP(1,0/((G3254&gt;=提成标准!D:D)*(G3254&lt;提成标准!E:E)),提成标准!C:C)))</f>
        <v>快递大货</v>
      </c>
      <c r="D3254" s="9">
        <f t="shared" si="157"/>
        <v>44</v>
      </c>
      <c r="E3254" s="9">
        <f>_xlfn.XLOOKUP(C3254,提成标准!C:C,提成标准!H:H,"")</f>
        <v>0.1</v>
      </c>
      <c r="F3254" s="9">
        <f t="shared" si="158"/>
        <v>4.4</v>
      </c>
      <c r="G3254" s="9">
        <f>_xlfn.XLOOKUP(I3254,过机服务商重量差!A:A,过机服务商重量差!L:L)</f>
        <v>44</v>
      </c>
      <c r="H3254" s="9" t="str">
        <f ca="1">IFERROR(LOOKUP(1,0/((B3254=名单!B:B)*(VALUE(AY3254)&gt;=名单!E:E)*(VALUE(AY3254)&lt;=名单!G:G)*(AA3254="正常走货")),名单!H:H),"否")</f>
        <v>否</v>
      </c>
      <c r="I3254" s="64" t="s">
        <v>9780</v>
      </c>
      <c r="J3254" s="64" t="s">
        <v>9782</v>
      </c>
      <c r="L3254" s="65" t="s">
        <v>17</v>
      </c>
      <c r="N3254" s="64" t="s">
        <v>18</v>
      </c>
      <c r="O3254" s="66"/>
      <c r="P3254" s="66"/>
      <c r="T3254" s="66"/>
      <c r="U3254" s="65" t="s">
        <v>223</v>
      </c>
      <c r="V3254" s="65" t="s">
        <v>14413</v>
      </c>
      <c r="W3254" s="66"/>
      <c r="Y3254" s="66"/>
      <c r="Z3254" s="66"/>
      <c r="AA3254" s="65" t="s">
        <v>14382</v>
      </c>
      <c r="AQ3254" s="64">
        <v>405.11</v>
      </c>
      <c r="AU3254" s="66"/>
      <c r="AV3254" s="66"/>
      <c r="AW3254" s="66"/>
      <c r="AX3254" s="66"/>
      <c r="AY3254" s="67" t="s">
        <v>17651</v>
      </c>
      <c r="BC3254" s="66"/>
      <c r="BE3254" s="66"/>
    </row>
    <row r="3255" spans="1:58">
      <c r="A3255" s="9" t="str">
        <f t="shared" si="156"/>
        <v>2026-01</v>
      </c>
      <c r="B3255" s="9" t="str">
        <f>_xlfn.XLOOKUP(I3255,过机服务商重量差!A:A,过机服务商重量差!G:G)</f>
        <v>帅时莹</v>
      </c>
      <c r="C3255" s="9" t="str">
        <f>IF(N3255="FBA","主营产品",IF(N3255="专线","专线",LOOKUP(1,0/((G3255&gt;=提成标准!D:D)*(G3255&lt;提成标准!E:E)),提成标准!C:C)))</f>
        <v>快递大货</v>
      </c>
      <c r="D3255" s="9">
        <f t="shared" si="157"/>
        <v>153</v>
      </c>
      <c r="E3255" s="9">
        <f>_xlfn.XLOOKUP(C3255,提成标准!C:C,提成标准!H:H,"")</f>
        <v>0.1</v>
      </c>
      <c r="F3255" s="9">
        <f t="shared" si="158"/>
        <v>15.3</v>
      </c>
      <c r="G3255" s="9">
        <f>_xlfn.XLOOKUP(I3255,过机服务商重量差!A:A,过机服务商重量差!L:L)</f>
        <v>153</v>
      </c>
      <c r="H3255" s="9" t="str">
        <f ca="1">IFERROR(LOOKUP(1,0/((B3255=名单!B:B)*(VALUE(AY3255)&gt;=名单!E:E)*(VALUE(AY3255)&lt;=名单!G:G)*(AA3255="正常走货")),名单!H:H),"否")</f>
        <v>否</v>
      </c>
      <c r="I3255" s="64" t="s">
        <v>9783</v>
      </c>
      <c r="J3255" s="64" t="s">
        <v>9785</v>
      </c>
      <c r="L3255" s="65" t="s">
        <v>97</v>
      </c>
      <c r="N3255" s="64" t="s">
        <v>18</v>
      </c>
      <c r="O3255" s="66"/>
      <c r="P3255" s="66"/>
      <c r="T3255" s="66"/>
      <c r="U3255" s="65" t="s">
        <v>223</v>
      </c>
      <c r="V3255" s="65" t="s">
        <v>14413</v>
      </c>
      <c r="W3255" s="66"/>
      <c r="Y3255" s="66"/>
      <c r="Z3255" s="66"/>
      <c r="AA3255" s="65" t="s">
        <v>14382</v>
      </c>
      <c r="AQ3255" s="64">
        <v>280.1</v>
      </c>
      <c r="AU3255" s="66"/>
      <c r="AV3255" s="66"/>
      <c r="AW3255" s="66"/>
      <c r="AX3255" s="66"/>
      <c r="AY3255" s="67" t="s">
        <v>17652</v>
      </c>
      <c r="BE3255" s="66"/>
    </row>
    <row r="3256" spans="1:58">
      <c r="A3256" s="9" t="str">
        <f t="shared" si="156"/>
        <v>2026-01</v>
      </c>
      <c r="B3256" s="9" t="str">
        <f>_xlfn.XLOOKUP(I3256,过机服务商重量差!A:A,过机服务商重量差!G:G)</f>
        <v>玉麒麟</v>
      </c>
      <c r="C3256" s="9" t="str">
        <f>IF(N3256="FBA","主营产品",IF(N3256="专线","专线",LOOKUP(1,0/((G3256&gt;=提成标准!D:D)*(G3256&lt;提成标准!E:E)),提成标准!C:C)))</f>
        <v>快递小货</v>
      </c>
      <c r="D3256" s="9">
        <f t="shared" si="157"/>
        <v>1</v>
      </c>
      <c r="E3256" s="9">
        <f>_xlfn.XLOOKUP(C3256,提成标准!C:C,提成标准!H:H,"")</f>
        <v>2</v>
      </c>
      <c r="F3256" s="9">
        <f t="shared" si="158"/>
        <v>2</v>
      </c>
      <c r="G3256" s="9">
        <f>_xlfn.XLOOKUP(I3256,过机服务商重量差!A:A,过机服务商重量差!L:L)</f>
        <v>2.5</v>
      </c>
      <c r="H3256" s="9" t="str">
        <f ca="1">IFERROR(LOOKUP(1,0/((B3256=名单!B:B)*(VALUE(AY3256)&gt;=名单!E:E)*(VALUE(AY3256)&lt;=名单!G:G)*(AA3256="正常走货")),名单!H:H),"否")</f>
        <v>否</v>
      </c>
      <c r="I3256" s="64" t="s">
        <v>9786</v>
      </c>
      <c r="J3256" s="64" t="s">
        <v>9788</v>
      </c>
      <c r="L3256" s="65" t="s">
        <v>17</v>
      </c>
      <c r="N3256" s="64" t="s">
        <v>18</v>
      </c>
      <c r="O3256" s="66"/>
      <c r="P3256" s="66"/>
      <c r="T3256" s="66"/>
      <c r="U3256" s="65" t="s">
        <v>199</v>
      </c>
      <c r="V3256" s="65" t="s">
        <v>14442</v>
      </c>
      <c r="W3256" s="66"/>
      <c r="Y3256" s="66"/>
      <c r="Z3256" s="66"/>
      <c r="AA3256" s="65" t="s">
        <v>14382</v>
      </c>
      <c r="AQ3256" s="64">
        <v>83.2</v>
      </c>
      <c r="AU3256" s="66"/>
      <c r="AV3256" s="66"/>
      <c r="AX3256" s="66"/>
      <c r="AY3256" s="67" t="s">
        <v>17653</v>
      </c>
      <c r="BE3256" s="66"/>
      <c r="BF3256" s="66"/>
    </row>
    <row r="3257" spans="1:58">
      <c r="A3257" s="9" t="str">
        <f t="shared" si="156"/>
        <v>2026-01</v>
      </c>
      <c r="B3257" s="9" t="str">
        <f>_xlfn.XLOOKUP(I3257,过机服务商重量差!A:A,过机服务商重量差!G:G)</f>
        <v>玉麒麟</v>
      </c>
      <c r="C3257" s="9" t="str">
        <f>IF(N3257="FBA","主营产品",IF(N3257="专线","专线",LOOKUP(1,0/((G3257&gt;=提成标准!D:D)*(G3257&lt;提成标准!E:E)),提成标准!C:C)))</f>
        <v>快递大货</v>
      </c>
      <c r="D3257" s="9">
        <f t="shared" si="157"/>
        <v>30</v>
      </c>
      <c r="E3257" s="9">
        <f>_xlfn.XLOOKUP(C3257,提成标准!C:C,提成标准!H:H,"")</f>
        <v>0.1</v>
      </c>
      <c r="F3257" s="9">
        <f t="shared" si="158"/>
        <v>3</v>
      </c>
      <c r="G3257" s="9">
        <f>_xlfn.XLOOKUP(I3257,过机服务商重量差!A:A,过机服务商重量差!L:L)</f>
        <v>30</v>
      </c>
      <c r="H3257" s="9" t="str">
        <f ca="1">IFERROR(LOOKUP(1,0/((B3257=名单!B:B)*(VALUE(AY3257)&gt;=名单!E:E)*(VALUE(AY3257)&lt;=名单!G:G)*(AA3257="正常走货")),名单!H:H),"否")</f>
        <v>否</v>
      </c>
      <c r="I3257" s="64" t="s">
        <v>9789</v>
      </c>
      <c r="J3257" s="64" t="s">
        <v>9791</v>
      </c>
      <c r="L3257" s="65" t="s">
        <v>256</v>
      </c>
      <c r="N3257" s="64" t="s">
        <v>18</v>
      </c>
      <c r="O3257" s="66"/>
      <c r="P3257" s="66"/>
      <c r="T3257" s="66"/>
      <c r="U3257" s="65" t="s">
        <v>187</v>
      </c>
      <c r="V3257" s="65" t="s">
        <v>14413</v>
      </c>
      <c r="W3257" s="66"/>
      <c r="Y3257" s="66"/>
      <c r="Z3257" s="66"/>
      <c r="AA3257" s="65" t="s">
        <v>14382</v>
      </c>
      <c r="AQ3257" s="64">
        <v>352.7</v>
      </c>
      <c r="AU3257" s="66"/>
      <c r="AV3257" s="66"/>
      <c r="AW3257" s="66"/>
      <c r="AX3257" s="66"/>
      <c r="AY3257" s="67" t="s">
        <v>17654</v>
      </c>
      <c r="BE3257" s="66"/>
    </row>
    <row r="3258" spans="1:58">
      <c r="A3258" s="9" t="str">
        <f t="shared" si="156"/>
        <v>2026-01</v>
      </c>
      <c r="B3258" s="18" t="str">
        <f>_xlfn.XLOOKUP(I3258,过机服务商重量差!A:A,过机服务商重量差!G:G)</f>
        <v>无崖子</v>
      </c>
      <c r="C3258" s="9" t="str">
        <f>IF(N3258="FBA","主营产品",IF(N3258="专线","专线",LOOKUP(1,0/((G3258&gt;=提成标准!D:D)*(G3258&lt;提成标准!E:E)),提成标准!C:C)))</f>
        <v>快递小货</v>
      </c>
      <c r="D3258" s="9">
        <f t="shared" si="157"/>
        <v>1</v>
      </c>
      <c r="E3258" s="9">
        <f>_xlfn.XLOOKUP(C3258,提成标准!C:C,提成标准!H:H,"")</f>
        <v>2</v>
      </c>
      <c r="F3258" s="9">
        <f t="shared" si="158"/>
        <v>2</v>
      </c>
      <c r="G3258" s="9">
        <f>_xlfn.XLOOKUP(I3258,过机服务商重量差!A:A,过机服务商重量差!L:L)</f>
        <v>3.5</v>
      </c>
      <c r="H3258" s="9" t="str">
        <f ca="1">IFERROR(LOOKUP(1,0/((B3258=名单!B:B)*(VALUE(AY3258)&gt;=名单!E:E)*(VALUE(AY3258)&lt;=名单!G:G)*(AA3258="正常走货")),名单!H:H),"否")</f>
        <v>是</v>
      </c>
      <c r="I3258" s="64" t="s">
        <v>9792</v>
      </c>
      <c r="J3258" s="64" t="s">
        <v>9794</v>
      </c>
      <c r="L3258" s="65" t="s">
        <v>160</v>
      </c>
      <c r="N3258" s="64" t="s">
        <v>18</v>
      </c>
      <c r="O3258" s="66"/>
      <c r="P3258" s="66"/>
      <c r="T3258" s="66"/>
      <c r="U3258" s="65" t="s">
        <v>337</v>
      </c>
      <c r="V3258" s="65" t="s">
        <v>14381</v>
      </c>
      <c r="W3258" s="66"/>
      <c r="Y3258" s="66"/>
      <c r="Z3258" s="66"/>
      <c r="AA3258" s="65" t="s">
        <v>14382</v>
      </c>
      <c r="AQ3258" s="64">
        <v>0</v>
      </c>
      <c r="AU3258" s="66"/>
      <c r="AV3258" s="66"/>
      <c r="AW3258" s="66"/>
      <c r="AX3258" s="66"/>
      <c r="AY3258" s="67" t="s">
        <v>17655</v>
      </c>
      <c r="BC3258" s="66"/>
      <c r="BE3258" s="66"/>
    </row>
    <row r="3259" spans="1:58">
      <c r="A3259" s="9" t="str">
        <f t="shared" ref="A3259:A3322" si="159">MID(AY3259,1,7)</f>
        <v>2026-01</v>
      </c>
      <c r="B3259" s="9" t="str">
        <f>_xlfn.XLOOKUP(I3259,过机服务商重量差!A:A,过机服务商重量差!G:G)</f>
        <v>无崖子</v>
      </c>
      <c r="C3259" s="9" t="str">
        <f>IF(N3259="FBA","主营产品",IF(N3259="专线","专线",LOOKUP(1,0/((G3259&gt;=提成标准!D:D)*(G3259&lt;提成标准!E:E)),提成标准!C:C)))</f>
        <v>快递小货</v>
      </c>
      <c r="D3259" s="9">
        <f t="shared" si="157"/>
        <v>1</v>
      </c>
      <c r="E3259" s="9">
        <f>_xlfn.XLOOKUP(C3259,提成标准!C:C,提成标准!H:H,"")</f>
        <v>2</v>
      </c>
      <c r="F3259" s="9">
        <f t="shared" si="158"/>
        <v>2</v>
      </c>
      <c r="G3259" s="9">
        <f>_xlfn.XLOOKUP(I3259,过机服务商重量差!A:A,过机服务商重量差!L:L)</f>
        <v>3.5</v>
      </c>
      <c r="H3259" s="9" t="str">
        <f ca="1">IFERROR(LOOKUP(1,0/((B3259=名单!B:B)*(VALUE(AY3259)&gt;=名单!E:E)*(VALUE(AY3259)&lt;=名单!G:G)*(AA3259="正常走货")),名单!H:H),"否")</f>
        <v>是</v>
      </c>
      <c r="I3259" s="64" t="s">
        <v>9795</v>
      </c>
      <c r="J3259" s="64" t="s">
        <v>9797</v>
      </c>
      <c r="L3259" s="65" t="s">
        <v>160</v>
      </c>
      <c r="N3259" s="64" t="s">
        <v>18</v>
      </c>
      <c r="O3259" s="66"/>
      <c r="P3259" s="66"/>
      <c r="T3259" s="66"/>
      <c r="U3259" s="65" t="s">
        <v>337</v>
      </c>
      <c r="V3259" s="65" t="s">
        <v>14381</v>
      </c>
      <c r="W3259" s="66"/>
      <c r="Y3259" s="66"/>
      <c r="Z3259" s="66"/>
      <c r="AA3259" s="65" t="s">
        <v>14382</v>
      </c>
      <c r="AQ3259" s="64">
        <v>0</v>
      </c>
      <c r="AV3259" s="66"/>
      <c r="AX3259" s="66"/>
      <c r="AY3259" s="67" t="s">
        <v>17656</v>
      </c>
      <c r="BE3259" s="66"/>
    </row>
    <row r="3260" spans="1:58">
      <c r="A3260" s="9" t="str">
        <f t="shared" si="159"/>
        <v>2026-01</v>
      </c>
      <c r="B3260" s="9" t="str">
        <f>_xlfn.XLOOKUP(I3260,过机服务商重量差!A:A,过机服务商重量差!G:G)</f>
        <v>无崖子</v>
      </c>
      <c r="C3260" s="9" t="str">
        <f>IF(N3260="FBA","主营产品",IF(N3260="专线","专线",LOOKUP(1,0/((G3260&gt;=提成标准!D:D)*(G3260&lt;提成标准!E:E)),提成标准!C:C)))</f>
        <v>快递小货</v>
      </c>
      <c r="D3260" s="9">
        <f t="shared" si="157"/>
        <v>1</v>
      </c>
      <c r="E3260" s="9">
        <f>_xlfn.XLOOKUP(C3260,提成标准!C:C,提成标准!H:H,"")</f>
        <v>2</v>
      </c>
      <c r="F3260" s="9">
        <f t="shared" si="158"/>
        <v>2</v>
      </c>
      <c r="G3260" s="9">
        <f>_xlfn.XLOOKUP(I3260,过机服务商重量差!A:A,过机服务商重量差!L:L)</f>
        <v>3.5</v>
      </c>
      <c r="H3260" s="9" t="str">
        <f ca="1">IFERROR(LOOKUP(1,0/((B3260=名单!B:B)*(VALUE(AY3260)&gt;=名单!E:E)*(VALUE(AY3260)&lt;=名单!G:G)*(AA3260="正常走货")),名单!H:H),"否")</f>
        <v>是</v>
      </c>
      <c r="I3260" s="64" t="s">
        <v>9798</v>
      </c>
      <c r="J3260" s="64" t="s">
        <v>9800</v>
      </c>
      <c r="L3260" s="64" t="s">
        <v>160</v>
      </c>
      <c r="N3260" s="64" t="s">
        <v>18</v>
      </c>
      <c r="O3260" s="66"/>
      <c r="P3260" s="66"/>
      <c r="T3260" s="66"/>
      <c r="U3260" s="65" t="s">
        <v>337</v>
      </c>
      <c r="V3260" s="65" t="s">
        <v>14381</v>
      </c>
      <c r="W3260" s="66"/>
      <c r="Y3260" s="66"/>
      <c r="Z3260" s="66"/>
      <c r="AA3260" s="65" t="s">
        <v>14382</v>
      </c>
      <c r="AQ3260" s="64">
        <v>0</v>
      </c>
      <c r="AU3260" s="66"/>
      <c r="AV3260" s="66"/>
      <c r="AX3260" s="66"/>
      <c r="AY3260" s="67" t="s">
        <v>17657</v>
      </c>
      <c r="BE3260" s="66"/>
    </row>
    <row r="3261" spans="1:58">
      <c r="A3261" s="9" t="str">
        <f t="shared" si="159"/>
        <v>2026-01</v>
      </c>
      <c r="B3261" s="9" t="str">
        <f>_xlfn.XLOOKUP(I3261,过机服务商重量差!A:A,过机服务商重量差!G:G)</f>
        <v>无崖子</v>
      </c>
      <c r="C3261" s="9" t="str">
        <f>IF(N3261="FBA","主营产品",IF(N3261="专线","专线",LOOKUP(1,0/((G3261&gt;=提成标准!D:D)*(G3261&lt;提成标准!E:E)),提成标准!C:C)))</f>
        <v>快递小货</v>
      </c>
      <c r="D3261" s="9">
        <f t="shared" ref="D3261:D3324" si="160">IF(C3261="快递小货",1,IF(C3261="主营产品",0,G3261))</f>
        <v>1</v>
      </c>
      <c r="E3261" s="9">
        <f>_xlfn.XLOOKUP(C3261,提成标准!C:C,提成标准!H:H,"")</f>
        <v>2</v>
      </c>
      <c r="F3261" s="9">
        <f t="shared" ref="F3261:F3324" si="161">D3261*E3261</f>
        <v>2</v>
      </c>
      <c r="G3261" s="9">
        <f>_xlfn.XLOOKUP(I3261,过机服务商重量差!A:A,过机服务商重量差!L:L)</f>
        <v>3.5</v>
      </c>
      <c r="H3261" s="9" t="str">
        <f ca="1">IFERROR(LOOKUP(1,0/((B3261=名单!B:B)*(VALUE(AY3261)&gt;=名单!E:E)*(VALUE(AY3261)&lt;=名单!G:G)*(AA3261="正常走货")),名单!H:H),"否")</f>
        <v>是</v>
      </c>
      <c r="I3261" s="64" t="s">
        <v>9801</v>
      </c>
      <c r="J3261" s="64" t="s">
        <v>9803</v>
      </c>
      <c r="L3261" s="65" t="s">
        <v>160</v>
      </c>
      <c r="N3261" s="64" t="s">
        <v>18</v>
      </c>
      <c r="O3261" s="66"/>
      <c r="P3261" s="66"/>
      <c r="T3261" s="66"/>
      <c r="U3261" s="65" t="s">
        <v>337</v>
      </c>
      <c r="V3261" s="65" t="s">
        <v>14381</v>
      </c>
      <c r="W3261" s="66"/>
      <c r="Y3261" s="66"/>
      <c r="Z3261" s="66"/>
      <c r="AA3261" s="65" t="s">
        <v>14382</v>
      </c>
      <c r="AQ3261" s="64">
        <v>0</v>
      </c>
      <c r="AV3261" s="66"/>
      <c r="AX3261" s="66"/>
      <c r="AY3261" s="67" t="s">
        <v>17658</v>
      </c>
      <c r="BE3261" s="66"/>
    </row>
    <row r="3262" spans="1:58">
      <c r="A3262" s="9" t="str">
        <f t="shared" si="159"/>
        <v>2026-01</v>
      </c>
      <c r="B3262" s="18" t="str">
        <f>_xlfn.XLOOKUP(I3262,过机服务商重量差!A:A,过机服务商重量差!G:G)</f>
        <v>无崖子</v>
      </c>
      <c r="C3262" s="9" t="str">
        <f>IF(N3262="FBA","主营产品",IF(N3262="专线","专线",LOOKUP(1,0/((G3262&gt;=提成标准!D:D)*(G3262&lt;提成标准!E:E)),提成标准!C:C)))</f>
        <v>快递小货</v>
      </c>
      <c r="D3262" s="9">
        <f t="shared" si="160"/>
        <v>1</v>
      </c>
      <c r="E3262" s="9">
        <f>_xlfn.XLOOKUP(C3262,提成标准!C:C,提成标准!H:H,"")</f>
        <v>2</v>
      </c>
      <c r="F3262" s="9">
        <f t="shared" si="161"/>
        <v>2</v>
      </c>
      <c r="G3262" s="9">
        <f>_xlfn.XLOOKUP(I3262,过机服务商重量差!A:A,过机服务商重量差!L:L)</f>
        <v>3.5</v>
      </c>
      <c r="H3262" s="9" t="str">
        <f ca="1">IFERROR(LOOKUP(1,0/((B3262=名单!B:B)*(VALUE(AY3262)&gt;=名单!E:E)*(VALUE(AY3262)&lt;=名单!G:G)*(AA3262="正常走货")),名单!H:H),"否")</f>
        <v>是</v>
      </c>
      <c r="I3262" s="64" t="s">
        <v>9804</v>
      </c>
      <c r="J3262" s="64" t="s">
        <v>9806</v>
      </c>
      <c r="L3262" s="65" t="s">
        <v>160</v>
      </c>
      <c r="N3262" s="64" t="s">
        <v>18</v>
      </c>
      <c r="O3262" s="66"/>
      <c r="P3262" s="66"/>
      <c r="T3262" s="66"/>
      <c r="U3262" s="65" t="s">
        <v>337</v>
      </c>
      <c r="V3262" s="65" t="s">
        <v>14381</v>
      </c>
      <c r="W3262" s="66"/>
      <c r="Y3262" s="66"/>
      <c r="Z3262" s="66"/>
      <c r="AA3262" s="65" t="s">
        <v>14382</v>
      </c>
      <c r="AQ3262" s="64">
        <v>0</v>
      </c>
      <c r="AU3262" s="66"/>
      <c r="AV3262" s="66"/>
      <c r="AX3262" s="66"/>
      <c r="AY3262" s="67" t="s">
        <v>17659</v>
      </c>
      <c r="BC3262" s="66"/>
      <c r="BE3262" s="66"/>
      <c r="BF3262" s="66"/>
    </row>
    <row r="3263" spans="1:58">
      <c r="A3263" s="9" t="str">
        <f t="shared" si="159"/>
        <v>2026-01</v>
      </c>
      <c r="B3263" s="18" t="str">
        <f>_xlfn.XLOOKUP(I3263,过机服务商重量差!A:A,过机服务商重量差!G:G)</f>
        <v>玉麒麟</v>
      </c>
      <c r="C3263" s="9" t="str">
        <f>IF(N3263="FBA","主营产品",IF(N3263="专线","专线",LOOKUP(1,0/((G3263&gt;=提成标准!D:D)*(G3263&lt;提成标准!E:E)),提成标准!C:C)))</f>
        <v>快递小货</v>
      </c>
      <c r="D3263" s="9">
        <f t="shared" si="160"/>
        <v>1</v>
      </c>
      <c r="E3263" s="9">
        <f>_xlfn.XLOOKUP(C3263,提成标准!C:C,提成标准!H:H,"")</f>
        <v>2</v>
      </c>
      <c r="F3263" s="9">
        <f t="shared" si="161"/>
        <v>2</v>
      </c>
      <c r="G3263" s="9">
        <f>_xlfn.XLOOKUP(I3263,过机服务商重量差!A:A,过机服务商重量差!L:L)</f>
        <v>1</v>
      </c>
      <c r="H3263" s="9" t="str">
        <f ca="1">IFERROR(LOOKUP(1,0/((B3263=名单!B:B)*(VALUE(AY3263)&gt;=名单!E:E)*(VALUE(AY3263)&lt;=名单!G:G)*(AA3263="正常走货")),名单!H:H),"否")</f>
        <v>否</v>
      </c>
      <c r="I3263" s="64" t="s">
        <v>9807</v>
      </c>
      <c r="J3263" s="64" t="s">
        <v>9809</v>
      </c>
      <c r="L3263" s="65" t="s">
        <v>17</v>
      </c>
      <c r="N3263" s="64" t="s">
        <v>18</v>
      </c>
      <c r="O3263" s="66"/>
      <c r="P3263" s="66"/>
      <c r="T3263" s="66"/>
      <c r="U3263" s="65" t="s">
        <v>99</v>
      </c>
      <c r="V3263" s="65" t="s">
        <v>14413</v>
      </c>
      <c r="W3263" s="66"/>
      <c r="Y3263" s="66"/>
      <c r="Z3263" s="66"/>
      <c r="AA3263" s="65" t="s">
        <v>14382</v>
      </c>
      <c r="AQ3263" s="64">
        <v>50.5</v>
      </c>
      <c r="AV3263" s="66"/>
      <c r="AX3263" s="66"/>
      <c r="AY3263" s="67" t="s">
        <v>17660</v>
      </c>
      <c r="BC3263" s="66"/>
      <c r="BE3263" s="66"/>
      <c r="BF3263" s="66"/>
    </row>
    <row r="3264" spans="1:58">
      <c r="A3264" s="9" t="str">
        <f t="shared" si="159"/>
        <v>2026-01</v>
      </c>
      <c r="B3264" s="9" t="str">
        <f>_xlfn.XLOOKUP(I3264,过机服务商重量差!A:A,过机服务商重量差!G:G)</f>
        <v>玉麒麟</v>
      </c>
      <c r="C3264" s="9" t="str">
        <f>IF(N3264="FBA","主营产品",IF(N3264="专线","专线",LOOKUP(1,0/((G3264&gt;=提成标准!D:D)*(G3264&lt;提成标准!E:E)),提成标准!C:C)))</f>
        <v>快递小货</v>
      </c>
      <c r="D3264" s="9">
        <f t="shared" si="160"/>
        <v>1</v>
      </c>
      <c r="E3264" s="9">
        <f>_xlfn.XLOOKUP(C3264,提成标准!C:C,提成标准!H:H,"")</f>
        <v>2</v>
      </c>
      <c r="F3264" s="9">
        <f t="shared" si="161"/>
        <v>2</v>
      </c>
      <c r="G3264" s="9">
        <f>_xlfn.XLOOKUP(I3264,过机服务商重量差!A:A,过机服务商重量差!L:L)</f>
        <v>1</v>
      </c>
      <c r="H3264" s="9" t="str">
        <f ca="1">IFERROR(LOOKUP(1,0/((B3264=名单!B:B)*(VALUE(AY3264)&gt;=名单!E:E)*(VALUE(AY3264)&lt;=名单!G:G)*(AA3264="正常走货")),名单!H:H),"否")</f>
        <v>否</v>
      </c>
      <c r="I3264" s="64" t="s">
        <v>9810</v>
      </c>
      <c r="J3264" s="64" t="s">
        <v>9812</v>
      </c>
      <c r="L3264" s="64" t="s">
        <v>17</v>
      </c>
      <c r="N3264" s="64" t="s">
        <v>18</v>
      </c>
      <c r="O3264" s="66"/>
      <c r="P3264" s="66"/>
      <c r="T3264" s="66"/>
      <c r="U3264" s="65" t="s">
        <v>99</v>
      </c>
      <c r="V3264" s="65" t="s">
        <v>14413</v>
      </c>
      <c r="W3264" s="66"/>
      <c r="Y3264" s="66"/>
      <c r="Z3264" s="66"/>
      <c r="AA3264" s="65" t="s">
        <v>14382</v>
      </c>
      <c r="AQ3264" s="64">
        <v>37</v>
      </c>
      <c r="AU3264" s="66"/>
      <c r="AV3264" s="66"/>
      <c r="AX3264" s="66"/>
      <c r="AY3264" s="67" t="s">
        <v>17661</v>
      </c>
    </row>
    <row r="3265" spans="1:58">
      <c r="A3265" s="9" t="str">
        <f t="shared" si="159"/>
        <v>2026-01</v>
      </c>
      <c r="B3265" s="9" t="str">
        <f>_xlfn.XLOOKUP(I3265,过机服务商重量差!A:A,过机服务商重量差!G:G)</f>
        <v>玉麒麟</v>
      </c>
      <c r="C3265" s="9" t="str">
        <f>IF(N3265="FBA","主营产品",IF(N3265="专线","专线",LOOKUP(1,0/((G3265&gt;=提成标准!D:D)*(G3265&lt;提成标准!E:E)),提成标准!C:C)))</f>
        <v>快递小货</v>
      </c>
      <c r="D3265" s="9">
        <f t="shared" si="160"/>
        <v>1</v>
      </c>
      <c r="E3265" s="9">
        <f>_xlfn.XLOOKUP(C3265,提成标准!C:C,提成标准!H:H,"")</f>
        <v>2</v>
      </c>
      <c r="F3265" s="9">
        <f t="shared" si="161"/>
        <v>2</v>
      </c>
      <c r="G3265" s="9">
        <f>_xlfn.XLOOKUP(I3265,过机服务商重量差!A:A,过机服务商重量差!L:L)</f>
        <v>0.5</v>
      </c>
      <c r="H3265" s="9" t="str">
        <f ca="1">IFERROR(LOOKUP(1,0/((B3265=名单!B:B)*(VALUE(AY3265)&gt;=名单!E:E)*(VALUE(AY3265)&lt;=名单!G:G)*(AA3265="正常走货")),名单!H:H),"否")</f>
        <v>否</v>
      </c>
      <c r="I3265" s="64" t="s">
        <v>9813</v>
      </c>
      <c r="J3265" s="64" t="s">
        <v>9813</v>
      </c>
      <c r="L3265" s="64" t="s">
        <v>256</v>
      </c>
      <c r="N3265" s="65" t="s">
        <v>18</v>
      </c>
      <c r="O3265" s="66"/>
      <c r="P3265" s="66"/>
      <c r="T3265" s="66"/>
      <c r="U3265" s="65" t="s">
        <v>187</v>
      </c>
      <c r="V3265" s="65" t="s">
        <v>14413</v>
      </c>
      <c r="W3265" s="66"/>
      <c r="Y3265" s="66"/>
      <c r="Z3265" s="66"/>
      <c r="AA3265" s="65" t="s">
        <v>14382</v>
      </c>
      <c r="AQ3265" s="64">
        <v>51</v>
      </c>
      <c r="AU3265" s="66"/>
      <c r="AV3265" s="66"/>
      <c r="AX3265" s="66"/>
      <c r="AY3265" s="67" t="s">
        <v>17662</v>
      </c>
      <c r="BE3265" s="66"/>
    </row>
    <row r="3266" spans="1:58">
      <c r="A3266" s="9" t="str">
        <f t="shared" si="159"/>
        <v>2026-01</v>
      </c>
      <c r="B3266" s="9" t="str">
        <f>_xlfn.XLOOKUP(I3266,过机服务商重量差!A:A,过机服务商重量差!G:G)</f>
        <v>玉麒麟</v>
      </c>
      <c r="C3266" s="9" t="str">
        <f>IF(N3266="FBA","主营产品",IF(N3266="专线","专线",LOOKUP(1,0/((G3266&gt;=提成标准!D:D)*(G3266&lt;提成标准!E:E)),提成标准!C:C)))</f>
        <v>快递大货</v>
      </c>
      <c r="D3266" s="9">
        <f t="shared" si="160"/>
        <v>27</v>
      </c>
      <c r="E3266" s="9">
        <f>_xlfn.XLOOKUP(C3266,提成标准!C:C,提成标准!H:H,"")</f>
        <v>0.1</v>
      </c>
      <c r="F3266" s="9">
        <f t="shared" si="161"/>
        <v>2.7</v>
      </c>
      <c r="G3266" s="9">
        <f>_xlfn.XLOOKUP(I3266,过机服务商重量差!A:A,过机服务商重量差!L:L)</f>
        <v>27</v>
      </c>
      <c r="H3266" s="9" t="str">
        <f ca="1">IFERROR(LOOKUP(1,0/((B3266=名单!B:B)*(VALUE(AY3266)&gt;=名单!E:E)*(VALUE(AY3266)&lt;=名单!G:G)*(AA3266="正常走货")),名单!H:H),"否")</f>
        <v>否</v>
      </c>
      <c r="I3266" s="64" t="s">
        <v>9815</v>
      </c>
      <c r="J3266" s="64" t="s">
        <v>9817</v>
      </c>
      <c r="L3266" s="65" t="s">
        <v>17</v>
      </c>
      <c r="N3266" s="64" t="s">
        <v>18</v>
      </c>
      <c r="O3266" s="66"/>
      <c r="P3266" s="66"/>
      <c r="T3266" s="66"/>
      <c r="U3266" s="65" t="s">
        <v>292</v>
      </c>
      <c r="V3266" s="65" t="s">
        <v>14413</v>
      </c>
      <c r="W3266" s="66"/>
      <c r="Y3266" s="66"/>
      <c r="Z3266" s="66"/>
      <c r="AA3266" s="65" t="s">
        <v>14382</v>
      </c>
      <c r="AQ3266" s="64">
        <v>38</v>
      </c>
      <c r="AV3266" s="66"/>
      <c r="AX3266" s="66"/>
      <c r="AY3266" s="67" t="s">
        <v>17663</v>
      </c>
      <c r="BE3266" s="66"/>
    </row>
    <row r="3267" spans="1:58">
      <c r="A3267" s="9" t="str">
        <f t="shared" si="159"/>
        <v>2026-01</v>
      </c>
      <c r="B3267" s="18" t="str">
        <f>_xlfn.XLOOKUP(I3267,过机服务商重量差!A:A,过机服务商重量差!G:G)</f>
        <v>帅时莹</v>
      </c>
      <c r="C3267" s="9" t="str">
        <f>IF(N3267="FBA","主营产品",IF(N3267="专线","专线",LOOKUP(1,0/((G3267&gt;=提成标准!D:D)*(G3267&lt;提成标准!E:E)),提成标准!C:C)))</f>
        <v>快递小货</v>
      </c>
      <c r="D3267" s="9">
        <f t="shared" si="160"/>
        <v>1</v>
      </c>
      <c r="E3267" s="9">
        <f>_xlfn.XLOOKUP(C3267,提成标准!C:C,提成标准!H:H,"")</f>
        <v>2</v>
      </c>
      <c r="F3267" s="9">
        <f t="shared" si="161"/>
        <v>2</v>
      </c>
      <c r="G3267" s="9">
        <f>_xlfn.XLOOKUP(I3267,过机服务商重量差!A:A,过机服务商重量差!L:L)</f>
        <v>2.5</v>
      </c>
      <c r="H3267" s="9" t="str">
        <f ca="1">IFERROR(LOOKUP(1,0/((B3267=名单!B:B)*(VALUE(AY3267)&gt;=名单!E:E)*(VALUE(AY3267)&lt;=名单!G:G)*(AA3267="正常走货")),名单!H:H),"否")</f>
        <v>否</v>
      </c>
      <c r="I3267" s="64" t="s">
        <v>9818</v>
      </c>
      <c r="J3267" s="64" t="s">
        <v>9820</v>
      </c>
      <c r="L3267" s="65" t="s">
        <v>458</v>
      </c>
      <c r="N3267" s="64" t="s">
        <v>18</v>
      </c>
      <c r="O3267" s="66"/>
      <c r="P3267" s="66"/>
      <c r="T3267" s="66"/>
      <c r="U3267" s="65" t="s">
        <v>223</v>
      </c>
      <c r="V3267" s="65" t="s">
        <v>14413</v>
      </c>
      <c r="W3267" s="66"/>
      <c r="Y3267" s="66"/>
      <c r="Z3267" s="66"/>
      <c r="AA3267" s="65" t="s">
        <v>14382</v>
      </c>
      <c r="AQ3267" s="64">
        <v>66</v>
      </c>
      <c r="AV3267" s="66"/>
      <c r="AW3267" s="66"/>
      <c r="AX3267" s="66"/>
      <c r="AY3267" s="67" t="s">
        <v>17664</v>
      </c>
      <c r="BE3267" s="66"/>
    </row>
    <row r="3268" spans="1:58">
      <c r="A3268" s="9" t="str">
        <f t="shared" si="159"/>
        <v>2026-01</v>
      </c>
      <c r="B3268" s="18" t="str">
        <f>_xlfn.XLOOKUP(I3268,过机服务商重量差!A:A,过机服务商重量差!G:G)</f>
        <v>帅时莹</v>
      </c>
      <c r="C3268" s="9" t="str">
        <f>IF(N3268="FBA","主营产品",IF(N3268="专线","专线",LOOKUP(1,0/((G3268&gt;=提成标准!D:D)*(G3268&lt;提成标准!E:E)),提成标准!C:C)))</f>
        <v>快递小货</v>
      </c>
      <c r="D3268" s="9">
        <f t="shared" si="160"/>
        <v>1</v>
      </c>
      <c r="E3268" s="9">
        <f>_xlfn.XLOOKUP(C3268,提成标准!C:C,提成标准!H:H,"")</f>
        <v>2</v>
      </c>
      <c r="F3268" s="9">
        <f t="shared" si="161"/>
        <v>2</v>
      </c>
      <c r="G3268" s="9">
        <f>_xlfn.XLOOKUP(I3268,过机服务商重量差!A:A,过机服务商重量差!L:L)</f>
        <v>2.5</v>
      </c>
      <c r="H3268" s="9" t="str">
        <f ca="1">IFERROR(LOOKUP(1,0/((B3268=名单!B:B)*(VALUE(AY3268)&gt;=名单!E:E)*(VALUE(AY3268)&lt;=名单!G:G)*(AA3268="正常走货")),名单!H:H),"否")</f>
        <v>否</v>
      </c>
      <c r="I3268" s="64" t="s">
        <v>9821</v>
      </c>
      <c r="J3268" s="64" t="s">
        <v>9823</v>
      </c>
      <c r="L3268" s="65" t="s">
        <v>458</v>
      </c>
      <c r="N3268" s="64" t="s">
        <v>18</v>
      </c>
      <c r="O3268" s="66"/>
      <c r="P3268" s="66"/>
      <c r="T3268" s="66"/>
      <c r="U3268" s="65" t="s">
        <v>223</v>
      </c>
      <c r="V3268" s="65" t="s">
        <v>14413</v>
      </c>
      <c r="W3268" s="66"/>
      <c r="Y3268" s="66"/>
      <c r="Z3268" s="66"/>
      <c r="AA3268" s="65" t="s">
        <v>14382</v>
      </c>
      <c r="AQ3268" s="64">
        <v>66</v>
      </c>
      <c r="AU3268" s="66"/>
      <c r="AV3268" s="66"/>
      <c r="AX3268" s="66"/>
      <c r="AY3268" s="67" t="s">
        <v>17665</v>
      </c>
      <c r="BC3268" s="66"/>
      <c r="BE3268" s="66"/>
      <c r="BF3268" s="66"/>
    </row>
    <row r="3269" spans="1:58">
      <c r="A3269" s="9" t="str">
        <f t="shared" si="159"/>
        <v>2026-01</v>
      </c>
      <c r="B3269" s="9" t="str">
        <f>_xlfn.XLOOKUP(I3269,过机服务商重量差!A:A,过机服务商重量差!G:G)</f>
        <v>帅时莹</v>
      </c>
      <c r="C3269" s="9" t="str">
        <f>IF(N3269="FBA","主营产品",IF(N3269="专线","专线",LOOKUP(1,0/((G3269&gt;=提成标准!D:D)*(G3269&lt;提成标准!E:E)),提成标准!C:C)))</f>
        <v>快递小货</v>
      </c>
      <c r="D3269" s="9">
        <f t="shared" si="160"/>
        <v>1</v>
      </c>
      <c r="E3269" s="9">
        <f>_xlfn.XLOOKUP(C3269,提成标准!C:C,提成标准!H:H,"")</f>
        <v>2</v>
      </c>
      <c r="F3269" s="9">
        <f t="shared" si="161"/>
        <v>2</v>
      </c>
      <c r="G3269" s="9">
        <f>_xlfn.XLOOKUP(I3269,过机服务商重量差!A:A,过机服务商重量差!L:L)</f>
        <v>2.5</v>
      </c>
      <c r="H3269" s="9" t="str">
        <f ca="1">IFERROR(LOOKUP(1,0/((B3269=名单!B:B)*(VALUE(AY3269)&gt;=名单!E:E)*(VALUE(AY3269)&lt;=名单!G:G)*(AA3269="正常走货")),名单!H:H),"否")</f>
        <v>否</v>
      </c>
      <c r="I3269" s="64" t="s">
        <v>9824</v>
      </c>
      <c r="J3269" s="64" t="s">
        <v>9826</v>
      </c>
      <c r="L3269" s="64" t="s">
        <v>458</v>
      </c>
      <c r="N3269" s="64" t="s">
        <v>18</v>
      </c>
      <c r="O3269" s="66"/>
      <c r="P3269" s="66"/>
      <c r="T3269" s="66"/>
      <c r="U3269" s="65" t="s">
        <v>223</v>
      </c>
      <c r="V3269" s="65" t="s">
        <v>14413</v>
      </c>
      <c r="W3269" s="66"/>
      <c r="Y3269" s="66"/>
      <c r="Z3269" s="66"/>
      <c r="AA3269" s="65" t="s">
        <v>14382</v>
      </c>
      <c r="AQ3269" s="64">
        <v>66</v>
      </c>
      <c r="AU3269" s="66"/>
      <c r="AV3269" s="66"/>
      <c r="AX3269" s="66"/>
      <c r="AY3269" s="67" t="s">
        <v>17666</v>
      </c>
      <c r="BE3269" s="66"/>
    </row>
    <row r="3270" spans="1:58">
      <c r="A3270" s="9" t="str">
        <f t="shared" si="159"/>
        <v>2026-01</v>
      </c>
      <c r="B3270" s="9" t="str">
        <f>_xlfn.XLOOKUP(I3270,过机服务商重量差!A:A,过机服务商重量差!G:G)</f>
        <v>帅时莹</v>
      </c>
      <c r="C3270" s="9" t="str">
        <f>IF(N3270="FBA","主营产品",IF(N3270="专线","专线",LOOKUP(1,0/((G3270&gt;=提成标准!D:D)*(G3270&lt;提成标准!E:E)),提成标准!C:C)))</f>
        <v>快递小货</v>
      </c>
      <c r="D3270" s="9">
        <f t="shared" si="160"/>
        <v>1</v>
      </c>
      <c r="E3270" s="9">
        <f>_xlfn.XLOOKUP(C3270,提成标准!C:C,提成标准!H:H,"")</f>
        <v>2</v>
      </c>
      <c r="F3270" s="9">
        <f t="shared" si="161"/>
        <v>2</v>
      </c>
      <c r="G3270" s="9">
        <f>_xlfn.XLOOKUP(I3270,过机服务商重量差!A:A,过机服务商重量差!L:L)</f>
        <v>2.5</v>
      </c>
      <c r="H3270" s="9" t="str">
        <f ca="1">IFERROR(LOOKUP(1,0/((B3270=名单!B:B)*(VALUE(AY3270)&gt;=名单!E:E)*(VALUE(AY3270)&lt;=名单!G:G)*(AA3270="正常走货")),名单!H:H),"否")</f>
        <v>否</v>
      </c>
      <c r="I3270" s="64" t="s">
        <v>9827</v>
      </c>
      <c r="J3270" s="64" t="s">
        <v>9829</v>
      </c>
      <c r="L3270" s="64" t="s">
        <v>458</v>
      </c>
      <c r="N3270" s="64" t="s">
        <v>18</v>
      </c>
      <c r="O3270" s="66"/>
      <c r="P3270" s="66"/>
      <c r="T3270" s="66"/>
      <c r="U3270" s="65" t="s">
        <v>223</v>
      </c>
      <c r="V3270" s="65" t="s">
        <v>14413</v>
      </c>
      <c r="W3270" s="66"/>
      <c r="Y3270" s="66"/>
      <c r="Z3270" s="66"/>
      <c r="AA3270" s="65" t="s">
        <v>14382</v>
      </c>
      <c r="AQ3270" s="64">
        <v>66</v>
      </c>
      <c r="AU3270" s="66"/>
      <c r="AV3270" s="66"/>
      <c r="AX3270" s="66"/>
      <c r="AY3270" s="67" t="s">
        <v>17667</v>
      </c>
      <c r="BE3270" s="66"/>
    </row>
    <row r="3271" spans="1:58">
      <c r="A3271" s="9" t="str">
        <f t="shared" si="159"/>
        <v>2026-01</v>
      </c>
      <c r="B3271" s="9" t="str">
        <f>_xlfn.XLOOKUP(I3271,过机服务商重量差!A:A,过机服务商重量差!G:G)</f>
        <v>帅时莹</v>
      </c>
      <c r="C3271" s="9" t="str">
        <f>IF(N3271="FBA","主营产品",IF(N3271="专线","专线",LOOKUP(1,0/((G3271&gt;=提成标准!D:D)*(G3271&lt;提成标准!E:E)),提成标准!C:C)))</f>
        <v>快递小货</v>
      </c>
      <c r="D3271" s="9">
        <f t="shared" si="160"/>
        <v>1</v>
      </c>
      <c r="E3271" s="9">
        <f>_xlfn.XLOOKUP(C3271,提成标准!C:C,提成标准!H:H,"")</f>
        <v>2</v>
      </c>
      <c r="F3271" s="9">
        <f t="shared" si="161"/>
        <v>2</v>
      </c>
      <c r="G3271" s="9">
        <f>_xlfn.XLOOKUP(I3271,过机服务商重量差!A:A,过机服务商重量差!L:L)</f>
        <v>2.5</v>
      </c>
      <c r="H3271" s="9" t="str">
        <f ca="1">IFERROR(LOOKUP(1,0/((B3271=名单!B:B)*(VALUE(AY3271)&gt;=名单!E:E)*(VALUE(AY3271)&lt;=名单!G:G)*(AA3271="正常走货")),名单!H:H),"否")</f>
        <v>否</v>
      </c>
      <c r="I3271" s="64" t="s">
        <v>9830</v>
      </c>
      <c r="J3271" s="64" t="s">
        <v>9832</v>
      </c>
      <c r="L3271" s="65" t="s">
        <v>458</v>
      </c>
      <c r="N3271" s="64" t="s">
        <v>18</v>
      </c>
      <c r="O3271" s="66"/>
      <c r="P3271" s="66"/>
      <c r="T3271" s="66"/>
      <c r="U3271" s="65" t="s">
        <v>223</v>
      </c>
      <c r="V3271" s="65" t="s">
        <v>14413</v>
      </c>
      <c r="W3271" s="66"/>
      <c r="Y3271" s="66"/>
      <c r="Z3271" s="66"/>
      <c r="AA3271" s="65" t="s">
        <v>14382</v>
      </c>
      <c r="AQ3271" s="64">
        <v>66</v>
      </c>
      <c r="AU3271" s="66"/>
      <c r="AV3271" s="66"/>
      <c r="AW3271" s="66"/>
      <c r="AX3271" s="66"/>
      <c r="AY3271" s="67" t="s">
        <v>17668</v>
      </c>
      <c r="BC3271" s="66"/>
      <c r="BE3271" s="66"/>
    </row>
    <row r="3272" spans="1:58">
      <c r="A3272" s="9" t="str">
        <f t="shared" si="159"/>
        <v>2026-01</v>
      </c>
      <c r="B3272" s="9" t="str">
        <f>_xlfn.XLOOKUP(I3272,过机服务商重量差!A:A,过机服务商重量差!G:G)</f>
        <v>帅时莹</v>
      </c>
      <c r="C3272" s="9" t="str">
        <f>IF(N3272="FBA","主营产品",IF(N3272="专线","专线",LOOKUP(1,0/((G3272&gt;=提成标准!D:D)*(G3272&lt;提成标准!E:E)),提成标准!C:C)))</f>
        <v>快递小货</v>
      </c>
      <c r="D3272" s="9">
        <f t="shared" si="160"/>
        <v>1</v>
      </c>
      <c r="E3272" s="9">
        <f>_xlfn.XLOOKUP(C3272,提成标准!C:C,提成标准!H:H,"")</f>
        <v>2</v>
      </c>
      <c r="F3272" s="9">
        <f t="shared" si="161"/>
        <v>2</v>
      </c>
      <c r="G3272" s="9">
        <f>_xlfn.XLOOKUP(I3272,过机服务商重量差!A:A,过机服务商重量差!L:L)</f>
        <v>3.5</v>
      </c>
      <c r="H3272" s="9" t="str">
        <f ca="1">IFERROR(LOOKUP(1,0/((B3272=名单!B:B)*(VALUE(AY3272)&gt;=名单!E:E)*(VALUE(AY3272)&lt;=名单!G:G)*(AA3272="正常走货")),名单!H:H),"否")</f>
        <v>否</v>
      </c>
      <c r="I3272" s="64" t="s">
        <v>9833</v>
      </c>
      <c r="J3272" s="64" t="s">
        <v>9835</v>
      </c>
      <c r="L3272" s="65" t="s">
        <v>458</v>
      </c>
      <c r="N3272" s="64" t="s">
        <v>18</v>
      </c>
      <c r="O3272" s="66"/>
      <c r="P3272" s="66"/>
      <c r="T3272" s="66"/>
      <c r="U3272" s="65" t="s">
        <v>223</v>
      </c>
      <c r="V3272" s="65" t="s">
        <v>14413</v>
      </c>
      <c r="W3272" s="66"/>
      <c r="Y3272" s="66"/>
      <c r="Z3272" s="66"/>
      <c r="AA3272" s="65" t="s">
        <v>14382</v>
      </c>
      <c r="AQ3272" s="64">
        <v>64</v>
      </c>
      <c r="AV3272" s="66"/>
      <c r="AX3272" s="66"/>
      <c r="AY3272" s="67" t="s">
        <v>17669</v>
      </c>
      <c r="BE3272" s="66"/>
    </row>
    <row r="3273" spans="1:58">
      <c r="A3273" s="9" t="str">
        <f t="shared" si="159"/>
        <v>2026-01</v>
      </c>
      <c r="B3273" s="9" t="str">
        <f>_xlfn.XLOOKUP(I3273,过机服务商重量差!A:A,过机服务商重量差!G:G)</f>
        <v>帅时莹</v>
      </c>
      <c r="C3273" s="9" t="str">
        <f>IF(N3273="FBA","主营产品",IF(N3273="专线","专线",LOOKUP(1,0/((G3273&gt;=提成标准!D:D)*(G3273&lt;提成标准!E:E)),提成标准!C:C)))</f>
        <v>快递小货</v>
      </c>
      <c r="D3273" s="9">
        <f t="shared" si="160"/>
        <v>1</v>
      </c>
      <c r="E3273" s="9">
        <f>_xlfn.XLOOKUP(C3273,提成标准!C:C,提成标准!H:H,"")</f>
        <v>2</v>
      </c>
      <c r="F3273" s="9">
        <f t="shared" si="161"/>
        <v>2</v>
      </c>
      <c r="G3273" s="9">
        <f>_xlfn.XLOOKUP(I3273,过机服务商重量差!A:A,过机服务商重量差!L:L)</f>
        <v>3.5</v>
      </c>
      <c r="H3273" s="9" t="str">
        <f ca="1">IFERROR(LOOKUP(1,0/((B3273=名单!B:B)*(VALUE(AY3273)&gt;=名单!E:E)*(VALUE(AY3273)&lt;=名单!G:G)*(AA3273="正常走货")),名单!H:H),"否")</f>
        <v>否</v>
      </c>
      <c r="I3273" s="64" t="s">
        <v>9836</v>
      </c>
      <c r="J3273" s="64" t="s">
        <v>9838</v>
      </c>
      <c r="L3273" s="65" t="s">
        <v>458</v>
      </c>
      <c r="N3273" s="64" t="s">
        <v>18</v>
      </c>
      <c r="O3273" s="66"/>
      <c r="P3273" s="66"/>
      <c r="T3273" s="66"/>
      <c r="U3273" s="65" t="s">
        <v>223</v>
      </c>
      <c r="V3273" s="65" t="s">
        <v>14413</v>
      </c>
      <c r="W3273" s="66"/>
      <c r="Y3273" s="66"/>
      <c r="Z3273" s="66"/>
      <c r="AA3273" s="65" t="s">
        <v>14382</v>
      </c>
      <c r="AQ3273" s="64">
        <v>64</v>
      </c>
      <c r="AU3273" s="66"/>
      <c r="AV3273" s="66"/>
      <c r="AW3273" s="66"/>
      <c r="AX3273" s="66"/>
      <c r="AY3273" s="67" t="s">
        <v>17670</v>
      </c>
      <c r="BC3273" s="66"/>
      <c r="BE3273" s="66"/>
    </row>
    <row r="3274" spans="1:58">
      <c r="A3274" s="9" t="str">
        <f t="shared" si="159"/>
        <v>2026-01</v>
      </c>
      <c r="B3274" s="9" t="str">
        <f>_xlfn.XLOOKUP(I3274,过机服务商重量差!A:A,过机服务商重量差!G:G)</f>
        <v>帅时莹</v>
      </c>
      <c r="C3274" s="9" t="str">
        <f>IF(N3274="FBA","主营产品",IF(N3274="专线","专线",LOOKUP(1,0/((G3274&gt;=提成标准!D:D)*(G3274&lt;提成标准!E:E)),提成标准!C:C)))</f>
        <v>快递小货</v>
      </c>
      <c r="D3274" s="9">
        <f t="shared" si="160"/>
        <v>1</v>
      </c>
      <c r="E3274" s="9">
        <f>_xlfn.XLOOKUP(C3274,提成标准!C:C,提成标准!H:H,"")</f>
        <v>2</v>
      </c>
      <c r="F3274" s="9">
        <f t="shared" si="161"/>
        <v>2</v>
      </c>
      <c r="G3274" s="9">
        <f>_xlfn.XLOOKUP(I3274,过机服务商重量差!A:A,过机服务商重量差!L:L)</f>
        <v>2.5</v>
      </c>
      <c r="H3274" s="9" t="str">
        <f ca="1">IFERROR(LOOKUP(1,0/((B3274=名单!B:B)*(VALUE(AY3274)&gt;=名单!E:E)*(VALUE(AY3274)&lt;=名单!G:G)*(AA3274="正常走货")),名单!H:H),"否")</f>
        <v>否</v>
      </c>
      <c r="I3274" s="64" t="s">
        <v>9839</v>
      </c>
      <c r="J3274" s="64" t="s">
        <v>9841</v>
      </c>
      <c r="L3274" s="65" t="s">
        <v>458</v>
      </c>
      <c r="N3274" s="64" t="s">
        <v>18</v>
      </c>
      <c r="O3274" s="66"/>
      <c r="P3274" s="66"/>
      <c r="T3274" s="66"/>
      <c r="U3274" s="65" t="s">
        <v>223</v>
      </c>
      <c r="V3274" s="65" t="s">
        <v>14413</v>
      </c>
      <c r="W3274" s="66"/>
      <c r="Y3274" s="66"/>
      <c r="Z3274" s="66"/>
      <c r="AA3274" s="65" t="s">
        <v>14382</v>
      </c>
      <c r="AQ3274" s="64">
        <v>66</v>
      </c>
      <c r="AU3274" s="66"/>
      <c r="AV3274" s="66"/>
      <c r="AW3274" s="66"/>
      <c r="AX3274" s="66"/>
      <c r="AY3274" s="67" t="s">
        <v>17671</v>
      </c>
      <c r="BE3274" s="66"/>
      <c r="BF3274" s="66"/>
    </row>
    <row r="3275" spans="1:58">
      <c r="A3275" s="9" t="str">
        <f t="shared" si="159"/>
        <v>2026-01</v>
      </c>
      <c r="B3275" s="9" t="str">
        <f>_xlfn.XLOOKUP(I3275,过机服务商重量差!A:A,过机服务商重量差!G:G)</f>
        <v>帅时莹</v>
      </c>
      <c r="C3275" s="9" t="str">
        <f>IF(N3275="FBA","主营产品",IF(N3275="专线","专线",LOOKUP(1,0/((G3275&gt;=提成标准!D:D)*(G3275&lt;提成标准!E:E)),提成标准!C:C)))</f>
        <v>快递小货</v>
      </c>
      <c r="D3275" s="9">
        <f t="shared" si="160"/>
        <v>1</v>
      </c>
      <c r="E3275" s="9">
        <f>_xlfn.XLOOKUP(C3275,提成标准!C:C,提成标准!H:H,"")</f>
        <v>2</v>
      </c>
      <c r="F3275" s="9">
        <f t="shared" si="161"/>
        <v>2</v>
      </c>
      <c r="G3275" s="9">
        <f>_xlfn.XLOOKUP(I3275,过机服务商重量差!A:A,过机服务商重量差!L:L)</f>
        <v>2.5</v>
      </c>
      <c r="H3275" s="9" t="str">
        <f ca="1">IFERROR(LOOKUP(1,0/((B3275=名单!B:B)*(VALUE(AY3275)&gt;=名单!E:E)*(VALUE(AY3275)&lt;=名单!G:G)*(AA3275="正常走货")),名单!H:H),"否")</f>
        <v>否</v>
      </c>
      <c r="I3275" s="64" t="s">
        <v>9842</v>
      </c>
      <c r="J3275" s="64" t="s">
        <v>9844</v>
      </c>
      <c r="L3275" s="65" t="s">
        <v>458</v>
      </c>
      <c r="N3275" s="64" t="s">
        <v>18</v>
      </c>
      <c r="O3275" s="66"/>
      <c r="P3275" s="66"/>
      <c r="T3275" s="66"/>
      <c r="U3275" s="65" t="s">
        <v>223</v>
      </c>
      <c r="V3275" s="65" t="s">
        <v>14413</v>
      </c>
      <c r="W3275" s="66"/>
      <c r="Y3275" s="66"/>
      <c r="Z3275" s="66"/>
      <c r="AA3275" s="65" t="s">
        <v>14382</v>
      </c>
      <c r="AQ3275" s="64">
        <v>66</v>
      </c>
      <c r="AV3275" s="66"/>
      <c r="AW3275" s="66"/>
      <c r="AX3275" s="66"/>
      <c r="AY3275" s="67" t="s">
        <v>17672</v>
      </c>
      <c r="BC3275" s="66"/>
      <c r="BE3275" s="66"/>
    </row>
    <row r="3276" spans="1:58">
      <c r="A3276" s="9" t="str">
        <f t="shared" si="159"/>
        <v>2026-01</v>
      </c>
      <c r="B3276" s="9" t="str">
        <f>_xlfn.XLOOKUP(I3276,过机服务商重量差!A:A,过机服务商重量差!G:G)</f>
        <v>帅时莹</v>
      </c>
      <c r="C3276" s="9" t="str">
        <f>IF(N3276="FBA","主营产品",IF(N3276="专线","专线",LOOKUP(1,0/((G3276&gt;=提成标准!D:D)*(G3276&lt;提成标准!E:E)),提成标准!C:C)))</f>
        <v>快递小货</v>
      </c>
      <c r="D3276" s="9">
        <f t="shared" si="160"/>
        <v>1</v>
      </c>
      <c r="E3276" s="9">
        <f>_xlfn.XLOOKUP(C3276,提成标准!C:C,提成标准!H:H,"")</f>
        <v>2</v>
      </c>
      <c r="F3276" s="9">
        <f t="shared" si="161"/>
        <v>2</v>
      </c>
      <c r="G3276" s="9">
        <f>_xlfn.XLOOKUP(I3276,过机服务商重量差!A:A,过机服务商重量差!L:L)</f>
        <v>2.5</v>
      </c>
      <c r="H3276" s="9" t="str">
        <f ca="1">IFERROR(LOOKUP(1,0/((B3276=名单!B:B)*(VALUE(AY3276)&gt;=名单!E:E)*(VALUE(AY3276)&lt;=名单!G:G)*(AA3276="正常走货")),名单!H:H),"否")</f>
        <v>否</v>
      </c>
      <c r="I3276" s="64" t="s">
        <v>9845</v>
      </c>
      <c r="J3276" s="64" t="s">
        <v>9847</v>
      </c>
      <c r="L3276" s="65" t="s">
        <v>458</v>
      </c>
      <c r="N3276" s="64" t="s">
        <v>18</v>
      </c>
      <c r="O3276" s="66"/>
      <c r="P3276" s="66"/>
      <c r="T3276" s="66"/>
      <c r="U3276" s="65" t="s">
        <v>223</v>
      </c>
      <c r="V3276" s="65" t="s">
        <v>14413</v>
      </c>
      <c r="W3276" s="66"/>
      <c r="Y3276" s="66"/>
      <c r="Z3276" s="66"/>
      <c r="AA3276" s="65" t="s">
        <v>14382</v>
      </c>
      <c r="AQ3276" s="64">
        <v>66</v>
      </c>
      <c r="AV3276" s="66"/>
      <c r="AX3276" s="66"/>
      <c r="AY3276" s="67" t="s">
        <v>17673</v>
      </c>
      <c r="BC3276" s="66"/>
      <c r="BE3276" s="66"/>
    </row>
    <row r="3277" spans="1:58">
      <c r="A3277" s="9" t="str">
        <f t="shared" si="159"/>
        <v>2026-01</v>
      </c>
      <c r="B3277" s="9" t="str">
        <f>_xlfn.XLOOKUP(I3277,过机服务商重量差!A:A,过机服务商重量差!G:G)</f>
        <v>帅时莹</v>
      </c>
      <c r="C3277" s="9" t="str">
        <f>IF(N3277="FBA","主营产品",IF(N3277="专线","专线",LOOKUP(1,0/((G3277&gt;=提成标准!D:D)*(G3277&lt;提成标准!E:E)),提成标准!C:C)))</f>
        <v>快递小货</v>
      </c>
      <c r="D3277" s="9">
        <f t="shared" si="160"/>
        <v>1</v>
      </c>
      <c r="E3277" s="9">
        <f>_xlfn.XLOOKUP(C3277,提成标准!C:C,提成标准!H:H,"")</f>
        <v>2</v>
      </c>
      <c r="F3277" s="9">
        <f t="shared" si="161"/>
        <v>2</v>
      </c>
      <c r="G3277" s="9">
        <f>_xlfn.XLOOKUP(I3277,过机服务商重量差!A:A,过机服务商重量差!L:L)</f>
        <v>2.5</v>
      </c>
      <c r="H3277" s="9" t="str">
        <f ca="1">IFERROR(LOOKUP(1,0/((B3277=名单!B:B)*(VALUE(AY3277)&gt;=名单!E:E)*(VALUE(AY3277)&lt;=名单!G:G)*(AA3277="正常走货")),名单!H:H),"否")</f>
        <v>否</v>
      </c>
      <c r="I3277" s="64" t="s">
        <v>9848</v>
      </c>
      <c r="J3277" s="64" t="s">
        <v>9850</v>
      </c>
      <c r="L3277" s="65" t="s">
        <v>458</v>
      </c>
      <c r="N3277" s="64" t="s">
        <v>18</v>
      </c>
      <c r="O3277" s="66"/>
      <c r="P3277" s="66"/>
      <c r="T3277" s="66"/>
      <c r="U3277" s="65" t="s">
        <v>223</v>
      </c>
      <c r="V3277" s="65" t="s">
        <v>14413</v>
      </c>
      <c r="W3277" s="66"/>
      <c r="Y3277" s="66"/>
      <c r="Z3277" s="66"/>
      <c r="AA3277" s="65" t="s">
        <v>14382</v>
      </c>
      <c r="AQ3277" s="64">
        <v>66</v>
      </c>
      <c r="AU3277" s="66"/>
      <c r="AV3277" s="66"/>
      <c r="AW3277" s="66"/>
      <c r="AX3277" s="66"/>
      <c r="AY3277" s="67" t="s">
        <v>17674</v>
      </c>
      <c r="BC3277" s="66"/>
      <c r="BE3277" s="66"/>
    </row>
    <row r="3278" spans="1:58">
      <c r="A3278" s="9" t="str">
        <f t="shared" si="159"/>
        <v>2026-01</v>
      </c>
      <c r="B3278" s="9" t="str">
        <f>_xlfn.XLOOKUP(I3278,过机服务商重量差!A:A,过机服务商重量差!G:G)</f>
        <v>帅时莹</v>
      </c>
      <c r="C3278" s="9" t="str">
        <f>IF(N3278="FBA","主营产品",IF(N3278="专线","专线",LOOKUP(1,0/((G3278&gt;=提成标准!D:D)*(G3278&lt;提成标准!E:E)),提成标准!C:C)))</f>
        <v>快递小货</v>
      </c>
      <c r="D3278" s="9">
        <f t="shared" si="160"/>
        <v>1</v>
      </c>
      <c r="E3278" s="9">
        <f>_xlfn.XLOOKUP(C3278,提成标准!C:C,提成标准!H:H,"")</f>
        <v>2</v>
      </c>
      <c r="F3278" s="9">
        <f t="shared" si="161"/>
        <v>2</v>
      </c>
      <c r="G3278" s="9">
        <f>_xlfn.XLOOKUP(I3278,过机服务商重量差!A:A,过机服务商重量差!L:L)</f>
        <v>4</v>
      </c>
      <c r="H3278" s="9" t="str">
        <f ca="1">IFERROR(LOOKUP(1,0/((B3278=名单!B:B)*(VALUE(AY3278)&gt;=名单!E:E)*(VALUE(AY3278)&lt;=名单!G:G)*(AA3278="正常走货")),名单!H:H),"否")</f>
        <v>否</v>
      </c>
      <c r="I3278" s="64" t="s">
        <v>9851</v>
      </c>
      <c r="J3278" s="64" t="s">
        <v>9853</v>
      </c>
      <c r="L3278" s="65" t="s">
        <v>458</v>
      </c>
      <c r="N3278" s="64" t="s">
        <v>18</v>
      </c>
      <c r="O3278" s="66"/>
      <c r="P3278" s="66"/>
      <c r="T3278" s="66"/>
      <c r="U3278" s="65" t="s">
        <v>223</v>
      </c>
      <c r="V3278" s="65" t="s">
        <v>14413</v>
      </c>
      <c r="W3278" s="66"/>
      <c r="Y3278" s="66"/>
      <c r="Z3278" s="66"/>
      <c r="AA3278" s="65" t="s">
        <v>14382</v>
      </c>
      <c r="AQ3278" s="64">
        <v>113</v>
      </c>
      <c r="AV3278" s="66"/>
      <c r="AX3278" s="66"/>
      <c r="AY3278" s="67" t="s">
        <v>17675</v>
      </c>
      <c r="BE3278" s="66"/>
    </row>
    <row r="3279" spans="1:58">
      <c r="A3279" s="9" t="str">
        <f t="shared" si="159"/>
        <v>2026-01</v>
      </c>
      <c r="B3279" s="9" t="str">
        <f>_xlfn.XLOOKUP(I3279,过机服务商重量差!A:A,过机服务商重量差!G:G)</f>
        <v>帅时莹</v>
      </c>
      <c r="C3279" s="9" t="str">
        <f>IF(N3279="FBA","主营产品",IF(N3279="专线","专线",LOOKUP(1,0/((G3279&gt;=提成标准!D:D)*(G3279&lt;提成标准!E:E)),提成标准!C:C)))</f>
        <v>快递小货</v>
      </c>
      <c r="D3279" s="9">
        <f t="shared" si="160"/>
        <v>1</v>
      </c>
      <c r="E3279" s="9">
        <f>_xlfn.XLOOKUP(C3279,提成标准!C:C,提成标准!H:H,"")</f>
        <v>2</v>
      </c>
      <c r="F3279" s="9">
        <f t="shared" si="161"/>
        <v>2</v>
      </c>
      <c r="G3279" s="9">
        <f>_xlfn.XLOOKUP(I3279,过机服务商重量差!A:A,过机服务商重量差!L:L)</f>
        <v>2.5</v>
      </c>
      <c r="H3279" s="9" t="str">
        <f ca="1">IFERROR(LOOKUP(1,0/((B3279=名单!B:B)*(VALUE(AY3279)&gt;=名单!E:E)*(VALUE(AY3279)&lt;=名单!G:G)*(AA3279="正常走货")),名单!H:H),"否")</f>
        <v>否</v>
      </c>
      <c r="I3279" s="64" t="s">
        <v>9854</v>
      </c>
      <c r="J3279" s="64" t="s">
        <v>9856</v>
      </c>
      <c r="L3279" s="65" t="s">
        <v>458</v>
      </c>
      <c r="N3279" s="64" t="s">
        <v>18</v>
      </c>
      <c r="O3279" s="66"/>
      <c r="P3279" s="66"/>
      <c r="T3279" s="66"/>
      <c r="U3279" s="65" t="s">
        <v>223</v>
      </c>
      <c r="V3279" s="64" t="s">
        <v>14413</v>
      </c>
      <c r="W3279" s="66"/>
      <c r="Y3279" s="66"/>
      <c r="Z3279" s="66"/>
      <c r="AA3279" s="65" t="s">
        <v>14382</v>
      </c>
      <c r="AQ3279" s="64">
        <v>66</v>
      </c>
      <c r="AV3279" s="66"/>
      <c r="AW3279" s="66"/>
      <c r="AX3279" s="66"/>
      <c r="AY3279" s="67" t="s">
        <v>17676</v>
      </c>
      <c r="BC3279" s="66"/>
      <c r="BE3279" s="66"/>
      <c r="BF3279" s="66"/>
    </row>
    <row r="3280" spans="1:58">
      <c r="A3280" s="9" t="str">
        <f t="shared" si="159"/>
        <v>2026-01</v>
      </c>
      <c r="B3280" s="9" t="str">
        <f>_xlfn.XLOOKUP(I3280,过机服务商重量差!A:A,过机服务商重量差!G:G)</f>
        <v>帅时莹</v>
      </c>
      <c r="C3280" s="9" t="str">
        <f>IF(N3280="FBA","主营产品",IF(N3280="专线","专线",LOOKUP(1,0/((G3280&gt;=提成标准!D:D)*(G3280&lt;提成标准!E:E)),提成标准!C:C)))</f>
        <v>快递小货</v>
      </c>
      <c r="D3280" s="9">
        <f t="shared" si="160"/>
        <v>1</v>
      </c>
      <c r="E3280" s="9">
        <f>_xlfn.XLOOKUP(C3280,提成标准!C:C,提成标准!H:H,"")</f>
        <v>2</v>
      </c>
      <c r="F3280" s="9">
        <f t="shared" si="161"/>
        <v>2</v>
      </c>
      <c r="G3280" s="9">
        <f>_xlfn.XLOOKUP(I3280,过机服务商重量差!A:A,过机服务商重量差!L:L)</f>
        <v>2.5</v>
      </c>
      <c r="H3280" s="9" t="str">
        <f ca="1">IFERROR(LOOKUP(1,0/((B3280=名单!B:B)*(VALUE(AY3280)&gt;=名单!E:E)*(VALUE(AY3280)&lt;=名单!G:G)*(AA3280="正常走货")),名单!H:H),"否")</f>
        <v>否</v>
      </c>
      <c r="I3280" s="64" t="s">
        <v>9857</v>
      </c>
      <c r="J3280" s="64" t="s">
        <v>9859</v>
      </c>
      <c r="L3280" s="65" t="s">
        <v>458</v>
      </c>
      <c r="N3280" s="64" t="s">
        <v>18</v>
      </c>
      <c r="O3280" s="66"/>
      <c r="P3280" s="66"/>
      <c r="T3280" s="66"/>
      <c r="U3280" s="65" t="s">
        <v>223</v>
      </c>
      <c r="V3280" s="65" t="s">
        <v>14413</v>
      </c>
      <c r="W3280" s="66"/>
      <c r="Y3280" s="66"/>
      <c r="Z3280" s="66"/>
      <c r="AA3280" s="65" t="s">
        <v>14382</v>
      </c>
      <c r="AQ3280" s="64">
        <v>66</v>
      </c>
      <c r="AU3280" s="66"/>
      <c r="AV3280" s="66"/>
      <c r="AW3280" s="66"/>
      <c r="AX3280" s="66"/>
      <c r="AY3280" s="67" t="s">
        <v>17677</v>
      </c>
      <c r="BE3280" s="66"/>
    </row>
    <row r="3281" spans="1:58">
      <c r="A3281" s="9" t="str">
        <f t="shared" si="159"/>
        <v>2026-01</v>
      </c>
      <c r="B3281" s="9" t="str">
        <f>_xlfn.XLOOKUP(I3281,过机服务商重量差!A:A,过机服务商重量差!G:G)</f>
        <v>帅时莹</v>
      </c>
      <c r="C3281" s="9" t="str">
        <f>IF(N3281="FBA","主营产品",IF(N3281="专线","专线",LOOKUP(1,0/((G3281&gt;=提成标准!D:D)*(G3281&lt;提成标准!E:E)),提成标准!C:C)))</f>
        <v>快递小货</v>
      </c>
      <c r="D3281" s="9">
        <f t="shared" si="160"/>
        <v>1</v>
      </c>
      <c r="E3281" s="9">
        <f>_xlfn.XLOOKUP(C3281,提成标准!C:C,提成标准!H:H,"")</f>
        <v>2</v>
      </c>
      <c r="F3281" s="9">
        <f t="shared" si="161"/>
        <v>2</v>
      </c>
      <c r="G3281" s="9">
        <f>_xlfn.XLOOKUP(I3281,过机服务商重量差!A:A,过机服务商重量差!L:L)</f>
        <v>2.5</v>
      </c>
      <c r="H3281" s="9" t="str">
        <f ca="1">IFERROR(LOOKUP(1,0/((B3281=名单!B:B)*(VALUE(AY3281)&gt;=名单!E:E)*(VALUE(AY3281)&lt;=名单!G:G)*(AA3281="正常走货")),名单!H:H),"否")</f>
        <v>否</v>
      </c>
      <c r="I3281" s="64" t="s">
        <v>9860</v>
      </c>
      <c r="J3281" s="64" t="s">
        <v>9862</v>
      </c>
      <c r="L3281" s="65" t="s">
        <v>458</v>
      </c>
      <c r="N3281" s="64" t="s">
        <v>18</v>
      </c>
      <c r="O3281" s="66"/>
      <c r="P3281" s="66"/>
      <c r="T3281" s="66"/>
      <c r="U3281" s="65" t="s">
        <v>223</v>
      </c>
      <c r="V3281" s="65" t="s">
        <v>14413</v>
      </c>
      <c r="W3281" s="66"/>
      <c r="Y3281" s="66"/>
      <c r="Z3281" s="66"/>
      <c r="AA3281" s="65" t="s">
        <v>14382</v>
      </c>
      <c r="AQ3281" s="64">
        <v>66</v>
      </c>
      <c r="AU3281" s="66"/>
      <c r="AV3281" s="66"/>
      <c r="AX3281" s="66"/>
      <c r="AY3281" s="67" t="s">
        <v>17678</v>
      </c>
      <c r="BE3281" s="66"/>
      <c r="BF3281" s="66"/>
    </row>
    <row r="3282" spans="1:58">
      <c r="A3282" s="9" t="str">
        <f t="shared" si="159"/>
        <v>2026-01</v>
      </c>
      <c r="B3282" s="9" t="str">
        <f>_xlfn.XLOOKUP(I3282,过机服务商重量差!A:A,过机服务商重量差!G:G)</f>
        <v>帅时莹</v>
      </c>
      <c r="C3282" s="9" t="str">
        <f>IF(N3282="FBA","主营产品",IF(N3282="专线","专线",LOOKUP(1,0/((G3282&gt;=提成标准!D:D)*(G3282&lt;提成标准!E:E)),提成标准!C:C)))</f>
        <v>快递小货</v>
      </c>
      <c r="D3282" s="9">
        <f t="shared" si="160"/>
        <v>1</v>
      </c>
      <c r="E3282" s="9">
        <f>_xlfn.XLOOKUP(C3282,提成标准!C:C,提成标准!H:H,"")</f>
        <v>2</v>
      </c>
      <c r="F3282" s="9">
        <f t="shared" si="161"/>
        <v>2</v>
      </c>
      <c r="G3282" s="9">
        <f>_xlfn.XLOOKUP(I3282,过机服务商重量差!A:A,过机服务商重量差!L:L)</f>
        <v>4</v>
      </c>
      <c r="H3282" s="9" t="str">
        <f ca="1">IFERROR(LOOKUP(1,0/((B3282=名单!B:B)*(VALUE(AY3282)&gt;=名单!E:E)*(VALUE(AY3282)&lt;=名单!G:G)*(AA3282="正常走货")),名单!H:H),"否")</f>
        <v>否</v>
      </c>
      <c r="I3282" s="64" t="s">
        <v>9863</v>
      </c>
      <c r="J3282" s="64" t="s">
        <v>9865</v>
      </c>
      <c r="L3282" s="65" t="s">
        <v>458</v>
      </c>
      <c r="N3282" s="64" t="s">
        <v>18</v>
      </c>
      <c r="O3282" s="66"/>
      <c r="P3282" s="66"/>
      <c r="T3282" s="66"/>
      <c r="U3282" s="65" t="s">
        <v>223</v>
      </c>
      <c r="V3282" s="64" t="s">
        <v>14413</v>
      </c>
      <c r="W3282" s="66"/>
      <c r="Y3282" s="66"/>
      <c r="Z3282" s="66"/>
      <c r="AA3282" s="65" t="s">
        <v>14382</v>
      </c>
      <c r="AQ3282" s="64">
        <v>113</v>
      </c>
      <c r="AV3282" s="66"/>
      <c r="AX3282" s="66"/>
      <c r="AY3282" s="67" t="s">
        <v>17679</v>
      </c>
      <c r="BE3282" s="66"/>
    </row>
    <row r="3283" spans="1:58">
      <c r="A3283" s="9" t="str">
        <f t="shared" si="159"/>
        <v>2026-01</v>
      </c>
      <c r="B3283" s="9" t="str">
        <f>_xlfn.XLOOKUP(I3283,过机服务商重量差!A:A,过机服务商重量差!G:G)</f>
        <v>帅时莹</v>
      </c>
      <c r="C3283" s="9" t="str">
        <f>IF(N3283="FBA","主营产品",IF(N3283="专线","专线",LOOKUP(1,0/((G3283&gt;=提成标准!D:D)*(G3283&lt;提成标准!E:E)),提成标准!C:C)))</f>
        <v>快递小货</v>
      </c>
      <c r="D3283" s="9">
        <f t="shared" si="160"/>
        <v>1</v>
      </c>
      <c r="E3283" s="9">
        <f>_xlfn.XLOOKUP(C3283,提成标准!C:C,提成标准!H:H,"")</f>
        <v>2</v>
      </c>
      <c r="F3283" s="9">
        <f t="shared" si="161"/>
        <v>2</v>
      </c>
      <c r="G3283" s="9">
        <f>_xlfn.XLOOKUP(I3283,过机服务商重量差!A:A,过机服务商重量差!L:L)</f>
        <v>2.5</v>
      </c>
      <c r="H3283" s="9" t="str">
        <f ca="1">IFERROR(LOOKUP(1,0/((B3283=名单!B:B)*(VALUE(AY3283)&gt;=名单!E:E)*(VALUE(AY3283)&lt;=名单!G:G)*(AA3283="正常走货")),名单!H:H),"否")</f>
        <v>否</v>
      </c>
      <c r="I3283" s="64" t="s">
        <v>9866</v>
      </c>
      <c r="J3283" s="64" t="s">
        <v>9868</v>
      </c>
      <c r="L3283" s="65" t="s">
        <v>458</v>
      </c>
      <c r="N3283" s="64" t="s">
        <v>18</v>
      </c>
      <c r="O3283" s="66"/>
      <c r="P3283" s="66"/>
      <c r="T3283" s="66"/>
      <c r="U3283" s="65" t="s">
        <v>223</v>
      </c>
      <c r="V3283" s="65" t="s">
        <v>14413</v>
      </c>
      <c r="W3283" s="66"/>
      <c r="Y3283" s="66"/>
      <c r="Z3283" s="66"/>
      <c r="AA3283" s="65" t="s">
        <v>14382</v>
      </c>
      <c r="AQ3283" s="64">
        <v>66</v>
      </c>
      <c r="AV3283" s="66"/>
      <c r="AX3283" s="66"/>
      <c r="AY3283" s="67" t="s">
        <v>17680</v>
      </c>
      <c r="BC3283" s="66"/>
      <c r="BE3283" s="66"/>
    </row>
    <row r="3284" spans="1:58">
      <c r="A3284" s="9" t="str">
        <f t="shared" si="159"/>
        <v>2026-01</v>
      </c>
      <c r="B3284" s="9" t="str">
        <f>_xlfn.XLOOKUP(I3284,过机服务商重量差!A:A,过机服务商重量差!G:G)</f>
        <v>无崖子</v>
      </c>
      <c r="C3284" s="9" t="str">
        <f>IF(N3284="FBA","主营产品",IF(N3284="专线","专线",LOOKUP(1,0/((G3284&gt;=提成标准!D:D)*(G3284&lt;提成标准!E:E)),提成标准!C:C)))</f>
        <v>快递小货</v>
      </c>
      <c r="D3284" s="9">
        <f t="shared" si="160"/>
        <v>1</v>
      </c>
      <c r="E3284" s="9">
        <f>_xlfn.XLOOKUP(C3284,提成标准!C:C,提成标准!H:H,"")</f>
        <v>2</v>
      </c>
      <c r="F3284" s="9">
        <f t="shared" si="161"/>
        <v>2</v>
      </c>
      <c r="G3284" s="9">
        <f>_xlfn.XLOOKUP(I3284,过机服务商重量差!A:A,过机服务商重量差!L:L)</f>
        <v>1</v>
      </c>
      <c r="H3284" s="9" t="str">
        <f ca="1">IFERROR(LOOKUP(1,0/((B3284=名单!B:B)*(VALUE(AY3284)&gt;=名单!E:E)*(VALUE(AY3284)&lt;=名单!G:G)*(AA3284="正常走货")),名单!H:H),"否")</f>
        <v>是</v>
      </c>
      <c r="I3284" s="64" t="s">
        <v>9869</v>
      </c>
      <c r="J3284" s="64" t="s">
        <v>9871</v>
      </c>
      <c r="L3284" s="65" t="s">
        <v>603</v>
      </c>
      <c r="N3284" s="64" t="s">
        <v>18</v>
      </c>
      <c r="O3284" s="66"/>
      <c r="P3284" s="66"/>
      <c r="T3284" s="66"/>
      <c r="U3284" s="65" t="s">
        <v>562</v>
      </c>
      <c r="V3284" s="65" t="s">
        <v>14413</v>
      </c>
      <c r="W3284" s="66"/>
      <c r="Y3284" s="66"/>
      <c r="Z3284" s="66"/>
      <c r="AA3284" s="65" t="s">
        <v>14382</v>
      </c>
      <c r="AQ3284" s="64">
        <v>58.13</v>
      </c>
      <c r="AU3284" s="66"/>
      <c r="AV3284" s="66"/>
      <c r="AW3284" s="66"/>
      <c r="AX3284" s="66"/>
      <c r="AY3284" s="67" t="s">
        <v>17681</v>
      </c>
      <c r="BC3284" s="66"/>
      <c r="BE3284" s="66"/>
    </row>
    <row r="3285" spans="1:58">
      <c r="A3285" s="9" t="str">
        <f t="shared" si="159"/>
        <v>2026-01</v>
      </c>
      <c r="B3285" s="9" t="str">
        <f>_xlfn.XLOOKUP(I3285,过机服务商重量差!A:A,过机服务商重量差!G:G)</f>
        <v>风清扬</v>
      </c>
      <c r="C3285" s="9" t="str">
        <f>IF(N3285="FBA","主营产品",IF(N3285="专线","专线",LOOKUP(1,0/((G3285&gt;=提成标准!D:D)*(G3285&lt;提成标准!E:E)),提成标准!C:C)))</f>
        <v>快递大货</v>
      </c>
      <c r="D3285" s="9">
        <f t="shared" si="160"/>
        <v>142</v>
      </c>
      <c r="E3285" s="9">
        <f>_xlfn.XLOOKUP(C3285,提成标准!C:C,提成标准!H:H,"")</f>
        <v>0.1</v>
      </c>
      <c r="F3285" s="9">
        <f t="shared" si="161"/>
        <v>14.2</v>
      </c>
      <c r="G3285" s="9">
        <f>_xlfn.XLOOKUP(I3285,过机服务商重量差!A:A,过机服务商重量差!L:L)</f>
        <v>142</v>
      </c>
      <c r="H3285" s="9" t="str">
        <f ca="1">IFERROR(LOOKUP(1,0/((B3285=名单!B:B)*(VALUE(AY3285)&gt;=名单!E:E)*(VALUE(AY3285)&lt;=名单!G:G)*(AA3285="正常走货")),名单!H:H),"否")</f>
        <v>否</v>
      </c>
      <c r="I3285" s="64" t="s">
        <v>9872</v>
      </c>
      <c r="J3285" s="64" t="s">
        <v>50</v>
      </c>
      <c r="L3285" s="65" t="s">
        <v>1516</v>
      </c>
      <c r="N3285" s="64" t="s">
        <v>18</v>
      </c>
      <c r="O3285" s="66"/>
      <c r="P3285" s="66"/>
      <c r="T3285" s="66"/>
      <c r="U3285" s="65" t="s">
        <v>6055</v>
      </c>
      <c r="V3285" s="65" t="s">
        <v>16396</v>
      </c>
      <c r="W3285" s="66"/>
      <c r="Y3285" s="66"/>
      <c r="Z3285" s="66"/>
      <c r="AA3285" s="65" t="s">
        <v>14382</v>
      </c>
      <c r="AQ3285" s="64">
        <v>134.6</v>
      </c>
      <c r="AV3285" s="66"/>
      <c r="AX3285" s="66"/>
      <c r="AY3285" s="67" t="s">
        <v>17682</v>
      </c>
      <c r="BE3285" s="66"/>
    </row>
    <row r="3286" spans="1:58">
      <c r="A3286" s="9" t="str">
        <f t="shared" si="159"/>
        <v>2026-01</v>
      </c>
      <c r="B3286" s="9" t="str">
        <f>_xlfn.XLOOKUP(I3286,过机服务商重量差!A:A,过机服务商重量差!G:G)</f>
        <v>玉麒麟</v>
      </c>
      <c r="C3286" s="9" t="str">
        <f>IF(N3286="FBA","主营产品",IF(N3286="专线","专线",LOOKUP(1,0/((G3286&gt;=提成标准!D:D)*(G3286&lt;提成标准!E:E)),提成标准!C:C)))</f>
        <v>快递小货</v>
      </c>
      <c r="D3286" s="9">
        <f t="shared" si="160"/>
        <v>1</v>
      </c>
      <c r="E3286" s="9">
        <f>_xlfn.XLOOKUP(C3286,提成标准!C:C,提成标准!H:H,"")</f>
        <v>2</v>
      </c>
      <c r="F3286" s="9">
        <f t="shared" si="161"/>
        <v>2</v>
      </c>
      <c r="G3286" s="9">
        <f>_xlfn.XLOOKUP(I3286,过机服务商重量差!A:A,过机服务商重量差!L:L)</f>
        <v>0.5</v>
      </c>
      <c r="H3286" s="9" t="str">
        <f ca="1">IFERROR(LOOKUP(1,0/((B3286=名单!B:B)*(VALUE(AY3286)&gt;=名单!E:E)*(VALUE(AY3286)&lt;=名单!G:G)*(AA3286="正常走货")),名单!H:H),"否")</f>
        <v>否</v>
      </c>
      <c r="I3286" s="64" t="s">
        <v>9874</v>
      </c>
      <c r="J3286" s="64" t="s">
        <v>9876</v>
      </c>
      <c r="L3286" s="65" t="s">
        <v>17</v>
      </c>
      <c r="N3286" s="64" t="s">
        <v>18</v>
      </c>
      <c r="O3286" s="66"/>
      <c r="P3286" s="66"/>
      <c r="T3286" s="66"/>
      <c r="U3286" s="65" t="s">
        <v>203</v>
      </c>
      <c r="V3286" s="64" t="s">
        <v>14381</v>
      </c>
      <c r="W3286" s="66"/>
      <c r="Y3286" s="66"/>
      <c r="Z3286" s="66"/>
      <c r="AA3286" s="65" t="s">
        <v>14382</v>
      </c>
      <c r="AQ3286" s="64">
        <v>36.47</v>
      </c>
      <c r="AV3286" s="66"/>
      <c r="AW3286" s="66"/>
      <c r="AX3286" s="66"/>
      <c r="AY3286" s="67" t="s">
        <v>17683</v>
      </c>
      <c r="BC3286" s="66"/>
      <c r="BE3286" s="66"/>
      <c r="BF3286" s="66"/>
    </row>
    <row r="3287" spans="1:58">
      <c r="A3287" s="9" t="str">
        <f t="shared" si="159"/>
        <v>2026-01</v>
      </c>
      <c r="B3287" s="18" t="str">
        <f>_xlfn.XLOOKUP(I3287,过机服务商重量差!A:A,过机服务商重量差!G:G)</f>
        <v>玉麒麟</v>
      </c>
      <c r="C3287" s="9" t="str">
        <f>IF(N3287="FBA","主营产品",IF(N3287="专线","专线",LOOKUP(1,0/((G3287&gt;=提成标准!D:D)*(G3287&lt;提成标准!E:E)),提成标准!C:C)))</f>
        <v>快递大货</v>
      </c>
      <c r="D3287" s="9">
        <f t="shared" si="160"/>
        <v>28</v>
      </c>
      <c r="E3287" s="9">
        <f>_xlfn.XLOOKUP(C3287,提成标准!C:C,提成标准!H:H,"")</f>
        <v>0.1</v>
      </c>
      <c r="F3287" s="9">
        <f t="shared" si="161"/>
        <v>2.8</v>
      </c>
      <c r="G3287" s="9">
        <f>_xlfn.XLOOKUP(I3287,过机服务商重量差!A:A,过机服务商重量差!L:L)</f>
        <v>28</v>
      </c>
      <c r="H3287" s="9" t="str">
        <f ca="1">IFERROR(LOOKUP(1,0/((B3287=名单!B:B)*(VALUE(AY3287)&gt;=名单!E:E)*(VALUE(AY3287)&lt;=名单!G:G)*(AA3287="正常走货")),名单!H:H),"否")</f>
        <v>否</v>
      </c>
      <c r="I3287" s="64" t="s">
        <v>9877</v>
      </c>
      <c r="J3287" s="64" t="s">
        <v>9879</v>
      </c>
      <c r="L3287" s="65" t="s">
        <v>24</v>
      </c>
      <c r="N3287" s="64" t="s">
        <v>18</v>
      </c>
      <c r="O3287" s="66"/>
      <c r="P3287" s="66"/>
      <c r="T3287" s="66"/>
      <c r="U3287" s="65" t="s">
        <v>292</v>
      </c>
      <c r="V3287" s="65" t="s">
        <v>14413</v>
      </c>
      <c r="W3287" s="66"/>
      <c r="Y3287" s="66"/>
      <c r="Z3287" s="66"/>
      <c r="AA3287" s="65" t="s">
        <v>14382</v>
      </c>
      <c r="AQ3287" s="64">
        <v>213</v>
      </c>
      <c r="AV3287" s="66"/>
      <c r="AX3287" s="66"/>
      <c r="AY3287" s="67" t="s">
        <v>17684</v>
      </c>
      <c r="BC3287" s="66"/>
      <c r="BE3287" s="66"/>
    </row>
    <row r="3288" spans="1:58">
      <c r="A3288" s="9" t="str">
        <f t="shared" si="159"/>
        <v>2026-01</v>
      </c>
      <c r="B3288" s="18" t="str">
        <f>_xlfn.XLOOKUP(I3288,过机服务商重量差!A:A,过机服务商重量差!G:G)</f>
        <v>风清扬</v>
      </c>
      <c r="C3288" s="9" t="str">
        <f>IF(N3288="FBA","主营产品",IF(N3288="专线","专线",LOOKUP(1,0/((G3288&gt;=提成标准!D:D)*(G3288&lt;提成标准!E:E)),提成标准!C:C)))</f>
        <v>快递大货</v>
      </c>
      <c r="D3288" s="9">
        <f t="shared" si="160"/>
        <v>355</v>
      </c>
      <c r="E3288" s="9">
        <f>_xlfn.XLOOKUP(C3288,提成标准!C:C,提成标准!H:H,"")</f>
        <v>0.1</v>
      </c>
      <c r="F3288" s="9">
        <f t="shared" si="161"/>
        <v>35.5</v>
      </c>
      <c r="G3288" s="9">
        <f>_xlfn.XLOOKUP(I3288,过机服务商重量差!A:A,过机服务商重量差!L:L)</f>
        <v>355</v>
      </c>
      <c r="H3288" s="9" t="str">
        <f ca="1">IFERROR(LOOKUP(1,0/((B3288=名单!B:B)*(VALUE(AY3288)&gt;=名单!E:E)*(VALUE(AY3288)&lt;=名单!G:G)*(AA3288="正常走货")),名单!H:H),"否")</f>
        <v>否</v>
      </c>
      <c r="I3288" s="64" t="s">
        <v>9880</v>
      </c>
      <c r="J3288" s="64" t="s">
        <v>9882</v>
      </c>
      <c r="L3288" s="65" t="s">
        <v>51</v>
      </c>
      <c r="N3288" s="64" t="s">
        <v>18</v>
      </c>
      <c r="O3288" s="66"/>
      <c r="P3288" s="66"/>
      <c r="T3288" s="66"/>
      <c r="U3288" s="65" t="s">
        <v>116</v>
      </c>
      <c r="V3288" s="65" t="s">
        <v>14385</v>
      </c>
      <c r="W3288" s="66"/>
      <c r="Y3288" s="66"/>
      <c r="Z3288" s="66"/>
      <c r="AA3288" s="65" t="s">
        <v>14382</v>
      </c>
      <c r="AQ3288" s="64">
        <v>382.5</v>
      </c>
      <c r="AV3288" s="66"/>
      <c r="AX3288" s="66"/>
      <c r="AY3288" s="67" t="s">
        <v>17685</v>
      </c>
      <c r="BC3288" s="66"/>
      <c r="BE3288" s="66"/>
    </row>
    <row r="3289" spans="1:58">
      <c r="A3289" s="9" t="str">
        <f t="shared" si="159"/>
        <v>2026-01</v>
      </c>
      <c r="B3289" s="18" t="str">
        <f>_xlfn.XLOOKUP(I3289,过机服务商重量差!A:A,过机服务商重量差!G:G)</f>
        <v>玉麒麟</v>
      </c>
      <c r="C3289" s="9" t="str">
        <f>IF(N3289="FBA","主营产品",IF(N3289="专线","专线",LOOKUP(1,0/((G3289&gt;=提成标准!D:D)*(G3289&lt;提成标准!E:E)),提成标准!C:C)))</f>
        <v>快递小货</v>
      </c>
      <c r="D3289" s="9">
        <f t="shared" si="160"/>
        <v>1</v>
      </c>
      <c r="E3289" s="9">
        <f>_xlfn.XLOOKUP(C3289,提成标准!C:C,提成标准!H:H,"")</f>
        <v>2</v>
      </c>
      <c r="F3289" s="9">
        <f t="shared" si="161"/>
        <v>2</v>
      </c>
      <c r="G3289" s="9">
        <f>_xlfn.XLOOKUP(I3289,过机服务商重量差!A:A,过机服务商重量差!L:L)</f>
        <v>2.5</v>
      </c>
      <c r="H3289" s="9" t="str">
        <f ca="1">IFERROR(LOOKUP(1,0/((B3289=名单!B:B)*(VALUE(AY3289)&gt;=名单!E:E)*(VALUE(AY3289)&lt;=名单!G:G)*(AA3289="正常走货")),名单!H:H),"否")</f>
        <v>否</v>
      </c>
      <c r="I3289" s="64" t="s">
        <v>9883</v>
      </c>
      <c r="J3289" s="64" t="s">
        <v>9885</v>
      </c>
      <c r="L3289" s="64" t="s">
        <v>17</v>
      </c>
      <c r="N3289" s="64" t="s">
        <v>18</v>
      </c>
      <c r="O3289" s="66"/>
      <c r="P3289" s="66"/>
      <c r="T3289" s="66"/>
      <c r="U3289" s="65" t="s">
        <v>292</v>
      </c>
      <c r="V3289" s="65" t="s">
        <v>14413</v>
      </c>
      <c r="W3289" s="66"/>
      <c r="Y3289" s="66"/>
      <c r="Z3289" s="66"/>
      <c r="AA3289" s="65" t="s">
        <v>14382</v>
      </c>
      <c r="AQ3289" s="64">
        <v>149.5</v>
      </c>
      <c r="AU3289" s="66"/>
      <c r="AV3289" s="66"/>
      <c r="AX3289" s="66"/>
      <c r="AY3289" s="67" t="s">
        <v>17686</v>
      </c>
      <c r="BE3289" s="66"/>
    </row>
    <row r="3290" spans="1:58">
      <c r="A3290" s="9" t="str">
        <f t="shared" si="159"/>
        <v>2026-01</v>
      </c>
      <c r="B3290" s="9" t="str">
        <f>_xlfn.XLOOKUP(I3290,过机服务商重量差!A:A,过机服务商重量差!G:G)</f>
        <v>玉麒麟</v>
      </c>
      <c r="C3290" s="9" t="str">
        <f>IF(N3290="FBA","主营产品",IF(N3290="专线","专线",LOOKUP(1,0/((G3290&gt;=提成标准!D:D)*(G3290&lt;提成标准!E:E)),提成标准!C:C)))</f>
        <v>快递小货</v>
      </c>
      <c r="D3290" s="9">
        <f t="shared" si="160"/>
        <v>1</v>
      </c>
      <c r="E3290" s="9">
        <f>_xlfn.XLOOKUP(C3290,提成标准!C:C,提成标准!H:H,"")</f>
        <v>2</v>
      </c>
      <c r="F3290" s="9">
        <f t="shared" si="161"/>
        <v>2</v>
      </c>
      <c r="G3290" s="9">
        <f>_xlfn.XLOOKUP(I3290,过机服务商重量差!A:A,过机服务商重量差!L:L)</f>
        <v>8</v>
      </c>
      <c r="H3290" s="9" t="str">
        <f ca="1">IFERROR(LOOKUP(1,0/((B3290=名单!B:B)*(VALUE(AY3290)&gt;=名单!E:E)*(VALUE(AY3290)&lt;=名单!G:G)*(AA3290="正常走货")),名单!H:H),"否")</f>
        <v>否</v>
      </c>
      <c r="I3290" s="64" t="s">
        <v>9886</v>
      </c>
      <c r="J3290" s="64" t="s">
        <v>9888</v>
      </c>
      <c r="L3290" s="65" t="s">
        <v>17</v>
      </c>
      <c r="N3290" s="64" t="s">
        <v>18</v>
      </c>
      <c r="O3290" s="66"/>
      <c r="P3290" s="66"/>
      <c r="T3290" s="66"/>
      <c r="U3290" s="65" t="s">
        <v>292</v>
      </c>
      <c r="V3290" s="64" t="s">
        <v>14413</v>
      </c>
      <c r="W3290" s="66"/>
      <c r="Y3290" s="66"/>
      <c r="Z3290" s="66"/>
      <c r="AA3290" s="65" t="s">
        <v>14382</v>
      </c>
      <c r="AQ3290" s="64">
        <v>11.87</v>
      </c>
      <c r="AU3290" s="66"/>
      <c r="AV3290" s="66"/>
      <c r="AW3290" s="66"/>
      <c r="AX3290" s="66"/>
      <c r="AY3290" s="67" t="s">
        <v>17687</v>
      </c>
      <c r="BE3290" s="66"/>
      <c r="BF3290" s="66"/>
    </row>
    <row r="3291" spans="1:58">
      <c r="A3291" s="9" t="str">
        <f t="shared" si="159"/>
        <v>2026-01</v>
      </c>
      <c r="B3291" s="18" t="str">
        <f>_xlfn.XLOOKUP(I3291,过机服务商重量差!A:A,过机服务商重量差!G:G)</f>
        <v>玉麒麟</v>
      </c>
      <c r="C3291" s="9" t="str">
        <f>IF(N3291="FBA","主营产品",IF(N3291="专线","专线",LOOKUP(1,0/((G3291&gt;=提成标准!D:D)*(G3291&lt;提成标准!E:E)),提成标准!C:C)))</f>
        <v>快递小货</v>
      </c>
      <c r="D3291" s="9">
        <f t="shared" si="160"/>
        <v>1</v>
      </c>
      <c r="E3291" s="9">
        <f>_xlfn.XLOOKUP(C3291,提成标准!C:C,提成标准!H:H,"")</f>
        <v>2</v>
      </c>
      <c r="F3291" s="9">
        <f t="shared" si="161"/>
        <v>2</v>
      </c>
      <c r="G3291" s="9">
        <f>_xlfn.XLOOKUP(I3291,过机服务商重量差!A:A,过机服务商重量差!L:L)</f>
        <v>2</v>
      </c>
      <c r="H3291" s="9" t="str">
        <f ca="1">IFERROR(LOOKUP(1,0/((B3291=名单!B:B)*(VALUE(AY3291)&gt;=名单!E:E)*(VALUE(AY3291)&lt;=名单!G:G)*(AA3291="正常走货")),名单!H:H),"否")</f>
        <v>否</v>
      </c>
      <c r="I3291" s="64" t="s">
        <v>9889</v>
      </c>
      <c r="J3291" s="64" t="s">
        <v>9891</v>
      </c>
      <c r="L3291" s="64" t="s">
        <v>17</v>
      </c>
      <c r="N3291" s="64" t="s">
        <v>18</v>
      </c>
      <c r="O3291" s="66"/>
      <c r="P3291" s="66"/>
      <c r="T3291" s="66"/>
      <c r="U3291" s="65" t="s">
        <v>161</v>
      </c>
      <c r="V3291" s="65" t="s">
        <v>14381</v>
      </c>
      <c r="W3291" s="66"/>
      <c r="Y3291" s="66"/>
      <c r="Z3291" s="66"/>
      <c r="AA3291" s="65" t="s">
        <v>14382</v>
      </c>
      <c r="AQ3291" s="64">
        <v>30.2</v>
      </c>
      <c r="AU3291" s="66"/>
      <c r="AV3291" s="66"/>
      <c r="AX3291" s="66"/>
      <c r="AY3291" s="67" t="s">
        <v>17688</v>
      </c>
      <c r="BE3291" s="66"/>
    </row>
    <row r="3292" spans="1:58">
      <c r="A3292" s="9" t="str">
        <f t="shared" si="159"/>
        <v>2026-01</v>
      </c>
      <c r="B3292" s="18" t="str">
        <f>_xlfn.XLOOKUP(I3292,过机服务商重量差!A:A,过机服务商重量差!G:G)</f>
        <v>帅时莹</v>
      </c>
      <c r="C3292" s="9" t="str">
        <f>IF(N3292="FBA","主营产品",IF(N3292="专线","专线",LOOKUP(1,0/((G3292&gt;=提成标准!D:D)*(G3292&lt;提成标准!E:E)),提成标准!C:C)))</f>
        <v>快递大货</v>
      </c>
      <c r="D3292" s="9">
        <f t="shared" si="160"/>
        <v>173</v>
      </c>
      <c r="E3292" s="9">
        <f>_xlfn.XLOOKUP(C3292,提成标准!C:C,提成标准!H:H,"")</f>
        <v>0.1</v>
      </c>
      <c r="F3292" s="9">
        <f t="shared" si="161"/>
        <v>17.3</v>
      </c>
      <c r="G3292" s="9">
        <f>_xlfn.XLOOKUP(I3292,过机服务商重量差!A:A,过机服务商重量差!L:L)</f>
        <v>173</v>
      </c>
      <c r="H3292" s="9" t="str">
        <f ca="1">IFERROR(LOOKUP(1,0/((B3292=名单!B:B)*(VALUE(AY3292)&gt;=名单!E:E)*(VALUE(AY3292)&lt;=名单!G:G)*(AA3292="正常走货")),名单!H:H),"否")</f>
        <v>否</v>
      </c>
      <c r="I3292" s="64" t="s">
        <v>9892</v>
      </c>
      <c r="J3292" s="64" t="s">
        <v>9894</v>
      </c>
      <c r="L3292" s="65" t="s">
        <v>97</v>
      </c>
      <c r="N3292" s="64" t="s">
        <v>18</v>
      </c>
      <c r="O3292" s="66"/>
      <c r="P3292" s="66"/>
      <c r="T3292" s="66"/>
      <c r="U3292" s="65" t="s">
        <v>292</v>
      </c>
      <c r="V3292" s="65" t="s">
        <v>14413</v>
      </c>
      <c r="W3292" s="66"/>
      <c r="Y3292" s="66"/>
      <c r="Z3292" s="66"/>
      <c r="AA3292" s="65" t="s">
        <v>14382</v>
      </c>
      <c r="AQ3292" s="64">
        <v>541.5</v>
      </c>
      <c r="AU3292" s="66"/>
      <c r="AV3292" s="66"/>
      <c r="AW3292" s="66"/>
      <c r="AX3292" s="66"/>
      <c r="AY3292" s="67" t="s">
        <v>17689</v>
      </c>
      <c r="BE3292" s="66"/>
    </row>
    <row r="3293" spans="1:58">
      <c r="A3293" s="9" t="str">
        <f t="shared" si="159"/>
        <v>2026-01</v>
      </c>
      <c r="B3293" s="18" t="str">
        <f>_xlfn.XLOOKUP(I3293,过机服务商重量差!A:A,过机服务商重量差!G:G)</f>
        <v>007</v>
      </c>
      <c r="C3293" s="9" t="str">
        <f>IF(N3293="FBA","主营产品",IF(N3293="专线","专线",LOOKUP(1,0/((G3293&gt;=提成标准!D:D)*(G3293&lt;提成标准!E:E)),提成标准!C:C)))</f>
        <v>快递大货</v>
      </c>
      <c r="D3293" s="9">
        <f t="shared" si="160"/>
        <v>438</v>
      </c>
      <c r="E3293" s="9">
        <f>_xlfn.XLOOKUP(C3293,提成标准!C:C,提成标准!H:H,"")</f>
        <v>0.1</v>
      </c>
      <c r="F3293" s="9">
        <f t="shared" si="161"/>
        <v>43.8</v>
      </c>
      <c r="G3293" s="9">
        <f>_xlfn.XLOOKUP(I3293,过机服务商重量差!A:A,过机服务商重量差!L:L)</f>
        <v>438</v>
      </c>
      <c r="H3293" s="9" t="str">
        <f ca="1">IFERROR(LOOKUP(1,0/((B3293=名单!B:B)*(VALUE(AY3293)&gt;=名单!E:E)*(VALUE(AY3293)&lt;=名单!G:G)*(AA3293="正常走货")),名单!H:H),"否")</f>
        <v>否</v>
      </c>
      <c r="I3293" s="64" t="s">
        <v>9895</v>
      </c>
      <c r="J3293" s="64" t="s">
        <v>9897</v>
      </c>
      <c r="L3293" s="65" t="s">
        <v>283</v>
      </c>
      <c r="N3293" s="64" t="s">
        <v>18</v>
      </c>
      <c r="O3293" s="66"/>
      <c r="P3293" s="66"/>
      <c r="T3293" s="66"/>
      <c r="U3293" s="65" t="s">
        <v>9898</v>
      </c>
      <c r="V3293" s="65" t="s">
        <v>17690</v>
      </c>
      <c r="W3293" s="66"/>
      <c r="Y3293" s="66"/>
      <c r="Z3293" s="66"/>
      <c r="AA3293" s="65" t="s">
        <v>14382</v>
      </c>
      <c r="AQ3293" s="64">
        <v>219</v>
      </c>
      <c r="AU3293" s="66"/>
      <c r="AV3293" s="66"/>
      <c r="AW3293" s="66"/>
      <c r="AX3293" s="66"/>
      <c r="AY3293" s="67" t="s">
        <v>17691</v>
      </c>
      <c r="BE3293" s="66"/>
    </row>
    <row r="3294" spans="1:58">
      <c r="A3294" s="9" t="str">
        <f t="shared" si="159"/>
        <v>2026-01</v>
      </c>
      <c r="B3294" s="9" t="str">
        <f>_xlfn.XLOOKUP(I3294,过机服务商重量差!A:A,过机服务商重量差!G:G)</f>
        <v>小旋风</v>
      </c>
      <c r="C3294" s="9" t="str">
        <f>IF(N3294="FBA","主营产品",IF(N3294="专线","专线",LOOKUP(1,0/((G3294&gt;=提成标准!D:D)*(G3294&lt;提成标准!E:E)),提成标准!C:C)))</f>
        <v>快递大货</v>
      </c>
      <c r="D3294" s="9">
        <f t="shared" si="160"/>
        <v>110</v>
      </c>
      <c r="E3294" s="9">
        <f>_xlfn.XLOOKUP(C3294,提成标准!C:C,提成标准!H:H,"")</f>
        <v>0.1</v>
      </c>
      <c r="F3294" s="9">
        <f t="shared" si="161"/>
        <v>11</v>
      </c>
      <c r="G3294" s="9">
        <f>_xlfn.XLOOKUP(I3294,过机服务商重量差!A:A,过机服务商重量差!L:L)</f>
        <v>110</v>
      </c>
      <c r="H3294" s="9" t="str">
        <f ca="1">IFERROR(LOOKUP(1,0/((B3294=名单!B:B)*(VALUE(AY3294)&gt;=名单!E:E)*(VALUE(AY3294)&lt;=名单!G:G)*(AA3294="正常走货")),名单!H:H),"否")</f>
        <v>否</v>
      </c>
      <c r="I3294" s="64" t="s">
        <v>9899</v>
      </c>
      <c r="J3294" s="64" t="s">
        <v>9901</v>
      </c>
      <c r="L3294" s="64" t="s">
        <v>274</v>
      </c>
      <c r="N3294" s="64" t="s">
        <v>18</v>
      </c>
      <c r="O3294" s="66"/>
      <c r="P3294" s="66"/>
      <c r="T3294" s="66"/>
      <c r="U3294" s="65" t="s">
        <v>558</v>
      </c>
      <c r="V3294" s="65" t="s">
        <v>14413</v>
      </c>
      <c r="W3294" s="66"/>
      <c r="Y3294" s="66"/>
      <c r="Z3294" s="66"/>
      <c r="AA3294" s="65" t="s">
        <v>14382</v>
      </c>
      <c r="AQ3294" s="64">
        <v>55</v>
      </c>
      <c r="AU3294" s="66"/>
      <c r="AV3294" s="66"/>
      <c r="AX3294" s="66"/>
      <c r="AY3294" s="67" t="s">
        <v>17692</v>
      </c>
      <c r="BE3294" s="66"/>
    </row>
    <row r="3295" spans="1:58">
      <c r="A3295" s="9" t="str">
        <f t="shared" si="159"/>
        <v>2026-01</v>
      </c>
      <c r="B3295" s="18" t="str">
        <f>_xlfn.XLOOKUP(I3295,过机服务商重量差!A:A,过机服务商重量差!G:G)</f>
        <v>无崖子</v>
      </c>
      <c r="C3295" s="9" t="str">
        <f>IF(N3295="FBA","主营产品",IF(N3295="专线","专线",LOOKUP(1,0/((G3295&gt;=提成标准!D:D)*(G3295&lt;提成标准!E:E)),提成标准!C:C)))</f>
        <v>快递小货</v>
      </c>
      <c r="D3295" s="9">
        <f t="shared" si="160"/>
        <v>1</v>
      </c>
      <c r="E3295" s="9">
        <f>_xlfn.XLOOKUP(C3295,提成标准!C:C,提成标准!H:H,"")</f>
        <v>2</v>
      </c>
      <c r="F3295" s="9">
        <f t="shared" si="161"/>
        <v>2</v>
      </c>
      <c r="G3295" s="9">
        <f>_xlfn.XLOOKUP(I3295,过机服务商重量差!A:A,过机服务商重量差!L:L)</f>
        <v>1</v>
      </c>
      <c r="H3295" s="9" t="str">
        <f ca="1">IFERROR(LOOKUP(1,0/((B3295=名单!B:B)*(VALUE(AY3295)&gt;=名单!E:E)*(VALUE(AY3295)&lt;=名单!G:G)*(AA3295="正常走货")),名单!H:H),"否")</f>
        <v>是</v>
      </c>
      <c r="I3295" s="64" t="s">
        <v>9902</v>
      </c>
      <c r="J3295" s="64" t="s">
        <v>9904</v>
      </c>
      <c r="L3295" s="65" t="s">
        <v>160</v>
      </c>
      <c r="N3295" s="64" t="s">
        <v>18</v>
      </c>
      <c r="O3295" s="66"/>
      <c r="P3295" s="66"/>
      <c r="T3295" s="66"/>
      <c r="U3295" s="65" t="s">
        <v>86</v>
      </c>
      <c r="V3295" s="65" t="s">
        <v>14381</v>
      </c>
      <c r="W3295" s="66"/>
      <c r="Y3295" s="66"/>
      <c r="Z3295" s="66"/>
      <c r="AA3295" s="65" t="s">
        <v>14382</v>
      </c>
      <c r="AQ3295" s="64">
        <v>0</v>
      </c>
      <c r="AU3295" s="66"/>
      <c r="AV3295" s="66"/>
      <c r="AW3295" s="66"/>
      <c r="AX3295" s="66"/>
      <c r="AY3295" s="67" t="s">
        <v>17693</v>
      </c>
      <c r="BE3295" s="66"/>
    </row>
    <row r="3296" spans="1:58">
      <c r="A3296" s="9" t="str">
        <f t="shared" si="159"/>
        <v>2026-01</v>
      </c>
      <c r="B3296" s="18" t="str">
        <f>_xlfn.XLOOKUP(I3296,过机服务商重量差!A:A,过机服务商重量差!G:G)</f>
        <v>玉麒麟</v>
      </c>
      <c r="C3296" s="9" t="str">
        <f>IF(N3296="FBA","主营产品",IF(N3296="专线","专线",LOOKUP(1,0/((G3296&gt;=提成标准!D:D)*(G3296&lt;提成标准!E:E)),提成标准!C:C)))</f>
        <v>快递小货</v>
      </c>
      <c r="D3296" s="9">
        <f t="shared" si="160"/>
        <v>1</v>
      </c>
      <c r="E3296" s="9">
        <f>_xlfn.XLOOKUP(C3296,提成标准!C:C,提成标准!H:H,"")</f>
        <v>2</v>
      </c>
      <c r="F3296" s="9">
        <f t="shared" si="161"/>
        <v>2</v>
      </c>
      <c r="G3296" s="9">
        <f>_xlfn.XLOOKUP(I3296,过机服务商重量差!A:A,过机服务商重量差!L:L)</f>
        <v>0.5</v>
      </c>
      <c r="H3296" s="9" t="str">
        <f ca="1">IFERROR(LOOKUP(1,0/((B3296=名单!B:B)*(VALUE(AY3296)&gt;=名单!E:E)*(VALUE(AY3296)&lt;=名单!G:G)*(AA3296="正常走货")),名单!H:H),"否")</f>
        <v>否</v>
      </c>
      <c r="I3296" s="64" t="s">
        <v>9905</v>
      </c>
      <c r="J3296" s="64" t="s">
        <v>9907</v>
      </c>
      <c r="L3296" s="65" t="s">
        <v>17</v>
      </c>
      <c r="N3296" s="64" t="s">
        <v>18</v>
      </c>
      <c r="O3296" s="66"/>
      <c r="P3296" s="66"/>
      <c r="T3296" s="66"/>
      <c r="U3296" s="65" t="s">
        <v>562</v>
      </c>
      <c r="V3296" s="65" t="s">
        <v>14413</v>
      </c>
      <c r="W3296" s="66"/>
      <c r="Y3296" s="66"/>
      <c r="Z3296" s="66"/>
      <c r="AA3296" s="65" t="s">
        <v>14382</v>
      </c>
      <c r="AQ3296" s="64">
        <v>60.5</v>
      </c>
      <c r="AU3296" s="66"/>
      <c r="AV3296" s="66"/>
      <c r="AW3296" s="66"/>
      <c r="AX3296" s="66"/>
      <c r="AY3296" s="67" t="s">
        <v>17694</v>
      </c>
      <c r="BE3296" s="66"/>
      <c r="BF3296" s="66"/>
    </row>
    <row r="3297" spans="1:58">
      <c r="A3297" s="9" t="str">
        <f t="shared" si="159"/>
        <v>2026-01</v>
      </c>
      <c r="B3297" s="9" t="str">
        <f>_xlfn.XLOOKUP(I3297,过机服务商重量差!A:A,过机服务商重量差!G:G)</f>
        <v>玉麒麟</v>
      </c>
      <c r="C3297" s="9" t="str">
        <f>IF(N3297="FBA","主营产品",IF(N3297="专线","专线",LOOKUP(1,0/((G3297&gt;=提成标准!D:D)*(G3297&lt;提成标准!E:E)),提成标准!C:C)))</f>
        <v>快递小货</v>
      </c>
      <c r="D3297" s="9">
        <f t="shared" si="160"/>
        <v>1</v>
      </c>
      <c r="E3297" s="9">
        <f>_xlfn.XLOOKUP(C3297,提成标准!C:C,提成标准!H:H,"")</f>
        <v>2</v>
      </c>
      <c r="F3297" s="9">
        <f t="shared" si="161"/>
        <v>2</v>
      </c>
      <c r="G3297" s="9">
        <f>_xlfn.XLOOKUP(I3297,过机服务商重量差!A:A,过机服务商重量差!L:L)</f>
        <v>5.5</v>
      </c>
      <c r="H3297" s="9" t="str">
        <f ca="1">IFERROR(LOOKUP(1,0/((B3297=名单!B:B)*(VALUE(AY3297)&gt;=名单!E:E)*(VALUE(AY3297)&lt;=名单!G:G)*(AA3297="正常走货")),名单!H:H),"否")</f>
        <v>否</v>
      </c>
      <c r="I3297" s="64" t="s">
        <v>9908</v>
      </c>
      <c r="J3297" s="64" t="s">
        <v>9910</v>
      </c>
      <c r="L3297" s="65" t="s">
        <v>17</v>
      </c>
      <c r="N3297" s="64" t="s">
        <v>18</v>
      </c>
      <c r="O3297" s="66"/>
      <c r="P3297" s="66"/>
      <c r="T3297" s="66"/>
      <c r="U3297" s="65" t="s">
        <v>454</v>
      </c>
      <c r="V3297" s="65" t="s">
        <v>14410</v>
      </c>
      <c r="W3297" s="66"/>
      <c r="Y3297" s="66"/>
      <c r="Z3297" s="66"/>
      <c r="AA3297" s="65" t="s">
        <v>14382</v>
      </c>
      <c r="AQ3297" s="64">
        <v>82</v>
      </c>
      <c r="AU3297" s="66"/>
      <c r="AV3297" s="66"/>
      <c r="AW3297" s="66"/>
      <c r="AX3297" s="66"/>
      <c r="AY3297" s="67" t="s">
        <v>17695</v>
      </c>
      <c r="BE3297" s="66"/>
    </row>
    <row r="3298" spans="1:58">
      <c r="A3298" s="9" t="str">
        <f t="shared" si="159"/>
        <v>2026-01</v>
      </c>
      <c r="B3298" s="9" t="str">
        <f>_xlfn.XLOOKUP(I3298,过机服务商重量差!A:A,过机服务商重量差!G:G)</f>
        <v>无崖子</v>
      </c>
      <c r="C3298" s="9" t="str">
        <f>IF(N3298="FBA","主营产品",IF(N3298="专线","专线",LOOKUP(1,0/((G3298&gt;=提成标准!D:D)*(G3298&lt;提成标准!E:E)),提成标准!C:C)))</f>
        <v>快递小货</v>
      </c>
      <c r="D3298" s="9">
        <f t="shared" si="160"/>
        <v>1</v>
      </c>
      <c r="E3298" s="9">
        <f>_xlfn.XLOOKUP(C3298,提成标准!C:C,提成标准!H:H,"")</f>
        <v>2</v>
      </c>
      <c r="F3298" s="9">
        <f t="shared" si="161"/>
        <v>2</v>
      </c>
      <c r="G3298" s="9">
        <f>_xlfn.XLOOKUP(I3298,过机服务商重量差!A:A,过机服务商重量差!L:L)</f>
        <v>8.5</v>
      </c>
      <c r="H3298" s="9" t="str">
        <f ca="1">IFERROR(LOOKUP(1,0/((B3298=名单!B:B)*(VALUE(AY3298)&gt;=名单!E:E)*(VALUE(AY3298)&lt;=名单!G:G)*(AA3298="正常走货")),名单!H:H),"否")</f>
        <v>是</v>
      </c>
      <c r="I3298" s="64" t="s">
        <v>9911</v>
      </c>
      <c r="J3298" s="64" t="s">
        <v>9913</v>
      </c>
      <c r="L3298" s="65" t="s">
        <v>603</v>
      </c>
      <c r="N3298" s="64" t="s">
        <v>18</v>
      </c>
      <c r="O3298" s="66"/>
      <c r="P3298" s="66"/>
      <c r="T3298" s="66"/>
      <c r="U3298" s="65" t="s">
        <v>454</v>
      </c>
      <c r="V3298" s="65" t="s">
        <v>14410</v>
      </c>
      <c r="W3298" s="66"/>
      <c r="Y3298" s="66"/>
      <c r="Z3298" s="66"/>
      <c r="AA3298" s="65" t="s">
        <v>14382</v>
      </c>
      <c r="AQ3298" s="64">
        <v>111.6</v>
      </c>
      <c r="AU3298" s="66"/>
      <c r="AV3298" s="66"/>
      <c r="AW3298" s="66"/>
      <c r="AX3298" s="66"/>
      <c r="AY3298" s="67" t="s">
        <v>17696</v>
      </c>
      <c r="BE3298" s="66"/>
    </row>
    <row r="3299" spans="1:58">
      <c r="A3299" s="9" t="str">
        <f t="shared" si="159"/>
        <v>2026-01</v>
      </c>
      <c r="B3299" s="9" t="str">
        <f>_xlfn.XLOOKUP(I3299,过机服务商重量差!A:A,过机服务商重量差!G:G)</f>
        <v>玉麒麟</v>
      </c>
      <c r="C3299" s="9" t="str">
        <f>IF(N3299="FBA","主营产品",IF(N3299="专线","专线",LOOKUP(1,0/((G3299&gt;=提成标准!D:D)*(G3299&lt;提成标准!E:E)),提成标准!C:C)))</f>
        <v>快递小货</v>
      </c>
      <c r="D3299" s="9">
        <f t="shared" si="160"/>
        <v>1</v>
      </c>
      <c r="E3299" s="9">
        <f>_xlfn.XLOOKUP(C3299,提成标准!C:C,提成标准!H:H,"")</f>
        <v>2</v>
      </c>
      <c r="F3299" s="9">
        <f t="shared" si="161"/>
        <v>2</v>
      </c>
      <c r="G3299" s="9">
        <f>_xlfn.XLOOKUP(I3299,过机服务商重量差!A:A,过机服务商重量差!L:L)</f>
        <v>6.5</v>
      </c>
      <c r="H3299" s="9" t="str">
        <f ca="1">IFERROR(LOOKUP(1,0/((B3299=名单!B:B)*(VALUE(AY3299)&gt;=名单!E:E)*(VALUE(AY3299)&lt;=名单!G:G)*(AA3299="正常走货")),名单!H:H),"否")</f>
        <v>否</v>
      </c>
      <c r="I3299" s="64" t="s">
        <v>9914</v>
      </c>
      <c r="J3299" s="64" t="s">
        <v>9916</v>
      </c>
      <c r="L3299" s="65" t="s">
        <v>17</v>
      </c>
      <c r="N3299" s="64" t="s">
        <v>18</v>
      </c>
      <c r="O3299" s="66"/>
      <c r="P3299" s="66"/>
      <c r="T3299" s="66"/>
      <c r="U3299" s="65" t="s">
        <v>454</v>
      </c>
      <c r="V3299" s="65" t="s">
        <v>14410</v>
      </c>
      <c r="W3299" s="66"/>
      <c r="Y3299" s="66"/>
      <c r="Z3299" s="66"/>
      <c r="AA3299" s="65" t="s">
        <v>14382</v>
      </c>
      <c r="AQ3299" s="64">
        <v>111.4</v>
      </c>
      <c r="AV3299" s="66"/>
      <c r="AW3299" s="66"/>
      <c r="AX3299" s="66"/>
      <c r="AY3299" s="67" t="s">
        <v>17697</v>
      </c>
      <c r="BE3299" s="66"/>
    </row>
    <row r="3300" spans="1:58">
      <c r="A3300" s="9" t="str">
        <f t="shared" si="159"/>
        <v>2026-01</v>
      </c>
      <c r="B3300" s="9" t="str">
        <f>_xlfn.XLOOKUP(I3300,过机服务商重量差!A:A,过机服务商重量差!G:G)</f>
        <v>玉麒麟</v>
      </c>
      <c r="C3300" s="9" t="str">
        <f>IF(N3300="FBA","主营产品",IF(N3300="专线","专线",LOOKUP(1,0/((G3300&gt;=提成标准!D:D)*(G3300&lt;提成标准!E:E)),提成标准!C:C)))</f>
        <v>快递小货</v>
      </c>
      <c r="D3300" s="9">
        <f t="shared" si="160"/>
        <v>1</v>
      </c>
      <c r="E3300" s="9">
        <f>_xlfn.XLOOKUP(C3300,提成标准!C:C,提成标准!H:H,"")</f>
        <v>2</v>
      </c>
      <c r="F3300" s="9">
        <f t="shared" si="161"/>
        <v>2</v>
      </c>
      <c r="G3300" s="9">
        <f>_xlfn.XLOOKUP(I3300,过机服务商重量差!A:A,过机服务商重量差!L:L)</f>
        <v>7</v>
      </c>
      <c r="H3300" s="9" t="str">
        <f ca="1">IFERROR(LOOKUP(1,0/((B3300=名单!B:B)*(VALUE(AY3300)&gt;=名单!E:E)*(VALUE(AY3300)&lt;=名单!G:G)*(AA3300="正常走货")),名单!H:H),"否")</f>
        <v>否</v>
      </c>
      <c r="I3300" s="64" t="s">
        <v>9917</v>
      </c>
      <c r="J3300" s="64" t="s">
        <v>9919</v>
      </c>
      <c r="L3300" s="65" t="s">
        <v>17</v>
      </c>
      <c r="N3300" s="64" t="s">
        <v>18</v>
      </c>
      <c r="O3300" s="66"/>
      <c r="P3300" s="66"/>
      <c r="T3300" s="66"/>
      <c r="U3300" s="65" t="s">
        <v>454</v>
      </c>
      <c r="V3300" s="65" t="s">
        <v>14410</v>
      </c>
      <c r="W3300" s="66"/>
      <c r="Y3300" s="66"/>
      <c r="Z3300" s="66"/>
      <c r="AA3300" s="65" t="s">
        <v>14382</v>
      </c>
      <c r="AQ3300" s="64">
        <v>82.1</v>
      </c>
      <c r="AV3300" s="66"/>
      <c r="AW3300" s="66"/>
      <c r="AX3300" s="66"/>
      <c r="AY3300" s="67" t="s">
        <v>17698</v>
      </c>
      <c r="BE3300" s="66"/>
    </row>
    <row r="3301" spans="1:58">
      <c r="A3301" s="9" t="str">
        <f t="shared" si="159"/>
        <v>2026-01</v>
      </c>
      <c r="B3301" s="9" t="str">
        <f>_xlfn.XLOOKUP(I3301,过机服务商重量差!A:A,过机服务商重量差!G:G)</f>
        <v>玉麒麟</v>
      </c>
      <c r="C3301" s="9" t="str">
        <f>IF(N3301="FBA","主营产品",IF(N3301="专线","专线",LOOKUP(1,0/((G3301&gt;=提成标准!D:D)*(G3301&lt;提成标准!E:E)),提成标准!C:C)))</f>
        <v>快递小货</v>
      </c>
      <c r="D3301" s="9">
        <f t="shared" si="160"/>
        <v>1</v>
      </c>
      <c r="E3301" s="9">
        <f>_xlfn.XLOOKUP(C3301,提成标准!C:C,提成标准!H:H,"")</f>
        <v>2</v>
      </c>
      <c r="F3301" s="9">
        <f t="shared" si="161"/>
        <v>2</v>
      </c>
      <c r="G3301" s="9">
        <f>_xlfn.XLOOKUP(I3301,过机服务商重量差!A:A,过机服务商重量差!L:L)</f>
        <v>7</v>
      </c>
      <c r="H3301" s="9" t="str">
        <f ca="1">IFERROR(LOOKUP(1,0/((B3301=名单!B:B)*(VALUE(AY3301)&gt;=名单!E:E)*(VALUE(AY3301)&lt;=名单!G:G)*(AA3301="正常走货")),名单!H:H),"否")</f>
        <v>否</v>
      </c>
      <c r="I3301" s="64" t="s">
        <v>9920</v>
      </c>
      <c r="J3301" s="64" t="s">
        <v>9922</v>
      </c>
      <c r="L3301" s="65" t="s">
        <v>17</v>
      </c>
      <c r="N3301" s="64" t="s">
        <v>18</v>
      </c>
      <c r="O3301" s="66"/>
      <c r="P3301" s="66"/>
      <c r="T3301" s="66"/>
      <c r="U3301" s="65" t="s">
        <v>454</v>
      </c>
      <c r="V3301" s="65" t="s">
        <v>14410</v>
      </c>
      <c r="W3301" s="66"/>
      <c r="Y3301" s="66"/>
      <c r="Z3301" s="66"/>
      <c r="AA3301" s="65" t="s">
        <v>14382</v>
      </c>
      <c r="AQ3301" s="64">
        <v>82.1</v>
      </c>
      <c r="AV3301" s="66"/>
      <c r="AX3301" s="66"/>
      <c r="AY3301" s="67" t="s">
        <v>17699</v>
      </c>
      <c r="BE3301" s="66"/>
    </row>
    <row r="3302" spans="1:58">
      <c r="A3302" s="9" t="str">
        <f t="shared" si="159"/>
        <v>2026-01</v>
      </c>
      <c r="B3302" s="9" t="str">
        <f>_xlfn.XLOOKUP(I3302,过机服务商重量差!A:A,过机服务商重量差!G:G)</f>
        <v>玉麒麟</v>
      </c>
      <c r="C3302" s="9" t="str">
        <f>IF(N3302="FBA","主营产品",IF(N3302="专线","专线",LOOKUP(1,0/((G3302&gt;=提成标准!D:D)*(G3302&lt;提成标准!E:E)),提成标准!C:C)))</f>
        <v>快递小货</v>
      </c>
      <c r="D3302" s="9">
        <f t="shared" si="160"/>
        <v>1</v>
      </c>
      <c r="E3302" s="9">
        <f>_xlfn.XLOOKUP(C3302,提成标准!C:C,提成标准!H:H,"")</f>
        <v>2</v>
      </c>
      <c r="F3302" s="9">
        <f t="shared" si="161"/>
        <v>2</v>
      </c>
      <c r="G3302" s="9">
        <f>_xlfn.XLOOKUP(I3302,过机服务商重量差!A:A,过机服务商重量差!L:L)</f>
        <v>5</v>
      </c>
      <c r="H3302" s="9" t="str">
        <f ca="1">IFERROR(LOOKUP(1,0/((B3302=名单!B:B)*(VALUE(AY3302)&gt;=名单!E:E)*(VALUE(AY3302)&lt;=名单!G:G)*(AA3302="正常走货")),名单!H:H),"否")</f>
        <v>否</v>
      </c>
      <c r="I3302" s="64" t="s">
        <v>9923</v>
      </c>
      <c r="J3302" s="64" t="s">
        <v>9925</v>
      </c>
      <c r="L3302" s="65" t="s">
        <v>17</v>
      </c>
      <c r="N3302" s="64" t="s">
        <v>18</v>
      </c>
      <c r="O3302" s="66"/>
      <c r="P3302" s="66"/>
      <c r="T3302" s="66"/>
      <c r="U3302" s="65" t="s">
        <v>454</v>
      </c>
      <c r="V3302" s="65" t="s">
        <v>14410</v>
      </c>
      <c r="W3302" s="66"/>
      <c r="Y3302" s="66"/>
      <c r="Z3302" s="66"/>
      <c r="AA3302" s="65" t="s">
        <v>14382</v>
      </c>
      <c r="AQ3302" s="64">
        <v>81.6</v>
      </c>
      <c r="AV3302" s="66"/>
      <c r="AX3302" s="66"/>
      <c r="AY3302" s="67" t="s">
        <v>17700</v>
      </c>
      <c r="BE3302" s="66"/>
    </row>
    <row r="3303" spans="1:58">
      <c r="A3303" s="9" t="str">
        <f t="shared" si="159"/>
        <v>2026-01</v>
      </c>
      <c r="B3303" s="18" t="str">
        <f>_xlfn.XLOOKUP(I3303,过机服务商重量差!A:A,过机服务商重量差!G:G)</f>
        <v>玉麒麟</v>
      </c>
      <c r="C3303" s="9" t="str">
        <f>IF(N3303="FBA","主营产品",IF(N3303="专线","专线",LOOKUP(1,0/((G3303&gt;=提成标准!D:D)*(G3303&lt;提成标准!E:E)),提成标准!C:C)))</f>
        <v>快递小货</v>
      </c>
      <c r="D3303" s="9">
        <f t="shared" si="160"/>
        <v>1</v>
      </c>
      <c r="E3303" s="9">
        <f>_xlfn.XLOOKUP(C3303,提成标准!C:C,提成标准!H:H,"")</f>
        <v>2</v>
      </c>
      <c r="F3303" s="9">
        <f t="shared" si="161"/>
        <v>2</v>
      </c>
      <c r="G3303" s="9">
        <f>_xlfn.XLOOKUP(I3303,过机服务商重量差!A:A,过机服务商重量差!L:L)</f>
        <v>4.5</v>
      </c>
      <c r="H3303" s="9" t="str">
        <f ca="1">IFERROR(LOOKUP(1,0/((B3303=名单!B:B)*(VALUE(AY3303)&gt;=名单!E:E)*(VALUE(AY3303)&lt;=名单!G:G)*(AA3303="正常走货")),名单!H:H),"否")</f>
        <v>否</v>
      </c>
      <c r="I3303" s="64" t="s">
        <v>9926</v>
      </c>
      <c r="J3303" s="64" t="s">
        <v>9928</v>
      </c>
      <c r="L3303" s="65" t="s">
        <v>17</v>
      </c>
      <c r="N3303" s="64" t="s">
        <v>18</v>
      </c>
      <c r="O3303" s="66"/>
      <c r="P3303" s="66"/>
      <c r="T3303" s="66"/>
      <c r="U3303" s="65" t="s">
        <v>454</v>
      </c>
      <c r="V3303" s="65" t="s">
        <v>14410</v>
      </c>
      <c r="W3303" s="66"/>
      <c r="Y3303" s="66"/>
      <c r="Z3303" s="66"/>
      <c r="AA3303" s="65" t="s">
        <v>14382</v>
      </c>
      <c r="AQ3303" s="64">
        <v>96.3</v>
      </c>
      <c r="AV3303" s="66"/>
      <c r="AX3303" s="66"/>
      <c r="AY3303" s="67" t="s">
        <v>17701</v>
      </c>
      <c r="BE3303" s="66"/>
    </row>
    <row r="3304" spans="1:58">
      <c r="A3304" s="9" t="str">
        <f t="shared" si="159"/>
        <v>2026-01</v>
      </c>
      <c r="B3304" s="9" t="str">
        <f>_xlfn.XLOOKUP(I3304,过机服务商重量差!A:A,过机服务商重量差!G:G)</f>
        <v>玉麒麟</v>
      </c>
      <c r="C3304" s="9" t="str">
        <f>IF(N3304="FBA","主营产品",IF(N3304="专线","专线",LOOKUP(1,0/((G3304&gt;=提成标准!D:D)*(G3304&lt;提成标准!E:E)),提成标准!C:C)))</f>
        <v>快递小货</v>
      </c>
      <c r="D3304" s="9">
        <f t="shared" si="160"/>
        <v>1</v>
      </c>
      <c r="E3304" s="9">
        <f>_xlfn.XLOOKUP(C3304,提成标准!C:C,提成标准!H:H,"")</f>
        <v>2</v>
      </c>
      <c r="F3304" s="9">
        <f t="shared" si="161"/>
        <v>2</v>
      </c>
      <c r="G3304" s="9">
        <f>_xlfn.XLOOKUP(I3304,过机服务商重量差!A:A,过机服务商重量差!L:L)</f>
        <v>6.5</v>
      </c>
      <c r="H3304" s="9" t="str">
        <f ca="1">IFERROR(LOOKUP(1,0/((B3304=名单!B:B)*(VALUE(AY3304)&gt;=名单!E:E)*(VALUE(AY3304)&lt;=名单!G:G)*(AA3304="正常走货")),名单!H:H),"否")</f>
        <v>否</v>
      </c>
      <c r="I3304" s="64" t="s">
        <v>9929</v>
      </c>
      <c r="J3304" s="64" t="s">
        <v>9931</v>
      </c>
      <c r="L3304" s="65" t="s">
        <v>17</v>
      </c>
      <c r="N3304" s="64" t="s">
        <v>18</v>
      </c>
      <c r="O3304" s="66"/>
      <c r="P3304" s="66"/>
      <c r="T3304" s="66"/>
      <c r="U3304" s="65" t="s">
        <v>454</v>
      </c>
      <c r="V3304" s="64" t="s">
        <v>14410</v>
      </c>
      <c r="W3304" s="66"/>
      <c r="Y3304" s="66"/>
      <c r="Z3304" s="66"/>
      <c r="AA3304" s="65" t="s">
        <v>14382</v>
      </c>
      <c r="AQ3304" s="64">
        <v>81.4</v>
      </c>
      <c r="AU3304" s="66"/>
      <c r="AV3304" s="66"/>
      <c r="AW3304" s="66"/>
      <c r="AX3304" s="66"/>
      <c r="AY3304" s="67" t="s">
        <v>17702</v>
      </c>
      <c r="BE3304" s="66"/>
    </row>
    <row r="3305" spans="1:58">
      <c r="A3305" s="9" t="str">
        <f t="shared" si="159"/>
        <v>2026-01</v>
      </c>
      <c r="B3305" s="9" t="str">
        <f>_xlfn.XLOOKUP(I3305,过机服务商重量差!A:A,过机服务商重量差!G:G)</f>
        <v>玉麒麟</v>
      </c>
      <c r="C3305" s="9" t="str">
        <f>IF(N3305="FBA","主营产品",IF(N3305="专线","专线",LOOKUP(1,0/((G3305&gt;=提成标准!D:D)*(G3305&lt;提成标准!E:E)),提成标准!C:C)))</f>
        <v>快递小货</v>
      </c>
      <c r="D3305" s="9">
        <f t="shared" si="160"/>
        <v>1</v>
      </c>
      <c r="E3305" s="9">
        <f>_xlfn.XLOOKUP(C3305,提成标准!C:C,提成标准!H:H,"")</f>
        <v>2</v>
      </c>
      <c r="F3305" s="9">
        <f t="shared" si="161"/>
        <v>2</v>
      </c>
      <c r="G3305" s="9">
        <f>_xlfn.XLOOKUP(I3305,过机服务商重量差!A:A,过机服务商重量差!L:L)</f>
        <v>5</v>
      </c>
      <c r="H3305" s="9" t="str">
        <f ca="1">IFERROR(LOOKUP(1,0/((B3305=名单!B:B)*(VALUE(AY3305)&gt;=名单!E:E)*(VALUE(AY3305)&lt;=名单!G:G)*(AA3305="正常走货")),名单!H:H),"否")</f>
        <v>否</v>
      </c>
      <c r="I3305" s="64" t="s">
        <v>9932</v>
      </c>
      <c r="J3305" s="64" t="s">
        <v>9934</v>
      </c>
      <c r="L3305" s="65" t="s">
        <v>17</v>
      </c>
      <c r="N3305" s="65" t="s">
        <v>18</v>
      </c>
      <c r="O3305" s="66"/>
      <c r="P3305" s="66"/>
      <c r="T3305" s="66"/>
      <c r="U3305" s="65" t="s">
        <v>454</v>
      </c>
      <c r="V3305" s="65" t="s">
        <v>14410</v>
      </c>
      <c r="W3305" s="66"/>
      <c r="Y3305" s="66"/>
      <c r="Z3305" s="66"/>
      <c r="AA3305" s="65" t="s">
        <v>14382</v>
      </c>
      <c r="AQ3305" s="64">
        <v>111.6</v>
      </c>
      <c r="AU3305" s="66"/>
      <c r="AV3305" s="66"/>
      <c r="AW3305" s="66"/>
      <c r="AX3305" s="66"/>
      <c r="AY3305" s="67" t="s">
        <v>17703</v>
      </c>
      <c r="BE3305" s="66"/>
      <c r="BF3305" s="66"/>
    </row>
    <row r="3306" spans="1:58">
      <c r="A3306" s="9" t="str">
        <f t="shared" si="159"/>
        <v>2026-01</v>
      </c>
      <c r="B3306" s="9" t="str">
        <f>_xlfn.XLOOKUP(I3306,过机服务商重量差!A:A,过机服务商重量差!G:G)</f>
        <v>玉麒麟</v>
      </c>
      <c r="C3306" s="9" t="str">
        <f>IF(N3306="FBA","主营产品",IF(N3306="专线","专线",LOOKUP(1,0/((G3306&gt;=提成标准!D:D)*(G3306&lt;提成标准!E:E)),提成标准!C:C)))</f>
        <v>快递小货</v>
      </c>
      <c r="D3306" s="9">
        <f t="shared" si="160"/>
        <v>1</v>
      </c>
      <c r="E3306" s="9">
        <f>_xlfn.XLOOKUP(C3306,提成标准!C:C,提成标准!H:H,"")</f>
        <v>2</v>
      </c>
      <c r="F3306" s="9">
        <f t="shared" si="161"/>
        <v>2</v>
      </c>
      <c r="G3306" s="9">
        <f>_xlfn.XLOOKUP(I3306,过机服务商重量差!A:A,过机服务商重量差!L:L)</f>
        <v>11.5</v>
      </c>
      <c r="H3306" s="9" t="str">
        <f ca="1">IFERROR(LOOKUP(1,0/((B3306=名单!B:B)*(VALUE(AY3306)&gt;=名单!E:E)*(VALUE(AY3306)&lt;=名单!G:G)*(AA3306="正常走货")),名单!H:H),"否")</f>
        <v>否</v>
      </c>
      <c r="I3306" s="64" t="s">
        <v>9935</v>
      </c>
      <c r="J3306" s="64" t="s">
        <v>9937</v>
      </c>
      <c r="L3306" s="65" t="s">
        <v>17</v>
      </c>
      <c r="N3306" s="64" t="s">
        <v>18</v>
      </c>
      <c r="O3306" s="66"/>
      <c r="P3306" s="66"/>
      <c r="T3306" s="66"/>
      <c r="U3306" s="65" t="s">
        <v>454</v>
      </c>
      <c r="V3306" s="65" t="s">
        <v>14410</v>
      </c>
      <c r="W3306" s="66"/>
      <c r="Y3306" s="66"/>
      <c r="Z3306" s="66"/>
      <c r="AA3306" s="65" t="s">
        <v>14382</v>
      </c>
      <c r="AQ3306" s="64">
        <v>81.6</v>
      </c>
      <c r="AV3306" s="66"/>
      <c r="AW3306" s="66"/>
      <c r="AX3306" s="66"/>
      <c r="AY3306" s="67" t="s">
        <v>17704</v>
      </c>
      <c r="BE3306" s="66"/>
    </row>
    <row r="3307" spans="1:58">
      <c r="A3307" s="9" t="str">
        <f t="shared" si="159"/>
        <v>2026-01</v>
      </c>
      <c r="B3307" s="9" t="str">
        <f>_xlfn.XLOOKUP(I3307,过机服务商重量差!A:A,过机服务商重量差!G:G)</f>
        <v>帅时莹</v>
      </c>
      <c r="C3307" s="9" t="str">
        <f>IF(N3307="FBA","主营产品",IF(N3307="专线","专线",LOOKUP(1,0/((G3307&gt;=提成标准!D:D)*(G3307&lt;提成标准!E:E)),提成标准!C:C)))</f>
        <v>快递小货</v>
      </c>
      <c r="D3307" s="9">
        <f t="shared" si="160"/>
        <v>1</v>
      </c>
      <c r="E3307" s="9">
        <f>_xlfn.XLOOKUP(C3307,提成标准!C:C,提成标准!H:H,"")</f>
        <v>2</v>
      </c>
      <c r="F3307" s="9">
        <f t="shared" si="161"/>
        <v>2</v>
      </c>
      <c r="G3307" s="9">
        <f>_xlfn.XLOOKUP(I3307,过机服务商重量差!A:A,过机服务商重量差!L:L)</f>
        <v>10</v>
      </c>
      <c r="H3307" s="9" t="str">
        <f ca="1">IFERROR(LOOKUP(1,0/((B3307=名单!B:B)*(VALUE(AY3307)&gt;=名单!E:E)*(VALUE(AY3307)&lt;=名单!G:G)*(AA3307="正常走货")),名单!H:H),"否")</f>
        <v>否</v>
      </c>
      <c r="I3307" s="64" t="s">
        <v>9938</v>
      </c>
      <c r="J3307" s="64" t="s">
        <v>9940</v>
      </c>
      <c r="L3307" s="65" t="s">
        <v>140</v>
      </c>
      <c r="N3307" s="64" t="s">
        <v>18</v>
      </c>
      <c r="O3307" s="66"/>
      <c r="P3307" s="66"/>
      <c r="R3307" s="66"/>
      <c r="T3307" s="66"/>
      <c r="U3307" s="65" t="s">
        <v>562</v>
      </c>
      <c r="V3307" s="65" t="s">
        <v>14413</v>
      </c>
      <c r="W3307" s="66"/>
      <c r="Y3307" s="66"/>
      <c r="Z3307" s="66"/>
      <c r="AA3307" s="65" t="s">
        <v>14382</v>
      </c>
      <c r="AQ3307" s="64">
        <v>390.33</v>
      </c>
      <c r="AU3307" s="66"/>
      <c r="AV3307" s="66"/>
      <c r="AX3307" s="66"/>
      <c r="AY3307" s="67" t="s">
        <v>17705</v>
      </c>
      <c r="BE3307" s="66"/>
    </row>
    <row r="3308" spans="1:58">
      <c r="A3308" s="9" t="str">
        <f t="shared" si="159"/>
        <v>2026-01</v>
      </c>
      <c r="B3308" s="9" t="str">
        <f>_xlfn.XLOOKUP(I3308,过机服务商重量差!A:A,过机服务商重量差!G:G)</f>
        <v>玉麒麟</v>
      </c>
      <c r="C3308" s="9" t="str">
        <f>IF(N3308="FBA","主营产品",IF(N3308="专线","专线",LOOKUP(1,0/((G3308&gt;=提成标准!D:D)*(G3308&lt;提成标准!E:E)),提成标准!C:C)))</f>
        <v>快递大货</v>
      </c>
      <c r="D3308" s="9">
        <f t="shared" si="160"/>
        <v>44</v>
      </c>
      <c r="E3308" s="9">
        <f>_xlfn.XLOOKUP(C3308,提成标准!C:C,提成标准!H:H,"")</f>
        <v>0.1</v>
      </c>
      <c r="F3308" s="9">
        <f t="shared" si="161"/>
        <v>4.4</v>
      </c>
      <c r="G3308" s="9">
        <f>_xlfn.XLOOKUP(I3308,过机服务商重量差!A:A,过机服务商重量差!L:L)</f>
        <v>44</v>
      </c>
      <c r="H3308" s="9" t="str">
        <f ca="1">IFERROR(LOOKUP(1,0/((B3308=名单!B:B)*(VALUE(AY3308)&gt;=名单!E:E)*(VALUE(AY3308)&lt;=名单!G:G)*(AA3308="正常走货")),名单!H:H),"否")</f>
        <v>否</v>
      </c>
      <c r="I3308" s="64" t="s">
        <v>9941</v>
      </c>
      <c r="J3308" s="64" t="s">
        <v>9943</v>
      </c>
      <c r="L3308" s="65" t="s">
        <v>17</v>
      </c>
      <c r="N3308" s="64" t="s">
        <v>18</v>
      </c>
      <c r="O3308" s="66"/>
      <c r="P3308" s="66"/>
      <c r="T3308" s="66"/>
      <c r="U3308" s="65" t="s">
        <v>239</v>
      </c>
      <c r="V3308" s="65" t="s">
        <v>14389</v>
      </c>
      <c r="W3308" s="66"/>
      <c r="Y3308" s="66"/>
      <c r="Z3308" s="66"/>
      <c r="AA3308" s="65" t="s">
        <v>14382</v>
      </c>
      <c r="AQ3308" s="64">
        <v>73</v>
      </c>
      <c r="AV3308" s="66"/>
      <c r="AW3308" s="66"/>
      <c r="AX3308" s="66"/>
      <c r="AY3308" s="67" t="s">
        <v>17706</v>
      </c>
      <c r="BE3308" s="66"/>
    </row>
    <row r="3309" spans="1:58">
      <c r="A3309" s="9" t="str">
        <f t="shared" si="159"/>
        <v>2026-01</v>
      </c>
      <c r="B3309" s="9" t="str">
        <f>_xlfn.XLOOKUP(I3309,过机服务商重量差!A:A,过机服务商重量差!G:G)</f>
        <v>玉麒麟</v>
      </c>
      <c r="C3309" s="9" t="str">
        <f>IF(N3309="FBA","主营产品",IF(N3309="专线","专线",LOOKUP(1,0/((G3309&gt;=提成标准!D:D)*(G3309&lt;提成标准!E:E)),提成标准!C:C)))</f>
        <v>快递小货</v>
      </c>
      <c r="D3309" s="9">
        <f t="shared" si="160"/>
        <v>1</v>
      </c>
      <c r="E3309" s="9">
        <f>_xlfn.XLOOKUP(C3309,提成标准!C:C,提成标准!H:H,"")</f>
        <v>2</v>
      </c>
      <c r="F3309" s="9">
        <f t="shared" si="161"/>
        <v>2</v>
      </c>
      <c r="G3309" s="9">
        <f>_xlfn.XLOOKUP(I3309,过机服务商重量差!A:A,过机服务商重量差!L:L)</f>
        <v>6</v>
      </c>
      <c r="H3309" s="9" t="str">
        <f ca="1">IFERROR(LOOKUP(1,0/((B3309=名单!B:B)*(VALUE(AY3309)&gt;=名单!E:E)*(VALUE(AY3309)&lt;=名单!G:G)*(AA3309="正常走货")),名单!H:H),"否")</f>
        <v>否</v>
      </c>
      <c r="I3309" s="64" t="s">
        <v>9944</v>
      </c>
      <c r="J3309" s="64" t="s">
        <v>9946</v>
      </c>
      <c r="L3309" s="65" t="s">
        <v>17</v>
      </c>
      <c r="N3309" s="64" t="s">
        <v>18</v>
      </c>
      <c r="O3309" s="66"/>
      <c r="P3309" s="66"/>
      <c r="T3309" s="66"/>
      <c r="U3309" s="65" t="s">
        <v>454</v>
      </c>
      <c r="V3309" s="65" t="s">
        <v>14410</v>
      </c>
      <c r="W3309" s="66"/>
      <c r="Y3309" s="66"/>
      <c r="Z3309" s="66"/>
      <c r="AA3309" s="65" t="s">
        <v>14382</v>
      </c>
      <c r="AQ3309" s="64">
        <v>82</v>
      </c>
      <c r="AU3309" s="66"/>
      <c r="AV3309" s="66"/>
      <c r="AW3309" s="66"/>
      <c r="AX3309" s="66"/>
      <c r="AY3309" s="67" t="s">
        <v>17707</v>
      </c>
      <c r="BC3309" s="66"/>
      <c r="BE3309" s="66"/>
    </row>
    <row r="3310" spans="1:58">
      <c r="A3310" s="9" t="str">
        <f t="shared" si="159"/>
        <v>2026-01</v>
      </c>
      <c r="B3310" s="9" t="str">
        <f>_xlfn.XLOOKUP(I3310,过机服务商重量差!A:A,过机服务商重量差!G:G)</f>
        <v>无崖子</v>
      </c>
      <c r="C3310" s="9" t="str">
        <f>IF(N3310="FBA","主营产品",IF(N3310="专线","专线",LOOKUP(1,0/((G3310&gt;=提成标准!D:D)*(G3310&lt;提成标准!E:E)),提成标准!C:C)))</f>
        <v>快递小货</v>
      </c>
      <c r="D3310" s="9">
        <f t="shared" si="160"/>
        <v>1</v>
      </c>
      <c r="E3310" s="9">
        <f>_xlfn.XLOOKUP(C3310,提成标准!C:C,提成标准!H:H,"")</f>
        <v>2</v>
      </c>
      <c r="F3310" s="9">
        <f t="shared" si="161"/>
        <v>2</v>
      </c>
      <c r="G3310" s="9">
        <f>_xlfn.XLOOKUP(I3310,过机服务商重量差!A:A,过机服务商重量差!L:L)</f>
        <v>8.6</v>
      </c>
      <c r="H3310" s="9" t="str">
        <f ca="1">IFERROR(LOOKUP(1,0/((B3310=名单!B:B)*(VALUE(AY3310)&gt;=名单!E:E)*(VALUE(AY3310)&lt;=名单!G:G)*(AA3310="正常走货")),名单!H:H),"否")</f>
        <v>是</v>
      </c>
      <c r="I3310" s="64" t="s">
        <v>9947</v>
      </c>
      <c r="J3310" s="64" t="s">
        <v>9949</v>
      </c>
      <c r="L3310" s="65" t="s">
        <v>128</v>
      </c>
      <c r="N3310" s="64" t="s">
        <v>18</v>
      </c>
      <c r="O3310" s="66"/>
      <c r="P3310" s="66"/>
      <c r="T3310" s="66"/>
      <c r="U3310" s="65" t="s">
        <v>191</v>
      </c>
      <c r="V3310" s="65" t="s">
        <v>14413</v>
      </c>
      <c r="W3310" s="66"/>
      <c r="Y3310" s="66"/>
      <c r="Z3310" s="66"/>
      <c r="AA3310" s="65" t="s">
        <v>14382</v>
      </c>
      <c r="AQ3310" s="64">
        <v>236.64</v>
      </c>
      <c r="AU3310" s="66"/>
      <c r="AV3310" s="66"/>
      <c r="AX3310" s="66"/>
      <c r="AY3310" s="67" t="s">
        <v>17708</v>
      </c>
      <c r="BE3310" s="66"/>
      <c r="BF3310" s="66"/>
    </row>
    <row r="3311" spans="1:58">
      <c r="A3311" s="9" t="str">
        <f t="shared" si="159"/>
        <v>2026-01</v>
      </c>
      <c r="B3311" s="9" t="str">
        <f>_xlfn.XLOOKUP(I3311,过机服务商重量差!A:A,过机服务商重量差!G:G)</f>
        <v>小旋风</v>
      </c>
      <c r="C3311" s="9" t="str">
        <f>IF(N3311="FBA","主营产品",IF(N3311="专线","专线",LOOKUP(1,0/((G3311&gt;=提成标准!D:D)*(G3311&lt;提成标准!E:E)),提成标准!C:C)))</f>
        <v>快递大货</v>
      </c>
      <c r="D3311" s="9">
        <f t="shared" si="160"/>
        <v>27</v>
      </c>
      <c r="E3311" s="9">
        <f>_xlfn.XLOOKUP(C3311,提成标准!C:C,提成标准!H:H,"")</f>
        <v>0.1</v>
      </c>
      <c r="F3311" s="9">
        <f t="shared" si="161"/>
        <v>2.7</v>
      </c>
      <c r="G3311" s="9">
        <f>_xlfn.XLOOKUP(I3311,过机服务商重量差!A:A,过机服务商重量差!L:L)</f>
        <v>27</v>
      </c>
      <c r="H3311" s="9" t="str">
        <f ca="1">IFERROR(LOOKUP(1,0/((B3311=名单!B:B)*(VALUE(AY3311)&gt;=名单!E:E)*(VALUE(AY3311)&lt;=名单!G:G)*(AA3311="正常走货")),名单!H:H),"否")</f>
        <v>否</v>
      </c>
      <c r="I3311" s="64" t="s">
        <v>9950</v>
      </c>
      <c r="J3311" s="64" t="s">
        <v>9952</v>
      </c>
      <c r="L3311" s="65" t="s">
        <v>1377</v>
      </c>
      <c r="N3311" s="64" t="s">
        <v>18</v>
      </c>
      <c r="O3311" s="66"/>
      <c r="P3311" s="66"/>
      <c r="T3311" s="66"/>
      <c r="U3311" s="65" t="s">
        <v>558</v>
      </c>
      <c r="V3311" s="65" t="s">
        <v>14413</v>
      </c>
      <c r="W3311" s="66"/>
      <c r="Y3311" s="66"/>
      <c r="Z3311" s="66"/>
      <c r="AA3311" s="65" t="s">
        <v>14382</v>
      </c>
      <c r="AQ3311" s="64">
        <v>40.5</v>
      </c>
      <c r="AU3311" s="66"/>
      <c r="AV3311" s="66"/>
      <c r="AX3311" s="66"/>
      <c r="AY3311" s="67" t="s">
        <v>17709</v>
      </c>
      <c r="BE3311" s="66"/>
      <c r="BF3311" s="66"/>
    </row>
    <row r="3312" spans="1:58">
      <c r="A3312" s="9" t="str">
        <f t="shared" si="159"/>
        <v>2026-01</v>
      </c>
      <c r="B3312" s="18" t="str">
        <f>_xlfn.XLOOKUP(I3312,过机服务商重量差!A:A,过机服务商重量差!G:G)</f>
        <v>玉麒麟</v>
      </c>
      <c r="C3312" s="9" t="str">
        <f>IF(N3312="FBA","主营产品",IF(N3312="专线","专线",LOOKUP(1,0/((G3312&gt;=提成标准!D:D)*(G3312&lt;提成标准!E:E)),提成标准!C:C)))</f>
        <v>快递小货</v>
      </c>
      <c r="D3312" s="9">
        <f t="shared" si="160"/>
        <v>1</v>
      </c>
      <c r="E3312" s="9">
        <f>_xlfn.XLOOKUP(C3312,提成标准!C:C,提成标准!H:H,"")</f>
        <v>2</v>
      </c>
      <c r="F3312" s="9">
        <f t="shared" si="161"/>
        <v>2</v>
      </c>
      <c r="G3312" s="9">
        <f>_xlfn.XLOOKUP(I3312,过机服务商重量差!A:A,过机服务商重量差!L:L)</f>
        <v>15</v>
      </c>
      <c r="H3312" s="9" t="str">
        <f ca="1">IFERROR(LOOKUP(1,0/((B3312=名单!B:B)*(VALUE(AY3312)&gt;=名单!E:E)*(VALUE(AY3312)&lt;=名单!G:G)*(AA3312="正常走货")),名单!H:H),"否")</f>
        <v>否</v>
      </c>
      <c r="I3312" s="64" t="s">
        <v>9953</v>
      </c>
      <c r="J3312" s="64" t="s">
        <v>9953</v>
      </c>
      <c r="L3312" s="65" t="s">
        <v>17</v>
      </c>
      <c r="N3312" s="64" t="s">
        <v>18</v>
      </c>
      <c r="O3312" s="66"/>
      <c r="P3312" s="66"/>
      <c r="T3312" s="66"/>
      <c r="U3312" s="65" t="s">
        <v>454</v>
      </c>
      <c r="V3312" s="65" t="s">
        <v>14410</v>
      </c>
      <c r="W3312" s="66"/>
      <c r="Y3312" s="66"/>
      <c r="Z3312" s="66"/>
      <c r="AA3312" s="65" t="s">
        <v>14382</v>
      </c>
      <c r="AQ3312" s="64">
        <v>199</v>
      </c>
      <c r="AU3312" s="66"/>
      <c r="AV3312" s="66"/>
      <c r="AW3312" s="66"/>
      <c r="AX3312" s="66"/>
      <c r="AY3312" s="67" t="s">
        <v>17710</v>
      </c>
      <c r="BC3312" s="66"/>
      <c r="BE3312" s="66"/>
    </row>
    <row r="3313" spans="1:58">
      <c r="A3313" s="9" t="str">
        <f t="shared" si="159"/>
        <v>2026-01</v>
      </c>
      <c r="B3313" s="18" t="str">
        <f>_xlfn.XLOOKUP(I3313,过机服务商重量差!A:A,过机服务商重量差!G:G)</f>
        <v>帅时莹</v>
      </c>
      <c r="C3313" s="9" t="str">
        <f>IF(N3313="FBA","主营产品",IF(N3313="专线","专线",LOOKUP(1,0/((G3313&gt;=提成标准!D:D)*(G3313&lt;提成标准!E:E)),提成标准!C:C)))</f>
        <v>快递小货</v>
      </c>
      <c r="D3313" s="9">
        <f t="shared" si="160"/>
        <v>1</v>
      </c>
      <c r="E3313" s="9">
        <f>_xlfn.XLOOKUP(C3313,提成标准!C:C,提成标准!H:H,"")</f>
        <v>2</v>
      </c>
      <c r="F3313" s="9">
        <f t="shared" si="161"/>
        <v>2</v>
      </c>
      <c r="G3313" s="9">
        <f>_xlfn.XLOOKUP(I3313,过机服务商重量差!A:A,过机服务商重量差!L:L)</f>
        <v>10</v>
      </c>
      <c r="H3313" s="9" t="str">
        <f ca="1">IFERROR(LOOKUP(1,0/((B3313=名单!B:B)*(VALUE(AY3313)&gt;=名单!E:E)*(VALUE(AY3313)&lt;=名单!G:G)*(AA3313="正常走货")),名单!H:H),"否")</f>
        <v>否</v>
      </c>
      <c r="I3313" s="64" t="s">
        <v>9955</v>
      </c>
      <c r="J3313" s="64" t="s">
        <v>9957</v>
      </c>
      <c r="L3313" s="65" t="s">
        <v>140</v>
      </c>
      <c r="N3313" s="64" t="s">
        <v>18</v>
      </c>
      <c r="O3313" s="66"/>
      <c r="P3313" s="66"/>
      <c r="T3313" s="66"/>
      <c r="U3313" s="65" t="s">
        <v>562</v>
      </c>
      <c r="V3313" s="65" t="s">
        <v>14413</v>
      </c>
      <c r="W3313" s="66"/>
      <c r="Y3313" s="66"/>
      <c r="Z3313" s="66"/>
      <c r="AA3313" s="65" t="s">
        <v>14382</v>
      </c>
      <c r="AQ3313" s="64">
        <v>166.73</v>
      </c>
      <c r="AU3313" s="66"/>
      <c r="AV3313" s="66"/>
      <c r="AX3313" s="66"/>
      <c r="AY3313" s="67" t="s">
        <v>17711</v>
      </c>
      <c r="BE3313" s="66"/>
    </row>
    <row r="3314" spans="1:58">
      <c r="A3314" s="9" t="str">
        <f t="shared" si="159"/>
        <v>2026-01</v>
      </c>
      <c r="B3314" s="9" t="str">
        <f>_xlfn.XLOOKUP(I3314,过机服务商重量差!A:A,过机服务商重量差!G:G)</f>
        <v>帅时莹</v>
      </c>
      <c r="C3314" s="9" t="str">
        <f>IF(N3314="FBA","主营产品",IF(N3314="专线","专线",LOOKUP(1,0/((G3314&gt;=提成标准!D:D)*(G3314&lt;提成标准!E:E)),提成标准!C:C)))</f>
        <v>快递小货</v>
      </c>
      <c r="D3314" s="9">
        <f t="shared" si="160"/>
        <v>1</v>
      </c>
      <c r="E3314" s="9">
        <f>_xlfn.XLOOKUP(C3314,提成标准!C:C,提成标准!H:H,"")</f>
        <v>2</v>
      </c>
      <c r="F3314" s="9">
        <f t="shared" si="161"/>
        <v>2</v>
      </c>
      <c r="G3314" s="9">
        <f>_xlfn.XLOOKUP(I3314,过机服务商重量差!A:A,过机服务商重量差!L:L)</f>
        <v>14</v>
      </c>
      <c r="H3314" s="9" t="str">
        <f ca="1">IFERROR(LOOKUP(1,0/((B3314=名单!B:B)*(VALUE(AY3314)&gt;=名单!E:E)*(VALUE(AY3314)&lt;=名单!G:G)*(AA3314="正常走货")),名单!H:H),"否")</f>
        <v>否</v>
      </c>
      <c r="I3314" s="64" t="s">
        <v>9958</v>
      </c>
      <c r="J3314" s="64" t="s">
        <v>9960</v>
      </c>
      <c r="L3314" s="65" t="s">
        <v>140</v>
      </c>
      <c r="N3314" s="64" t="s">
        <v>18</v>
      </c>
      <c r="O3314" s="66"/>
      <c r="P3314" s="66"/>
      <c r="T3314" s="66"/>
      <c r="U3314" s="65" t="s">
        <v>540</v>
      </c>
      <c r="V3314" s="64" t="s">
        <v>14413</v>
      </c>
      <c r="W3314" s="66"/>
      <c r="Y3314" s="66"/>
      <c r="Z3314" s="66"/>
      <c r="AA3314" s="65" t="s">
        <v>14382</v>
      </c>
      <c r="AQ3314" s="64">
        <v>86.49</v>
      </c>
      <c r="AU3314" s="66"/>
      <c r="AV3314" s="66"/>
      <c r="AW3314" s="66"/>
      <c r="AX3314" s="66"/>
      <c r="AY3314" s="67" t="s">
        <v>17712</v>
      </c>
      <c r="BE3314" s="66"/>
    </row>
    <row r="3315" spans="1:58">
      <c r="A3315" s="9" t="str">
        <f t="shared" si="159"/>
        <v>2026-01</v>
      </c>
      <c r="B3315" s="9" t="str">
        <f>_xlfn.XLOOKUP(I3315,过机服务商重量差!A:A,过机服务商重量差!G:G)</f>
        <v>玉麒麟</v>
      </c>
      <c r="C3315" s="9" t="str">
        <f>IF(N3315="FBA","主营产品",IF(N3315="专线","专线",LOOKUP(1,0/((G3315&gt;=提成标准!D:D)*(G3315&lt;提成标准!E:E)),提成标准!C:C)))</f>
        <v>快递小货</v>
      </c>
      <c r="D3315" s="9">
        <f t="shared" si="160"/>
        <v>1</v>
      </c>
      <c r="E3315" s="9">
        <f>_xlfn.XLOOKUP(C3315,提成标准!C:C,提成标准!H:H,"")</f>
        <v>2</v>
      </c>
      <c r="F3315" s="9">
        <f t="shared" si="161"/>
        <v>2</v>
      </c>
      <c r="G3315" s="9">
        <f>_xlfn.XLOOKUP(I3315,过机服务商重量差!A:A,过机服务商重量差!L:L)</f>
        <v>3</v>
      </c>
      <c r="H3315" s="9" t="str">
        <f ca="1">IFERROR(LOOKUP(1,0/((B3315=名单!B:B)*(VALUE(AY3315)&gt;=名单!E:E)*(VALUE(AY3315)&lt;=名单!G:G)*(AA3315="正常走货")),名单!H:H),"否")</f>
        <v>否</v>
      </c>
      <c r="I3315" s="64" t="s">
        <v>9961</v>
      </c>
      <c r="J3315" s="64" t="s">
        <v>9963</v>
      </c>
      <c r="L3315" s="65" t="s">
        <v>17</v>
      </c>
      <c r="N3315" s="64" t="s">
        <v>18</v>
      </c>
      <c r="O3315" s="66"/>
      <c r="P3315" s="66"/>
      <c r="T3315" s="66"/>
      <c r="U3315" s="65" t="s">
        <v>562</v>
      </c>
      <c r="V3315" s="65" t="s">
        <v>14413</v>
      </c>
      <c r="W3315" s="66"/>
      <c r="Y3315" s="66"/>
      <c r="Z3315" s="66"/>
      <c r="AA3315" s="65" t="s">
        <v>14382</v>
      </c>
      <c r="AQ3315" s="64">
        <v>72.6</v>
      </c>
      <c r="AU3315" s="66"/>
      <c r="AV3315" s="66"/>
      <c r="AW3315" s="66"/>
      <c r="AX3315" s="66"/>
      <c r="AY3315" s="67" t="s">
        <v>17713</v>
      </c>
      <c r="BE3315" s="66"/>
    </row>
    <row r="3316" spans="1:58">
      <c r="A3316" s="9" t="str">
        <f t="shared" si="159"/>
        <v>2026-01</v>
      </c>
      <c r="B3316" s="18" t="str">
        <f>_xlfn.XLOOKUP(I3316,过机服务商重量差!A:A,过机服务商重量差!G:G)</f>
        <v>小旋风</v>
      </c>
      <c r="C3316" s="9" t="str">
        <f>IF(N3316="FBA","主营产品",IF(N3316="专线","专线",LOOKUP(1,0/((G3316&gt;=提成标准!D:D)*(G3316&lt;提成标准!E:E)),提成标准!C:C)))</f>
        <v>快递大货</v>
      </c>
      <c r="D3316" s="9">
        <f t="shared" si="160"/>
        <v>1825</v>
      </c>
      <c r="E3316" s="9">
        <f>_xlfn.XLOOKUP(C3316,提成标准!C:C,提成标准!H:H,"")</f>
        <v>0.1</v>
      </c>
      <c r="F3316" s="9">
        <f t="shared" si="161"/>
        <v>182.5</v>
      </c>
      <c r="G3316" s="9">
        <f>_xlfn.XLOOKUP(I3316,过机服务商重量差!A:A,过机服务商重量差!L:L)</f>
        <v>1825</v>
      </c>
      <c r="H3316" s="9" t="str">
        <f ca="1">IFERROR(LOOKUP(1,0/((B3316=名单!B:B)*(VALUE(AY3316)&gt;=名单!E:E)*(VALUE(AY3316)&lt;=名单!G:G)*(AA3316="正常走货")),名单!H:H),"否")</f>
        <v>否</v>
      </c>
      <c r="I3316" s="64" t="s">
        <v>9964</v>
      </c>
      <c r="J3316" s="64" t="s">
        <v>9966</v>
      </c>
      <c r="L3316" s="65" t="s">
        <v>78</v>
      </c>
      <c r="N3316" s="64" t="s">
        <v>18</v>
      </c>
      <c r="O3316" s="66"/>
      <c r="P3316" s="66"/>
      <c r="T3316" s="66"/>
      <c r="U3316" s="65" t="s">
        <v>5181</v>
      </c>
      <c r="V3316" s="65" t="s">
        <v>16097</v>
      </c>
      <c r="W3316" s="66"/>
      <c r="Y3316" s="66"/>
      <c r="Z3316" s="66"/>
      <c r="AA3316" s="65" t="s">
        <v>14382</v>
      </c>
      <c r="AQ3316" s="64">
        <v>2190</v>
      </c>
      <c r="AU3316" s="66"/>
      <c r="AV3316" s="66"/>
      <c r="AW3316" s="66"/>
      <c r="AX3316" s="66"/>
      <c r="AY3316" s="67" t="s">
        <v>17714</v>
      </c>
      <c r="BE3316" s="66"/>
    </row>
    <row r="3317" spans="1:58">
      <c r="A3317" s="9" t="str">
        <f t="shared" si="159"/>
        <v>2026-01</v>
      </c>
      <c r="B3317" s="9" t="str">
        <f>_xlfn.XLOOKUP(I3317,过机服务商重量差!A:A,过机服务商重量差!G:G)</f>
        <v>无崖子</v>
      </c>
      <c r="C3317" s="9" t="str">
        <f>IF(N3317="FBA","主营产品",IF(N3317="专线","专线",LOOKUP(1,0/((G3317&gt;=提成标准!D:D)*(G3317&lt;提成标准!E:E)),提成标准!C:C)))</f>
        <v>快递小货</v>
      </c>
      <c r="D3317" s="9">
        <f t="shared" si="160"/>
        <v>1</v>
      </c>
      <c r="E3317" s="9">
        <f>_xlfn.XLOOKUP(C3317,提成标准!C:C,提成标准!H:H,"")</f>
        <v>2</v>
      </c>
      <c r="F3317" s="9">
        <f t="shared" si="161"/>
        <v>2</v>
      </c>
      <c r="G3317" s="9">
        <f>_xlfn.XLOOKUP(I3317,过机服务商重量差!A:A,过机服务商重量差!L:L)</f>
        <v>18</v>
      </c>
      <c r="H3317" s="9" t="str">
        <f ca="1">IFERROR(LOOKUP(1,0/((B3317=名单!B:B)*(VALUE(AY3317)&gt;=名单!E:E)*(VALUE(AY3317)&lt;=名单!G:G)*(AA3317="正常走货")),名单!H:H),"否")</f>
        <v>是</v>
      </c>
      <c r="I3317" s="64" t="s">
        <v>9967</v>
      </c>
      <c r="J3317" s="64" t="s">
        <v>9969</v>
      </c>
      <c r="L3317" s="65" t="s">
        <v>1188</v>
      </c>
      <c r="N3317" s="64" t="s">
        <v>18</v>
      </c>
      <c r="O3317" s="66"/>
      <c r="P3317" s="66"/>
      <c r="T3317" s="66"/>
      <c r="U3317" s="65" t="s">
        <v>442</v>
      </c>
      <c r="V3317" s="65" t="s">
        <v>14413</v>
      </c>
      <c r="W3317" s="66"/>
      <c r="Y3317" s="66"/>
      <c r="Z3317" s="66"/>
      <c r="AA3317" s="65" t="s">
        <v>14382</v>
      </c>
      <c r="AQ3317" s="64">
        <v>72.6900000000001</v>
      </c>
      <c r="AU3317" s="66"/>
      <c r="AV3317" s="66"/>
      <c r="AW3317" s="66"/>
      <c r="AX3317" s="66"/>
      <c r="AY3317" s="67" t="s">
        <v>17715</v>
      </c>
      <c r="BE3317" s="66"/>
      <c r="BF3317" s="66"/>
    </row>
    <row r="3318" spans="1:58">
      <c r="A3318" s="9" t="str">
        <f t="shared" si="159"/>
        <v>2026-01</v>
      </c>
      <c r="B3318" s="18" t="str">
        <f>_xlfn.XLOOKUP(I3318,过机服务商重量差!A:A,过机服务商重量差!G:G)</f>
        <v>无崖子</v>
      </c>
      <c r="C3318" s="9" t="str">
        <f>IF(N3318="FBA","主营产品",IF(N3318="专线","专线",LOOKUP(1,0/((G3318&gt;=提成标准!D:D)*(G3318&lt;提成标准!E:E)),提成标准!C:C)))</f>
        <v>快递小货</v>
      </c>
      <c r="D3318" s="9">
        <f t="shared" si="160"/>
        <v>1</v>
      </c>
      <c r="E3318" s="9">
        <f>_xlfn.XLOOKUP(C3318,提成标准!C:C,提成标准!H:H,"")</f>
        <v>2</v>
      </c>
      <c r="F3318" s="9">
        <f t="shared" si="161"/>
        <v>2</v>
      </c>
      <c r="G3318" s="9">
        <f>_xlfn.XLOOKUP(I3318,过机服务商重量差!A:A,过机服务商重量差!L:L)</f>
        <v>1</v>
      </c>
      <c r="H3318" s="9" t="str">
        <f ca="1">IFERROR(LOOKUP(1,0/((B3318=名单!B:B)*(VALUE(AY3318)&gt;=名单!E:E)*(VALUE(AY3318)&lt;=名单!G:G)*(AA3318="正常走货")),名单!H:H),"否")</f>
        <v>是</v>
      </c>
      <c r="I3318" s="64" t="s">
        <v>9970</v>
      </c>
      <c r="J3318" s="64" t="s">
        <v>9972</v>
      </c>
      <c r="L3318" s="65" t="s">
        <v>590</v>
      </c>
      <c r="N3318" s="64" t="s">
        <v>18</v>
      </c>
      <c r="O3318" s="66"/>
      <c r="P3318" s="66"/>
      <c r="T3318" s="66"/>
      <c r="U3318" s="65" t="s">
        <v>152</v>
      </c>
      <c r="V3318" s="65" t="s">
        <v>14385</v>
      </c>
      <c r="W3318" s="66"/>
      <c r="Y3318" s="66"/>
      <c r="Z3318" s="66"/>
      <c r="AA3318" s="65" t="s">
        <v>14382</v>
      </c>
      <c r="AQ3318" s="64">
        <v>117.4</v>
      </c>
      <c r="AU3318" s="66"/>
      <c r="AV3318" s="66"/>
      <c r="AW3318" s="66"/>
      <c r="AX3318" s="66"/>
      <c r="AY3318" s="67" t="s">
        <v>17716</v>
      </c>
      <c r="BE3318" s="66"/>
    </row>
    <row r="3319" spans="1:58">
      <c r="A3319" s="9" t="str">
        <f t="shared" si="159"/>
        <v>2026-01</v>
      </c>
      <c r="B3319" s="9" t="str">
        <f>_xlfn.XLOOKUP(I3319,过机服务商重量差!A:A,过机服务商重量差!G:G)</f>
        <v>玉麒麟</v>
      </c>
      <c r="C3319" s="9" t="str">
        <f>IF(N3319="FBA","主营产品",IF(N3319="专线","专线",LOOKUP(1,0/((G3319&gt;=提成标准!D:D)*(G3319&lt;提成标准!E:E)),提成标准!C:C)))</f>
        <v>快递小货</v>
      </c>
      <c r="D3319" s="9">
        <f t="shared" si="160"/>
        <v>1</v>
      </c>
      <c r="E3319" s="9">
        <f>_xlfn.XLOOKUP(C3319,提成标准!C:C,提成标准!H:H,"")</f>
        <v>2</v>
      </c>
      <c r="F3319" s="9">
        <f t="shared" si="161"/>
        <v>2</v>
      </c>
      <c r="G3319" s="9">
        <f>_xlfn.XLOOKUP(I3319,过机服务商重量差!A:A,过机服务商重量差!L:L)</f>
        <v>10</v>
      </c>
      <c r="H3319" s="9" t="str">
        <f ca="1">IFERROR(LOOKUP(1,0/((B3319=名单!B:B)*(VALUE(AY3319)&gt;=名单!E:E)*(VALUE(AY3319)&lt;=名单!G:G)*(AA3319="正常走货")),名单!H:H),"否")</f>
        <v>否</v>
      </c>
      <c r="I3319" s="64" t="s">
        <v>9973</v>
      </c>
      <c r="J3319" s="64" t="s">
        <v>9975</v>
      </c>
      <c r="L3319" s="65" t="s">
        <v>17</v>
      </c>
      <c r="N3319" s="64" t="s">
        <v>18</v>
      </c>
      <c r="O3319" s="66"/>
      <c r="P3319" s="66"/>
      <c r="T3319" s="66"/>
      <c r="U3319" s="65" t="s">
        <v>2305</v>
      </c>
      <c r="V3319" s="65" t="s">
        <v>14413</v>
      </c>
      <c r="W3319" s="66"/>
      <c r="Y3319" s="66"/>
      <c r="Z3319" s="66"/>
      <c r="AA3319" s="65" t="s">
        <v>14382</v>
      </c>
      <c r="AQ3319" s="64">
        <v>99.9</v>
      </c>
      <c r="AU3319" s="66"/>
      <c r="AV3319" s="66"/>
      <c r="AW3319" s="66"/>
      <c r="AX3319" s="66"/>
      <c r="AY3319" s="67" t="s">
        <v>17717</v>
      </c>
      <c r="BC3319" s="66"/>
      <c r="BE3319" s="66"/>
    </row>
    <row r="3320" spans="1:58">
      <c r="A3320" s="9" t="str">
        <f t="shared" si="159"/>
        <v>2026-01</v>
      </c>
      <c r="B3320" s="9" t="str">
        <f>_xlfn.XLOOKUP(I3320,过机服务商重量差!A:A,过机服务商重量差!G:G)</f>
        <v>无崖子</v>
      </c>
      <c r="C3320" s="9" t="str">
        <f>IF(N3320="FBA","主营产品",IF(N3320="专线","专线",LOOKUP(1,0/((G3320&gt;=提成标准!D:D)*(G3320&lt;提成标准!E:E)),提成标准!C:C)))</f>
        <v>快递大货</v>
      </c>
      <c r="D3320" s="9">
        <f t="shared" si="160"/>
        <v>51</v>
      </c>
      <c r="E3320" s="9">
        <f>_xlfn.XLOOKUP(C3320,提成标准!C:C,提成标准!H:H,"")</f>
        <v>0.1</v>
      </c>
      <c r="F3320" s="9">
        <f t="shared" si="161"/>
        <v>5.1</v>
      </c>
      <c r="G3320" s="9">
        <f>_xlfn.XLOOKUP(I3320,过机服务商重量差!A:A,过机服务商重量差!L:L)</f>
        <v>51</v>
      </c>
      <c r="H3320" s="9" t="str">
        <f ca="1">IFERROR(LOOKUP(1,0/((B3320=名单!B:B)*(VALUE(AY3320)&gt;=名单!E:E)*(VALUE(AY3320)&lt;=名单!G:G)*(AA3320="正常走货")),名单!H:H),"否")</f>
        <v>是</v>
      </c>
      <c r="I3320" s="64" t="s">
        <v>9976</v>
      </c>
      <c r="J3320" s="64" t="s">
        <v>9978</v>
      </c>
      <c r="L3320" s="64" t="s">
        <v>926</v>
      </c>
      <c r="N3320" s="64" t="s">
        <v>18</v>
      </c>
      <c r="O3320" s="66"/>
      <c r="P3320" s="66"/>
      <c r="T3320" s="66"/>
      <c r="U3320" s="65" t="s">
        <v>612</v>
      </c>
      <c r="V3320" s="65" t="s">
        <v>14410</v>
      </c>
      <c r="W3320" s="66"/>
      <c r="Y3320" s="66"/>
      <c r="Z3320" s="66"/>
      <c r="AA3320" s="65" t="s">
        <v>14382</v>
      </c>
      <c r="AQ3320" s="64">
        <v>0</v>
      </c>
      <c r="AU3320" s="66"/>
      <c r="AV3320" s="66"/>
      <c r="AX3320" s="66"/>
      <c r="AY3320" s="67" t="s">
        <v>17718</v>
      </c>
      <c r="BE3320" s="66"/>
    </row>
    <row r="3321" spans="1:58">
      <c r="A3321" s="9" t="str">
        <f t="shared" si="159"/>
        <v>2026-01</v>
      </c>
      <c r="B3321" s="9" t="str">
        <f>_xlfn.XLOOKUP(I3321,过机服务商重量差!A:A,过机服务商重量差!G:G)</f>
        <v>小旋风</v>
      </c>
      <c r="C3321" s="9" t="str">
        <f>IF(N3321="FBA","主营产品",IF(N3321="专线","专线",LOOKUP(1,0/((G3321&gt;=提成标准!D:D)*(G3321&lt;提成标准!E:E)),提成标准!C:C)))</f>
        <v>快递大货</v>
      </c>
      <c r="D3321" s="9">
        <f t="shared" si="160"/>
        <v>136</v>
      </c>
      <c r="E3321" s="9">
        <f>_xlfn.XLOOKUP(C3321,提成标准!C:C,提成标准!H:H,"")</f>
        <v>0.1</v>
      </c>
      <c r="F3321" s="9">
        <f t="shared" si="161"/>
        <v>13.6</v>
      </c>
      <c r="G3321" s="9">
        <f>_xlfn.XLOOKUP(I3321,过机服务商重量差!A:A,过机服务商重量差!L:L)</f>
        <v>136</v>
      </c>
      <c r="H3321" s="9" t="str">
        <f ca="1">IFERROR(LOOKUP(1,0/((B3321=名单!B:B)*(VALUE(AY3321)&gt;=名单!E:E)*(VALUE(AY3321)&lt;=名单!G:G)*(AA3321="正常走货")),名单!H:H),"否")</f>
        <v>否</v>
      </c>
      <c r="I3321" s="64" t="s">
        <v>9979</v>
      </c>
      <c r="J3321" s="64" t="s">
        <v>9981</v>
      </c>
      <c r="L3321" s="65" t="s">
        <v>85</v>
      </c>
      <c r="N3321" s="64" t="s">
        <v>18</v>
      </c>
      <c r="O3321" s="66"/>
      <c r="P3321" s="66"/>
      <c r="T3321" s="66"/>
      <c r="U3321" s="65" t="s">
        <v>1262</v>
      </c>
      <c r="V3321" s="65" t="s">
        <v>14385</v>
      </c>
      <c r="W3321" s="66"/>
      <c r="Y3321" s="66"/>
      <c r="Z3321" s="66"/>
      <c r="AA3321" s="65" t="s">
        <v>14382</v>
      </c>
      <c r="AQ3321" s="64">
        <v>1243.2</v>
      </c>
      <c r="AV3321" s="66"/>
      <c r="AX3321" s="66"/>
      <c r="AY3321" s="67" t="s">
        <v>17719</v>
      </c>
      <c r="BE3321" s="66"/>
    </row>
    <row r="3322" spans="1:58">
      <c r="A3322" s="9" t="str">
        <f t="shared" si="159"/>
        <v>2026-01</v>
      </c>
      <c r="B3322" s="9" t="str">
        <f>_xlfn.XLOOKUP(I3322,过机服务商重量差!A:A,过机服务商重量差!G:G)</f>
        <v>帅时莹</v>
      </c>
      <c r="C3322" s="9" t="str">
        <f>IF(N3322="FBA","主营产品",IF(N3322="专线","专线",LOOKUP(1,0/((G3322&gt;=提成标准!D:D)*(G3322&lt;提成标准!E:E)),提成标准!C:C)))</f>
        <v>快递小货</v>
      </c>
      <c r="D3322" s="9">
        <f t="shared" si="160"/>
        <v>1</v>
      </c>
      <c r="E3322" s="9">
        <f>_xlfn.XLOOKUP(C3322,提成标准!C:C,提成标准!H:H,"")</f>
        <v>2</v>
      </c>
      <c r="F3322" s="9">
        <f t="shared" si="161"/>
        <v>2</v>
      </c>
      <c r="G3322" s="9">
        <f>_xlfn.XLOOKUP(I3322,过机服务商重量差!A:A,过机服务商重量差!L:L)</f>
        <v>12</v>
      </c>
      <c r="H3322" s="9" t="str">
        <f ca="1">IFERROR(LOOKUP(1,0/((B3322=名单!B:B)*(VALUE(AY3322)&gt;=名单!E:E)*(VALUE(AY3322)&lt;=名单!G:G)*(AA3322="正常走货")),名单!H:H),"否")</f>
        <v>否</v>
      </c>
      <c r="I3322" s="64" t="s">
        <v>9982</v>
      </c>
      <c r="J3322" s="64" t="s">
        <v>9984</v>
      </c>
      <c r="L3322" s="65" t="s">
        <v>432</v>
      </c>
      <c r="N3322" s="64" t="s">
        <v>18</v>
      </c>
      <c r="O3322" s="66"/>
      <c r="P3322" s="66"/>
      <c r="T3322" s="66"/>
      <c r="U3322" s="65" t="s">
        <v>442</v>
      </c>
      <c r="V3322" s="65" t="s">
        <v>14413</v>
      </c>
      <c r="W3322" s="66"/>
      <c r="Y3322" s="66"/>
      <c r="Z3322" s="66"/>
      <c r="AA3322" s="65" t="s">
        <v>14382</v>
      </c>
      <c r="AQ3322" s="64">
        <v>94</v>
      </c>
      <c r="AV3322" s="66"/>
      <c r="AX3322" s="66"/>
      <c r="AY3322" s="67" t="s">
        <v>17720</v>
      </c>
      <c r="BE3322" s="66"/>
    </row>
    <row r="3323" spans="1:58">
      <c r="A3323" s="9" t="str">
        <f t="shared" ref="A3323:A3386" si="162">MID(AY3323,1,7)</f>
        <v>2026-01</v>
      </c>
      <c r="B3323" s="9" t="str">
        <f>_xlfn.XLOOKUP(I3323,过机服务商重量差!A:A,过机服务商重量差!G:G)</f>
        <v>玉麒麟</v>
      </c>
      <c r="C3323" s="9" t="str">
        <f>IF(N3323="FBA","主营产品",IF(N3323="专线","专线",LOOKUP(1,0/((G3323&gt;=提成标准!D:D)*(G3323&lt;提成标准!E:E)),提成标准!C:C)))</f>
        <v>快递小货</v>
      </c>
      <c r="D3323" s="9">
        <f t="shared" si="160"/>
        <v>1</v>
      </c>
      <c r="E3323" s="9">
        <f>_xlfn.XLOOKUP(C3323,提成标准!C:C,提成标准!H:H,"")</f>
        <v>2</v>
      </c>
      <c r="F3323" s="9">
        <f t="shared" si="161"/>
        <v>2</v>
      </c>
      <c r="G3323" s="9">
        <f>_xlfn.XLOOKUP(I3323,过机服务商重量差!A:A,过机服务商重量差!L:L)</f>
        <v>1</v>
      </c>
      <c r="H3323" s="9" t="str">
        <f ca="1">IFERROR(LOOKUP(1,0/((B3323=名单!B:B)*(VALUE(AY3323)&gt;=名单!E:E)*(VALUE(AY3323)&lt;=名单!G:G)*(AA3323="正常走货")),名单!H:H),"否")</f>
        <v>否</v>
      </c>
      <c r="I3323" s="64" t="s">
        <v>9985</v>
      </c>
      <c r="J3323" s="64" t="s">
        <v>9987</v>
      </c>
      <c r="L3323" s="65" t="s">
        <v>24</v>
      </c>
      <c r="N3323" s="64" t="s">
        <v>18</v>
      </c>
      <c r="O3323" s="66"/>
      <c r="P3323" s="66"/>
      <c r="T3323" s="66"/>
      <c r="U3323" s="65" t="s">
        <v>223</v>
      </c>
      <c r="V3323" s="65" t="s">
        <v>14413</v>
      </c>
      <c r="W3323" s="66"/>
      <c r="Y3323" s="66"/>
      <c r="Z3323" s="66"/>
      <c r="AA3323" s="65" t="s">
        <v>14382</v>
      </c>
      <c r="AQ3323" s="64">
        <v>35</v>
      </c>
      <c r="AV3323" s="66"/>
      <c r="AX3323" s="66"/>
      <c r="AY3323" s="67" t="s">
        <v>17721</v>
      </c>
      <c r="BE3323" s="66"/>
    </row>
    <row r="3324" spans="1:58">
      <c r="A3324" s="9" t="str">
        <f t="shared" si="162"/>
        <v>2026-01</v>
      </c>
      <c r="B3324" s="18" t="str">
        <f>_xlfn.XLOOKUP(I3324,过机服务商重量差!A:A,过机服务商重量差!G:G)</f>
        <v>玉麒麟</v>
      </c>
      <c r="C3324" s="9" t="str">
        <f>IF(N3324="FBA","主营产品",IF(N3324="专线","专线",LOOKUP(1,0/((G3324&gt;=提成标准!D:D)*(G3324&lt;提成标准!E:E)),提成标准!C:C)))</f>
        <v>快递小货</v>
      </c>
      <c r="D3324" s="9">
        <f t="shared" si="160"/>
        <v>1</v>
      </c>
      <c r="E3324" s="9">
        <f>_xlfn.XLOOKUP(C3324,提成标准!C:C,提成标准!H:H,"")</f>
        <v>2</v>
      </c>
      <c r="F3324" s="9">
        <f t="shared" si="161"/>
        <v>2</v>
      </c>
      <c r="G3324" s="9">
        <f>_xlfn.XLOOKUP(I3324,过机服务商重量差!A:A,过机服务商重量差!L:L)</f>
        <v>0.5</v>
      </c>
      <c r="H3324" s="9" t="str">
        <f ca="1">IFERROR(LOOKUP(1,0/((B3324=名单!B:B)*(VALUE(AY3324)&gt;=名单!E:E)*(VALUE(AY3324)&lt;=名单!G:G)*(AA3324="正常走货")),名单!H:H),"否")</f>
        <v>否</v>
      </c>
      <c r="I3324" s="64" t="s">
        <v>9988</v>
      </c>
      <c r="J3324" s="64" t="s">
        <v>9990</v>
      </c>
      <c r="L3324" s="65" t="s">
        <v>17</v>
      </c>
      <c r="N3324" s="64" t="s">
        <v>18</v>
      </c>
      <c r="O3324" s="66"/>
      <c r="P3324" s="66"/>
      <c r="T3324" s="66"/>
      <c r="U3324" s="65" t="s">
        <v>152</v>
      </c>
      <c r="V3324" s="64" t="s">
        <v>14385</v>
      </c>
      <c r="W3324" s="66"/>
      <c r="Y3324" s="66"/>
      <c r="Z3324" s="66"/>
      <c r="AA3324" s="65" t="s">
        <v>14382</v>
      </c>
      <c r="AQ3324" s="64">
        <v>39.5</v>
      </c>
      <c r="AU3324" s="66"/>
      <c r="AV3324" s="66"/>
      <c r="AX3324" s="66"/>
      <c r="AY3324" s="67" t="s">
        <v>17722</v>
      </c>
      <c r="BC3324" s="66"/>
      <c r="BE3324" s="66"/>
      <c r="BF3324" s="66"/>
    </row>
    <row r="3325" spans="1:58">
      <c r="A3325" s="9" t="str">
        <f t="shared" si="162"/>
        <v>2026-01</v>
      </c>
      <c r="B3325" s="9" t="str">
        <f>_xlfn.XLOOKUP(I3325,过机服务商重量差!A:A,过机服务商重量差!G:G)</f>
        <v>玉麒麟</v>
      </c>
      <c r="C3325" s="9" t="str">
        <f>IF(N3325="FBA","主营产品",IF(N3325="专线","专线",LOOKUP(1,0/((G3325&gt;=提成标准!D:D)*(G3325&lt;提成标准!E:E)),提成标准!C:C)))</f>
        <v>快递小货</v>
      </c>
      <c r="D3325" s="9">
        <f t="shared" ref="D3325:D3388" si="163">IF(C3325="快递小货",1,IF(C3325="主营产品",0,G3325))</f>
        <v>1</v>
      </c>
      <c r="E3325" s="9">
        <f>_xlfn.XLOOKUP(C3325,提成标准!C:C,提成标准!H:H,"")</f>
        <v>2</v>
      </c>
      <c r="F3325" s="9">
        <f t="shared" ref="F3325:F3388" si="164">D3325*E3325</f>
        <v>2</v>
      </c>
      <c r="G3325" s="9">
        <f>_xlfn.XLOOKUP(I3325,过机服务商重量差!A:A,过机服务商重量差!L:L)</f>
        <v>0.5</v>
      </c>
      <c r="H3325" s="9" t="str">
        <f ca="1">IFERROR(LOOKUP(1,0/((B3325=名单!B:B)*(VALUE(AY3325)&gt;=名单!E:E)*(VALUE(AY3325)&lt;=名单!G:G)*(AA3325="正常走货")),名单!H:H),"否")</f>
        <v>否</v>
      </c>
      <c r="I3325" s="64" t="s">
        <v>9991</v>
      </c>
      <c r="J3325" s="64" t="s">
        <v>9993</v>
      </c>
      <c r="L3325" s="65" t="s">
        <v>17</v>
      </c>
      <c r="N3325" s="64" t="s">
        <v>18</v>
      </c>
      <c r="O3325" s="66"/>
      <c r="P3325" s="66"/>
      <c r="T3325" s="66"/>
      <c r="U3325" s="65" t="s">
        <v>398</v>
      </c>
      <c r="V3325" s="65" t="s">
        <v>14385</v>
      </c>
      <c r="W3325" s="66"/>
      <c r="Y3325" s="66"/>
      <c r="Z3325" s="66"/>
      <c r="AA3325" s="65" t="s">
        <v>14382</v>
      </c>
      <c r="AQ3325" s="64">
        <v>59</v>
      </c>
      <c r="AV3325" s="66"/>
      <c r="AW3325" s="66"/>
      <c r="AX3325" s="66"/>
      <c r="AY3325" s="67" t="s">
        <v>17723</v>
      </c>
      <c r="BE3325" s="66"/>
    </row>
    <row r="3326" spans="1:58">
      <c r="A3326" s="9" t="str">
        <f t="shared" si="162"/>
        <v>2026-01</v>
      </c>
      <c r="B3326" s="9" t="str">
        <f>_xlfn.XLOOKUP(I3326,过机服务商重量差!A:A,过机服务商重量差!G:G)</f>
        <v>玉麒麟</v>
      </c>
      <c r="C3326" s="9" t="str">
        <f>IF(N3326="FBA","主营产品",IF(N3326="专线","专线",LOOKUP(1,0/((G3326&gt;=提成标准!D:D)*(G3326&lt;提成标准!E:E)),提成标准!C:C)))</f>
        <v>快递小货</v>
      </c>
      <c r="D3326" s="9">
        <f t="shared" si="163"/>
        <v>1</v>
      </c>
      <c r="E3326" s="9">
        <f>_xlfn.XLOOKUP(C3326,提成标准!C:C,提成标准!H:H,"")</f>
        <v>2</v>
      </c>
      <c r="F3326" s="9">
        <f t="shared" si="164"/>
        <v>2</v>
      </c>
      <c r="G3326" s="9">
        <f>_xlfn.XLOOKUP(I3326,过机服务商重量差!A:A,过机服务商重量差!L:L)</f>
        <v>1</v>
      </c>
      <c r="H3326" s="9" t="str">
        <f ca="1">IFERROR(LOOKUP(1,0/((B3326=名单!B:B)*(VALUE(AY3326)&gt;=名单!E:E)*(VALUE(AY3326)&lt;=名单!G:G)*(AA3326="正常走货")),名单!H:H),"否")</f>
        <v>否</v>
      </c>
      <c r="I3326" s="64" t="s">
        <v>9994</v>
      </c>
      <c r="J3326" s="64" t="s">
        <v>9996</v>
      </c>
      <c r="L3326" s="65" t="s">
        <v>17</v>
      </c>
      <c r="N3326" s="64" t="s">
        <v>18</v>
      </c>
      <c r="O3326" s="66"/>
      <c r="P3326" s="66"/>
      <c r="T3326" s="66"/>
      <c r="U3326" s="65" t="s">
        <v>398</v>
      </c>
      <c r="V3326" s="65" t="s">
        <v>14385</v>
      </c>
      <c r="W3326" s="66"/>
      <c r="Y3326" s="66"/>
      <c r="Z3326" s="66"/>
      <c r="AA3326" s="65" t="s">
        <v>14382</v>
      </c>
      <c r="AQ3326" s="64">
        <v>38.22</v>
      </c>
      <c r="AU3326" s="66"/>
      <c r="AV3326" s="66"/>
      <c r="AW3326" s="66"/>
      <c r="AX3326" s="66"/>
      <c r="AY3326" s="67" t="s">
        <v>17724</v>
      </c>
      <c r="BE3326" s="66"/>
    </row>
    <row r="3327" spans="1:58">
      <c r="A3327" s="9" t="str">
        <f t="shared" si="162"/>
        <v>2026-01</v>
      </c>
      <c r="B3327" s="9" t="str">
        <f>_xlfn.XLOOKUP(I3327,过机服务商重量差!A:A,过机服务商重量差!G:G)</f>
        <v>玉麒麟</v>
      </c>
      <c r="C3327" s="9" t="str">
        <f>IF(N3327="FBA","主营产品",IF(N3327="专线","专线",LOOKUP(1,0/((G3327&gt;=提成标准!D:D)*(G3327&lt;提成标准!E:E)),提成标准!C:C)))</f>
        <v>快递小货</v>
      </c>
      <c r="D3327" s="9">
        <f t="shared" si="163"/>
        <v>1</v>
      </c>
      <c r="E3327" s="9">
        <f>_xlfn.XLOOKUP(C3327,提成标准!C:C,提成标准!H:H,"")</f>
        <v>2</v>
      </c>
      <c r="F3327" s="9">
        <f t="shared" si="164"/>
        <v>2</v>
      </c>
      <c r="G3327" s="9">
        <f>_xlfn.XLOOKUP(I3327,过机服务商重量差!A:A,过机服务商重量差!L:L)</f>
        <v>12</v>
      </c>
      <c r="H3327" s="9" t="str">
        <f ca="1">IFERROR(LOOKUP(1,0/((B3327=名单!B:B)*(VALUE(AY3327)&gt;=名单!E:E)*(VALUE(AY3327)&lt;=名单!G:G)*(AA3327="正常走货")),名单!H:H),"否")</f>
        <v>否</v>
      </c>
      <c r="I3327" s="64" t="s">
        <v>9997</v>
      </c>
      <c r="J3327" s="64" t="s">
        <v>36</v>
      </c>
      <c r="L3327" s="65" t="s">
        <v>17</v>
      </c>
      <c r="N3327" s="64" t="s">
        <v>18</v>
      </c>
      <c r="O3327" s="66"/>
      <c r="P3327" s="66"/>
      <c r="T3327" s="66"/>
      <c r="U3327" s="65" t="s">
        <v>767</v>
      </c>
      <c r="V3327" s="65" t="s">
        <v>14385</v>
      </c>
      <c r="W3327" s="66"/>
      <c r="Y3327" s="66"/>
      <c r="Z3327" s="66"/>
      <c r="AA3327" s="65" t="s">
        <v>14382</v>
      </c>
      <c r="AQ3327" s="64">
        <v>0</v>
      </c>
      <c r="AV3327" s="66"/>
      <c r="AX3327" s="66"/>
      <c r="AY3327" s="67" t="s">
        <v>17725</v>
      </c>
      <c r="BE3327" s="66"/>
    </row>
    <row r="3328" spans="1:58">
      <c r="A3328" s="9" t="str">
        <f t="shared" si="162"/>
        <v>2026-01</v>
      </c>
      <c r="B3328" s="9" t="str">
        <f>_xlfn.XLOOKUP(I3328,过机服务商重量差!A:A,过机服务商重量差!G:G)</f>
        <v>风清扬</v>
      </c>
      <c r="C3328" s="9" t="str">
        <f>IF(N3328="FBA","主营产品",IF(N3328="专线","专线",LOOKUP(1,0/((G3328&gt;=提成标准!D:D)*(G3328&lt;提成标准!E:E)),提成标准!C:C)))</f>
        <v>快递大货</v>
      </c>
      <c r="D3328" s="9">
        <f t="shared" si="163"/>
        <v>37</v>
      </c>
      <c r="E3328" s="9">
        <f>_xlfn.XLOOKUP(C3328,提成标准!C:C,提成标准!H:H,"")</f>
        <v>0.1</v>
      </c>
      <c r="F3328" s="9">
        <f t="shared" si="164"/>
        <v>3.7</v>
      </c>
      <c r="G3328" s="9">
        <f>_xlfn.XLOOKUP(I3328,过机服务商重量差!A:A,过机服务商重量差!L:L)</f>
        <v>37</v>
      </c>
      <c r="H3328" s="9" t="str">
        <f ca="1">IFERROR(LOOKUP(1,0/((B3328=名单!B:B)*(VALUE(AY3328)&gt;=名单!E:E)*(VALUE(AY3328)&lt;=名单!G:G)*(AA3328="正常走货")),名单!H:H),"否")</f>
        <v>否</v>
      </c>
      <c r="I3328" s="64" t="s">
        <v>9999</v>
      </c>
      <c r="J3328" s="64" t="s">
        <v>10001</v>
      </c>
      <c r="L3328" s="65" t="s">
        <v>51</v>
      </c>
      <c r="N3328" s="64" t="s">
        <v>18</v>
      </c>
      <c r="O3328" s="66"/>
      <c r="P3328" s="66"/>
      <c r="T3328" s="66"/>
      <c r="U3328" s="65" t="s">
        <v>687</v>
      </c>
      <c r="V3328" s="65" t="s">
        <v>14410</v>
      </c>
      <c r="W3328" s="66"/>
      <c r="Y3328" s="66"/>
      <c r="Z3328" s="66"/>
      <c r="AA3328" s="65" t="s">
        <v>14382</v>
      </c>
      <c r="AQ3328" s="64">
        <v>40.7</v>
      </c>
      <c r="AU3328" s="66"/>
      <c r="AV3328" s="66"/>
      <c r="AW3328" s="66"/>
      <c r="AX3328" s="66"/>
      <c r="AY3328" s="67" t="s">
        <v>17726</v>
      </c>
      <c r="BE3328" s="66"/>
    </row>
    <row r="3329" spans="1:58">
      <c r="A3329" s="9" t="str">
        <f t="shared" si="162"/>
        <v>2026-01</v>
      </c>
      <c r="B3329" s="9" t="str">
        <f>_xlfn.XLOOKUP(I3329,过机服务商重量差!A:A,过机服务商重量差!G:G)</f>
        <v>玉麒麟</v>
      </c>
      <c r="C3329" s="9" t="str">
        <f>IF(N3329="FBA","主营产品",IF(N3329="专线","专线",LOOKUP(1,0/((G3329&gt;=提成标准!D:D)*(G3329&lt;提成标准!E:E)),提成标准!C:C)))</f>
        <v>快递大货</v>
      </c>
      <c r="D3329" s="9">
        <f t="shared" si="163"/>
        <v>81</v>
      </c>
      <c r="E3329" s="9">
        <f>_xlfn.XLOOKUP(C3329,提成标准!C:C,提成标准!H:H,"")</f>
        <v>0.1</v>
      </c>
      <c r="F3329" s="9">
        <f t="shared" si="164"/>
        <v>8.1</v>
      </c>
      <c r="G3329" s="9">
        <f>_xlfn.XLOOKUP(I3329,过机服务商重量差!A:A,过机服务商重量差!L:L)</f>
        <v>81</v>
      </c>
      <c r="H3329" s="9" t="str">
        <f ca="1">IFERROR(LOOKUP(1,0/((B3329=名单!B:B)*(VALUE(AY3329)&gt;=名单!E:E)*(VALUE(AY3329)&lt;=名单!G:G)*(AA3329="正常走货")),名单!H:H),"否")</f>
        <v>否</v>
      </c>
      <c r="I3329" s="64" t="s">
        <v>10002</v>
      </c>
      <c r="J3329" s="64" t="s">
        <v>10004</v>
      </c>
      <c r="L3329" s="65" t="s">
        <v>17</v>
      </c>
      <c r="N3329" s="64" t="s">
        <v>18</v>
      </c>
      <c r="O3329" s="66"/>
      <c r="P3329" s="66"/>
      <c r="T3329" s="66"/>
      <c r="U3329" s="65" t="s">
        <v>337</v>
      </c>
      <c r="V3329" s="65" t="s">
        <v>14381</v>
      </c>
      <c r="W3329" s="66"/>
      <c r="Y3329" s="66"/>
      <c r="Z3329" s="66"/>
      <c r="AA3329" s="65" t="s">
        <v>14382</v>
      </c>
      <c r="AQ3329" s="64">
        <v>429.5</v>
      </c>
      <c r="AV3329" s="66"/>
      <c r="AX3329" s="66"/>
      <c r="AY3329" s="67" t="s">
        <v>17727</v>
      </c>
      <c r="BE3329" s="66"/>
    </row>
    <row r="3330" spans="1:58">
      <c r="A3330" s="9" t="str">
        <f t="shared" si="162"/>
        <v>2026-01</v>
      </c>
      <c r="B3330" s="18" t="str">
        <f>_xlfn.XLOOKUP(I3330,过机服务商重量差!A:A,过机服务商重量差!G:G)</f>
        <v>玉麒麟</v>
      </c>
      <c r="C3330" s="9" t="str">
        <f>IF(N3330="FBA","主营产品",IF(N3330="专线","专线",LOOKUP(1,0/((G3330&gt;=提成标准!D:D)*(G3330&lt;提成标准!E:E)),提成标准!C:C)))</f>
        <v>快递小货</v>
      </c>
      <c r="D3330" s="9">
        <f t="shared" si="163"/>
        <v>1</v>
      </c>
      <c r="E3330" s="9">
        <f>_xlfn.XLOOKUP(C3330,提成标准!C:C,提成标准!H:H,"")</f>
        <v>2</v>
      </c>
      <c r="F3330" s="9">
        <f t="shared" si="164"/>
        <v>2</v>
      </c>
      <c r="G3330" s="9">
        <f>_xlfn.XLOOKUP(I3330,过机服务商重量差!A:A,过机服务商重量差!L:L)</f>
        <v>0.5</v>
      </c>
      <c r="H3330" s="9" t="str">
        <f ca="1">IFERROR(LOOKUP(1,0/((B3330=名单!B:B)*(VALUE(AY3330)&gt;=名单!E:E)*(VALUE(AY3330)&lt;=名单!G:G)*(AA3330="正常走货")),名单!H:H),"否")</f>
        <v>否</v>
      </c>
      <c r="I3330" s="64" t="s">
        <v>10005</v>
      </c>
      <c r="J3330" s="64" t="s">
        <v>10007</v>
      </c>
      <c r="L3330" s="65" t="s">
        <v>17</v>
      </c>
      <c r="N3330" s="64" t="s">
        <v>18</v>
      </c>
      <c r="O3330" s="66"/>
      <c r="P3330" s="66"/>
      <c r="T3330" s="66"/>
      <c r="U3330" s="65" t="s">
        <v>79</v>
      </c>
      <c r="V3330" s="65" t="s">
        <v>14381</v>
      </c>
      <c r="W3330" s="66"/>
      <c r="Y3330" s="66"/>
      <c r="Z3330" s="66"/>
      <c r="AA3330" s="65" t="s">
        <v>14382</v>
      </c>
      <c r="AQ3330" s="64">
        <v>106</v>
      </c>
      <c r="AV3330" s="66"/>
      <c r="AW3330" s="66"/>
      <c r="AX3330" s="66"/>
      <c r="AY3330" s="67" t="s">
        <v>17728</v>
      </c>
      <c r="BE3330" s="66"/>
    </row>
    <row r="3331" spans="1:58">
      <c r="A3331" s="9" t="str">
        <f t="shared" si="162"/>
        <v>2026-01</v>
      </c>
      <c r="B3331" s="9" t="str">
        <f>_xlfn.XLOOKUP(I3331,过机服务商重量差!A:A,过机服务商重量差!G:G)</f>
        <v>玉麒麟</v>
      </c>
      <c r="C3331" s="9" t="str">
        <f>IF(N3331="FBA","主营产品",IF(N3331="专线","专线",LOOKUP(1,0/((G3331&gt;=提成标准!D:D)*(G3331&lt;提成标准!E:E)),提成标准!C:C)))</f>
        <v>快递小货</v>
      </c>
      <c r="D3331" s="9">
        <f t="shared" si="163"/>
        <v>1</v>
      </c>
      <c r="E3331" s="9">
        <f>_xlfn.XLOOKUP(C3331,提成标准!C:C,提成标准!H:H,"")</f>
        <v>2</v>
      </c>
      <c r="F3331" s="9">
        <f t="shared" si="164"/>
        <v>2</v>
      </c>
      <c r="G3331" s="9">
        <f>_xlfn.XLOOKUP(I3331,过机服务商重量差!A:A,过机服务商重量差!L:L)</f>
        <v>5</v>
      </c>
      <c r="H3331" s="9" t="str">
        <f ca="1">IFERROR(LOOKUP(1,0/((B3331=名单!B:B)*(VALUE(AY3331)&gt;=名单!E:E)*(VALUE(AY3331)&lt;=名单!G:G)*(AA3331="正常走货")),名单!H:H),"否")</f>
        <v>否</v>
      </c>
      <c r="I3331" s="64" t="s">
        <v>10008</v>
      </c>
      <c r="J3331" s="64" t="s">
        <v>10010</v>
      </c>
      <c r="L3331" s="65" t="s">
        <v>24</v>
      </c>
      <c r="N3331" s="64" t="s">
        <v>18</v>
      </c>
      <c r="O3331" s="66"/>
      <c r="P3331" s="66"/>
      <c r="T3331" s="66"/>
      <c r="U3331" s="65" t="s">
        <v>612</v>
      </c>
      <c r="V3331" s="65" t="s">
        <v>14410</v>
      </c>
      <c r="W3331" s="66"/>
      <c r="Y3331" s="66"/>
      <c r="Z3331" s="66"/>
      <c r="AA3331" s="65" t="s">
        <v>14382</v>
      </c>
      <c r="AQ3331" s="64">
        <v>138.5</v>
      </c>
      <c r="AU3331" s="66"/>
      <c r="AV3331" s="66"/>
      <c r="AW3331" s="66"/>
      <c r="AX3331" s="66"/>
      <c r="AY3331" s="67" t="s">
        <v>17729</v>
      </c>
      <c r="BE3331" s="66"/>
    </row>
    <row r="3332" spans="1:58">
      <c r="A3332" s="9" t="str">
        <f t="shared" si="162"/>
        <v>2026-01</v>
      </c>
      <c r="B3332" s="18" t="str">
        <f>_xlfn.XLOOKUP(I3332,过机服务商重量差!A:A,过机服务商重量差!G:G)</f>
        <v>风清扬</v>
      </c>
      <c r="C3332" s="9" t="str">
        <f>IF(N3332="FBA","主营产品",IF(N3332="专线","专线",LOOKUP(1,0/((G3332&gt;=提成标准!D:D)*(G3332&lt;提成标准!E:E)),提成标准!C:C)))</f>
        <v>快递大货</v>
      </c>
      <c r="D3332" s="9">
        <f t="shared" si="163"/>
        <v>404</v>
      </c>
      <c r="E3332" s="9">
        <f>_xlfn.XLOOKUP(C3332,提成标准!C:C,提成标准!H:H,"")</f>
        <v>0.1</v>
      </c>
      <c r="F3332" s="9">
        <f t="shared" si="164"/>
        <v>40.4</v>
      </c>
      <c r="G3332" s="9">
        <f>_xlfn.XLOOKUP(I3332,过机服务商重量差!A:A,过机服务商重量差!L:L)</f>
        <v>404</v>
      </c>
      <c r="H3332" s="9" t="str">
        <f ca="1">IFERROR(LOOKUP(1,0/((B3332=名单!B:B)*(VALUE(AY3332)&gt;=名单!E:E)*(VALUE(AY3332)&lt;=名单!G:G)*(AA3332="正常走货")),名单!H:H),"否")</f>
        <v>否</v>
      </c>
      <c r="I3332" s="64" t="s">
        <v>10011</v>
      </c>
      <c r="J3332" s="64" t="s">
        <v>10013</v>
      </c>
      <c r="L3332" s="64" t="s">
        <v>2246</v>
      </c>
      <c r="N3332" s="64" t="s">
        <v>18</v>
      </c>
      <c r="O3332" s="66"/>
      <c r="P3332" s="66"/>
      <c r="T3332" s="66"/>
      <c r="U3332" s="65" t="s">
        <v>203</v>
      </c>
      <c r="V3332" s="64" t="s">
        <v>14381</v>
      </c>
      <c r="W3332" s="66"/>
      <c r="Y3332" s="66"/>
      <c r="Z3332" s="66"/>
      <c r="AA3332" s="65" t="s">
        <v>14382</v>
      </c>
      <c r="AQ3332" s="64">
        <v>1179.5</v>
      </c>
      <c r="AU3332" s="66"/>
      <c r="AV3332" s="66"/>
      <c r="AX3332" s="66"/>
      <c r="AY3332" s="67" t="s">
        <v>17730</v>
      </c>
      <c r="BE3332" s="66"/>
    </row>
    <row r="3333" spans="1:58">
      <c r="A3333" s="9" t="str">
        <f t="shared" si="162"/>
        <v>2026-01</v>
      </c>
      <c r="B3333" s="18" t="str">
        <f>_xlfn.XLOOKUP(I3333,过机服务商重量差!A:A,过机服务商重量差!G:G)</f>
        <v>玉麒麟</v>
      </c>
      <c r="C3333" s="9" t="str">
        <f>IF(N3333="FBA","主营产品",IF(N3333="专线","专线",LOOKUP(1,0/((G3333&gt;=提成标准!D:D)*(G3333&lt;提成标准!E:E)),提成标准!C:C)))</f>
        <v>快递小货</v>
      </c>
      <c r="D3333" s="9">
        <f t="shared" si="163"/>
        <v>1</v>
      </c>
      <c r="E3333" s="9">
        <f>_xlfn.XLOOKUP(C3333,提成标准!C:C,提成标准!H:H,"")</f>
        <v>2</v>
      </c>
      <c r="F3333" s="9">
        <f t="shared" si="164"/>
        <v>2</v>
      </c>
      <c r="G3333" s="9">
        <f>_xlfn.XLOOKUP(I3333,过机服务商重量差!A:A,过机服务商重量差!L:L)</f>
        <v>1</v>
      </c>
      <c r="H3333" s="9" t="str">
        <f ca="1">IFERROR(LOOKUP(1,0/((B3333=名单!B:B)*(VALUE(AY3333)&gt;=名单!E:E)*(VALUE(AY3333)&lt;=名单!G:G)*(AA3333="正常走货")),名单!H:H),"否")</f>
        <v>否</v>
      </c>
      <c r="I3333" s="64" t="s">
        <v>10014</v>
      </c>
      <c r="J3333" s="64" t="s">
        <v>10016</v>
      </c>
      <c r="L3333" s="65" t="s">
        <v>17</v>
      </c>
      <c r="N3333" s="64" t="s">
        <v>18</v>
      </c>
      <c r="O3333" s="66"/>
      <c r="P3333" s="66"/>
      <c r="T3333" s="66"/>
      <c r="U3333" s="65" t="s">
        <v>199</v>
      </c>
      <c r="V3333" s="65" t="s">
        <v>14442</v>
      </c>
      <c r="W3333" s="66"/>
      <c r="Y3333" s="66"/>
      <c r="Z3333" s="66"/>
      <c r="AA3333" s="65" t="s">
        <v>14382</v>
      </c>
      <c r="AQ3333" s="64">
        <v>62.54</v>
      </c>
      <c r="AV3333" s="66"/>
      <c r="AX3333" s="66"/>
      <c r="AY3333" s="67" t="s">
        <v>17731</v>
      </c>
      <c r="BE3333" s="66"/>
    </row>
    <row r="3334" spans="1:58">
      <c r="A3334" s="9" t="str">
        <f t="shared" si="162"/>
        <v>2026-01</v>
      </c>
      <c r="B3334" s="18" t="str">
        <f>_xlfn.XLOOKUP(I3334,过机服务商重量差!A:A,过机服务商重量差!G:G)</f>
        <v>风清扬</v>
      </c>
      <c r="C3334" s="9" t="str">
        <f>IF(N3334="FBA","主营产品",IF(N3334="专线","专线",LOOKUP(1,0/((G3334&gt;=提成标准!D:D)*(G3334&lt;提成标准!E:E)),提成标准!C:C)))</f>
        <v>快递大货</v>
      </c>
      <c r="D3334" s="9">
        <f t="shared" si="163"/>
        <v>28</v>
      </c>
      <c r="E3334" s="9">
        <f>_xlfn.XLOOKUP(C3334,提成标准!C:C,提成标准!H:H,"")</f>
        <v>0.1</v>
      </c>
      <c r="F3334" s="9">
        <f t="shared" si="164"/>
        <v>2.8</v>
      </c>
      <c r="G3334" s="9">
        <f>_xlfn.XLOOKUP(I3334,过机服务商重量差!A:A,过机服务商重量差!L:L)</f>
        <v>28</v>
      </c>
      <c r="H3334" s="9" t="str">
        <f ca="1">IFERROR(LOOKUP(1,0/((B3334=名单!B:B)*(VALUE(AY3334)&gt;=名单!E:E)*(VALUE(AY3334)&lt;=名单!G:G)*(AA3334="正常走货")),名单!H:H),"否")</f>
        <v>否</v>
      </c>
      <c r="I3334" s="64" t="s">
        <v>10017</v>
      </c>
      <c r="J3334" s="64" t="s">
        <v>10019</v>
      </c>
      <c r="L3334" s="64" t="s">
        <v>3486</v>
      </c>
      <c r="N3334" s="64" t="s">
        <v>18</v>
      </c>
      <c r="O3334" s="66"/>
      <c r="P3334" s="66"/>
      <c r="T3334" s="66"/>
      <c r="U3334" s="65" t="s">
        <v>79</v>
      </c>
      <c r="V3334" s="64" t="s">
        <v>14381</v>
      </c>
      <c r="W3334" s="66"/>
      <c r="Y3334" s="66"/>
      <c r="Z3334" s="66"/>
      <c r="AA3334" s="65" t="s">
        <v>14382</v>
      </c>
      <c r="AQ3334" s="64">
        <v>0</v>
      </c>
      <c r="AU3334" s="66"/>
      <c r="AV3334" s="66"/>
      <c r="AX3334" s="66"/>
      <c r="AY3334" s="67" t="s">
        <v>17732</v>
      </c>
      <c r="BE3334" s="66"/>
    </row>
    <row r="3335" spans="1:58">
      <c r="A3335" s="9" t="str">
        <f t="shared" si="162"/>
        <v>2026-01</v>
      </c>
      <c r="B3335" s="18" t="str">
        <f>_xlfn.XLOOKUP(I3335,过机服务商重量差!A:A,过机服务商重量差!G:G)</f>
        <v>玉麒麟</v>
      </c>
      <c r="C3335" s="9" t="str">
        <f>IF(N3335="FBA","主营产品",IF(N3335="专线","专线",LOOKUP(1,0/((G3335&gt;=提成标准!D:D)*(G3335&lt;提成标准!E:E)),提成标准!C:C)))</f>
        <v>快递小货</v>
      </c>
      <c r="D3335" s="9">
        <f t="shared" si="163"/>
        <v>1</v>
      </c>
      <c r="E3335" s="9">
        <f>_xlfn.XLOOKUP(C3335,提成标准!C:C,提成标准!H:H,"")</f>
        <v>2</v>
      </c>
      <c r="F3335" s="9">
        <f t="shared" si="164"/>
        <v>2</v>
      </c>
      <c r="G3335" s="9">
        <f>_xlfn.XLOOKUP(I3335,过机服务商重量差!A:A,过机服务商重量差!L:L)</f>
        <v>0.5</v>
      </c>
      <c r="H3335" s="9" t="str">
        <f ca="1">IFERROR(LOOKUP(1,0/((B3335=名单!B:B)*(VALUE(AY3335)&gt;=名单!E:E)*(VALUE(AY3335)&lt;=名单!G:G)*(AA3335="正常走货")),名单!H:H),"否")</f>
        <v>否</v>
      </c>
      <c r="I3335" s="64" t="s">
        <v>10020</v>
      </c>
      <c r="J3335" s="64" t="s">
        <v>10022</v>
      </c>
      <c r="L3335" s="65" t="s">
        <v>17</v>
      </c>
      <c r="N3335" s="64" t="s">
        <v>18</v>
      </c>
      <c r="O3335" s="66"/>
      <c r="P3335" s="66"/>
      <c r="T3335" s="66"/>
      <c r="U3335" s="65" t="s">
        <v>7799</v>
      </c>
      <c r="V3335" s="65" t="s">
        <v>14385</v>
      </c>
      <c r="W3335" s="66"/>
      <c r="Y3335" s="66"/>
      <c r="Z3335" s="66"/>
      <c r="AA3335" s="65" t="s">
        <v>14382</v>
      </c>
      <c r="AQ3335" s="64">
        <v>70.9</v>
      </c>
      <c r="AU3335" s="66"/>
      <c r="AV3335" s="66"/>
      <c r="AW3335" s="66"/>
      <c r="AX3335" s="66"/>
      <c r="AY3335" s="67" t="s">
        <v>17733</v>
      </c>
      <c r="BE3335" s="66"/>
      <c r="BF3335" s="66"/>
    </row>
    <row r="3336" spans="1:58">
      <c r="A3336" s="9" t="str">
        <f t="shared" si="162"/>
        <v>2026-01</v>
      </c>
      <c r="B3336" s="18" t="str">
        <f>_xlfn.XLOOKUP(I3336,过机服务商重量差!A:A,过机服务商重量差!G:G)</f>
        <v>玉麒麟</v>
      </c>
      <c r="C3336" s="9" t="str">
        <f>IF(N3336="FBA","主营产品",IF(N3336="专线","专线",LOOKUP(1,0/((G3336&gt;=提成标准!D:D)*(G3336&lt;提成标准!E:E)),提成标准!C:C)))</f>
        <v>快递小货</v>
      </c>
      <c r="D3336" s="9">
        <f t="shared" si="163"/>
        <v>1</v>
      </c>
      <c r="E3336" s="9">
        <f>_xlfn.XLOOKUP(C3336,提成标准!C:C,提成标准!H:H,"")</f>
        <v>2</v>
      </c>
      <c r="F3336" s="9">
        <f t="shared" si="164"/>
        <v>2</v>
      </c>
      <c r="G3336" s="9">
        <f>_xlfn.XLOOKUP(I3336,过机服务商重量差!A:A,过机服务商重量差!L:L)</f>
        <v>1.5</v>
      </c>
      <c r="H3336" s="9" t="str">
        <f ca="1">IFERROR(LOOKUP(1,0/((B3336=名单!B:B)*(VALUE(AY3336)&gt;=名单!E:E)*(VALUE(AY3336)&lt;=名单!G:G)*(AA3336="正常走货")),名单!H:H),"否")</f>
        <v>否</v>
      </c>
      <c r="I3336" s="64" t="s">
        <v>10023</v>
      </c>
      <c r="J3336" s="64" t="s">
        <v>10025</v>
      </c>
      <c r="L3336" s="65" t="s">
        <v>17</v>
      </c>
      <c r="N3336" s="64" t="s">
        <v>18</v>
      </c>
      <c r="O3336" s="66"/>
      <c r="P3336" s="66"/>
      <c r="T3336" s="66"/>
      <c r="U3336" s="65" t="s">
        <v>191</v>
      </c>
      <c r="V3336" s="65" t="s">
        <v>14413</v>
      </c>
      <c r="W3336" s="66"/>
      <c r="Y3336" s="66"/>
      <c r="Z3336" s="66"/>
      <c r="AA3336" s="65" t="s">
        <v>14382</v>
      </c>
      <c r="AQ3336" s="64">
        <v>189.8</v>
      </c>
      <c r="AU3336" s="66"/>
      <c r="AV3336" s="66"/>
      <c r="AW3336" s="66"/>
      <c r="AX3336" s="66"/>
      <c r="AY3336" s="67" t="s">
        <v>17734</v>
      </c>
      <c r="BE3336" s="66"/>
      <c r="BF3336" s="66"/>
    </row>
    <row r="3337" spans="1:58">
      <c r="A3337" s="9" t="str">
        <f t="shared" si="162"/>
        <v>2026-01</v>
      </c>
      <c r="B3337" s="9" t="str">
        <f>_xlfn.XLOOKUP(I3337,过机服务商重量差!A:A,过机服务商重量差!G:G)</f>
        <v>风清扬</v>
      </c>
      <c r="C3337" s="9" t="str">
        <f>IF(N3337="FBA","主营产品",IF(N3337="专线","专线",LOOKUP(1,0/((G3337&gt;=提成标准!D:D)*(G3337&lt;提成标准!E:E)),提成标准!C:C)))</f>
        <v>快递大货</v>
      </c>
      <c r="D3337" s="9">
        <f t="shared" si="163"/>
        <v>165</v>
      </c>
      <c r="E3337" s="9">
        <f>_xlfn.XLOOKUP(C3337,提成标准!C:C,提成标准!H:H,"")</f>
        <v>0.1</v>
      </c>
      <c r="F3337" s="9">
        <f t="shared" si="164"/>
        <v>16.5</v>
      </c>
      <c r="G3337" s="9">
        <f>_xlfn.XLOOKUP(I3337,过机服务商重量差!A:A,过机服务商重量差!L:L)</f>
        <v>165</v>
      </c>
      <c r="H3337" s="9" t="str">
        <f ca="1">IFERROR(LOOKUP(1,0/((B3337=名单!B:B)*(VALUE(AY3337)&gt;=名单!E:E)*(VALUE(AY3337)&lt;=名单!G:G)*(AA3337="正常走货")),名单!H:H),"否")</f>
        <v>否</v>
      </c>
      <c r="I3337" s="64" t="s">
        <v>10026</v>
      </c>
      <c r="J3337" s="64" t="s">
        <v>10028</v>
      </c>
      <c r="L3337" s="65" t="s">
        <v>10029</v>
      </c>
      <c r="N3337" s="64" t="s">
        <v>18</v>
      </c>
      <c r="O3337" s="66"/>
      <c r="P3337" s="66"/>
      <c r="T3337" s="66"/>
      <c r="U3337" s="65" t="s">
        <v>7712</v>
      </c>
      <c r="V3337" s="65" t="s">
        <v>14389</v>
      </c>
      <c r="W3337" s="66"/>
      <c r="Y3337" s="66"/>
      <c r="Z3337" s="66"/>
      <c r="AA3337" s="65" t="s">
        <v>14382</v>
      </c>
      <c r="AQ3337" s="64">
        <v>-260.5</v>
      </c>
      <c r="AU3337" s="66"/>
      <c r="AV3337" s="66"/>
      <c r="AW3337" s="66"/>
      <c r="AX3337" s="66"/>
      <c r="AY3337" s="67" t="s">
        <v>17735</v>
      </c>
      <c r="BE3337" s="66"/>
      <c r="BF3337" s="66"/>
    </row>
    <row r="3338" spans="1:58">
      <c r="A3338" s="9" t="str">
        <f t="shared" si="162"/>
        <v>2026-01</v>
      </c>
      <c r="B3338" s="9" t="str">
        <f>_xlfn.XLOOKUP(I3338,过机服务商重量差!A:A,过机服务商重量差!G:G)</f>
        <v>无崖子</v>
      </c>
      <c r="C3338" s="9" t="str">
        <f>IF(N3338="FBA","主营产品",IF(N3338="专线","专线",LOOKUP(1,0/((G3338&gt;=提成标准!D:D)*(G3338&lt;提成标准!E:E)),提成标准!C:C)))</f>
        <v>快递小货</v>
      </c>
      <c r="D3338" s="9">
        <f t="shared" si="163"/>
        <v>1</v>
      </c>
      <c r="E3338" s="9">
        <f>_xlfn.XLOOKUP(C3338,提成标准!C:C,提成标准!H:H,"")</f>
        <v>2</v>
      </c>
      <c r="F3338" s="9">
        <f t="shared" si="164"/>
        <v>2</v>
      </c>
      <c r="G3338" s="9">
        <f>_xlfn.XLOOKUP(I3338,过机服务商重量差!A:A,过机服务商重量差!L:L)</f>
        <v>2</v>
      </c>
      <c r="H3338" s="9" t="str">
        <f ca="1">IFERROR(LOOKUP(1,0/((B3338=名单!B:B)*(VALUE(AY3338)&gt;=名单!E:E)*(VALUE(AY3338)&lt;=名单!G:G)*(AA3338="正常走货")),名单!H:H),"否")</f>
        <v>是</v>
      </c>
      <c r="I3338" s="64" t="s">
        <v>10030</v>
      </c>
      <c r="J3338" s="64" t="s">
        <v>10032</v>
      </c>
      <c r="L3338" s="65" t="s">
        <v>590</v>
      </c>
      <c r="N3338" s="64" t="s">
        <v>18</v>
      </c>
      <c r="O3338" s="66"/>
      <c r="P3338" s="66"/>
      <c r="T3338" s="66"/>
      <c r="U3338" s="65" t="s">
        <v>191</v>
      </c>
      <c r="V3338" s="65" t="s">
        <v>14413</v>
      </c>
      <c r="W3338" s="66"/>
      <c r="Y3338" s="66"/>
      <c r="Z3338" s="66"/>
      <c r="AA3338" s="65" t="s">
        <v>14382</v>
      </c>
      <c r="AQ3338" s="64">
        <v>68.66</v>
      </c>
      <c r="AU3338" s="66"/>
      <c r="AV3338" s="66"/>
      <c r="AW3338" s="66"/>
      <c r="AX3338" s="66"/>
      <c r="AY3338" s="67" t="s">
        <v>17736</v>
      </c>
      <c r="BC3338" s="66"/>
      <c r="BE3338" s="66"/>
      <c r="BF3338" s="66"/>
    </row>
    <row r="3339" spans="1:58">
      <c r="A3339" s="9" t="str">
        <f t="shared" si="162"/>
        <v>2026-01</v>
      </c>
      <c r="B3339" s="9" t="str">
        <f>_xlfn.XLOOKUP(I3339,过机服务商重量差!A:A,过机服务商重量差!G:G)</f>
        <v>玉麒麟</v>
      </c>
      <c r="C3339" s="9" t="str">
        <f>IF(N3339="FBA","主营产品",IF(N3339="专线","专线",LOOKUP(1,0/((G3339&gt;=提成标准!D:D)*(G3339&lt;提成标准!E:E)),提成标准!C:C)))</f>
        <v>快递小货</v>
      </c>
      <c r="D3339" s="9">
        <f t="shared" si="163"/>
        <v>1</v>
      </c>
      <c r="E3339" s="9">
        <f>_xlfn.XLOOKUP(C3339,提成标准!C:C,提成标准!H:H,"")</f>
        <v>2</v>
      </c>
      <c r="F3339" s="9">
        <f t="shared" si="164"/>
        <v>2</v>
      </c>
      <c r="G3339" s="9">
        <f>_xlfn.XLOOKUP(I3339,过机服务商重量差!A:A,过机服务商重量差!L:L)</f>
        <v>1</v>
      </c>
      <c r="H3339" s="9" t="str">
        <f ca="1">IFERROR(LOOKUP(1,0/((B3339=名单!B:B)*(VALUE(AY3339)&gt;=名单!E:E)*(VALUE(AY3339)&lt;=名单!G:G)*(AA3339="正常走货")),名单!H:H),"否")</f>
        <v>否</v>
      </c>
      <c r="I3339" s="64" t="s">
        <v>10033</v>
      </c>
      <c r="J3339" s="64" t="s">
        <v>10035</v>
      </c>
      <c r="L3339" s="65" t="s">
        <v>17</v>
      </c>
      <c r="N3339" s="64" t="s">
        <v>18</v>
      </c>
      <c r="O3339" s="66"/>
      <c r="P3339" s="66"/>
      <c r="T3339" s="66"/>
      <c r="U3339" s="65" t="s">
        <v>227</v>
      </c>
      <c r="V3339" s="65" t="s">
        <v>14413</v>
      </c>
      <c r="W3339" s="66"/>
      <c r="Y3339" s="66"/>
      <c r="Z3339" s="66"/>
      <c r="AA3339" s="65" t="s">
        <v>14382</v>
      </c>
      <c r="AQ3339" s="64">
        <v>51</v>
      </c>
      <c r="AU3339" s="66"/>
      <c r="AV3339" s="66"/>
      <c r="AW3339" s="66"/>
      <c r="AX3339" s="66"/>
      <c r="AY3339" s="67" t="s">
        <v>17737</v>
      </c>
      <c r="BE3339" s="66"/>
    </row>
    <row r="3340" spans="1:58">
      <c r="A3340" s="9" t="str">
        <f t="shared" si="162"/>
        <v>2026-01</v>
      </c>
      <c r="B3340" s="18" t="str">
        <f>_xlfn.XLOOKUP(I3340,过机服务商重量差!A:A,过机服务商重量差!G:G)</f>
        <v>无崖子</v>
      </c>
      <c r="C3340" s="9" t="str">
        <f>IF(N3340="FBA","主营产品",IF(N3340="专线","专线",LOOKUP(1,0/((G3340&gt;=提成标准!D:D)*(G3340&lt;提成标准!E:E)),提成标准!C:C)))</f>
        <v>快递小货</v>
      </c>
      <c r="D3340" s="9">
        <f t="shared" si="163"/>
        <v>1</v>
      </c>
      <c r="E3340" s="9">
        <f>_xlfn.XLOOKUP(C3340,提成标准!C:C,提成标准!H:H,"")</f>
        <v>2</v>
      </c>
      <c r="F3340" s="9">
        <f t="shared" si="164"/>
        <v>2</v>
      </c>
      <c r="G3340" s="9">
        <f>_xlfn.XLOOKUP(I3340,过机服务商重量差!A:A,过机服务商重量差!L:L)</f>
        <v>17</v>
      </c>
      <c r="H3340" s="9" t="str">
        <f ca="1">IFERROR(LOOKUP(1,0/((B3340=名单!B:B)*(VALUE(AY3340)&gt;=名单!E:E)*(VALUE(AY3340)&lt;=名单!G:G)*(AA3340="正常走货")),名单!H:H),"否")</f>
        <v>是</v>
      </c>
      <c r="I3340" s="64" t="s">
        <v>10036</v>
      </c>
      <c r="J3340" s="64" t="s">
        <v>10038</v>
      </c>
      <c r="L3340" s="65" t="s">
        <v>1025</v>
      </c>
      <c r="N3340" s="64" t="s">
        <v>18</v>
      </c>
      <c r="O3340" s="66"/>
      <c r="P3340" s="66"/>
      <c r="T3340" s="66"/>
      <c r="U3340" s="65" t="s">
        <v>199</v>
      </c>
      <c r="V3340" s="65" t="s">
        <v>14442</v>
      </c>
      <c r="W3340" s="66"/>
      <c r="Y3340" s="66"/>
      <c r="Z3340" s="66"/>
      <c r="AA3340" s="65" t="s">
        <v>14382</v>
      </c>
      <c r="AQ3340" s="64">
        <v>192.32</v>
      </c>
      <c r="AV3340" s="66"/>
      <c r="AX3340" s="66"/>
      <c r="AY3340" s="67" t="s">
        <v>17738</v>
      </c>
      <c r="BE3340" s="66"/>
    </row>
    <row r="3341" spans="1:58">
      <c r="A3341" s="9" t="str">
        <f t="shared" si="162"/>
        <v>2026-01</v>
      </c>
      <c r="B3341" s="18" t="str">
        <f>_xlfn.XLOOKUP(I3341,过机服务商重量差!A:A,过机服务商重量差!G:G)</f>
        <v>玉麒麟</v>
      </c>
      <c r="C3341" s="9" t="str">
        <f>IF(N3341="FBA","主营产品",IF(N3341="专线","专线",LOOKUP(1,0/((G3341&gt;=提成标准!D:D)*(G3341&lt;提成标准!E:E)),提成标准!C:C)))</f>
        <v>快递小货</v>
      </c>
      <c r="D3341" s="9">
        <f t="shared" si="163"/>
        <v>1</v>
      </c>
      <c r="E3341" s="9">
        <f>_xlfn.XLOOKUP(C3341,提成标准!C:C,提成标准!H:H,"")</f>
        <v>2</v>
      </c>
      <c r="F3341" s="9">
        <f t="shared" si="164"/>
        <v>2</v>
      </c>
      <c r="G3341" s="9">
        <f>_xlfn.XLOOKUP(I3341,过机服务商重量差!A:A,过机服务商重量差!L:L)</f>
        <v>11</v>
      </c>
      <c r="H3341" s="9" t="str">
        <f ca="1">IFERROR(LOOKUP(1,0/((B3341=名单!B:B)*(VALUE(AY3341)&gt;=名单!E:E)*(VALUE(AY3341)&lt;=名单!G:G)*(AA3341="正常走货")),名单!H:H),"否")</f>
        <v>否</v>
      </c>
      <c r="I3341" s="64" t="s">
        <v>10039</v>
      </c>
      <c r="J3341" s="64" t="s">
        <v>10041</v>
      </c>
      <c r="L3341" s="65" t="s">
        <v>256</v>
      </c>
      <c r="N3341" s="64" t="s">
        <v>18</v>
      </c>
      <c r="O3341" s="66"/>
      <c r="P3341" s="66"/>
      <c r="T3341" s="66"/>
      <c r="U3341" s="65" t="s">
        <v>7799</v>
      </c>
      <c r="V3341" s="65" t="s">
        <v>14385</v>
      </c>
      <c r="W3341" s="66"/>
      <c r="Y3341" s="66"/>
      <c r="Z3341" s="66"/>
      <c r="AA3341" s="65" t="s">
        <v>14382</v>
      </c>
      <c r="AQ3341" s="64">
        <v>240.5</v>
      </c>
      <c r="AU3341" s="66"/>
      <c r="AV3341" s="66"/>
      <c r="AW3341" s="66"/>
      <c r="AX3341" s="66"/>
      <c r="AY3341" s="67" t="s">
        <v>17739</v>
      </c>
      <c r="BC3341" s="66"/>
      <c r="BE3341" s="66"/>
      <c r="BF3341" s="66"/>
    </row>
    <row r="3342" spans="1:58">
      <c r="A3342" s="9" t="str">
        <f t="shared" si="162"/>
        <v>2026-01</v>
      </c>
      <c r="B3342" s="18" t="str">
        <f>_xlfn.XLOOKUP(I3342,过机服务商重量差!A:A,过机服务商重量差!G:G)</f>
        <v>无崖子</v>
      </c>
      <c r="C3342" s="9" t="str">
        <f>IF(N3342="FBA","主营产品",IF(N3342="专线","专线",LOOKUP(1,0/((G3342&gt;=提成标准!D:D)*(G3342&lt;提成标准!E:E)),提成标准!C:C)))</f>
        <v>快递小货</v>
      </c>
      <c r="D3342" s="9">
        <f t="shared" si="163"/>
        <v>1</v>
      </c>
      <c r="E3342" s="9">
        <f>_xlfn.XLOOKUP(C3342,提成标准!C:C,提成标准!H:H,"")</f>
        <v>2</v>
      </c>
      <c r="F3342" s="9">
        <f t="shared" si="164"/>
        <v>2</v>
      </c>
      <c r="G3342" s="9">
        <f>_xlfn.XLOOKUP(I3342,过机服务商重量差!A:A,过机服务商重量差!L:L)</f>
        <v>3.8</v>
      </c>
      <c r="H3342" s="9" t="str">
        <f ca="1">IFERROR(LOOKUP(1,0/((B3342=名单!B:B)*(VALUE(AY3342)&gt;=名单!E:E)*(VALUE(AY3342)&lt;=名单!G:G)*(AA3342="正常走货")),名单!H:H),"否")</f>
        <v>是</v>
      </c>
      <c r="I3342" s="64" t="s">
        <v>10042</v>
      </c>
      <c r="J3342" s="64" t="s">
        <v>10044</v>
      </c>
      <c r="L3342" s="64" t="s">
        <v>590</v>
      </c>
      <c r="N3342" s="64" t="s">
        <v>18</v>
      </c>
      <c r="O3342" s="66"/>
      <c r="P3342" s="66"/>
      <c r="T3342" s="66"/>
      <c r="U3342" s="65" t="s">
        <v>2305</v>
      </c>
      <c r="V3342" s="65" t="s">
        <v>14413</v>
      </c>
      <c r="W3342" s="66"/>
      <c r="Y3342" s="66"/>
      <c r="Z3342" s="66"/>
      <c r="AA3342" s="65" t="s">
        <v>14382</v>
      </c>
      <c r="AQ3342" s="64">
        <v>118.32</v>
      </c>
      <c r="AU3342" s="66"/>
      <c r="AV3342" s="66"/>
      <c r="AX3342" s="66"/>
      <c r="AY3342" s="67" t="s">
        <v>17740</v>
      </c>
      <c r="BE3342" s="66"/>
      <c r="BF3342" s="66"/>
    </row>
    <row r="3343" spans="1:58">
      <c r="A3343" s="9" t="str">
        <f t="shared" si="162"/>
        <v>2026-01</v>
      </c>
      <c r="B3343" s="18" t="str">
        <f>_xlfn.XLOOKUP(I3343,过机服务商重量差!A:A,过机服务商重量差!G:G)</f>
        <v>007</v>
      </c>
      <c r="C3343" s="9" t="str">
        <f>IF(N3343="FBA","主营产品",IF(N3343="专线","专线",LOOKUP(1,0/((G3343&gt;=提成标准!D:D)*(G3343&lt;提成标准!E:E)),提成标准!C:C)))</f>
        <v>快递大货</v>
      </c>
      <c r="D3343" s="9">
        <f t="shared" si="163"/>
        <v>26</v>
      </c>
      <c r="E3343" s="9">
        <f>_xlfn.XLOOKUP(C3343,提成标准!C:C,提成标准!H:H,"")</f>
        <v>0.1</v>
      </c>
      <c r="F3343" s="9">
        <f t="shared" si="164"/>
        <v>2.6</v>
      </c>
      <c r="G3343" s="9">
        <f>_xlfn.XLOOKUP(I3343,过机服务商重量差!A:A,过机服务商重量差!L:L)</f>
        <v>26</v>
      </c>
      <c r="H3343" s="9" t="str">
        <f ca="1">IFERROR(LOOKUP(1,0/((B3343=名单!B:B)*(VALUE(AY3343)&gt;=名单!E:E)*(VALUE(AY3343)&lt;=名单!G:G)*(AA3343="正常走货")),名单!H:H),"否")</f>
        <v>否</v>
      </c>
      <c r="I3343" s="64" t="s">
        <v>10045</v>
      </c>
      <c r="J3343" s="64" t="s">
        <v>10047</v>
      </c>
      <c r="L3343" s="65" t="s">
        <v>266</v>
      </c>
      <c r="N3343" s="64" t="s">
        <v>18</v>
      </c>
      <c r="O3343" s="66"/>
      <c r="P3343" s="66"/>
      <c r="T3343" s="66"/>
      <c r="U3343" s="65" t="s">
        <v>1701</v>
      </c>
      <c r="V3343" s="64" t="s">
        <v>14413</v>
      </c>
      <c r="W3343" s="66"/>
      <c r="Y3343" s="66"/>
      <c r="Z3343" s="66"/>
      <c r="AA3343" s="65" t="s">
        <v>14382</v>
      </c>
      <c r="AQ3343" s="64">
        <v>7.80000000000001</v>
      </c>
      <c r="AU3343" s="66"/>
      <c r="AV3343" s="66"/>
      <c r="AW3343" s="66"/>
      <c r="AX3343" s="66"/>
      <c r="AY3343" s="67" t="s">
        <v>17741</v>
      </c>
      <c r="BE3343" s="66"/>
    </row>
    <row r="3344" spans="1:58">
      <c r="A3344" s="9" t="str">
        <f t="shared" si="162"/>
        <v>2026-01</v>
      </c>
      <c r="B3344" s="18" t="str">
        <f>_xlfn.XLOOKUP(I3344,过机服务商重量差!A:A,过机服务商重量差!G:G)</f>
        <v>小旋风</v>
      </c>
      <c r="C3344" s="9" t="str">
        <f>IF(N3344="FBA","主营产品",IF(N3344="专线","专线",LOOKUP(1,0/((G3344&gt;=提成标准!D:D)*(G3344&lt;提成标准!E:E)),提成标准!C:C)))</f>
        <v>快递大货</v>
      </c>
      <c r="D3344" s="9">
        <f t="shared" si="163"/>
        <v>104</v>
      </c>
      <c r="E3344" s="9">
        <f>_xlfn.XLOOKUP(C3344,提成标准!C:C,提成标准!H:H,"")</f>
        <v>0.1</v>
      </c>
      <c r="F3344" s="9">
        <f t="shared" si="164"/>
        <v>10.4</v>
      </c>
      <c r="G3344" s="9">
        <f>_xlfn.XLOOKUP(I3344,过机服务商重量差!A:A,过机服务商重量差!L:L)</f>
        <v>104</v>
      </c>
      <c r="H3344" s="9" t="str">
        <f ca="1">IFERROR(LOOKUP(1,0/((B3344=名单!B:B)*(VALUE(AY3344)&gt;=名单!E:E)*(VALUE(AY3344)&lt;=名单!G:G)*(AA3344="正常走货")),名单!H:H),"否")</f>
        <v>否</v>
      </c>
      <c r="I3344" s="64" t="s">
        <v>10048</v>
      </c>
      <c r="J3344" s="64" t="s">
        <v>10050</v>
      </c>
      <c r="L3344" s="65" t="s">
        <v>78</v>
      </c>
      <c r="N3344" s="64" t="s">
        <v>18</v>
      </c>
      <c r="O3344" s="66"/>
      <c r="P3344" s="66"/>
      <c r="T3344" s="66"/>
      <c r="U3344" s="65" t="s">
        <v>116</v>
      </c>
      <c r="V3344" s="64" t="s">
        <v>14385</v>
      </c>
      <c r="W3344" s="66"/>
      <c r="Y3344" s="66"/>
      <c r="Z3344" s="66"/>
      <c r="AA3344" s="65" t="s">
        <v>14382</v>
      </c>
      <c r="AQ3344" s="64">
        <v>219.2</v>
      </c>
      <c r="AU3344" s="66"/>
      <c r="AV3344" s="66"/>
      <c r="AW3344" s="66"/>
      <c r="AX3344" s="66"/>
      <c r="AY3344" s="67" t="s">
        <v>17742</v>
      </c>
      <c r="BE3344" s="66"/>
    </row>
    <row r="3345" spans="1:58">
      <c r="A3345" s="9" t="str">
        <f t="shared" si="162"/>
        <v>2026-01</v>
      </c>
      <c r="B3345" s="18" t="str">
        <f>_xlfn.XLOOKUP(I3345,过机服务商重量差!A:A,过机服务商重量差!G:G)</f>
        <v>无崖子</v>
      </c>
      <c r="C3345" s="9" t="str">
        <f>IF(N3345="FBA","主营产品",IF(N3345="专线","专线",LOOKUP(1,0/((G3345&gt;=提成标准!D:D)*(G3345&lt;提成标准!E:E)),提成标准!C:C)))</f>
        <v>快递小货</v>
      </c>
      <c r="D3345" s="9">
        <f t="shared" si="163"/>
        <v>1</v>
      </c>
      <c r="E3345" s="9">
        <f>_xlfn.XLOOKUP(C3345,提成标准!C:C,提成标准!H:H,"")</f>
        <v>2</v>
      </c>
      <c r="F3345" s="9">
        <f t="shared" si="164"/>
        <v>2</v>
      </c>
      <c r="G3345" s="9">
        <f>_xlfn.XLOOKUP(I3345,过机服务商重量差!A:A,过机服务商重量差!L:L)</f>
        <v>1</v>
      </c>
      <c r="H3345" s="9" t="str">
        <f ca="1">IFERROR(LOOKUP(1,0/((B3345=名单!B:B)*(VALUE(AY3345)&gt;=名单!E:E)*(VALUE(AY3345)&lt;=名单!G:G)*(AA3345="正常走货")),名单!H:H),"否")</f>
        <v>是</v>
      </c>
      <c r="I3345" s="64" t="s">
        <v>10051</v>
      </c>
      <c r="J3345" s="64" t="s">
        <v>10053</v>
      </c>
      <c r="L3345" s="65" t="s">
        <v>603</v>
      </c>
      <c r="N3345" s="65" t="s">
        <v>18</v>
      </c>
      <c r="O3345" s="66"/>
      <c r="P3345" s="66"/>
      <c r="T3345" s="66"/>
      <c r="U3345" s="65" t="s">
        <v>288</v>
      </c>
      <c r="V3345" s="64" t="s">
        <v>14413</v>
      </c>
      <c r="W3345" s="66"/>
      <c r="Y3345" s="66"/>
      <c r="Z3345" s="66"/>
      <c r="AA3345" s="65" t="s">
        <v>14382</v>
      </c>
      <c r="AQ3345" s="64">
        <v>41.5</v>
      </c>
      <c r="AU3345" s="66"/>
      <c r="AV3345" s="66"/>
      <c r="AW3345" s="66"/>
      <c r="AX3345" s="66"/>
      <c r="AY3345" s="67" t="s">
        <v>17743</v>
      </c>
      <c r="BE3345" s="66"/>
    </row>
    <row r="3346" spans="1:58">
      <c r="A3346" s="9" t="str">
        <f t="shared" si="162"/>
        <v>2026-01</v>
      </c>
      <c r="B3346" s="9" t="str">
        <f>_xlfn.XLOOKUP(I3346,过机服务商重量差!A:A,过机服务商重量差!G:G)</f>
        <v>玉麒麟</v>
      </c>
      <c r="C3346" s="9" t="str">
        <f>IF(N3346="FBA","主营产品",IF(N3346="专线","专线",LOOKUP(1,0/((G3346&gt;=提成标准!D:D)*(G3346&lt;提成标准!E:E)),提成标准!C:C)))</f>
        <v>快递大货</v>
      </c>
      <c r="D3346" s="9">
        <f t="shared" si="163"/>
        <v>771</v>
      </c>
      <c r="E3346" s="9">
        <f>_xlfn.XLOOKUP(C3346,提成标准!C:C,提成标准!H:H,"")</f>
        <v>0.1</v>
      </c>
      <c r="F3346" s="9">
        <f t="shared" si="164"/>
        <v>77.1</v>
      </c>
      <c r="G3346" s="9">
        <f>_xlfn.XLOOKUP(I3346,过机服务商重量差!A:A,过机服务商重量差!L:L)</f>
        <v>771</v>
      </c>
      <c r="H3346" s="9" t="str">
        <f ca="1">IFERROR(LOOKUP(1,0/((B3346=名单!B:B)*(VALUE(AY3346)&gt;=名单!E:E)*(VALUE(AY3346)&lt;=名单!G:G)*(AA3346="正常走货")),名单!H:H),"否")</f>
        <v>否</v>
      </c>
      <c r="I3346" s="64" t="s">
        <v>10054</v>
      </c>
      <c r="J3346" s="64" t="s">
        <v>10056</v>
      </c>
      <c r="L3346" s="64" t="s">
        <v>24</v>
      </c>
      <c r="N3346" s="64" t="s">
        <v>18</v>
      </c>
      <c r="O3346" s="66"/>
      <c r="P3346" s="66"/>
      <c r="T3346" s="66"/>
      <c r="U3346" s="65" t="s">
        <v>211</v>
      </c>
      <c r="V3346" s="65" t="s">
        <v>14410</v>
      </c>
      <c r="W3346" s="66"/>
      <c r="Y3346" s="66"/>
      <c r="Z3346" s="66"/>
      <c r="AA3346" s="65" t="s">
        <v>14382</v>
      </c>
      <c r="AQ3346" s="64">
        <v>4280</v>
      </c>
      <c r="AU3346" s="66"/>
      <c r="AV3346" s="66"/>
      <c r="AX3346" s="66"/>
      <c r="AY3346" s="67" t="s">
        <v>17744</v>
      </c>
      <c r="BE3346" s="66"/>
      <c r="BF3346" s="66"/>
    </row>
    <row r="3347" spans="1:58">
      <c r="A3347" s="9" t="str">
        <f t="shared" si="162"/>
        <v>2026-01</v>
      </c>
      <c r="B3347" s="18" t="str">
        <f>_xlfn.XLOOKUP(I3347,过机服务商重量差!A:A,过机服务商重量差!G:G)</f>
        <v>玉麒麟</v>
      </c>
      <c r="C3347" s="9" t="str">
        <f>IF(N3347="FBA","主营产品",IF(N3347="专线","专线",LOOKUP(1,0/((G3347&gt;=提成标准!D:D)*(G3347&lt;提成标准!E:E)),提成标准!C:C)))</f>
        <v>快递小货</v>
      </c>
      <c r="D3347" s="9">
        <f t="shared" si="163"/>
        <v>1</v>
      </c>
      <c r="E3347" s="9">
        <f>_xlfn.XLOOKUP(C3347,提成标准!C:C,提成标准!H:H,"")</f>
        <v>2</v>
      </c>
      <c r="F3347" s="9">
        <f t="shared" si="164"/>
        <v>2</v>
      </c>
      <c r="G3347" s="9">
        <f>_xlfn.XLOOKUP(I3347,过机服务商重量差!A:A,过机服务商重量差!L:L)</f>
        <v>1.5</v>
      </c>
      <c r="H3347" s="9" t="str">
        <f ca="1">IFERROR(LOOKUP(1,0/((B3347=名单!B:B)*(VALUE(AY3347)&gt;=名单!E:E)*(VALUE(AY3347)&lt;=名单!G:G)*(AA3347="正常走货")),名单!H:H),"否")</f>
        <v>否</v>
      </c>
      <c r="I3347" s="64" t="s">
        <v>10057</v>
      </c>
      <c r="J3347" s="64" t="s">
        <v>10059</v>
      </c>
      <c r="L3347" s="65" t="s">
        <v>17</v>
      </c>
      <c r="N3347" s="64" t="s">
        <v>18</v>
      </c>
      <c r="O3347" s="66"/>
      <c r="P3347" s="66"/>
      <c r="T3347" s="66"/>
      <c r="U3347" s="65" t="s">
        <v>2305</v>
      </c>
      <c r="V3347" s="64" t="s">
        <v>14413</v>
      </c>
      <c r="W3347" s="66"/>
      <c r="Y3347" s="66"/>
      <c r="Z3347" s="66"/>
      <c r="AA3347" s="65" t="s">
        <v>14382</v>
      </c>
      <c r="AQ3347" s="64">
        <v>100.5</v>
      </c>
      <c r="AU3347" s="66"/>
      <c r="AV3347" s="66"/>
      <c r="AW3347" s="66"/>
      <c r="AX3347" s="66"/>
      <c r="AY3347" s="67" t="s">
        <v>17745</v>
      </c>
      <c r="BE3347" s="66"/>
    </row>
    <row r="3348" spans="1:58">
      <c r="A3348" s="9" t="str">
        <f t="shared" si="162"/>
        <v>2026-01</v>
      </c>
      <c r="B3348" s="18" t="str">
        <f>_xlfn.XLOOKUP(I3348,过机服务商重量差!A:A,过机服务商重量差!G:G)</f>
        <v>帅时莹</v>
      </c>
      <c r="C3348" s="9" t="str">
        <f>IF(N3348="FBA","主营产品",IF(N3348="专线","专线",LOOKUP(1,0/((G3348&gt;=提成标准!D:D)*(G3348&lt;提成标准!E:E)),提成标准!C:C)))</f>
        <v>快递小货</v>
      </c>
      <c r="D3348" s="9">
        <f t="shared" si="163"/>
        <v>1</v>
      </c>
      <c r="E3348" s="9">
        <f>_xlfn.XLOOKUP(C3348,提成标准!C:C,提成标准!H:H,"")</f>
        <v>2</v>
      </c>
      <c r="F3348" s="9">
        <f t="shared" si="164"/>
        <v>2</v>
      </c>
      <c r="G3348" s="9">
        <f>_xlfn.XLOOKUP(I3348,过机服务商重量差!A:A,过机服务商重量差!L:L)</f>
        <v>14</v>
      </c>
      <c r="H3348" s="9" t="str">
        <f ca="1">IFERROR(LOOKUP(1,0/((B3348=名单!B:B)*(VALUE(AY3348)&gt;=名单!E:E)*(VALUE(AY3348)&lt;=名单!G:G)*(AA3348="正常走货")),名单!H:H),"否")</f>
        <v>否</v>
      </c>
      <c r="I3348" s="64" t="s">
        <v>10060</v>
      </c>
      <c r="J3348" s="64" t="s">
        <v>10062</v>
      </c>
      <c r="L3348" s="65" t="s">
        <v>140</v>
      </c>
      <c r="N3348" s="64" t="s">
        <v>18</v>
      </c>
      <c r="O3348" s="66"/>
      <c r="P3348" s="66"/>
      <c r="T3348" s="66"/>
      <c r="U3348" s="65" t="s">
        <v>191</v>
      </c>
      <c r="V3348" s="65" t="s">
        <v>14413</v>
      </c>
      <c r="W3348" s="66"/>
      <c r="Y3348" s="66"/>
      <c r="Z3348" s="66"/>
      <c r="AA3348" s="65" t="s">
        <v>14382</v>
      </c>
      <c r="AQ3348" s="64">
        <v>83.96</v>
      </c>
      <c r="AU3348" s="66"/>
      <c r="AV3348" s="66"/>
      <c r="AW3348" s="66"/>
      <c r="AX3348" s="66"/>
      <c r="AY3348" s="67" t="s">
        <v>17746</v>
      </c>
      <c r="BC3348" s="66"/>
      <c r="BE3348" s="66"/>
    </row>
    <row r="3349" spans="1:58">
      <c r="A3349" s="9" t="str">
        <f t="shared" si="162"/>
        <v>2026-01</v>
      </c>
      <c r="B3349" s="18" t="str">
        <f>_xlfn.XLOOKUP(I3349,过机服务商重量差!A:A,过机服务商重量差!G:G)</f>
        <v>小旋风</v>
      </c>
      <c r="C3349" s="9" t="str">
        <f>IF(N3349="FBA","主营产品",IF(N3349="专线","专线",LOOKUP(1,0/((G3349&gt;=提成标准!D:D)*(G3349&lt;提成标准!E:E)),提成标准!C:C)))</f>
        <v>快递大货</v>
      </c>
      <c r="D3349" s="9">
        <f t="shared" si="163"/>
        <v>731</v>
      </c>
      <c r="E3349" s="9">
        <f>_xlfn.XLOOKUP(C3349,提成标准!C:C,提成标准!H:H,"")</f>
        <v>0.1</v>
      </c>
      <c r="F3349" s="9">
        <f t="shared" si="164"/>
        <v>73.1</v>
      </c>
      <c r="G3349" s="9">
        <f>_xlfn.XLOOKUP(I3349,过机服务商重量差!A:A,过机服务商重量差!L:L)</f>
        <v>731</v>
      </c>
      <c r="H3349" s="9" t="str">
        <f ca="1">IFERROR(LOOKUP(1,0/((B3349=名单!B:B)*(VALUE(AY3349)&gt;=名单!E:E)*(VALUE(AY3349)&lt;=名单!G:G)*(AA3349="正常走货")),名单!H:H),"否")</f>
        <v>否</v>
      </c>
      <c r="I3349" s="64" t="s">
        <v>10063</v>
      </c>
      <c r="J3349" s="64" t="s">
        <v>10065</v>
      </c>
      <c r="L3349" s="65" t="s">
        <v>364</v>
      </c>
      <c r="N3349" s="64" t="s">
        <v>18</v>
      </c>
      <c r="O3349" s="66"/>
      <c r="P3349" s="66"/>
      <c r="T3349" s="66"/>
      <c r="U3349" s="65" t="s">
        <v>328</v>
      </c>
      <c r="V3349" s="65" t="s">
        <v>14385</v>
      </c>
      <c r="W3349" s="66"/>
      <c r="Y3349" s="66"/>
      <c r="Z3349" s="66"/>
      <c r="AA3349" s="65" t="s">
        <v>14382</v>
      </c>
      <c r="AQ3349" s="64">
        <v>4745.6</v>
      </c>
      <c r="AU3349" s="66"/>
      <c r="AV3349" s="66"/>
      <c r="AW3349" s="66"/>
      <c r="AX3349" s="66"/>
      <c r="AY3349" s="67" t="s">
        <v>17747</v>
      </c>
      <c r="BE3349" s="66"/>
    </row>
    <row r="3350" spans="1:58">
      <c r="A3350" s="9" t="str">
        <f t="shared" si="162"/>
        <v>2026-01</v>
      </c>
      <c r="B3350" s="9" t="str">
        <f>_xlfn.XLOOKUP(I3350,过机服务商重量差!A:A,过机服务商重量差!G:G)</f>
        <v>小旋风</v>
      </c>
      <c r="C3350" s="9" t="str">
        <f>IF(N3350="FBA","主营产品",IF(N3350="专线","专线",LOOKUP(1,0/((G3350&gt;=提成标准!D:D)*(G3350&lt;提成标准!E:E)),提成标准!C:C)))</f>
        <v>快递大货</v>
      </c>
      <c r="D3350" s="9">
        <f t="shared" si="163"/>
        <v>204</v>
      </c>
      <c r="E3350" s="9">
        <f>_xlfn.XLOOKUP(C3350,提成标准!C:C,提成标准!H:H,"")</f>
        <v>0.1</v>
      </c>
      <c r="F3350" s="9">
        <f t="shared" si="164"/>
        <v>20.4</v>
      </c>
      <c r="G3350" s="9">
        <f>_xlfn.XLOOKUP(I3350,过机服务商重量差!A:A,过机服务商重量差!L:L)</f>
        <v>204</v>
      </c>
      <c r="H3350" s="9" t="str">
        <f ca="1">IFERROR(LOOKUP(1,0/((B3350=名单!B:B)*(VALUE(AY3350)&gt;=名单!E:E)*(VALUE(AY3350)&lt;=名单!G:G)*(AA3350="正常走货")),名单!H:H),"否")</f>
        <v>否</v>
      </c>
      <c r="I3350" s="64" t="s">
        <v>10066</v>
      </c>
      <c r="J3350" s="64" t="s">
        <v>10065</v>
      </c>
      <c r="L3350" s="64" t="s">
        <v>364</v>
      </c>
      <c r="N3350" s="64" t="s">
        <v>18</v>
      </c>
      <c r="O3350" s="66"/>
      <c r="P3350" s="66"/>
      <c r="T3350" s="66"/>
      <c r="U3350" s="65" t="s">
        <v>328</v>
      </c>
      <c r="V3350" s="65" t="s">
        <v>14385</v>
      </c>
      <c r="W3350" s="66"/>
      <c r="Y3350" s="66"/>
      <c r="Z3350" s="66"/>
      <c r="AA3350" s="65" t="s">
        <v>14382</v>
      </c>
      <c r="AQ3350" s="64">
        <v>1181</v>
      </c>
      <c r="AU3350" s="66"/>
      <c r="AV3350" s="66"/>
      <c r="AX3350" s="66"/>
      <c r="AY3350" s="67" t="s">
        <v>17748</v>
      </c>
      <c r="BE3350" s="66"/>
    </row>
    <row r="3351" spans="1:58">
      <c r="A3351" s="9" t="str">
        <f t="shared" si="162"/>
        <v>2026-01</v>
      </c>
      <c r="B3351" s="18" t="str">
        <f>_xlfn.XLOOKUP(I3351,过机服务商重量差!A:A,过机服务商重量差!G:G)</f>
        <v>玉麒麟</v>
      </c>
      <c r="C3351" s="9" t="str">
        <f>IF(N3351="FBA","主营产品",IF(N3351="专线","专线",LOOKUP(1,0/((G3351&gt;=提成标准!D:D)*(G3351&lt;提成标准!E:E)),提成标准!C:C)))</f>
        <v>快递大货</v>
      </c>
      <c r="D3351" s="9">
        <f t="shared" si="163"/>
        <v>25</v>
      </c>
      <c r="E3351" s="9">
        <f>_xlfn.XLOOKUP(C3351,提成标准!C:C,提成标准!H:H,"")</f>
        <v>0.1</v>
      </c>
      <c r="F3351" s="9">
        <f t="shared" si="164"/>
        <v>2.5</v>
      </c>
      <c r="G3351" s="9">
        <f>_xlfn.XLOOKUP(I3351,过机服务商重量差!A:A,过机服务商重量差!L:L)</f>
        <v>25</v>
      </c>
      <c r="H3351" s="9" t="str">
        <f ca="1">IFERROR(LOOKUP(1,0/((B3351=名单!B:B)*(VALUE(AY3351)&gt;=名单!E:E)*(VALUE(AY3351)&lt;=名单!G:G)*(AA3351="正常走货")),名单!H:H),"否")</f>
        <v>否</v>
      </c>
      <c r="I3351" s="64" t="s">
        <v>10068</v>
      </c>
      <c r="J3351" s="64" t="s">
        <v>10070</v>
      </c>
      <c r="L3351" s="64" t="s">
        <v>17</v>
      </c>
      <c r="N3351" s="64" t="s">
        <v>18</v>
      </c>
      <c r="O3351" s="66"/>
      <c r="P3351" s="66"/>
      <c r="T3351" s="66"/>
      <c r="U3351" s="65" t="s">
        <v>328</v>
      </c>
      <c r="V3351" s="65" t="s">
        <v>14385</v>
      </c>
      <c r="W3351" s="66"/>
      <c r="Y3351" s="66"/>
      <c r="Z3351" s="66"/>
      <c r="AA3351" s="65" t="s">
        <v>14382</v>
      </c>
      <c r="AQ3351" s="64">
        <v>37.5</v>
      </c>
      <c r="AU3351" s="66"/>
      <c r="AV3351" s="66"/>
      <c r="AX3351" s="66"/>
      <c r="AY3351" s="67" t="s">
        <v>17749</v>
      </c>
      <c r="BE3351" s="66"/>
    </row>
    <row r="3352" spans="1:58">
      <c r="A3352" s="9" t="str">
        <f t="shared" si="162"/>
        <v>2026-01</v>
      </c>
      <c r="B3352" s="18" t="str">
        <f>_xlfn.XLOOKUP(I3352,过机服务商重量差!A:A,过机服务商重量差!G:G)</f>
        <v>风清扬</v>
      </c>
      <c r="C3352" s="9" t="str">
        <f>IF(N3352="FBA","主营产品",IF(N3352="专线","专线",LOOKUP(1,0/((G3352&gt;=提成标准!D:D)*(G3352&lt;提成标准!E:E)),提成标准!C:C)))</f>
        <v>快递大货</v>
      </c>
      <c r="D3352" s="9">
        <f t="shared" si="163"/>
        <v>80</v>
      </c>
      <c r="E3352" s="9">
        <f>_xlfn.XLOOKUP(C3352,提成标准!C:C,提成标准!H:H,"")</f>
        <v>0.1</v>
      </c>
      <c r="F3352" s="9">
        <f t="shared" si="164"/>
        <v>8</v>
      </c>
      <c r="G3352" s="9">
        <f>_xlfn.XLOOKUP(I3352,过机服务商重量差!A:A,过机服务商重量差!L:L)</f>
        <v>80</v>
      </c>
      <c r="H3352" s="9" t="str">
        <f ca="1">IFERROR(LOOKUP(1,0/((B3352=名单!B:B)*(VALUE(AY3352)&gt;=名单!E:E)*(VALUE(AY3352)&lt;=名单!G:G)*(AA3352="正常走货")),名单!H:H),"否")</f>
        <v>否</v>
      </c>
      <c r="I3352" s="64" t="s">
        <v>10071</v>
      </c>
      <c r="J3352" s="64" t="s">
        <v>10073</v>
      </c>
      <c r="L3352" s="65" t="s">
        <v>124</v>
      </c>
      <c r="N3352" s="64" t="s">
        <v>18</v>
      </c>
      <c r="O3352" s="66"/>
      <c r="P3352" s="66"/>
      <c r="T3352" s="66"/>
      <c r="U3352" s="65" t="s">
        <v>745</v>
      </c>
      <c r="V3352" s="65" t="s">
        <v>14410</v>
      </c>
      <c r="W3352" s="66"/>
      <c r="Y3352" s="66"/>
      <c r="Z3352" s="66"/>
      <c r="AA3352" s="65" t="s">
        <v>14382</v>
      </c>
      <c r="AQ3352" s="64">
        <v>182</v>
      </c>
      <c r="AV3352" s="66"/>
      <c r="AX3352" s="66"/>
      <c r="AY3352" s="67" t="s">
        <v>17750</v>
      </c>
      <c r="BE3352" s="66"/>
    </row>
    <row r="3353" spans="1:58">
      <c r="A3353" s="9" t="str">
        <f t="shared" si="162"/>
        <v>2026-01</v>
      </c>
      <c r="B3353" s="9" t="str">
        <f>_xlfn.XLOOKUP(I3353,过机服务商重量差!A:A,过机服务商重量差!G:G)</f>
        <v>帅时莹</v>
      </c>
      <c r="C3353" s="9" t="str">
        <f>IF(N3353="FBA","主营产品",IF(N3353="专线","专线",LOOKUP(1,0/((G3353&gt;=提成标准!D:D)*(G3353&lt;提成标准!E:E)),提成标准!C:C)))</f>
        <v>快递大货</v>
      </c>
      <c r="D3353" s="9">
        <f t="shared" si="163"/>
        <v>303</v>
      </c>
      <c r="E3353" s="9">
        <f>_xlfn.XLOOKUP(C3353,提成标准!C:C,提成标准!H:H,"")</f>
        <v>0.1</v>
      </c>
      <c r="F3353" s="9">
        <f t="shared" si="164"/>
        <v>30.3</v>
      </c>
      <c r="G3353" s="9">
        <f>_xlfn.XLOOKUP(I3353,过机服务商重量差!A:A,过机服务商重量差!L:L)</f>
        <v>303</v>
      </c>
      <c r="H3353" s="9" t="str">
        <f ca="1">IFERROR(LOOKUP(1,0/((B3353=名单!B:B)*(VALUE(AY3353)&gt;=名单!E:E)*(VALUE(AY3353)&lt;=名单!G:G)*(AA3353="正常走货")),名单!H:H),"否")</f>
        <v>否</v>
      </c>
      <c r="I3353" s="64" t="s">
        <v>10074</v>
      </c>
      <c r="J3353" s="64" t="s">
        <v>10076</v>
      </c>
      <c r="L3353" s="64" t="s">
        <v>97</v>
      </c>
      <c r="N3353" s="64" t="s">
        <v>18</v>
      </c>
      <c r="O3353" s="66"/>
      <c r="P3353" s="66"/>
      <c r="T3353" s="66"/>
      <c r="U3353" s="65" t="s">
        <v>191</v>
      </c>
      <c r="V3353" s="65" t="s">
        <v>14413</v>
      </c>
      <c r="W3353" s="66"/>
      <c r="Y3353" s="66"/>
      <c r="Z3353" s="66"/>
      <c r="AA3353" s="65" t="s">
        <v>14382</v>
      </c>
      <c r="AQ3353" s="64">
        <v>490</v>
      </c>
      <c r="AU3353" s="66"/>
      <c r="AV3353" s="66"/>
      <c r="AX3353" s="66"/>
      <c r="AY3353" s="67" t="s">
        <v>17751</v>
      </c>
      <c r="BE3353" s="66"/>
    </row>
    <row r="3354" spans="1:58">
      <c r="A3354" s="9" t="str">
        <f t="shared" si="162"/>
        <v>2026-01</v>
      </c>
      <c r="B3354" s="9" t="str">
        <f>_xlfn.XLOOKUP(I3354,过机服务商重量差!A:A,过机服务商重量差!G:G)</f>
        <v>玉麒麟</v>
      </c>
      <c r="C3354" s="9" t="str">
        <f>IF(N3354="FBA","主营产品",IF(N3354="专线","专线",LOOKUP(1,0/((G3354&gt;=提成标准!D:D)*(G3354&lt;提成标准!E:E)),提成标准!C:C)))</f>
        <v>快递大货</v>
      </c>
      <c r="D3354" s="9">
        <f t="shared" si="163"/>
        <v>28</v>
      </c>
      <c r="E3354" s="9">
        <f>_xlfn.XLOOKUP(C3354,提成标准!C:C,提成标准!H:H,"")</f>
        <v>0.1</v>
      </c>
      <c r="F3354" s="9">
        <f t="shared" si="164"/>
        <v>2.8</v>
      </c>
      <c r="G3354" s="9">
        <f>_xlfn.XLOOKUP(I3354,过机服务商重量差!A:A,过机服务商重量差!L:L)</f>
        <v>28</v>
      </c>
      <c r="H3354" s="9" t="str">
        <f ca="1">IFERROR(LOOKUP(1,0/((B3354=名单!B:B)*(VALUE(AY3354)&gt;=名单!E:E)*(VALUE(AY3354)&lt;=名单!G:G)*(AA3354="正常走货")),名单!H:H),"否")</f>
        <v>否</v>
      </c>
      <c r="I3354" s="64" t="s">
        <v>10077</v>
      </c>
      <c r="J3354" s="64" t="s">
        <v>10079</v>
      </c>
      <c r="L3354" s="64" t="s">
        <v>17</v>
      </c>
      <c r="N3354" s="64" t="s">
        <v>18</v>
      </c>
      <c r="O3354" s="66"/>
      <c r="P3354" s="66"/>
      <c r="T3354" s="66"/>
      <c r="U3354" s="65" t="s">
        <v>86</v>
      </c>
      <c r="V3354" s="65" t="s">
        <v>14381</v>
      </c>
      <c r="W3354" s="66"/>
      <c r="Y3354" s="66"/>
      <c r="Z3354" s="66"/>
      <c r="AA3354" s="65" t="s">
        <v>14382</v>
      </c>
      <c r="AQ3354" s="64">
        <v>198.96</v>
      </c>
      <c r="AU3354" s="66"/>
      <c r="AV3354" s="66"/>
      <c r="AX3354" s="66"/>
      <c r="AY3354" s="67" t="s">
        <v>17752</v>
      </c>
      <c r="BE3354" s="66"/>
      <c r="BF3354" s="66"/>
    </row>
    <row r="3355" spans="1:58">
      <c r="A3355" s="9" t="str">
        <f t="shared" si="162"/>
        <v>2026-01</v>
      </c>
      <c r="B3355" s="18" t="str">
        <f>_xlfn.XLOOKUP(I3355,过机服务商重量差!A:A,过机服务商重量差!G:G)</f>
        <v>玉麒麟</v>
      </c>
      <c r="C3355" s="9" t="str">
        <f>IF(N3355="FBA","主营产品",IF(N3355="专线","专线",LOOKUP(1,0/((G3355&gt;=提成标准!D:D)*(G3355&lt;提成标准!E:E)),提成标准!C:C)))</f>
        <v>快递大货</v>
      </c>
      <c r="D3355" s="9">
        <f t="shared" si="163"/>
        <v>29</v>
      </c>
      <c r="E3355" s="9">
        <f>_xlfn.XLOOKUP(C3355,提成标准!C:C,提成标准!H:H,"")</f>
        <v>0.1</v>
      </c>
      <c r="F3355" s="9">
        <f t="shared" si="164"/>
        <v>2.9</v>
      </c>
      <c r="G3355" s="9">
        <f>_xlfn.XLOOKUP(I3355,过机服务商重量差!A:A,过机服务商重量差!L:L)</f>
        <v>29</v>
      </c>
      <c r="H3355" s="9" t="str">
        <f ca="1">IFERROR(LOOKUP(1,0/((B3355=名单!B:B)*(VALUE(AY3355)&gt;=名单!E:E)*(VALUE(AY3355)&lt;=名单!G:G)*(AA3355="正常走货")),名单!H:H),"否")</f>
        <v>否</v>
      </c>
      <c r="I3355" s="64" t="s">
        <v>10080</v>
      </c>
      <c r="J3355" s="64" t="s">
        <v>10082</v>
      </c>
      <c r="L3355" s="65" t="s">
        <v>17</v>
      </c>
      <c r="N3355" s="64" t="s">
        <v>18</v>
      </c>
      <c r="O3355" s="66"/>
      <c r="P3355" s="66"/>
      <c r="T3355" s="66"/>
      <c r="U3355" s="65" t="s">
        <v>86</v>
      </c>
      <c r="V3355" s="65" t="s">
        <v>14381</v>
      </c>
      <c r="W3355" s="66"/>
      <c r="Y3355" s="66"/>
      <c r="Z3355" s="66"/>
      <c r="AA3355" s="65" t="s">
        <v>14382</v>
      </c>
      <c r="AQ3355" s="64">
        <v>321.46</v>
      </c>
      <c r="AV3355" s="66"/>
      <c r="AX3355" s="66"/>
      <c r="AY3355" s="67" t="s">
        <v>17753</v>
      </c>
      <c r="BE3355" s="66"/>
    </row>
    <row r="3356" spans="1:58">
      <c r="A3356" s="9" t="str">
        <f t="shared" si="162"/>
        <v>2026-01</v>
      </c>
      <c r="B3356" s="18" t="str">
        <f>_xlfn.XLOOKUP(I3356,过机服务商重量差!A:A,过机服务商重量差!G:G)</f>
        <v>玉麒麟</v>
      </c>
      <c r="C3356" s="9" t="str">
        <f>IF(N3356="FBA","主营产品",IF(N3356="专线","专线",LOOKUP(1,0/((G3356&gt;=提成标准!D:D)*(G3356&lt;提成标准!E:E)),提成标准!C:C)))</f>
        <v>快递大货</v>
      </c>
      <c r="D3356" s="9">
        <f t="shared" si="163"/>
        <v>28</v>
      </c>
      <c r="E3356" s="9">
        <f>_xlfn.XLOOKUP(C3356,提成标准!C:C,提成标准!H:H,"")</f>
        <v>0.1</v>
      </c>
      <c r="F3356" s="9">
        <f t="shared" si="164"/>
        <v>2.8</v>
      </c>
      <c r="G3356" s="9">
        <f>_xlfn.XLOOKUP(I3356,过机服务商重量差!A:A,过机服务商重量差!L:L)</f>
        <v>28</v>
      </c>
      <c r="H3356" s="9" t="str">
        <f ca="1">IFERROR(LOOKUP(1,0/((B3356=名单!B:B)*(VALUE(AY3356)&gt;=名单!E:E)*(VALUE(AY3356)&lt;=名单!G:G)*(AA3356="正常走货")),名单!H:H),"否")</f>
        <v>否</v>
      </c>
      <c r="I3356" s="64" t="s">
        <v>10083</v>
      </c>
      <c r="J3356" s="64" t="s">
        <v>10085</v>
      </c>
      <c r="L3356" s="65" t="s">
        <v>17</v>
      </c>
      <c r="N3356" s="64" t="s">
        <v>18</v>
      </c>
      <c r="O3356" s="66"/>
      <c r="P3356" s="66"/>
      <c r="T3356" s="66"/>
      <c r="U3356" s="65" t="s">
        <v>86</v>
      </c>
      <c r="V3356" s="65" t="s">
        <v>14381</v>
      </c>
      <c r="W3356" s="66"/>
      <c r="Y3356" s="66"/>
      <c r="Z3356" s="66"/>
      <c r="AA3356" s="65" t="s">
        <v>14382</v>
      </c>
      <c r="AQ3356" s="64">
        <v>198.96</v>
      </c>
      <c r="AU3356" s="66"/>
      <c r="AV3356" s="66"/>
      <c r="AX3356" s="66"/>
      <c r="AY3356" s="67" t="s">
        <v>17754</v>
      </c>
      <c r="BE3356" s="66"/>
    </row>
    <row r="3357" spans="1:58">
      <c r="A3357" s="9" t="str">
        <f t="shared" si="162"/>
        <v>2026-01</v>
      </c>
      <c r="B3357" s="9" t="str">
        <f>_xlfn.XLOOKUP(I3357,过机服务商重量差!A:A,过机服务商重量差!G:G)</f>
        <v>玉麒麟</v>
      </c>
      <c r="C3357" s="9" t="str">
        <f>IF(N3357="FBA","主营产品",IF(N3357="专线","专线",LOOKUP(1,0/((G3357&gt;=提成标准!D:D)*(G3357&lt;提成标准!E:E)),提成标准!C:C)))</f>
        <v>快递大货</v>
      </c>
      <c r="D3357" s="9">
        <f t="shared" si="163"/>
        <v>28</v>
      </c>
      <c r="E3357" s="9">
        <f>_xlfn.XLOOKUP(C3357,提成标准!C:C,提成标准!H:H,"")</f>
        <v>0.1</v>
      </c>
      <c r="F3357" s="9">
        <f t="shared" si="164"/>
        <v>2.8</v>
      </c>
      <c r="G3357" s="9">
        <f>_xlfn.XLOOKUP(I3357,过机服务商重量差!A:A,过机服务商重量差!L:L)</f>
        <v>28</v>
      </c>
      <c r="H3357" s="9" t="str">
        <f ca="1">IFERROR(LOOKUP(1,0/((B3357=名单!B:B)*(VALUE(AY3357)&gt;=名单!E:E)*(VALUE(AY3357)&lt;=名单!G:G)*(AA3357="正常走货")),名单!H:H),"否")</f>
        <v>否</v>
      </c>
      <c r="I3357" s="64" t="s">
        <v>10086</v>
      </c>
      <c r="J3357" s="64" t="s">
        <v>10088</v>
      </c>
      <c r="L3357" s="65" t="s">
        <v>17</v>
      </c>
      <c r="N3357" s="65" t="s">
        <v>18</v>
      </c>
      <c r="O3357" s="66"/>
      <c r="P3357" s="66"/>
      <c r="T3357" s="66"/>
      <c r="U3357" s="65" t="s">
        <v>86</v>
      </c>
      <c r="V3357" s="65" t="s">
        <v>14381</v>
      </c>
      <c r="W3357" s="66"/>
      <c r="Y3357" s="66"/>
      <c r="Z3357" s="66"/>
      <c r="AA3357" s="65" t="s">
        <v>14382</v>
      </c>
      <c r="AQ3357" s="64">
        <v>198.96</v>
      </c>
      <c r="AU3357" s="66"/>
      <c r="AV3357" s="66"/>
      <c r="AW3357" s="66"/>
      <c r="AX3357" s="66"/>
      <c r="AY3357" s="67" t="s">
        <v>17755</v>
      </c>
      <c r="BE3357" s="66"/>
      <c r="BF3357" s="66"/>
    </row>
    <row r="3358" spans="1:58">
      <c r="A3358" s="9" t="str">
        <f t="shared" si="162"/>
        <v>2026-01</v>
      </c>
      <c r="B3358" s="9" t="str">
        <f>_xlfn.XLOOKUP(I3358,过机服务商重量差!A:A,过机服务商重量差!G:G)</f>
        <v>玉麒麟</v>
      </c>
      <c r="C3358" s="9" t="str">
        <f>IF(N3358="FBA","主营产品",IF(N3358="专线","专线",LOOKUP(1,0/((G3358&gt;=提成标准!D:D)*(G3358&lt;提成标准!E:E)),提成标准!C:C)))</f>
        <v>快递大货</v>
      </c>
      <c r="D3358" s="9">
        <f t="shared" si="163"/>
        <v>30</v>
      </c>
      <c r="E3358" s="9">
        <f>_xlfn.XLOOKUP(C3358,提成标准!C:C,提成标准!H:H,"")</f>
        <v>0.1</v>
      </c>
      <c r="F3358" s="9">
        <f t="shared" si="164"/>
        <v>3</v>
      </c>
      <c r="G3358" s="9">
        <f>_xlfn.XLOOKUP(I3358,过机服务商重量差!A:A,过机服务商重量差!L:L)</f>
        <v>30</v>
      </c>
      <c r="H3358" s="9" t="str">
        <f ca="1">IFERROR(LOOKUP(1,0/((B3358=名单!B:B)*(VALUE(AY3358)&gt;=名单!E:E)*(VALUE(AY3358)&lt;=名单!G:G)*(AA3358="正常走货")),名单!H:H),"否")</f>
        <v>否</v>
      </c>
      <c r="I3358" s="64" t="s">
        <v>10089</v>
      </c>
      <c r="J3358" s="64" t="s">
        <v>10091</v>
      </c>
      <c r="L3358" s="64" t="s">
        <v>17</v>
      </c>
      <c r="N3358" s="64" t="s">
        <v>18</v>
      </c>
      <c r="O3358" s="66"/>
      <c r="P3358" s="66"/>
      <c r="T3358" s="66"/>
      <c r="U3358" s="65" t="s">
        <v>86</v>
      </c>
      <c r="V3358" s="65" t="s">
        <v>14381</v>
      </c>
      <c r="W3358" s="66"/>
      <c r="Y3358" s="66"/>
      <c r="Z3358" s="66"/>
      <c r="AA3358" s="65" t="s">
        <v>14382</v>
      </c>
      <c r="AQ3358" s="64">
        <v>328.96</v>
      </c>
      <c r="AU3358" s="66"/>
      <c r="AV3358" s="66"/>
      <c r="AX3358" s="66"/>
      <c r="AY3358" s="67" t="s">
        <v>17756</v>
      </c>
      <c r="BE3358" s="66"/>
    </row>
    <row r="3359" spans="1:58">
      <c r="A3359" s="9" t="str">
        <f t="shared" si="162"/>
        <v>2026-01</v>
      </c>
      <c r="B3359" s="9" t="str">
        <f>_xlfn.XLOOKUP(I3359,过机服务商重量差!A:A,过机服务商重量差!G:G)</f>
        <v>玉麒麟</v>
      </c>
      <c r="C3359" s="9" t="str">
        <f>IF(N3359="FBA","主营产品",IF(N3359="专线","专线",LOOKUP(1,0/((G3359&gt;=提成标准!D:D)*(G3359&lt;提成标准!E:E)),提成标准!C:C)))</f>
        <v>快递大货</v>
      </c>
      <c r="D3359" s="9">
        <f t="shared" si="163"/>
        <v>28</v>
      </c>
      <c r="E3359" s="9">
        <f>_xlfn.XLOOKUP(C3359,提成标准!C:C,提成标准!H:H,"")</f>
        <v>0.1</v>
      </c>
      <c r="F3359" s="9">
        <f t="shared" si="164"/>
        <v>2.8</v>
      </c>
      <c r="G3359" s="9">
        <f>_xlfn.XLOOKUP(I3359,过机服务商重量差!A:A,过机服务商重量差!L:L)</f>
        <v>28</v>
      </c>
      <c r="H3359" s="9" t="str">
        <f ca="1">IFERROR(LOOKUP(1,0/((B3359=名单!B:B)*(VALUE(AY3359)&gt;=名单!E:E)*(VALUE(AY3359)&lt;=名单!G:G)*(AA3359="正常走货")),名单!H:H),"否")</f>
        <v>否</v>
      </c>
      <c r="I3359" s="64" t="s">
        <v>10092</v>
      </c>
      <c r="J3359" s="64" t="s">
        <v>10094</v>
      </c>
      <c r="L3359" s="65" t="s">
        <v>17</v>
      </c>
      <c r="N3359" s="64" t="s">
        <v>18</v>
      </c>
      <c r="O3359" s="66"/>
      <c r="P3359" s="66"/>
      <c r="T3359" s="66"/>
      <c r="U3359" s="65" t="s">
        <v>86</v>
      </c>
      <c r="V3359" s="65" t="s">
        <v>14381</v>
      </c>
      <c r="W3359" s="66"/>
      <c r="Y3359" s="66"/>
      <c r="Z3359" s="66"/>
      <c r="AA3359" s="65" t="s">
        <v>14382</v>
      </c>
      <c r="AQ3359" s="64">
        <v>198.96</v>
      </c>
      <c r="AU3359" s="66"/>
      <c r="AV3359" s="66"/>
      <c r="AX3359" s="66"/>
      <c r="AY3359" s="67" t="s">
        <v>17757</v>
      </c>
      <c r="BC3359" s="66"/>
      <c r="BE3359" s="66"/>
    </row>
    <row r="3360" spans="1:58">
      <c r="A3360" s="9" t="str">
        <f t="shared" si="162"/>
        <v>2026-01</v>
      </c>
      <c r="B3360" s="9" t="str">
        <f>_xlfn.XLOOKUP(I3360,过机服务商重量差!A:A,过机服务商重量差!G:G)</f>
        <v>玉麒麟</v>
      </c>
      <c r="C3360" s="9" t="str">
        <f>IF(N3360="FBA","主营产品",IF(N3360="专线","专线",LOOKUP(1,0/((G3360&gt;=提成标准!D:D)*(G3360&lt;提成标准!E:E)),提成标准!C:C)))</f>
        <v>快递大货</v>
      </c>
      <c r="D3360" s="9">
        <f t="shared" si="163"/>
        <v>27</v>
      </c>
      <c r="E3360" s="9">
        <f>_xlfn.XLOOKUP(C3360,提成标准!C:C,提成标准!H:H,"")</f>
        <v>0.1</v>
      </c>
      <c r="F3360" s="9">
        <f t="shared" si="164"/>
        <v>2.7</v>
      </c>
      <c r="G3360" s="9">
        <f>_xlfn.XLOOKUP(I3360,过机服务商重量差!A:A,过机服务商重量差!L:L)</f>
        <v>27</v>
      </c>
      <c r="H3360" s="9" t="str">
        <f ca="1">IFERROR(LOOKUP(1,0/((B3360=名单!B:B)*(VALUE(AY3360)&gt;=名单!E:E)*(VALUE(AY3360)&lt;=名单!G:G)*(AA3360="正常走货")),名单!H:H),"否")</f>
        <v>否</v>
      </c>
      <c r="I3360" s="64" t="s">
        <v>10095</v>
      </c>
      <c r="J3360" s="64" t="s">
        <v>10097</v>
      </c>
      <c r="L3360" s="65" t="s">
        <v>17</v>
      </c>
      <c r="N3360" s="64" t="s">
        <v>18</v>
      </c>
      <c r="O3360" s="66"/>
      <c r="P3360" s="66"/>
      <c r="T3360" s="66"/>
      <c r="U3360" s="65" t="s">
        <v>86</v>
      </c>
      <c r="V3360" s="65" t="s">
        <v>14381</v>
      </c>
      <c r="W3360" s="66"/>
      <c r="Y3360" s="66"/>
      <c r="Z3360" s="66"/>
      <c r="AA3360" s="65" t="s">
        <v>14382</v>
      </c>
      <c r="AQ3360" s="64">
        <v>191.46</v>
      </c>
      <c r="AU3360" s="66"/>
      <c r="AV3360" s="66"/>
      <c r="AW3360" s="66"/>
      <c r="AX3360" s="66"/>
      <c r="AY3360" s="67" t="s">
        <v>17758</v>
      </c>
      <c r="BC3360" s="66"/>
      <c r="BE3360" s="66"/>
    </row>
    <row r="3361" spans="1:57">
      <c r="A3361" s="9" t="str">
        <f t="shared" si="162"/>
        <v>2026-01</v>
      </c>
      <c r="B3361" s="9" t="str">
        <f>_xlfn.XLOOKUP(I3361,过机服务商重量差!A:A,过机服务商重量差!G:G)</f>
        <v>玉麒麟</v>
      </c>
      <c r="C3361" s="9" t="str">
        <f>IF(N3361="FBA","主营产品",IF(N3361="专线","专线",LOOKUP(1,0/((G3361&gt;=提成标准!D:D)*(G3361&lt;提成标准!E:E)),提成标准!C:C)))</f>
        <v>快递大货</v>
      </c>
      <c r="D3361" s="9">
        <f t="shared" si="163"/>
        <v>27</v>
      </c>
      <c r="E3361" s="9">
        <f>_xlfn.XLOOKUP(C3361,提成标准!C:C,提成标准!H:H,"")</f>
        <v>0.1</v>
      </c>
      <c r="F3361" s="9">
        <f t="shared" si="164"/>
        <v>2.7</v>
      </c>
      <c r="G3361" s="9">
        <f>_xlfn.XLOOKUP(I3361,过机服务商重量差!A:A,过机服务商重量差!L:L)</f>
        <v>27</v>
      </c>
      <c r="H3361" s="9" t="str">
        <f ca="1">IFERROR(LOOKUP(1,0/((B3361=名单!B:B)*(VALUE(AY3361)&gt;=名单!E:E)*(VALUE(AY3361)&lt;=名单!G:G)*(AA3361="正常走货")),名单!H:H),"否")</f>
        <v>否</v>
      </c>
      <c r="I3361" s="64" t="s">
        <v>10098</v>
      </c>
      <c r="J3361" s="64" t="s">
        <v>10100</v>
      </c>
      <c r="L3361" s="65" t="s">
        <v>17</v>
      </c>
      <c r="N3361" s="64" t="s">
        <v>18</v>
      </c>
      <c r="O3361" s="66"/>
      <c r="P3361" s="66"/>
      <c r="T3361" s="66"/>
      <c r="U3361" s="65" t="s">
        <v>86</v>
      </c>
      <c r="V3361" s="65" t="s">
        <v>14381</v>
      </c>
      <c r="W3361" s="66"/>
      <c r="Y3361" s="66"/>
      <c r="Z3361" s="66"/>
      <c r="AA3361" s="65" t="s">
        <v>14382</v>
      </c>
      <c r="AQ3361" s="64">
        <v>191.46</v>
      </c>
      <c r="AU3361" s="66"/>
      <c r="AV3361" s="66"/>
      <c r="AW3361" s="66"/>
      <c r="AX3361" s="66"/>
      <c r="AY3361" s="67" t="s">
        <v>17759</v>
      </c>
      <c r="BC3361" s="66"/>
      <c r="BE3361" s="66"/>
    </row>
    <row r="3362" spans="1:57">
      <c r="A3362" s="9" t="str">
        <f t="shared" si="162"/>
        <v>2026-01</v>
      </c>
      <c r="B3362" s="9" t="str">
        <f>_xlfn.XLOOKUP(I3362,过机服务商重量差!A:A,过机服务商重量差!G:G)</f>
        <v>玉麒麟</v>
      </c>
      <c r="C3362" s="9" t="str">
        <f>IF(N3362="FBA","主营产品",IF(N3362="专线","专线",LOOKUP(1,0/((G3362&gt;=提成标准!D:D)*(G3362&lt;提成标准!E:E)),提成标准!C:C)))</f>
        <v>快递大货</v>
      </c>
      <c r="D3362" s="9">
        <f t="shared" si="163"/>
        <v>28</v>
      </c>
      <c r="E3362" s="9">
        <f>_xlfn.XLOOKUP(C3362,提成标准!C:C,提成标准!H:H,"")</f>
        <v>0.1</v>
      </c>
      <c r="F3362" s="9">
        <f t="shared" si="164"/>
        <v>2.8</v>
      </c>
      <c r="G3362" s="9">
        <f>_xlfn.XLOOKUP(I3362,过机服务商重量差!A:A,过机服务商重量差!L:L)</f>
        <v>28</v>
      </c>
      <c r="H3362" s="9" t="str">
        <f ca="1">IFERROR(LOOKUP(1,0/((B3362=名单!B:B)*(VALUE(AY3362)&gt;=名单!E:E)*(VALUE(AY3362)&lt;=名单!G:G)*(AA3362="正常走货")),名单!H:H),"否")</f>
        <v>否</v>
      </c>
      <c r="I3362" s="64" t="s">
        <v>10101</v>
      </c>
      <c r="J3362" s="64" t="s">
        <v>10103</v>
      </c>
      <c r="L3362" s="65" t="s">
        <v>17</v>
      </c>
      <c r="N3362" s="64" t="s">
        <v>18</v>
      </c>
      <c r="O3362" s="66"/>
      <c r="P3362" s="66"/>
      <c r="T3362" s="66"/>
      <c r="U3362" s="65" t="s">
        <v>86</v>
      </c>
      <c r="V3362" s="65" t="s">
        <v>14381</v>
      </c>
      <c r="W3362" s="66"/>
      <c r="Y3362" s="66"/>
      <c r="Z3362" s="66"/>
      <c r="AA3362" s="65" t="s">
        <v>14382</v>
      </c>
      <c r="AQ3362" s="64">
        <v>198.96</v>
      </c>
      <c r="AU3362" s="66"/>
      <c r="AV3362" s="66"/>
      <c r="AW3362" s="66"/>
      <c r="AX3362" s="66"/>
      <c r="AY3362" s="67" t="s">
        <v>17760</v>
      </c>
    </row>
    <row r="3363" spans="1:57">
      <c r="A3363" s="9" t="str">
        <f t="shared" si="162"/>
        <v>2026-01</v>
      </c>
      <c r="B3363" s="9" t="str">
        <f>_xlfn.XLOOKUP(I3363,过机服务商重量差!A:A,过机服务商重量差!G:G)</f>
        <v>玉麒麟</v>
      </c>
      <c r="C3363" s="9" t="str">
        <f>IF(N3363="FBA","主营产品",IF(N3363="专线","专线",LOOKUP(1,0/((G3363&gt;=提成标准!D:D)*(G3363&lt;提成标准!E:E)),提成标准!C:C)))</f>
        <v>快递大货</v>
      </c>
      <c r="D3363" s="9">
        <f t="shared" si="163"/>
        <v>27</v>
      </c>
      <c r="E3363" s="9">
        <f>_xlfn.XLOOKUP(C3363,提成标准!C:C,提成标准!H:H,"")</f>
        <v>0.1</v>
      </c>
      <c r="F3363" s="9">
        <f t="shared" si="164"/>
        <v>2.7</v>
      </c>
      <c r="G3363" s="9">
        <f>_xlfn.XLOOKUP(I3363,过机服务商重量差!A:A,过机服务商重量差!L:L)</f>
        <v>27</v>
      </c>
      <c r="H3363" s="9" t="str">
        <f ca="1">IFERROR(LOOKUP(1,0/((B3363=名单!B:B)*(VALUE(AY3363)&gt;=名单!E:E)*(VALUE(AY3363)&lt;=名单!G:G)*(AA3363="正常走货")),名单!H:H),"否")</f>
        <v>否</v>
      </c>
      <c r="I3363" s="64" t="s">
        <v>10104</v>
      </c>
      <c r="J3363" s="64" t="s">
        <v>10106</v>
      </c>
      <c r="L3363" s="65" t="s">
        <v>17</v>
      </c>
      <c r="N3363" s="64" t="s">
        <v>18</v>
      </c>
      <c r="O3363" s="66"/>
      <c r="P3363" s="66"/>
      <c r="T3363" s="66"/>
      <c r="U3363" s="65" t="s">
        <v>86</v>
      </c>
      <c r="V3363" s="65" t="s">
        <v>14381</v>
      </c>
      <c r="W3363" s="66"/>
      <c r="Y3363" s="66"/>
      <c r="Z3363" s="66"/>
      <c r="AA3363" s="65" t="s">
        <v>14382</v>
      </c>
      <c r="AQ3363" s="64">
        <v>191.46</v>
      </c>
      <c r="AV3363" s="66"/>
      <c r="AX3363" s="66"/>
      <c r="AY3363" s="67" t="s">
        <v>17761</v>
      </c>
      <c r="BE3363" s="66"/>
    </row>
    <row r="3364" spans="1:57">
      <c r="A3364" s="9" t="str">
        <f t="shared" si="162"/>
        <v>2026-01</v>
      </c>
      <c r="B3364" s="9" t="str">
        <f>_xlfn.XLOOKUP(I3364,过机服务商重量差!A:A,过机服务商重量差!G:G)</f>
        <v>玉麒麟</v>
      </c>
      <c r="C3364" s="9" t="str">
        <f>IF(N3364="FBA","主营产品",IF(N3364="专线","专线",LOOKUP(1,0/((G3364&gt;=提成标准!D:D)*(G3364&lt;提成标准!E:E)),提成标准!C:C)))</f>
        <v>快递大货</v>
      </c>
      <c r="D3364" s="9">
        <f t="shared" si="163"/>
        <v>29</v>
      </c>
      <c r="E3364" s="9">
        <f>_xlfn.XLOOKUP(C3364,提成标准!C:C,提成标准!H:H,"")</f>
        <v>0.1</v>
      </c>
      <c r="F3364" s="9">
        <f t="shared" si="164"/>
        <v>2.9</v>
      </c>
      <c r="G3364" s="9">
        <f>_xlfn.XLOOKUP(I3364,过机服务商重量差!A:A,过机服务商重量差!L:L)</f>
        <v>29</v>
      </c>
      <c r="H3364" s="9" t="str">
        <f ca="1">IFERROR(LOOKUP(1,0/((B3364=名单!B:B)*(VALUE(AY3364)&gt;=名单!E:E)*(VALUE(AY3364)&lt;=名单!G:G)*(AA3364="正常走货")),名单!H:H),"否")</f>
        <v>否</v>
      </c>
      <c r="I3364" s="64" t="s">
        <v>10107</v>
      </c>
      <c r="J3364" s="64" t="s">
        <v>10109</v>
      </c>
      <c r="L3364" s="65" t="s">
        <v>17</v>
      </c>
      <c r="N3364" s="64" t="s">
        <v>18</v>
      </c>
      <c r="O3364" s="66"/>
      <c r="P3364" s="66"/>
      <c r="T3364" s="66"/>
      <c r="U3364" s="65" t="s">
        <v>86</v>
      </c>
      <c r="V3364" s="65" t="s">
        <v>14381</v>
      </c>
      <c r="W3364" s="66"/>
      <c r="Y3364" s="66"/>
      <c r="Z3364" s="66"/>
      <c r="AA3364" s="65" t="s">
        <v>14382</v>
      </c>
      <c r="AQ3364" s="64">
        <v>206.46</v>
      </c>
      <c r="AV3364" s="66"/>
      <c r="AX3364" s="66"/>
      <c r="AY3364" s="67" t="s">
        <v>17762</v>
      </c>
      <c r="BE3364" s="66"/>
    </row>
    <row r="3365" spans="1:57">
      <c r="A3365" s="9" t="str">
        <f t="shared" si="162"/>
        <v>2026-01</v>
      </c>
      <c r="B3365" s="9" t="str">
        <f>_xlfn.XLOOKUP(I3365,过机服务商重量差!A:A,过机服务商重量差!G:G)</f>
        <v>玉麒麟</v>
      </c>
      <c r="C3365" s="9" t="str">
        <f>IF(N3365="FBA","主营产品",IF(N3365="专线","专线",LOOKUP(1,0/((G3365&gt;=提成标准!D:D)*(G3365&lt;提成标准!E:E)),提成标准!C:C)))</f>
        <v>快递大货</v>
      </c>
      <c r="D3365" s="9">
        <f t="shared" si="163"/>
        <v>21.5</v>
      </c>
      <c r="E3365" s="9">
        <f>_xlfn.XLOOKUP(C3365,提成标准!C:C,提成标准!H:H,"")</f>
        <v>0.1</v>
      </c>
      <c r="F3365" s="9">
        <f t="shared" si="164"/>
        <v>2.15</v>
      </c>
      <c r="G3365" s="9">
        <f>_xlfn.XLOOKUP(I3365,过机服务商重量差!A:A,过机服务商重量差!L:L)</f>
        <v>21.5</v>
      </c>
      <c r="H3365" s="9" t="str">
        <f ca="1">IFERROR(LOOKUP(1,0/((B3365=名单!B:B)*(VALUE(AY3365)&gt;=名单!E:E)*(VALUE(AY3365)&lt;=名单!G:G)*(AA3365="正常走货")),名单!H:H),"否")</f>
        <v>否</v>
      </c>
      <c r="I3365" s="64" t="s">
        <v>10110</v>
      </c>
      <c r="J3365" s="64" t="s">
        <v>10112</v>
      </c>
      <c r="L3365" s="65" t="s">
        <v>1080</v>
      </c>
      <c r="N3365" s="64" t="s">
        <v>18</v>
      </c>
      <c r="O3365" s="66"/>
      <c r="P3365" s="66"/>
      <c r="T3365" s="66"/>
      <c r="U3365" s="65" t="s">
        <v>2376</v>
      </c>
      <c r="V3365" s="65" t="s">
        <v>14581</v>
      </c>
      <c r="W3365" s="66"/>
      <c r="Y3365" s="66"/>
      <c r="Z3365" s="66"/>
      <c r="AA3365" s="65" t="s">
        <v>14382</v>
      </c>
      <c r="AQ3365" s="64">
        <v>262.6</v>
      </c>
      <c r="AU3365" s="66"/>
      <c r="AV3365" s="66"/>
      <c r="AX3365" s="66"/>
      <c r="AY3365" s="67" t="s">
        <v>17763</v>
      </c>
      <c r="BE3365" s="66"/>
    </row>
    <row r="3366" spans="1:57">
      <c r="A3366" s="9" t="str">
        <f t="shared" si="162"/>
        <v>2026-01</v>
      </c>
      <c r="B3366" s="9" t="str">
        <f>_xlfn.XLOOKUP(I3366,过机服务商重量差!A:A,过机服务商重量差!G:G)</f>
        <v>无崖子</v>
      </c>
      <c r="C3366" s="9" t="str">
        <f>IF(N3366="FBA","主营产品",IF(N3366="专线","专线",LOOKUP(1,0/((G3366&gt;=提成标准!D:D)*(G3366&lt;提成标准!E:E)),提成标准!C:C)))</f>
        <v>快递小货</v>
      </c>
      <c r="D3366" s="9">
        <f t="shared" si="163"/>
        <v>1</v>
      </c>
      <c r="E3366" s="9">
        <f>_xlfn.XLOOKUP(C3366,提成标准!C:C,提成标准!H:H,"")</f>
        <v>2</v>
      </c>
      <c r="F3366" s="9">
        <f t="shared" si="164"/>
        <v>2</v>
      </c>
      <c r="G3366" s="9">
        <f>_xlfn.XLOOKUP(I3366,过机服务商重量差!A:A,过机服务商重量差!L:L)</f>
        <v>12</v>
      </c>
      <c r="H3366" s="9" t="str">
        <f ca="1">IFERROR(LOOKUP(1,0/((B3366=名单!B:B)*(VALUE(AY3366)&gt;=名单!E:E)*(VALUE(AY3366)&lt;=名单!G:G)*(AA3366="正常走货")),名单!H:H),"否")</f>
        <v>是</v>
      </c>
      <c r="I3366" s="64" t="s">
        <v>10113</v>
      </c>
      <c r="J3366" s="64" t="s">
        <v>10115</v>
      </c>
      <c r="L3366" s="65" t="s">
        <v>1025</v>
      </c>
      <c r="N3366" s="64" t="s">
        <v>18</v>
      </c>
      <c r="O3366" s="66"/>
      <c r="P3366" s="66"/>
      <c r="T3366" s="66"/>
      <c r="U3366" s="65" t="s">
        <v>1269</v>
      </c>
      <c r="V3366" s="64" t="s">
        <v>14389</v>
      </c>
      <c r="W3366" s="66"/>
      <c r="Y3366" s="66"/>
      <c r="Z3366" s="66"/>
      <c r="AA3366" s="65" t="s">
        <v>14382</v>
      </c>
      <c r="AQ3366" s="64">
        <v>186</v>
      </c>
      <c r="AU3366" s="66"/>
      <c r="AV3366" s="66"/>
      <c r="AW3366" s="66"/>
      <c r="AX3366" s="66"/>
      <c r="AY3366" s="67" t="s">
        <v>17764</v>
      </c>
      <c r="BE3366" s="66"/>
    </row>
    <row r="3367" spans="1:57">
      <c r="A3367" s="9" t="str">
        <f t="shared" si="162"/>
        <v>2026-01</v>
      </c>
      <c r="B3367" s="9" t="str">
        <f>_xlfn.XLOOKUP(I3367,过机服务商重量差!A:A,过机服务商重量差!G:G)</f>
        <v>玉麒麟</v>
      </c>
      <c r="C3367" s="9" t="str">
        <f>IF(N3367="FBA","主营产品",IF(N3367="专线","专线",LOOKUP(1,0/((G3367&gt;=提成标准!D:D)*(G3367&lt;提成标准!E:E)),提成标准!C:C)))</f>
        <v>快递大货</v>
      </c>
      <c r="D3367" s="9">
        <f t="shared" si="163"/>
        <v>28</v>
      </c>
      <c r="E3367" s="9">
        <f>_xlfn.XLOOKUP(C3367,提成标准!C:C,提成标准!H:H,"")</f>
        <v>0.1</v>
      </c>
      <c r="F3367" s="9">
        <f t="shared" si="164"/>
        <v>2.8</v>
      </c>
      <c r="G3367" s="9">
        <f>_xlfn.XLOOKUP(I3367,过机服务商重量差!A:A,过机服务商重量差!L:L)</f>
        <v>28</v>
      </c>
      <c r="H3367" s="9" t="str">
        <f ca="1">IFERROR(LOOKUP(1,0/((B3367=名单!B:B)*(VALUE(AY3367)&gt;=名单!E:E)*(VALUE(AY3367)&lt;=名单!G:G)*(AA3367="正常走货")),名单!H:H),"否")</f>
        <v>否</v>
      </c>
      <c r="I3367" s="64" t="s">
        <v>10116</v>
      </c>
      <c r="J3367" s="64" t="s">
        <v>10118</v>
      </c>
      <c r="L3367" s="65" t="s">
        <v>17</v>
      </c>
      <c r="N3367" s="64" t="s">
        <v>18</v>
      </c>
      <c r="O3367" s="66"/>
      <c r="P3367" s="66"/>
      <c r="T3367" s="66"/>
      <c r="U3367" s="65" t="s">
        <v>86</v>
      </c>
      <c r="V3367" s="65" t="s">
        <v>14381</v>
      </c>
      <c r="W3367" s="66"/>
      <c r="Y3367" s="66"/>
      <c r="Z3367" s="66"/>
      <c r="AA3367" s="65" t="s">
        <v>14382</v>
      </c>
      <c r="AQ3367" s="64">
        <v>198.96</v>
      </c>
      <c r="AU3367" s="66"/>
      <c r="AV3367" s="66"/>
      <c r="AW3367" s="66"/>
      <c r="AX3367" s="66"/>
      <c r="AY3367" s="67" t="s">
        <v>17765</v>
      </c>
      <c r="BE3367" s="66"/>
    </row>
    <row r="3368" spans="1:57">
      <c r="A3368" s="9" t="str">
        <f t="shared" si="162"/>
        <v>2026-01</v>
      </c>
      <c r="B3368" s="9" t="str">
        <f>_xlfn.XLOOKUP(I3368,过机服务商重量差!A:A,过机服务商重量差!G:G)</f>
        <v>风清扬</v>
      </c>
      <c r="C3368" s="9" t="str">
        <f>IF(N3368="FBA","主营产品",IF(N3368="专线","专线",LOOKUP(1,0/((G3368&gt;=提成标准!D:D)*(G3368&lt;提成标准!E:E)),提成标准!C:C)))</f>
        <v>快递大货</v>
      </c>
      <c r="D3368" s="9">
        <f t="shared" si="163"/>
        <v>253</v>
      </c>
      <c r="E3368" s="9">
        <f>_xlfn.XLOOKUP(C3368,提成标准!C:C,提成标准!H:H,"")</f>
        <v>0.1</v>
      </c>
      <c r="F3368" s="9">
        <f t="shared" si="164"/>
        <v>25.3</v>
      </c>
      <c r="G3368" s="9">
        <f>_xlfn.XLOOKUP(I3368,过机服务商重量差!A:A,过机服务商重量差!L:L)</f>
        <v>253</v>
      </c>
      <c r="H3368" s="9" t="str">
        <f ca="1">IFERROR(LOOKUP(1,0/((B3368=名单!B:B)*(VALUE(AY3368)&gt;=名单!E:E)*(VALUE(AY3368)&lt;=名单!G:G)*(AA3368="正常走货")),名单!H:H),"否")</f>
        <v>否</v>
      </c>
      <c r="I3368" s="64" t="s">
        <v>10119</v>
      </c>
      <c r="J3368" s="64" t="s">
        <v>10121</v>
      </c>
      <c r="L3368" s="65" t="s">
        <v>967</v>
      </c>
      <c r="N3368" s="64" t="s">
        <v>18</v>
      </c>
      <c r="O3368" s="66"/>
      <c r="P3368" s="66"/>
      <c r="T3368" s="66"/>
      <c r="U3368" s="65" t="s">
        <v>203</v>
      </c>
      <c r="V3368" s="65" t="s">
        <v>14381</v>
      </c>
      <c r="W3368" s="66"/>
      <c r="Y3368" s="66"/>
      <c r="Z3368" s="66"/>
      <c r="AA3368" s="65" t="s">
        <v>14382</v>
      </c>
      <c r="AQ3368" s="64">
        <v>406</v>
      </c>
      <c r="AU3368" s="66"/>
      <c r="AV3368" s="66"/>
      <c r="AW3368" s="66"/>
      <c r="AX3368" s="66"/>
      <c r="AY3368" s="67" t="s">
        <v>17766</v>
      </c>
      <c r="BE3368" s="66"/>
    </row>
    <row r="3369" spans="1:57">
      <c r="A3369" s="9" t="str">
        <f t="shared" si="162"/>
        <v>2026-01</v>
      </c>
      <c r="B3369" s="18" t="str">
        <f>_xlfn.XLOOKUP(I3369,过机服务商重量差!A:A,过机服务商重量差!G:G)</f>
        <v>玉麒麟</v>
      </c>
      <c r="C3369" s="9" t="str">
        <f>IF(N3369="FBA","主营产品",IF(N3369="专线","专线",LOOKUP(1,0/((G3369&gt;=提成标准!D:D)*(G3369&lt;提成标准!E:E)),提成标准!C:C)))</f>
        <v>快递小货</v>
      </c>
      <c r="D3369" s="9">
        <f t="shared" si="163"/>
        <v>1</v>
      </c>
      <c r="E3369" s="9">
        <f>_xlfn.XLOOKUP(C3369,提成标准!C:C,提成标准!H:H,"")</f>
        <v>2</v>
      </c>
      <c r="F3369" s="9">
        <f t="shared" si="164"/>
        <v>2</v>
      </c>
      <c r="G3369" s="9">
        <f>_xlfn.XLOOKUP(I3369,过机服务商重量差!A:A,过机服务商重量差!L:L)</f>
        <v>14.5</v>
      </c>
      <c r="H3369" s="9" t="str">
        <f ca="1">IFERROR(LOOKUP(1,0/((B3369=名单!B:B)*(VALUE(AY3369)&gt;=名单!E:E)*(VALUE(AY3369)&lt;=名单!G:G)*(AA3369="正常走货")),名单!H:H),"否")</f>
        <v>否</v>
      </c>
      <c r="I3369" s="64" t="s">
        <v>10122</v>
      </c>
      <c r="J3369" s="64" t="s">
        <v>10124</v>
      </c>
      <c r="L3369" s="65" t="s">
        <v>17</v>
      </c>
      <c r="N3369" s="64" t="s">
        <v>18</v>
      </c>
      <c r="O3369" s="66"/>
      <c r="P3369" s="66"/>
      <c r="T3369" s="66"/>
      <c r="U3369" s="65" t="s">
        <v>558</v>
      </c>
      <c r="V3369" s="65" t="s">
        <v>14413</v>
      </c>
      <c r="W3369" s="66"/>
      <c r="Y3369" s="66"/>
      <c r="Z3369" s="66"/>
      <c r="AA3369" s="65" t="s">
        <v>14382</v>
      </c>
      <c r="AQ3369" s="64">
        <v>324.03</v>
      </c>
      <c r="AV3369" s="66"/>
      <c r="AX3369" s="66"/>
      <c r="AY3369" s="67" t="s">
        <v>17767</v>
      </c>
      <c r="BE3369" s="66"/>
    </row>
    <row r="3370" spans="1:57">
      <c r="A3370" s="9" t="str">
        <f t="shared" si="162"/>
        <v>2026-01</v>
      </c>
      <c r="B3370" s="18" t="str">
        <f>_xlfn.XLOOKUP(I3370,过机服务商重量差!A:A,过机服务商重量差!G:G)</f>
        <v>帅时莹</v>
      </c>
      <c r="C3370" s="9" t="str">
        <f>IF(N3370="FBA","主营产品",IF(N3370="专线","专线",LOOKUP(1,0/((G3370&gt;=提成标准!D:D)*(G3370&lt;提成标准!E:E)),提成标准!C:C)))</f>
        <v>快递大货</v>
      </c>
      <c r="D3370" s="9">
        <f t="shared" si="163"/>
        <v>21</v>
      </c>
      <c r="E3370" s="9">
        <f>_xlfn.XLOOKUP(C3370,提成标准!C:C,提成标准!H:H,"")</f>
        <v>0.1</v>
      </c>
      <c r="F3370" s="9">
        <f t="shared" si="164"/>
        <v>2.1</v>
      </c>
      <c r="G3370" s="9">
        <f>_xlfn.XLOOKUP(I3370,过机服务商重量差!A:A,过机服务商重量差!L:L)</f>
        <v>21</v>
      </c>
      <c r="H3370" s="9" t="str">
        <f ca="1">IFERROR(LOOKUP(1,0/((B3370=名单!B:B)*(VALUE(AY3370)&gt;=名单!E:E)*(VALUE(AY3370)&lt;=名单!G:G)*(AA3370="正常走货")),名单!H:H),"否")</f>
        <v>否</v>
      </c>
      <c r="I3370" s="64" t="s">
        <v>10125</v>
      </c>
      <c r="J3370" s="64" t="s">
        <v>10127</v>
      </c>
      <c r="L3370" s="65" t="s">
        <v>1452</v>
      </c>
      <c r="N3370" s="64" t="s">
        <v>18</v>
      </c>
      <c r="O3370" s="66"/>
      <c r="P3370" s="66"/>
      <c r="T3370" s="66"/>
      <c r="U3370" s="65" t="s">
        <v>558</v>
      </c>
      <c r="V3370" s="65" t="s">
        <v>14413</v>
      </c>
      <c r="W3370" s="66"/>
      <c r="Y3370" s="66"/>
      <c r="Z3370" s="66"/>
      <c r="AA3370" s="65" t="s">
        <v>14382</v>
      </c>
      <c r="AQ3370" s="64">
        <v>-45</v>
      </c>
      <c r="AV3370" s="66"/>
      <c r="AX3370" s="66"/>
      <c r="AY3370" s="67" t="s">
        <v>17768</v>
      </c>
      <c r="BE3370" s="66"/>
    </row>
    <row r="3371" spans="1:57">
      <c r="A3371" s="9" t="str">
        <f t="shared" si="162"/>
        <v>2026-01</v>
      </c>
      <c r="B3371" s="18" t="str">
        <f>_xlfn.XLOOKUP(I3371,过机服务商重量差!A:A,过机服务商重量差!G:G)</f>
        <v>玉麒麟</v>
      </c>
      <c r="C3371" s="9" t="str">
        <f>IF(N3371="FBA","主营产品",IF(N3371="专线","专线",LOOKUP(1,0/((G3371&gt;=提成标准!D:D)*(G3371&lt;提成标准!E:E)),提成标准!C:C)))</f>
        <v>快递大货</v>
      </c>
      <c r="D3371" s="9">
        <f t="shared" si="163"/>
        <v>36</v>
      </c>
      <c r="E3371" s="9">
        <f>_xlfn.XLOOKUP(C3371,提成标准!C:C,提成标准!H:H,"")</f>
        <v>0.1</v>
      </c>
      <c r="F3371" s="9">
        <f t="shared" si="164"/>
        <v>3.6</v>
      </c>
      <c r="G3371" s="9">
        <f>_xlfn.XLOOKUP(I3371,过机服务商重量差!A:A,过机服务商重量差!L:L)</f>
        <v>36</v>
      </c>
      <c r="H3371" s="9" t="str">
        <f ca="1">IFERROR(LOOKUP(1,0/((B3371=名单!B:B)*(VALUE(AY3371)&gt;=名单!E:E)*(VALUE(AY3371)&lt;=名单!G:G)*(AA3371="正常走货")),名单!H:H),"否")</f>
        <v>否</v>
      </c>
      <c r="I3371" s="64" t="s">
        <v>10128</v>
      </c>
      <c r="J3371" s="64" t="s">
        <v>10130</v>
      </c>
      <c r="L3371" s="65" t="s">
        <v>1080</v>
      </c>
      <c r="N3371" s="64" t="s">
        <v>18</v>
      </c>
      <c r="O3371" s="66"/>
      <c r="P3371" s="66"/>
      <c r="T3371" s="66"/>
      <c r="U3371" s="65" t="s">
        <v>10131</v>
      </c>
      <c r="V3371" s="64" t="s">
        <v>14581</v>
      </c>
      <c r="W3371" s="66"/>
      <c r="Y3371" s="66"/>
      <c r="Z3371" s="66"/>
      <c r="AA3371" s="65" t="s">
        <v>14382</v>
      </c>
      <c r="AQ3371" s="64">
        <v>161.6</v>
      </c>
      <c r="AU3371" s="66"/>
      <c r="AV3371" s="66"/>
      <c r="AW3371" s="66"/>
      <c r="AX3371" s="66"/>
      <c r="AY3371" s="67" t="s">
        <v>17769</v>
      </c>
      <c r="BE3371" s="66"/>
    </row>
    <row r="3372" spans="1:57">
      <c r="A3372" s="9" t="str">
        <f t="shared" si="162"/>
        <v>2026-01</v>
      </c>
      <c r="B3372" s="18" t="str">
        <f>_xlfn.XLOOKUP(I3372,过机服务商重量差!A:A,过机服务商重量差!G:G)</f>
        <v>帅时莹</v>
      </c>
      <c r="C3372" s="9" t="str">
        <f>IF(N3372="FBA","主营产品",IF(N3372="专线","专线",LOOKUP(1,0/((G3372&gt;=提成标准!D:D)*(G3372&lt;提成标准!E:E)),提成标准!C:C)))</f>
        <v>快递大货</v>
      </c>
      <c r="D3372" s="9">
        <f t="shared" si="163"/>
        <v>148</v>
      </c>
      <c r="E3372" s="9">
        <f>_xlfn.XLOOKUP(C3372,提成标准!C:C,提成标准!H:H,"")</f>
        <v>0.1</v>
      </c>
      <c r="F3372" s="9">
        <f t="shared" si="164"/>
        <v>14.8</v>
      </c>
      <c r="G3372" s="9">
        <f>_xlfn.XLOOKUP(I3372,过机服务商重量差!A:A,过机服务商重量差!L:L)</f>
        <v>148</v>
      </c>
      <c r="H3372" s="9" t="str">
        <f ca="1">IFERROR(LOOKUP(1,0/((B3372=名单!B:B)*(VALUE(AY3372)&gt;=名单!E:E)*(VALUE(AY3372)&lt;=名单!G:G)*(AA3372="正常走货")),名单!H:H),"否")</f>
        <v>否</v>
      </c>
      <c r="I3372" s="64" t="s">
        <v>10132</v>
      </c>
      <c r="J3372" s="64" t="s">
        <v>10134</v>
      </c>
      <c r="L3372" s="65" t="s">
        <v>938</v>
      </c>
      <c r="N3372" s="64" t="s">
        <v>18</v>
      </c>
      <c r="O3372" s="66"/>
      <c r="P3372" s="66"/>
      <c r="T3372" s="66"/>
      <c r="U3372" s="65" t="s">
        <v>191</v>
      </c>
      <c r="V3372" s="64" t="s">
        <v>14413</v>
      </c>
      <c r="W3372" s="66"/>
      <c r="Y3372" s="66"/>
      <c r="Z3372" s="66"/>
      <c r="AA3372" s="65" t="s">
        <v>14382</v>
      </c>
      <c r="AQ3372" s="64">
        <v>1634</v>
      </c>
      <c r="AU3372" s="66"/>
      <c r="AV3372" s="66"/>
      <c r="AW3372" s="66"/>
      <c r="AX3372" s="66"/>
      <c r="AY3372" s="67" t="s">
        <v>17770</v>
      </c>
      <c r="BE3372" s="66"/>
    </row>
    <row r="3373" spans="1:57">
      <c r="A3373" s="9" t="str">
        <f t="shared" si="162"/>
        <v>2026-01</v>
      </c>
      <c r="B3373" s="9" t="str">
        <f>_xlfn.XLOOKUP(I3373,过机服务商重量差!A:A,过机服务商重量差!G:G)</f>
        <v>玉麒麟</v>
      </c>
      <c r="C3373" s="9" t="str">
        <f>IF(N3373="FBA","主营产品",IF(N3373="专线","专线",LOOKUP(1,0/((G3373&gt;=提成标准!D:D)*(G3373&lt;提成标准!E:E)),提成标准!C:C)))</f>
        <v>快递大货</v>
      </c>
      <c r="D3373" s="9">
        <f t="shared" si="163"/>
        <v>21</v>
      </c>
      <c r="E3373" s="9">
        <f>_xlfn.XLOOKUP(C3373,提成标准!C:C,提成标准!H:H,"")</f>
        <v>0.1</v>
      </c>
      <c r="F3373" s="9">
        <f t="shared" si="164"/>
        <v>2.1</v>
      </c>
      <c r="G3373" s="9">
        <f>_xlfn.XLOOKUP(I3373,过机服务商重量差!A:A,过机服务商重量差!L:L)</f>
        <v>21</v>
      </c>
      <c r="H3373" s="9" t="str">
        <f ca="1">IFERROR(LOOKUP(1,0/((B3373=名单!B:B)*(VALUE(AY3373)&gt;=名单!E:E)*(VALUE(AY3373)&lt;=名单!G:G)*(AA3373="正常走货")),名单!H:H),"否")</f>
        <v>否</v>
      </c>
      <c r="I3373" s="64" t="s">
        <v>10135</v>
      </c>
      <c r="J3373" s="64" t="s">
        <v>10137</v>
      </c>
      <c r="L3373" s="65" t="s">
        <v>17</v>
      </c>
      <c r="N3373" s="64" t="s">
        <v>18</v>
      </c>
      <c r="O3373" s="66"/>
      <c r="P3373" s="66"/>
      <c r="T3373" s="66"/>
      <c r="U3373" s="65" t="s">
        <v>3423</v>
      </c>
      <c r="V3373" s="65" t="s">
        <v>14389</v>
      </c>
      <c r="W3373" s="66"/>
      <c r="Y3373" s="66"/>
      <c r="Z3373" s="66"/>
      <c r="AA3373" s="65" t="s">
        <v>14382</v>
      </c>
      <c r="AQ3373" s="64">
        <v>113</v>
      </c>
      <c r="AU3373" s="66"/>
      <c r="AV3373" s="66"/>
      <c r="AW3373" s="66"/>
      <c r="AX3373" s="66"/>
      <c r="AY3373" s="67" t="s">
        <v>17771</v>
      </c>
      <c r="BE3373" s="66"/>
    </row>
    <row r="3374" spans="1:57">
      <c r="A3374" s="9" t="str">
        <f t="shared" si="162"/>
        <v>2026-01</v>
      </c>
      <c r="B3374" s="9" t="str">
        <f>_xlfn.XLOOKUP(I3374,过机服务商重量差!A:A,过机服务商重量差!G:G)</f>
        <v>玉麒麟</v>
      </c>
      <c r="C3374" s="9" t="str">
        <f>IF(N3374="FBA","主营产品",IF(N3374="专线","专线",LOOKUP(1,0/((G3374&gt;=提成标准!D:D)*(G3374&lt;提成标准!E:E)),提成标准!C:C)))</f>
        <v>快递小货</v>
      </c>
      <c r="D3374" s="9">
        <f t="shared" si="163"/>
        <v>1</v>
      </c>
      <c r="E3374" s="9">
        <f>_xlfn.XLOOKUP(C3374,提成标准!C:C,提成标准!H:H,"")</f>
        <v>2</v>
      </c>
      <c r="F3374" s="9">
        <f t="shared" si="164"/>
        <v>2</v>
      </c>
      <c r="G3374" s="9">
        <f>_xlfn.XLOOKUP(I3374,过机服务商重量差!A:A,过机服务商重量差!L:L)</f>
        <v>4.5</v>
      </c>
      <c r="H3374" s="9" t="str">
        <f ca="1">IFERROR(LOOKUP(1,0/((B3374=名单!B:B)*(VALUE(AY3374)&gt;=名单!E:E)*(VALUE(AY3374)&lt;=名单!G:G)*(AA3374="正常走货")),名单!H:H),"否")</f>
        <v>否</v>
      </c>
      <c r="I3374" s="64" t="s">
        <v>10138</v>
      </c>
      <c r="J3374" s="64" t="s">
        <v>10140</v>
      </c>
      <c r="L3374" s="65" t="s">
        <v>17</v>
      </c>
      <c r="N3374" s="64" t="s">
        <v>18</v>
      </c>
      <c r="O3374" s="66"/>
      <c r="P3374" s="66"/>
      <c r="T3374" s="66"/>
      <c r="U3374" s="65" t="s">
        <v>767</v>
      </c>
      <c r="V3374" s="65" t="s">
        <v>14385</v>
      </c>
      <c r="W3374" s="66"/>
      <c r="Y3374" s="66"/>
      <c r="Z3374" s="66"/>
      <c r="AA3374" s="65" t="s">
        <v>14382</v>
      </c>
      <c r="AQ3374" s="64">
        <v>79.21</v>
      </c>
      <c r="AU3374" s="66"/>
      <c r="AV3374" s="66"/>
      <c r="AW3374" s="66"/>
      <c r="AX3374" s="66"/>
      <c r="AY3374" s="67" t="s">
        <v>17772</v>
      </c>
      <c r="BE3374" s="66"/>
    </row>
    <row r="3375" spans="1:57">
      <c r="A3375" s="9" t="str">
        <f t="shared" si="162"/>
        <v>2026-01</v>
      </c>
      <c r="B3375" s="9" t="str">
        <f>_xlfn.XLOOKUP(I3375,过机服务商重量差!A:A,过机服务商重量差!G:G)</f>
        <v>玉麒麟</v>
      </c>
      <c r="C3375" s="9" t="str">
        <f>IF(N3375="FBA","主营产品",IF(N3375="专线","专线",LOOKUP(1,0/((G3375&gt;=提成标准!D:D)*(G3375&lt;提成标准!E:E)),提成标准!C:C)))</f>
        <v>快递小货</v>
      </c>
      <c r="D3375" s="9">
        <f t="shared" si="163"/>
        <v>1</v>
      </c>
      <c r="E3375" s="9">
        <f>_xlfn.XLOOKUP(C3375,提成标准!C:C,提成标准!H:H,"")</f>
        <v>2</v>
      </c>
      <c r="F3375" s="9">
        <f t="shared" si="164"/>
        <v>2</v>
      </c>
      <c r="G3375" s="9">
        <f>_xlfn.XLOOKUP(I3375,过机服务商重量差!A:A,过机服务商重量差!L:L)</f>
        <v>0.5</v>
      </c>
      <c r="H3375" s="9" t="str">
        <f ca="1">IFERROR(LOOKUP(1,0/((B3375=名单!B:B)*(VALUE(AY3375)&gt;=名单!E:E)*(VALUE(AY3375)&lt;=名单!G:G)*(AA3375="正常走货")),名单!H:H),"否")</f>
        <v>否</v>
      </c>
      <c r="I3375" s="64" t="s">
        <v>10141</v>
      </c>
      <c r="J3375" s="64" t="s">
        <v>10143</v>
      </c>
      <c r="L3375" s="65" t="s">
        <v>17</v>
      </c>
      <c r="N3375" s="64" t="s">
        <v>18</v>
      </c>
      <c r="O3375" s="66"/>
      <c r="P3375" s="66"/>
      <c r="T3375" s="66"/>
      <c r="U3375" s="65" t="s">
        <v>191</v>
      </c>
      <c r="V3375" s="65" t="s">
        <v>14413</v>
      </c>
      <c r="W3375" s="66"/>
      <c r="Y3375" s="66"/>
      <c r="Z3375" s="66"/>
      <c r="AA3375" s="65" t="s">
        <v>14382</v>
      </c>
      <c r="AQ3375" s="64">
        <v>18.62</v>
      </c>
      <c r="AU3375" s="66"/>
      <c r="AV3375" s="66"/>
      <c r="AW3375" s="66"/>
      <c r="AX3375" s="66"/>
      <c r="AY3375" s="67" t="s">
        <v>17773</v>
      </c>
      <c r="BE3375" s="66"/>
    </row>
    <row r="3376" spans="1:57">
      <c r="A3376" s="9" t="str">
        <f t="shared" si="162"/>
        <v>2026-01</v>
      </c>
      <c r="B3376" s="18" t="str">
        <f>_xlfn.XLOOKUP(I3376,过机服务商重量差!A:A,过机服务商重量差!G:G)</f>
        <v>玉麒麟</v>
      </c>
      <c r="C3376" s="9" t="str">
        <f>IF(N3376="FBA","主营产品",IF(N3376="专线","专线",LOOKUP(1,0/((G3376&gt;=提成标准!D:D)*(G3376&lt;提成标准!E:E)),提成标准!C:C)))</f>
        <v>快递小货</v>
      </c>
      <c r="D3376" s="9">
        <f t="shared" si="163"/>
        <v>1</v>
      </c>
      <c r="E3376" s="9">
        <f>_xlfn.XLOOKUP(C3376,提成标准!C:C,提成标准!H:H,"")</f>
        <v>2</v>
      </c>
      <c r="F3376" s="9">
        <f t="shared" si="164"/>
        <v>2</v>
      </c>
      <c r="G3376" s="9">
        <f>_xlfn.XLOOKUP(I3376,过机服务商重量差!A:A,过机服务商重量差!L:L)</f>
        <v>6.5</v>
      </c>
      <c r="H3376" s="9" t="str">
        <f ca="1">IFERROR(LOOKUP(1,0/((B3376=名单!B:B)*(VALUE(AY3376)&gt;=名单!E:E)*(VALUE(AY3376)&lt;=名单!G:G)*(AA3376="正常走货")),名单!H:H),"否")</f>
        <v>否</v>
      </c>
      <c r="I3376" s="64" t="s">
        <v>10144</v>
      </c>
      <c r="J3376" s="64" t="s">
        <v>10146</v>
      </c>
      <c r="L3376" s="65" t="s">
        <v>24</v>
      </c>
      <c r="N3376" s="64" t="s">
        <v>18</v>
      </c>
      <c r="O3376" s="66"/>
      <c r="P3376" s="66"/>
      <c r="T3376" s="66"/>
      <c r="U3376" s="65" t="s">
        <v>211</v>
      </c>
      <c r="V3376" s="65" t="s">
        <v>14410</v>
      </c>
      <c r="W3376" s="66"/>
      <c r="Y3376" s="66"/>
      <c r="Z3376" s="66"/>
      <c r="AA3376" s="65" t="s">
        <v>14382</v>
      </c>
      <c r="AQ3376" s="64">
        <v>69.4</v>
      </c>
      <c r="AU3376" s="66"/>
      <c r="AV3376" s="66"/>
      <c r="AX3376" s="66"/>
      <c r="AY3376" s="67" t="s">
        <v>17774</v>
      </c>
      <c r="BE3376" s="66"/>
    </row>
    <row r="3377" spans="1:58">
      <c r="A3377" s="9" t="str">
        <f t="shared" si="162"/>
        <v>2026-01</v>
      </c>
      <c r="B3377" s="18" t="str">
        <f>_xlfn.XLOOKUP(I3377,过机服务商重量差!A:A,过机服务商重量差!G:G)</f>
        <v>风清扬</v>
      </c>
      <c r="C3377" s="9" t="str">
        <f>IF(N3377="FBA","主营产品",IF(N3377="专线","专线",LOOKUP(1,0/((G3377&gt;=提成标准!D:D)*(G3377&lt;提成标准!E:E)),提成标准!C:C)))</f>
        <v>快递大货</v>
      </c>
      <c r="D3377" s="9">
        <f t="shared" si="163"/>
        <v>930</v>
      </c>
      <c r="E3377" s="9">
        <f>_xlfn.XLOOKUP(C3377,提成标准!C:C,提成标准!H:H,"")</f>
        <v>0.1</v>
      </c>
      <c r="F3377" s="9">
        <f t="shared" si="164"/>
        <v>93</v>
      </c>
      <c r="G3377" s="9">
        <f>_xlfn.XLOOKUP(I3377,过机服务商重量差!A:A,过机服务商重量差!L:L)</f>
        <v>930</v>
      </c>
      <c r="H3377" s="9" t="str">
        <f ca="1">IFERROR(LOOKUP(1,0/((B3377=名单!B:B)*(VALUE(AY3377)&gt;=名单!E:E)*(VALUE(AY3377)&lt;=名单!G:G)*(AA3377="正常走货")),名单!H:H),"否")</f>
        <v>否</v>
      </c>
      <c r="I3377" s="64" t="s">
        <v>10147</v>
      </c>
      <c r="J3377" s="64" t="s">
        <v>10149</v>
      </c>
      <c r="L3377" s="65" t="s">
        <v>332</v>
      </c>
      <c r="N3377" s="64" t="s">
        <v>18</v>
      </c>
      <c r="O3377" s="66"/>
      <c r="P3377" s="66"/>
      <c r="T3377" s="66"/>
      <c r="U3377" s="65" t="s">
        <v>211</v>
      </c>
      <c r="V3377" s="65" t="s">
        <v>14410</v>
      </c>
      <c r="W3377" s="66"/>
      <c r="Y3377" s="66"/>
      <c r="Z3377" s="66"/>
      <c r="AA3377" s="65" t="s">
        <v>14382</v>
      </c>
      <c r="AQ3377" s="64">
        <v>465</v>
      </c>
      <c r="AV3377" s="66"/>
      <c r="AX3377" s="66"/>
      <c r="AY3377" s="67" t="s">
        <v>17775</v>
      </c>
      <c r="BC3377" s="66"/>
      <c r="BE3377" s="66"/>
      <c r="BF3377" s="66"/>
    </row>
    <row r="3378" spans="1:58">
      <c r="A3378" s="9" t="str">
        <f t="shared" si="162"/>
        <v>2026-01</v>
      </c>
      <c r="B3378" s="9" t="str">
        <f>_xlfn.XLOOKUP(I3378,过机服务商重量差!A:A,过机服务商重量差!G:G)</f>
        <v>无崖子</v>
      </c>
      <c r="C3378" s="9" t="str">
        <f>IF(N3378="FBA","主营产品",IF(N3378="专线","专线",LOOKUP(1,0/((G3378&gt;=提成标准!D:D)*(G3378&lt;提成标准!E:E)),提成标准!C:C)))</f>
        <v>快递小货</v>
      </c>
      <c r="D3378" s="9">
        <f t="shared" si="163"/>
        <v>1</v>
      </c>
      <c r="E3378" s="9">
        <f>_xlfn.XLOOKUP(C3378,提成标准!C:C,提成标准!H:H,"")</f>
        <v>2</v>
      </c>
      <c r="F3378" s="9">
        <f t="shared" si="164"/>
        <v>2</v>
      </c>
      <c r="G3378" s="9">
        <f>_xlfn.XLOOKUP(I3378,过机服务商重量差!A:A,过机服务商重量差!L:L)</f>
        <v>1.8</v>
      </c>
      <c r="H3378" s="9" t="str">
        <f ca="1">IFERROR(LOOKUP(1,0/((B3378=名单!B:B)*(VALUE(AY3378)&gt;=名单!E:E)*(VALUE(AY3378)&lt;=名单!G:G)*(AA3378="正常走货")),名单!H:H),"否")</f>
        <v>是</v>
      </c>
      <c r="I3378" s="64" t="s">
        <v>10150</v>
      </c>
      <c r="J3378" s="64" t="s">
        <v>10152</v>
      </c>
      <c r="L3378" s="64" t="s">
        <v>590</v>
      </c>
      <c r="N3378" s="64" t="s">
        <v>18</v>
      </c>
      <c r="O3378" s="66"/>
      <c r="P3378" s="66"/>
      <c r="T3378" s="66"/>
      <c r="U3378" s="65" t="s">
        <v>99</v>
      </c>
      <c r="V3378" s="65" t="s">
        <v>14413</v>
      </c>
      <c r="W3378" s="66"/>
      <c r="Y3378" s="66"/>
      <c r="Z3378" s="66"/>
      <c r="AA3378" s="65" t="s">
        <v>14382</v>
      </c>
      <c r="AQ3378" s="64">
        <v>209.32</v>
      </c>
      <c r="AU3378" s="66"/>
      <c r="AV3378" s="66"/>
      <c r="AX3378" s="66"/>
      <c r="AY3378" s="67" t="s">
        <v>17776</v>
      </c>
      <c r="BE3378" s="66"/>
    </row>
    <row r="3379" spans="1:58">
      <c r="A3379" s="9" t="str">
        <f t="shared" si="162"/>
        <v>2026-01</v>
      </c>
      <c r="B3379" s="9" t="str">
        <f>_xlfn.XLOOKUP(I3379,过机服务商重量差!A:A,过机服务商重量差!G:G)</f>
        <v>帅时莹</v>
      </c>
      <c r="C3379" s="9" t="str">
        <f>IF(N3379="FBA","主营产品",IF(N3379="专线","专线",LOOKUP(1,0/((G3379&gt;=提成标准!D:D)*(G3379&lt;提成标准!E:E)),提成标准!C:C)))</f>
        <v>快递大货</v>
      </c>
      <c r="D3379" s="9">
        <f t="shared" si="163"/>
        <v>33</v>
      </c>
      <c r="E3379" s="9">
        <f>_xlfn.XLOOKUP(C3379,提成标准!C:C,提成标准!H:H,"")</f>
        <v>0.1</v>
      </c>
      <c r="F3379" s="9">
        <f t="shared" si="164"/>
        <v>3.3</v>
      </c>
      <c r="G3379" s="9">
        <f>_xlfn.XLOOKUP(I3379,过机服务商重量差!A:A,过机服务商重量差!L:L)</f>
        <v>33</v>
      </c>
      <c r="H3379" s="9" t="str">
        <f ca="1">IFERROR(LOOKUP(1,0/((B3379=名单!B:B)*(VALUE(AY3379)&gt;=名单!E:E)*(VALUE(AY3379)&lt;=名单!G:G)*(AA3379="正常走货")),名单!H:H),"否")</f>
        <v>否</v>
      </c>
      <c r="I3379" s="64" t="s">
        <v>10153</v>
      </c>
      <c r="J3379" s="64" t="s">
        <v>10155</v>
      </c>
      <c r="L3379" s="64" t="s">
        <v>938</v>
      </c>
      <c r="N3379" s="64" t="s">
        <v>18</v>
      </c>
      <c r="O3379" s="66"/>
      <c r="P3379" s="66"/>
      <c r="T3379" s="66"/>
      <c r="U3379" s="65" t="s">
        <v>3347</v>
      </c>
      <c r="V3379" s="65" t="s">
        <v>14413</v>
      </c>
      <c r="W3379" s="66"/>
      <c r="Y3379" s="66"/>
      <c r="Z3379" s="66"/>
      <c r="AA3379" s="65" t="s">
        <v>14382</v>
      </c>
      <c r="AQ3379" s="64">
        <v>66</v>
      </c>
      <c r="AU3379" s="66"/>
      <c r="AV3379" s="66"/>
      <c r="AX3379" s="66"/>
      <c r="AY3379" s="67" t="s">
        <v>17777</v>
      </c>
      <c r="BE3379" s="66"/>
      <c r="BF3379" s="66"/>
    </row>
    <row r="3380" spans="1:58">
      <c r="A3380" s="9" t="str">
        <f t="shared" si="162"/>
        <v>2026-01</v>
      </c>
      <c r="B3380" s="9" t="str">
        <f>_xlfn.XLOOKUP(I3380,过机服务商重量差!A:A,过机服务商重量差!G:G)</f>
        <v>无崖子</v>
      </c>
      <c r="C3380" s="9" t="str">
        <f>IF(N3380="FBA","主营产品",IF(N3380="专线","专线",LOOKUP(1,0/((G3380&gt;=提成标准!D:D)*(G3380&lt;提成标准!E:E)),提成标准!C:C)))</f>
        <v>快递小货</v>
      </c>
      <c r="D3380" s="9">
        <f t="shared" si="163"/>
        <v>1</v>
      </c>
      <c r="E3380" s="9">
        <f>_xlfn.XLOOKUP(C3380,提成标准!C:C,提成标准!H:H,"")</f>
        <v>2</v>
      </c>
      <c r="F3380" s="9">
        <f t="shared" si="164"/>
        <v>2</v>
      </c>
      <c r="G3380" s="9">
        <f>_xlfn.XLOOKUP(I3380,过机服务商重量差!A:A,过机服务商重量差!L:L)</f>
        <v>0.9</v>
      </c>
      <c r="H3380" s="9" t="str">
        <f ca="1">IFERROR(LOOKUP(1,0/((B3380=名单!B:B)*(VALUE(AY3380)&gt;=名单!E:E)*(VALUE(AY3380)&lt;=名单!G:G)*(AA3380="正常走货")),名单!H:H),"否")</f>
        <v>是</v>
      </c>
      <c r="I3380" s="64" t="s">
        <v>10156</v>
      </c>
      <c r="J3380" s="64" t="s">
        <v>10158</v>
      </c>
      <c r="L3380" s="65" t="s">
        <v>590</v>
      </c>
      <c r="N3380" s="64" t="s">
        <v>18</v>
      </c>
      <c r="O3380" s="66"/>
      <c r="P3380" s="66"/>
      <c r="T3380" s="66"/>
      <c r="U3380" s="65" t="s">
        <v>199</v>
      </c>
      <c r="V3380" s="65" t="s">
        <v>14442</v>
      </c>
      <c r="W3380" s="66"/>
      <c r="Y3380" s="66"/>
      <c r="Z3380" s="66"/>
      <c r="AA3380" s="65" t="s">
        <v>14382</v>
      </c>
      <c r="AB3380" s="66"/>
      <c r="AQ3380" s="64">
        <v>107.16</v>
      </c>
      <c r="AV3380" s="66"/>
      <c r="AX3380" s="66"/>
      <c r="AY3380" s="67" t="s">
        <v>17778</v>
      </c>
      <c r="BE3380" s="66"/>
    </row>
    <row r="3381" spans="1:58">
      <c r="A3381" s="9" t="str">
        <f t="shared" si="162"/>
        <v>2026-01</v>
      </c>
      <c r="B3381" s="9" t="str">
        <f>_xlfn.XLOOKUP(I3381,过机服务商重量差!A:A,过机服务商重量差!G:G)</f>
        <v>风清扬</v>
      </c>
      <c r="C3381" s="9" t="str">
        <f>IF(N3381="FBA","主营产品",IF(N3381="专线","专线",LOOKUP(1,0/((G3381&gt;=提成标准!D:D)*(G3381&lt;提成标准!E:E)),提成标准!C:C)))</f>
        <v>快递大货</v>
      </c>
      <c r="D3381" s="9">
        <f t="shared" si="163"/>
        <v>102</v>
      </c>
      <c r="E3381" s="9">
        <f>_xlfn.XLOOKUP(C3381,提成标准!C:C,提成标准!H:H,"")</f>
        <v>0.1</v>
      </c>
      <c r="F3381" s="9">
        <f t="shared" si="164"/>
        <v>10.2</v>
      </c>
      <c r="G3381" s="9">
        <f>_xlfn.XLOOKUP(I3381,过机服务商重量差!A:A,过机服务商重量差!L:L)</f>
        <v>102</v>
      </c>
      <c r="H3381" s="9" t="str">
        <f ca="1">IFERROR(LOOKUP(1,0/((B3381=名单!B:B)*(VALUE(AY3381)&gt;=名单!E:E)*(VALUE(AY3381)&lt;=名单!G:G)*(AA3381="正常走货")),名单!H:H),"否")</f>
        <v>否</v>
      </c>
      <c r="I3381" s="64" t="s">
        <v>10159</v>
      </c>
      <c r="J3381" s="64" t="s">
        <v>50</v>
      </c>
      <c r="L3381" s="65" t="s">
        <v>1903</v>
      </c>
      <c r="N3381" s="64" t="s">
        <v>18</v>
      </c>
      <c r="O3381" s="66"/>
      <c r="P3381" s="66"/>
      <c r="T3381" s="66"/>
      <c r="U3381" s="65" t="s">
        <v>223</v>
      </c>
      <c r="V3381" s="65" t="s">
        <v>14413</v>
      </c>
      <c r="W3381" s="66"/>
      <c r="Y3381" s="66"/>
      <c r="Z3381" s="66"/>
      <c r="AA3381" s="65" t="s">
        <v>14382</v>
      </c>
      <c r="AQ3381" s="64">
        <v>102</v>
      </c>
      <c r="AU3381" s="66"/>
      <c r="AV3381" s="66"/>
      <c r="AW3381" s="66"/>
      <c r="AX3381" s="66"/>
      <c r="AY3381" s="67" t="s">
        <v>17779</v>
      </c>
      <c r="BE3381" s="66"/>
    </row>
    <row r="3382" spans="1:58">
      <c r="A3382" s="9" t="str">
        <f t="shared" si="162"/>
        <v>2026-01</v>
      </c>
      <c r="B3382" s="9" t="str">
        <f>_xlfn.XLOOKUP(I3382,过机服务商重量差!A:A,过机服务商重量差!G:G)</f>
        <v>小旋风</v>
      </c>
      <c r="C3382" s="9" t="str">
        <f>IF(N3382="FBA","主营产品",IF(N3382="专线","专线",LOOKUP(1,0/((G3382&gt;=提成标准!D:D)*(G3382&lt;提成标准!E:E)),提成标准!C:C)))</f>
        <v>快递大货</v>
      </c>
      <c r="D3382" s="9">
        <f t="shared" si="163"/>
        <v>58</v>
      </c>
      <c r="E3382" s="9">
        <f>_xlfn.XLOOKUP(C3382,提成标准!C:C,提成标准!H:H,"")</f>
        <v>0.1</v>
      </c>
      <c r="F3382" s="9">
        <f t="shared" si="164"/>
        <v>5.8</v>
      </c>
      <c r="G3382" s="9">
        <f>_xlfn.XLOOKUP(I3382,过机服务商重量差!A:A,过机服务商重量差!L:L)</f>
        <v>58</v>
      </c>
      <c r="H3382" s="9" t="str">
        <f ca="1">IFERROR(LOOKUP(1,0/((B3382=名单!B:B)*(VALUE(AY3382)&gt;=名单!E:E)*(VALUE(AY3382)&lt;=名单!G:G)*(AA3382="正常走货")),名单!H:H),"否")</f>
        <v>否</v>
      </c>
      <c r="I3382" s="64" t="s">
        <v>10161</v>
      </c>
      <c r="J3382" s="64" t="s">
        <v>10163</v>
      </c>
      <c r="L3382" s="65" t="s">
        <v>85</v>
      </c>
      <c r="N3382" s="64" t="s">
        <v>18</v>
      </c>
      <c r="O3382" s="66"/>
      <c r="P3382" s="66"/>
      <c r="T3382" s="66"/>
      <c r="U3382" s="65" t="s">
        <v>215</v>
      </c>
      <c r="V3382" s="65" t="s">
        <v>14381</v>
      </c>
      <c r="W3382" s="66"/>
      <c r="Y3382" s="66"/>
      <c r="Z3382" s="66"/>
      <c r="AA3382" s="65" t="s">
        <v>14382</v>
      </c>
      <c r="AQ3382" s="64">
        <v>584</v>
      </c>
      <c r="AV3382" s="66"/>
      <c r="AW3382" s="66"/>
      <c r="AX3382" s="66"/>
      <c r="AY3382" s="67" t="s">
        <v>17780</v>
      </c>
    </row>
    <row r="3383" spans="1:58">
      <c r="A3383" s="9" t="str">
        <f t="shared" si="162"/>
        <v>2026-01</v>
      </c>
      <c r="B3383" s="9" t="str">
        <f>_xlfn.XLOOKUP(I3383,过机服务商重量差!A:A,过机服务商重量差!G:G)</f>
        <v>风清扬</v>
      </c>
      <c r="C3383" s="9" t="str">
        <f>IF(N3383="FBA","主营产品",IF(N3383="专线","专线",LOOKUP(1,0/((G3383&gt;=提成标准!D:D)*(G3383&lt;提成标准!E:E)),提成标准!C:C)))</f>
        <v>快递大货</v>
      </c>
      <c r="D3383" s="9">
        <f t="shared" si="163"/>
        <v>129</v>
      </c>
      <c r="E3383" s="9">
        <f>_xlfn.XLOOKUP(C3383,提成标准!C:C,提成标准!H:H,"")</f>
        <v>0.1</v>
      </c>
      <c r="F3383" s="9">
        <f t="shared" si="164"/>
        <v>12.9</v>
      </c>
      <c r="G3383" s="9">
        <f>_xlfn.XLOOKUP(I3383,过机服务商重量差!A:A,过机服务商重量差!L:L)</f>
        <v>129</v>
      </c>
      <c r="H3383" s="9" t="str">
        <f ca="1">IFERROR(LOOKUP(1,0/((B3383=名单!B:B)*(VALUE(AY3383)&gt;=名单!E:E)*(VALUE(AY3383)&lt;=名单!G:G)*(AA3383="正常走货")),名单!H:H),"否")</f>
        <v>否</v>
      </c>
      <c r="I3383" s="64" t="s">
        <v>10164</v>
      </c>
      <c r="J3383" s="64" t="s">
        <v>10166</v>
      </c>
      <c r="L3383" s="65" t="s">
        <v>2375</v>
      </c>
      <c r="N3383" s="64" t="s">
        <v>18</v>
      </c>
      <c r="O3383" s="66"/>
      <c r="P3383" s="66"/>
      <c r="T3383" s="66"/>
      <c r="U3383" s="65" t="s">
        <v>215</v>
      </c>
      <c r="V3383" s="65" t="s">
        <v>14381</v>
      </c>
      <c r="W3383" s="66"/>
      <c r="Y3383" s="66"/>
      <c r="Z3383" s="66"/>
      <c r="AA3383" s="65" t="s">
        <v>14382</v>
      </c>
      <c r="AQ3383" s="64">
        <v>100</v>
      </c>
      <c r="AU3383" s="66"/>
      <c r="AV3383" s="66"/>
      <c r="AX3383" s="66"/>
      <c r="AY3383" s="67" t="s">
        <v>17781</v>
      </c>
      <c r="BC3383" s="66"/>
      <c r="BE3383" s="66"/>
    </row>
    <row r="3384" spans="1:58">
      <c r="A3384" s="9" t="str">
        <f t="shared" si="162"/>
        <v>2026-01</v>
      </c>
      <c r="B3384" s="9" t="str">
        <f>_xlfn.XLOOKUP(I3384,过机服务商重量差!A:A,过机服务商重量差!G:G)</f>
        <v>007</v>
      </c>
      <c r="C3384" s="9" t="str">
        <f>IF(N3384="FBA","主营产品",IF(N3384="专线","专线",LOOKUP(1,0/((G3384&gt;=提成标准!D:D)*(G3384&lt;提成标准!E:E)),提成标准!C:C)))</f>
        <v>快递大货</v>
      </c>
      <c r="D3384" s="9">
        <f t="shared" si="163"/>
        <v>42</v>
      </c>
      <c r="E3384" s="9">
        <f>_xlfn.XLOOKUP(C3384,提成标准!C:C,提成标准!H:H,"")</f>
        <v>0.1</v>
      </c>
      <c r="F3384" s="9">
        <f t="shared" si="164"/>
        <v>4.2</v>
      </c>
      <c r="G3384" s="9">
        <f>_xlfn.XLOOKUP(I3384,过机服务商重量差!A:A,过机服务商重量差!L:L)</f>
        <v>42</v>
      </c>
      <c r="H3384" s="9" t="str">
        <f ca="1">IFERROR(LOOKUP(1,0/((B3384=名单!B:B)*(VALUE(AY3384)&gt;=名单!E:E)*(VALUE(AY3384)&lt;=名单!G:G)*(AA3384="正常走货")),名单!H:H),"否")</f>
        <v>否</v>
      </c>
      <c r="I3384" s="64" t="s">
        <v>10167</v>
      </c>
      <c r="J3384" s="64" t="s">
        <v>10169</v>
      </c>
      <c r="L3384" s="65" t="s">
        <v>6122</v>
      </c>
      <c r="N3384" s="64" t="s">
        <v>18</v>
      </c>
      <c r="O3384" s="66"/>
      <c r="P3384" s="66"/>
      <c r="T3384" s="66"/>
      <c r="U3384" s="65" t="s">
        <v>215</v>
      </c>
      <c r="V3384" s="65" t="s">
        <v>14381</v>
      </c>
      <c r="W3384" s="66"/>
      <c r="Y3384" s="66"/>
      <c r="Z3384" s="66"/>
      <c r="AA3384" s="65" t="s">
        <v>14382</v>
      </c>
      <c r="AQ3384" s="64">
        <v>54.6</v>
      </c>
      <c r="AU3384" s="66"/>
      <c r="AV3384" s="66"/>
      <c r="AW3384" s="66"/>
      <c r="AX3384" s="66"/>
      <c r="AY3384" s="67" t="s">
        <v>17782</v>
      </c>
      <c r="BE3384" s="66"/>
    </row>
    <row r="3385" spans="1:58">
      <c r="A3385" s="9" t="str">
        <f t="shared" si="162"/>
        <v>2026-01</v>
      </c>
      <c r="B3385" s="9" t="str">
        <f>_xlfn.XLOOKUP(I3385,过机服务商重量差!A:A,过机服务商重量差!G:G)</f>
        <v>007</v>
      </c>
      <c r="C3385" s="9" t="str">
        <f>IF(N3385="FBA","主营产品",IF(N3385="专线","专线",LOOKUP(1,0/((G3385&gt;=提成标准!D:D)*(G3385&lt;提成标准!E:E)),提成标准!C:C)))</f>
        <v>快递大货</v>
      </c>
      <c r="D3385" s="9">
        <f t="shared" si="163"/>
        <v>42</v>
      </c>
      <c r="E3385" s="9">
        <f>_xlfn.XLOOKUP(C3385,提成标准!C:C,提成标准!H:H,"")</f>
        <v>0.1</v>
      </c>
      <c r="F3385" s="9">
        <f t="shared" si="164"/>
        <v>4.2</v>
      </c>
      <c r="G3385" s="9">
        <f>_xlfn.XLOOKUP(I3385,过机服务商重量差!A:A,过机服务商重量差!L:L)</f>
        <v>42</v>
      </c>
      <c r="H3385" s="9" t="str">
        <f ca="1">IFERROR(LOOKUP(1,0/((B3385=名单!B:B)*(VALUE(AY3385)&gt;=名单!E:E)*(VALUE(AY3385)&lt;=名单!G:G)*(AA3385="正常走货")),名单!H:H),"否")</f>
        <v>否</v>
      </c>
      <c r="I3385" s="64" t="s">
        <v>10170</v>
      </c>
      <c r="J3385" s="64" t="s">
        <v>10172</v>
      </c>
      <c r="L3385" s="65" t="s">
        <v>168</v>
      </c>
      <c r="N3385" s="64" t="s">
        <v>18</v>
      </c>
      <c r="O3385" s="66"/>
      <c r="P3385" s="66"/>
      <c r="T3385" s="66"/>
      <c r="U3385" s="65" t="s">
        <v>215</v>
      </c>
      <c r="V3385" s="65" t="s">
        <v>14381</v>
      </c>
      <c r="W3385" s="66"/>
      <c r="Y3385" s="66"/>
      <c r="Z3385" s="66"/>
      <c r="AA3385" s="65" t="s">
        <v>14382</v>
      </c>
      <c r="AQ3385" s="64">
        <v>21</v>
      </c>
      <c r="AU3385" s="66"/>
      <c r="AV3385" s="66"/>
      <c r="AX3385" s="66"/>
      <c r="AY3385" s="67" t="s">
        <v>17783</v>
      </c>
      <c r="BC3385" s="66"/>
      <c r="BE3385" s="66"/>
    </row>
    <row r="3386" spans="1:58">
      <c r="A3386" s="9" t="str">
        <f t="shared" si="162"/>
        <v>2026-01</v>
      </c>
      <c r="B3386" s="9" t="str">
        <f>_xlfn.XLOOKUP(I3386,过机服务商重量差!A:A,过机服务商重量差!G:G)</f>
        <v>玉麒麟</v>
      </c>
      <c r="C3386" s="9" t="str">
        <f>IF(N3386="FBA","主营产品",IF(N3386="专线","专线",LOOKUP(1,0/((G3386&gt;=提成标准!D:D)*(G3386&lt;提成标准!E:E)),提成标准!C:C)))</f>
        <v>快递大货</v>
      </c>
      <c r="D3386" s="9">
        <f t="shared" si="163"/>
        <v>272</v>
      </c>
      <c r="E3386" s="9">
        <f>_xlfn.XLOOKUP(C3386,提成标准!C:C,提成标准!H:H,"")</f>
        <v>0.1</v>
      </c>
      <c r="F3386" s="9">
        <f t="shared" si="164"/>
        <v>27.2</v>
      </c>
      <c r="G3386" s="9">
        <f>_xlfn.XLOOKUP(I3386,过机服务商重量差!A:A,过机服务商重量差!L:L)</f>
        <v>272</v>
      </c>
      <c r="H3386" s="9" t="str">
        <f ca="1">IFERROR(LOOKUP(1,0/((B3386=名单!B:B)*(VALUE(AY3386)&gt;=名单!E:E)*(VALUE(AY3386)&lt;=名单!G:G)*(AA3386="正常走货")),名单!H:H),"否")</f>
        <v>否</v>
      </c>
      <c r="I3386" s="64" t="s">
        <v>10173</v>
      </c>
      <c r="J3386" s="64" t="s">
        <v>10175</v>
      </c>
      <c r="L3386" s="65" t="s">
        <v>17</v>
      </c>
      <c r="N3386" s="64" t="s">
        <v>18</v>
      </c>
      <c r="O3386" s="66"/>
      <c r="P3386" s="66"/>
      <c r="T3386" s="66"/>
      <c r="U3386" s="65" t="s">
        <v>152</v>
      </c>
      <c r="V3386" s="65" t="s">
        <v>14385</v>
      </c>
      <c r="W3386" s="66"/>
      <c r="Y3386" s="66"/>
      <c r="Z3386" s="66"/>
      <c r="AA3386" s="65" t="s">
        <v>14382</v>
      </c>
      <c r="AQ3386" s="64">
        <v>877.6</v>
      </c>
      <c r="AU3386" s="66"/>
      <c r="AV3386" s="66"/>
      <c r="AX3386" s="66"/>
      <c r="AY3386" s="67" t="s">
        <v>17784</v>
      </c>
      <c r="BE3386" s="66"/>
    </row>
    <row r="3387" spans="1:58">
      <c r="A3387" s="9" t="str">
        <f t="shared" ref="A3387:A3450" si="165">MID(AY3387,1,7)</f>
        <v>2026-01</v>
      </c>
      <c r="B3387" s="9" t="str">
        <f>_xlfn.XLOOKUP(I3387,过机服务商重量差!A:A,过机服务商重量差!G:G)</f>
        <v>玉麒麟</v>
      </c>
      <c r="C3387" s="9" t="str">
        <f>IF(N3387="FBA","主营产品",IF(N3387="专线","专线",LOOKUP(1,0/((G3387&gt;=提成标准!D:D)*(G3387&lt;提成标准!E:E)),提成标准!C:C)))</f>
        <v>快递大货</v>
      </c>
      <c r="D3387" s="9">
        <f t="shared" si="163"/>
        <v>416</v>
      </c>
      <c r="E3387" s="9">
        <f>_xlfn.XLOOKUP(C3387,提成标准!C:C,提成标准!H:H,"")</f>
        <v>0.1</v>
      </c>
      <c r="F3387" s="9">
        <f t="shared" si="164"/>
        <v>41.6</v>
      </c>
      <c r="G3387" s="9">
        <f>_xlfn.XLOOKUP(I3387,过机服务商重量差!A:A,过机服务商重量差!L:L)</f>
        <v>416</v>
      </c>
      <c r="H3387" s="9" t="str">
        <f ca="1">IFERROR(LOOKUP(1,0/((B3387=名单!B:B)*(VALUE(AY3387)&gt;=名单!E:E)*(VALUE(AY3387)&lt;=名单!G:G)*(AA3387="正常走货")),名单!H:H),"否")</f>
        <v>否</v>
      </c>
      <c r="I3387" s="64" t="s">
        <v>10176</v>
      </c>
      <c r="J3387" s="64" t="s">
        <v>10178</v>
      </c>
      <c r="L3387" s="65" t="s">
        <v>17</v>
      </c>
      <c r="N3387" s="64" t="s">
        <v>18</v>
      </c>
      <c r="O3387" s="66"/>
      <c r="P3387" s="66"/>
      <c r="T3387" s="66"/>
      <c r="U3387" s="65" t="s">
        <v>152</v>
      </c>
      <c r="V3387" s="65" t="s">
        <v>14385</v>
      </c>
      <c r="W3387" s="66"/>
      <c r="Y3387" s="66"/>
      <c r="Z3387" s="66"/>
      <c r="AA3387" s="65" t="s">
        <v>14382</v>
      </c>
      <c r="AQ3387" s="64">
        <v>1579.5</v>
      </c>
      <c r="AV3387" s="66"/>
      <c r="AX3387" s="66"/>
      <c r="AY3387" s="67" t="s">
        <v>17785</v>
      </c>
      <c r="BE3387" s="66"/>
      <c r="BF3387" s="66"/>
    </row>
    <row r="3388" spans="1:58">
      <c r="A3388" s="9" t="str">
        <f t="shared" si="165"/>
        <v>2026-01</v>
      </c>
      <c r="B3388" s="9" t="str">
        <f>_xlfn.XLOOKUP(I3388,过机服务商重量差!A:A,过机服务商重量差!G:G)</f>
        <v>帅时莹</v>
      </c>
      <c r="C3388" s="9" t="str">
        <f>IF(N3388="FBA","主营产品",IF(N3388="专线","专线",LOOKUP(1,0/((G3388&gt;=提成标准!D:D)*(G3388&lt;提成标准!E:E)),提成标准!C:C)))</f>
        <v>快递大货</v>
      </c>
      <c r="D3388" s="9">
        <f t="shared" si="163"/>
        <v>115</v>
      </c>
      <c r="E3388" s="9">
        <f>_xlfn.XLOOKUP(C3388,提成标准!C:C,提成标准!H:H,"")</f>
        <v>0.1</v>
      </c>
      <c r="F3388" s="9">
        <f t="shared" si="164"/>
        <v>11.5</v>
      </c>
      <c r="G3388" s="9">
        <f>_xlfn.XLOOKUP(I3388,过机服务商重量差!A:A,过机服务商重量差!L:L)</f>
        <v>115</v>
      </c>
      <c r="H3388" s="9" t="str">
        <f ca="1">IFERROR(LOOKUP(1,0/((B3388=名单!B:B)*(VALUE(AY3388)&gt;=名单!E:E)*(VALUE(AY3388)&lt;=名单!G:G)*(AA3388="正常走货")),名单!H:H),"否")</f>
        <v>否</v>
      </c>
      <c r="I3388" s="64" t="s">
        <v>10179</v>
      </c>
      <c r="J3388" s="64" t="s">
        <v>10181</v>
      </c>
      <c r="L3388" s="65" t="s">
        <v>287</v>
      </c>
      <c r="N3388" s="64" t="s">
        <v>18</v>
      </c>
      <c r="O3388" s="66"/>
      <c r="P3388" s="66"/>
      <c r="T3388" s="66"/>
      <c r="U3388" s="65" t="s">
        <v>292</v>
      </c>
      <c r="V3388" s="65" t="s">
        <v>14413</v>
      </c>
      <c r="W3388" s="66"/>
      <c r="Y3388" s="66"/>
      <c r="Z3388" s="66"/>
      <c r="AA3388" s="65" t="s">
        <v>14382</v>
      </c>
      <c r="AQ3388" s="64">
        <v>218</v>
      </c>
      <c r="AV3388" s="66"/>
      <c r="AW3388" s="66"/>
      <c r="AX3388" s="66"/>
      <c r="AY3388" s="67" t="s">
        <v>17786</v>
      </c>
      <c r="BC3388" s="66"/>
      <c r="BE3388" s="66"/>
    </row>
    <row r="3389" spans="1:58">
      <c r="A3389" s="9" t="str">
        <f t="shared" si="165"/>
        <v>2026-01</v>
      </c>
      <c r="B3389" s="9" t="str">
        <f>_xlfn.XLOOKUP(I3389,过机服务商重量差!A:A,过机服务商重量差!G:G)</f>
        <v>帅时莹</v>
      </c>
      <c r="C3389" s="9" t="str">
        <f>IF(N3389="FBA","主营产品",IF(N3389="专线","专线",LOOKUP(1,0/((G3389&gt;=提成标准!D:D)*(G3389&lt;提成标准!E:E)),提成标准!C:C)))</f>
        <v>快递大货</v>
      </c>
      <c r="D3389" s="9">
        <f t="shared" ref="D3389:D3452" si="166">IF(C3389="快递小货",1,IF(C3389="主营产品",0,G3389))</f>
        <v>21</v>
      </c>
      <c r="E3389" s="9">
        <f>_xlfn.XLOOKUP(C3389,提成标准!C:C,提成标准!H:H,"")</f>
        <v>0.1</v>
      </c>
      <c r="F3389" s="9">
        <f t="shared" ref="F3389:F3452" si="167">D3389*E3389</f>
        <v>2.1</v>
      </c>
      <c r="G3389" s="9">
        <f>_xlfn.XLOOKUP(I3389,过机服务商重量差!A:A,过机服务商重量差!L:L)</f>
        <v>21</v>
      </c>
      <c r="H3389" s="9" t="str">
        <f ca="1">IFERROR(LOOKUP(1,0/((B3389=名单!B:B)*(VALUE(AY3389)&gt;=名单!E:E)*(VALUE(AY3389)&lt;=名单!G:G)*(AA3389="正常走货")),名单!H:H),"否")</f>
        <v>否</v>
      </c>
      <c r="I3389" s="64" t="s">
        <v>10182</v>
      </c>
      <c r="J3389" s="64" t="s">
        <v>10184</v>
      </c>
      <c r="L3389" s="65" t="s">
        <v>287</v>
      </c>
      <c r="N3389" s="64" t="s">
        <v>18</v>
      </c>
      <c r="O3389" s="66"/>
      <c r="P3389" s="66"/>
      <c r="T3389" s="66"/>
      <c r="U3389" s="65" t="s">
        <v>292</v>
      </c>
      <c r="V3389" s="65" t="s">
        <v>14413</v>
      </c>
      <c r="W3389" s="66"/>
      <c r="Y3389" s="66"/>
      <c r="Z3389" s="66"/>
      <c r="AA3389" s="65" t="s">
        <v>14382</v>
      </c>
      <c r="AQ3389" s="64">
        <v>41.9</v>
      </c>
      <c r="AU3389" s="66"/>
      <c r="AV3389" s="66"/>
      <c r="AX3389" s="66"/>
      <c r="AY3389" s="67" t="s">
        <v>17787</v>
      </c>
      <c r="BE3389" s="66"/>
    </row>
    <row r="3390" spans="1:58">
      <c r="A3390" s="9" t="str">
        <f t="shared" si="165"/>
        <v>2026-01</v>
      </c>
      <c r="B3390" s="9" t="str">
        <f>_xlfn.XLOOKUP(I3390,过机服务商重量差!A:A,过机服务商重量差!G:G)</f>
        <v>玉麒麟</v>
      </c>
      <c r="C3390" s="9" t="str">
        <f>IF(N3390="FBA","主营产品",IF(N3390="专线","专线",LOOKUP(1,0/((G3390&gt;=提成标准!D:D)*(G3390&lt;提成标准!E:E)),提成标准!C:C)))</f>
        <v>快递大货</v>
      </c>
      <c r="D3390" s="9">
        <f t="shared" si="166"/>
        <v>43</v>
      </c>
      <c r="E3390" s="9">
        <f>_xlfn.XLOOKUP(C3390,提成标准!C:C,提成标准!H:H,"")</f>
        <v>0.1</v>
      </c>
      <c r="F3390" s="9">
        <f t="shared" si="167"/>
        <v>4.3</v>
      </c>
      <c r="G3390" s="9">
        <f>_xlfn.XLOOKUP(I3390,过机服务商重量差!A:A,过机服务商重量差!L:L)</f>
        <v>43</v>
      </c>
      <c r="H3390" s="9" t="str">
        <f ca="1">IFERROR(LOOKUP(1,0/((B3390=名单!B:B)*(VALUE(AY3390)&gt;=名单!E:E)*(VALUE(AY3390)&lt;=名单!G:G)*(AA3390="正常走货")),名单!H:H),"否")</f>
        <v>否</v>
      </c>
      <c r="I3390" s="64" t="s">
        <v>10185</v>
      </c>
      <c r="J3390" s="64" t="s">
        <v>10187</v>
      </c>
      <c r="L3390" s="65" t="s">
        <v>17</v>
      </c>
      <c r="N3390" s="64" t="s">
        <v>18</v>
      </c>
      <c r="O3390" s="66"/>
      <c r="P3390" s="66"/>
      <c r="T3390" s="66"/>
      <c r="U3390" s="65" t="s">
        <v>239</v>
      </c>
      <c r="V3390" s="65" t="s">
        <v>14389</v>
      </c>
      <c r="W3390" s="66"/>
      <c r="Y3390" s="66"/>
      <c r="Z3390" s="66"/>
      <c r="AA3390" s="65" t="s">
        <v>14382</v>
      </c>
      <c r="AQ3390" s="64">
        <v>218.1</v>
      </c>
      <c r="AV3390" s="66"/>
      <c r="AW3390" s="66"/>
      <c r="AX3390" s="66"/>
      <c r="AY3390" s="67" t="s">
        <v>17788</v>
      </c>
      <c r="BE3390" s="66"/>
    </row>
    <row r="3391" spans="1:58">
      <c r="A3391" s="9" t="str">
        <f t="shared" si="165"/>
        <v>2026-01</v>
      </c>
      <c r="B3391" s="9" t="str">
        <f>_xlfn.XLOOKUP(I3391,过机服务商重量差!A:A,过机服务商重量差!G:G)</f>
        <v>帅时莹</v>
      </c>
      <c r="C3391" s="9" t="str">
        <f>IF(N3391="FBA","主营产品",IF(N3391="专线","专线",LOOKUP(1,0/((G3391&gt;=提成标准!D:D)*(G3391&lt;提成标准!E:E)),提成标准!C:C)))</f>
        <v>快递大货</v>
      </c>
      <c r="D3391" s="9">
        <f t="shared" si="166"/>
        <v>50</v>
      </c>
      <c r="E3391" s="9">
        <f>_xlfn.XLOOKUP(C3391,提成标准!C:C,提成标准!H:H,"")</f>
        <v>0.1</v>
      </c>
      <c r="F3391" s="9">
        <f t="shared" si="167"/>
        <v>5</v>
      </c>
      <c r="G3391" s="9">
        <f>_xlfn.XLOOKUP(I3391,过机服务商重量差!A:A,过机服务商重量差!L:L)</f>
        <v>50</v>
      </c>
      <c r="H3391" s="9" t="str">
        <f ca="1">IFERROR(LOOKUP(1,0/((B3391=名单!B:B)*(VALUE(AY3391)&gt;=名单!E:E)*(VALUE(AY3391)&lt;=名单!G:G)*(AA3391="正常走货")),名单!H:H),"否")</f>
        <v>否</v>
      </c>
      <c r="I3391" s="64" t="s">
        <v>10188</v>
      </c>
      <c r="J3391" s="64" t="s">
        <v>10190</v>
      </c>
      <c r="L3391" s="65" t="s">
        <v>938</v>
      </c>
      <c r="N3391" s="64" t="s">
        <v>18</v>
      </c>
      <c r="O3391" s="66"/>
      <c r="P3391" s="66"/>
      <c r="T3391" s="66"/>
      <c r="U3391" s="65" t="s">
        <v>191</v>
      </c>
      <c r="V3391" s="65" t="s">
        <v>14413</v>
      </c>
      <c r="W3391" s="66"/>
      <c r="Y3391" s="66"/>
      <c r="Z3391" s="66"/>
      <c r="AA3391" s="65" t="s">
        <v>14382</v>
      </c>
      <c r="AQ3391" s="64">
        <v>2091</v>
      </c>
      <c r="AU3391" s="66"/>
      <c r="AV3391" s="66"/>
      <c r="AW3391" s="66"/>
      <c r="AX3391" s="66"/>
      <c r="AY3391" s="67" t="s">
        <v>17789</v>
      </c>
      <c r="BE3391" s="66"/>
    </row>
    <row r="3392" spans="1:58">
      <c r="A3392" s="9" t="str">
        <f t="shared" si="165"/>
        <v>2026-01</v>
      </c>
      <c r="B3392" s="9" t="str">
        <f>_xlfn.XLOOKUP(I3392,过机服务商重量差!A:A,过机服务商重量差!G:G)</f>
        <v>无崖子</v>
      </c>
      <c r="C3392" s="9" t="str">
        <f>IF(N3392="FBA","主营产品",IF(N3392="专线","专线",LOOKUP(1,0/((G3392&gt;=提成标准!D:D)*(G3392&lt;提成标准!E:E)),提成标准!C:C)))</f>
        <v>快递大货</v>
      </c>
      <c r="D3392" s="9">
        <f t="shared" si="166"/>
        <v>25</v>
      </c>
      <c r="E3392" s="9">
        <f>_xlfn.XLOOKUP(C3392,提成标准!C:C,提成标准!H:H,"")</f>
        <v>0.1</v>
      </c>
      <c r="F3392" s="9">
        <f t="shared" si="167"/>
        <v>2.5</v>
      </c>
      <c r="G3392" s="9">
        <f>_xlfn.XLOOKUP(I3392,过机服务商重量差!A:A,过机服务商重量差!L:L)</f>
        <v>25</v>
      </c>
      <c r="H3392" s="9" t="str">
        <f ca="1">IFERROR(LOOKUP(1,0/((B3392=名单!B:B)*(VALUE(AY3392)&gt;=名单!E:E)*(VALUE(AY3392)&lt;=名单!G:G)*(AA3392="正常走货")),名单!H:H),"否")</f>
        <v>是</v>
      </c>
      <c r="I3392" s="64" t="s">
        <v>10191</v>
      </c>
      <c r="J3392" s="64" t="s">
        <v>10193</v>
      </c>
      <c r="L3392" s="65" t="s">
        <v>465</v>
      </c>
      <c r="N3392" s="64" t="s">
        <v>18</v>
      </c>
      <c r="O3392" s="66"/>
      <c r="P3392" s="66"/>
      <c r="T3392" s="66"/>
      <c r="U3392" s="65" t="s">
        <v>99</v>
      </c>
      <c r="V3392" s="65" t="s">
        <v>14413</v>
      </c>
      <c r="W3392" s="66"/>
      <c r="Y3392" s="66"/>
      <c r="Z3392" s="66"/>
      <c r="AA3392" s="65" t="s">
        <v>14382</v>
      </c>
      <c r="AQ3392" s="64">
        <v>85.84</v>
      </c>
      <c r="AU3392" s="66"/>
      <c r="AV3392" s="66"/>
      <c r="AW3392" s="66"/>
      <c r="AX3392" s="66"/>
      <c r="AY3392" s="67" t="s">
        <v>17790</v>
      </c>
      <c r="BC3392" s="66"/>
    </row>
    <row r="3393" spans="1:58">
      <c r="A3393" s="9" t="str">
        <f t="shared" si="165"/>
        <v>2026-01</v>
      </c>
      <c r="B3393" s="9" t="str">
        <f>_xlfn.XLOOKUP(I3393,过机服务商重量差!A:A,过机服务商重量差!G:G)</f>
        <v>风清扬</v>
      </c>
      <c r="C3393" s="9" t="str">
        <f>IF(N3393="FBA","主营产品",IF(N3393="专线","专线",LOOKUP(1,0/((G3393&gt;=提成标准!D:D)*(G3393&lt;提成标准!E:E)),提成标准!C:C)))</f>
        <v>快递大货</v>
      </c>
      <c r="D3393" s="9">
        <f t="shared" si="166"/>
        <v>26</v>
      </c>
      <c r="E3393" s="9">
        <f>_xlfn.XLOOKUP(C3393,提成标准!C:C,提成标准!H:H,"")</f>
        <v>0.1</v>
      </c>
      <c r="F3393" s="9">
        <f t="shared" si="167"/>
        <v>2.6</v>
      </c>
      <c r="G3393" s="9">
        <f>_xlfn.XLOOKUP(I3393,过机服务商重量差!A:A,过机服务商重量差!L:L)</f>
        <v>26</v>
      </c>
      <c r="H3393" s="9" t="str">
        <f ca="1">IFERROR(LOOKUP(1,0/((B3393=名单!B:B)*(VALUE(AY3393)&gt;=名单!E:E)*(VALUE(AY3393)&lt;=名单!G:G)*(AA3393="正常走货")),名单!H:H),"否")</f>
        <v>否</v>
      </c>
      <c r="I3393" s="64" t="s">
        <v>10194</v>
      </c>
      <c r="J3393" s="64" t="s">
        <v>10196</v>
      </c>
      <c r="L3393" s="65" t="s">
        <v>2686</v>
      </c>
      <c r="N3393" s="64" t="s">
        <v>18</v>
      </c>
      <c r="O3393" s="66"/>
      <c r="P3393" s="66"/>
      <c r="T3393" s="66"/>
      <c r="U3393" s="65" t="s">
        <v>7799</v>
      </c>
      <c r="V3393" s="65" t="s">
        <v>14385</v>
      </c>
      <c r="W3393" s="66"/>
      <c r="Y3393" s="66"/>
      <c r="Z3393" s="66"/>
      <c r="AA3393" s="65" t="s">
        <v>14382</v>
      </c>
      <c r="AQ3393" s="64">
        <v>0</v>
      </c>
      <c r="AV3393" s="66"/>
      <c r="AX3393" s="66"/>
      <c r="AY3393" s="67" t="s">
        <v>17791</v>
      </c>
      <c r="BE3393" s="66"/>
    </row>
    <row r="3394" spans="1:58">
      <c r="A3394" s="9" t="str">
        <f t="shared" si="165"/>
        <v>2026-01</v>
      </c>
      <c r="B3394" s="9" t="str">
        <f>_xlfn.XLOOKUP(I3394,过机服务商重量差!A:A,过机服务商重量差!G:G)</f>
        <v>玉麒麟</v>
      </c>
      <c r="C3394" s="9" t="str">
        <f>IF(N3394="FBA","主营产品",IF(N3394="专线","专线",LOOKUP(1,0/((G3394&gt;=提成标准!D:D)*(G3394&lt;提成标准!E:E)),提成标准!C:C)))</f>
        <v>快递小货</v>
      </c>
      <c r="D3394" s="9">
        <f t="shared" si="166"/>
        <v>1</v>
      </c>
      <c r="E3394" s="9">
        <f>_xlfn.XLOOKUP(C3394,提成标准!C:C,提成标准!H:H,"")</f>
        <v>2</v>
      </c>
      <c r="F3394" s="9">
        <f t="shared" si="167"/>
        <v>2</v>
      </c>
      <c r="G3394" s="9">
        <f>_xlfn.XLOOKUP(I3394,过机服务商重量差!A:A,过机服务商重量差!L:L)</f>
        <v>3.5</v>
      </c>
      <c r="H3394" s="9" t="str">
        <f ca="1">IFERROR(LOOKUP(1,0/((B3394=名单!B:B)*(VALUE(AY3394)&gt;=名单!E:E)*(VALUE(AY3394)&lt;=名单!G:G)*(AA3394="正常走货")),名单!H:H),"否")</f>
        <v>否</v>
      </c>
      <c r="I3394" s="64" t="s">
        <v>10197</v>
      </c>
      <c r="J3394" s="64" t="s">
        <v>10199</v>
      </c>
      <c r="L3394" s="65" t="s">
        <v>17</v>
      </c>
      <c r="N3394" s="64" t="s">
        <v>18</v>
      </c>
      <c r="O3394" s="66"/>
      <c r="P3394" s="66"/>
      <c r="T3394" s="66"/>
      <c r="U3394" s="65" t="s">
        <v>570</v>
      </c>
      <c r="V3394" s="65" t="s">
        <v>14410</v>
      </c>
      <c r="W3394" s="66"/>
      <c r="Y3394" s="66"/>
      <c r="Z3394" s="66"/>
      <c r="AA3394" s="65" t="s">
        <v>14382</v>
      </c>
      <c r="AQ3394" s="64">
        <v>191</v>
      </c>
      <c r="AU3394" s="66"/>
      <c r="AV3394" s="66"/>
      <c r="AX3394" s="66"/>
      <c r="AY3394" s="67" t="s">
        <v>17792</v>
      </c>
      <c r="BE3394" s="66"/>
    </row>
    <row r="3395" spans="1:58">
      <c r="A3395" s="9" t="str">
        <f t="shared" si="165"/>
        <v>2026-01</v>
      </c>
      <c r="B3395" s="9" t="str">
        <f>_xlfn.XLOOKUP(I3395,过机服务商重量差!A:A,过机服务商重量差!G:G)</f>
        <v>无崖子</v>
      </c>
      <c r="C3395" s="9" t="str">
        <f>IF(N3395="FBA","主营产品",IF(N3395="专线","专线",LOOKUP(1,0/((G3395&gt;=提成标准!D:D)*(G3395&lt;提成标准!E:E)),提成标准!C:C)))</f>
        <v>快递小货</v>
      </c>
      <c r="D3395" s="9">
        <f t="shared" si="166"/>
        <v>1</v>
      </c>
      <c r="E3395" s="9">
        <f>_xlfn.XLOOKUP(C3395,提成标准!C:C,提成标准!H:H,"")</f>
        <v>2</v>
      </c>
      <c r="F3395" s="9">
        <f t="shared" si="167"/>
        <v>2</v>
      </c>
      <c r="G3395" s="9">
        <f>_xlfn.XLOOKUP(I3395,过机服务商重量差!A:A,过机服务商重量差!L:L)</f>
        <v>10.5</v>
      </c>
      <c r="H3395" s="9" t="str">
        <f ca="1">IFERROR(LOOKUP(1,0/((B3395=名单!B:B)*(VALUE(AY3395)&gt;=名单!E:E)*(VALUE(AY3395)&lt;=名单!G:G)*(AA3395="正常走货")),名单!H:H),"否")</f>
        <v>是</v>
      </c>
      <c r="I3395" s="64" t="s">
        <v>10200</v>
      </c>
      <c r="J3395" s="64" t="s">
        <v>10202</v>
      </c>
      <c r="L3395" s="65" t="s">
        <v>590</v>
      </c>
      <c r="N3395" s="64" t="s">
        <v>18</v>
      </c>
      <c r="O3395" s="66"/>
      <c r="P3395" s="66"/>
      <c r="T3395" s="66"/>
      <c r="U3395" s="65" t="s">
        <v>199</v>
      </c>
      <c r="V3395" s="65" t="s">
        <v>14442</v>
      </c>
      <c r="W3395" s="66"/>
      <c r="Y3395" s="66"/>
      <c r="Z3395" s="66"/>
      <c r="AA3395" s="65" t="s">
        <v>14382</v>
      </c>
      <c r="AQ3395" s="64">
        <v>199.7</v>
      </c>
      <c r="AV3395" s="66"/>
      <c r="AX3395" s="66"/>
      <c r="AY3395" s="67" t="s">
        <v>17793</v>
      </c>
      <c r="BE3395" s="66"/>
    </row>
    <row r="3396" spans="1:58">
      <c r="A3396" s="9" t="str">
        <f t="shared" si="165"/>
        <v>2026-01</v>
      </c>
      <c r="B3396" s="9" t="str">
        <f>_xlfn.XLOOKUP(I3396,过机服务商重量差!A:A,过机服务商重量差!G:G)</f>
        <v>风清扬</v>
      </c>
      <c r="C3396" s="9" t="str">
        <f>IF(N3396="FBA","主营产品",IF(N3396="专线","专线",LOOKUP(1,0/((G3396&gt;=提成标准!D:D)*(G3396&lt;提成标准!E:E)),提成标准!C:C)))</f>
        <v>快递大货</v>
      </c>
      <c r="D3396" s="9">
        <f t="shared" si="166"/>
        <v>1997</v>
      </c>
      <c r="E3396" s="9">
        <f>_xlfn.XLOOKUP(C3396,提成标准!C:C,提成标准!H:H,"")</f>
        <v>0.1</v>
      </c>
      <c r="F3396" s="9">
        <f t="shared" si="167"/>
        <v>199.7</v>
      </c>
      <c r="G3396" s="9">
        <f>_xlfn.XLOOKUP(I3396,过机服务商重量差!A:A,过机服务商重量差!L:L)</f>
        <v>1997</v>
      </c>
      <c r="H3396" s="9" t="str">
        <f ca="1">IFERROR(LOOKUP(1,0/((B3396=名单!B:B)*(VALUE(AY3396)&gt;=名单!E:E)*(VALUE(AY3396)&lt;=名单!G:G)*(AA3396="正常走货")),名单!H:H),"否")</f>
        <v>否</v>
      </c>
      <c r="I3396" s="64" t="s">
        <v>10203</v>
      </c>
      <c r="J3396" s="64" t="s">
        <v>10205</v>
      </c>
      <c r="L3396" s="65" t="s">
        <v>868</v>
      </c>
      <c r="N3396" s="64" t="s">
        <v>18</v>
      </c>
      <c r="O3396" s="66"/>
      <c r="P3396" s="66"/>
      <c r="T3396" s="66"/>
      <c r="U3396" s="65" t="s">
        <v>211</v>
      </c>
      <c r="V3396" s="65" t="s">
        <v>14410</v>
      </c>
      <c r="W3396" s="66"/>
      <c r="Y3396" s="66"/>
      <c r="Z3396" s="66"/>
      <c r="AA3396" s="65" t="s">
        <v>14382</v>
      </c>
      <c r="AQ3396" s="64">
        <v>998.5</v>
      </c>
      <c r="AU3396" s="66"/>
      <c r="AV3396" s="66"/>
      <c r="AW3396" s="66"/>
      <c r="AX3396" s="66"/>
      <c r="AY3396" s="67" t="s">
        <v>17794</v>
      </c>
      <c r="BE3396" s="66"/>
    </row>
    <row r="3397" spans="1:58">
      <c r="A3397" s="9" t="str">
        <f t="shared" si="165"/>
        <v>2026-01</v>
      </c>
      <c r="B3397" s="9" t="str">
        <f>_xlfn.XLOOKUP(I3397,过机服务商重量差!A:A,过机服务商重量差!G:G)</f>
        <v>玉麒麟</v>
      </c>
      <c r="C3397" s="9" t="str">
        <f>IF(N3397="FBA","主营产品",IF(N3397="专线","专线",LOOKUP(1,0/((G3397&gt;=提成标准!D:D)*(G3397&lt;提成标准!E:E)),提成标准!C:C)))</f>
        <v>快递小货</v>
      </c>
      <c r="D3397" s="9">
        <f t="shared" si="166"/>
        <v>1</v>
      </c>
      <c r="E3397" s="9">
        <f>_xlfn.XLOOKUP(C3397,提成标准!C:C,提成标准!H:H,"")</f>
        <v>2</v>
      </c>
      <c r="F3397" s="9">
        <f t="shared" si="167"/>
        <v>2</v>
      </c>
      <c r="G3397" s="9">
        <f>_xlfn.XLOOKUP(I3397,过机服务商重量差!A:A,过机服务商重量差!L:L)</f>
        <v>12</v>
      </c>
      <c r="H3397" s="9" t="str">
        <f ca="1">IFERROR(LOOKUP(1,0/((B3397=名单!B:B)*(VALUE(AY3397)&gt;=名单!E:E)*(VALUE(AY3397)&lt;=名单!G:G)*(AA3397="正常走货")),名单!H:H),"否")</f>
        <v>否</v>
      </c>
      <c r="I3397" s="64" t="s">
        <v>10206</v>
      </c>
      <c r="J3397" s="64" t="s">
        <v>10208</v>
      </c>
      <c r="L3397" s="65" t="s">
        <v>17</v>
      </c>
      <c r="N3397" s="64" t="s">
        <v>18</v>
      </c>
      <c r="O3397" s="66"/>
      <c r="P3397" s="66"/>
      <c r="T3397" s="66"/>
      <c r="U3397" s="65" t="s">
        <v>161</v>
      </c>
      <c r="V3397" s="65" t="s">
        <v>14381</v>
      </c>
      <c r="W3397" s="66"/>
      <c r="Y3397" s="66"/>
      <c r="Z3397" s="66"/>
      <c r="AA3397" s="65" t="s">
        <v>14382</v>
      </c>
      <c r="AQ3397" s="64">
        <v>205.94</v>
      </c>
      <c r="AU3397" s="66"/>
      <c r="AV3397" s="66"/>
      <c r="AW3397" s="66"/>
      <c r="AX3397" s="66"/>
      <c r="AY3397" s="67" t="s">
        <v>17795</v>
      </c>
      <c r="BE3397" s="66"/>
    </row>
    <row r="3398" spans="1:58">
      <c r="A3398" s="9" t="str">
        <f t="shared" si="165"/>
        <v>2026-01</v>
      </c>
      <c r="B3398" s="9" t="str">
        <f>_xlfn.XLOOKUP(I3398,过机服务商重量差!A:A,过机服务商重量差!G:G)</f>
        <v>无崖子</v>
      </c>
      <c r="C3398" s="9" t="str">
        <f>IF(N3398="FBA","主营产品",IF(N3398="专线","专线",LOOKUP(1,0/((G3398&gt;=提成标准!D:D)*(G3398&lt;提成标准!E:E)),提成标准!C:C)))</f>
        <v>快递大货</v>
      </c>
      <c r="D3398" s="9">
        <f t="shared" si="166"/>
        <v>65</v>
      </c>
      <c r="E3398" s="9">
        <f>_xlfn.XLOOKUP(C3398,提成标准!C:C,提成标准!H:H,"")</f>
        <v>0.1</v>
      </c>
      <c r="F3398" s="9">
        <f t="shared" si="167"/>
        <v>6.5</v>
      </c>
      <c r="G3398" s="9">
        <f>_xlfn.XLOOKUP(I3398,过机服务商重量差!A:A,过机服务商重量差!L:L)</f>
        <v>65</v>
      </c>
      <c r="H3398" s="9" t="str">
        <f ca="1">IFERROR(LOOKUP(1,0/((B3398=名单!B:B)*(VALUE(AY3398)&gt;=名单!E:E)*(VALUE(AY3398)&lt;=名单!G:G)*(AA3398="正常走货")),名单!H:H),"否")</f>
        <v>是</v>
      </c>
      <c r="I3398" s="64" t="s">
        <v>10209</v>
      </c>
      <c r="J3398" s="64" t="s">
        <v>10211</v>
      </c>
      <c r="L3398" s="65" t="s">
        <v>611</v>
      </c>
      <c r="N3398" s="64" t="s">
        <v>18</v>
      </c>
      <c r="O3398" s="66"/>
      <c r="P3398" s="66"/>
      <c r="T3398" s="66"/>
      <c r="U3398" s="65" t="s">
        <v>203</v>
      </c>
      <c r="V3398" s="65" t="s">
        <v>14381</v>
      </c>
      <c r="W3398" s="66"/>
      <c r="Y3398" s="66"/>
      <c r="Z3398" s="66"/>
      <c r="AA3398" s="65" t="s">
        <v>14382</v>
      </c>
      <c r="AQ3398" s="64">
        <v>-0.900000000000091</v>
      </c>
      <c r="AU3398" s="66"/>
      <c r="AV3398" s="66"/>
      <c r="AW3398" s="66"/>
      <c r="AX3398" s="66"/>
      <c r="AY3398" s="67" t="s">
        <v>17796</v>
      </c>
      <c r="BE3398" s="66"/>
    </row>
    <row r="3399" spans="1:58">
      <c r="A3399" s="9" t="str">
        <f t="shared" si="165"/>
        <v>2026-01</v>
      </c>
      <c r="B3399" s="9" t="str">
        <f>_xlfn.XLOOKUP(I3399,过机服务商重量差!A:A,过机服务商重量差!G:G)</f>
        <v>无崖子</v>
      </c>
      <c r="C3399" s="9" t="str">
        <f>IF(N3399="FBA","主营产品",IF(N3399="专线","专线",LOOKUP(1,0/((G3399&gt;=提成标准!D:D)*(G3399&lt;提成标准!E:E)),提成标准!C:C)))</f>
        <v>快递大货</v>
      </c>
      <c r="D3399" s="9">
        <f t="shared" si="166"/>
        <v>65</v>
      </c>
      <c r="E3399" s="9">
        <f>_xlfn.XLOOKUP(C3399,提成标准!C:C,提成标准!H:H,"")</f>
        <v>0.1</v>
      </c>
      <c r="F3399" s="9">
        <f t="shared" si="167"/>
        <v>6.5</v>
      </c>
      <c r="G3399" s="9">
        <f>_xlfn.XLOOKUP(I3399,过机服务商重量差!A:A,过机服务商重量差!L:L)</f>
        <v>65</v>
      </c>
      <c r="H3399" s="9" t="str">
        <f ca="1">IFERROR(LOOKUP(1,0/((B3399=名单!B:B)*(VALUE(AY3399)&gt;=名单!E:E)*(VALUE(AY3399)&lt;=名单!G:G)*(AA3399="正常走货")),名单!H:H),"否")</f>
        <v>是</v>
      </c>
      <c r="I3399" s="64" t="s">
        <v>10212</v>
      </c>
      <c r="J3399" s="64" t="s">
        <v>10214</v>
      </c>
      <c r="L3399" s="65" t="s">
        <v>611</v>
      </c>
      <c r="N3399" s="64" t="s">
        <v>18</v>
      </c>
      <c r="O3399" s="66"/>
      <c r="P3399" s="66"/>
      <c r="T3399" s="66"/>
      <c r="U3399" s="65" t="s">
        <v>203</v>
      </c>
      <c r="V3399" s="65" t="s">
        <v>14381</v>
      </c>
      <c r="W3399" s="66"/>
      <c r="Y3399" s="66"/>
      <c r="Z3399" s="66"/>
      <c r="AA3399" s="65" t="s">
        <v>14382</v>
      </c>
      <c r="AQ3399" s="64">
        <v>-0.900000000000091</v>
      </c>
      <c r="AV3399" s="66"/>
      <c r="AX3399" s="66"/>
      <c r="AY3399" s="67" t="s">
        <v>17797</v>
      </c>
      <c r="BE3399" s="66"/>
    </row>
    <row r="3400" spans="1:58">
      <c r="A3400" s="9" t="str">
        <f t="shared" si="165"/>
        <v>2026-01</v>
      </c>
      <c r="B3400" s="18" t="str">
        <f>_xlfn.XLOOKUP(I3400,过机服务商重量差!A:A,过机服务商重量差!G:G)</f>
        <v>无崖子</v>
      </c>
      <c r="C3400" s="9" t="str">
        <f>IF(N3400="FBA","主营产品",IF(N3400="专线","专线",LOOKUP(1,0/((G3400&gt;=提成标准!D:D)*(G3400&lt;提成标准!E:E)),提成标准!C:C)))</f>
        <v>快递大货</v>
      </c>
      <c r="D3400" s="9">
        <f t="shared" si="166"/>
        <v>65</v>
      </c>
      <c r="E3400" s="9">
        <f>_xlfn.XLOOKUP(C3400,提成标准!C:C,提成标准!H:H,"")</f>
        <v>0.1</v>
      </c>
      <c r="F3400" s="9">
        <f t="shared" si="167"/>
        <v>6.5</v>
      </c>
      <c r="G3400" s="9">
        <f>_xlfn.XLOOKUP(I3400,过机服务商重量差!A:A,过机服务商重量差!L:L)</f>
        <v>65</v>
      </c>
      <c r="H3400" s="9" t="str">
        <f ca="1">IFERROR(LOOKUP(1,0/((B3400=名单!B:B)*(VALUE(AY3400)&gt;=名单!E:E)*(VALUE(AY3400)&lt;=名单!G:G)*(AA3400="正常走货")),名单!H:H),"否")</f>
        <v>是</v>
      </c>
      <c r="I3400" s="64" t="s">
        <v>10215</v>
      </c>
      <c r="J3400" s="64" t="s">
        <v>10217</v>
      </c>
      <c r="L3400" s="65" t="s">
        <v>611</v>
      </c>
      <c r="N3400" s="64" t="s">
        <v>18</v>
      </c>
      <c r="O3400" s="66"/>
      <c r="P3400" s="66"/>
      <c r="T3400" s="66"/>
      <c r="U3400" s="65" t="s">
        <v>203</v>
      </c>
      <c r="V3400" s="65" t="s">
        <v>14381</v>
      </c>
      <c r="W3400" s="66"/>
      <c r="Y3400" s="66"/>
      <c r="Z3400" s="66"/>
      <c r="AA3400" s="65" t="s">
        <v>14382</v>
      </c>
      <c r="AQ3400" s="64">
        <v>-0.900000000000091</v>
      </c>
      <c r="AU3400" s="66"/>
      <c r="AV3400" s="66"/>
      <c r="AX3400" s="66"/>
      <c r="AY3400" s="67" t="s">
        <v>17798</v>
      </c>
      <c r="BE3400" s="66"/>
      <c r="BF3400" s="66"/>
    </row>
    <row r="3401" spans="1:58">
      <c r="A3401" s="9" t="str">
        <f t="shared" si="165"/>
        <v>2026-01</v>
      </c>
      <c r="B3401" s="9" t="str">
        <f>_xlfn.XLOOKUP(I3401,过机服务商重量差!A:A,过机服务商重量差!G:G)</f>
        <v>无崖子</v>
      </c>
      <c r="C3401" s="9" t="str">
        <f>IF(N3401="FBA","主营产品",IF(N3401="专线","专线",LOOKUP(1,0/((G3401&gt;=提成标准!D:D)*(G3401&lt;提成标准!E:E)),提成标准!C:C)))</f>
        <v>快递大货</v>
      </c>
      <c r="D3401" s="9">
        <f t="shared" si="166"/>
        <v>66</v>
      </c>
      <c r="E3401" s="9">
        <f>_xlfn.XLOOKUP(C3401,提成标准!C:C,提成标准!H:H,"")</f>
        <v>0.1</v>
      </c>
      <c r="F3401" s="9">
        <f t="shared" si="167"/>
        <v>6.6</v>
      </c>
      <c r="G3401" s="9">
        <f>_xlfn.XLOOKUP(I3401,过机服务商重量差!A:A,过机服务商重量差!L:L)</f>
        <v>66</v>
      </c>
      <c r="H3401" s="9" t="str">
        <f ca="1">IFERROR(LOOKUP(1,0/((B3401=名单!B:B)*(VALUE(AY3401)&gt;=名单!E:E)*(VALUE(AY3401)&lt;=名单!G:G)*(AA3401="正常走货")),名单!H:H),"否")</f>
        <v>是</v>
      </c>
      <c r="I3401" s="64" t="s">
        <v>10218</v>
      </c>
      <c r="J3401" s="64" t="s">
        <v>10220</v>
      </c>
      <c r="L3401" s="65" t="s">
        <v>611</v>
      </c>
      <c r="N3401" s="64" t="s">
        <v>18</v>
      </c>
      <c r="O3401" s="66"/>
      <c r="P3401" s="66"/>
      <c r="T3401" s="66"/>
      <c r="U3401" s="65" t="s">
        <v>203</v>
      </c>
      <c r="V3401" s="65" t="s">
        <v>14381</v>
      </c>
      <c r="W3401" s="66"/>
      <c r="Y3401" s="66"/>
      <c r="Z3401" s="66"/>
      <c r="AA3401" s="65" t="s">
        <v>14382</v>
      </c>
      <c r="AQ3401" s="64">
        <v>-0.900000000000091</v>
      </c>
      <c r="AU3401" s="66"/>
      <c r="AV3401" s="66"/>
      <c r="AW3401" s="66"/>
      <c r="AX3401" s="66"/>
      <c r="AY3401" s="67" t="s">
        <v>17799</v>
      </c>
      <c r="BE3401" s="66"/>
    </row>
    <row r="3402" spans="1:58">
      <c r="A3402" s="9" t="str">
        <f t="shared" si="165"/>
        <v>2026-01</v>
      </c>
      <c r="B3402" s="9" t="str">
        <f>_xlfn.XLOOKUP(I3402,过机服务商重量差!A:A,过机服务商重量差!G:G)</f>
        <v>无崖子</v>
      </c>
      <c r="C3402" s="9" t="str">
        <f>IF(N3402="FBA","主营产品",IF(N3402="专线","专线",LOOKUP(1,0/((G3402&gt;=提成标准!D:D)*(G3402&lt;提成标准!E:E)),提成标准!C:C)))</f>
        <v>快递大货</v>
      </c>
      <c r="D3402" s="9">
        <f t="shared" si="166"/>
        <v>63</v>
      </c>
      <c r="E3402" s="9">
        <f>_xlfn.XLOOKUP(C3402,提成标准!C:C,提成标准!H:H,"")</f>
        <v>0.1</v>
      </c>
      <c r="F3402" s="9">
        <f t="shared" si="167"/>
        <v>6.3</v>
      </c>
      <c r="G3402" s="9">
        <f>_xlfn.XLOOKUP(I3402,过机服务商重量差!A:A,过机服务商重量差!L:L)</f>
        <v>63</v>
      </c>
      <c r="H3402" s="9" t="str">
        <f ca="1">IFERROR(LOOKUP(1,0/((B3402=名单!B:B)*(VALUE(AY3402)&gt;=名单!E:E)*(VALUE(AY3402)&lt;=名单!G:G)*(AA3402="正常走货")),名单!H:H),"否")</f>
        <v>是</v>
      </c>
      <c r="I3402" s="64" t="s">
        <v>10221</v>
      </c>
      <c r="J3402" s="64" t="s">
        <v>10223</v>
      </c>
      <c r="L3402" s="64" t="s">
        <v>611</v>
      </c>
      <c r="N3402" s="64" t="s">
        <v>18</v>
      </c>
      <c r="O3402" s="66"/>
      <c r="P3402" s="66"/>
      <c r="T3402" s="66"/>
      <c r="U3402" s="65" t="s">
        <v>203</v>
      </c>
      <c r="V3402" s="64" t="s">
        <v>14381</v>
      </c>
      <c r="W3402" s="66"/>
      <c r="Y3402" s="66"/>
      <c r="Z3402" s="66"/>
      <c r="AA3402" s="65" t="s">
        <v>14382</v>
      </c>
      <c r="AQ3402" s="64">
        <v>-0.900000000000091</v>
      </c>
      <c r="AU3402" s="66"/>
      <c r="AV3402" s="66"/>
      <c r="AX3402" s="66"/>
      <c r="AY3402" s="67" t="s">
        <v>17800</v>
      </c>
      <c r="BE3402" s="66"/>
    </row>
    <row r="3403" spans="1:58">
      <c r="A3403" s="9" t="str">
        <f t="shared" si="165"/>
        <v>2026-01</v>
      </c>
      <c r="B3403" s="9" t="str">
        <f>_xlfn.XLOOKUP(I3403,过机服务商重量差!A:A,过机服务商重量差!G:G)</f>
        <v>玉麒麟</v>
      </c>
      <c r="C3403" s="9" t="str">
        <f>IF(N3403="FBA","主营产品",IF(N3403="专线","专线",LOOKUP(1,0/((G3403&gt;=提成标准!D:D)*(G3403&lt;提成标准!E:E)),提成标准!C:C)))</f>
        <v>快递小货</v>
      </c>
      <c r="D3403" s="9">
        <f t="shared" si="166"/>
        <v>1</v>
      </c>
      <c r="E3403" s="9">
        <f>_xlfn.XLOOKUP(C3403,提成标准!C:C,提成标准!H:H,"")</f>
        <v>2</v>
      </c>
      <c r="F3403" s="9">
        <f t="shared" si="167"/>
        <v>2</v>
      </c>
      <c r="G3403" s="9">
        <f>_xlfn.XLOOKUP(I3403,过机服务商重量差!A:A,过机服务商重量差!L:L)</f>
        <v>1</v>
      </c>
      <c r="H3403" s="9" t="str">
        <f ca="1">IFERROR(LOOKUP(1,0/((B3403=名单!B:B)*(VALUE(AY3403)&gt;=名单!E:E)*(VALUE(AY3403)&lt;=名单!G:G)*(AA3403="正常走货")),名单!H:H),"否")</f>
        <v>否</v>
      </c>
      <c r="I3403" s="64" t="s">
        <v>10224</v>
      </c>
      <c r="J3403" s="64" t="s">
        <v>10226</v>
      </c>
      <c r="L3403" s="65" t="s">
        <v>17</v>
      </c>
      <c r="N3403" s="64" t="s">
        <v>18</v>
      </c>
      <c r="O3403" s="66"/>
      <c r="P3403" s="66"/>
      <c r="T3403" s="66"/>
      <c r="U3403" s="65" t="s">
        <v>145</v>
      </c>
      <c r="V3403" s="65" t="s">
        <v>14410</v>
      </c>
      <c r="W3403" s="66"/>
      <c r="Y3403" s="66"/>
      <c r="Z3403" s="66"/>
      <c r="AA3403" s="65" t="s">
        <v>14382</v>
      </c>
      <c r="AQ3403" s="64">
        <v>88.95</v>
      </c>
      <c r="AV3403" s="66"/>
      <c r="AX3403" s="66"/>
      <c r="AY3403" s="67" t="s">
        <v>17801</v>
      </c>
      <c r="BC3403" s="66"/>
      <c r="BE3403" s="66"/>
    </row>
    <row r="3404" spans="1:58">
      <c r="A3404" s="9" t="str">
        <f t="shared" si="165"/>
        <v>2026-01</v>
      </c>
      <c r="B3404" s="9" t="str">
        <f>_xlfn.XLOOKUP(I3404,过机服务商重量差!A:A,过机服务商重量差!G:G)</f>
        <v>风清扬</v>
      </c>
      <c r="C3404" s="9" t="str">
        <f>IF(N3404="FBA","主营产品",IF(N3404="专线","专线",LOOKUP(1,0/((G3404&gt;=提成标准!D:D)*(G3404&lt;提成标准!E:E)),提成标准!C:C)))</f>
        <v>快递大货</v>
      </c>
      <c r="D3404" s="9">
        <f t="shared" si="166"/>
        <v>336</v>
      </c>
      <c r="E3404" s="9">
        <f>_xlfn.XLOOKUP(C3404,提成标准!C:C,提成标准!H:H,"")</f>
        <v>0.1</v>
      </c>
      <c r="F3404" s="9">
        <f t="shared" si="167"/>
        <v>33.6</v>
      </c>
      <c r="G3404" s="9">
        <f>_xlfn.XLOOKUP(I3404,过机服务商重量差!A:A,过机服务商重量差!L:L)</f>
        <v>336</v>
      </c>
      <c r="H3404" s="9" t="str">
        <f ca="1">IFERROR(LOOKUP(1,0/((B3404=名单!B:B)*(VALUE(AY3404)&gt;=名单!E:E)*(VALUE(AY3404)&lt;=名单!G:G)*(AA3404="正常走货")),名单!H:H),"否")</f>
        <v>否</v>
      </c>
      <c r="I3404" s="64" t="s">
        <v>10227</v>
      </c>
      <c r="J3404" s="64" t="s">
        <v>10229</v>
      </c>
      <c r="L3404" s="65" t="s">
        <v>10230</v>
      </c>
      <c r="N3404" s="64" t="s">
        <v>18</v>
      </c>
      <c r="O3404" s="66"/>
      <c r="P3404" s="66"/>
      <c r="T3404" s="66"/>
      <c r="U3404" s="65" t="s">
        <v>207</v>
      </c>
      <c r="V3404" s="65" t="s">
        <v>14410</v>
      </c>
      <c r="W3404" s="66"/>
      <c r="Y3404" s="66"/>
      <c r="Z3404" s="66"/>
      <c r="AA3404" s="65" t="s">
        <v>14382</v>
      </c>
      <c r="AQ3404" s="64">
        <v>255</v>
      </c>
      <c r="AU3404" s="66"/>
      <c r="AV3404" s="66"/>
      <c r="AW3404" s="66"/>
      <c r="AX3404" s="66"/>
      <c r="AY3404" s="67" t="s">
        <v>17802</v>
      </c>
      <c r="BE3404" s="66"/>
    </row>
    <row r="3405" spans="1:58">
      <c r="A3405" s="9" t="str">
        <f t="shared" si="165"/>
        <v>2026-01</v>
      </c>
      <c r="B3405" s="18" t="str">
        <f>_xlfn.XLOOKUP(I3405,过机服务商重量差!A:A,过机服务商重量差!G:G)</f>
        <v>007</v>
      </c>
      <c r="C3405" s="9" t="str">
        <f>IF(N3405="FBA","主营产品",IF(N3405="专线","专线",LOOKUP(1,0/((G3405&gt;=提成标准!D:D)*(G3405&lt;提成标准!E:E)),提成标准!C:C)))</f>
        <v>快递大货</v>
      </c>
      <c r="D3405" s="9">
        <f t="shared" si="166"/>
        <v>51</v>
      </c>
      <c r="E3405" s="9">
        <f>_xlfn.XLOOKUP(C3405,提成标准!C:C,提成标准!H:H,"")</f>
        <v>0.1</v>
      </c>
      <c r="F3405" s="9">
        <f t="shared" si="167"/>
        <v>5.1</v>
      </c>
      <c r="G3405" s="9">
        <f>_xlfn.XLOOKUP(I3405,过机服务商重量差!A:A,过机服务商重量差!L:L)</f>
        <v>51</v>
      </c>
      <c r="H3405" s="9" t="str">
        <f ca="1">IFERROR(LOOKUP(1,0/((B3405=名单!B:B)*(VALUE(AY3405)&gt;=名单!E:E)*(VALUE(AY3405)&lt;=名单!G:G)*(AA3405="正常走货")),名单!H:H),"否")</f>
        <v>否</v>
      </c>
      <c r="I3405" s="64" t="s">
        <v>10231</v>
      </c>
      <c r="J3405" s="64" t="s">
        <v>10233</v>
      </c>
      <c r="L3405" s="65" t="s">
        <v>266</v>
      </c>
      <c r="N3405" s="64" t="s">
        <v>18</v>
      </c>
      <c r="O3405" s="66"/>
      <c r="P3405" s="66"/>
      <c r="T3405" s="66"/>
      <c r="U3405" s="65" t="s">
        <v>745</v>
      </c>
      <c r="V3405" s="65" t="s">
        <v>14410</v>
      </c>
      <c r="W3405" s="66"/>
      <c r="Y3405" s="66"/>
      <c r="Z3405" s="66"/>
      <c r="AA3405" s="65" t="s">
        <v>14382</v>
      </c>
      <c r="AQ3405" s="64">
        <v>15.3</v>
      </c>
      <c r="AV3405" s="66"/>
      <c r="AX3405" s="66"/>
      <c r="AY3405" s="67" t="s">
        <v>17803</v>
      </c>
      <c r="BC3405" s="66"/>
      <c r="BE3405" s="66"/>
    </row>
    <row r="3406" spans="1:58">
      <c r="A3406" s="9" t="str">
        <f t="shared" si="165"/>
        <v>2026-01</v>
      </c>
      <c r="B3406" s="9" t="str">
        <f>_xlfn.XLOOKUP(I3406,过机服务商重量差!A:A,过机服务商重量差!G:G)</f>
        <v>风清扬</v>
      </c>
      <c r="C3406" s="9" t="str">
        <f>IF(N3406="FBA","主营产品",IF(N3406="专线","专线",LOOKUP(1,0/((G3406&gt;=提成标准!D:D)*(G3406&lt;提成标准!E:E)),提成标准!C:C)))</f>
        <v>快递大货</v>
      </c>
      <c r="D3406" s="9">
        <f t="shared" si="166"/>
        <v>172</v>
      </c>
      <c r="E3406" s="9">
        <f>_xlfn.XLOOKUP(C3406,提成标准!C:C,提成标准!H:H,"")</f>
        <v>0.1</v>
      </c>
      <c r="F3406" s="9">
        <f t="shared" si="167"/>
        <v>17.2</v>
      </c>
      <c r="G3406" s="9">
        <f>_xlfn.XLOOKUP(I3406,过机服务商重量差!A:A,过机服务商重量差!L:L)</f>
        <v>172</v>
      </c>
      <c r="H3406" s="9" t="str">
        <f ca="1">IFERROR(LOOKUP(1,0/((B3406=名单!B:B)*(VALUE(AY3406)&gt;=名单!E:E)*(VALUE(AY3406)&lt;=名单!G:G)*(AA3406="正常走货")),名单!H:H),"否")</f>
        <v>否</v>
      </c>
      <c r="I3406" s="64" t="s">
        <v>10234</v>
      </c>
      <c r="J3406" s="64" t="s">
        <v>10236</v>
      </c>
      <c r="L3406" s="65" t="s">
        <v>1784</v>
      </c>
      <c r="N3406" s="64" t="s">
        <v>18</v>
      </c>
      <c r="O3406" s="66"/>
      <c r="P3406" s="66"/>
      <c r="T3406" s="66"/>
      <c r="U3406" s="65" t="s">
        <v>604</v>
      </c>
      <c r="V3406" s="65" t="s">
        <v>14410</v>
      </c>
      <c r="W3406" s="66"/>
      <c r="Y3406" s="66"/>
      <c r="Z3406" s="66"/>
      <c r="AA3406" s="65" t="s">
        <v>14382</v>
      </c>
      <c r="AQ3406" s="64">
        <v>6</v>
      </c>
      <c r="AV3406" s="66"/>
      <c r="AX3406" s="66"/>
      <c r="AY3406" s="67" t="s">
        <v>17804</v>
      </c>
      <c r="BE3406" s="66"/>
    </row>
    <row r="3407" spans="1:58">
      <c r="A3407" s="9" t="str">
        <f t="shared" si="165"/>
        <v>2026-01</v>
      </c>
      <c r="B3407" s="9" t="str">
        <f>_xlfn.XLOOKUP(I3407,过机服务商重量差!A:A,过机服务商重量差!G:G)</f>
        <v>玉麒麟</v>
      </c>
      <c r="C3407" s="9" t="str">
        <f>IF(N3407="FBA","主营产品",IF(N3407="专线","专线",LOOKUP(1,0/((G3407&gt;=提成标准!D:D)*(G3407&lt;提成标准!E:E)),提成标准!C:C)))</f>
        <v>快递小货</v>
      </c>
      <c r="D3407" s="9">
        <f t="shared" si="166"/>
        <v>1</v>
      </c>
      <c r="E3407" s="9">
        <f>_xlfn.XLOOKUP(C3407,提成标准!C:C,提成标准!H:H,"")</f>
        <v>2</v>
      </c>
      <c r="F3407" s="9">
        <f t="shared" si="167"/>
        <v>2</v>
      </c>
      <c r="G3407" s="9">
        <f>_xlfn.XLOOKUP(I3407,过机服务商重量差!A:A,过机服务商重量差!L:L)</f>
        <v>2</v>
      </c>
      <c r="H3407" s="9" t="str">
        <f ca="1">IFERROR(LOOKUP(1,0/((B3407=名单!B:B)*(VALUE(AY3407)&gt;=名单!E:E)*(VALUE(AY3407)&lt;=名单!G:G)*(AA3407="正常走货")),名单!H:H),"否")</f>
        <v>否</v>
      </c>
      <c r="I3407" s="64" t="s">
        <v>10237</v>
      </c>
      <c r="J3407" s="64" t="s">
        <v>10239</v>
      </c>
      <c r="L3407" s="65" t="s">
        <v>17</v>
      </c>
      <c r="N3407" s="64" t="s">
        <v>18</v>
      </c>
      <c r="O3407" s="66"/>
      <c r="P3407" s="66"/>
      <c r="T3407" s="66"/>
      <c r="U3407" s="65" t="s">
        <v>864</v>
      </c>
      <c r="V3407" s="65" t="s">
        <v>14389</v>
      </c>
      <c r="W3407" s="66"/>
      <c r="Y3407" s="66"/>
      <c r="Z3407" s="66"/>
      <c r="AA3407" s="65" t="s">
        <v>14382</v>
      </c>
      <c r="AQ3407" s="64">
        <v>30.8</v>
      </c>
      <c r="AU3407" s="66"/>
      <c r="AV3407" s="66"/>
      <c r="AW3407" s="66"/>
      <c r="AX3407" s="66"/>
      <c r="AY3407" s="67" t="s">
        <v>17805</v>
      </c>
      <c r="BE3407" s="66"/>
    </row>
    <row r="3408" spans="1:58">
      <c r="A3408" s="9" t="str">
        <f t="shared" si="165"/>
        <v>2026-01</v>
      </c>
      <c r="B3408" s="9" t="str">
        <f>_xlfn.XLOOKUP(I3408,过机服务商重量差!A:A,过机服务商重量差!G:G)</f>
        <v>玉麒麟</v>
      </c>
      <c r="C3408" s="9" t="str">
        <f>IF(N3408="FBA","主营产品",IF(N3408="专线","专线",LOOKUP(1,0/((G3408&gt;=提成标准!D:D)*(G3408&lt;提成标准!E:E)),提成标准!C:C)))</f>
        <v>快递小货</v>
      </c>
      <c r="D3408" s="9">
        <f t="shared" si="166"/>
        <v>1</v>
      </c>
      <c r="E3408" s="9">
        <f>_xlfn.XLOOKUP(C3408,提成标准!C:C,提成标准!H:H,"")</f>
        <v>2</v>
      </c>
      <c r="F3408" s="9">
        <f t="shared" si="167"/>
        <v>2</v>
      </c>
      <c r="G3408" s="9">
        <f>_xlfn.XLOOKUP(I3408,过机服务商重量差!A:A,过机服务商重量差!L:L)</f>
        <v>1.5</v>
      </c>
      <c r="H3408" s="9" t="str">
        <f ca="1">IFERROR(LOOKUP(1,0/((B3408=名单!B:B)*(VALUE(AY3408)&gt;=名单!E:E)*(VALUE(AY3408)&lt;=名单!G:G)*(AA3408="正常走货")),名单!H:H),"否")</f>
        <v>否</v>
      </c>
      <c r="I3408" s="64" t="s">
        <v>10240</v>
      </c>
      <c r="J3408" s="64" t="s">
        <v>10242</v>
      </c>
      <c r="L3408" s="65" t="s">
        <v>17</v>
      </c>
      <c r="N3408" s="64" t="s">
        <v>18</v>
      </c>
      <c r="O3408" s="66"/>
      <c r="P3408" s="66"/>
      <c r="T3408" s="66"/>
      <c r="U3408" s="65" t="s">
        <v>864</v>
      </c>
      <c r="V3408" s="65" t="s">
        <v>14389</v>
      </c>
      <c r="W3408" s="66"/>
      <c r="Y3408" s="66"/>
      <c r="Z3408" s="66"/>
      <c r="AA3408" s="65" t="s">
        <v>14382</v>
      </c>
      <c r="AQ3408" s="64">
        <v>-101.2</v>
      </c>
      <c r="AU3408" s="66"/>
      <c r="AV3408" s="66"/>
      <c r="AX3408" s="66"/>
      <c r="AY3408" s="67" t="s">
        <v>17806</v>
      </c>
      <c r="BC3408" s="66"/>
      <c r="BE3408" s="66"/>
    </row>
    <row r="3409" spans="1:58">
      <c r="A3409" s="9" t="str">
        <f t="shared" si="165"/>
        <v>2026-01</v>
      </c>
      <c r="B3409" s="9" t="str">
        <f>_xlfn.XLOOKUP(I3409,过机服务商重量差!A:A,过机服务商重量差!G:G)</f>
        <v>玉麒麟</v>
      </c>
      <c r="C3409" s="9" t="str">
        <f>IF(N3409="FBA","主营产品",IF(N3409="专线","专线",LOOKUP(1,0/((G3409&gt;=提成标准!D:D)*(G3409&lt;提成标准!E:E)),提成标准!C:C)))</f>
        <v>快递小货</v>
      </c>
      <c r="D3409" s="9">
        <f t="shared" si="166"/>
        <v>1</v>
      </c>
      <c r="E3409" s="9">
        <f>_xlfn.XLOOKUP(C3409,提成标准!C:C,提成标准!H:H,"")</f>
        <v>2</v>
      </c>
      <c r="F3409" s="9">
        <f t="shared" si="167"/>
        <v>2</v>
      </c>
      <c r="G3409" s="9">
        <f>_xlfn.XLOOKUP(I3409,过机服务商重量差!A:A,过机服务商重量差!L:L)</f>
        <v>2</v>
      </c>
      <c r="H3409" s="9" t="str">
        <f ca="1">IFERROR(LOOKUP(1,0/((B3409=名单!B:B)*(VALUE(AY3409)&gt;=名单!E:E)*(VALUE(AY3409)&lt;=名单!G:G)*(AA3409="正常走货")),名单!H:H),"否")</f>
        <v>否</v>
      </c>
      <c r="I3409" s="64" t="s">
        <v>10243</v>
      </c>
      <c r="J3409" s="64" t="s">
        <v>10245</v>
      </c>
      <c r="L3409" s="65" t="s">
        <v>17</v>
      </c>
      <c r="N3409" s="64" t="s">
        <v>18</v>
      </c>
      <c r="O3409" s="66"/>
      <c r="P3409" s="66"/>
      <c r="T3409" s="66"/>
      <c r="U3409" s="65" t="s">
        <v>864</v>
      </c>
      <c r="V3409" s="65" t="s">
        <v>14389</v>
      </c>
      <c r="W3409" s="66"/>
      <c r="Y3409" s="66"/>
      <c r="Z3409" s="66"/>
      <c r="AA3409" s="65" t="s">
        <v>14382</v>
      </c>
      <c r="AQ3409" s="64">
        <v>30.8</v>
      </c>
      <c r="AU3409" s="66"/>
      <c r="AV3409" s="66"/>
      <c r="AW3409" s="66"/>
      <c r="AX3409" s="66"/>
      <c r="AY3409" s="67" t="s">
        <v>17807</v>
      </c>
      <c r="BC3409" s="66"/>
      <c r="BE3409" s="66"/>
    </row>
    <row r="3410" spans="1:58">
      <c r="A3410" s="9" t="str">
        <f t="shared" si="165"/>
        <v>2026-01</v>
      </c>
      <c r="B3410" s="9" t="str">
        <f>_xlfn.XLOOKUP(I3410,过机服务商重量差!A:A,过机服务商重量差!G:G)</f>
        <v>玉麒麟</v>
      </c>
      <c r="C3410" s="9" t="str">
        <f>IF(N3410="FBA","主营产品",IF(N3410="专线","专线",LOOKUP(1,0/((G3410&gt;=提成标准!D:D)*(G3410&lt;提成标准!E:E)),提成标准!C:C)))</f>
        <v>快递大货</v>
      </c>
      <c r="D3410" s="9">
        <f t="shared" si="166"/>
        <v>25</v>
      </c>
      <c r="E3410" s="9">
        <f>_xlfn.XLOOKUP(C3410,提成标准!C:C,提成标准!H:H,"")</f>
        <v>0.1</v>
      </c>
      <c r="F3410" s="9">
        <f t="shared" si="167"/>
        <v>2.5</v>
      </c>
      <c r="G3410" s="9">
        <f>_xlfn.XLOOKUP(I3410,过机服务商重量差!A:A,过机服务商重量差!L:L)</f>
        <v>25</v>
      </c>
      <c r="H3410" s="9" t="str">
        <f ca="1">IFERROR(LOOKUP(1,0/((B3410=名单!B:B)*(VALUE(AY3410)&gt;=名单!E:E)*(VALUE(AY3410)&lt;=名单!G:G)*(AA3410="正常走货")),名单!H:H),"否")</f>
        <v>否</v>
      </c>
      <c r="I3410" s="64" t="s">
        <v>10246</v>
      </c>
      <c r="J3410" s="64" t="s">
        <v>10248</v>
      </c>
      <c r="L3410" s="65" t="s">
        <v>24</v>
      </c>
      <c r="N3410" s="64" t="s">
        <v>18</v>
      </c>
      <c r="O3410" s="66"/>
      <c r="P3410" s="66"/>
      <c r="T3410" s="66"/>
      <c r="U3410" s="65" t="s">
        <v>246</v>
      </c>
      <c r="V3410" s="65" t="s">
        <v>14389</v>
      </c>
      <c r="W3410" s="66"/>
      <c r="Y3410" s="66"/>
      <c r="Z3410" s="66"/>
      <c r="AA3410" s="65" t="s">
        <v>14382</v>
      </c>
      <c r="AQ3410" s="64">
        <v>351.1</v>
      </c>
      <c r="AU3410" s="66"/>
      <c r="AV3410" s="66"/>
      <c r="AW3410" s="66"/>
      <c r="AX3410" s="66"/>
      <c r="AY3410" s="67" t="s">
        <v>17808</v>
      </c>
      <c r="BC3410" s="66"/>
      <c r="BE3410" s="66"/>
    </row>
    <row r="3411" spans="1:58">
      <c r="A3411" s="9" t="str">
        <f t="shared" si="165"/>
        <v>2026-01</v>
      </c>
      <c r="B3411" s="9" t="str">
        <f>_xlfn.XLOOKUP(I3411,过机服务商重量差!A:A,过机服务商重量差!G:G)</f>
        <v>玉麒麟</v>
      </c>
      <c r="C3411" s="9" t="str">
        <f>IF(N3411="FBA","主营产品",IF(N3411="专线","专线",LOOKUP(1,0/((G3411&gt;=提成标准!D:D)*(G3411&lt;提成标准!E:E)),提成标准!C:C)))</f>
        <v>快递大货</v>
      </c>
      <c r="D3411" s="9">
        <f t="shared" si="166"/>
        <v>25</v>
      </c>
      <c r="E3411" s="9">
        <f>_xlfn.XLOOKUP(C3411,提成标准!C:C,提成标准!H:H,"")</f>
        <v>0.1</v>
      </c>
      <c r="F3411" s="9">
        <f t="shared" si="167"/>
        <v>2.5</v>
      </c>
      <c r="G3411" s="9">
        <f>_xlfn.XLOOKUP(I3411,过机服务商重量差!A:A,过机服务商重量差!L:L)</f>
        <v>25</v>
      </c>
      <c r="H3411" s="9" t="str">
        <f ca="1">IFERROR(LOOKUP(1,0/((B3411=名单!B:B)*(VALUE(AY3411)&gt;=名单!E:E)*(VALUE(AY3411)&lt;=名单!G:G)*(AA3411="正常走货")),名单!H:H),"否")</f>
        <v>否</v>
      </c>
      <c r="I3411" s="64" t="s">
        <v>10249</v>
      </c>
      <c r="J3411" s="64" t="s">
        <v>10251</v>
      </c>
      <c r="L3411" s="64" t="s">
        <v>24</v>
      </c>
      <c r="N3411" s="64" t="s">
        <v>18</v>
      </c>
      <c r="O3411" s="66"/>
      <c r="P3411" s="66"/>
      <c r="T3411" s="66"/>
      <c r="U3411" s="65" t="s">
        <v>246</v>
      </c>
      <c r="V3411" s="65" t="s">
        <v>14389</v>
      </c>
      <c r="W3411" s="66"/>
      <c r="Y3411" s="66"/>
      <c r="Z3411" s="66"/>
      <c r="AA3411" s="65" t="s">
        <v>14382</v>
      </c>
      <c r="AQ3411" s="64">
        <v>351.1</v>
      </c>
      <c r="AV3411" s="66"/>
      <c r="AX3411" s="66"/>
      <c r="AY3411" s="67" t="s">
        <v>17809</v>
      </c>
      <c r="BC3411" s="66"/>
      <c r="BE3411" s="66"/>
      <c r="BF3411" s="66"/>
    </row>
    <row r="3412" spans="1:58">
      <c r="A3412" s="9" t="str">
        <f t="shared" si="165"/>
        <v>2026-01</v>
      </c>
      <c r="B3412" s="9" t="str">
        <f>_xlfn.XLOOKUP(I3412,过机服务商重量差!A:A,过机服务商重量差!G:G)</f>
        <v>玉麒麟</v>
      </c>
      <c r="C3412" s="9" t="str">
        <f>IF(N3412="FBA","主营产品",IF(N3412="专线","专线",LOOKUP(1,0/((G3412&gt;=提成标准!D:D)*(G3412&lt;提成标准!E:E)),提成标准!C:C)))</f>
        <v>快递大货</v>
      </c>
      <c r="D3412" s="9">
        <f t="shared" si="166"/>
        <v>25</v>
      </c>
      <c r="E3412" s="9">
        <f>_xlfn.XLOOKUP(C3412,提成标准!C:C,提成标准!H:H,"")</f>
        <v>0.1</v>
      </c>
      <c r="F3412" s="9">
        <f t="shared" si="167"/>
        <v>2.5</v>
      </c>
      <c r="G3412" s="9">
        <f>_xlfn.XLOOKUP(I3412,过机服务商重量差!A:A,过机服务商重量差!L:L)</f>
        <v>25</v>
      </c>
      <c r="H3412" s="9" t="str">
        <f ca="1">IFERROR(LOOKUP(1,0/((B3412=名单!B:B)*(VALUE(AY3412)&gt;=名单!E:E)*(VALUE(AY3412)&lt;=名单!G:G)*(AA3412="正常走货")),名单!H:H),"否")</f>
        <v>否</v>
      </c>
      <c r="I3412" s="64" t="s">
        <v>10252</v>
      </c>
      <c r="J3412" s="64" t="s">
        <v>10254</v>
      </c>
      <c r="L3412" s="65" t="s">
        <v>24</v>
      </c>
      <c r="N3412" s="64" t="s">
        <v>18</v>
      </c>
      <c r="O3412" s="66"/>
      <c r="P3412" s="66"/>
      <c r="T3412" s="66"/>
      <c r="U3412" s="65" t="s">
        <v>246</v>
      </c>
      <c r="V3412" s="65" t="s">
        <v>14389</v>
      </c>
      <c r="W3412" s="66"/>
      <c r="Y3412" s="66"/>
      <c r="Z3412" s="66"/>
      <c r="AA3412" s="65" t="s">
        <v>14382</v>
      </c>
      <c r="AQ3412" s="64">
        <v>351.1</v>
      </c>
      <c r="AU3412" s="66"/>
      <c r="AV3412" s="66"/>
      <c r="AX3412" s="66"/>
      <c r="AY3412" s="67" t="s">
        <v>17810</v>
      </c>
      <c r="BE3412" s="66"/>
    </row>
    <row r="3413" spans="1:58">
      <c r="A3413" s="9" t="str">
        <f t="shared" si="165"/>
        <v>2026-01</v>
      </c>
      <c r="B3413" s="9" t="str">
        <f>_xlfn.XLOOKUP(I3413,过机服务商重量差!A:A,过机服务商重量差!G:G)</f>
        <v>玉麒麟</v>
      </c>
      <c r="C3413" s="9" t="str">
        <f>IF(N3413="FBA","主营产品",IF(N3413="专线","专线",LOOKUP(1,0/((G3413&gt;=提成标准!D:D)*(G3413&lt;提成标准!E:E)),提成标准!C:C)))</f>
        <v>快递大货</v>
      </c>
      <c r="D3413" s="9">
        <f t="shared" si="166"/>
        <v>25</v>
      </c>
      <c r="E3413" s="9">
        <f>_xlfn.XLOOKUP(C3413,提成标准!C:C,提成标准!H:H,"")</f>
        <v>0.1</v>
      </c>
      <c r="F3413" s="9">
        <f t="shared" si="167"/>
        <v>2.5</v>
      </c>
      <c r="G3413" s="9">
        <f>_xlfn.XLOOKUP(I3413,过机服务商重量差!A:A,过机服务商重量差!L:L)</f>
        <v>25</v>
      </c>
      <c r="H3413" s="9" t="str">
        <f ca="1">IFERROR(LOOKUP(1,0/((B3413=名单!B:B)*(VALUE(AY3413)&gt;=名单!E:E)*(VALUE(AY3413)&lt;=名单!G:G)*(AA3413="正常走货")),名单!H:H),"否")</f>
        <v>否</v>
      </c>
      <c r="I3413" s="64" t="s">
        <v>10255</v>
      </c>
      <c r="J3413" s="64" t="s">
        <v>10257</v>
      </c>
      <c r="L3413" s="65" t="s">
        <v>24</v>
      </c>
      <c r="N3413" s="64" t="s">
        <v>18</v>
      </c>
      <c r="O3413" s="66"/>
      <c r="P3413" s="66"/>
      <c r="T3413" s="66"/>
      <c r="U3413" s="65" t="s">
        <v>246</v>
      </c>
      <c r="V3413" s="65" t="s">
        <v>14389</v>
      </c>
      <c r="W3413" s="66"/>
      <c r="Y3413" s="66"/>
      <c r="Z3413" s="66"/>
      <c r="AA3413" s="65" t="s">
        <v>14382</v>
      </c>
      <c r="AQ3413" s="64">
        <v>351.1</v>
      </c>
      <c r="AU3413" s="66"/>
      <c r="AV3413" s="66"/>
      <c r="AW3413" s="66"/>
      <c r="AX3413" s="66"/>
      <c r="AY3413" s="67" t="s">
        <v>17811</v>
      </c>
      <c r="BC3413" s="66"/>
      <c r="BE3413" s="66"/>
    </row>
    <row r="3414" spans="1:58">
      <c r="A3414" s="9" t="str">
        <f t="shared" si="165"/>
        <v>2026-01</v>
      </c>
      <c r="B3414" s="9" t="str">
        <f>_xlfn.XLOOKUP(I3414,过机服务商重量差!A:A,过机服务商重量差!G:G)</f>
        <v>玉麒麟</v>
      </c>
      <c r="C3414" s="9" t="str">
        <f>IF(N3414="FBA","主营产品",IF(N3414="专线","专线",LOOKUP(1,0/((G3414&gt;=提成标准!D:D)*(G3414&lt;提成标准!E:E)),提成标准!C:C)))</f>
        <v>快递大货</v>
      </c>
      <c r="D3414" s="9">
        <f t="shared" si="166"/>
        <v>25</v>
      </c>
      <c r="E3414" s="9">
        <f>_xlfn.XLOOKUP(C3414,提成标准!C:C,提成标准!H:H,"")</f>
        <v>0.1</v>
      </c>
      <c r="F3414" s="9">
        <f t="shared" si="167"/>
        <v>2.5</v>
      </c>
      <c r="G3414" s="9">
        <f>_xlfn.XLOOKUP(I3414,过机服务商重量差!A:A,过机服务商重量差!L:L)</f>
        <v>25</v>
      </c>
      <c r="H3414" s="9" t="str">
        <f ca="1">IFERROR(LOOKUP(1,0/((B3414=名单!B:B)*(VALUE(AY3414)&gt;=名单!E:E)*(VALUE(AY3414)&lt;=名单!G:G)*(AA3414="正常走货")),名单!H:H),"否")</f>
        <v>否</v>
      </c>
      <c r="I3414" s="64" t="s">
        <v>10258</v>
      </c>
      <c r="J3414" s="64" t="s">
        <v>10260</v>
      </c>
      <c r="L3414" s="65" t="s">
        <v>24</v>
      </c>
      <c r="N3414" s="64" t="s">
        <v>18</v>
      </c>
      <c r="O3414" s="66"/>
      <c r="P3414" s="66"/>
      <c r="T3414" s="66"/>
      <c r="U3414" s="65" t="s">
        <v>246</v>
      </c>
      <c r="V3414" s="65" t="s">
        <v>14389</v>
      </c>
      <c r="W3414" s="66"/>
      <c r="Y3414" s="66"/>
      <c r="Z3414" s="66"/>
      <c r="AA3414" s="65" t="s">
        <v>14382</v>
      </c>
      <c r="AQ3414" s="64">
        <v>409.1</v>
      </c>
      <c r="AV3414" s="66"/>
      <c r="AW3414" s="66"/>
      <c r="AX3414" s="66"/>
      <c r="AY3414" s="67" t="s">
        <v>17812</v>
      </c>
      <c r="BE3414" s="66"/>
    </row>
    <row r="3415" spans="1:58">
      <c r="A3415" s="9" t="str">
        <f t="shared" si="165"/>
        <v>2026-01</v>
      </c>
      <c r="B3415" s="9" t="str">
        <f>_xlfn.XLOOKUP(I3415,过机服务商重量差!A:A,过机服务商重量差!G:G)</f>
        <v>玉麒麟</v>
      </c>
      <c r="C3415" s="9" t="str">
        <f>IF(N3415="FBA","主营产品",IF(N3415="专线","专线",LOOKUP(1,0/((G3415&gt;=提成标准!D:D)*(G3415&lt;提成标准!E:E)),提成标准!C:C)))</f>
        <v>快递大货</v>
      </c>
      <c r="D3415" s="9">
        <f t="shared" si="166"/>
        <v>25</v>
      </c>
      <c r="E3415" s="9">
        <f>_xlfn.XLOOKUP(C3415,提成标准!C:C,提成标准!H:H,"")</f>
        <v>0.1</v>
      </c>
      <c r="F3415" s="9">
        <f t="shared" si="167"/>
        <v>2.5</v>
      </c>
      <c r="G3415" s="9">
        <f>_xlfn.XLOOKUP(I3415,过机服务商重量差!A:A,过机服务商重量差!L:L)</f>
        <v>25</v>
      </c>
      <c r="H3415" s="9" t="str">
        <f ca="1">IFERROR(LOOKUP(1,0/((B3415=名单!B:B)*(VALUE(AY3415)&gt;=名单!E:E)*(VALUE(AY3415)&lt;=名单!G:G)*(AA3415="正常走货")),名单!H:H),"否")</f>
        <v>否</v>
      </c>
      <c r="I3415" s="64" t="s">
        <v>10261</v>
      </c>
      <c r="J3415" s="64" t="s">
        <v>10263</v>
      </c>
      <c r="L3415" s="65" t="s">
        <v>24</v>
      </c>
      <c r="N3415" s="64" t="s">
        <v>18</v>
      </c>
      <c r="O3415" s="66"/>
      <c r="P3415" s="66"/>
      <c r="T3415" s="66"/>
      <c r="U3415" s="65" t="s">
        <v>246</v>
      </c>
      <c r="V3415" s="65" t="s">
        <v>14389</v>
      </c>
      <c r="W3415" s="66"/>
      <c r="Y3415" s="66"/>
      <c r="Z3415" s="66"/>
      <c r="AA3415" s="65" t="s">
        <v>14382</v>
      </c>
      <c r="AQ3415" s="64">
        <v>351.1</v>
      </c>
      <c r="AV3415" s="66"/>
      <c r="AX3415" s="66"/>
      <c r="AY3415" s="67" t="s">
        <v>17813</v>
      </c>
      <c r="BE3415" s="66"/>
    </row>
    <row r="3416" spans="1:58">
      <c r="A3416" s="9" t="str">
        <f t="shared" si="165"/>
        <v>2026-01</v>
      </c>
      <c r="B3416" s="9" t="str">
        <f>_xlfn.XLOOKUP(I3416,过机服务商重量差!A:A,过机服务商重量差!G:G)</f>
        <v>玉麒麟</v>
      </c>
      <c r="C3416" s="9" t="str">
        <f>IF(N3416="FBA","主营产品",IF(N3416="专线","专线",LOOKUP(1,0/((G3416&gt;=提成标准!D:D)*(G3416&lt;提成标准!E:E)),提成标准!C:C)))</f>
        <v>快递大货</v>
      </c>
      <c r="D3416" s="9">
        <f t="shared" si="166"/>
        <v>25</v>
      </c>
      <c r="E3416" s="9">
        <f>_xlfn.XLOOKUP(C3416,提成标准!C:C,提成标准!H:H,"")</f>
        <v>0.1</v>
      </c>
      <c r="F3416" s="9">
        <f t="shared" si="167"/>
        <v>2.5</v>
      </c>
      <c r="G3416" s="9">
        <f>_xlfn.XLOOKUP(I3416,过机服务商重量差!A:A,过机服务商重量差!L:L)</f>
        <v>25</v>
      </c>
      <c r="H3416" s="9" t="str">
        <f ca="1">IFERROR(LOOKUP(1,0/((B3416=名单!B:B)*(VALUE(AY3416)&gt;=名单!E:E)*(VALUE(AY3416)&lt;=名单!G:G)*(AA3416="正常走货")),名单!H:H),"否")</f>
        <v>否</v>
      </c>
      <c r="I3416" s="64" t="s">
        <v>10264</v>
      </c>
      <c r="J3416" s="64" t="s">
        <v>10266</v>
      </c>
      <c r="L3416" s="65" t="s">
        <v>24</v>
      </c>
      <c r="N3416" s="64" t="s">
        <v>18</v>
      </c>
      <c r="O3416" s="66"/>
      <c r="P3416" s="66"/>
      <c r="T3416" s="66"/>
      <c r="U3416" s="65" t="s">
        <v>246</v>
      </c>
      <c r="V3416" s="65" t="s">
        <v>14389</v>
      </c>
      <c r="W3416" s="66"/>
      <c r="Y3416" s="66"/>
      <c r="Z3416" s="66"/>
      <c r="AA3416" s="65" t="s">
        <v>14382</v>
      </c>
      <c r="AQ3416" s="64">
        <v>351.1</v>
      </c>
      <c r="AU3416" s="66"/>
      <c r="AV3416" s="66"/>
      <c r="AW3416" s="66"/>
      <c r="AX3416" s="66"/>
      <c r="AY3416" s="67" t="s">
        <v>17814</v>
      </c>
      <c r="BC3416" s="66"/>
      <c r="BE3416" s="66"/>
    </row>
    <row r="3417" spans="1:58">
      <c r="A3417" s="9" t="str">
        <f t="shared" si="165"/>
        <v>2026-01</v>
      </c>
      <c r="B3417" s="9" t="str">
        <f>_xlfn.XLOOKUP(I3417,过机服务商重量差!A:A,过机服务商重量差!G:G)</f>
        <v>玉麒麟</v>
      </c>
      <c r="C3417" s="9" t="str">
        <f>IF(N3417="FBA","主营产品",IF(N3417="专线","专线",LOOKUP(1,0/((G3417&gt;=提成标准!D:D)*(G3417&lt;提成标准!E:E)),提成标准!C:C)))</f>
        <v>快递小货</v>
      </c>
      <c r="D3417" s="9">
        <f t="shared" si="166"/>
        <v>1</v>
      </c>
      <c r="E3417" s="9">
        <f>_xlfn.XLOOKUP(C3417,提成标准!C:C,提成标准!H:H,"")</f>
        <v>2</v>
      </c>
      <c r="F3417" s="9">
        <f t="shared" si="167"/>
        <v>2</v>
      </c>
      <c r="G3417" s="9">
        <f>_xlfn.XLOOKUP(I3417,过机服务商重量差!A:A,过机服务商重量差!L:L)</f>
        <v>9.5</v>
      </c>
      <c r="H3417" s="9" t="str">
        <f ca="1">IFERROR(LOOKUP(1,0/((B3417=名单!B:B)*(VALUE(AY3417)&gt;=名单!E:E)*(VALUE(AY3417)&lt;=名单!G:G)*(AA3417="正常走货")),名单!H:H),"否")</f>
        <v>否</v>
      </c>
      <c r="I3417" s="64" t="s">
        <v>10267</v>
      </c>
      <c r="J3417" s="64" t="s">
        <v>10269</v>
      </c>
      <c r="L3417" s="65" t="s">
        <v>17</v>
      </c>
      <c r="N3417" s="64" t="s">
        <v>18</v>
      </c>
      <c r="O3417" s="66"/>
      <c r="P3417" s="66"/>
      <c r="T3417" s="66"/>
      <c r="U3417" s="65" t="s">
        <v>408</v>
      </c>
      <c r="V3417" s="65" t="s">
        <v>14381</v>
      </c>
      <c r="W3417" s="66"/>
      <c r="Y3417" s="66"/>
      <c r="Z3417" s="66"/>
      <c r="AA3417" s="65" t="s">
        <v>14382</v>
      </c>
      <c r="AQ3417" s="64">
        <v>426.9</v>
      </c>
      <c r="AU3417" s="66"/>
      <c r="AV3417" s="66"/>
      <c r="AW3417" s="66"/>
      <c r="AX3417" s="66"/>
      <c r="AY3417" s="67" t="s">
        <v>17815</v>
      </c>
      <c r="BE3417" s="66"/>
    </row>
    <row r="3418" spans="1:58">
      <c r="A3418" s="9" t="str">
        <f t="shared" si="165"/>
        <v>2026-01</v>
      </c>
      <c r="B3418" s="9" t="str">
        <f>_xlfn.XLOOKUP(I3418,过机服务商重量差!A:A,过机服务商重量差!G:G)</f>
        <v>无崖子</v>
      </c>
      <c r="C3418" s="9" t="str">
        <f>IF(N3418="FBA","主营产品",IF(N3418="专线","专线",LOOKUP(1,0/((G3418&gt;=提成标准!D:D)*(G3418&lt;提成标准!E:E)),提成标准!C:C)))</f>
        <v>快递大货</v>
      </c>
      <c r="D3418" s="9">
        <f t="shared" si="166"/>
        <v>26</v>
      </c>
      <c r="E3418" s="9">
        <f>_xlfn.XLOOKUP(C3418,提成标准!C:C,提成标准!H:H,"")</f>
        <v>0.1</v>
      </c>
      <c r="F3418" s="9">
        <f t="shared" si="167"/>
        <v>2.6</v>
      </c>
      <c r="G3418" s="9">
        <f>_xlfn.XLOOKUP(I3418,过机服务商重量差!A:A,过机服务商重量差!L:L)</f>
        <v>26</v>
      </c>
      <c r="H3418" s="9" t="str">
        <f ca="1">IFERROR(LOOKUP(1,0/((B3418=名单!B:B)*(VALUE(AY3418)&gt;=名单!E:E)*(VALUE(AY3418)&lt;=名单!G:G)*(AA3418="正常走货")),名单!H:H),"否")</f>
        <v>是</v>
      </c>
      <c r="I3418" s="64" t="s">
        <v>10270</v>
      </c>
      <c r="J3418" s="64" t="s">
        <v>10272</v>
      </c>
      <c r="L3418" s="65" t="s">
        <v>566</v>
      </c>
      <c r="N3418" s="64" t="s">
        <v>18</v>
      </c>
      <c r="O3418" s="66"/>
      <c r="P3418" s="66"/>
      <c r="T3418" s="66"/>
      <c r="U3418" s="65" t="s">
        <v>1269</v>
      </c>
      <c r="V3418" s="65" t="s">
        <v>14389</v>
      </c>
      <c r="W3418" s="66"/>
      <c r="Y3418" s="66"/>
      <c r="Z3418" s="66"/>
      <c r="AA3418" s="65" t="s">
        <v>14382</v>
      </c>
      <c r="AQ3418" s="64">
        <v>0.400000000000091</v>
      </c>
      <c r="AU3418" s="66"/>
      <c r="AV3418" s="66"/>
      <c r="AW3418" s="66"/>
      <c r="AX3418" s="66"/>
      <c r="AY3418" s="67" t="s">
        <v>17816</v>
      </c>
      <c r="BE3418" s="66"/>
    </row>
    <row r="3419" spans="1:58">
      <c r="A3419" s="9" t="str">
        <f t="shared" si="165"/>
        <v>2026-01</v>
      </c>
      <c r="B3419" s="9" t="str">
        <f>_xlfn.XLOOKUP(I3419,过机服务商重量差!A:A,过机服务商重量差!G:G)</f>
        <v>风清扬</v>
      </c>
      <c r="C3419" s="9" t="str">
        <f>IF(N3419="FBA","主营产品",IF(N3419="专线","专线",LOOKUP(1,0/((G3419&gt;=提成标准!D:D)*(G3419&lt;提成标准!E:E)),提成标准!C:C)))</f>
        <v>快递大货</v>
      </c>
      <c r="D3419" s="9">
        <f t="shared" si="166"/>
        <v>176</v>
      </c>
      <c r="E3419" s="9">
        <f>_xlfn.XLOOKUP(C3419,提成标准!C:C,提成标准!H:H,"")</f>
        <v>0.1</v>
      </c>
      <c r="F3419" s="9">
        <f t="shared" si="167"/>
        <v>17.6</v>
      </c>
      <c r="G3419" s="9">
        <f>_xlfn.XLOOKUP(I3419,过机服务商重量差!A:A,过机服务商重量差!L:L)</f>
        <v>176</v>
      </c>
      <c r="H3419" s="9" t="str">
        <f ca="1">IFERROR(LOOKUP(1,0/((B3419=名单!B:B)*(VALUE(AY3419)&gt;=名单!E:E)*(VALUE(AY3419)&lt;=名单!G:G)*(AA3419="正常走货")),名单!H:H),"否")</f>
        <v>否</v>
      </c>
      <c r="I3419" s="64" t="s">
        <v>10273</v>
      </c>
      <c r="J3419" s="64" t="s">
        <v>50</v>
      </c>
      <c r="L3419" s="65" t="s">
        <v>1516</v>
      </c>
      <c r="N3419" s="64" t="s">
        <v>18</v>
      </c>
      <c r="O3419" s="66"/>
      <c r="P3419" s="66"/>
      <c r="T3419" s="66"/>
      <c r="U3419" s="65" t="s">
        <v>6833</v>
      </c>
      <c r="V3419" s="65" t="s">
        <v>16396</v>
      </c>
      <c r="W3419" s="66"/>
      <c r="Y3419" s="66"/>
      <c r="Z3419" s="66"/>
      <c r="AA3419" s="65" t="s">
        <v>14382</v>
      </c>
      <c r="AQ3419" s="64">
        <v>330.6</v>
      </c>
      <c r="AU3419" s="66"/>
      <c r="AV3419" s="66"/>
      <c r="AW3419" s="66"/>
      <c r="AX3419" s="66"/>
      <c r="AY3419" s="67" t="s">
        <v>17817</v>
      </c>
      <c r="BE3419" s="66"/>
    </row>
    <row r="3420" spans="1:58">
      <c r="A3420" s="9" t="str">
        <f t="shared" si="165"/>
        <v>2026-01</v>
      </c>
      <c r="B3420" s="9" t="str">
        <f>_xlfn.XLOOKUP(I3420,过机服务商重量差!A:A,过机服务商重量差!G:G)</f>
        <v>小旋风</v>
      </c>
      <c r="C3420" s="9" t="str">
        <f>IF(N3420="FBA","主营产品",IF(N3420="专线","专线",LOOKUP(1,0/((G3420&gt;=提成标准!D:D)*(G3420&lt;提成标准!E:E)),提成标准!C:C)))</f>
        <v>快递大货</v>
      </c>
      <c r="D3420" s="9">
        <f t="shared" si="166"/>
        <v>216</v>
      </c>
      <c r="E3420" s="9">
        <f>_xlfn.XLOOKUP(C3420,提成标准!C:C,提成标准!H:H,"")</f>
        <v>0.1</v>
      </c>
      <c r="F3420" s="9">
        <f t="shared" si="167"/>
        <v>21.6</v>
      </c>
      <c r="G3420" s="9">
        <f>_xlfn.XLOOKUP(I3420,过机服务商重量差!A:A,过机服务商重量差!L:L)</f>
        <v>216</v>
      </c>
      <c r="H3420" s="9" t="str">
        <f ca="1">IFERROR(LOOKUP(1,0/((B3420=名单!B:B)*(VALUE(AY3420)&gt;=名单!E:E)*(VALUE(AY3420)&lt;=名单!G:G)*(AA3420="正常走货")),名单!H:H),"否")</f>
        <v>否</v>
      </c>
      <c r="I3420" s="64" t="s">
        <v>10275</v>
      </c>
      <c r="J3420" s="64" t="s">
        <v>10277</v>
      </c>
      <c r="L3420" s="65" t="s">
        <v>1993</v>
      </c>
      <c r="N3420" s="64" t="s">
        <v>18</v>
      </c>
      <c r="O3420" s="66"/>
      <c r="P3420" s="66"/>
      <c r="T3420" s="66"/>
      <c r="U3420" s="65" t="s">
        <v>191</v>
      </c>
      <c r="V3420" s="65" t="s">
        <v>14413</v>
      </c>
      <c r="W3420" s="66"/>
      <c r="Y3420" s="66"/>
      <c r="Z3420" s="66"/>
      <c r="AA3420" s="65" t="s">
        <v>14382</v>
      </c>
      <c r="AQ3420" s="64">
        <v>208</v>
      </c>
      <c r="AU3420" s="66"/>
      <c r="AV3420" s="66"/>
      <c r="AX3420" s="66"/>
      <c r="AY3420" s="67" t="s">
        <v>17818</v>
      </c>
      <c r="BC3420" s="66"/>
      <c r="BE3420" s="66"/>
      <c r="BF3420" s="66"/>
    </row>
    <row r="3421" spans="1:58">
      <c r="A3421" s="9" t="str">
        <f t="shared" si="165"/>
        <v>2026-01</v>
      </c>
      <c r="B3421" s="9" t="str">
        <f>_xlfn.XLOOKUP(I3421,过机服务商重量差!A:A,过机服务商重量差!G:G)</f>
        <v>玉麒麟</v>
      </c>
      <c r="C3421" s="9" t="str">
        <f>IF(N3421="FBA","主营产品",IF(N3421="专线","专线",LOOKUP(1,0/((G3421&gt;=提成标准!D:D)*(G3421&lt;提成标准!E:E)),提成标准!C:C)))</f>
        <v>快递小货</v>
      </c>
      <c r="D3421" s="9">
        <f t="shared" si="166"/>
        <v>1</v>
      </c>
      <c r="E3421" s="9">
        <f>_xlfn.XLOOKUP(C3421,提成标准!C:C,提成标准!H:H,"")</f>
        <v>2</v>
      </c>
      <c r="F3421" s="9">
        <f t="shared" si="167"/>
        <v>2</v>
      </c>
      <c r="G3421" s="9">
        <f>_xlfn.XLOOKUP(I3421,过机服务商重量差!A:A,过机服务商重量差!L:L)</f>
        <v>11</v>
      </c>
      <c r="H3421" s="9" t="str">
        <f ca="1">IFERROR(LOOKUP(1,0/((B3421=名单!B:B)*(VALUE(AY3421)&gt;=名单!E:E)*(VALUE(AY3421)&lt;=名单!G:G)*(AA3421="正常走货")),名单!H:H),"否")</f>
        <v>否</v>
      </c>
      <c r="I3421" s="64" t="s">
        <v>10278</v>
      </c>
      <c r="J3421" s="64" t="s">
        <v>10280</v>
      </c>
      <c r="L3421" s="65" t="s">
        <v>24</v>
      </c>
      <c r="N3421" s="64" t="s">
        <v>18</v>
      </c>
      <c r="O3421" s="66"/>
      <c r="P3421" s="66"/>
      <c r="T3421" s="66"/>
      <c r="U3421" s="65" t="s">
        <v>120</v>
      </c>
      <c r="V3421" s="65" t="s">
        <v>14385</v>
      </c>
      <c r="W3421" s="66"/>
      <c r="Y3421" s="66"/>
      <c r="Z3421" s="66"/>
      <c r="AA3421" s="65" t="s">
        <v>14382</v>
      </c>
      <c r="AQ3421" s="64">
        <v>249.5</v>
      </c>
      <c r="AV3421" s="66"/>
      <c r="AX3421" s="66"/>
      <c r="AY3421" s="67" t="s">
        <v>17819</v>
      </c>
      <c r="BE3421" s="66"/>
    </row>
    <row r="3422" spans="1:58">
      <c r="A3422" s="9" t="str">
        <f t="shared" si="165"/>
        <v>2026-01</v>
      </c>
      <c r="B3422" s="9" t="str">
        <f>_xlfn.XLOOKUP(I3422,过机服务商重量差!A:A,过机服务商重量差!G:G)</f>
        <v>无崖子</v>
      </c>
      <c r="C3422" s="9" t="str">
        <f>IF(N3422="FBA","主营产品",IF(N3422="专线","专线",LOOKUP(1,0/((G3422&gt;=提成标准!D:D)*(G3422&lt;提成标准!E:E)),提成标准!C:C)))</f>
        <v>快递小货</v>
      </c>
      <c r="D3422" s="9">
        <f t="shared" si="166"/>
        <v>1</v>
      </c>
      <c r="E3422" s="9">
        <f>_xlfn.XLOOKUP(C3422,提成标准!C:C,提成标准!H:H,"")</f>
        <v>2</v>
      </c>
      <c r="F3422" s="9">
        <f t="shared" si="167"/>
        <v>2</v>
      </c>
      <c r="G3422" s="9">
        <f>_xlfn.XLOOKUP(I3422,过机服务商重量差!A:A,过机服务商重量差!L:L)</f>
        <v>8</v>
      </c>
      <c r="H3422" s="9" t="str">
        <f ca="1">IFERROR(LOOKUP(1,0/((B3422=名单!B:B)*(VALUE(AY3422)&gt;=名单!E:E)*(VALUE(AY3422)&lt;=名单!G:G)*(AA3422="正常走货")),名单!H:H),"否")</f>
        <v>是</v>
      </c>
      <c r="I3422" s="64" t="s">
        <v>10281</v>
      </c>
      <c r="J3422" s="64" t="s">
        <v>10283</v>
      </c>
      <c r="L3422" s="65" t="s">
        <v>603</v>
      </c>
      <c r="N3422" s="64" t="s">
        <v>18</v>
      </c>
      <c r="O3422" s="66"/>
      <c r="P3422" s="66"/>
      <c r="T3422" s="66"/>
      <c r="U3422" s="65" t="s">
        <v>767</v>
      </c>
      <c r="V3422" s="65" t="s">
        <v>14385</v>
      </c>
      <c r="W3422" s="66"/>
      <c r="Y3422" s="66"/>
      <c r="Z3422" s="66"/>
      <c r="AA3422" s="65" t="s">
        <v>14382</v>
      </c>
      <c r="AQ3422" s="64">
        <v>67.09</v>
      </c>
      <c r="AV3422" s="66"/>
      <c r="AX3422" s="66"/>
      <c r="AY3422" s="67" t="s">
        <v>17820</v>
      </c>
      <c r="BE3422" s="66"/>
    </row>
    <row r="3423" spans="1:58">
      <c r="A3423" s="9" t="str">
        <f t="shared" si="165"/>
        <v>2026-01</v>
      </c>
      <c r="B3423" s="9" t="str">
        <f>_xlfn.XLOOKUP(I3423,过机服务商重量差!A:A,过机服务商重量差!G:G)</f>
        <v>玉麒麟</v>
      </c>
      <c r="C3423" s="9" t="str">
        <f>IF(N3423="FBA","主营产品",IF(N3423="专线","专线",LOOKUP(1,0/((G3423&gt;=提成标准!D:D)*(G3423&lt;提成标准!E:E)),提成标准!C:C)))</f>
        <v>快递大货</v>
      </c>
      <c r="D3423" s="9">
        <f t="shared" si="166"/>
        <v>23</v>
      </c>
      <c r="E3423" s="9">
        <f>_xlfn.XLOOKUP(C3423,提成标准!C:C,提成标准!H:H,"")</f>
        <v>0.1</v>
      </c>
      <c r="F3423" s="9">
        <f t="shared" si="167"/>
        <v>2.3</v>
      </c>
      <c r="G3423" s="9">
        <f>_xlfn.XLOOKUP(I3423,过机服务商重量差!A:A,过机服务商重量差!L:L)</f>
        <v>23</v>
      </c>
      <c r="H3423" s="9" t="str">
        <f ca="1">IFERROR(LOOKUP(1,0/((B3423=名单!B:B)*(VALUE(AY3423)&gt;=名单!E:E)*(VALUE(AY3423)&lt;=名单!G:G)*(AA3423="正常走货")),名单!H:H),"否")</f>
        <v>否</v>
      </c>
      <c r="I3423" s="64" t="s">
        <v>10284</v>
      </c>
      <c r="J3423" s="64" t="s">
        <v>10286</v>
      </c>
      <c r="L3423" s="65" t="s">
        <v>17</v>
      </c>
      <c r="N3423" s="64" t="s">
        <v>18</v>
      </c>
      <c r="O3423" s="66"/>
      <c r="P3423" s="66"/>
      <c r="T3423" s="66"/>
      <c r="U3423" s="65" t="s">
        <v>191</v>
      </c>
      <c r="V3423" s="65" t="s">
        <v>14413</v>
      </c>
      <c r="W3423" s="66"/>
      <c r="Y3423" s="66"/>
      <c r="Z3423" s="66"/>
      <c r="AA3423" s="65" t="s">
        <v>14382</v>
      </c>
      <c r="AQ3423" s="64">
        <v>246.26</v>
      </c>
      <c r="AV3423" s="66"/>
      <c r="AX3423" s="66"/>
      <c r="AY3423" s="67" t="s">
        <v>17821</v>
      </c>
      <c r="BE3423" s="66"/>
    </row>
    <row r="3424" spans="1:58">
      <c r="A3424" s="9" t="str">
        <f t="shared" si="165"/>
        <v>2026-01</v>
      </c>
      <c r="B3424" s="9" t="str">
        <f>_xlfn.XLOOKUP(I3424,过机服务商重量差!A:A,过机服务商重量差!G:G)</f>
        <v>玉麒麟</v>
      </c>
      <c r="C3424" s="9" t="str">
        <f>IF(N3424="FBA","主营产品",IF(N3424="专线","专线",LOOKUP(1,0/((G3424&gt;=提成标准!D:D)*(G3424&lt;提成标准!E:E)),提成标准!C:C)))</f>
        <v>快递小货</v>
      </c>
      <c r="D3424" s="9">
        <f t="shared" si="166"/>
        <v>1</v>
      </c>
      <c r="E3424" s="9">
        <f>_xlfn.XLOOKUP(C3424,提成标准!C:C,提成标准!H:H,"")</f>
        <v>2</v>
      </c>
      <c r="F3424" s="9">
        <f t="shared" si="167"/>
        <v>2</v>
      </c>
      <c r="G3424" s="9">
        <f>_xlfn.XLOOKUP(I3424,过机服务商重量差!A:A,过机服务商重量差!L:L)</f>
        <v>7.5</v>
      </c>
      <c r="H3424" s="9" t="str">
        <f ca="1">IFERROR(LOOKUP(1,0/((B3424=名单!B:B)*(VALUE(AY3424)&gt;=名单!E:E)*(VALUE(AY3424)&lt;=名单!G:G)*(AA3424="正常走货")),名单!H:H),"否")</f>
        <v>否</v>
      </c>
      <c r="I3424" s="64" t="s">
        <v>10287</v>
      </c>
      <c r="J3424" s="64" t="s">
        <v>10289</v>
      </c>
      <c r="L3424" s="65" t="s">
        <v>17</v>
      </c>
      <c r="N3424" s="64" t="s">
        <v>18</v>
      </c>
      <c r="O3424" s="66"/>
      <c r="P3424" s="66"/>
      <c r="T3424" s="66"/>
      <c r="U3424" s="65" t="s">
        <v>99</v>
      </c>
      <c r="V3424" s="65" t="s">
        <v>14413</v>
      </c>
      <c r="W3424" s="66"/>
      <c r="Y3424" s="66"/>
      <c r="Z3424" s="66"/>
      <c r="AA3424" s="65" t="s">
        <v>14382</v>
      </c>
      <c r="AQ3424" s="64">
        <v>178.85</v>
      </c>
      <c r="AU3424" s="66"/>
      <c r="AV3424" s="66"/>
      <c r="AW3424" s="66"/>
      <c r="AX3424" s="66"/>
      <c r="AY3424" s="67" t="s">
        <v>17822</v>
      </c>
      <c r="BE3424" s="66"/>
    </row>
    <row r="3425" spans="1:58">
      <c r="A3425" s="9" t="str">
        <f t="shared" si="165"/>
        <v>2026-01</v>
      </c>
      <c r="B3425" s="9" t="str">
        <f>_xlfn.XLOOKUP(I3425,过机服务商重量差!A:A,过机服务商重量差!G:G)</f>
        <v>玉麒麟</v>
      </c>
      <c r="C3425" s="9" t="str">
        <f>IF(N3425="FBA","主营产品",IF(N3425="专线","专线",LOOKUP(1,0/((G3425&gt;=提成标准!D:D)*(G3425&lt;提成标准!E:E)),提成标准!C:C)))</f>
        <v>快递小货</v>
      </c>
      <c r="D3425" s="9">
        <f t="shared" si="166"/>
        <v>1</v>
      </c>
      <c r="E3425" s="9">
        <f>_xlfn.XLOOKUP(C3425,提成标准!C:C,提成标准!H:H,"")</f>
        <v>2</v>
      </c>
      <c r="F3425" s="9">
        <f t="shared" si="167"/>
        <v>2</v>
      </c>
      <c r="G3425" s="9">
        <f>_xlfn.XLOOKUP(I3425,过机服务商重量差!A:A,过机服务商重量差!L:L)</f>
        <v>2</v>
      </c>
      <c r="H3425" s="9" t="str">
        <f ca="1">IFERROR(LOOKUP(1,0/((B3425=名单!B:B)*(VALUE(AY3425)&gt;=名单!E:E)*(VALUE(AY3425)&lt;=名单!G:G)*(AA3425="正常走货")),名单!H:H),"否")</f>
        <v>否</v>
      </c>
      <c r="I3425" s="64" t="s">
        <v>10290</v>
      </c>
      <c r="J3425" s="64" t="s">
        <v>36</v>
      </c>
      <c r="L3425" s="65" t="s">
        <v>17</v>
      </c>
      <c r="N3425" s="64" t="s">
        <v>18</v>
      </c>
      <c r="O3425" s="66"/>
      <c r="P3425" s="66"/>
      <c r="T3425" s="66"/>
      <c r="U3425" s="65" t="s">
        <v>279</v>
      </c>
      <c r="V3425" s="65" t="s">
        <v>14410</v>
      </c>
      <c r="W3425" s="66"/>
      <c r="Y3425" s="66"/>
      <c r="Z3425" s="66"/>
      <c r="AA3425" s="65" t="s">
        <v>14437</v>
      </c>
      <c r="AQ3425" s="64">
        <v>0</v>
      </c>
      <c r="AU3425" s="66"/>
      <c r="AV3425" s="66"/>
      <c r="AW3425" s="66"/>
      <c r="AX3425" s="66"/>
      <c r="AY3425" s="67" t="s">
        <v>17823</v>
      </c>
      <c r="BE3425" s="66"/>
    </row>
    <row r="3426" spans="1:58">
      <c r="A3426" s="9" t="str">
        <f t="shared" si="165"/>
        <v>2026-01</v>
      </c>
      <c r="B3426" s="9" t="str">
        <f>_xlfn.XLOOKUP(I3426,过机服务商重量差!A:A,过机服务商重量差!G:G)</f>
        <v>小旋风</v>
      </c>
      <c r="C3426" s="9" t="str">
        <f>IF(N3426="FBA","主营产品",IF(N3426="专线","专线",LOOKUP(1,0/((G3426&gt;=提成标准!D:D)*(G3426&lt;提成标准!E:E)),提成标准!C:C)))</f>
        <v>快递大货</v>
      </c>
      <c r="D3426" s="9">
        <f t="shared" si="166"/>
        <v>61</v>
      </c>
      <c r="E3426" s="9">
        <f>_xlfn.XLOOKUP(C3426,提成标准!C:C,提成标准!H:H,"")</f>
        <v>0.1</v>
      </c>
      <c r="F3426" s="9">
        <f t="shared" si="167"/>
        <v>6.1</v>
      </c>
      <c r="G3426" s="9">
        <f>_xlfn.XLOOKUP(I3426,过机服务商重量差!A:A,过机服务商重量差!L:L)</f>
        <v>61</v>
      </c>
      <c r="H3426" s="9" t="str">
        <f ca="1">IFERROR(LOOKUP(1,0/((B3426=名单!B:B)*(VALUE(AY3426)&gt;=名单!E:E)*(VALUE(AY3426)&lt;=名单!G:G)*(AA3426="正常走货")),名单!H:H),"否")</f>
        <v>否</v>
      </c>
      <c r="I3426" s="64" t="s">
        <v>10292</v>
      </c>
      <c r="J3426" s="64" t="s">
        <v>10294</v>
      </c>
      <c r="L3426" s="65" t="s">
        <v>453</v>
      </c>
      <c r="N3426" s="64" t="s">
        <v>18</v>
      </c>
      <c r="O3426" s="66"/>
      <c r="P3426" s="66"/>
      <c r="T3426" s="66"/>
      <c r="U3426" s="65" t="s">
        <v>99</v>
      </c>
      <c r="V3426" s="65" t="s">
        <v>14413</v>
      </c>
      <c r="W3426" s="66"/>
      <c r="Y3426" s="66"/>
      <c r="Z3426" s="66"/>
      <c r="AA3426" s="65" t="s">
        <v>14382</v>
      </c>
      <c r="AQ3426" s="64">
        <v>12.2</v>
      </c>
      <c r="AU3426" s="66"/>
      <c r="AV3426" s="66"/>
      <c r="AW3426" s="66"/>
      <c r="AX3426" s="66"/>
      <c r="AY3426" s="67" t="s">
        <v>17824</v>
      </c>
      <c r="BE3426" s="66"/>
    </row>
    <row r="3427" spans="1:58">
      <c r="A3427" s="9" t="str">
        <f t="shared" si="165"/>
        <v>2026-01</v>
      </c>
      <c r="B3427" s="9" t="str">
        <f>_xlfn.XLOOKUP(I3427,过机服务商重量差!A:A,过机服务商重量差!G:G)</f>
        <v>玉麒麟</v>
      </c>
      <c r="C3427" s="9" t="str">
        <f>IF(N3427="FBA","主营产品",IF(N3427="专线","专线",LOOKUP(1,0/((G3427&gt;=提成标准!D:D)*(G3427&lt;提成标准!E:E)),提成标准!C:C)))</f>
        <v>快递大货</v>
      </c>
      <c r="D3427" s="9">
        <f t="shared" si="166"/>
        <v>21</v>
      </c>
      <c r="E3427" s="9">
        <f>_xlfn.XLOOKUP(C3427,提成标准!C:C,提成标准!H:H,"")</f>
        <v>0.1</v>
      </c>
      <c r="F3427" s="9">
        <f t="shared" si="167"/>
        <v>2.1</v>
      </c>
      <c r="G3427" s="9">
        <f>_xlfn.XLOOKUP(I3427,过机服务商重量差!A:A,过机服务商重量差!L:L)</f>
        <v>21</v>
      </c>
      <c r="H3427" s="9" t="str">
        <f ca="1">IFERROR(LOOKUP(1,0/((B3427=名单!B:B)*(VALUE(AY3427)&gt;=名单!E:E)*(VALUE(AY3427)&lt;=名单!G:G)*(AA3427="正常走货")),名单!H:H),"否")</f>
        <v>否</v>
      </c>
      <c r="I3427" s="64" t="s">
        <v>10295</v>
      </c>
      <c r="J3427" s="64" t="s">
        <v>10297</v>
      </c>
      <c r="L3427" s="65" t="s">
        <v>17</v>
      </c>
      <c r="N3427" s="64" t="s">
        <v>18</v>
      </c>
      <c r="O3427" s="66"/>
      <c r="P3427" s="66"/>
      <c r="T3427" s="66"/>
      <c r="U3427" s="65" t="s">
        <v>390</v>
      </c>
      <c r="V3427" s="65" t="s">
        <v>14389</v>
      </c>
      <c r="W3427" s="66"/>
      <c r="Y3427" s="66"/>
      <c r="Z3427" s="66"/>
      <c r="AA3427" s="65" t="s">
        <v>14382</v>
      </c>
      <c r="AQ3427" s="64">
        <v>104.11</v>
      </c>
      <c r="AU3427" s="66"/>
      <c r="AV3427" s="66"/>
      <c r="AX3427" s="66"/>
      <c r="AY3427" s="67" t="s">
        <v>17825</v>
      </c>
      <c r="BE3427" s="66"/>
    </row>
    <row r="3428" spans="1:58">
      <c r="A3428" s="9" t="str">
        <f t="shared" si="165"/>
        <v>2026-01</v>
      </c>
      <c r="B3428" s="9" t="str">
        <f>_xlfn.XLOOKUP(I3428,过机服务商重量差!A:A,过机服务商重量差!G:G)</f>
        <v>帅时莹</v>
      </c>
      <c r="C3428" s="9" t="str">
        <f>IF(N3428="FBA","主营产品",IF(N3428="专线","专线",LOOKUP(1,0/((G3428&gt;=提成标准!D:D)*(G3428&lt;提成标准!E:E)),提成标准!C:C)))</f>
        <v>快递小货</v>
      </c>
      <c r="D3428" s="9">
        <f t="shared" si="166"/>
        <v>1</v>
      </c>
      <c r="E3428" s="9">
        <f>_xlfn.XLOOKUP(C3428,提成标准!C:C,提成标准!H:H,"")</f>
        <v>2</v>
      </c>
      <c r="F3428" s="9">
        <f t="shared" si="167"/>
        <v>2</v>
      </c>
      <c r="G3428" s="9">
        <f>_xlfn.XLOOKUP(I3428,过机服务商重量差!A:A,过机服务商重量差!L:L)</f>
        <v>7</v>
      </c>
      <c r="H3428" s="9" t="str">
        <f ca="1">IFERROR(LOOKUP(1,0/((B3428=名单!B:B)*(VALUE(AY3428)&gt;=名单!E:E)*(VALUE(AY3428)&lt;=名单!G:G)*(AA3428="正常走货")),名单!H:H),"否")</f>
        <v>否</v>
      </c>
      <c r="I3428" s="64" t="s">
        <v>10298</v>
      </c>
      <c r="J3428" s="64" t="s">
        <v>10300</v>
      </c>
      <c r="L3428" s="65" t="s">
        <v>140</v>
      </c>
      <c r="N3428" s="64" t="s">
        <v>18</v>
      </c>
      <c r="O3428" s="66"/>
      <c r="P3428" s="66"/>
      <c r="T3428" s="66"/>
      <c r="U3428" s="65" t="s">
        <v>199</v>
      </c>
      <c r="V3428" s="65" t="s">
        <v>14442</v>
      </c>
      <c r="W3428" s="66"/>
      <c r="Y3428" s="66"/>
      <c r="Z3428" s="66"/>
      <c r="AA3428" s="65" t="s">
        <v>14382</v>
      </c>
      <c r="AQ3428" s="64">
        <v>216.51</v>
      </c>
      <c r="AV3428" s="66"/>
      <c r="AX3428" s="66"/>
      <c r="AY3428" s="67" t="s">
        <v>17826</v>
      </c>
      <c r="BE3428" s="66"/>
    </row>
    <row r="3429" spans="1:58">
      <c r="A3429" s="9" t="str">
        <f t="shared" si="165"/>
        <v>2026-01</v>
      </c>
      <c r="B3429" s="9" t="str">
        <f>_xlfn.XLOOKUP(I3429,过机服务商重量差!A:A,过机服务商重量差!G:G)</f>
        <v>玉麒麟</v>
      </c>
      <c r="C3429" s="9" t="str">
        <f>IF(N3429="FBA","主营产品",IF(N3429="专线","专线",LOOKUP(1,0/((G3429&gt;=提成标准!D:D)*(G3429&lt;提成标准!E:E)),提成标准!C:C)))</f>
        <v>快递小货</v>
      </c>
      <c r="D3429" s="9">
        <f t="shared" si="166"/>
        <v>1</v>
      </c>
      <c r="E3429" s="9">
        <f>_xlfn.XLOOKUP(C3429,提成标准!C:C,提成标准!H:H,"")</f>
        <v>2</v>
      </c>
      <c r="F3429" s="9">
        <f t="shared" si="167"/>
        <v>2</v>
      </c>
      <c r="G3429" s="9">
        <f>_xlfn.XLOOKUP(I3429,过机服务商重量差!A:A,过机服务商重量差!L:L)</f>
        <v>1.5</v>
      </c>
      <c r="H3429" s="9" t="str">
        <f ca="1">IFERROR(LOOKUP(1,0/((B3429=名单!B:B)*(VALUE(AY3429)&gt;=名单!E:E)*(VALUE(AY3429)&lt;=名单!G:G)*(AA3429="正常走货")),名单!H:H),"否")</f>
        <v>否</v>
      </c>
      <c r="I3429" s="64" t="s">
        <v>10301</v>
      </c>
      <c r="J3429" s="64" t="s">
        <v>10303</v>
      </c>
      <c r="L3429" s="65" t="s">
        <v>24</v>
      </c>
      <c r="N3429" s="64" t="s">
        <v>18</v>
      </c>
      <c r="O3429" s="66"/>
      <c r="P3429" s="66"/>
      <c r="T3429" s="66"/>
      <c r="U3429" s="65" t="s">
        <v>199</v>
      </c>
      <c r="V3429" s="65" t="s">
        <v>14442</v>
      </c>
      <c r="W3429" s="66"/>
      <c r="Y3429" s="66"/>
      <c r="Z3429" s="66"/>
      <c r="AA3429" s="65" t="s">
        <v>14382</v>
      </c>
      <c r="AQ3429" s="64">
        <v>84.8</v>
      </c>
      <c r="AU3429" s="66"/>
      <c r="AV3429" s="66"/>
      <c r="AW3429" s="66"/>
      <c r="AX3429" s="66"/>
      <c r="AY3429" s="67" t="s">
        <v>17827</v>
      </c>
      <c r="BC3429" s="66"/>
      <c r="BE3429" s="66"/>
    </row>
    <row r="3430" spans="1:58">
      <c r="A3430" s="9" t="str">
        <f t="shared" si="165"/>
        <v>2026-01</v>
      </c>
      <c r="B3430" s="9" t="str">
        <f>_xlfn.XLOOKUP(I3430,过机服务商重量差!A:A,过机服务商重量差!G:G)</f>
        <v>玉麒麟</v>
      </c>
      <c r="C3430" s="9" t="str">
        <f>IF(N3430="FBA","主营产品",IF(N3430="专线","专线",LOOKUP(1,0/((G3430&gt;=提成标准!D:D)*(G3430&lt;提成标准!E:E)),提成标准!C:C)))</f>
        <v>快递小货</v>
      </c>
      <c r="D3430" s="9">
        <f t="shared" si="166"/>
        <v>1</v>
      </c>
      <c r="E3430" s="9">
        <f>_xlfn.XLOOKUP(C3430,提成标准!C:C,提成标准!H:H,"")</f>
        <v>2</v>
      </c>
      <c r="F3430" s="9">
        <f t="shared" si="167"/>
        <v>2</v>
      </c>
      <c r="G3430" s="9">
        <f>_xlfn.XLOOKUP(I3430,过机服务商重量差!A:A,过机服务商重量差!L:L)</f>
        <v>1</v>
      </c>
      <c r="H3430" s="9" t="str">
        <f ca="1">IFERROR(LOOKUP(1,0/((B3430=名单!B:B)*(VALUE(AY3430)&gt;=名单!E:E)*(VALUE(AY3430)&lt;=名单!G:G)*(AA3430="正常走货")),名单!H:H),"否")</f>
        <v>否</v>
      </c>
      <c r="I3430" s="64" t="s">
        <v>10304</v>
      </c>
      <c r="J3430" s="64" t="s">
        <v>10306</v>
      </c>
      <c r="L3430" s="65" t="s">
        <v>17</v>
      </c>
      <c r="N3430" s="64" t="s">
        <v>18</v>
      </c>
      <c r="O3430" s="66"/>
      <c r="P3430" s="66"/>
      <c r="T3430" s="66"/>
      <c r="U3430" s="65" t="s">
        <v>156</v>
      </c>
      <c r="V3430" s="65" t="s">
        <v>14389</v>
      </c>
      <c r="W3430" s="66"/>
      <c r="Y3430" s="66"/>
      <c r="Z3430" s="66"/>
      <c r="AA3430" s="65" t="s">
        <v>14382</v>
      </c>
      <c r="AQ3430" s="64">
        <v>100.5</v>
      </c>
      <c r="AV3430" s="66"/>
      <c r="AX3430" s="66"/>
      <c r="AY3430" s="67" t="s">
        <v>17828</v>
      </c>
      <c r="BE3430" s="66"/>
      <c r="BF3430" s="66"/>
    </row>
    <row r="3431" spans="1:58">
      <c r="A3431" s="9" t="str">
        <f t="shared" si="165"/>
        <v>2026-01</v>
      </c>
      <c r="B3431" s="9" t="str">
        <f>_xlfn.XLOOKUP(I3431,过机服务商重量差!A:A,过机服务商重量差!G:G)</f>
        <v>玉麒麟</v>
      </c>
      <c r="C3431" s="9" t="str">
        <f>IF(N3431="FBA","主营产品",IF(N3431="专线","专线",LOOKUP(1,0/((G3431&gt;=提成标准!D:D)*(G3431&lt;提成标准!E:E)),提成标准!C:C)))</f>
        <v>快递小货</v>
      </c>
      <c r="D3431" s="9">
        <f t="shared" si="166"/>
        <v>1</v>
      </c>
      <c r="E3431" s="9">
        <f>_xlfn.XLOOKUP(C3431,提成标准!C:C,提成标准!H:H,"")</f>
        <v>2</v>
      </c>
      <c r="F3431" s="9">
        <f t="shared" si="167"/>
        <v>2</v>
      </c>
      <c r="G3431" s="9">
        <f>_xlfn.XLOOKUP(I3431,过机服务商重量差!A:A,过机服务商重量差!L:L)</f>
        <v>13</v>
      </c>
      <c r="H3431" s="9" t="str">
        <f ca="1">IFERROR(LOOKUP(1,0/((B3431=名单!B:B)*(VALUE(AY3431)&gt;=名单!E:E)*(VALUE(AY3431)&lt;=名单!G:G)*(AA3431="正常走货")),名单!H:H),"否")</f>
        <v>否</v>
      </c>
      <c r="I3431" s="64" t="s">
        <v>10307</v>
      </c>
      <c r="J3431" s="64" t="s">
        <v>10309</v>
      </c>
      <c r="L3431" s="65" t="s">
        <v>17</v>
      </c>
      <c r="N3431" s="64" t="s">
        <v>18</v>
      </c>
      <c r="O3431" s="66"/>
      <c r="P3431" s="66"/>
      <c r="T3431" s="66"/>
      <c r="U3431" s="65" t="s">
        <v>191</v>
      </c>
      <c r="V3431" s="65" t="s">
        <v>14413</v>
      </c>
      <c r="W3431" s="66"/>
      <c r="Y3431" s="66"/>
      <c r="Z3431" s="66"/>
      <c r="AA3431" s="65" t="s">
        <v>14382</v>
      </c>
      <c r="AQ3431" s="64">
        <v>226</v>
      </c>
      <c r="AU3431" s="66"/>
      <c r="AV3431" s="66"/>
      <c r="AX3431" s="66"/>
      <c r="AY3431" s="67" t="s">
        <v>17829</v>
      </c>
      <c r="BE3431" s="66"/>
    </row>
    <row r="3432" spans="1:58">
      <c r="A3432" s="9" t="str">
        <f t="shared" si="165"/>
        <v>2026-01</v>
      </c>
      <c r="B3432" s="9" t="str">
        <f>_xlfn.XLOOKUP(I3432,过机服务商重量差!A:A,过机服务商重量差!G:G)</f>
        <v>玉麒麟</v>
      </c>
      <c r="C3432" s="9" t="str">
        <f>IF(N3432="FBA","主营产品",IF(N3432="专线","专线",LOOKUP(1,0/((G3432&gt;=提成标准!D:D)*(G3432&lt;提成标准!E:E)),提成标准!C:C)))</f>
        <v>快递大货</v>
      </c>
      <c r="D3432" s="9">
        <f t="shared" si="166"/>
        <v>22</v>
      </c>
      <c r="E3432" s="9">
        <f>_xlfn.XLOOKUP(C3432,提成标准!C:C,提成标准!H:H,"")</f>
        <v>0.1</v>
      </c>
      <c r="F3432" s="9">
        <f t="shared" si="167"/>
        <v>2.2</v>
      </c>
      <c r="G3432" s="9">
        <f>_xlfn.XLOOKUP(I3432,过机服务商重量差!A:A,过机服务商重量差!L:L)</f>
        <v>22</v>
      </c>
      <c r="H3432" s="9" t="str">
        <f ca="1">IFERROR(LOOKUP(1,0/((B3432=名单!B:B)*(VALUE(AY3432)&gt;=名单!E:E)*(VALUE(AY3432)&lt;=名单!G:G)*(AA3432="正常走货")),名单!H:H),"否")</f>
        <v>否</v>
      </c>
      <c r="I3432" s="64" t="s">
        <v>10310</v>
      </c>
      <c r="J3432" s="64" t="s">
        <v>10312</v>
      </c>
      <c r="L3432" s="65" t="s">
        <v>17</v>
      </c>
      <c r="N3432" s="64" t="s">
        <v>18</v>
      </c>
      <c r="O3432" s="66"/>
      <c r="P3432" s="66"/>
      <c r="T3432" s="66"/>
      <c r="U3432" s="65" t="s">
        <v>390</v>
      </c>
      <c r="V3432" s="65" t="s">
        <v>14389</v>
      </c>
      <c r="W3432" s="66"/>
      <c r="Y3432" s="66"/>
      <c r="Z3432" s="66"/>
      <c r="AA3432" s="65" t="s">
        <v>14382</v>
      </c>
      <c r="AQ3432" s="64">
        <v>315.04</v>
      </c>
      <c r="AV3432" s="66"/>
      <c r="AX3432" s="66"/>
      <c r="AY3432" s="67" t="s">
        <v>17830</v>
      </c>
      <c r="BE3432" s="66"/>
    </row>
    <row r="3433" spans="1:58">
      <c r="A3433" s="9" t="str">
        <f t="shared" si="165"/>
        <v>2026-01</v>
      </c>
      <c r="B3433" s="9" t="str">
        <f>_xlfn.XLOOKUP(I3433,过机服务商重量差!A:A,过机服务商重量差!G:G)</f>
        <v>007</v>
      </c>
      <c r="C3433" s="9" t="str">
        <f>IF(N3433="FBA","主营产品",IF(N3433="专线","专线",LOOKUP(1,0/((G3433&gt;=提成标准!D:D)*(G3433&lt;提成标准!E:E)),提成标准!C:C)))</f>
        <v>快递大货</v>
      </c>
      <c r="D3433" s="9">
        <f t="shared" si="166"/>
        <v>41</v>
      </c>
      <c r="E3433" s="9">
        <f>_xlfn.XLOOKUP(C3433,提成标准!C:C,提成标准!H:H,"")</f>
        <v>0.1</v>
      </c>
      <c r="F3433" s="9">
        <f t="shared" si="167"/>
        <v>4.1</v>
      </c>
      <c r="G3433" s="9">
        <f>_xlfn.XLOOKUP(I3433,过机服务商重量差!A:A,过机服务商重量差!L:L)</f>
        <v>41</v>
      </c>
      <c r="H3433" s="9" t="str">
        <f ca="1">IFERROR(LOOKUP(1,0/((B3433=名单!B:B)*(VALUE(AY3433)&gt;=名单!E:E)*(VALUE(AY3433)&lt;=名单!G:G)*(AA3433="正常走货")),名单!H:H),"否")</f>
        <v>否</v>
      </c>
      <c r="I3433" s="64" t="s">
        <v>10313</v>
      </c>
      <c r="J3433" s="64" t="s">
        <v>10315</v>
      </c>
      <c r="L3433" s="65" t="s">
        <v>168</v>
      </c>
      <c r="N3433" s="64" t="s">
        <v>18</v>
      </c>
      <c r="O3433" s="66"/>
      <c r="P3433" s="66"/>
      <c r="T3433" s="66"/>
      <c r="U3433" s="65" t="s">
        <v>199</v>
      </c>
      <c r="V3433" s="64" t="s">
        <v>14442</v>
      </c>
      <c r="W3433" s="66"/>
      <c r="Y3433" s="66"/>
      <c r="Z3433" s="66"/>
      <c r="AA3433" s="65" t="s">
        <v>14382</v>
      </c>
      <c r="AQ3433" s="64">
        <v>143.5</v>
      </c>
      <c r="AU3433" s="66"/>
      <c r="AV3433" s="66"/>
      <c r="AW3433" s="66"/>
      <c r="AX3433" s="66"/>
      <c r="AY3433" s="67" t="s">
        <v>17831</v>
      </c>
      <c r="BE3433" s="66"/>
    </row>
    <row r="3434" spans="1:58">
      <c r="A3434" s="9" t="str">
        <f t="shared" si="165"/>
        <v>2026-01</v>
      </c>
      <c r="B3434" s="9" t="str">
        <f>_xlfn.XLOOKUP(I3434,过机服务商重量差!A:A,过机服务商重量差!G:G)</f>
        <v>帅时莹</v>
      </c>
      <c r="C3434" s="9" t="str">
        <f>IF(N3434="FBA","主营产品",IF(N3434="专线","专线",LOOKUP(1,0/((G3434&gt;=提成标准!D:D)*(G3434&lt;提成标准!E:E)),提成标准!C:C)))</f>
        <v>快递大货</v>
      </c>
      <c r="D3434" s="9">
        <f t="shared" si="166"/>
        <v>21</v>
      </c>
      <c r="E3434" s="9">
        <f>_xlfn.XLOOKUP(C3434,提成标准!C:C,提成标准!H:H,"")</f>
        <v>0.1</v>
      </c>
      <c r="F3434" s="9">
        <f t="shared" si="167"/>
        <v>2.1</v>
      </c>
      <c r="G3434" s="9">
        <f>_xlfn.XLOOKUP(I3434,过机服务商重量差!A:A,过机服务商重量差!L:L)</f>
        <v>21</v>
      </c>
      <c r="H3434" s="9" t="str">
        <f ca="1">IFERROR(LOOKUP(1,0/((B3434=名单!B:B)*(VALUE(AY3434)&gt;=名单!E:E)*(VALUE(AY3434)&lt;=名单!G:G)*(AA3434="正常走货")),名单!H:H),"否")</f>
        <v>否</v>
      </c>
      <c r="I3434" s="64" t="s">
        <v>10316</v>
      </c>
      <c r="J3434" s="64" t="s">
        <v>10318</v>
      </c>
      <c r="L3434" s="65" t="s">
        <v>97</v>
      </c>
      <c r="N3434" s="64" t="s">
        <v>18</v>
      </c>
      <c r="O3434" s="66"/>
      <c r="P3434" s="66"/>
      <c r="T3434" s="66"/>
      <c r="U3434" s="65" t="s">
        <v>199</v>
      </c>
      <c r="V3434" s="65" t="s">
        <v>14442</v>
      </c>
      <c r="W3434" s="66"/>
      <c r="Y3434" s="66"/>
      <c r="Z3434" s="66"/>
      <c r="AA3434" s="65" t="s">
        <v>14382</v>
      </c>
      <c r="AQ3434" s="64">
        <v>192</v>
      </c>
      <c r="AU3434" s="66"/>
      <c r="AV3434" s="66"/>
      <c r="AW3434" s="66"/>
      <c r="AX3434" s="66"/>
      <c r="AY3434" s="67" t="s">
        <v>17832</v>
      </c>
      <c r="BE3434" s="66"/>
    </row>
    <row r="3435" spans="1:58">
      <c r="A3435" s="9" t="str">
        <f t="shared" si="165"/>
        <v>2026-01</v>
      </c>
      <c r="B3435" s="9" t="str">
        <f>_xlfn.XLOOKUP(I3435,过机服务商重量差!A:A,过机服务商重量差!G:G)</f>
        <v>玉麒麟</v>
      </c>
      <c r="C3435" s="9" t="str">
        <f>IF(N3435="FBA","主营产品",IF(N3435="专线","专线",LOOKUP(1,0/((G3435&gt;=提成标准!D:D)*(G3435&lt;提成标准!E:E)),提成标准!C:C)))</f>
        <v>快递小货</v>
      </c>
      <c r="D3435" s="9">
        <f t="shared" si="166"/>
        <v>1</v>
      </c>
      <c r="E3435" s="9">
        <f>_xlfn.XLOOKUP(C3435,提成标准!C:C,提成标准!H:H,"")</f>
        <v>2</v>
      </c>
      <c r="F3435" s="9">
        <f t="shared" si="167"/>
        <v>2</v>
      </c>
      <c r="G3435" s="9">
        <f>_xlfn.XLOOKUP(I3435,过机服务商重量差!A:A,过机服务商重量差!L:L)</f>
        <v>2.5</v>
      </c>
      <c r="H3435" s="9" t="str">
        <f ca="1">IFERROR(LOOKUP(1,0/((B3435=名单!B:B)*(VALUE(AY3435)&gt;=名单!E:E)*(VALUE(AY3435)&lt;=名单!G:G)*(AA3435="正常走货")),名单!H:H),"否")</f>
        <v>否</v>
      </c>
      <c r="I3435" s="64" t="s">
        <v>10319</v>
      </c>
      <c r="J3435" s="64" t="s">
        <v>10321</v>
      </c>
      <c r="L3435" s="65" t="s">
        <v>17</v>
      </c>
      <c r="N3435" s="64" t="s">
        <v>18</v>
      </c>
      <c r="O3435" s="66"/>
      <c r="P3435" s="66"/>
      <c r="T3435" s="66"/>
      <c r="U3435" s="65" t="s">
        <v>90</v>
      </c>
      <c r="V3435" s="65" t="s">
        <v>14410</v>
      </c>
      <c r="W3435" s="66"/>
      <c r="Y3435" s="66"/>
      <c r="Z3435" s="66"/>
      <c r="AA3435" s="65" t="s">
        <v>14382</v>
      </c>
      <c r="AQ3435" s="64">
        <v>48.48</v>
      </c>
      <c r="AV3435" s="66"/>
      <c r="AW3435" s="66"/>
      <c r="AX3435" s="66"/>
      <c r="AY3435" s="67" t="s">
        <v>17833</v>
      </c>
      <c r="BE3435" s="66"/>
    </row>
    <row r="3436" spans="1:58">
      <c r="A3436" s="9" t="str">
        <f t="shared" si="165"/>
        <v>2026-01</v>
      </c>
      <c r="B3436" s="18" t="str">
        <f>_xlfn.XLOOKUP(I3436,过机服务商重量差!A:A,过机服务商重量差!G:G)</f>
        <v>玉麒麟</v>
      </c>
      <c r="C3436" s="9" t="str">
        <f>IF(N3436="FBA","主营产品",IF(N3436="专线","专线",LOOKUP(1,0/((G3436&gt;=提成标准!D:D)*(G3436&lt;提成标准!E:E)),提成标准!C:C)))</f>
        <v>快递大货</v>
      </c>
      <c r="D3436" s="9">
        <f t="shared" si="166"/>
        <v>44</v>
      </c>
      <c r="E3436" s="9">
        <f>_xlfn.XLOOKUP(C3436,提成标准!C:C,提成标准!H:H,"")</f>
        <v>0.1</v>
      </c>
      <c r="F3436" s="9">
        <f t="shared" si="167"/>
        <v>4.4</v>
      </c>
      <c r="G3436" s="9">
        <f>_xlfn.XLOOKUP(I3436,过机服务商重量差!A:A,过机服务商重量差!L:L)</f>
        <v>44</v>
      </c>
      <c r="H3436" s="9" t="str">
        <f ca="1">IFERROR(LOOKUP(1,0/((B3436=名单!B:B)*(VALUE(AY3436)&gt;=名单!E:E)*(VALUE(AY3436)&lt;=名单!G:G)*(AA3436="正常走货")),名单!H:H),"否")</f>
        <v>否</v>
      </c>
      <c r="I3436" s="64" t="s">
        <v>10322</v>
      </c>
      <c r="J3436" s="64" t="s">
        <v>10324</v>
      </c>
      <c r="L3436" s="65" t="s">
        <v>17</v>
      </c>
      <c r="N3436" s="64" t="s">
        <v>18</v>
      </c>
      <c r="O3436" s="66"/>
      <c r="P3436" s="66"/>
      <c r="T3436" s="66"/>
      <c r="U3436" s="65" t="s">
        <v>99</v>
      </c>
      <c r="V3436" s="65" t="s">
        <v>14413</v>
      </c>
      <c r="W3436" s="66"/>
      <c r="Y3436" s="66"/>
      <c r="Z3436" s="66"/>
      <c r="AA3436" s="65" t="s">
        <v>14382</v>
      </c>
      <c r="AQ3436" s="64">
        <v>223.6</v>
      </c>
      <c r="AU3436" s="66"/>
      <c r="AV3436" s="66"/>
      <c r="AX3436" s="66"/>
      <c r="AY3436" s="67" t="s">
        <v>17834</v>
      </c>
      <c r="BC3436" s="66"/>
      <c r="BE3436" s="66"/>
    </row>
    <row r="3437" spans="1:58">
      <c r="A3437" s="9" t="str">
        <f t="shared" si="165"/>
        <v>2026-01</v>
      </c>
      <c r="B3437" s="18" t="str">
        <f>_xlfn.XLOOKUP(I3437,过机服务商重量差!A:A,过机服务商重量差!G:G)</f>
        <v>玉麒麟</v>
      </c>
      <c r="C3437" s="9" t="str">
        <f>IF(N3437="FBA","主营产品",IF(N3437="专线","专线",LOOKUP(1,0/((G3437&gt;=提成标准!D:D)*(G3437&lt;提成标准!E:E)),提成标准!C:C)))</f>
        <v>快递大货</v>
      </c>
      <c r="D3437" s="9">
        <f t="shared" si="166"/>
        <v>30</v>
      </c>
      <c r="E3437" s="9">
        <f>_xlfn.XLOOKUP(C3437,提成标准!C:C,提成标准!H:H,"")</f>
        <v>0.1</v>
      </c>
      <c r="F3437" s="9">
        <f t="shared" si="167"/>
        <v>3</v>
      </c>
      <c r="G3437" s="9">
        <f>_xlfn.XLOOKUP(I3437,过机服务商重量差!A:A,过机服务商重量差!L:L)</f>
        <v>30</v>
      </c>
      <c r="H3437" s="9" t="str">
        <f ca="1">IFERROR(LOOKUP(1,0/((B3437=名单!B:B)*(VALUE(AY3437)&gt;=名单!E:E)*(VALUE(AY3437)&lt;=名单!G:G)*(AA3437="正常走货")),名单!H:H),"否")</f>
        <v>否</v>
      </c>
      <c r="I3437" s="64" t="s">
        <v>10325</v>
      </c>
      <c r="J3437" s="64" t="s">
        <v>10327</v>
      </c>
      <c r="L3437" s="65" t="s">
        <v>17</v>
      </c>
      <c r="N3437" s="64" t="s">
        <v>18</v>
      </c>
      <c r="O3437" s="66"/>
      <c r="P3437" s="66"/>
      <c r="T3437" s="66"/>
      <c r="U3437" s="65" t="s">
        <v>152</v>
      </c>
      <c r="V3437" s="65" t="s">
        <v>14385</v>
      </c>
      <c r="W3437" s="66"/>
      <c r="Y3437" s="66"/>
      <c r="Z3437" s="66"/>
      <c r="AA3437" s="65" t="s">
        <v>14382</v>
      </c>
      <c r="AQ3437" s="64">
        <v>259.5</v>
      </c>
      <c r="AV3437" s="66"/>
      <c r="AW3437" s="66"/>
      <c r="AX3437" s="66"/>
      <c r="AY3437" s="67" t="s">
        <v>17835</v>
      </c>
      <c r="BE3437" s="66"/>
    </row>
    <row r="3438" spans="1:58">
      <c r="A3438" s="9" t="str">
        <f t="shared" si="165"/>
        <v>2026-01</v>
      </c>
      <c r="B3438" s="9" t="str">
        <f>_xlfn.XLOOKUP(I3438,过机服务商重量差!A:A,过机服务商重量差!G:G)</f>
        <v>小旋风</v>
      </c>
      <c r="C3438" s="9" t="str">
        <f>IF(N3438="FBA","主营产品",IF(N3438="专线","专线",LOOKUP(1,0/((G3438&gt;=提成标准!D:D)*(G3438&lt;提成标准!E:E)),提成标准!C:C)))</f>
        <v>快递大货</v>
      </c>
      <c r="D3438" s="9">
        <f t="shared" si="166"/>
        <v>22</v>
      </c>
      <c r="E3438" s="9">
        <f>_xlfn.XLOOKUP(C3438,提成标准!C:C,提成标准!H:H,"")</f>
        <v>0.1</v>
      </c>
      <c r="F3438" s="9">
        <f t="shared" si="167"/>
        <v>2.2</v>
      </c>
      <c r="G3438" s="9">
        <f>_xlfn.XLOOKUP(I3438,过机服务商重量差!A:A,过机服务商重量差!L:L)</f>
        <v>22</v>
      </c>
      <c r="H3438" s="9" t="str">
        <f ca="1">IFERROR(LOOKUP(1,0/((B3438=名单!B:B)*(VALUE(AY3438)&gt;=名单!E:E)*(VALUE(AY3438)&lt;=名单!G:G)*(AA3438="正常走货")),名单!H:H),"否")</f>
        <v>否</v>
      </c>
      <c r="I3438" s="64" t="s">
        <v>10328</v>
      </c>
      <c r="J3438" s="64" t="s">
        <v>10330</v>
      </c>
      <c r="L3438" s="65" t="s">
        <v>274</v>
      </c>
      <c r="N3438" s="65" t="s">
        <v>18</v>
      </c>
      <c r="O3438" s="66"/>
      <c r="P3438" s="66"/>
      <c r="T3438" s="66"/>
      <c r="U3438" s="65" t="s">
        <v>820</v>
      </c>
      <c r="V3438" s="65" t="s">
        <v>14410</v>
      </c>
      <c r="W3438" s="66"/>
      <c r="Y3438" s="66"/>
      <c r="Z3438" s="66"/>
      <c r="AA3438" s="65" t="s">
        <v>14382</v>
      </c>
      <c r="AQ3438" s="64">
        <v>33</v>
      </c>
      <c r="AU3438" s="66"/>
      <c r="AV3438" s="66"/>
      <c r="AW3438" s="66"/>
      <c r="AX3438" s="66"/>
      <c r="AY3438" s="67" t="s">
        <v>17836</v>
      </c>
      <c r="BE3438" s="66"/>
    </row>
    <row r="3439" spans="1:58">
      <c r="A3439" s="9" t="str">
        <f t="shared" si="165"/>
        <v>2026-01</v>
      </c>
      <c r="B3439" s="9" t="str">
        <f>_xlfn.XLOOKUP(I3439,过机服务商重量差!A:A,过机服务商重量差!G:G)</f>
        <v>无崖子</v>
      </c>
      <c r="C3439" s="9" t="str">
        <f>IF(N3439="FBA","主营产品",IF(N3439="专线","专线",LOOKUP(1,0/((G3439&gt;=提成标准!D:D)*(G3439&lt;提成标准!E:E)),提成标准!C:C)))</f>
        <v>快递小货</v>
      </c>
      <c r="D3439" s="9">
        <f t="shared" si="166"/>
        <v>1</v>
      </c>
      <c r="E3439" s="9">
        <f>_xlfn.XLOOKUP(C3439,提成标准!C:C,提成标准!H:H,"")</f>
        <v>2</v>
      </c>
      <c r="F3439" s="9">
        <f t="shared" si="167"/>
        <v>2</v>
      </c>
      <c r="G3439" s="9">
        <f>_xlfn.XLOOKUP(I3439,过机服务商重量差!A:A,过机服务商重量差!L:L)</f>
        <v>9</v>
      </c>
      <c r="H3439" s="9" t="str">
        <f ca="1">IFERROR(LOOKUP(1,0/((B3439=名单!B:B)*(VALUE(AY3439)&gt;=名单!E:E)*(VALUE(AY3439)&lt;=名单!G:G)*(AA3439="正常走货")),名单!H:H),"否")</f>
        <v>是</v>
      </c>
      <c r="I3439" s="64" t="s">
        <v>10331</v>
      </c>
      <c r="J3439" s="64" t="s">
        <v>10333</v>
      </c>
      <c r="L3439" s="65" t="s">
        <v>128</v>
      </c>
      <c r="N3439" s="65" t="s">
        <v>18</v>
      </c>
      <c r="O3439" s="66"/>
      <c r="P3439" s="66"/>
      <c r="T3439" s="66"/>
      <c r="U3439" s="65" t="s">
        <v>191</v>
      </c>
      <c r="V3439" s="65" t="s">
        <v>14413</v>
      </c>
      <c r="W3439" s="66"/>
      <c r="Y3439" s="66"/>
      <c r="Z3439" s="66"/>
      <c r="AA3439" s="65" t="s">
        <v>14382</v>
      </c>
      <c r="AQ3439" s="64">
        <v>120.6</v>
      </c>
      <c r="AU3439" s="66"/>
      <c r="AV3439" s="66"/>
      <c r="AW3439" s="66"/>
      <c r="AX3439" s="66"/>
      <c r="AY3439" s="67" t="s">
        <v>17837</v>
      </c>
      <c r="BE3439" s="66"/>
      <c r="BF3439" s="66"/>
    </row>
    <row r="3440" spans="1:58">
      <c r="A3440" s="9" t="str">
        <f t="shared" si="165"/>
        <v>2026-01</v>
      </c>
      <c r="B3440" s="9" t="str">
        <f>_xlfn.XLOOKUP(I3440,过机服务商重量差!A:A,过机服务商重量差!G:G)</f>
        <v>玉麒麟</v>
      </c>
      <c r="C3440" s="9" t="str">
        <f>IF(N3440="FBA","主营产品",IF(N3440="专线","专线",LOOKUP(1,0/((G3440&gt;=提成标准!D:D)*(G3440&lt;提成标准!E:E)),提成标准!C:C)))</f>
        <v>快递大货</v>
      </c>
      <c r="D3440" s="9">
        <f t="shared" si="166"/>
        <v>26</v>
      </c>
      <c r="E3440" s="9">
        <f>_xlfn.XLOOKUP(C3440,提成标准!C:C,提成标准!H:H,"")</f>
        <v>0.1</v>
      </c>
      <c r="F3440" s="9">
        <f t="shared" si="167"/>
        <v>2.6</v>
      </c>
      <c r="G3440" s="9">
        <f>_xlfn.XLOOKUP(I3440,过机服务商重量差!A:A,过机服务商重量差!L:L)</f>
        <v>26</v>
      </c>
      <c r="H3440" s="9" t="str">
        <f ca="1">IFERROR(LOOKUP(1,0/((B3440=名单!B:B)*(VALUE(AY3440)&gt;=名单!E:E)*(VALUE(AY3440)&lt;=名单!G:G)*(AA3440="正常走货")),名单!H:H),"否")</f>
        <v>否</v>
      </c>
      <c r="I3440" s="64" t="s">
        <v>10334</v>
      </c>
      <c r="J3440" s="64" t="s">
        <v>10336</v>
      </c>
      <c r="L3440" s="65" t="s">
        <v>17</v>
      </c>
      <c r="N3440" s="64" t="s">
        <v>18</v>
      </c>
      <c r="O3440" s="66"/>
      <c r="P3440" s="66"/>
      <c r="T3440" s="66"/>
      <c r="U3440" s="65" t="s">
        <v>191</v>
      </c>
      <c r="V3440" s="65" t="s">
        <v>14413</v>
      </c>
      <c r="W3440" s="66"/>
      <c r="Y3440" s="66"/>
      <c r="Z3440" s="66"/>
      <c r="AA3440" s="65" t="s">
        <v>14382</v>
      </c>
      <c r="AQ3440" s="64">
        <v>195.6</v>
      </c>
      <c r="AV3440" s="66"/>
      <c r="AW3440" s="66"/>
      <c r="AX3440" s="66"/>
      <c r="AY3440" s="67" t="s">
        <v>17838</v>
      </c>
      <c r="BE3440" s="66"/>
    </row>
    <row r="3441" spans="1:58">
      <c r="A3441" s="9" t="str">
        <f t="shared" si="165"/>
        <v>2026-01</v>
      </c>
      <c r="B3441" s="18" t="str">
        <f>_xlfn.XLOOKUP(I3441,过机服务商重量差!A:A,过机服务商重量差!G:G)</f>
        <v>玉麒麟</v>
      </c>
      <c r="C3441" s="9" t="str">
        <f>IF(N3441="FBA","主营产品",IF(N3441="专线","专线",LOOKUP(1,0/((G3441&gt;=提成标准!D:D)*(G3441&lt;提成标准!E:E)),提成标准!C:C)))</f>
        <v>快递小货</v>
      </c>
      <c r="D3441" s="9">
        <f t="shared" si="166"/>
        <v>1</v>
      </c>
      <c r="E3441" s="9">
        <f>_xlfn.XLOOKUP(C3441,提成标准!C:C,提成标准!H:H,"")</f>
        <v>2</v>
      </c>
      <c r="F3441" s="9">
        <f t="shared" si="167"/>
        <v>2</v>
      </c>
      <c r="G3441" s="9">
        <f>_xlfn.XLOOKUP(I3441,过机服务商重量差!A:A,过机服务商重量差!L:L)</f>
        <v>3</v>
      </c>
      <c r="H3441" s="9" t="str">
        <f ca="1">IFERROR(LOOKUP(1,0/((B3441=名单!B:B)*(VALUE(AY3441)&gt;=名单!E:E)*(VALUE(AY3441)&lt;=名单!G:G)*(AA3441="正常走货")),名单!H:H),"否")</f>
        <v>否</v>
      </c>
      <c r="I3441" s="64" t="s">
        <v>10337</v>
      </c>
      <c r="J3441" s="64" t="s">
        <v>10339</v>
      </c>
      <c r="L3441" s="65" t="s">
        <v>17</v>
      </c>
      <c r="N3441" s="64" t="s">
        <v>18</v>
      </c>
      <c r="O3441" s="66"/>
      <c r="P3441" s="66"/>
      <c r="T3441" s="66"/>
      <c r="U3441" s="65" t="s">
        <v>664</v>
      </c>
      <c r="V3441" s="65" t="s">
        <v>14410</v>
      </c>
      <c r="W3441" s="66"/>
      <c r="Y3441" s="66"/>
      <c r="Z3441" s="66"/>
      <c r="AA3441" s="65" t="s">
        <v>14382</v>
      </c>
      <c r="AQ3441" s="64">
        <v>50.6</v>
      </c>
      <c r="AV3441" s="66"/>
      <c r="AW3441" s="66"/>
      <c r="AX3441" s="66"/>
      <c r="AY3441" s="67" t="s">
        <v>17839</v>
      </c>
      <c r="BE3441" s="66"/>
    </row>
    <row r="3442" spans="1:58">
      <c r="A3442" s="9" t="str">
        <f t="shared" si="165"/>
        <v>2026-01</v>
      </c>
      <c r="B3442" s="9" t="str">
        <f>_xlfn.XLOOKUP(I3442,过机服务商重量差!A:A,过机服务商重量差!G:G)</f>
        <v>玉麒麟</v>
      </c>
      <c r="C3442" s="9" t="str">
        <f>IF(N3442="FBA","主营产品",IF(N3442="专线","专线",LOOKUP(1,0/((G3442&gt;=提成标准!D:D)*(G3442&lt;提成标准!E:E)),提成标准!C:C)))</f>
        <v>快递小货</v>
      </c>
      <c r="D3442" s="9">
        <f t="shared" si="166"/>
        <v>1</v>
      </c>
      <c r="E3442" s="9">
        <f>_xlfn.XLOOKUP(C3442,提成标准!C:C,提成标准!H:H,"")</f>
        <v>2</v>
      </c>
      <c r="F3442" s="9">
        <f t="shared" si="167"/>
        <v>2</v>
      </c>
      <c r="G3442" s="9">
        <f>_xlfn.XLOOKUP(I3442,过机服务商重量差!A:A,过机服务商重量差!L:L)</f>
        <v>3</v>
      </c>
      <c r="H3442" s="9" t="str">
        <f ca="1">IFERROR(LOOKUP(1,0/((B3442=名单!B:B)*(VALUE(AY3442)&gt;=名单!E:E)*(VALUE(AY3442)&lt;=名单!G:G)*(AA3442="正常走货")),名单!H:H),"否")</f>
        <v>否</v>
      </c>
      <c r="I3442" s="64" t="s">
        <v>10340</v>
      </c>
      <c r="J3442" s="64" t="s">
        <v>10342</v>
      </c>
      <c r="L3442" s="65" t="s">
        <v>17</v>
      </c>
      <c r="N3442" s="64" t="s">
        <v>18</v>
      </c>
      <c r="O3442" s="66"/>
      <c r="P3442" s="66"/>
      <c r="T3442" s="66"/>
      <c r="U3442" s="65" t="s">
        <v>227</v>
      </c>
      <c r="V3442" s="65" t="s">
        <v>14413</v>
      </c>
      <c r="W3442" s="66"/>
      <c r="Y3442" s="66"/>
      <c r="Z3442" s="66"/>
      <c r="AA3442" s="65" t="s">
        <v>14382</v>
      </c>
      <c r="AQ3442" s="64">
        <v>83.71</v>
      </c>
      <c r="AU3442" s="66"/>
      <c r="AV3442" s="66"/>
      <c r="AW3442" s="66"/>
      <c r="AX3442" s="66"/>
      <c r="AY3442" s="67" t="s">
        <v>17840</v>
      </c>
      <c r="BC3442" s="66"/>
      <c r="BE3442" s="66"/>
    </row>
    <row r="3443" spans="1:58">
      <c r="A3443" s="9" t="str">
        <f t="shared" si="165"/>
        <v>2026-01</v>
      </c>
      <c r="B3443" s="9" t="str">
        <f>_xlfn.XLOOKUP(I3443,过机服务商重量差!A:A,过机服务商重量差!G:G)</f>
        <v>玉麒麟</v>
      </c>
      <c r="C3443" s="9" t="str">
        <f>IF(N3443="FBA","主营产品",IF(N3443="专线","专线",LOOKUP(1,0/((G3443&gt;=提成标准!D:D)*(G3443&lt;提成标准!E:E)),提成标准!C:C)))</f>
        <v>快递大货</v>
      </c>
      <c r="D3443" s="9">
        <f t="shared" si="166"/>
        <v>42</v>
      </c>
      <c r="E3443" s="9">
        <f>_xlfn.XLOOKUP(C3443,提成标准!C:C,提成标准!H:H,"")</f>
        <v>0.1</v>
      </c>
      <c r="F3443" s="9">
        <f t="shared" si="167"/>
        <v>4.2</v>
      </c>
      <c r="G3443" s="9">
        <f>_xlfn.XLOOKUP(I3443,过机服务商重量差!A:A,过机服务商重量差!L:L)</f>
        <v>42</v>
      </c>
      <c r="H3443" s="9" t="str">
        <f ca="1">IFERROR(LOOKUP(1,0/((B3443=名单!B:B)*(VALUE(AY3443)&gt;=名单!E:E)*(VALUE(AY3443)&lt;=名单!G:G)*(AA3443="正常走货")),名单!H:H),"否")</f>
        <v>否</v>
      </c>
      <c r="I3443" s="64" t="s">
        <v>10343</v>
      </c>
      <c r="J3443" s="64" t="s">
        <v>10345</v>
      </c>
      <c r="L3443" s="65" t="s">
        <v>17</v>
      </c>
      <c r="N3443" s="65" t="s">
        <v>18</v>
      </c>
      <c r="O3443" s="66"/>
      <c r="P3443" s="66"/>
      <c r="T3443" s="66"/>
      <c r="U3443" s="65" t="s">
        <v>7799</v>
      </c>
      <c r="V3443" s="65" t="s">
        <v>14385</v>
      </c>
      <c r="W3443" s="66"/>
      <c r="Y3443" s="66"/>
      <c r="Z3443" s="66"/>
      <c r="AA3443" s="65" t="s">
        <v>14382</v>
      </c>
      <c r="AQ3443" s="64">
        <v>222.6</v>
      </c>
      <c r="AU3443" s="66"/>
      <c r="AV3443" s="66"/>
      <c r="AW3443" s="66"/>
      <c r="AX3443" s="66"/>
      <c r="AY3443" s="67" t="s">
        <v>17841</v>
      </c>
    </row>
    <row r="3444" spans="1:58">
      <c r="A3444" s="9" t="str">
        <f t="shared" si="165"/>
        <v>2026-01</v>
      </c>
      <c r="B3444" s="9" t="str">
        <f>_xlfn.XLOOKUP(I3444,过机服务商重量差!A:A,过机服务商重量差!G:G)</f>
        <v>无崖子</v>
      </c>
      <c r="C3444" s="9" t="str">
        <f>IF(N3444="FBA","主营产品",IF(N3444="专线","专线",LOOKUP(1,0/((G3444&gt;=提成标准!D:D)*(G3444&lt;提成标准!E:E)),提成标准!C:C)))</f>
        <v>快递小货</v>
      </c>
      <c r="D3444" s="9">
        <f t="shared" si="166"/>
        <v>1</v>
      </c>
      <c r="E3444" s="9">
        <f>_xlfn.XLOOKUP(C3444,提成标准!C:C,提成标准!H:H,"")</f>
        <v>2</v>
      </c>
      <c r="F3444" s="9">
        <f t="shared" si="167"/>
        <v>2</v>
      </c>
      <c r="G3444" s="9">
        <f>_xlfn.XLOOKUP(I3444,过机服务商重量差!A:A,过机服务商重量差!L:L)</f>
        <v>6.5</v>
      </c>
      <c r="H3444" s="9" t="str">
        <f ca="1">IFERROR(LOOKUP(1,0/((B3444=名单!B:B)*(VALUE(AY3444)&gt;=名单!E:E)*(VALUE(AY3444)&lt;=名单!G:G)*(AA3444="正常走货")),名单!H:H),"否")</f>
        <v>是</v>
      </c>
      <c r="I3444" s="64" t="s">
        <v>10346</v>
      </c>
      <c r="J3444" s="64" t="s">
        <v>10348</v>
      </c>
      <c r="L3444" s="65" t="s">
        <v>2292</v>
      </c>
      <c r="N3444" s="64" t="s">
        <v>18</v>
      </c>
      <c r="O3444" s="66"/>
      <c r="P3444" s="66"/>
      <c r="T3444" s="66"/>
      <c r="U3444" s="65" t="s">
        <v>7799</v>
      </c>
      <c r="V3444" s="64" t="s">
        <v>14385</v>
      </c>
      <c r="W3444" s="66"/>
      <c r="Y3444" s="66"/>
      <c r="Z3444" s="66"/>
      <c r="AA3444" s="65" t="s">
        <v>14382</v>
      </c>
      <c r="AQ3444" s="64">
        <v>1.58999999999997</v>
      </c>
      <c r="AV3444" s="66"/>
      <c r="AW3444" s="66"/>
      <c r="AX3444" s="66"/>
      <c r="AY3444" s="67" t="s">
        <v>17842</v>
      </c>
      <c r="BC3444" s="66"/>
      <c r="BE3444" s="66"/>
      <c r="BF3444" s="66"/>
    </row>
    <row r="3445" spans="1:58">
      <c r="A3445" s="9" t="str">
        <f t="shared" si="165"/>
        <v>2026-01</v>
      </c>
      <c r="B3445" s="9" t="str">
        <f>_xlfn.XLOOKUP(I3445,过机服务商重量差!A:A,过机服务商重量差!G:G)</f>
        <v>无崖子</v>
      </c>
      <c r="C3445" s="9" t="str">
        <f>IF(N3445="FBA","主营产品",IF(N3445="专线","专线",LOOKUP(1,0/((G3445&gt;=提成标准!D:D)*(G3445&lt;提成标准!E:E)),提成标准!C:C)))</f>
        <v>快递小货</v>
      </c>
      <c r="D3445" s="9">
        <f t="shared" si="166"/>
        <v>1</v>
      </c>
      <c r="E3445" s="9">
        <f>_xlfn.XLOOKUP(C3445,提成标准!C:C,提成标准!H:H,"")</f>
        <v>2</v>
      </c>
      <c r="F3445" s="9">
        <f t="shared" si="167"/>
        <v>2</v>
      </c>
      <c r="G3445" s="9">
        <f>_xlfn.XLOOKUP(I3445,过机服务商重量差!A:A,过机服务商重量差!L:L)</f>
        <v>1.5</v>
      </c>
      <c r="H3445" s="9" t="str">
        <f ca="1">IFERROR(LOOKUP(1,0/((B3445=名单!B:B)*(VALUE(AY3445)&gt;=名单!E:E)*(VALUE(AY3445)&lt;=名单!G:G)*(AA3445="正常走货")),名单!H:H),"否")</f>
        <v>是</v>
      </c>
      <c r="I3445" s="64" t="s">
        <v>10349</v>
      </c>
      <c r="J3445" s="64" t="s">
        <v>10351</v>
      </c>
      <c r="L3445" s="65" t="s">
        <v>160</v>
      </c>
      <c r="N3445" s="64" t="s">
        <v>18</v>
      </c>
      <c r="O3445" s="66"/>
      <c r="P3445" s="66"/>
      <c r="T3445" s="66"/>
      <c r="U3445" s="65" t="s">
        <v>7799</v>
      </c>
      <c r="V3445" s="65" t="s">
        <v>14385</v>
      </c>
      <c r="W3445" s="66"/>
      <c r="Y3445" s="66"/>
      <c r="Z3445" s="66"/>
      <c r="AA3445" s="65" t="s">
        <v>14382</v>
      </c>
      <c r="AQ3445" s="64">
        <v>0</v>
      </c>
      <c r="AU3445" s="66"/>
      <c r="AV3445" s="66"/>
      <c r="AW3445" s="66"/>
      <c r="AX3445" s="66"/>
      <c r="AY3445" s="67" t="s">
        <v>17843</v>
      </c>
      <c r="BE3445" s="66"/>
    </row>
    <row r="3446" spans="1:58">
      <c r="A3446" s="9" t="str">
        <f t="shared" si="165"/>
        <v>2026-01</v>
      </c>
      <c r="B3446" s="9" t="str">
        <f>_xlfn.XLOOKUP(I3446,过机服务商重量差!A:A,过机服务商重量差!G:G)</f>
        <v>玉麒麟</v>
      </c>
      <c r="C3446" s="9" t="str">
        <f>IF(N3446="FBA","主营产品",IF(N3446="专线","专线",LOOKUP(1,0/((G3446&gt;=提成标准!D:D)*(G3446&lt;提成标准!E:E)),提成标准!C:C)))</f>
        <v>快递大货</v>
      </c>
      <c r="D3446" s="9">
        <f t="shared" si="166"/>
        <v>69</v>
      </c>
      <c r="E3446" s="9">
        <f>_xlfn.XLOOKUP(C3446,提成标准!C:C,提成标准!H:H,"")</f>
        <v>0.1</v>
      </c>
      <c r="F3446" s="9">
        <f t="shared" si="167"/>
        <v>6.9</v>
      </c>
      <c r="G3446" s="9">
        <f>_xlfn.XLOOKUP(I3446,过机服务商重量差!A:A,过机服务商重量差!L:L)</f>
        <v>69</v>
      </c>
      <c r="H3446" s="9" t="str">
        <f ca="1">IFERROR(LOOKUP(1,0/((B3446=名单!B:B)*(VALUE(AY3446)&gt;=名单!E:E)*(VALUE(AY3446)&lt;=名单!G:G)*(AA3446="正常走货")),名单!H:H),"否")</f>
        <v>否</v>
      </c>
      <c r="I3446" s="64" t="s">
        <v>10352</v>
      </c>
      <c r="J3446" s="64" t="s">
        <v>10354</v>
      </c>
      <c r="L3446" s="65" t="s">
        <v>17</v>
      </c>
      <c r="N3446" s="64" t="s">
        <v>18</v>
      </c>
      <c r="O3446" s="66"/>
      <c r="P3446" s="66"/>
      <c r="T3446" s="66"/>
      <c r="U3446" s="65" t="s">
        <v>99</v>
      </c>
      <c r="V3446" s="65" t="s">
        <v>14413</v>
      </c>
      <c r="W3446" s="66"/>
      <c r="Y3446" s="66"/>
      <c r="Z3446" s="66"/>
      <c r="AA3446" s="65" t="s">
        <v>14382</v>
      </c>
      <c r="AQ3446" s="64">
        <v>416.1</v>
      </c>
      <c r="AV3446" s="66"/>
      <c r="AW3446" s="66"/>
      <c r="AX3446" s="66"/>
      <c r="AY3446" s="67" t="s">
        <v>17844</v>
      </c>
      <c r="BE3446" s="66"/>
    </row>
    <row r="3447" spans="1:58">
      <c r="A3447" s="9" t="str">
        <f t="shared" si="165"/>
        <v>2026-01</v>
      </c>
      <c r="B3447" s="9" t="str">
        <f>_xlfn.XLOOKUP(I3447,过机服务商重量差!A:A,过机服务商重量差!G:G)</f>
        <v>玉麒麟</v>
      </c>
      <c r="C3447" s="9" t="str">
        <f>IF(N3447="FBA","主营产品",IF(N3447="专线","专线",LOOKUP(1,0/((G3447&gt;=提成标准!D:D)*(G3447&lt;提成标准!E:E)),提成标准!C:C)))</f>
        <v>快递大货</v>
      </c>
      <c r="D3447" s="9">
        <f t="shared" si="166"/>
        <v>66</v>
      </c>
      <c r="E3447" s="9">
        <f>_xlfn.XLOOKUP(C3447,提成标准!C:C,提成标准!H:H,"")</f>
        <v>0.1</v>
      </c>
      <c r="F3447" s="9">
        <f t="shared" si="167"/>
        <v>6.6</v>
      </c>
      <c r="G3447" s="9">
        <f>_xlfn.XLOOKUP(I3447,过机服务商重量差!A:A,过机服务商重量差!L:L)</f>
        <v>66</v>
      </c>
      <c r="H3447" s="9" t="str">
        <f ca="1">IFERROR(LOOKUP(1,0/((B3447=名单!B:B)*(VALUE(AY3447)&gt;=名单!E:E)*(VALUE(AY3447)&lt;=名单!G:G)*(AA3447="正常走货")),名单!H:H),"否")</f>
        <v>否</v>
      </c>
      <c r="I3447" s="64" t="s">
        <v>10355</v>
      </c>
      <c r="J3447" s="64" t="s">
        <v>10357</v>
      </c>
      <c r="L3447" s="65" t="s">
        <v>17</v>
      </c>
      <c r="N3447" s="64" t="s">
        <v>18</v>
      </c>
      <c r="O3447" s="66"/>
      <c r="P3447" s="66"/>
      <c r="T3447" s="66"/>
      <c r="U3447" s="65" t="s">
        <v>99</v>
      </c>
      <c r="V3447" s="65" t="s">
        <v>14413</v>
      </c>
      <c r="W3447" s="66"/>
      <c r="Y3447" s="66"/>
      <c r="Z3447" s="66"/>
      <c r="AA3447" s="65" t="s">
        <v>14382</v>
      </c>
      <c r="AQ3447" s="64">
        <v>509.6</v>
      </c>
      <c r="AV3447" s="66"/>
      <c r="AW3447" s="66"/>
      <c r="AX3447" s="66"/>
      <c r="AY3447" s="67" t="s">
        <v>17845</v>
      </c>
      <c r="BE3447" s="66"/>
    </row>
    <row r="3448" spans="1:58">
      <c r="A3448" s="9" t="str">
        <f t="shared" si="165"/>
        <v>2026-01</v>
      </c>
      <c r="B3448" s="18" t="str">
        <f>_xlfn.XLOOKUP(I3448,过机服务商重量差!A:A,过机服务商重量差!G:G)</f>
        <v>玉麒麟</v>
      </c>
      <c r="C3448" s="9" t="str">
        <f>IF(N3448="FBA","主营产品",IF(N3448="专线","专线",LOOKUP(1,0/((G3448&gt;=提成标准!D:D)*(G3448&lt;提成标准!E:E)),提成标准!C:C)))</f>
        <v>快递大货</v>
      </c>
      <c r="D3448" s="9">
        <f t="shared" si="166"/>
        <v>22</v>
      </c>
      <c r="E3448" s="9">
        <f>_xlfn.XLOOKUP(C3448,提成标准!C:C,提成标准!H:H,"")</f>
        <v>0.1</v>
      </c>
      <c r="F3448" s="9">
        <f t="shared" si="167"/>
        <v>2.2</v>
      </c>
      <c r="G3448" s="9">
        <f>_xlfn.XLOOKUP(I3448,过机服务商重量差!A:A,过机服务商重量差!L:L)</f>
        <v>22</v>
      </c>
      <c r="H3448" s="9" t="str">
        <f ca="1">IFERROR(LOOKUP(1,0/((B3448=名单!B:B)*(VALUE(AY3448)&gt;=名单!E:E)*(VALUE(AY3448)&lt;=名单!G:G)*(AA3448="正常走货")),名单!H:H),"否")</f>
        <v>否</v>
      </c>
      <c r="I3448" s="64" t="s">
        <v>10358</v>
      </c>
      <c r="J3448" s="64" t="s">
        <v>10360</v>
      </c>
      <c r="L3448" s="65" t="s">
        <v>17</v>
      </c>
      <c r="N3448" s="64" t="s">
        <v>18</v>
      </c>
      <c r="O3448" s="66"/>
      <c r="P3448" s="66"/>
      <c r="T3448" s="66"/>
      <c r="U3448" s="65" t="s">
        <v>99</v>
      </c>
      <c r="V3448" s="65" t="s">
        <v>14413</v>
      </c>
      <c r="W3448" s="66"/>
      <c r="Y3448" s="66"/>
      <c r="Z3448" s="66"/>
      <c r="AA3448" s="65" t="s">
        <v>14382</v>
      </c>
      <c r="AQ3448" s="64">
        <v>267.6</v>
      </c>
      <c r="AU3448" s="66"/>
      <c r="AV3448" s="66"/>
      <c r="AW3448" s="66"/>
      <c r="AX3448" s="66"/>
      <c r="AY3448" s="67" t="s">
        <v>17846</v>
      </c>
      <c r="BE3448" s="66"/>
    </row>
    <row r="3449" spans="1:58">
      <c r="A3449" s="9" t="str">
        <f t="shared" si="165"/>
        <v>2026-01</v>
      </c>
      <c r="B3449" s="18" t="str">
        <f>_xlfn.XLOOKUP(I3449,过机服务商重量差!A:A,过机服务商重量差!G:G)</f>
        <v>玉麒麟</v>
      </c>
      <c r="C3449" s="9" t="str">
        <f>IF(N3449="FBA","主营产品",IF(N3449="专线","专线",LOOKUP(1,0/((G3449&gt;=提成标准!D:D)*(G3449&lt;提成标准!E:E)),提成标准!C:C)))</f>
        <v>快递大货</v>
      </c>
      <c r="D3449" s="9">
        <f t="shared" si="166"/>
        <v>46</v>
      </c>
      <c r="E3449" s="9">
        <f>_xlfn.XLOOKUP(C3449,提成标准!C:C,提成标准!H:H,"")</f>
        <v>0.1</v>
      </c>
      <c r="F3449" s="9">
        <f t="shared" si="167"/>
        <v>4.6</v>
      </c>
      <c r="G3449" s="9">
        <f>_xlfn.XLOOKUP(I3449,过机服务商重量差!A:A,过机服务商重量差!L:L)</f>
        <v>46</v>
      </c>
      <c r="H3449" s="9" t="str">
        <f ca="1">IFERROR(LOOKUP(1,0/((B3449=名单!B:B)*(VALUE(AY3449)&gt;=名单!E:E)*(VALUE(AY3449)&lt;=名单!G:G)*(AA3449="正常走货")),名单!H:H),"否")</f>
        <v>否</v>
      </c>
      <c r="I3449" s="64" t="s">
        <v>10361</v>
      </c>
      <c r="J3449" s="64" t="s">
        <v>10363</v>
      </c>
      <c r="L3449" s="65" t="s">
        <v>17</v>
      </c>
      <c r="N3449" s="64" t="s">
        <v>18</v>
      </c>
      <c r="O3449" s="66"/>
      <c r="P3449" s="66"/>
      <c r="T3449" s="66"/>
      <c r="U3449" s="65" t="s">
        <v>99</v>
      </c>
      <c r="V3449" s="65" t="s">
        <v>14413</v>
      </c>
      <c r="W3449" s="66"/>
      <c r="Y3449" s="66"/>
      <c r="Z3449" s="66"/>
      <c r="AA3449" s="65" t="s">
        <v>14382</v>
      </c>
      <c r="AQ3449" s="64">
        <v>234.6</v>
      </c>
      <c r="AU3449" s="66"/>
      <c r="AV3449" s="66"/>
      <c r="AW3449" s="66"/>
      <c r="AX3449" s="66"/>
      <c r="AY3449" s="67" t="s">
        <v>17847</v>
      </c>
      <c r="BE3449" s="66"/>
    </row>
    <row r="3450" spans="1:58">
      <c r="A3450" s="9" t="str">
        <f t="shared" si="165"/>
        <v>2026-01</v>
      </c>
      <c r="B3450" s="18" t="str">
        <f>_xlfn.XLOOKUP(I3450,过机服务商重量差!A:A,过机服务商重量差!G:G)</f>
        <v>玉麒麟</v>
      </c>
      <c r="C3450" s="9" t="str">
        <f>IF(N3450="FBA","主营产品",IF(N3450="专线","专线",LOOKUP(1,0/((G3450&gt;=提成标准!D:D)*(G3450&lt;提成标准!E:E)),提成标准!C:C)))</f>
        <v>快递大货</v>
      </c>
      <c r="D3450" s="9">
        <f t="shared" si="166"/>
        <v>45</v>
      </c>
      <c r="E3450" s="9">
        <f>_xlfn.XLOOKUP(C3450,提成标准!C:C,提成标准!H:H,"")</f>
        <v>0.1</v>
      </c>
      <c r="F3450" s="9">
        <f t="shared" si="167"/>
        <v>4.5</v>
      </c>
      <c r="G3450" s="9">
        <f>_xlfn.XLOOKUP(I3450,过机服务商重量差!A:A,过机服务商重量差!L:L)</f>
        <v>45</v>
      </c>
      <c r="H3450" s="9" t="str">
        <f ca="1">IFERROR(LOOKUP(1,0/((B3450=名单!B:B)*(VALUE(AY3450)&gt;=名单!E:E)*(VALUE(AY3450)&lt;=名单!G:G)*(AA3450="正常走货")),名单!H:H),"否")</f>
        <v>否</v>
      </c>
      <c r="I3450" s="64" t="s">
        <v>10364</v>
      </c>
      <c r="J3450" s="64" t="s">
        <v>10366</v>
      </c>
      <c r="L3450" s="64" t="s">
        <v>17</v>
      </c>
      <c r="N3450" s="64" t="s">
        <v>18</v>
      </c>
      <c r="O3450" s="66"/>
      <c r="P3450" s="66"/>
      <c r="T3450" s="66"/>
      <c r="U3450" s="65" t="s">
        <v>99</v>
      </c>
      <c r="V3450" s="64" t="s">
        <v>14413</v>
      </c>
      <c r="W3450" s="66"/>
      <c r="Y3450" s="66"/>
      <c r="Z3450" s="66"/>
      <c r="AA3450" s="65" t="s">
        <v>14382</v>
      </c>
      <c r="AQ3450" s="64">
        <v>284.1</v>
      </c>
      <c r="AY3450" s="67" t="s">
        <v>17848</v>
      </c>
    </row>
    <row r="3451" spans="1:58">
      <c r="A3451" s="9" t="str">
        <f t="shared" ref="A3451:A3514" si="168">MID(AY3451,1,7)</f>
        <v>2026-01</v>
      </c>
      <c r="B3451" s="18" t="str">
        <f>_xlfn.XLOOKUP(I3451,过机服务商重量差!A:A,过机服务商重量差!G:G)</f>
        <v>玉麒麟</v>
      </c>
      <c r="C3451" s="9" t="str">
        <f>IF(N3451="FBA","主营产品",IF(N3451="专线","专线",LOOKUP(1,0/((G3451&gt;=提成标准!D:D)*(G3451&lt;提成标准!E:E)),提成标准!C:C)))</f>
        <v>快递大货</v>
      </c>
      <c r="D3451" s="9">
        <f t="shared" si="166"/>
        <v>44</v>
      </c>
      <c r="E3451" s="9">
        <f>_xlfn.XLOOKUP(C3451,提成标准!C:C,提成标准!H:H,"")</f>
        <v>0.1</v>
      </c>
      <c r="F3451" s="9">
        <f t="shared" si="167"/>
        <v>4.4</v>
      </c>
      <c r="G3451" s="9">
        <f>_xlfn.XLOOKUP(I3451,过机服务商重量差!A:A,过机服务商重量差!L:L)</f>
        <v>44</v>
      </c>
      <c r="H3451" s="9" t="str">
        <f ca="1">IFERROR(LOOKUP(1,0/((B3451=名单!B:B)*(VALUE(AY3451)&gt;=名单!E:E)*(VALUE(AY3451)&lt;=名单!G:G)*(AA3451="正常走货")),名单!H:H),"否")</f>
        <v>否</v>
      </c>
      <c r="I3451" s="64" t="s">
        <v>10367</v>
      </c>
      <c r="J3451" s="64" t="s">
        <v>10369</v>
      </c>
      <c r="L3451" s="65" t="s">
        <v>17</v>
      </c>
      <c r="N3451" s="65" t="s">
        <v>18</v>
      </c>
      <c r="O3451" s="66"/>
      <c r="P3451" s="66"/>
      <c r="T3451" s="66"/>
      <c r="U3451" s="65" t="s">
        <v>99</v>
      </c>
      <c r="V3451" s="64" t="s">
        <v>14413</v>
      </c>
      <c r="W3451" s="66"/>
      <c r="Y3451" s="66"/>
      <c r="Z3451" s="66"/>
      <c r="AA3451" s="65" t="s">
        <v>14382</v>
      </c>
      <c r="AQ3451" s="64">
        <v>223.6</v>
      </c>
      <c r="AY3451" s="67" t="s">
        <v>17849</v>
      </c>
    </row>
    <row r="3452" spans="1:58">
      <c r="A3452" s="9" t="str">
        <f t="shared" si="168"/>
        <v>2026-01</v>
      </c>
      <c r="B3452" s="18" t="str">
        <f>_xlfn.XLOOKUP(I3452,过机服务商重量差!A:A,过机服务商重量差!G:G)</f>
        <v>玉麒麟</v>
      </c>
      <c r="C3452" s="9" t="str">
        <f>IF(N3452="FBA","主营产品",IF(N3452="专线","专线",LOOKUP(1,0/((G3452&gt;=提成标准!D:D)*(G3452&lt;提成标准!E:E)),提成标准!C:C)))</f>
        <v>快递大货</v>
      </c>
      <c r="D3452" s="9">
        <f t="shared" si="166"/>
        <v>22</v>
      </c>
      <c r="E3452" s="9">
        <f>_xlfn.XLOOKUP(C3452,提成标准!C:C,提成标准!H:H,"")</f>
        <v>0.1</v>
      </c>
      <c r="F3452" s="9">
        <f t="shared" si="167"/>
        <v>2.2</v>
      </c>
      <c r="G3452" s="9">
        <f>_xlfn.XLOOKUP(I3452,过机服务商重量差!A:A,过机服务商重量差!L:L)</f>
        <v>22</v>
      </c>
      <c r="H3452" s="9" t="str">
        <f ca="1">IFERROR(LOOKUP(1,0/((B3452=名单!B:B)*(VALUE(AY3452)&gt;=名单!E:E)*(VALUE(AY3452)&lt;=名单!G:G)*(AA3452="正常走货")),名单!H:H),"否")</f>
        <v>否</v>
      </c>
      <c r="I3452" s="64" t="s">
        <v>10370</v>
      </c>
      <c r="J3452" s="64" t="s">
        <v>10372</v>
      </c>
      <c r="L3452" s="65" t="s">
        <v>17</v>
      </c>
      <c r="N3452" s="64" t="s">
        <v>18</v>
      </c>
      <c r="O3452" s="66"/>
      <c r="P3452" s="66"/>
      <c r="T3452" s="66"/>
      <c r="U3452" s="65" t="s">
        <v>99</v>
      </c>
      <c r="V3452" s="65" t="s">
        <v>14413</v>
      </c>
      <c r="W3452" s="66"/>
      <c r="Y3452" s="66"/>
      <c r="Z3452" s="66"/>
      <c r="AA3452" s="65" t="s">
        <v>14382</v>
      </c>
      <c r="AQ3452" s="64">
        <v>102.6</v>
      </c>
      <c r="AY3452" s="67" t="s">
        <v>17850</v>
      </c>
    </row>
    <row r="3453" spans="1:58">
      <c r="A3453" s="9" t="str">
        <f t="shared" si="168"/>
        <v>2026-01</v>
      </c>
      <c r="B3453" s="18" t="str">
        <f>_xlfn.XLOOKUP(I3453,过机服务商重量差!A:A,过机服务商重量差!G:G)</f>
        <v>玉麒麟</v>
      </c>
      <c r="C3453" s="9" t="str">
        <f>IF(N3453="FBA","主营产品",IF(N3453="专线","专线",LOOKUP(1,0/((G3453&gt;=提成标准!D:D)*(G3453&lt;提成标准!E:E)),提成标准!C:C)))</f>
        <v>快递大货</v>
      </c>
      <c r="D3453" s="9">
        <f t="shared" ref="D3453:D3516" si="169">IF(C3453="快递小货",1,IF(C3453="主营产品",0,G3453))</f>
        <v>62</v>
      </c>
      <c r="E3453" s="9">
        <f>_xlfn.XLOOKUP(C3453,提成标准!C:C,提成标准!H:H,"")</f>
        <v>0.1</v>
      </c>
      <c r="F3453" s="9">
        <f t="shared" ref="F3453:F3516" si="170">D3453*E3453</f>
        <v>6.2</v>
      </c>
      <c r="G3453" s="9">
        <f>_xlfn.XLOOKUP(I3453,过机服务商重量差!A:A,过机服务商重量差!L:L)</f>
        <v>62</v>
      </c>
      <c r="H3453" s="9" t="str">
        <f ca="1">IFERROR(LOOKUP(1,0/((B3453=名单!B:B)*(VALUE(AY3453)&gt;=名单!E:E)*(VALUE(AY3453)&lt;=名单!G:G)*(AA3453="正常走货")),名单!H:H),"否")</f>
        <v>否</v>
      </c>
      <c r="I3453" s="64" t="s">
        <v>10373</v>
      </c>
      <c r="J3453" s="64" t="s">
        <v>10375</v>
      </c>
      <c r="L3453" s="65" t="s">
        <v>17</v>
      </c>
      <c r="N3453" s="64" t="s">
        <v>18</v>
      </c>
      <c r="O3453" s="66"/>
      <c r="P3453" s="66"/>
      <c r="T3453" s="66"/>
      <c r="U3453" s="65" t="s">
        <v>99</v>
      </c>
      <c r="V3453" s="65" t="s">
        <v>14413</v>
      </c>
      <c r="W3453" s="66"/>
      <c r="Y3453" s="66"/>
      <c r="Z3453" s="66"/>
      <c r="AA3453" s="65" t="s">
        <v>14382</v>
      </c>
      <c r="AQ3453" s="64">
        <v>322.6</v>
      </c>
      <c r="AY3453" s="67" t="s">
        <v>17851</v>
      </c>
    </row>
    <row r="3454" spans="1:58">
      <c r="A3454" s="9" t="str">
        <f t="shared" si="168"/>
        <v>2026-01</v>
      </c>
      <c r="B3454" s="9" t="str">
        <f>_xlfn.XLOOKUP(I3454,过机服务商重量差!A:A,过机服务商重量差!G:G)</f>
        <v>玉麒麟</v>
      </c>
      <c r="C3454" s="9" t="str">
        <f>IF(N3454="FBA","主营产品",IF(N3454="专线","专线",LOOKUP(1,0/((G3454&gt;=提成标准!D:D)*(G3454&lt;提成标准!E:E)),提成标准!C:C)))</f>
        <v>快递大货</v>
      </c>
      <c r="D3454" s="9">
        <f t="shared" si="169"/>
        <v>22</v>
      </c>
      <c r="E3454" s="9">
        <f>_xlfn.XLOOKUP(C3454,提成标准!C:C,提成标准!H:H,"")</f>
        <v>0.1</v>
      </c>
      <c r="F3454" s="9">
        <f t="shared" si="170"/>
        <v>2.2</v>
      </c>
      <c r="G3454" s="9">
        <f>_xlfn.XLOOKUP(I3454,过机服务商重量差!A:A,过机服务商重量差!L:L)</f>
        <v>22</v>
      </c>
      <c r="H3454" s="9" t="str">
        <f ca="1">IFERROR(LOOKUP(1,0/((B3454=名单!B:B)*(VALUE(AY3454)&gt;=名单!E:E)*(VALUE(AY3454)&lt;=名单!G:G)*(AA3454="正常走货")),名单!H:H),"否")</f>
        <v>否</v>
      </c>
      <c r="I3454" s="64" t="s">
        <v>10376</v>
      </c>
      <c r="J3454" s="64" t="s">
        <v>10378</v>
      </c>
      <c r="L3454" s="65" t="s">
        <v>17</v>
      </c>
      <c r="N3454" s="64" t="s">
        <v>18</v>
      </c>
      <c r="O3454" s="66"/>
      <c r="P3454" s="66"/>
      <c r="T3454" s="66"/>
      <c r="U3454" s="65" t="s">
        <v>99</v>
      </c>
      <c r="V3454" s="65" t="s">
        <v>14413</v>
      </c>
      <c r="W3454" s="66"/>
      <c r="Y3454" s="66"/>
      <c r="Z3454" s="66"/>
      <c r="AA3454" s="65" t="s">
        <v>14382</v>
      </c>
      <c r="AQ3454" s="64">
        <v>102.6</v>
      </c>
      <c r="AY3454" s="67" t="s">
        <v>17852</v>
      </c>
    </row>
    <row r="3455" spans="1:58">
      <c r="A3455" s="9" t="str">
        <f t="shared" si="168"/>
        <v>2026-01</v>
      </c>
      <c r="B3455" s="9" t="str">
        <f>_xlfn.XLOOKUP(I3455,过机服务商重量差!A:A,过机服务商重量差!G:G)</f>
        <v>玉麒麟</v>
      </c>
      <c r="C3455" s="9" t="str">
        <f>IF(N3455="FBA","主营产品",IF(N3455="专线","专线",LOOKUP(1,0/((G3455&gt;=提成标准!D:D)*(G3455&lt;提成标准!E:E)),提成标准!C:C)))</f>
        <v>快递大货</v>
      </c>
      <c r="D3455" s="9">
        <f t="shared" si="169"/>
        <v>44</v>
      </c>
      <c r="E3455" s="9">
        <f>_xlfn.XLOOKUP(C3455,提成标准!C:C,提成标准!H:H,"")</f>
        <v>0.1</v>
      </c>
      <c r="F3455" s="9">
        <f t="shared" si="170"/>
        <v>4.4</v>
      </c>
      <c r="G3455" s="9">
        <f>_xlfn.XLOOKUP(I3455,过机服务商重量差!A:A,过机服务商重量差!L:L)</f>
        <v>44</v>
      </c>
      <c r="H3455" s="9" t="str">
        <f ca="1">IFERROR(LOOKUP(1,0/((B3455=名单!B:B)*(VALUE(AY3455)&gt;=名单!E:E)*(VALUE(AY3455)&lt;=名单!G:G)*(AA3455="正常走货")),名单!H:H),"否")</f>
        <v>否</v>
      </c>
      <c r="I3455" s="64" t="s">
        <v>10379</v>
      </c>
      <c r="J3455" s="64" t="s">
        <v>10381</v>
      </c>
      <c r="L3455" s="65" t="s">
        <v>17</v>
      </c>
      <c r="N3455" s="65" t="s">
        <v>18</v>
      </c>
      <c r="O3455" s="66"/>
      <c r="P3455" s="66"/>
      <c r="T3455" s="66"/>
      <c r="U3455" s="65" t="s">
        <v>99</v>
      </c>
      <c r="V3455" s="65" t="s">
        <v>14413</v>
      </c>
      <c r="W3455" s="66"/>
      <c r="Y3455" s="66"/>
      <c r="Z3455" s="66"/>
      <c r="AA3455" s="65" t="s">
        <v>14382</v>
      </c>
      <c r="AQ3455" s="64">
        <v>223.6</v>
      </c>
      <c r="AY3455" s="67" t="s">
        <v>17853</v>
      </c>
    </row>
    <row r="3456" spans="1:58">
      <c r="A3456" s="9" t="str">
        <f t="shared" si="168"/>
        <v>2026-01</v>
      </c>
      <c r="B3456" s="18" t="str">
        <f>_xlfn.XLOOKUP(I3456,过机服务商重量差!A:A,过机服务商重量差!G:G)</f>
        <v>玉麒麟</v>
      </c>
      <c r="C3456" s="9" t="str">
        <f>IF(N3456="FBA","主营产品",IF(N3456="专线","专线",LOOKUP(1,0/((G3456&gt;=提成标准!D:D)*(G3456&lt;提成标准!E:E)),提成标准!C:C)))</f>
        <v>快递大货</v>
      </c>
      <c r="D3456" s="9">
        <f t="shared" si="169"/>
        <v>22</v>
      </c>
      <c r="E3456" s="9">
        <f>_xlfn.XLOOKUP(C3456,提成标准!C:C,提成标准!H:H,"")</f>
        <v>0.1</v>
      </c>
      <c r="F3456" s="9">
        <f t="shared" si="170"/>
        <v>2.2</v>
      </c>
      <c r="G3456" s="9">
        <f>_xlfn.XLOOKUP(I3456,过机服务商重量差!A:A,过机服务商重量差!L:L)</f>
        <v>22</v>
      </c>
      <c r="H3456" s="9" t="str">
        <f ca="1">IFERROR(LOOKUP(1,0/((B3456=名单!B:B)*(VALUE(AY3456)&gt;=名单!E:E)*(VALUE(AY3456)&lt;=名单!G:G)*(AA3456="正常走货")),名单!H:H),"否")</f>
        <v>否</v>
      </c>
      <c r="I3456" s="64" t="s">
        <v>10382</v>
      </c>
      <c r="J3456" s="64" t="s">
        <v>10384</v>
      </c>
      <c r="L3456" s="65" t="s">
        <v>17</v>
      </c>
      <c r="N3456" s="64" t="s">
        <v>18</v>
      </c>
      <c r="O3456" s="66"/>
      <c r="P3456" s="66"/>
      <c r="T3456" s="66"/>
      <c r="U3456" s="65" t="s">
        <v>99</v>
      </c>
      <c r="V3456" s="65" t="s">
        <v>14413</v>
      </c>
      <c r="W3456" s="66"/>
      <c r="Y3456" s="66"/>
      <c r="Z3456" s="66"/>
      <c r="AA3456" s="65" t="s">
        <v>14382</v>
      </c>
      <c r="AQ3456" s="64">
        <v>102.6</v>
      </c>
      <c r="AY3456" s="67" t="s">
        <v>17854</v>
      </c>
    </row>
    <row r="3457" spans="1:51">
      <c r="A3457" s="9" t="str">
        <f t="shared" si="168"/>
        <v>2026-01</v>
      </c>
      <c r="B3457" s="18" t="str">
        <f>_xlfn.XLOOKUP(I3457,过机服务商重量差!A:A,过机服务商重量差!G:G)</f>
        <v>玉麒麟</v>
      </c>
      <c r="C3457" s="9" t="str">
        <f>IF(N3457="FBA","主营产品",IF(N3457="专线","专线",LOOKUP(1,0/((G3457&gt;=提成标准!D:D)*(G3457&lt;提成标准!E:E)),提成标准!C:C)))</f>
        <v>快递大货</v>
      </c>
      <c r="D3457" s="9">
        <f t="shared" si="169"/>
        <v>22</v>
      </c>
      <c r="E3457" s="9">
        <f>_xlfn.XLOOKUP(C3457,提成标准!C:C,提成标准!H:H,"")</f>
        <v>0.1</v>
      </c>
      <c r="F3457" s="9">
        <f t="shared" si="170"/>
        <v>2.2</v>
      </c>
      <c r="G3457" s="9">
        <f>_xlfn.XLOOKUP(I3457,过机服务商重量差!A:A,过机服务商重量差!L:L)</f>
        <v>22</v>
      </c>
      <c r="H3457" s="9" t="str">
        <f ca="1">IFERROR(LOOKUP(1,0/((B3457=名单!B:B)*(VALUE(AY3457)&gt;=名单!E:E)*(VALUE(AY3457)&lt;=名单!G:G)*(AA3457="正常走货")),名单!H:H),"否")</f>
        <v>否</v>
      </c>
      <c r="I3457" s="64" t="s">
        <v>10385</v>
      </c>
      <c r="J3457" s="64" t="s">
        <v>10387</v>
      </c>
      <c r="L3457" s="65" t="s">
        <v>17</v>
      </c>
      <c r="N3457" s="64" t="s">
        <v>18</v>
      </c>
      <c r="O3457" s="66"/>
      <c r="P3457" s="66"/>
      <c r="T3457" s="66"/>
      <c r="U3457" s="65" t="s">
        <v>99</v>
      </c>
      <c r="V3457" s="65" t="s">
        <v>14413</v>
      </c>
      <c r="W3457" s="66"/>
      <c r="Y3457" s="66"/>
      <c r="Z3457" s="66"/>
      <c r="AA3457" s="65" t="s">
        <v>14382</v>
      </c>
      <c r="AQ3457" s="64">
        <v>102.6</v>
      </c>
      <c r="AY3457" s="67" t="s">
        <v>17855</v>
      </c>
    </row>
    <row r="3458" spans="1:51">
      <c r="A3458" s="9" t="str">
        <f t="shared" si="168"/>
        <v>2026-01</v>
      </c>
      <c r="B3458" s="9" t="str">
        <f>_xlfn.XLOOKUP(I3458,过机服务商重量差!A:A,过机服务商重量差!G:G)</f>
        <v>玉麒麟</v>
      </c>
      <c r="C3458" s="9" t="str">
        <f>IF(N3458="FBA","主营产品",IF(N3458="专线","专线",LOOKUP(1,0/((G3458&gt;=提成标准!D:D)*(G3458&lt;提成标准!E:E)),提成标准!C:C)))</f>
        <v>快递大货</v>
      </c>
      <c r="D3458" s="9">
        <f t="shared" si="169"/>
        <v>40</v>
      </c>
      <c r="E3458" s="9">
        <f>_xlfn.XLOOKUP(C3458,提成标准!C:C,提成标准!H:H,"")</f>
        <v>0.1</v>
      </c>
      <c r="F3458" s="9">
        <f t="shared" si="170"/>
        <v>4</v>
      </c>
      <c r="G3458" s="9">
        <f>_xlfn.XLOOKUP(I3458,过机服务商重量差!A:A,过机服务商重量差!L:L)</f>
        <v>40</v>
      </c>
      <c r="H3458" s="9" t="str">
        <f ca="1">IFERROR(LOOKUP(1,0/((B3458=名单!B:B)*(VALUE(AY3458)&gt;=名单!E:E)*(VALUE(AY3458)&lt;=名单!G:G)*(AA3458="正常走货")),名单!H:H),"否")</f>
        <v>否</v>
      </c>
      <c r="I3458" s="64" t="s">
        <v>10388</v>
      </c>
      <c r="J3458" s="64" t="s">
        <v>10390</v>
      </c>
      <c r="L3458" s="64" t="s">
        <v>17</v>
      </c>
      <c r="N3458" s="64" t="s">
        <v>18</v>
      </c>
      <c r="O3458" s="66"/>
      <c r="P3458" s="66"/>
      <c r="T3458" s="66"/>
      <c r="U3458" s="65" t="s">
        <v>99</v>
      </c>
      <c r="V3458" s="65" t="s">
        <v>14413</v>
      </c>
      <c r="W3458" s="66"/>
      <c r="Y3458" s="66"/>
      <c r="Z3458" s="66"/>
      <c r="AA3458" s="65" t="s">
        <v>14382</v>
      </c>
      <c r="AQ3458" s="64">
        <v>201.6</v>
      </c>
      <c r="AY3458" s="67" t="s">
        <v>17856</v>
      </c>
    </row>
    <row r="3459" spans="1:51">
      <c r="A3459" s="9" t="str">
        <f t="shared" si="168"/>
        <v>2026-01</v>
      </c>
      <c r="B3459" s="9" t="str">
        <f>_xlfn.XLOOKUP(I3459,过机服务商重量差!A:A,过机服务商重量差!G:G)</f>
        <v>玉麒麟</v>
      </c>
      <c r="C3459" s="9" t="str">
        <f>IF(N3459="FBA","主营产品",IF(N3459="专线","专线",LOOKUP(1,0/((G3459&gt;=提成标准!D:D)*(G3459&lt;提成标准!E:E)),提成标准!C:C)))</f>
        <v>快递大货</v>
      </c>
      <c r="D3459" s="9">
        <f t="shared" si="169"/>
        <v>40</v>
      </c>
      <c r="E3459" s="9">
        <f>_xlfn.XLOOKUP(C3459,提成标准!C:C,提成标准!H:H,"")</f>
        <v>0.1</v>
      </c>
      <c r="F3459" s="9">
        <f t="shared" si="170"/>
        <v>4</v>
      </c>
      <c r="G3459" s="9">
        <f>_xlfn.XLOOKUP(I3459,过机服务商重量差!A:A,过机服务商重量差!L:L)</f>
        <v>40</v>
      </c>
      <c r="H3459" s="9" t="str">
        <f ca="1">IFERROR(LOOKUP(1,0/((B3459=名单!B:B)*(VALUE(AY3459)&gt;=名单!E:E)*(VALUE(AY3459)&lt;=名单!G:G)*(AA3459="正常走货")),名单!H:H),"否")</f>
        <v>否</v>
      </c>
      <c r="I3459" s="64" t="s">
        <v>10391</v>
      </c>
      <c r="J3459" s="64" t="s">
        <v>10393</v>
      </c>
      <c r="L3459" s="65" t="s">
        <v>17</v>
      </c>
      <c r="N3459" s="64" t="s">
        <v>18</v>
      </c>
      <c r="O3459" s="66"/>
      <c r="P3459" s="66"/>
      <c r="T3459" s="66"/>
      <c r="U3459" s="65" t="s">
        <v>99</v>
      </c>
      <c r="V3459" s="65" t="s">
        <v>14413</v>
      </c>
      <c r="W3459" s="66"/>
      <c r="Y3459" s="66"/>
      <c r="Z3459" s="66"/>
      <c r="AA3459" s="65" t="s">
        <v>14382</v>
      </c>
      <c r="AQ3459" s="64">
        <v>201.6</v>
      </c>
      <c r="AY3459" s="67" t="s">
        <v>17857</v>
      </c>
    </row>
    <row r="3460" spans="1:51">
      <c r="A3460" s="9" t="str">
        <f t="shared" si="168"/>
        <v>2026-01</v>
      </c>
      <c r="B3460" s="9" t="str">
        <f>_xlfn.XLOOKUP(I3460,过机服务商重量差!A:A,过机服务商重量差!G:G)</f>
        <v>玉麒麟</v>
      </c>
      <c r="C3460" s="9" t="str">
        <f>IF(N3460="FBA","主营产品",IF(N3460="专线","专线",LOOKUP(1,0/((G3460&gt;=提成标准!D:D)*(G3460&lt;提成标准!E:E)),提成标准!C:C)))</f>
        <v>快递大货</v>
      </c>
      <c r="D3460" s="9">
        <f t="shared" si="169"/>
        <v>40</v>
      </c>
      <c r="E3460" s="9">
        <f>_xlfn.XLOOKUP(C3460,提成标准!C:C,提成标准!H:H,"")</f>
        <v>0.1</v>
      </c>
      <c r="F3460" s="9">
        <f t="shared" si="170"/>
        <v>4</v>
      </c>
      <c r="G3460" s="9">
        <f>_xlfn.XLOOKUP(I3460,过机服务商重量差!A:A,过机服务商重量差!L:L)</f>
        <v>40</v>
      </c>
      <c r="H3460" s="9" t="str">
        <f ca="1">IFERROR(LOOKUP(1,0/((B3460=名单!B:B)*(VALUE(AY3460)&gt;=名单!E:E)*(VALUE(AY3460)&lt;=名单!G:G)*(AA3460="正常走货")),名单!H:H),"否")</f>
        <v>否</v>
      </c>
      <c r="I3460" s="64" t="s">
        <v>10394</v>
      </c>
      <c r="J3460" s="64" t="s">
        <v>10396</v>
      </c>
      <c r="L3460" s="65" t="s">
        <v>17</v>
      </c>
      <c r="N3460" s="64" t="s">
        <v>18</v>
      </c>
      <c r="O3460" s="66"/>
      <c r="P3460" s="66"/>
      <c r="T3460" s="66"/>
      <c r="U3460" s="65" t="s">
        <v>99</v>
      </c>
      <c r="V3460" s="65" t="s">
        <v>14413</v>
      </c>
      <c r="W3460" s="66"/>
      <c r="Y3460" s="66"/>
      <c r="Z3460" s="66"/>
      <c r="AA3460" s="65" t="s">
        <v>14382</v>
      </c>
      <c r="AQ3460" s="64">
        <v>201.6</v>
      </c>
      <c r="AY3460" s="67" t="s">
        <v>17858</v>
      </c>
    </row>
    <row r="3461" spans="1:51">
      <c r="A3461" s="9" t="str">
        <f t="shared" si="168"/>
        <v>2026-01</v>
      </c>
      <c r="B3461" s="9" t="str">
        <f>_xlfn.XLOOKUP(I3461,过机服务商重量差!A:A,过机服务商重量差!G:G)</f>
        <v>玉麒麟</v>
      </c>
      <c r="C3461" s="9" t="str">
        <f>IF(N3461="FBA","主营产品",IF(N3461="专线","专线",LOOKUP(1,0/((G3461&gt;=提成标准!D:D)*(G3461&lt;提成标准!E:E)),提成标准!C:C)))</f>
        <v>快递大货</v>
      </c>
      <c r="D3461" s="9">
        <f t="shared" si="169"/>
        <v>22</v>
      </c>
      <c r="E3461" s="9">
        <f>_xlfn.XLOOKUP(C3461,提成标准!C:C,提成标准!H:H,"")</f>
        <v>0.1</v>
      </c>
      <c r="F3461" s="9">
        <f t="shared" si="170"/>
        <v>2.2</v>
      </c>
      <c r="G3461" s="9">
        <f>_xlfn.XLOOKUP(I3461,过机服务商重量差!A:A,过机服务商重量差!L:L)</f>
        <v>22</v>
      </c>
      <c r="H3461" s="9" t="str">
        <f ca="1">IFERROR(LOOKUP(1,0/((B3461=名单!B:B)*(VALUE(AY3461)&gt;=名单!E:E)*(VALUE(AY3461)&lt;=名单!G:G)*(AA3461="正常走货")),名单!H:H),"否")</f>
        <v>否</v>
      </c>
      <c r="I3461" s="64" t="s">
        <v>10397</v>
      </c>
      <c r="J3461" s="64" t="s">
        <v>10399</v>
      </c>
      <c r="L3461" s="65" t="s">
        <v>17</v>
      </c>
      <c r="N3461" s="64" t="s">
        <v>18</v>
      </c>
      <c r="O3461" s="66"/>
      <c r="P3461" s="66"/>
      <c r="T3461" s="66"/>
      <c r="U3461" s="65" t="s">
        <v>99</v>
      </c>
      <c r="V3461" s="65" t="s">
        <v>14413</v>
      </c>
      <c r="W3461" s="66"/>
      <c r="Y3461" s="66"/>
      <c r="Z3461" s="66"/>
      <c r="AA3461" s="65" t="s">
        <v>14382</v>
      </c>
      <c r="AQ3461" s="64">
        <v>102.6</v>
      </c>
      <c r="AY3461" s="67" t="s">
        <v>17859</v>
      </c>
    </row>
    <row r="3462" spans="1:51">
      <c r="A3462" s="9" t="str">
        <f t="shared" si="168"/>
        <v>2026-01</v>
      </c>
      <c r="B3462" s="9" t="str">
        <f>_xlfn.XLOOKUP(I3462,过机服务商重量差!A:A,过机服务商重量差!G:G)</f>
        <v>玉麒麟</v>
      </c>
      <c r="C3462" s="9" t="str">
        <f>IF(N3462="FBA","主营产品",IF(N3462="专线","专线",LOOKUP(1,0/((G3462&gt;=提成标准!D:D)*(G3462&lt;提成标准!E:E)),提成标准!C:C)))</f>
        <v>快递大货</v>
      </c>
      <c r="D3462" s="9">
        <f t="shared" si="169"/>
        <v>44</v>
      </c>
      <c r="E3462" s="9">
        <f>_xlfn.XLOOKUP(C3462,提成标准!C:C,提成标准!H:H,"")</f>
        <v>0.1</v>
      </c>
      <c r="F3462" s="9">
        <f t="shared" si="170"/>
        <v>4.4</v>
      </c>
      <c r="G3462" s="9">
        <f>_xlfn.XLOOKUP(I3462,过机服务商重量差!A:A,过机服务商重量差!L:L)</f>
        <v>44</v>
      </c>
      <c r="H3462" s="9" t="str">
        <f ca="1">IFERROR(LOOKUP(1,0/((B3462=名单!B:B)*(VALUE(AY3462)&gt;=名单!E:E)*(VALUE(AY3462)&lt;=名单!G:G)*(AA3462="正常走货")),名单!H:H),"否")</f>
        <v>否</v>
      </c>
      <c r="I3462" s="64" t="s">
        <v>10400</v>
      </c>
      <c r="J3462" s="64" t="s">
        <v>10402</v>
      </c>
      <c r="L3462" s="65" t="s">
        <v>17</v>
      </c>
      <c r="N3462" s="64" t="s">
        <v>18</v>
      </c>
      <c r="O3462" s="66"/>
      <c r="P3462" s="66"/>
      <c r="T3462" s="66"/>
      <c r="U3462" s="65" t="s">
        <v>99</v>
      </c>
      <c r="V3462" s="64" t="s">
        <v>14413</v>
      </c>
      <c r="W3462" s="66"/>
      <c r="Y3462" s="66"/>
      <c r="Z3462" s="66"/>
      <c r="AA3462" s="65" t="s">
        <v>14382</v>
      </c>
      <c r="AQ3462" s="64">
        <v>223.6</v>
      </c>
      <c r="AY3462" s="67" t="s">
        <v>17860</v>
      </c>
    </row>
    <row r="3463" spans="1:51">
      <c r="A3463" s="9" t="str">
        <f t="shared" si="168"/>
        <v>2026-01</v>
      </c>
      <c r="B3463" s="9" t="str">
        <f>_xlfn.XLOOKUP(I3463,过机服务商重量差!A:A,过机服务商重量差!G:G)</f>
        <v>玉麒麟</v>
      </c>
      <c r="C3463" s="9" t="str">
        <f>IF(N3463="FBA","主营产品",IF(N3463="专线","专线",LOOKUP(1,0/((G3463&gt;=提成标准!D:D)*(G3463&lt;提成标准!E:E)),提成标准!C:C)))</f>
        <v>快递大货</v>
      </c>
      <c r="D3463" s="9">
        <f t="shared" si="169"/>
        <v>40</v>
      </c>
      <c r="E3463" s="9">
        <f>_xlfn.XLOOKUP(C3463,提成标准!C:C,提成标准!H:H,"")</f>
        <v>0.1</v>
      </c>
      <c r="F3463" s="9">
        <f t="shared" si="170"/>
        <v>4</v>
      </c>
      <c r="G3463" s="9">
        <f>_xlfn.XLOOKUP(I3463,过机服务商重量差!A:A,过机服务商重量差!L:L)</f>
        <v>40</v>
      </c>
      <c r="H3463" s="9" t="str">
        <f ca="1">IFERROR(LOOKUP(1,0/((B3463=名单!B:B)*(VALUE(AY3463)&gt;=名单!E:E)*(VALUE(AY3463)&lt;=名单!G:G)*(AA3463="正常走货")),名单!H:H),"否")</f>
        <v>否</v>
      </c>
      <c r="I3463" s="64" t="s">
        <v>10403</v>
      </c>
      <c r="J3463" s="64" t="s">
        <v>10405</v>
      </c>
      <c r="L3463" s="65" t="s">
        <v>17</v>
      </c>
      <c r="N3463" s="64" t="s">
        <v>18</v>
      </c>
      <c r="O3463" s="66"/>
      <c r="P3463" s="66"/>
      <c r="T3463" s="66"/>
      <c r="U3463" s="65" t="s">
        <v>99</v>
      </c>
      <c r="V3463" s="64" t="s">
        <v>14413</v>
      </c>
      <c r="W3463" s="66"/>
      <c r="Y3463" s="66"/>
      <c r="Z3463" s="66"/>
      <c r="AA3463" s="65" t="s">
        <v>14382</v>
      </c>
      <c r="AQ3463" s="64">
        <v>201.6</v>
      </c>
      <c r="AY3463" s="67" t="s">
        <v>17861</v>
      </c>
    </row>
    <row r="3464" spans="1:51">
      <c r="A3464" s="9" t="str">
        <f t="shared" si="168"/>
        <v>2026-01</v>
      </c>
      <c r="B3464" s="9" t="str">
        <f>_xlfn.XLOOKUP(I3464,过机服务商重量差!A:A,过机服务商重量差!G:G)</f>
        <v>小旋风</v>
      </c>
      <c r="C3464" s="9" t="str">
        <f>IF(N3464="FBA","主营产品",IF(N3464="专线","专线",LOOKUP(1,0/((G3464&gt;=提成标准!D:D)*(G3464&lt;提成标准!E:E)),提成标准!C:C)))</f>
        <v>快递大货</v>
      </c>
      <c r="D3464" s="9">
        <f t="shared" si="169"/>
        <v>83</v>
      </c>
      <c r="E3464" s="9">
        <f>_xlfn.XLOOKUP(C3464,提成标准!C:C,提成标准!H:H,"")</f>
        <v>0.1</v>
      </c>
      <c r="F3464" s="9">
        <f t="shared" si="170"/>
        <v>8.3</v>
      </c>
      <c r="G3464" s="9">
        <f>_xlfn.XLOOKUP(I3464,过机服务商重量差!A:A,过机服务商重量差!L:L)</f>
        <v>83</v>
      </c>
      <c r="H3464" s="9" t="str">
        <f ca="1">IFERROR(LOOKUP(1,0/((B3464=名单!B:B)*(VALUE(AY3464)&gt;=名单!E:E)*(VALUE(AY3464)&lt;=名单!G:G)*(AA3464="正常走货")),名单!H:H),"否")</f>
        <v>否</v>
      </c>
      <c r="I3464" s="64" t="s">
        <v>10406</v>
      </c>
      <c r="J3464" s="64" t="s">
        <v>10408</v>
      </c>
      <c r="L3464" s="65" t="s">
        <v>85</v>
      </c>
      <c r="N3464" s="64" t="s">
        <v>18</v>
      </c>
      <c r="O3464" s="66"/>
      <c r="P3464" s="66"/>
      <c r="T3464" s="66"/>
      <c r="U3464" s="65" t="s">
        <v>90</v>
      </c>
      <c r="V3464" s="65" t="s">
        <v>14410</v>
      </c>
      <c r="W3464" s="66"/>
      <c r="Y3464" s="66"/>
      <c r="Z3464" s="66"/>
      <c r="AA3464" s="65" t="s">
        <v>14382</v>
      </c>
      <c r="AQ3464" s="64">
        <v>431.6</v>
      </c>
      <c r="AY3464" s="67" t="s">
        <v>17862</v>
      </c>
    </row>
    <row r="3465" spans="1:51">
      <c r="A3465" s="9" t="str">
        <f t="shared" si="168"/>
        <v>2026-01</v>
      </c>
      <c r="B3465" s="9" t="str">
        <f>_xlfn.XLOOKUP(I3465,过机服务商重量差!A:A,过机服务商重量差!G:G)</f>
        <v>玉麒麟</v>
      </c>
      <c r="C3465" s="9" t="str">
        <f>IF(N3465="FBA","主营产品",IF(N3465="专线","专线",LOOKUP(1,0/((G3465&gt;=提成标准!D:D)*(G3465&lt;提成标准!E:E)),提成标准!C:C)))</f>
        <v>快递小货</v>
      </c>
      <c r="D3465" s="9">
        <f t="shared" si="169"/>
        <v>1</v>
      </c>
      <c r="E3465" s="9">
        <f>_xlfn.XLOOKUP(C3465,提成标准!C:C,提成标准!H:H,"")</f>
        <v>2</v>
      </c>
      <c r="F3465" s="9">
        <f t="shared" si="170"/>
        <v>2</v>
      </c>
      <c r="G3465" s="9">
        <f>_xlfn.XLOOKUP(I3465,过机服务商重量差!A:A,过机服务商重量差!L:L)</f>
        <v>5</v>
      </c>
      <c r="H3465" s="9" t="str">
        <f ca="1">IFERROR(LOOKUP(1,0/((B3465=名单!B:B)*(VALUE(AY3465)&gt;=名单!E:E)*(VALUE(AY3465)&lt;=名单!G:G)*(AA3465="正常走货")),名单!H:H),"否")</f>
        <v>否</v>
      </c>
      <c r="I3465" s="64" t="s">
        <v>10409</v>
      </c>
      <c r="J3465" s="64" t="s">
        <v>10411</v>
      </c>
      <c r="L3465" s="65" t="s">
        <v>17</v>
      </c>
      <c r="N3465" s="64" t="s">
        <v>18</v>
      </c>
      <c r="O3465" s="66"/>
      <c r="P3465" s="66"/>
      <c r="T3465" s="66"/>
      <c r="U3465" s="65" t="s">
        <v>7799</v>
      </c>
      <c r="V3465" s="65" t="s">
        <v>14385</v>
      </c>
      <c r="W3465" s="66"/>
      <c r="Y3465" s="66"/>
      <c r="Z3465" s="66"/>
      <c r="AA3465" s="65" t="s">
        <v>14382</v>
      </c>
      <c r="AQ3465" s="64">
        <v>32.3</v>
      </c>
      <c r="AY3465" s="67" t="s">
        <v>17863</v>
      </c>
    </row>
    <row r="3466" spans="1:51">
      <c r="A3466" s="9" t="str">
        <f t="shared" si="168"/>
        <v>2026-01</v>
      </c>
      <c r="B3466" s="9" t="str">
        <f>_xlfn.XLOOKUP(I3466,过机服务商重量差!A:A,过机服务商重量差!G:G)</f>
        <v>玉麒麟</v>
      </c>
      <c r="C3466" s="9" t="str">
        <f>IF(N3466="FBA","主营产品",IF(N3466="专线","专线",LOOKUP(1,0/((G3466&gt;=提成标准!D:D)*(G3466&lt;提成标准!E:E)),提成标准!C:C)))</f>
        <v>快递大货</v>
      </c>
      <c r="D3466" s="9">
        <f t="shared" si="169"/>
        <v>28</v>
      </c>
      <c r="E3466" s="9">
        <f>_xlfn.XLOOKUP(C3466,提成标准!C:C,提成标准!H:H,"")</f>
        <v>0.1</v>
      </c>
      <c r="F3466" s="9">
        <f t="shared" si="170"/>
        <v>2.8</v>
      </c>
      <c r="G3466" s="9">
        <f>_xlfn.XLOOKUP(I3466,过机服务商重量差!A:A,过机服务商重量差!L:L)</f>
        <v>28</v>
      </c>
      <c r="H3466" s="9" t="str">
        <f ca="1">IFERROR(LOOKUP(1,0/((B3466=名单!B:B)*(VALUE(AY3466)&gt;=名单!E:E)*(VALUE(AY3466)&lt;=名单!G:G)*(AA3466="正常走货")),名单!H:H),"否")</f>
        <v>否</v>
      </c>
      <c r="I3466" s="64" t="s">
        <v>10412</v>
      </c>
      <c r="J3466" s="64" t="s">
        <v>10414</v>
      </c>
      <c r="L3466" s="65" t="s">
        <v>17</v>
      </c>
      <c r="N3466" s="64" t="s">
        <v>18</v>
      </c>
      <c r="O3466" s="66"/>
      <c r="P3466" s="66"/>
      <c r="T3466" s="66"/>
      <c r="U3466" s="65" t="s">
        <v>86</v>
      </c>
      <c r="V3466" s="65" t="s">
        <v>14381</v>
      </c>
      <c r="W3466" s="66"/>
      <c r="Y3466" s="66"/>
      <c r="Z3466" s="66"/>
      <c r="AA3466" s="65" t="s">
        <v>14382</v>
      </c>
      <c r="AQ3466" s="64">
        <v>198.96</v>
      </c>
      <c r="AY3466" s="67" t="s">
        <v>17864</v>
      </c>
    </row>
    <row r="3467" spans="1:51">
      <c r="A3467" s="9" t="str">
        <f t="shared" si="168"/>
        <v>2026-01</v>
      </c>
      <c r="B3467" s="9" t="str">
        <f>_xlfn.XLOOKUP(I3467,过机服务商重量差!A:A,过机服务商重量差!G:G)</f>
        <v>玉麒麟</v>
      </c>
      <c r="C3467" s="9" t="str">
        <f>IF(N3467="FBA","主营产品",IF(N3467="专线","专线",LOOKUP(1,0/((G3467&gt;=提成标准!D:D)*(G3467&lt;提成标准!E:E)),提成标准!C:C)))</f>
        <v>快递大货</v>
      </c>
      <c r="D3467" s="9">
        <f t="shared" si="169"/>
        <v>24</v>
      </c>
      <c r="E3467" s="9">
        <f>_xlfn.XLOOKUP(C3467,提成标准!C:C,提成标准!H:H,"")</f>
        <v>0.1</v>
      </c>
      <c r="F3467" s="9">
        <f t="shared" si="170"/>
        <v>2.4</v>
      </c>
      <c r="G3467" s="9">
        <f>_xlfn.XLOOKUP(I3467,过机服务商重量差!A:A,过机服务商重量差!L:L)</f>
        <v>24</v>
      </c>
      <c r="H3467" s="9" t="str">
        <f ca="1">IFERROR(LOOKUP(1,0/((B3467=名单!B:B)*(VALUE(AY3467)&gt;=名单!E:E)*(VALUE(AY3467)&lt;=名单!G:G)*(AA3467="正常走货")),名单!H:H),"否")</f>
        <v>否</v>
      </c>
      <c r="I3467" s="64" t="s">
        <v>10415</v>
      </c>
      <c r="J3467" s="64" t="s">
        <v>10417</v>
      </c>
      <c r="L3467" s="65" t="s">
        <v>17</v>
      </c>
      <c r="N3467" s="64" t="s">
        <v>18</v>
      </c>
      <c r="O3467" s="66"/>
      <c r="P3467" s="66"/>
      <c r="T3467" s="66"/>
      <c r="U3467" s="65" t="s">
        <v>86</v>
      </c>
      <c r="V3467" s="65" t="s">
        <v>14381</v>
      </c>
      <c r="W3467" s="66"/>
      <c r="Y3467" s="66"/>
      <c r="Z3467" s="66"/>
      <c r="AA3467" s="65" t="s">
        <v>14382</v>
      </c>
      <c r="AQ3467" s="64">
        <v>231.96</v>
      </c>
      <c r="AY3467" s="67" t="s">
        <v>17865</v>
      </c>
    </row>
    <row r="3468" spans="1:51">
      <c r="A3468" s="9" t="str">
        <f t="shared" si="168"/>
        <v>2026-01</v>
      </c>
      <c r="B3468" s="9" t="str">
        <f>_xlfn.XLOOKUP(I3468,过机服务商重量差!A:A,过机服务商重量差!G:G)</f>
        <v>玉麒麟</v>
      </c>
      <c r="C3468" s="9" t="str">
        <f>IF(N3468="FBA","主营产品",IF(N3468="专线","专线",LOOKUP(1,0/((G3468&gt;=提成标准!D:D)*(G3468&lt;提成标准!E:E)),提成标准!C:C)))</f>
        <v>快递小货</v>
      </c>
      <c r="D3468" s="9">
        <f t="shared" si="169"/>
        <v>1</v>
      </c>
      <c r="E3468" s="9">
        <f>_xlfn.XLOOKUP(C3468,提成标准!C:C,提成标准!H:H,"")</f>
        <v>2</v>
      </c>
      <c r="F3468" s="9">
        <f t="shared" si="170"/>
        <v>2</v>
      </c>
      <c r="G3468" s="9">
        <f>_xlfn.XLOOKUP(I3468,过机服务商重量差!A:A,过机服务商重量差!L:L)</f>
        <v>0.5</v>
      </c>
      <c r="H3468" s="9" t="str">
        <f ca="1">IFERROR(LOOKUP(1,0/((B3468=名单!B:B)*(VALUE(AY3468)&gt;=名单!E:E)*(VALUE(AY3468)&lt;=名单!G:G)*(AA3468="正常走货")),名单!H:H),"否")</f>
        <v>否</v>
      </c>
      <c r="I3468" s="64" t="s">
        <v>10418</v>
      </c>
      <c r="J3468" s="64" t="s">
        <v>10420</v>
      </c>
      <c r="L3468" s="65" t="s">
        <v>17</v>
      </c>
      <c r="N3468" s="64" t="s">
        <v>18</v>
      </c>
      <c r="O3468" s="66"/>
      <c r="P3468" s="66"/>
      <c r="T3468" s="66"/>
      <c r="U3468" s="65" t="s">
        <v>90</v>
      </c>
      <c r="V3468" s="65" t="s">
        <v>14410</v>
      </c>
      <c r="W3468" s="66"/>
      <c r="Y3468" s="66"/>
      <c r="Z3468" s="66"/>
      <c r="AA3468" s="65" t="s">
        <v>14382</v>
      </c>
      <c r="AQ3468" s="64">
        <v>47.77</v>
      </c>
      <c r="AY3468" s="67" t="s">
        <v>17866</v>
      </c>
    </row>
    <row r="3469" spans="1:51">
      <c r="A3469" s="9" t="str">
        <f t="shared" si="168"/>
        <v>2026-01</v>
      </c>
      <c r="B3469" s="9" t="str">
        <f>_xlfn.XLOOKUP(I3469,过机服务商重量差!A:A,过机服务商重量差!G:G)</f>
        <v>帅时莹</v>
      </c>
      <c r="C3469" s="9" t="str">
        <f>IF(N3469="FBA","主营产品",IF(N3469="专线","专线",LOOKUP(1,0/((G3469&gt;=提成标准!D:D)*(G3469&lt;提成标准!E:E)),提成标准!C:C)))</f>
        <v>快递小货</v>
      </c>
      <c r="D3469" s="9">
        <f t="shared" si="169"/>
        <v>1</v>
      </c>
      <c r="E3469" s="9">
        <f>_xlfn.XLOOKUP(C3469,提成标准!C:C,提成标准!H:H,"")</f>
        <v>2</v>
      </c>
      <c r="F3469" s="9">
        <f t="shared" si="170"/>
        <v>2</v>
      </c>
      <c r="G3469" s="9">
        <f>_xlfn.XLOOKUP(I3469,过机服务商重量差!A:A,过机服务商重量差!L:L)</f>
        <v>1</v>
      </c>
      <c r="H3469" s="9" t="str">
        <f ca="1">IFERROR(LOOKUP(1,0/((B3469=名单!B:B)*(VALUE(AY3469)&gt;=名单!E:E)*(VALUE(AY3469)&lt;=名单!G:G)*(AA3469="正常走货")),名单!H:H),"否")</f>
        <v>否</v>
      </c>
      <c r="I3469" s="64" t="s">
        <v>10421</v>
      </c>
      <c r="J3469" s="64" t="s">
        <v>10423</v>
      </c>
      <c r="L3469" s="65" t="s">
        <v>586</v>
      </c>
      <c r="N3469" s="64" t="s">
        <v>18</v>
      </c>
      <c r="O3469" s="66"/>
      <c r="P3469" s="66"/>
      <c r="T3469" s="66"/>
      <c r="U3469" s="65" t="s">
        <v>99</v>
      </c>
      <c r="V3469" s="65" t="s">
        <v>14413</v>
      </c>
      <c r="W3469" s="66"/>
      <c r="Y3469" s="66"/>
      <c r="Z3469" s="66"/>
      <c r="AA3469" s="65" t="s">
        <v>14382</v>
      </c>
      <c r="AQ3469" s="64">
        <v>82.76</v>
      </c>
      <c r="AY3469" s="67" t="s">
        <v>17867</v>
      </c>
    </row>
    <row r="3470" spans="1:51">
      <c r="A3470" s="9" t="str">
        <f t="shared" si="168"/>
        <v>2026-01</v>
      </c>
      <c r="B3470" s="9" t="str">
        <f>_xlfn.XLOOKUP(I3470,过机服务商重量差!A:A,过机服务商重量差!G:G)</f>
        <v>帅时莹</v>
      </c>
      <c r="C3470" s="9" t="str">
        <f>IF(N3470="FBA","主营产品",IF(N3470="专线","专线",LOOKUP(1,0/((G3470&gt;=提成标准!D:D)*(G3470&lt;提成标准!E:E)),提成标准!C:C)))</f>
        <v>快递大货</v>
      </c>
      <c r="D3470" s="9">
        <f t="shared" si="169"/>
        <v>527</v>
      </c>
      <c r="E3470" s="9">
        <f>_xlfn.XLOOKUP(C3470,提成标准!C:C,提成标准!H:H,"")</f>
        <v>0.1</v>
      </c>
      <c r="F3470" s="9">
        <f t="shared" si="170"/>
        <v>52.7</v>
      </c>
      <c r="G3470" s="9">
        <f>_xlfn.XLOOKUP(I3470,过机服务商重量差!A:A,过机服务商重量差!L:L)</f>
        <v>527</v>
      </c>
      <c r="H3470" s="9" t="str">
        <f ca="1">IFERROR(LOOKUP(1,0/((B3470=名单!B:B)*(VALUE(AY3470)&gt;=名单!E:E)*(VALUE(AY3470)&lt;=名单!G:G)*(AA3470="正常走货")),名单!H:H),"否")</f>
        <v>否</v>
      </c>
      <c r="I3470" s="64" t="s">
        <v>10424</v>
      </c>
      <c r="J3470" s="64" t="s">
        <v>10426</v>
      </c>
      <c r="L3470" s="65" t="s">
        <v>287</v>
      </c>
      <c r="N3470" s="64" t="s">
        <v>18</v>
      </c>
      <c r="O3470" s="66"/>
      <c r="P3470" s="66"/>
      <c r="T3470" s="66"/>
      <c r="U3470" s="65" t="s">
        <v>442</v>
      </c>
      <c r="V3470" s="65" t="s">
        <v>14413</v>
      </c>
      <c r="W3470" s="66"/>
      <c r="Y3470" s="66"/>
      <c r="Z3470" s="66"/>
      <c r="AA3470" s="65" t="s">
        <v>14382</v>
      </c>
      <c r="AQ3470" s="64">
        <v>4719.5</v>
      </c>
      <c r="AY3470" s="67" t="s">
        <v>17868</v>
      </c>
    </row>
    <row r="3471" spans="1:51">
      <c r="A3471" s="9" t="str">
        <f t="shared" si="168"/>
        <v>2026-01</v>
      </c>
      <c r="B3471" s="9" t="str">
        <f>_xlfn.XLOOKUP(I3471,过机服务商重量差!A:A,过机服务商重量差!G:G)</f>
        <v>帅时莹</v>
      </c>
      <c r="C3471" s="9" t="str">
        <f>IF(N3471="FBA","主营产品",IF(N3471="专线","专线",LOOKUP(1,0/((G3471&gt;=提成标准!D:D)*(G3471&lt;提成标准!E:E)),提成标准!C:C)))</f>
        <v>快递大货</v>
      </c>
      <c r="D3471" s="9">
        <f t="shared" si="169"/>
        <v>369</v>
      </c>
      <c r="E3471" s="9">
        <f>_xlfn.XLOOKUP(C3471,提成标准!C:C,提成标准!H:H,"")</f>
        <v>0.1</v>
      </c>
      <c r="F3471" s="9">
        <f t="shared" si="170"/>
        <v>36.9</v>
      </c>
      <c r="G3471" s="9">
        <f>_xlfn.XLOOKUP(I3471,过机服务商重量差!A:A,过机服务商重量差!L:L)</f>
        <v>369</v>
      </c>
      <c r="H3471" s="9" t="str">
        <f ca="1">IFERROR(LOOKUP(1,0/((B3471=名单!B:B)*(VALUE(AY3471)&gt;=名单!E:E)*(VALUE(AY3471)&lt;=名单!G:G)*(AA3471="正常走货")),名单!H:H),"否")</f>
        <v>否</v>
      </c>
      <c r="I3471" s="64" t="s">
        <v>10427</v>
      </c>
      <c r="J3471" s="64" t="s">
        <v>10429</v>
      </c>
      <c r="L3471" s="65" t="s">
        <v>186</v>
      </c>
      <c r="N3471" s="64" t="s">
        <v>18</v>
      </c>
      <c r="O3471" s="66"/>
      <c r="P3471" s="66"/>
      <c r="T3471" s="66"/>
      <c r="U3471" s="65" t="s">
        <v>191</v>
      </c>
      <c r="V3471" s="65" t="s">
        <v>14413</v>
      </c>
      <c r="W3471" s="66"/>
      <c r="Y3471" s="66"/>
      <c r="Z3471" s="66"/>
      <c r="AA3471" s="65" t="s">
        <v>14382</v>
      </c>
      <c r="AQ3471" s="64">
        <v>2782.9</v>
      </c>
      <c r="AY3471" s="67" t="s">
        <v>17869</v>
      </c>
    </row>
    <row r="3472" spans="1:51">
      <c r="A3472" s="9" t="str">
        <f t="shared" si="168"/>
        <v>2026-01</v>
      </c>
      <c r="B3472" s="9" t="str">
        <f>_xlfn.XLOOKUP(I3472,过机服务商重量差!A:A,过机服务商重量差!G:G)</f>
        <v>风清扬</v>
      </c>
      <c r="C3472" s="9" t="str">
        <f>IF(N3472="FBA","主营产品",IF(N3472="专线","专线",LOOKUP(1,0/((G3472&gt;=提成标准!D:D)*(G3472&lt;提成标准!E:E)),提成标准!C:C)))</f>
        <v>快递大货</v>
      </c>
      <c r="D3472" s="9">
        <f t="shared" si="169"/>
        <v>214</v>
      </c>
      <c r="E3472" s="9">
        <f>_xlfn.XLOOKUP(C3472,提成标准!C:C,提成标准!H:H,"")</f>
        <v>0.1</v>
      </c>
      <c r="F3472" s="9">
        <f t="shared" si="170"/>
        <v>21.4</v>
      </c>
      <c r="G3472" s="9">
        <f>_xlfn.XLOOKUP(I3472,过机服务商重量差!A:A,过机服务商重量差!L:L)</f>
        <v>214</v>
      </c>
      <c r="H3472" s="9" t="str">
        <f ca="1">IFERROR(LOOKUP(1,0/((B3472=名单!B:B)*(VALUE(AY3472)&gt;=名单!E:E)*(VALUE(AY3472)&lt;=名单!G:G)*(AA3472="正常走货")),名单!H:H),"否")</f>
        <v>否</v>
      </c>
      <c r="I3472" s="64" t="s">
        <v>10430</v>
      </c>
      <c r="J3472" s="64" t="s">
        <v>10432</v>
      </c>
      <c r="L3472" s="65" t="s">
        <v>51</v>
      </c>
      <c r="N3472" s="64" t="s">
        <v>18</v>
      </c>
      <c r="O3472" s="66"/>
      <c r="P3472" s="66"/>
      <c r="T3472" s="66"/>
      <c r="U3472" s="65" t="s">
        <v>39</v>
      </c>
      <c r="V3472" s="65" t="s">
        <v>14389</v>
      </c>
      <c r="W3472" s="66"/>
      <c r="Y3472" s="66"/>
      <c r="Z3472" s="66"/>
      <c r="AA3472" s="65" t="s">
        <v>14382</v>
      </c>
      <c r="AQ3472" s="64">
        <v>292.8</v>
      </c>
      <c r="AY3472" s="67" t="s">
        <v>17870</v>
      </c>
    </row>
    <row r="3473" spans="1:51">
      <c r="A3473" s="9" t="str">
        <f t="shared" si="168"/>
        <v>2026-01</v>
      </c>
      <c r="B3473" s="18" t="str">
        <f>_xlfn.XLOOKUP(I3473,过机服务商重量差!A:A,过机服务商重量差!G:G)</f>
        <v>玉麒麟</v>
      </c>
      <c r="C3473" s="9" t="str">
        <f>IF(N3473="FBA","主营产品",IF(N3473="专线","专线",LOOKUP(1,0/((G3473&gt;=提成标准!D:D)*(G3473&lt;提成标准!E:E)),提成标准!C:C)))</f>
        <v>快递小货</v>
      </c>
      <c r="D3473" s="9">
        <f t="shared" si="169"/>
        <v>1</v>
      </c>
      <c r="E3473" s="9">
        <f>_xlfn.XLOOKUP(C3473,提成标准!C:C,提成标准!H:H,"")</f>
        <v>2</v>
      </c>
      <c r="F3473" s="9">
        <f t="shared" si="170"/>
        <v>2</v>
      </c>
      <c r="G3473" s="9">
        <f>_xlfn.XLOOKUP(I3473,过机服务商重量差!A:A,过机服务商重量差!L:L)</f>
        <v>2</v>
      </c>
      <c r="H3473" s="9" t="str">
        <f ca="1">IFERROR(LOOKUP(1,0/((B3473=名单!B:B)*(VALUE(AY3473)&gt;=名单!E:E)*(VALUE(AY3473)&lt;=名单!G:G)*(AA3473="正常走货")),名单!H:H),"否")</f>
        <v>否</v>
      </c>
      <c r="I3473" s="64" t="s">
        <v>10433</v>
      </c>
      <c r="J3473" s="64" t="s">
        <v>10435</v>
      </c>
      <c r="L3473" s="65" t="s">
        <v>17</v>
      </c>
      <c r="N3473" s="64" t="s">
        <v>18</v>
      </c>
      <c r="O3473" s="66"/>
      <c r="P3473" s="66"/>
      <c r="T3473" s="66"/>
      <c r="U3473" s="65" t="s">
        <v>239</v>
      </c>
      <c r="V3473" s="65" t="s">
        <v>14389</v>
      </c>
      <c r="W3473" s="66"/>
      <c r="Y3473" s="66"/>
      <c r="Z3473" s="66"/>
      <c r="AA3473" s="65" t="s">
        <v>14382</v>
      </c>
      <c r="AQ3473" s="64">
        <v>76.7</v>
      </c>
      <c r="AY3473" s="67" t="s">
        <v>17871</v>
      </c>
    </row>
    <row r="3474" spans="1:51">
      <c r="A3474" s="9" t="str">
        <f t="shared" si="168"/>
        <v>2026-01</v>
      </c>
      <c r="B3474" s="9" t="str">
        <f>_xlfn.XLOOKUP(I3474,过机服务商重量差!A:A,过机服务商重量差!G:G)</f>
        <v>玉麒麟</v>
      </c>
      <c r="C3474" s="9" t="str">
        <f>IF(N3474="FBA","主营产品",IF(N3474="专线","专线",LOOKUP(1,0/((G3474&gt;=提成标准!D:D)*(G3474&lt;提成标准!E:E)),提成标准!C:C)))</f>
        <v>快递小货</v>
      </c>
      <c r="D3474" s="9">
        <f t="shared" si="169"/>
        <v>1</v>
      </c>
      <c r="E3474" s="9">
        <f>_xlfn.XLOOKUP(C3474,提成标准!C:C,提成标准!H:H,"")</f>
        <v>2</v>
      </c>
      <c r="F3474" s="9">
        <f t="shared" si="170"/>
        <v>2</v>
      </c>
      <c r="G3474" s="9">
        <f>_xlfn.XLOOKUP(I3474,过机服务商重量差!A:A,过机服务商重量差!L:L)</f>
        <v>0.5</v>
      </c>
      <c r="H3474" s="9" t="str">
        <f ca="1">IFERROR(LOOKUP(1,0/((B3474=名单!B:B)*(VALUE(AY3474)&gt;=名单!E:E)*(VALUE(AY3474)&lt;=名单!G:G)*(AA3474="正常走货")),名单!H:H),"否")</f>
        <v>否</v>
      </c>
      <c r="I3474" s="64" t="s">
        <v>10436</v>
      </c>
      <c r="J3474" s="64" t="s">
        <v>10438</v>
      </c>
      <c r="L3474" s="65" t="s">
        <v>17</v>
      </c>
      <c r="N3474" s="64" t="s">
        <v>18</v>
      </c>
      <c r="O3474" s="66"/>
      <c r="P3474" s="66"/>
      <c r="T3474" s="66"/>
      <c r="U3474" s="65" t="s">
        <v>1262</v>
      </c>
      <c r="V3474" s="65" t="s">
        <v>14385</v>
      </c>
      <c r="W3474" s="66"/>
      <c r="Y3474" s="66"/>
      <c r="Z3474" s="66"/>
      <c r="AA3474" s="65" t="s">
        <v>14382</v>
      </c>
      <c r="AQ3474" s="64">
        <v>570</v>
      </c>
      <c r="AY3474" s="67" t="s">
        <v>17872</v>
      </c>
    </row>
    <row r="3475" spans="1:51">
      <c r="A3475" s="9" t="str">
        <f t="shared" si="168"/>
        <v>2026-01</v>
      </c>
      <c r="B3475" s="9" t="str">
        <f>_xlfn.XLOOKUP(I3475,过机服务商重量差!A:A,过机服务商重量差!G:G)</f>
        <v>玉麒麟</v>
      </c>
      <c r="C3475" s="9" t="str">
        <f>IF(N3475="FBA","主营产品",IF(N3475="专线","专线",LOOKUP(1,0/((G3475&gt;=提成标准!D:D)*(G3475&lt;提成标准!E:E)),提成标准!C:C)))</f>
        <v>快递大货</v>
      </c>
      <c r="D3475" s="9">
        <f t="shared" si="169"/>
        <v>51</v>
      </c>
      <c r="E3475" s="9">
        <f>_xlfn.XLOOKUP(C3475,提成标准!C:C,提成标准!H:H,"")</f>
        <v>0.1</v>
      </c>
      <c r="F3475" s="9">
        <f t="shared" si="170"/>
        <v>5.1</v>
      </c>
      <c r="G3475" s="9">
        <f>_xlfn.XLOOKUP(I3475,过机服务商重量差!A:A,过机服务商重量差!L:L)</f>
        <v>51</v>
      </c>
      <c r="H3475" s="9" t="str">
        <f ca="1">IFERROR(LOOKUP(1,0/((B3475=名单!B:B)*(VALUE(AY3475)&gt;=名单!E:E)*(VALUE(AY3475)&lt;=名单!G:G)*(AA3475="正常走货")),名单!H:H),"否")</f>
        <v>否</v>
      </c>
      <c r="I3475" s="64" t="s">
        <v>10439</v>
      </c>
      <c r="J3475" s="64" t="s">
        <v>10441</v>
      </c>
      <c r="L3475" s="65" t="s">
        <v>17</v>
      </c>
      <c r="N3475" s="64" t="s">
        <v>18</v>
      </c>
      <c r="O3475" s="66"/>
      <c r="P3475" s="66"/>
      <c r="T3475" s="66"/>
      <c r="U3475" s="65" t="s">
        <v>558</v>
      </c>
      <c r="V3475" s="65" t="s">
        <v>14413</v>
      </c>
      <c r="W3475" s="66"/>
      <c r="Y3475" s="66"/>
      <c r="Z3475" s="66"/>
      <c r="AA3475" s="65" t="s">
        <v>14382</v>
      </c>
      <c r="AQ3475" s="64">
        <v>215.5</v>
      </c>
      <c r="AY3475" s="67" t="s">
        <v>17873</v>
      </c>
    </row>
    <row r="3476" spans="1:51">
      <c r="A3476" s="9" t="str">
        <f t="shared" si="168"/>
        <v>2026-01</v>
      </c>
      <c r="B3476" s="9" t="str">
        <f>_xlfn.XLOOKUP(I3476,过机服务商重量差!A:A,过机服务商重量差!G:G)</f>
        <v>玉麒麟</v>
      </c>
      <c r="C3476" s="9" t="str">
        <f>IF(N3476="FBA","主营产品",IF(N3476="专线","专线",LOOKUP(1,0/((G3476&gt;=提成标准!D:D)*(G3476&lt;提成标准!E:E)),提成标准!C:C)))</f>
        <v>快递小货</v>
      </c>
      <c r="D3476" s="9">
        <f t="shared" si="169"/>
        <v>1</v>
      </c>
      <c r="E3476" s="9">
        <f>_xlfn.XLOOKUP(C3476,提成标准!C:C,提成标准!H:H,"")</f>
        <v>2</v>
      </c>
      <c r="F3476" s="9">
        <f t="shared" si="170"/>
        <v>2</v>
      </c>
      <c r="G3476" s="9">
        <f>_xlfn.XLOOKUP(I3476,过机服务商重量差!A:A,过机服务商重量差!L:L)</f>
        <v>3</v>
      </c>
      <c r="H3476" s="9" t="str">
        <f ca="1">IFERROR(LOOKUP(1,0/((B3476=名单!B:B)*(VALUE(AY3476)&gt;=名单!E:E)*(VALUE(AY3476)&lt;=名单!G:G)*(AA3476="正常走货")),名单!H:H),"否")</f>
        <v>否</v>
      </c>
      <c r="I3476" s="64" t="s">
        <v>10442</v>
      </c>
      <c r="J3476" s="64" t="s">
        <v>10444</v>
      </c>
      <c r="L3476" s="65" t="s">
        <v>17</v>
      </c>
      <c r="N3476" s="64" t="s">
        <v>18</v>
      </c>
      <c r="O3476" s="66"/>
      <c r="P3476" s="66"/>
      <c r="T3476" s="66"/>
      <c r="U3476" s="65" t="s">
        <v>390</v>
      </c>
      <c r="V3476" s="64" t="s">
        <v>14389</v>
      </c>
      <c r="W3476" s="66"/>
      <c r="Y3476" s="66"/>
      <c r="Z3476" s="66"/>
      <c r="AA3476" s="65" t="s">
        <v>14382</v>
      </c>
      <c r="AQ3476" s="64">
        <v>111.6</v>
      </c>
      <c r="AY3476" s="67" t="s">
        <v>17874</v>
      </c>
    </row>
    <row r="3477" spans="1:51">
      <c r="A3477" s="9" t="str">
        <f t="shared" si="168"/>
        <v>2026-01</v>
      </c>
      <c r="B3477" s="9" t="str">
        <f>_xlfn.XLOOKUP(I3477,过机服务商重量差!A:A,过机服务商重量差!G:G)</f>
        <v>风清扬</v>
      </c>
      <c r="C3477" s="9" t="str">
        <f>IF(N3477="FBA","主营产品",IF(N3477="专线","专线",LOOKUP(1,0/((G3477&gt;=提成标准!D:D)*(G3477&lt;提成标准!E:E)),提成标准!C:C)))</f>
        <v>快递大货</v>
      </c>
      <c r="D3477" s="9">
        <f t="shared" si="169"/>
        <v>64</v>
      </c>
      <c r="E3477" s="9">
        <f>_xlfn.XLOOKUP(C3477,提成标准!C:C,提成标准!H:H,"")</f>
        <v>0.1</v>
      </c>
      <c r="F3477" s="9">
        <f t="shared" si="170"/>
        <v>6.4</v>
      </c>
      <c r="G3477" s="9">
        <f>_xlfn.XLOOKUP(I3477,过机服务商重量差!A:A,过机服务商重量差!L:L)</f>
        <v>64</v>
      </c>
      <c r="H3477" s="9" t="str">
        <f ca="1">IFERROR(LOOKUP(1,0/((B3477=名单!B:B)*(VALUE(AY3477)&gt;=名单!E:E)*(VALUE(AY3477)&lt;=名单!G:G)*(AA3477="正常走货")),名单!H:H),"否")</f>
        <v>否</v>
      </c>
      <c r="I3477" s="64" t="s">
        <v>10445</v>
      </c>
      <c r="J3477" s="64" t="s">
        <v>10447</v>
      </c>
      <c r="L3477" s="65" t="s">
        <v>144</v>
      </c>
      <c r="N3477" s="64" t="s">
        <v>18</v>
      </c>
      <c r="O3477" s="66"/>
      <c r="P3477" s="66"/>
      <c r="T3477" s="66"/>
      <c r="U3477" s="65" t="s">
        <v>120</v>
      </c>
      <c r="V3477" s="64" t="s">
        <v>14385</v>
      </c>
      <c r="W3477" s="66"/>
      <c r="Y3477" s="66"/>
      <c r="Z3477" s="66"/>
      <c r="AA3477" s="65" t="s">
        <v>14382</v>
      </c>
      <c r="AQ3477" s="64">
        <v>160</v>
      </c>
      <c r="AY3477" s="67" t="s">
        <v>17875</v>
      </c>
    </row>
    <row r="3478" spans="1:51">
      <c r="A3478" s="9" t="str">
        <f t="shared" si="168"/>
        <v>2026-01</v>
      </c>
      <c r="B3478" s="18" t="str">
        <f>_xlfn.XLOOKUP(I3478,过机服务商重量差!A:A,过机服务商重量差!G:G)</f>
        <v>小旋风</v>
      </c>
      <c r="C3478" s="9" t="str">
        <f>IF(N3478="FBA","主营产品",IF(N3478="专线","专线",LOOKUP(1,0/((G3478&gt;=提成标准!D:D)*(G3478&lt;提成标准!E:E)),提成标准!C:C)))</f>
        <v>快递大货</v>
      </c>
      <c r="D3478" s="9">
        <f t="shared" si="169"/>
        <v>65</v>
      </c>
      <c r="E3478" s="9">
        <f>_xlfn.XLOOKUP(C3478,提成标准!C:C,提成标准!H:H,"")</f>
        <v>0.1</v>
      </c>
      <c r="F3478" s="9">
        <f t="shared" si="170"/>
        <v>6.5</v>
      </c>
      <c r="G3478" s="9">
        <f>_xlfn.XLOOKUP(I3478,过机服务商重量差!A:A,过机服务商重量差!L:L)</f>
        <v>65</v>
      </c>
      <c r="H3478" s="9" t="str">
        <f ca="1">IFERROR(LOOKUP(1,0/((B3478=名单!B:B)*(VALUE(AY3478)&gt;=名单!E:E)*(VALUE(AY3478)&lt;=名单!G:G)*(AA3478="正常走货")),名单!H:H),"否")</f>
        <v>否</v>
      </c>
      <c r="I3478" s="64" t="s">
        <v>10448</v>
      </c>
      <c r="J3478" s="64" t="s">
        <v>10450</v>
      </c>
      <c r="L3478" s="65" t="s">
        <v>78</v>
      </c>
      <c r="N3478" s="64" t="s">
        <v>18</v>
      </c>
      <c r="O3478" s="66"/>
      <c r="P3478" s="66"/>
      <c r="T3478" s="66"/>
      <c r="U3478" s="65" t="s">
        <v>120</v>
      </c>
      <c r="V3478" s="65" t="s">
        <v>14385</v>
      </c>
      <c r="W3478" s="66"/>
      <c r="Y3478" s="66"/>
      <c r="Z3478" s="66"/>
      <c r="AA3478" s="65" t="s">
        <v>14382</v>
      </c>
      <c r="AQ3478" s="64">
        <v>175.5</v>
      </c>
      <c r="AY3478" s="67" t="s">
        <v>17876</v>
      </c>
    </row>
    <row r="3479" spans="1:51">
      <c r="A3479" s="9" t="str">
        <f t="shared" si="168"/>
        <v>2026-01</v>
      </c>
      <c r="B3479" s="18" t="str">
        <f>_xlfn.XLOOKUP(I3479,过机服务商重量差!A:A,过机服务商重量差!G:G)</f>
        <v>玉麒麟</v>
      </c>
      <c r="C3479" s="9" t="str">
        <f>IF(N3479="FBA","主营产品",IF(N3479="专线","专线",LOOKUP(1,0/((G3479&gt;=提成标准!D:D)*(G3479&lt;提成标准!E:E)),提成标准!C:C)))</f>
        <v>快递大货</v>
      </c>
      <c r="D3479" s="9">
        <f t="shared" si="169"/>
        <v>33</v>
      </c>
      <c r="E3479" s="9">
        <f>_xlfn.XLOOKUP(C3479,提成标准!C:C,提成标准!H:H,"")</f>
        <v>0.1</v>
      </c>
      <c r="F3479" s="9">
        <f t="shared" si="170"/>
        <v>3.3</v>
      </c>
      <c r="G3479" s="9">
        <f>_xlfn.XLOOKUP(I3479,过机服务商重量差!A:A,过机服务商重量差!L:L)</f>
        <v>33</v>
      </c>
      <c r="H3479" s="9" t="str">
        <f ca="1">IFERROR(LOOKUP(1,0/((B3479=名单!B:B)*(VALUE(AY3479)&gt;=名单!E:E)*(VALUE(AY3479)&lt;=名单!G:G)*(AA3479="正常走货")),名单!H:H),"否")</f>
        <v>否</v>
      </c>
      <c r="I3479" s="64" t="s">
        <v>10451</v>
      </c>
      <c r="J3479" s="64" t="s">
        <v>10453</v>
      </c>
      <c r="L3479" s="65" t="s">
        <v>17</v>
      </c>
      <c r="N3479" s="64" t="s">
        <v>18</v>
      </c>
      <c r="O3479" s="66"/>
      <c r="P3479" s="66"/>
      <c r="T3479" s="66"/>
      <c r="U3479" s="65" t="s">
        <v>152</v>
      </c>
      <c r="V3479" s="65" t="s">
        <v>14385</v>
      </c>
      <c r="W3479" s="66"/>
      <c r="Y3479" s="66"/>
      <c r="Z3479" s="66"/>
      <c r="AA3479" s="65" t="s">
        <v>14382</v>
      </c>
      <c r="AQ3479" s="64">
        <v>406.6</v>
      </c>
      <c r="AY3479" s="67" t="s">
        <v>17877</v>
      </c>
    </row>
    <row r="3480" spans="1:51">
      <c r="A3480" s="9" t="str">
        <f t="shared" si="168"/>
        <v>2026-01</v>
      </c>
      <c r="B3480" s="18" t="str">
        <f>_xlfn.XLOOKUP(I3480,过机服务商重量差!A:A,过机服务商重量差!G:G)</f>
        <v>无崖子</v>
      </c>
      <c r="C3480" s="9" t="str">
        <f>IF(N3480="FBA","主营产品",IF(N3480="专线","专线",LOOKUP(1,0/((G3480&gt;=提成标准!D:D)*(G3480&lt;提成标准!E:E)),提成标准!C:C)))</f>
        <v>快递大货</v>
      </c>
      <c r="D3480" s="9">
        <f t="shared" si="169"/>
        <v>65</v>
      </c>
      <c r="E3480" s="9">
        <f>_xlfn.XLOOKUP(C3480,提成标准!C:C,提成标准!H:H,"")</f>
        <v>0.1</v>
      </c>
      <c r="F3480" s="9">
        <f t="shared" si="170"/>
        <v>6.5</v>
      </c>
      <c r="G3480" s="9">
        <f>_xlfn.XLOOKUP(I3480,过机服务商重量差!A:A,过机服务商重量差!L:L)</f>
        <v>65</v>
      </c>
      <c r="H3480" s="9" t="str">
        <f ca="1">IFERROR(LOOKUP(1,0/((B3480=名单!B:B)*(VALUE(AY3480)&gt;=名单!E:E)*(VALUE(AY3480)&lt;=名单!G:G)*(AA3480="正常走货")),名单!H:H),"否")</f>
        <v>是</v>
      </c>
      <c r="I3480" s="64" t="s">
        <v>10454</v>
      </c>
      <c r="J3480" s="64" t="s">
        <v>10456</v>
      </c>
      <c r="L3480" s="65" t="s">
        <v>611</v>
      </c>
      <c r="N3480" s="64" t="s">
        <v>18</v>
      </c>
      <c r="O3480" s="66"/>
      <c r="P3480" s="66"/>
      <c r="T3480" s="66"/>
      <c r="U3480" s="65" t="s">
        <v>203</v>
      </c>
      <c r="V3480" s="65" t="s">
        <v>14381</v>
      </c>
      <c r="W3480" s="66"/>
      <c r="Y3480" s="66"/>
      <c r="Z3480" s="66"/>
      <c r="AA3480" s="65" t="s">
        <v>14382</v>
      </c>
      <c r="AQ3480" s="64">
        <v>-0.900000000000091</v>
      </c>
      <c r="AY3480" s="67" t="s">
        <v>17878</v>
      </c>
    </row>
    <row r="3481" spans="1:51">
      <c r="A3481" s="9" t="str">
        <f t="shared" si="168"/>
        <v>2026-01</v>
      </c>
      <c r="B3481" s="18" t="str">
        <f>_xlfn.XLOOKUP(I3481,过机服务商重量差!A:A,过机服务商重量差!G:G)</f>
        <v>无崖子</v>
      </c>
      <c r="C3481" s="9" t="str">
        <f>IF(N3481="FBA","主营产品",IF(N3481="专线","专线",LOOKUP(1,0/((G3481&gt;=提成标准!D:D)*(G3481&lt;提成标准!E:E)),提成标准!C:C)))</f>
        <v>快递大货</v>
      </c>
      <c r="D3481" s="9">
        <f t="shared" si="169"/>
        <v>66</v>
      </c>
      <c r="E3481" s="9">
        <f>_xlfn.XLOOKUP(C3481,提成标准!C:C,提成标准!H:H,"")</f>
        <v>0.1</v>
      </c>
      <c r="F3481" s="9">
        <f t="shared" si="170"/>
        <v>6.6</v>
      </c>
      <c r="G3481" s="9">
        <f>_xlfn.XLOOKUP(I3481,过机服务商重量差!A:A,过机服务商重量差!L:L)</f>
        <v>66</v>
      </c>
      <c r="H3481" s="9" t="str">
        <f ca="1">IFERROR(LOOKUP(1,0/((B3481=名单!B:B)*(VALUE(AY3481)&gt;=名单!E:E)*(VALUE(AY3481)&lt;=名单!G:G)*(AA3481="正常走货")),名单!H:H),"否")</f>
        <v>是</v>
      </c>
      <c r="I3481" s="64" t="s">
        <v>10457</v>
      </c>
      <c r="J3481" s="64" t="s">
        <v>10459</v>
      </c>
      <c r="L3481" s="65" t="s">
        <v>611</v>
      </c>
      <c r="N3481" s="64" t="s">
        <v>18</v>
      </c>
      <c r="O3481" s="66"/>
      <c r="P3481" s="66"/>
      <c r="T3481" s="66"/>
      <c r="U3481" s="65" t="s">
        <v>203</v>
      </c>
      <c r="V3481" s="65" t="s">
        <v>14381</v>
      </c>
      <c r="W3481" s="66"/>
      <c r="Y3481" s="66"/>
      <c r="Z3481" s="66"/>
      <c r="AA3481" s="65" t="s">
        <v>14382</v>
      </c>
      <c r="AQ3481" s="64">
        <v>-0.900000000000091</v>
      </c>
      <c r="AY3481" s="67" t="s">
        <v>17879</v>
      </c>
    </row>
    <row r="3482" spans="1:51">
      <c r="A3482" s="9" t="str">
        <f t="shared" si="168"/>
        <v>2026-01</v>
      </c>
      <c r="B3482" s="9" t="str">
        <f>_xlfn.XLOOKUP(I3482,过机服务商重量差!A:A,过机服务商重量差!G:G)</f>
        <v>无崖子</v>
      </c>
      <c r="C3482" s="9" t="str">
        <f>IF(N3482="FBA","主营产品",IF(N3482="专线","专线",LOOKUP(1,0/((G3482&gt;=提成标准!D:D)*(G3482&lt;提成标准!E:E)),提成标准!C:C)))</f>
        <v>快递大货</v>
      </c>
      <c r="D3482" s="9">
        <f t="shared" si="169"/>
        <v>64</v>
      </c>
      <c r="E3482" s="9">
        <f>_xlfn.XLOOKUP(C3482,提成标准!C:C,提成标准!H:H,"")</f>
        <v>0.1</v>
      </c>
      <c r="F3482" s="9">
        <f t="shared" si="170"/>
        <v>6.4</v>
      </c>
      <c r="G3482" s="9">
        <f>_xlfn.XLOOKUP(I3482,过机服务商重量差!A:A,过机服务商重量差!L:L)</f>
        <v>64</v>
      </c>
      <c r="H3482" s="9" t="str">
        <f ca="1">IFERROR(LOOKUP(1,0/((B3482=名单!B:B)*(VALUE(AY3482)&gt;=名单!E:E)*(VALUE(AY3482)&lt;=名单!G:G)*(AA3482="正常走货")),名单!H:H),"否")</f>
        <v>是</v>
      </c>
      <c r="I3482" s="64" t="s">
        <v>10460</v>
      </c>
      <c r="J3482" s="64" t="s">
        <v>10462</v>
      </c>
      <c r="L3482" s="65" t="s">
        <v>611</v>
      </c>
      <c r="N3482" s="64" t="s">
        <v>18</v>
      </c>
      <c r="O3482" s="66"/>
      <c r="P3482" s="66"/>
      <c r="T3482" s="66"/>
      <c r="U3482" s="65" t="s">
        <v>203</v>
      </c>
      <c r="V3482" s="65" t="s">
        <v>14381</v>
      </c>
      <c r="W3482" s="66"/>
      <c r="Y3482" s="66"/>
      <c r="Z3482" s="66"/>
      <c r="AA3482" s="65" t="s">
        <v>14382</v>
      </c>
      <c r="AQ3482" s="64">
        <v>-0.900000000000091</v>
      </c>
      <c r="AY3482" s="67" t="s">
        <v>17880</v>
      </c>
    </row>
    <row r="3483" spans="1:51">
      <c r="A3483" s="9" t="str">
        <f t="shared" si="168"/>
        <v>2026-01</v>
      </c>
      <c r="B3483" s="9" t="str">
        <f>_xlfn.XLOOKUP(I3483,过机服务商重量差!A:A,过机服务商重量差!G:G)</f>
        <v>无崖子</v>
      </c>
      <c r="C3483" s="9" t="str">
        <f>IF(N3483="FBA","主营产品",IF(N3483="专线","专线",LOOKUP(1,0/((G3483&gt;=提成标准!D:D)*(G3483&lt;提成标准!E:E)),提成标准!C:C)))</f>
        <v>快递大货</v>
      </c>
      <c r="D3483" s="9">
        <f t="shared" si="169"/>
        <v>64</v>
      </c>
      <c r="E3483" s="9">
        <f>_xlfn.XLOOKUP(C3483,提成标准!C:C,提成标准!H:H,"")</f>
        <v>0.1</v>
      </c>
      <c r="F3483" s="9">
        <f t="shared" si="170"/>
        <v>6.4</v>
      </c>
      <c r="G3483" s="9">
        <f>_xlfn.XLOOKUP(I3483,过机服务商重量差!A:A,过机服务商重量差!L:L)</f>
        <v>64</v>
      </c>
      <c r="H3483" s="9" t="str">
        <f ca="1">IFERROR(LOOKUP(1,0/((B3483=名单!B:B)*(VALUE(AY3483)&gt;=名单!E:E)*(VALUE(AY3483)&lt;=名单!G:G)*(AA3483="正常走货")),名单!H:H),"否")</f>
        <v>是</v>
      </c>
      <c r="I3483" s="64" t="s">
        <v>10463</v>
      </c>
      <c r="J3483" s="64" t="s">
        <v>10465</v>
      </c>
      <c r="L3483" s="65" t="s">
        <v>611</v>
      </c>
      <c r="N3483" s="64" t="s">
        <v>18</v>
      </c>
      <c r="O3483" s="66"/>
      <c r="P3483" s="66"/>
      <c r="T3483" s="66"/>
      <c r="U3483" s="65" t="s">
        <v>203</v>
      </c>
      <c r="V3483" s="65" t="s">
        <v>14381</v>
      </c>
      <c r="W3483" s="66"/>
      <c r="Y3483" s="66"/>
      <c r="Z3483" s="66"/>
      <c r="AA3483" s="65" t="s">
        <v>14382</v>
      </c>
      <c r="AQ3483" s="64">
        <v>-0.900000000000091</v>
      </c>
      <c r="AY3483" s="67" t="s">
        <v>17881</v>
      </c>
    </row>
    <row r="3484" spans="1:51">
      <c r="A3484" s="9" t="str">
        <f t="shared" si="168"/>
        <v>2026-01</v>
      </c>
      <c r="B3484" s="18" t="str">
        <f>_xlfn.XLOOKUP(I3484,过机服务商重量差!A:A,过机服务商重量差!G:G)</f>
        <v>无崖子</v>
      </c>
      <c r="C3484" s="9" t="str">
        <f>IF(N3484="FBA","主营产品",IF(N3484="专线","专线",LOOKUP(1,0/((G3484&gt;=提成标准!D:D)*(G3484&lt;提成标准!E:E)),提成标准!C:C)))</f>
        <v>快递大货</v>
      </c>
      <c r="D3484" s="9">
        <f t="shared" si="169"/>
        <v>65</v>
      </c>
      <c r="E3484" s="9">
        <f>_xlfn.XLOOKUP(C3484,提成标准!C:C,提成标准!H:H,"")</f>
        <v>0.1</v>
      </c>
      <c r="F3484" s="9">
        <f t="shared" si="170"/>
        <v>6.5</v>
      </c>
      <c r="G3484" s="9">
        <f>_xlfn.XLOOKUP(I3484,过机服务商重量差!A:A,过机服务商重量差!L:L)</f>
        <v>65</v>
      </c>
      <c r="H3484" s="9" t="str">
        <f ca="1">IFERROR(LOOKUP(1,0/((B3484=名单!B:B)*(VALUE(AY3484)&gt;=名单!E:E)*(VALUE(AY3484)&lt;=名单!G:G)*(AA3484="正常走货")),名单!H:H),"否")</f>
        <v>是</v>
      </c>
      <c r="I3484" s="64" t="s">
        <v>10466</v>
      </c>
      <c r="J3484" s="64" t="s">
        <v>10468</v>
      </c>
      <c r="L3484" s="65" t="s">
        <v>611</v>
      </c>
      <c r="N3484" s="64" t="s">
        <v>18</v>
      </c>
      <c r="O3484" s="66"/>
      <c r="P3484" s="66"/>
      <c r="T3484" s="66"/>
      <c r="U3484" s="65" t="s">
        <v>203</v>
      </c>
      <c r="V3484" s="65" t="s">
        <v>14381</v>
      </c>
      <c r="W3484" s="66"/>
      <c r="Y3484" s="66"/>
      <c r="Z3484" s="66"/>
      <c r="AA3484" s="65" t="s">
        <v>14382</v>
      </c>
      <c r="AQ3484" s="64">
        <v>-0.900000000000091</v>
      </c>
      <c r="AY3484" s="67" t="s">
        <v>17882</v>
      </c>
    </row>
    <row r="3485" spans="1:51">
      <c r="A3485" s="9" t="str">
        <f t="shared" si="168"/>
        <v>2026-01</v>
      </c>
      <c r="B3485" s="9" t="str">
        <f>_xlfn.XLOOKUP(I3485,过机服务商重量差!A:A,过机服务商重量差!G:G)</f>
        <v>无崖子</v>
      </c>
      <c r="C3485" s="9" t="str">
        <f>IF(N3485="FBA","主营产品",IF(N3485="专线","专线",LOOKUP(1,0/((G3485&gt;=提成标准!D:D)*(G3485&lt;提成标准!E:E)),提成标准!C:C)))</f>
        <v>快递小货</v>
      </c>
      <c r="D3485" s="9">
        <f t="shared" si="169"/>
        <v>1</v>
      </c>
      <c r="E3485" s="9">
        <f>_xlfn.XLOOKUP(C3485,提成标准!C:C,提成标准!H:H,"")</f>
        <v>2</v>
      </c>
      <c r="F3485" s="9">
        <f t="shared" si="170"/>
        <v>2</v>
      </c>
      <c r="G3485" s="9">
        <f>_xlfn.XLOOKUP(I3485,过机服务商重量差!A:A,过机服务商重量差!L:L)</f>
        <v>0.5</v>
      </c>
      <c r="H3485" s="9" t="str">
        <f ca="1">IFERROR(LOOKUP(1,0/((B3485=名单!B:B)*(VALUE(AY3485)&gt;=名单!E:E)*(VALUE(AY3485)&lt;=名单!G:G)*(AA3485="正常走货")),名单!H:H),"否")</f>
        <v>是</v>
      </c>
      <c r="I3485" s="64" t="s">
        <v>10469</v>
      </c>
      <c r="J3485" s="64" t="s">
        <v>10471</v>
      </c>
      <c r="L3485" s="65" t="s">
        <v>160</v>
      </c>
      <c r="N3485" s="64" t="s">
        <v>18</v>
      </c>
      <c r="O3485" s="66"/>
      <c r="P3485" s="66"/>
      <c r="T3485" s="66"/>
      <c r="U3485" s="65" t="s">
        <v>145</v>
      </c>
      <c r="V3485" s="65" t="s">
        <v>14410</v>
      </c>
      <c r="W3485" s="66"/>
      <c r="Y3485" s="66"/>
      <c r="Z3485" s="66"/>
      <c r="AA3485" s="65" t="s">
        <v>14382</v>
      </c>
      <c r="AQ3485" s="64">
        <v>0</v>
      </c>
      <c r="AY3485" s="67" t="s">
        <v>17883</v>
      </c>
    </row>
    <row r="3486" spans="1:51">
      <c r="A3486" s="9" t="str">
        <f t="shared" si="168"/>
        <v>2026-01</v>
      </c>
      <c r="B3486" s="18" t="str">
        <f>_xlfn.XLOOKUP(I3486,过机服务商重量差!A:A,过机服务商重量差!G:G)</f>
        <v>风清扬</v>
      </c>
      <c r="C3486" s="9" t="str">
        <f>IF(N3486="FBA","主营产品",IF(N3486="专线","专线",LOOKUP(1,0/((G3486&gt;=提成标准!D:D)*(G3486&lt;提成标准!E:E)),提成标准!C:C)))</f>
        <v>快递大货</v>
      </c>
      <c r="D3486" s="9">
        <f t="shared" si="169"/>
        <v>30</v>
      </c>
      <c r="E3486" s="9">
        <f>_xlfn.XLOOKUP(C3486,提成标准!C:C,提成标准!H:H,"")</f>
        <v>0.1</v>
      </c>
      <c r="F3486" s="9">
        <f t="shared" si="170"/>
        <v>3</v>
      </c>
      <c r="G3486" s="9">
        <f>_xlfn.XLOOKUP(I3486,过机服务商重量差!A:A,过机服务商重量差!L:L)</f>
        <v>30</v>
      </c>
      <c r="H3486" s="9" t="str">
        <f ca="1">IFERROR(LOOKUP(1,0/((B3486=名单!B:B)*(VALUE(AY3486)&gt;=名单!E:E)*(VALUE(AY3486)&lt;=名单!G:G)*(AA3486="正常走货")),名单!H:H),"否")</f>
        <v>否</v>
      </c>
      <c r="I3486" s="64" t="s">
        <v>10472</v>
      </c>
      <c r="J3486" s="64" t="s">
        <v>50</v>
      </c>
      <c r="L3486" s="64" t="s">
        <v>51</v>
      </c>
      <c r="N3486" s="64" t="s">
        <v>18</v>
      </c>
      <c r="O3486" s="66"/>
      <c r="P3486" s="66"/>
      <c r="T3486" s="66"/>
      <c r="U3486" s="65" t="s">
        <v>39</v>
      </c>
      <c r="V3486" s="65" t="s">
        <v>14389</v>
      </c>
      <c r="W3486" s="66"/>
      <c r="Y3486" s="66"/>
      <c r="Z3486" s="66"/>
      <c r="AA3486" s="65" t="s">
        <v>14382</v>
      </c>
      <c r="AQ3486" s="64">
        <v>-176</v>
      </c>
      <c r="AY3486" s="67" t="s">
        <v>17884</v>
      </c>
    </row>
    <row r="3487" spans="1:51">
      <c r="A3487" s="9" t="str">
        <f t="shared" si="168"/>
        <v>2026-01</v>
      </c>
      <c r="B3487" s="18" t="str">
        <f>_xlfn.XLOOKUP(I3487,过机服务商重量差!A:A,过机服务商重量差!G:G)</f>
        <v>风清扬</v>
      </c>
      <c r="C3487" s="9" t="str">
        <f>IF(N3487="FBA","主营产品",IF(N3487="专线","专线",LOOKUP(1,0/((G3487&gt;=提成标准!D:D)*(G3487&lt;提成标准!E:E)),提成标准!C:C)))</f>
        <v>快递大货</v>
      </c>
      <c r="D3487" s="9">
        <f t="shared" si="169"/>
        <v>230</v>
      </c>
      <c r="E3487" s="9">
        <f>_xlfn.XLOOKUP(C3487,提成标准!C:C,提成标准!H:H,"")</f>
        <v>0.1</v>
      </c>
      <c r="F3487" s="9">
        <f t="shared" si="170"/>
        <v>23</v>
      </c>
      <c r="G3487" s="9">
        <f>_xlfn.XLOOKUP(I3487,过机服务商重量差!A:A,过机服务商重量差!L:L)</f>
        <v>230</v>
      </c>
      <c r="H3487" s="9" t="str">
        <f ca="1">IFERROR(LOOKUP(1,0/((B3487=名单!B:B)*(VALUE(AY3487)&gt;=名单!E:E)*(VALUE(AY3487)&lt;=名单!G:G)*(AA3487="正常走货")),名单!H:H),"否")</f>
        <v>否</v>
      </c>
      <c r="I3487" s="64" t="s">
        <v>10474</v>
      </c>
      <c r="J3487" s="64" t="s">
        <v>50</v>
      </c>
      <c r="L3487" s="65" t="s">
        <v>51</v>
      </c>
      <c r="N3487" s="64" t="s">
        <v>18</v>
      </c>
      <c r="O3487" s="66"/>
      <c r="P3487" s="66"/>
      <c r="T3487" s="66"/>
      <c r="U3487" s="65" t="s">
        <v>39</v>
      </c>
      <c r="V3487" s="65" t="s">
        <v>14389</v>
      </c>
      <c r="W3487" s="66"/>
      <c r="Y3487" s="66"/>
      <c r="Z3487" s="66"/>
      <c r="AA3487" s="65" t="s">
        <v>14382</v>
      </c>
      <c r="AQ3487" s="64">
        <v>-16</v>
      </c>
      <c r="AY3487" s="67" t="s">
        <v>17885</v>
      </c>
    </row>
    <row r="3488" spans="1:51">
      <c r="A3488" s="9" t="str">
        <f t="shared" si="168"/>
        <v>2026-01</v>
      </c>
      <c r="B3488" s="18" t="str">
        <f>_xlfn.XLOOKUP(I3488,过机服务商重量差!A:A,过机服务商重量差!G:G)</f>
        <v>风清扬</v>
      </c>
      <c r="C3488" s="9" t="str">
        <f>IF(N3488="FBA","主营产品",IF(N3488="专线","专线",LOOKUP(1,0/((G3488&gt;=提成标准!D:D)*(G3488&lt;提成标准!E:E)),提成标准!C:C)))</f>
        <v>快递大货</v>
      </c>
      <c r="D3488" s="9">
        <f t="shared" si="169"/>
        <v>422</v>
      </c>
      <c r="E3488" s="9">
        <f>_xlfn.XLOOKUP(C3488,提成标准!C:C,提成标准!H:H,"")</f>
        <v>0.1</v>
      </c>
      <c r="F3488" s="9">
        <f t="shared" si="170"/>
        <v>42.2</v>
      </c>
      <c r="G3488" s="9">
        <f>_xlfn.XLOOKUP(I3488,过机服务商重量差!A:A,过机服务商重量差!L:L)</f>
        <v>422</v>
      </c>
      <c r="H3488" s="9" t="str">
        <f ca="1">IFERROR(LOOKUP(1,0/((B3488=名单!B:B)*(VALUE(AY3488)&gt;=名单!E:E)*(VALUE(AY3488)&lt;=名单!G:G)*(AA3488="正常走货")),名单!H:H),"否")</f>
        <v>否</v>
      </c>
      <c r="I3488" s="64" t="s">
        <v>10476</v>
      </c>
      <c r="J3488" s="64" t="s">
        <v>50</v>
      </c>
      <c r="L3488" s="65" t="s">
        <v>51</v>
      </c>
      <c r="N3488" s="64" t="s">
        <v>18</v>
      </c>
      <c r="O3488" s="66"/>
      <c r="P3488" s="66"/>
      <c r="T3488" s="66"/>
      <c r="U3488" s="65" t="s">
        <v>39</v>
      </c>
      <c r="V3488" s="65" t="s">
        <v>14389</v>
      </c>
      <c r="W3488" s="66"/>
      <c r="Y3488" s="66"/>
      <c r="Z3488" s="66"/>
      <c r="AA3488" s="65" t="s">
        <v>14382</v>
      </c>
      <c r="AQ3488" s="64">
        <v>397.2</v>
      </c>
      <c r="AY3488" s="67" t="s">
        <v>17886</v>
      </c>
    </row>
    <row r="3489" spans="1:51">
      <c r="A3489" s="9" t="str">
        <f t="shared" si="168"/>
        <v>2026-01</v>
      </c>
      <c r="B3489" s="18" t="str">
        <f>_xlfn.XLOOKUP(I3489,过机服务商重量差!A:A,过机服务商重量差!G:G)</f>
        <v>风清扬</v>
      </c>
      <c r="C3489" s="9" t="str">
        <f>IF(N3489="FBA","主营产品",IF(N3489="专线","专线",LOOKUP(1,0/((G3489&gt;=提成标准!D:D)*(G3489&lt;提成标准!E:E)),提成标准!C:C)))</f>
        <v>快递大货</v>
      </c>
      <c r="D3489" s="9">
        <f t="shared" si="169"/>
        <v>61</v>
      </c>
      <c r="E3489" s="9">
        <f>_xlfn.XLOOKUP(C3489,提成标准!C:C,提成标准!H:H,"")</f>
        <v>0.1</v>
      </c>
      <c r="F3489" s="9">
        <f t="shared" si="170"/>
        <v>6.1</v>
      </c>
      <c r="G3489" s="9">
        <f>_xlfn.XLOOKUP(I3489,过机服务商重量差!A:A,过机服务商重量差!L:L)</f>
        <v>61</v>
      </c>
      <c r="H3489" s="9" t="str">
        <f ca="1">IFERROR(LOOKUP(1,0/((B3489=名单!B:B)*(VALUE(AY3489)&gt;=名单!E:E)*(VALUE(AY3489)&lt;=名单!G:G)*(AA3489="正常走货")),名单!H:H),"否")</f>
        <v>否</v>
      </c>
      <c r="I3489" s="64" t="s">
        <v>10478</v>
      </c>
      <c r="J3489" s="64" t="s">
        <v>50</v>
      </c>
      <c r="L3489" s="64" t="s">
        <v>51</v>
      </c>
      <c r="N3489" s="64" t="s">
        <v>18</v>
      </c>
      <c r="O3489" s="66"/>
      <c r="P3489" s="66"/>
      <c r="T3489" s="66"/>
      <c r="U3489" s="65" t="s">
        <v>39</v>
      </c>
      <c r="V3489" s="65" t="s">
        <v>14389</v>
      </c>
      <c r="W3489" s="66"/>
      <c r="Y3489" s="66"/>
      <c r="Z3489" s="66"/>
      <c r="AA3489" s="65" t="s">
        <v>14382</v>
      </c>
      <c r="AQ3489" s="64">
        <v>48.8</v>
      </c>
      <c r="AY3489" s="67" t="s">
        <v>17887</v>
      </c>
    </row>
    <row r="3490" spans="1:51">
      <c r="A3490" s="9" t="str">
        <f t="shared" si="168"/>
        <v>2026-01</v>
      </c>
      <c r="B3490" s="18" t="str">
        <f>_xlfn.XLOOKUP(I3490,过机服务商重量差!A:A,过机服务商重量差!G:G)</f>
        <v>风清扬</v>
      </c>
      <c r="C3490" s="9" t="str">
        <f>IF(N3490="FBA","主营产品",IF(N3490="专线","专线",LOOKUP(1,0/((G3490&gt;=提成标准!D:D)*(G3490&lt;提成标准!E:E)),提成标准!C:C)))</f>
        <v>快递大货</v>
      </c>
      <c r="D3490" s="9">
        <f t="shared" si="169"/>
        <v>38</v>
      </c>
      <c r="E3490" s="9">
        <f>_xlfn.XLOOKUP(C3490,提成标准!C:C,提成标准!H:H,"")</f>
        <v>0.1</v>
      </c>
      <c r="F3490" s="9">
        <f t="shared" si="170"/>
        <v>3.8</v>
      </c>
      <c r="G3490" s="9">
        <f>_xlfn.XLOOKUP(I3490,过机服务商重量差!A:A,过机服务商重量差!L:L)</f>
        <v>38</v>
      </c>
      <c r="H3490" s="9" t="str">
        <f ca="1">IFERROR(LOOKUP(1,0/((B3490=名单!B:B)*(VALUE(AY3490)&gt;=名单!E:E)*(VALUE(AY3490)&lt;=名单!G:G)*(AA3490="正常走货")),名单!H:H),"否")</f>
        <v>否</v>
      </c>
      <c r="I3490" s="64" t="s">
        <v>10480</v>
      </c>
      <c r="J3490" s="64" t="s">
        <v>50</v>
      </c>
      <c r="L3490" s="64" t="s">
        <v>51</v>
      </c>
      <c r="N3490" s="64" t="s">
        <v>18</v>
      </c>
      <c r="O3490" s="66"/>
      <c r="P3490" s="66"/>
      <c r="T3490" s="66"/>
      <c r="U3490" s="65" t="s">
        <v>39</v>
      </c>
      <c r="V3490" s="65" t="s">
        <v>14389</v>
      </c>
      <c r="W3490" s="66"/>
      <c r="Y3490" s="66"/>
      <c r="Z3490" s="66"/>
      <c r="AA3490" s="65" t="s">
        <v>14382</v>
      </c>
      <c r="AQ3490" s="64">
        <v>30.4000000000001</v>
      </c>
      <c r="AY3490" s="67" t="s">
        <v>17888</v>
      </c>
    </row>
    <row r="3491" spans="1:51">
      <c r="A3491" s="9" t="str">
        <f t="shared" si="168"/>
        <v>2026-01</v>
      </c>
      <c r="B3491" s="18" t="str">
        <f>_xlfn.XLOOKUP(I3491,过机服务商重量差!A:A,过机服务商重量差!G:G)</f>
        <v>风清扬</v>
      </c>
      <c r="C3491" s="9" t="str">
        <f>IF(N3491="FBA","主营产品",IF(N3491="专线","专线",LOOKUP(1,0/((G3491&gt;=提成标准!D:D)*(G3491&lt;提成标准!E:E)),提成标准!C:C)))</f>
        <v>快递大货</v>
      </c>
      <c r="D3491" s="9">
        <f t="shared" si="169"/>
        <v>46</v>
      </c>
      <c r="E3491" s="9">
        <f>_xlfn.XLOOKUP(C3491,提成标准!C:C,提成标准!H:H,"")</f>
        <v>0.1</v>
      </c>
      <c r="F3491" s="9">
        <f t="shared" si="170"/>
        <v>4.6</v>
      </c>
      <c r="G3491" s="9">
        <f>_xlfn.XLOOKUP(I3491,过机服务商重量差!A:A,过机服务商重量差!L:L)</f>
        <v>46</v>
      </c>
      <c r="H3491" s="9" t="str">
        <f ca="1">IFERROR(LOOKUP(1,0/((B3491=名单!B:B)*(VALUE(AY3491)&gt;=名单!E:E)*(VALUE(AY3491)&lt;=名单!G:G)*(AA3491="正常走货")),名单!H:H),"否")</f>
        <v>否</v>
      </c>
      <c r="I3491" s="64" t="s">
        <v>10482</v>
      </c>
      <c r="J3491" s="64" t="s">
        <v>50</v>
      </c>
      <c r="L3491" s="64" t="s">
        <v>51</v>
      </c>
      <c r="N3491" s="64" t="s">
        <v>18</v>
      </c>
      <c r="O3491" s="66"/>
      <c r="P3491" s="66"/>
      <c r="T3491" s="66"/>
      <c r="U3491" s="65" t="s">
        <v>39</v>
      </c>
      <c r="V3491" s="65" t="s">
        <v>14389</v>
      </c>
      <c r="W3491" s="66"/>
      <c r="Y3491" s="66"/>
      <c r="Z3491" s="66"/>
      <c r="AA3491" s="65" t="s">
        <v>14382</v>
      </c>
      <c r="AQ3491" s="64">
        <v>-209.2</v>
      </c>
      <c r="AY3491" s="67" t="s">
        <v>17889</v>
      </c>
    </row>
    <row r="3492" spans="1:51">
      <c r="A3492" s="9" t="str">
        <f t="shared" si="168"/>
        <v>2026-01</v>
      </c>
      <c r="B3492" s="9" t="str">
        <f>_xlfn.XLOOKUP(I3492,过机服务商重量差!A:A,过机服务商重量差!G:G)</f>
        <v>风清扬</v>
      </c>
      <c r="C3492" s="9" t="str">
        <f>IF(N3492="FBA","主营产品",IF(N3492="专线","专线",LOOKUP(1,0/((G3492&gt;=提成标准!D:D)*(G3492&lt;提成标准!E:E)),提成标准!C:C)))</f>
        <v>快递大货</v>
      </c>
      <c r="D3492" s="9">
        <f t="shared" si="169"/>
        <v>38</v>
      </c>
      <c r="E3492" s="9">
        <f>_xlfn.XLOOKUP(C3492,提成标准!C:C,提成标准!H:H,"")</f>
        <v>0.1</v>
      </c>
      <c r="F3492" s="9">
        <f t="shared" si="170"/>
        <v>3.8</v>
      </c>
      <c r="G3492" s="9">
        <f>_xlfn.XLOOKUP(I3492,过机服务商重量差!A:A,过机服务商重量差!L:L)</f>
        <v>38</v>
      </c>
      <c r="H3492" s="9" t="str">
        <f ca="1">IFERROR(LOOKUP(1,0/((B3492=名单!B:B)*(VALUE(AY3492)&gt;=名单!E:E)*(VALUE(AY3492)&lt;=名单!G:G)*(AA3492="正常走货")),名单!H:H),"否")</f>
        <v>否</v>
      </c>
      <c r="I3492" s="64" t="s">
        <v>10484</v>
      </c>
      <c r="J3492" s="64" t="s">
        <v>50</v>
      </c>
      <c r="L3492" s="64" t="s">
        <v>51</v>
      </c>
      <c r="N3492" s="64" t="s">
        <v>18</v>
      </c>
      <c r="O3492" s="66"/>
      <c r="P3492" s="66"/>
      <c r="T3492" s="66"/>
      <c r="U3492" s="65" t="s">
        <v>39</v>
      </c>
      <c r="V3492" s="65" t="s">
        <v>14389</v>
      </c>
      <c r="W3492" s="66"/>
      <c r="Y3492" s="66"/>
      <c r="Z3492" s="66"/>
      <c r="AA3492" s="65" t="s">
        <v>14382</v>
      </c>
      <c r="AQ3492" s="64">
        <v>30.4000000000001</v>
      </c>
      <c r="AY3492" s="67" t="s">
        <v>17890</v>
      </c>
    </row>
    <row r="3493" spans="1:51">
      <c r="A3493" s="9" t="str">
        <f t="shared" si="168"/>
        <v>2026-01</v>
      </c>
      <c r="B3493" s="18" t="str">
        <f>_xlfn.XLOOKUP(I3493,过机服务商重量差!A:A,过机服务商重量差!G:G)</f>
        <v>风清扬</v>
      </c>
      <c r="C3493" s="9" t="str">
        <f>IF(N3493="FBA","主营产品",IF(N3493="专线","专线",LOOKUP(1,0/((G3493&gt;=提成标准!D:D)*(G3493&lt;提成标准!E:E)),提成标准!C:C)))</f>
        <v>快递大货</v>
      </c>
      <c r="D3493" s="9">
        <f t="shared" si="169"/>
        <v>141</v>
      </c>
      <c r="E3493" s="9">
        <f>_xlfn.XLOOKUP(C3493,提成标准!C:C,提成标准!H:H,"")</f>
        <v>0.1</v>
      </c>
      <c r="F3493" s="9">
        <f t="shared" si="170"/>
        <v>14.1</v>
      </c>
      <c r="G3493" s="9">
        <f>_xlfn.XLOOKUP(I3493,过机服务商重量差!A:A,过机服务商重量差!L:L)</f>
        <v>141</v>
      </c>
      <c r="H3493" s="9" t="str">
        <f ca="1">IFERROR(LOOKUP(1,0/((B3493=名单!B:B)*(VALUE(AY3493)&gt;=名单!E:E)*(VALUE(AY3493)&lt;=名单!G:G)*(AA3493="正常走货")),名单!H:H),"否")</f>
        <v>否</v>
      </c>
      <c r="I3493" s="64" t="s">
        <v>10486</v>
      </c>
      <c r="J3493" s="64" t="s">
        <v>50</v>
      </c>
      <c r="L3493" s="64" t="s">
        <v>51</v>
      </c>
      <c r="N3493" s="64" t="s">
        <v>18</v>
      </c>
      <c r="O3493" s="66"/>
      <c r="P3493" s="66"/>
      <c r="T3493" s="66"/>
      <c r="U3493" s="65" t="s">
        <v>39</v>
      </c>
      <c r="V3493" s="65" t="s">
        <v>14389</v>
      </c>
      <c r="W3493" s="66"/>
      <c r="Y3493" s="66"/>
      <c r="Z3493" s="66"/>
      <c r="AA3493" s="65" t="s">
        <v>14382</v>
      </c>
      <c r="AQ3493" s="64">
        <v>141</v>
      </c>
      <c r="AY3493" s="67" t="s">
        <v>17891</v>
      </c>
    </row>
    <row r="3494" spans="1:51">
      <c r="A3494" s="9" t="str">
        <f t="shared" si="168"/>
        <v>2026-01</v>
      </c>
      <c r="B3494" s="9" t="str">
        <f>_xlfn.XLOOKUP(I3494,过机服务商重量差!A:A,过机服务商重量差!G:G)</f>
        <v>风清扬</v>
      </c>
      <c r="C3494" s="9" t="str">
        <f>IF(N3494="FBA","主营产品",IF(N3494="专线","专线",LOOKUP(1,0/((G3494&gt;=提成标准!D:D)*(G3494&lt;提成标准!E:E)),提成标准!C:C)))</f>
        <v>快递大货</v>
      </c>
      <c r="D3494" s="9">
        <f t="shared" si="169"/>
        <v>93</v>
      </c>
      <c r="E3494" s="9">
        <f>_xlfn.XLOOKUP(C3494,提成标准!C:C,提成标准!H:H,"")</f>
        <v>0.1</v>
      </c>
      <c r="F3494" s="9">
        <f t="shared" si="170"/>
        <v>9.3</v>
      </c>
      <c r="G3494" s="9">
        <f>_xlfn.XLOOKUP(I3494,过机服务商重量差!A:A,过机服务商重量差!L:L)</f>
        <v>93</v>
      </c>
      <c r="H3494" s="9" t="str">
        <f ca="1">IFERROR(LOOKUP(1,0/((B3494=名单!B:B)*(VALUE(AY3494)&gt;=名单!E:E)*(VALUE(AY3494)&lt;=名单!G:G)*(AA3494="正常走货")),名单!H:H),"否")</f>
        <v>否</v>
      </c>
      <c r="I3494" s="64" t="s">
        <v>10488</v>
      </c>
      <c r="J3494" s="64" t="s">
        <v>50</v>
      </c>
      <c r="L3494" s="65" t="s">
        <v>51</v>
      </c>
      <c r="N3494" s="64" t="s">
        <v>18</v>
      </c>
      <c r="O3494" s="66"/>
      <c r="P3494" s="66"/>
      <c r="T3494" s="66"/>
      <c r="U3494" s="65" t="s">
        <v>39</v>
      </c>
      <c r="V3494" s="65" t="s">
        <v>14389</v>
      </c>
      <c r="W3494" s="66"/>
      <c r="Y3494" s="66"/>
      <c r="Z3494" s="66"/>
      <c r="AA3494" s="65" t="s">
        <v>14382</v>
      </c>
      <c r="AQ3494" s="64">
        <v>74.4000000000001</v>
      </c>
      <c r="AY3494" s="67" t="s">
        <v>17892</v>
      </c>
    </row>
    <row r="3495" spans="1:51">
      <c r="A3495" s="9" t="str">
        <f t="shared" si="168"/>
        <v>2026-01</v>
      </c>
      <c r="B3495" s="9" t="str">
        <f>_xlfn.XLOOKUP(I3495,过机服务商重量差!A:A,过机服务商重量差!G:G)</f>
        <v>玉麒麟</v>
      </c>
      <c r="C3495" s="9" t="str">
        <f>IF(N3495="FBA","主营产品",IF(N3495="专线","专线",LOOKUP(1,0/((G3495&gt;=提成标准!D:D)*(G3495&lt;提成标准!E:E)),提成标准!C:C)))</f>
        <v>快递大货</v>
      </c>
      <c r="D3495" s="9">
        <f t="shared" si="169"/>
        <v>49</v>
      </c>
      <c r="E3495" s="9">
        <f>_xlfn.XLOOKUP(C3495,提成标准!C:C,提成标准!H:H,"")</f>
        <v>0.1</v>
      </c>
      <c r="F3495" s="9">
        <f t="shared" si="170"/>
        <v>4.9</v>
      </c>
      <c r="G3495" s="9">
        <f>_xlfn.XLOOKUP(I3495,过机服务商重量差!A:A,过机服务商重量差!L:L)</f>
        <v>49</v>
      </c>
      <c r="H3495" s="9" t="str">
        <f ca="1">IFERROR(LOOKUP(1,0/((B3495=名单!B:B)*(VALUE(AY3495)&gt;=名单!E:E)*(VALUE(AY3495)&lt;=名单!G:G)*(AA3495="正常走货")),名单!H:H),"否")</f>
        <v>否</v>
      </c>
      <c r="I3495" s="64" t="s">
        <v>10490</v>
      </c>
      <c r="J3495" s="64" t="s">
        <v>10492</v>
      </c>
      <c r="L3495" s="64" t="s">
        <v>17</v>
      </c>
      <c r="N3495" s="64" t="s">
        <v>18</v>
      </c>
      <c r="O3495" s="66"/>
      <c r="P3495" s="66"/>
      <c r="T3495" s="66"/>
      <c r="U3495" s="65" t="s">
        <v>152</v>
      </c>
      <c r="V3495" s="65" t="s">
        <v>14385</v>
      </c>
      <c r="W3495" s="66"/>
      <c r="Y3495" s="66"/>
      <c r="Z3495" s="66"/>
      <c r="AA3495" s="65" t="s">
        <v>14382</v>
      </c>
      <c r="AQ3495" s="64">
        <v>98</v>
      </c>
      <c r="AY3495" s="67" t="s">
        <v>17893</v>
      </c>
    </row>
    <row r="3496" spans="1:51">
      <c r="A3496" s="9" t="str">
        <f t="shared" si="168"/>
        <v>2026-01</v>
      </c>
      <c r="B3496" s="18" t="str">
        <f>_xlfn.XLOOKUP(I3496,过机服务商重量差!A:A,过机服务商重量差!G:G)</f>
        <v>玉麒麟</v>
      </c>
      <c r="C3496" s="9" t="str">
        <f>IF(N3496="FBA","主营产品",IF(N3496="专线","专线",LOOKUP(1,0/((G3496&gt;=提成标准!D:D)*(G3496&lt;提成标准!E:E)),提成标准!C:C)))</f>
        <v>快递小货</v>
      </c>
      <c r="D3496" s="9">
        <f t="shared" si="169"/>
        <v>1</v>
      </c>
      <c r="E3496" s="9">
        <f>_xlfn.XLOOKUP(C3496,提成标准!C:C,提成标准!H:H,"")</f>
        <v>2</v>
      </c>
      <c r="F3496" s="9">
        <f t="shared" si="170"/>
        <v>2</v>
      </c>
      <c r="G3496" s="9">
        <f>_xlfn.XLOOKUP(I3496,过机服务商重量差!A:A,过机服务商重量差!L:L)</f>
        <v>3.5</v>
      </c>
      <c r="H3496" s="9" t="str">
        <f ca="1">IFERROR(LOOKUP(1,0/((B3496=名单!B:B)*(VALUE(AY3496)&gt;=名单!E:E)*(VALUE(AY3496)&lt;=名单!G:G)*(AA3496="正常走货")),名单!H:H),"否")</f>
        <v>否</v>
      </c>
      <c r="I3496" s="64" t="s">
        <v>10493</v>
      </c>
      <c r="J3496" s="64" t="s">
        <v>10495</v>
      </c>
      <c r="L3496" s="65" t="s">
        <v>17</v>
      </c>
      <c r="N3496" s="64" t="s">
        <v>18</v>
      </c>
      <c r="O3496" s="66"/>
      <c r="P3496" s="66"/>
      <c r="T3496" s="66"/>
      <c r="U3496" s="65" t="s">
        <v>199</v>
      </c>
      <c r="V3496" s="65" t="s">
        <v>14442</v>
      </c>
      <c r="W3496" s="66"/>
      <c r="Y3496" s="66"/>
      <c r="Z3496" s="66"/>
      <c r="AA3496" s="65" t="s">
        <v>14382</v>
      </c>
      <c r="AQ3496" s="64">
        <v>79.6</v>
      </c>
      <c r="AY3496" s="67" t="s">
        <v>17894</v>
      </c>
    </row>
    <row r="3497" spans="1:51">
      <c r="A3497" s="9" t="str">
        <f t="shared" si="168"/>
        <v>2026-01</v>
      </c>
      <c r="B3497" s="9" t="str">
        <f>_xlfn.XLOOKUP(I3497,过机服务商重量差!A:A,过机服务商重量差!G:G)</f>
        <v>小旋风</v>
      </c>
      <c r="C3497" s="9" t="str">
        <f>IF(N3497="FBA","主营产品",IF(N3497="专线","专线",LOOKUP(1,0/((G3497&gt;=提成标准!D:D)*(G3497&lt;提成标准!E:E)),提成标准!C:C)))</f>
        <v>快递大货</v>
      </c>
      <c r="D3497" s="9">
        <f t="shared" si="169"/>
        <v>31</v>
      </c>
      <c r="E3497" s="9">
        <f>_xlfn.XLOOKUP(C3497,提成标准!C:C,提成标准!H:H,"")</f>
        <v>0.1</v>
      </c>
      <c r="F3497" s="9">
        <f t="shared" si="170"/>
        <v>3.1</v>
      </c>
      <c r="G3497" s="9">
        <f>_xlfn.XLOOKUP(I3497,过机服务商重量差!A:A,过机服务商重量差!L:L)</f>
        <v>31</v>
      </c>
      <c r="H3497" s="9" t="str">
        <f ca="1">IFERROR(LOOKUP(1,0/((B3497=名单!B:B)*(VALUE(AY3497)&gt;=名单!E:E)*(VALUE(AY3497)&lt;=名单!G:G)*(AA3497="正常走货")),名单!H:H),"否")</f>
        <v>否</v>
      </c>
      <c r="I3497" s="64" t="s">
        <v>10496</v>
      </c>
      <c r="J3497" s="64" t="s">
        <v>10498</v>
      </c>
      <c r="L3497" s="65" t="s">
        <v>453</v>
      </c>
      <c r="N3497" s="64" t="s">
        <v>18</v>
      </c>
      <c r="O3497" s="66"/>
      <c r="P3497" s="66"/>
      <c r="T3497" s="66"/>
      <c r="U3497" s="65" t="s">
        <v>227</v>
      </c>
      <c r="V3497" s="65" t="s">
        <v>14413</v>
      </c>
      <c r="W3497" s="66"/>
      <c r="Y3497" s="66"/>
      <c r="Z3497" s="66"/>
      <c r="AA3497" s="65" t="s">
        <v>14382</v>
      </c>
      <c r="AQ3497" s="64">
        <v>6.19999999999999</v>
      </c>
      <c r="AY3497" s="67" t="s">
        <v>17895</v>
      </c>
    </row>
    <row r="3498" spans="1:51">
      <c r="A3498" s="9" t="str">
        <f t="shared" si="168"/>
        <v>2026-01</v>
      </c>
      <c r="B3498" s="9" t="str">
        <f>_xlfn.XLOOKUP(I3498,过机服务商重量差!A:A,过机服务商重量差!G:G)</f>
        <v>玉麒麟</v>
      </c>
      <c r="C3498" s="9" t="str">
        <f>IF(N3498="FBA","主营产品",IF(N3498="专线","专线",LOOKUP(1,0/((G3498&gt;=提成标准!D:D)*(G3498&lt;提成标准!E:E)),提成标准!C:C)))</f>
        <v>快递小货</v>
      </c>
      <c r="D3498" s="9">
        <f t="shared" si="169"/>
        <v>1</v>
      </c>
      <c r="E3498" s="9">
        <f>_xlfn.XLOOKUP(C3498,提成标准!C:C,提成标准!H:H,"")</f>
        <v>2</v>
      </c>
      <c r="F3498" s="9">
        <f t="shared" si="170"/>
        <v>2</v>
      </c>
      <c r="G3498" s="9">
        <f>_xlfn.XLOOKUP(I3498,过机服务商重量差!A:A,过机服务商重量差!L:L)</f>
        <v>1</v>
      </c>
      <c r="H3498" s="9" t="str">
        <f ca="1">IFERROR(LOOKUP(1,0/((B3498=名单!B:B)*(VALUE(AY3498)&gt;=名单!E:E)*(VALUE(AY3498)&lt;=名单!G:G)*(AA3498="正常走货")),名单!H:H),"否")</f>
        <v>否</v>
      </c>
      <c r="I3498" s="64" t="s">
        <v>10499</v>
      </c>
      <c r="J3498" s="64" t="s">
        <v>10501</v>
      </c>
      <c r="L3498" s="65" t="s">
        <v>17</v>
      </c>
      <c r="N3498" s="64" t="s">
        <v>18</v>
      </c>
      <c r="O3498" s="66"/>
      <c r="P3498" s="66"/>
      <c r="T3498" s="66"/>
      <c r="U3498" s="65" t="s">
        <v>152</v>
      </c>
      <c r="V3498" s="65" t="s">
        <v>14385</v>
      </c>
      <c r="W3498" s="66"/>
      <c r="Y3498" s="66"/>
      <c r="Z3498" s="66"/>
      <c r="AA3498" s="65" t="s">
        <v>14382</v>
      </c>
      <c r="AQ3498" s="64">
        <v>18.21</v>
      </c>
      <c r="AY3498" s="67" t="s">
        <v>17896</v>
      </c>
    </row>
    <row r="3499" spans="1:51">
      <c r="A3499" s="9" t="str">
        <f t="shared" si="168"/>
        <v>2026-01</v>
      </c>
      <c r="B3499" s="9" t="str">
        <f>_xlfn.XLOOKUP(I3499,过机服务商重量差!A:A,过机服务商重量差!G:G)</f>
        <v>玉麒麟</v>
      </c>
      <c r="C3499" s="9" t="str">
        <f>IF(N3499="FBA","主营产品",IF(N3499="专线","专线",LOOKUP(1,0/((G3499&gt;=提成标准!D:D)*(G3499&lt;提成标准!E:E)),提成标准!C:C)))</f>
        <v>快递大货</v>
      </c>
      <c r="D3499" s="9">
        <f t="shared" si="169"/>
        <v>28</v>
      </c>
      <c r="E3499" s="9">
        <f>_xlfn.XLOOKUP(C3499,提成标准!C:C,提成标准!H:H,"")</f>
        <v>0.1</v>
      </c>
      <c r="F3499" s="9">
        <f t="shared" si="170"/>
        <v>2.8</v>
      </c>
      <c r="G3499" s="9">
        <f>_xlfn.XLOOKUP(I3499,过机服务商重量差!A:A,过机服务商重量差!L:L)</f>
        <v>28</v>
      </c>
      <c r="H3499" s="9" t="str">
        <f ca="1">IFERROR(LOOKUP(1,0/((B3499=名单!B:B)*(VALUE(AY3499)&gt;=名单!E:E)*(VALUE(AY3499)&lt;=名单!G:G)*(AA3499="正常走货")),名单!H:H),"否")</f>
        <v>否</v>
      </c>
      <c r="I3499" s="64" t="s">
        <v>10502</v>
      </c>
      <c r="J3499" s="64" t="s">
        <v>10504</v>
      </c>
      <c r="L3499" s="65" t="s">
        <v>17</v>
      </c>
      <c r="N3499" s="64" t="s">
        <v>18</v>
      </c>
      <c r="O3499" s="66"/>
      <c r="P3499" s="66"/>
      <c r="T3499" s="66"/>
      <c r="U3499" s="65" t="s">
        <v>145</v>
      </c>
      <c r="V3499" s="65" t="s">
        <v>14410</v>
      </c>
      <c r="W3499" s="66"/>
      <c r="Y3499" s="66"/>
      <c r="Z3499" s="66"/>
      <c r="AA3499" s="65" t="s">
        <v>14382</v>
      </c>
      <c r="AQ3499" s="64">
        <v>364.86</v>
      </c>
      <c r="AY3499" s="67" t="s">
        <v>17897</v>
      </c>
    </row>
    <row r="3500" spans="1:51">
      <c r="A3500" s="9" t="str">
        <f t="shared" si="168"/>
        <v>2026-01</v>
      </c>
      <c r="B3500" s="9" t="str">
        <f>_xlfn.XLOOKUP(I3500,过机服务商重量差!A:A,过机服务商重量差!G:G)</f>
        <v>无崖子</v>
      </c>
      <c r="C3500" s="9" t="str">
        <f>IF(N3500="FBA","主营产品",IF(N3500="专线","专线",LOOKUP(1,0/((G3500&gt;=提成标准!D:D)*(G3500&lt;提成标准!E:E)),提成标准!C:C)))</f>
        <v>快递小货</v>
      </c>
      <c r="D3500" s="9">
        <f t="shared" si="169"/>
        <v>1</v>
      </c>
      <c r="E3500" s="9">
        <f>_xlfn.XLOOKUP(C3500,提成标准!C:C,提成标准!H:H,"")</f>
        <v>2</v>
      </c>
      <c r="F3500" s="9">
        <f t="shared" si="170"/>
        <v>2</v>
      </c>
      <c r="G3500" s="9">
        <f>_xlfn.XLOOKUP(I3500,过机服务商重量差!A:A,过机服务商重量差!L:L)</f>
        <v>0.5</v>
      </c>
      <c r="H3500" s="9" t="str">
        <f ca="1">IFERROR(LOOKUP(1,0/((B3500=名单!B:B)*(VALUE(AY3500)&gt;=名单!E:E)*(VALUE(AY3500)&lt;=名单!G:G)*(AA3500="正常走货")),名单!H:H),"否")</f>
        <v>是</v>
      </c>
      <c r="I3500" s="64" t="s">
        <v>10505</v>
      </c>
      <c r="J3500" s="64" t="s">
        <v>10507</v>
      </c>
      <c r="L3500" s="65" t="s">
        <v>198</v>
      </c>
      <c r="N3500" s="64" t="s">
        <v>18</v>
      </c>
      <c r="O3500" s="66"/>
      <c r="P3500" s="66"/>
      <c r="T3500" s="66"/>
      <c r="U3500" s="65" t="s">
        <v>191</v>
      </c>
      <c r="V3500" s="65" t="s">
        <v>14413</v>
      </c>
      <c r="W3500" s="66"/>
      <c r="Y3500" s="66"/>
      <c r="Z3500" s="66"/>
      <c r="AA3500" s="65" t="s">
        <v>14382</v>
      </c>
      <c r="AQ3500" s="64">
        <v>0.740000000000009</v>
      </c>
      <c r="AY3500" s="67" t="s">
        <v>17898</v>
      </c>
    </row>
    <row r="3501" spans="1:51">
      <c r="A3501" s="9" t="str">
        <f t="shared" si="168"/>
        <v>2026-01</v>
      </c>
      <c r="B3501" s="9" t="str">
        <f>_xlfn.XLOOKUP(I3501,过机服务商重量差!A:A,过机服务商重量差!G:G)</f>
        <v>玉麒麟</v>
      </c>
      <c r="C3501" s="9" t="str">
        <f>IF(N3501="FBA","主营产品",IF(N3501="专线","专线",LOOKUP(1,0/((G3501&gt;=提成标准!D:D)*(G3501&lt;提成标准!E:E)),提成标准!C:C)))</f>
        <v>快递小货</v>
      </c>
      <c r="D3501" s="9">
        <f t="shared" si="169"/>
        <v>1</v>
      </c>
      <c r="E3501" s="9">
        <f>_xlfn.XLOOKUP(C3501,提成标准!C:C,提成标准!H:H,"")</f>
        <v>2</v>
      </c>
      <c r="F3501" s="9">
        <f t="shared" si="170"/>
        <v>2</v>
      </c>
      <c r="G3501" s="9">
        <f>_xlfn.XLOOKUP(I3501,过机服务商重量差!A:A,过机服务商重量差!L:L)</f>
        <v>0.5</v>
      </c>
      <c r="H3501" s="9" t="str">
        <f ca="1">IFERROR(LOOKUP(1,0/((B3501=名单!B:B)*(VALUE(AY3501)&gt;=名单!E:E)*(VALUE(AY3501)&lt;=名单!G:G)*(AA3501="正常走货")),名单!H:H),"否")</f>
        <v>否</v>
      </c>
      <c r="I3501" s="64" t="s">
        <v>10508</v>
      </c>
      <c r="J3501" s="64" t="s">
        <v>10510</v>
      </c>
      <c r="L3501" s="65" t="s">
        <v>17</v>
      </c>
      <c r="N3501" s="64" t="s">
        <v>18</v>
      </c>
      <c r="O3501" s="66"/>
      <c r="P3501" s="66"/>
      <c r="T3501" s="66"/>
      <c r="U3501" s="65" t="s">
        <v>1593</v>
      </c>
      <c r="V3501" s="65" t="s">
        <v>14410</v>
      </c>
      <c r="W3501" s="66"/>
      <c r="Y3501" s="66"/>
      <c r="Z3501" s="66"/>
      <c r="AA3501" s="65" t="s">
        <v>14382</v>
      </c>
      <c r="AQ3501" s="64">
        <v>100.5</v>
      </c>
      <c r="AY3501" s="67" t="s">
        <v>17899</v>
      </c>
    </row>
    <row r="3502" spans="1:51">
      <c r="A3502" s="9" t="str">
        <f t="shared" si="168"/>
        <v>2026-01</v>
      </c>
      <c r="B3502" s="9" t="str">
        <f>_xlfn.XLOOKUP(I3502,过机服务商重量差!A:A,过机服务商重量差!G:G)</f>
        <v>帅时莹</v>
      </c>
      <c r="C3502" s="9" t="str">
        <f>IF(N3502="FBA","主营产品",IF(N3502="专线","专线",LOOKUP(1,0/((G3502&gt;=提成标准!D:D)*(G3502&lt;提成标准!E:E)),提成标准!C:C)))</f>
        <v>快递小货</v>
      </c>
      <c r="D3502" s="9">
        <f t="shared" si="169"/>
        <v>1</v>
      </c>
      <c r="E3502" s="9">
        <f>_xlfn.XLOOKUP(C3502,提成标准!C:C,提成标准!H:H,"")</f>
        <v>2</v>
      </c>
      <c r="F3502" s="9">
        <f t="shared" si="170"/>
        <v>2</v>
      </c>
      <c r="G3502" s="9">
        <f>_xlfn.XLOOKUP(I3502,过机服务商重量差!A:A,过机服务商重量差!L:L)</f>
        <v>1</v>
      </c>
      <c r="H3502" s="9" t="str">
        <f ca="1">IFERROR(LOOKUP(1,0/((B3502=名单!B:B)*(VALUE(AY3502)&gt;=名单!E:E)*(VALUE(AY3502)&lt;=名单!G:G)*(AA3502="正常走货")),名单!H:H),"否")</f>
        <v>否</v>
      </c>
      <c r="I3502" s="64" t="s">
        <v>10511</v>
      </c>
      <c r="J3502" s="64" t="s">
        <v>10513</v>
      </c>
      <c r="L3502" s="65" t="s">
        <v>586</v>
      </c>
      <c r="N3502" s="64" t="s">
        <v>18</v>
      </c>
      <c r="O3502" s="66"/>
      <c r="P3502" s="66"/>
      <c r="T3502" s="66"/>
      <c r="U3502" s="65" t="s">
        <v>562</v>
      </c>
      <c r="V3502" s="65" t="s">
        <v>14413</v>
      </c>
      <c r="W3502" s="66"/>
      <c r="Y3502" s="66"/>
      <c r="Z3502" s="66"/>
      <c r="AA3502" s="65" t="s">
        <v>14382</v>
      </c>
      <c r="AQ3502" s="64">
        <v>60.43</v>
      </c>
      <c r="AY3502" s="67" t="s">
        <v>17900</v>
      </c>
    </row>
    <row r="3503" spans="1:51">
      <c r="A3503" s="9" t="str">
        <f t="shared" si="168"/>
        <v>2026-01</v>
      </c>
      <c r="B3503" s="9" t="str">
        <f>_xlfn.XLOOKUP(I3503,过机服务商重量差!A:A,过机服务商重量差!G:G)</f>
        <v>风清扬</v>
      </c>
      <c r="C3503" s="9" t="str">
        <f>IF(N3503="FBA","主营产品",IF(N3503="专线","专线",LOOKUP(1,0/((G3503&gt;=提成标准!D:D)*(G3503&lt;提成标准!E:E)),提成标准!C:C)))</f>
        <v>快递大货</v>
      </c>
      <c r="D3503" s="9">
        <f t="shared" si="169"/>
        <v>542</v>
      </c>
      <c r="E3503" s="9">
        <f>_xlfn.XLOOKUP(C3503,提成标准!C:C,提成标准!H:H,"")</f>
        <v>0.1</v>
      </c>
      <c r="F3503" s="9">
        <f t="shared" si="170"/>
        <v>54.2</v>
      </c>
      <c r="G3503" s="9">
        <f>_xlfn.XLOOKUP(I3503,过机服务商重量差!A:A,过机服务商重量差!L:L)</f>
        <v>542</v>
      </c>
      <c r="H3503" s="9" t="str">
        <f ca="1">IFERROR(LOOKUP(1,0/((B3503=名单!B:B)*(VALUE(AY3503)&gt;=名单!E:E)*(VALUE(AY3503)&lt;=名单!G:G)*(AA3503="正常走货")),名单!H:H),"否")</f>
        <v>否</v>
      </c>
      <c r="I3503" s="64" t="s">
        <v>10514</v>
      </c>
      <c r="J3503" s="64" t="s">
        <v>10516</v>
      </c>
      <c r="L3503" s="65" t="s">
        <v>231</v>
      </c>
      <c r="N3503" s="64" t="s">
        <v>18</v>
      </c>
      <c r="O3503" s="66"/>
      <c r="P3503" s="66"/>
      <c r="T3503" s="66"/>
      <c r="U3503" s="65" t="s">
        <v>152</v>
      </c>
      <c r="V3503" s="65" t="s">
        <v>14385</v>
      </c>
      <c r="W3503" s="66"/>
      <c r="Y3503" s="66"/>
      <c r="Z3503" s="66"/>
      <c r="AA3503" s="65" t="s">
        <v>14382</v>
      </c>
      <c r="AQ3503" s="64">
        <v>379.4</v>
      </c>
      <c r="AY3503" s="67" t="s">
        <v>17901</v>
      </c>
    </row>
    <row r="3504" spans="1:51">
      <c r="A3504" s="9" t="str">
        <f t="shared" si="168"/>
        <v>2026-01</v>
      </c>
      <c r="B3504" s="9" t="str">
        <f>_xlfn.XLOOKUP(I3504,过机服务商重量差!A:A,过机服务商重量差!G:G)</f>
        <v>玉麒麟</v>
      </c>
      <c r="C3504" s="9" t="str">
        <f>IF(N3504="FBA","主营产品",IF(N3504="专线","专线",LOOKUP(1,0/((G3504&gt;=提成标准!D:D)*(G3504&lt;提成标准!E:E)),提成标准!C:C)))</f>
        <v>快递小货</v>
      </c>
      <c r="D3504" s="9">
        <f t="shared" si="169"/>
        <v>1</v>
      </c>
      <c r="E3504" s="9">
        <f>_xlfn.XLOOKUP(C3504,提成标准!C:C,提成标准!H:H,"")</f>
        <v>2</v>
      </c>
      <c r="F3504" s="9">
        <f t="shared" si="170"/>
        <v>2</v>
      </c>
      <c r="G3504" s="9">
        <f>_xlfn.XLOOKUP(I3504,过机服务商重量差!A:A,过机服务商重量差!L:L)</f>
        <v>1</v>
      </c>
      <c r="H3504" s="9" t="str">
        <f ca="1">IFERROR(LOOKUP(1,0/((B3504=名单!B:B)*(VALUE(AY3504)&gt;=名单!E:E)*(VALUE(AY3504)&lt;=名单!G:G)*(AA3504="正常走货")),名单!H:H),"否")</f>
        <v>否</v>
      </c>
      <c r="I3504" s="64" t="s">
        <v>10517</v>
      </c>
      <c r="J3504" s="64" t="s">
        <v>10519</v>
      </c>
      <c r="L3504" s="65" t="s">
        <v>17</v>
      </c>
      <c r="N3504" s="64" t="s">
        <v>18</v>
      </c>
      <c r="O3504" s="66"/>
      <c r="P3504" s="66"/>
      <c r="T3504" s="66"/>
      <c r="U3504" s="65" t="s">
        <v>152</v>
      </c>
      <c r="V3504" s="65" t="s">
        <v>14385</v>
      </c>
      <c r="W3504" s="66"/>
      <c r="Y3504" s="66"/>
      <c r="Z3504" s="66"/>
      <c r="AA3504" s="65" t="s">
        <v>14382</v>
      </c>
      <c r="AQ3504" s="64">
        <v>72.5</v>
      </c>
      <c r="AY3504" s="67" t="s">
        <v>17902</v>
      </c>
    </row>
    <row r="3505" spans="1:51">
      <c r="A3505" s="9" t="str">
        <f t="shared" si="168"/>
        <v>2026-01</v>
      </c>
      <c r="B3505" s="9" t="str">
        <f>_xlfn.XLOOKUP(I3505,过机服务商重量差!A:A,过机服务商重量差!G:G)</f>
        <v>玉麒麟</v>
      </c>
      <c r="C3505" s="9" t="str">
        <f>IF(N3505="FBA","主营产品",IF(N3505="专线","专线",LOOKUP(1,0/((G3505&gt;=提成标准!D:D)*(G3505&lt;提成标准!E:E)),提成标准!C:C)))</f>
        <v>快递小货</v>
      </c>
      <c r="D3505" s="9">
        <f t="shared" si="169"/>
        <v>1</v>
      </c>
      <c r="E3505" s="9">
        <f>_xlfn.XLOOKUP(C3505,提成标准!C:C,提成标准!H:H,"")</f>
        <v>2</v>
      </c>
      <c r="F3505" s="9">
        <f t="shared" si="170"/>
        <v>2</v>
      </c>
      <c r="G3505" s="9">
        <f>_xlfn.XLOOKUP(I3505,过机服务商重量差!A:A,过机服务商重量差!L:L)</f>
        <v>2.5</v>
      </c>
      <c r="H3505" s="9" t="str">
        <f ca="1">IFERROR(LOOKUP(1,0/((B3505=名单!B:B)*(VALUE(AY3505)&gt;=名单!E:E)*(VALUE(AY3505)&lt;=名单!G:G)*(AA3505="正常走货")),名单!H:H),"否")</f>
        <v>否</v>
      </c>
      <c r="I3505" s="64" t="s">
        <v>10520</v>
      </c>
      <c r="J3505" s="64" t="s">
        <v>10522</v>
      </c>
      <c r="L3505" s="65" t="s">
        <v>17</v>
      </c>
      <c r="N3505" s="64" t="s">
        <v>18</v>
      </c>
      <c r="O3505" s="66"/>
      <c r="P3505" s="66"/>
      <c r="T3505" s="66"/>
      <c r="U3505" s="65" t="s">
        <v>152</v>
      </c>
      <c r="V3505" s="65" t="s">
        <v>14385</v>
      </c>
      <c r="W3505" s="66"/>
      <c r="Y3505" s="66"/>
      <c r="Z3505" s="66"/>
      <c r="AA3505" s="65" t="s">
        <v>14382</v>
      </c>
      <c r="AQ3505" s="64">
        <v>39.67</v>
      </c>
      <c r="AY3505" s="67" t="s">
        <v>17903</v>
      </c>
    </row>
    <row r="3506" spans="1:51">
      <c r="A3506" s="9" t="str">
        <f t="shared" si="168"/>
        <v>2026-01</v>
      </c>
      <c r="B3506" s="9" t="str">
        <f>_xlfn.XLOOKUP(I3506,过机服务商重量差!A:A,过机服务商重量差!G:G)</f>
        <v>玉麒麟</v>
      </c>
      <c r="C3506" s="9" t="str">
        <f>IF(N3506="FBA","主营产品",IF(N3506="专线","专线",LOOKUP(1,0/((G3506&gt;=提成标准!D:D)*(G3506&lt;提成标准!E:E)),提成标准!C:C)))</f>
        <v>快递大货</v>
      </c>
      <c r="D3506" s="9">
        <f t="shared" si="169"/>
        <v>27</v>
      </c>
      <c r="E3506" s="9">
        <f>_xlfn.XLOOKUP(C3506,提成标准!C:C,提成标准!H:H,"")</f>
        <v>0.1</v>
      </c>
      <c r="F3506" s="9">
        <f t="shared" si="170"/>
        <v>2.7</v>
      </c>
      <c r="G3506" s="9">
        <f>_xlfn.XLOOKUP(I3506,过机服务商重量差!A:A,过机服务商重量差!L:L)</f>
        <v>27</v>
      </c>
      <c r="H3506" s="9" t="str">
        <f ca="1">IFERROR(LOOKUP(1,0/((B3506=名单!B:B)*(VALUE(AY3506)&gt;=名单!E:E)*(VALUE(AY3506)&lt;=名单!G:G)*(AA3506="正常走货")),名单!H:H),"否")</f>
        <v>否</v>
      </c>
      <c r="I3506" s="64" t="s">
        <v>10523</v>
      </c>
      <c r="J3506" s="64" t="s">
        <v>10525</v>
      </c>
      <c r="L3506" s="65" t="s">
        <v>24</v>
      </c>
      <c r="N3506" s="64" t="s">
        <v>18</v>
      </c>
      <c r="O3506" s="66"/>
      <c r="P3506" s="66"/>
      <c r="T3506" s="66"/>
      <c r="U3506" s="65" t="s">
        <v>120</v>
      </c>
      <c r="V3506" s="65" t="s">
        <v>14385</v>
      </c>
      <c r="W3506" s="66"/>
      <c r="Y3506" s="66"/>
      <c r="Z3506" s="66"/>
      <c r="AA3506" s="65" t="s">
        <v>14382</v>
      </c>
      <c r="AQ3506" s="64">
        <v>135</v>
      </c>
      <c r="AY3506" s="67" t="s">
        <v>17904</v>
      </c>
    </row>
    <row r="3507" spans="1:51">
      <c r="A3507" s="9" t="str">
        <f t="shared" si="168"/>
        <v>2026-01</v>
      </c>
      <c r="B3507" s="18" t="str">
        <f>_xlfn.XLOOKUP(I3507,过机服务商重量差!A:A,过机服务商重量差!G:G)</f>
        <v>玉麒麟</v>
      </c>
      <c r="C3507" s="9" t="str">
        <f>IF(N3507="FBA","主营产品",IF(N3507="专线","专线",LOOKUP(1,0/((G3507&gt;=提成标准!D:D)*(G3507&lt;提成标准!E:E)),提成标准!C:C)))</f>
        <v>快递小货</v>
      </c>
      <c r="D3507" s="9">
        <f t="shared" si="169"/>
        <v>1</v>
      </c>
      <c r="E3507" s="9">
        <f>_xlfn.XLOOKUP(C3507,提成标准!C:C,提成标准!H:H,"")</f>
        <v>2</v>
      </c>
      <c r="F3507" s="9">
        <f t="shared" si="170"/>
        <v>2</v>
      </c>
      <c r="G3507" s="9">
        <f>_xlfn.XLOOKUP(I3507,过机服务商重量差!A:A,过机服务商重量差!L:L)</f>
        <v>8.5</v>
      </c>
      <c r="H3507" s="9" t="str">
        <f ca="1">IFERROR(LOOKUP(1,0/((B3507=名单!B:B)*(VALUE(AY3507)&gt;=名单!E:E)*(VALUE(AY3507)&lt;=名单!G:G)*(AA3507="正常走货")),名单!H:H),"否")</f>
        <v>否</v>
      </c>
      <c r="I3507" s="64" t="s">
        <v>10526</v>
      </c>
      <c r="J3507" s="64" t="s">
        <v>10528</v>
      </c>
      <c r="L3507" s="65" t="s">
        <v>17</v>
      </c>
      <c r="N3507" s="64" t="s">
        <v>18</v>
      </c>
      <c r="O3507" s="66"/>
      <c r="P3507" s="66"/>
      <c r="T3507" s="66"/>
      <c r="U3507" s="65" t="s">
        <v>1006</v>
      </c>
      <c r="V3507" s="65" t="s">
        <v>14385</v>
      </c>
      <c r="W3507" s="66"/>
      <c r="Y3507" s="66"/>
      <c r="Z3507" s="66"/>
      <c r="AA3507" s="65" t="s">
        <v>14382</v>
      </c>
      <c r="AQ3507" s="64">
        <v>70</v>
      </c>
      <c r="AY3507" s="67" t="s">
        <v>17905</v>
      </c>
    </row>
    <row r="3508" spans="1:51">
      <c r="A3508" s="9" t="str">
        <f t="shared" si="168"/>
        <v>2026-01</v>
      </c>
      <c r="B3508" s="9" t="str">
        <f>_xlfn.XLOOKUP(I3508,过机服务商重量差!A:A,过机服务商重量差!G:G)</f>
        <v>小旋风</v>
      </c>
      <c r="C3508" s="9" t="str">
        <f>IF(N3508="FBA","主营产品",IF(N3508="专线","专线",LOOKUP(1,0/((G3508&gt;=提成标准!D:D)*(G3508&lt;提成标准!E:E)),提成标准!C:C)))</f>
        <v>快递小货</v>
      </c>
      <c r="D3508" s="9">
        <f t="shared" si="169"/>
        <v>1</v>
      </c>
      <c r="E3508" s="9">
        <f>_xlfn.XLOOKUP(C3508,提成标准!C:C,提成标准!H:H,"")</f>
        <v>2</v>
      </c>
      <c r="F3508" s="9">
        <f t="shared" si="170"/>
        <v>2</v>
      </c>
      <c r="G3508" s="9">
        <f>_xlfn.XLOOKUP(I3508,过机服务商重量差!A:A,过机服务商重量差!L:L)</f>
        <v>4.5</v>
      </c>
      <c r="H3508" s="9" t="str">
        <f ca="1">IFERROR(LOOKUP(1,0/((B3508=名单!B:B)*(VALUE(AY3508)&gt;=名单!E:E)*(VALUE(AY3508)&lt;=名单!G:G)*(AA3508="正常走货")),名单!H:H),"否")</f>
        <v>否</v>
      </c>
      <c r="I3508" s="64" t="s">
        <v>10529</v>
      </c>
      <c r="J3508" s="64" t="s">
        <v>10531</v>
      </c>
      <c r="L3508" s="65" t="s">
        <v>310</v>
      </c>
      <c r="N3508" s="64" t="s">
        <v>18</v>
      </c>
      <c r="O3508" s="66"/>
      <c r="P3508" s="66"/>
      <c r="T3508" s="66"/>
      <c r="U3508" s="65" t="s">
        <v>90</v>
      </c>
      <c r="V3508" s="65" t="s">
        <v>14410</v>
      </c>
      <c r="W3508" s="66"/>
      <c r="Y3508" s="66"/>
      <c r="Z3508" s="66"/>
      <c r="AA3508" s="65" t="s">
        <v>14382</v>
      </c>
      <c r="AQ3508" s="64">
        <v>81</v>
      </c>
      <c r="AY3508" s="67" t="s">
        <v>17906</v>
      </c>
    </row>
    <row r="3509" spans="1:51">
      <c r="A3509" s="9" t="str">
        <f t="shared" si="168"/>
        <v>2026-01</v>
      </c>
      <c r="B3509" s="9" t="str">
        <f>_xlfn.XLOOKUP(I3509,过机服务商重量差!A:A,过机服务商重量差!G:G)</f>
        <v>玉麒麟</v>
      </c>
      <c r="C3509" s="9" t="str">
        <f>IF(N3509="FBA","主营产品",IF(N3509="专线","专线",LOOKUP(1,0/((G3509&gt;=提成标准!D:D)*(G3509&lt;提成标准!E:E)),提成标准!C:C)))</f>
        <v>快递大货</v>
      </c>
      <c r="D3509" s="9">
        <f t="shared" si="169"/>
        <v>25</v>
      </c>
      <c r="E3509" s="9">
        <f>_xlfn.XLOOKUP(C3509,提成标准!C:C,提成标准!H:H,"")</f>
        <v>0.1</v>
      </c>
      <c r="F3509" s="9">
        <f t="shared" si="170"/>
        <v>2.5</v>
      </c>
      <c r="G3509" s="9">
        <f>_xlfn.XLOOKUP(I3509,过机服务商重量差!A:A,过机服务商重量差!L:L)</f>
        <v>25</v>
      </c>
      <c r="H3509" s="9" t="str">
        <f ca="1">IFERROR(LOOKUP(1,0/((B3509=名单!B:B)*(VALUE(AY3509)&gt;=名单!E:E)*(VALUE(AY3509)&lt;=名单!G:G)*(AA3509="正常走货")),名单!H:H),"否")</f>
        <v>否</v>
      </c>
      <c r="I3509" s="64" t="s">
        <v>10532</v>
      </c>
      <c r="J3509" s="64" t="s">
        <v>10534</v>
      </c>
      <c r="L3509" s="64" t="s">
        <v>17</v>
      </c>
      <c r="N3509" s="64" t="s">
        <v>18</v>
      </c>
      <c r="O3509" s="66"/>
      <c r="P3509" s="66"/>
      <c r="T3509" s="66"/>
      <c r="U3509" s="65" t="s">
        <v>558</v>
      </c>
      <c r="V3509" s="65" t="s">
        <v>14413</v>
      </c>
      <c r="W3509" s="66"/>
      <c r="Y3509" s="66"/>
      <c r="Z3509" s="66"/>
      <c r="AA3509" s="65" t="s">
        <v>14382</v>
      </c>
      <c r="AQ3509" s="64">
        <v>141.97</v>
      </c>
      <c r="AY3509" s="67" t="s">
        <v>17907</v>
      </c>
    </row>
    <row r="3510" spans="1:51">
      <c r="A3510" s="9" t="str">
        <f t="shared" si="168"/>
        <v>2026-01</v>
      </c>
      <c r="B3510" s="9" t="str">
        <f>_xlfn.XLOOKUP(I3510,过机服务商重量差!A:A,过机服务商重量差!G:G)</f>
        <v>玉麒麟</v>
      </c>
      <c r="C3510" s="9" t="str">
        <f>IF(N3510="FBA","主营产品",IF(N3510="专线","专线",LOOKUP(1,0/((G3510&gt;=提成标准!D:D)*(G3510&lt;提成标准!E:E)),提成标准!C:C)))</f>
        <v>快递大货</v>
      </c>
      <c r="D3510" s="9">
        <f t="shared" si="169"/>
        <v>25</v>
      </c>
      <c r="E3510" s="9">
        <f>_xlfn.XLOOKUP(C3510,提成标准!C:C,提成标准!H:H,"")</f>
        <v>0.1</v>
      </c>
      <c r="F3510" s="9">
        <f t="shared" si="170"/>
        <v>2.5</v>
      </c>
      <c r="G3510" s="9">
        <f>_xlfn.XLOOKUP(I3510,过机服务商重量差!A:A,过机服务商重量差!L:L)</f>
        <v>25</v>
      </c>
      <c r="H3510" s="9" t="str">
        <f ca="1">IFERROR(LOOKUP(1,0/((B3510=名单!B:B)*(VALUE(AY3510)&gt;=名单!E:E)*(VALUE(AY3510)&lt;=名单!G:G)*(AA3510="正常走货")),名单!H:H),"否")</f>
        <v>否</v>
      </c>
      <c r="I3510" s="64" t="s">
        <v>10535</v>
      </c>
      <c r="J3510" s="64" t="s">
        <v>10537</v>
      </c>
      <c r="L3510" s="65" t="s">
        <v>17</v>
      </c>
      <c r="N3510" s="64" t="s">
        <v>18</v>
      </c>
      <c r="O3510" s="66"/>
      <c r="P3510" s="66"/>
      <c r="T3510" s="66"/>
      <c r="U3510" s="65" t="s">
        <v>191</v>
      </c>
      <c r="V3510" s="65" t="s">
        <v>14413</v>
      </c>
      <c r="W3510" s="66"/>
      <c r="Y3510" s="66"/>
      <c r="Z3510" s="66"/>
      <c r="AA3510" s="65" t="s">
        <v>14382</v>
      </c>
      <c r="AQ3510" s="64">
        <v>433</v>
      </c>
      <c r="AY3510" s="67" t="s">
        <v>17908</v>
      </c>
    </row>
    <row r="3511" spans="1:51">
      <c r="A3511" s="9" t="str">
        <f t="shared" si="168"/>
        <v>2026-01</v>
      </c>
      <c r="B3511" s="9" t="str">
        <f>_xlfn.XLOOKUP(I3511,过机服务商重量差!A:A,过机服务商重量差!G:G)</f>
        <v>风清扬</v>
      </c>
      <c r="C3511" s="9" t="str">
        <f>IF(N3511="FBA","主营产品",IF(N3511="专线","专线",LOOKUP(1,0/((G3511&gt;=提成标准!D:D)*(G3511&lt;提成标准!E:E)),提成标准!C:C)))</f>
        <v>快递大货</v>
      </c>
      <c r="D3511" s="9">
        <f t="shared" si="169"/>
        <v>176</v>
      </c>
      <c r="E3511" s="9">
        <f>_xlfn.XLOOKUP(C3511,提成标准!C:C,提成标准!H:H,"")</f>
        <v>0.1</v>
      </c>
      <c r="F3511" s="9">
        <f t="shared" si="170"/>
        <v>17.6</v>
      </c>
      <c r="G3511" s="9">
        <f>_xlfn.XLOOKUP(I3511,过机服务商重量差!A:A,过机服务商重量差!L:L)</f>
        <v>176</v>
      </c>
      <c r="H3511" s="9" t="str">
        <f ca="1">IFERROR(LOOKUP(1,0/((B3511=名单!B:B)*(VALUE(AY3511)&gt;=名单!E:E)*(VALUE(AY3511)&lt;=名单!G:G)*(AA3511="正常走货")),名单!H:H),"否")</f>
        <v>否</v>
      </c>
      <c r="I3511" s="64" t="s">
        <v>10538</v>
      </c>
      <c r="J3511" s="64" t="s">
        <v>50</v>
      </c>
      <c r="L3511" s="64" t="s">
        <v>51</v>
      </c>
      <c r="N3511" s="64" t="s">
        <v>18</v>
      </c>
      <c r="O3511" s="66"/>
      <c r="P3511" s="66"/>
      <c r="T3511" s="66"/>
      <c r="U3511" s="65" t="s">
        <v>471</v>
      </c>
      <c r="V3511" s="65" t="s">
        <v>14389</v>
      </c>
      <c r="W3511" s="66"/>
      <c r="Y3511" s="66"/>
      <c r="Z3511" s="66"/>
      <c r="AA3511" s="65" t="s">
        <v>14382</v>
      </c>
      <c r="AQ3511" s="64">
        <v>422.4</v>
      </c>
      <c r="AY3511" s="67" t="s">
        <v>17909</v>
      </c>
    </row>
    <row r="3512" spans="1:51">
      <c r="A3512" s="9" t="str">
        <f t="shared" si="168"/>
        <v>2026-01</v>
      </c>
      <c r="B3512" s="9" t="str">
        <f>_xlfn.XLOOKUP(I3512,过机服务商重量差!A:A,过机服务商重量差!G:G)</f>
        <v>无崖子</v>
      </c>
      <c r="C3512" s="9" t="str">
        <f>IF(N3512="FBA","主营产品",IF(N3512="专线","专线",LOOKUP(1,0/((G3512&gt;=提成标准!D:D)*(G3512&lt;提成标准!E:E)),提成标准!C:C)))</f>
        <v>快递大货</v>
      </c>
      <c r="D3512" s="9">
        <f t="shared" si="169"/>
        <v>27</v>
      </c>
      <c r="E3512" s="9">
        <f>_xlfn.XLOOKUP(C3512,提成标准!C:C,提成标准!H:H,"")</f>
        <v>0.1</v>
      </c>
      <c r="F3512" s="9">
        <f t="shared" si="170"/>
        <v>2.7</v>
      </c>
      <c r="G3512" s="9">
        <f>_xlfn.XLOOKUP(I3512,过机服务商重量差!A:A,过机服务商重量差!L:L)</f>
        <v>27</v>
      </c>
      <c r="H3512" s="9" t="str">
        <f ca="1">IFERROR(LOOKUP(1,0/((B3512=名单!B:B)*(VALUE(AY3512)&gt;=名单!E:E)*(VALUE(AY3512)&lt;=名单!G:G)*(AA3512="正常走货")),名单!H:H),"否")</f>
        <v>是</v>
      </c>
      <c r="I3512" s="64" t="s">
        <v>10540</v>
      </c>
      <c r="J3512" s="64" t="s">
        <v>10542</v>
      </c>
      <c r="L3512" s="64" t="s">
        <v>590</v>
      </c>
      <c r="N3512" s="64" t="s">
        <v>18</v>
      </c>
      <c r="O3512" s="66"/>
      <c r="P3512" s="66"/>
      <c r="T3512" s="66"/>
      <c r="U3512" s="65" t="s">
        <v>20</v>
      </c>
      <c r="V3512" s="65" t="s">
        <v>14381</v>
      </c>
      <c r="W3512" s="66"/>
      <c r="Y3512" s="66"/>
      <c r="Z3512" s="66"/>
      <c r="AA3512" s="65" t="s">
        <v>14382</v>
      </c>
      <c r="AQ3512" s="64">
        <v>310.5</v>
      </c>
      <c r="AY3512" s="67" t="s">
        <v>17910</v>
      </c>
    </row>
    <row r="3513" spans="1:51">
      <c r="A3513" s="9" t="str">
        <f t="shared" si="168"/>
        <v>2026-01</v>
      </c>
      <c r="B3513" s="18" t="str">
        <f>_xlfn.XLOOKUP(I3513,过机服务商重量差!A:A,过机服务商重量差!G:G)</f>
        <v>玉麒麟</v>
      </c>
      <c r="C3513" s="9" t="str">
        <f>IF(N3513="FBA","主营产品",IF(N3513="专线","专线",LOOKUP(1,0/((G3513&gt;=提成标准!D:D)*(G3513&lt;提成标准!E:E)),提成标准!C:C)))</f>
        <v>快递小货</v>
      </c>
      <c r="D3513" s="9">
        <f t="shared" si="169"/>
        <v>1</v>
      </c>
      <c r="E3513" s="9">
        <f>_xlfn.XLOOKUP(C3513,提成标准!C:C,提成标准!H:H,"")</f>
        <v>2</v>
      </c>
      <c r="F3513" s="9">
        <f t="shared" si="170"/>
        <v>2</v>
      </c>
      <c r="G3513" s="9">
        <f>_xlfn.XLOOKUP(I3513,过机服务商重量差!A:A,过机服务商重量差!L:L)</f>
        <v>3.5</v>
      </c>
      <c r="H3513" s="9" t="str">
        <f ca="1">IFERROR(LOOKUP(1,0/((B3513=名单!B:B)*(VALUE(AY3513)&gt;=名单!E:E)*(VALUE(AY3513)&lt;=名单!G:G)*(AA3513="正常走货")),名单!H:H),"否")</f>
        <v>否</v>
      </c>
      <c r="I3513" s="64" t="s">
        <v>10543</v>
      </c>
      <c r="J3513" s="64" t="s">
        <v>10545</v>
      </c>
      <c r="L3513" s="65" t="s">
        <v>17</v>
      </c>
      <c r="N3513" s="64" t="s">
        <v>18</v>
      </c>
      <c r="O3513" s="66"/>
      <c r="P3513" s="66"/>
      <c r="T3513" s="66"/>
      <c r="U3513" s="65" t="s">
        <v>199</v>
      </c>
      <c r="V3513" s="65" t="s">
        <v>14442</v>
      </c>
      <c r="W3513" s="66"/>
      <c r="Y3513" s="66"/>
      <c r="Z3513" s="66"/>
      <c r="AA3513" s="65" t="s">
        <v>14382</v>
      </c>
      <c r="AQ3513" s="64">
        <v>111.45</v>
      </c>
      <c r="AY3513" s="67" t="s">
        <v>17911</v>
      </c>
    </row>
    <row r="3514" spans="1:51">
      <c r="A3514" s="9" t="str">
        <f t="shared" si="168"/>
        <v>2026-01</v>
      </c>
      <c r="B3514" s="9" t="str">
        <f>_xlfn.XLOOKUP(I3514,过机服务商重量差!A:A,过机服务商重量差!G:G)</f>
        <v>玉麒麟</v>
      </c>
      <c r="C3514" s="9" t="str">
        <f>IF(N3514="FBA","主营产品",IF(N3514="专线","专线",LOOKUP(1,0/((G3514&gt;=提成标准!D:D)*(G3514&lt;提成标准!E:E)),提成标准!C:C)))</f>
        <v>快递小货</v>
      </c>
      <c r="D3514" s="9">
        <f t="shared" si="169"/>
        <v>1</v>
      </c>
      <c r="E3514" s="9">
        <f>_xlfn.XLOOKUP(C3514,提成标准!C:C,提成标准!H:H,"")</f>
        <v>2</v>
      </c>
      <c r="F3514" s="9">
        <f t="shared" si="170"/>
        <v>2</v>
      </c>
      <c r="G3514" s="9">
        <f>_xlfn.XLOOKUP(I3514,过机服务商重量差!A:A,过机服务商重量差!L:L)</f>
        <v>12</v>
      </c>
      <c r="H3514" s="9" t="str">
        <f ca="1">IFERROR(LOOKUP(1,0/((B3514=名单!B:B)*(VALUE(AY3514)&gt;=名单!E:E)*(VALUE(AY3514)&lt;=名单!G:G)*(AA3514="正常走货")),名单!H:H),"否")</f>
        <v>否</v>
      </c>
      <c r="I3514" s="64" t="s">
        <v>10546</v>
      </c>
      <c r="J3514" s="64" t="s">
        <v>10548</v>
      </c>
      <c r="L3514" s="64" t="s">
        <v>17</v>
      </c>
      <c r="N3514" s="64" t="s">
        <v>18</v>
      </c>
      <c r="O3514" s="66"/>
      <c r="P3514" s="66"/>
      <c r="T3514" s="66"/>
      <c r="U3514" s="65" t="s">
        <v>1269</v>
      </c>
      <c r="V3514" s="65" t="s">
        <v>14389</v>
      </c>
      <c r="W3514" s="66"/>
      <c r="Y3514" s="66"/>
      <c r="Z3514" s="66"/>
      <c r="AA3514" s="65" t="s">
        <v>14382</v>
      </c>
      <c r="AQ3514" s="64">
        <v>252.4</v>
      </c>
      <c r="AY3514" s="67" t="s">
        <v>17912</v>
      </c>
    </row>
    <row r="3515" spans="1:51">
      <c r="A3515" s="9" t="str">
        <f t="shared" ref="A3515:A3578" si="171">MID(AY3515,1,7)</f>
        <v>2026-01</v>
      </c>
      <c r="B3515" s="18" t="str">
        <f>_xlfn.XLOOKUP(I3515,过机服务商重量差!A:A,过机服务商重量差!G:G)</f>
        <v>无崖子</v>
      </c>
      <c r="C3515" s="9" t="str">
        <f>IF(N3515="FBA","主营产品",IF(N3515="专线","专线",LOOKUP(1,0/((G3515&gt;=提成标准!D:D)*(G3515&lt;提成标准!E:E)),提成标准!C:C)))</f>
        <v>快递小货</v>
      </c>
      <c r="D3515" s="9">
        <f t="shared" si="169"/>
        <v>1</v>
      </c>
      <c r="E3515" s="9">
        <f>_xlfn.XLOOKUP(C3515,提成标准!C:C,提成标准!H:H,"")</f>
        <v>2</v>
      </c>
      <c r="F3515" s="9">
        <f t="shared" si="170"/>
        <v>2</v>
      </c>
      <c r="G3515" s="9">
        <f>_xlfn.XLOOKUP(I3515,过机服务商重量差!A:A,过机服务商重量差!L:L)</f>
        <v>4</v>
      </c>
      <c r="H3515" s="9" t="str">
        <f ca="1">IFERROR(LOOKUP(1,0/((B3515=名单!B:B)*(VALUE(AY3515)&gt;=名单!E:E)*(VALUE(AY3515)&lt;=名单!G:G)*(AA3515="正常走货")),名单!H:H),"否")</f>
        <v>是</v>
      </c>
      <c r="I3515" s="64" t="s">
        <v>10549</v>
      </c>
      <c r="J3515" s="64" t="s">
        <v>10551</v>
      </c>
      <c r="L3515" s="65" t="s">
        <v>2334</v>
      </c>
      <c r="N3515" s="64" t="s">
        <v>18</v>
      </c>
      <c r="O3515" s="66"/>
      <c r="P3515" s="66"/>
      <c r="T3515" s="66"/>
      <c r="U3515" s="65" t="s">
        <v>211</v>
      </c>
      <c r="V3515" s="65" t="s">
        <v>14410</v>
      </c>
      <c r="W3515" s="66"/>
      <c r="Y3515" s="66"/>
      <c r="Z3515" s="66"/>
      <c r="AA3515" s="65" t="s">
        <v>14382</v>
      </c>
      <c r="AQ3515" s="64">
        <v>1.26000000000005</v>
      </c>
      <c r="AY3515" s="67" t="s">
        <v>17913</v>
      </c>
    </row>
    <row r="3516" spans="1:51">
      <c r="A3516" s="9" t="str">
        <f t="shared" si="171"/>
        <v>2026-01</v>
      </c>
      <c r="B3516" s="18" t="str">
        <f>_xlfn.XLOOKUP(I3516,过机服务商重量差!A:A,过机服务商重量差!G:G)</f>
        <v>无崖子</v>
      </c>
      <c r="C3516" s="9" t="str">
        <f>IF(N3516="FBA","主营产品",IF(N3516="专线","专线",LOOKUP(1,0/((G3516&gt;=提成标准!D:D)*(G3516&lt;提成标准!E:E)),提成标准!C:C)))</f>
        <v>快递小货</v>
      </c>
      <c r="D3516" s="9">
        <f t="shared" si="169"/>
        <v>1</v>
      </c>
      <c r="E3516" s="9">
        <f>_xlfn.XLOOKUP(C3516,提成标准!C:C,提成标准!H:H,"")</f>
        <v>2</v>
      </c>
      <c r="F3516" s="9">
        <f t="shared" si="170"/>
        <v>2</v>
      </c>
      <c r="G3516" s="9">
        <f>_xlfn.XLOOKUP(I3516,过机服务商重量差!A:A,过机服务商重量差!L:L)</f>
        <v>1.5</v>
      </c>
      <c r="H3516" s="9" t="str">
        <f ca="1">IFERROR(LOOKUP(1,0/((B3516=名单!B:B)*(VALUE(AY3516)&gt;=名单!E:E)*(VALUE(AY3516)&lt;=名单!G:G)*(AA3516="正常走货")),名单!H:H),"否")</f>
        <v>是</v>
      </c>
      <c r="I3516" s="64" t="s">
        <v>10552</v>
      </c>
      <c r="J3516" s="64" t="s">
        <v>10554</v>
      </c>
      <c r="L3516" s="65" t="s">
        <v>160</v>
      </c>
      <c r="N3516" s="64" t="s">
        <v>18</v>
      </c>
      <c r="O3516" s="66"/>
      <c r="P3516" s="66"/>
      <c r="T3516" s="66"/>
      <c r="U3516" s="65" t="s">
        <v>408</v>
      </c>
      <c r="V3516" s="65" t="s">
        <v>14381</v>
      </c>
      <c r="W3516" s="66"/>
      <c r="Y3516" s="66"/>
      <c r="Z3516" s="66"/>
      <c r="AA3516" s="65" t="s">
        <v>14382</v>
      </c>
      <c r="AQ3516" s="64">
        <v>0</v>
      </c>
      <c r="AY3516" s="67" t="s">
        <v>17914</v>
      </c>
    </row>
    <row r="3517" spans="1:51">
      <c r="A3517" s="9" t="str">
        <f t="shared" si="171"/>
        <v>2026-01</v>
      </c>
      <c r="B3517" s="18" t="str">
        <f>_xlfn.XLOOKUP(I3517,过机服务商重量差!A:A,过机服务商重量差!G:G)</f>
        <v>玉麒麟</v>
      </c>
      <c r="C3517" s="9" t="str">
        <f>IF(N3517="FBA","主营产品",IF(N3517="专线","专线",LOOKUP(1,0/((G3517&gt;=提成标准!D:D)*(G3517&lt;提成标准!E:E)),提成标准!C:C)))</f>
        <v>快递小货</v>
      </c>
      <c r="D3517" s="9">
        <f t="shared" ref="D3517:D3580" si="172">IF(C3517="快递小货",1,IF(C3517="主营产品",0,G3517))</f>
        <v>1</v>
      </c>
      <c r="E3517" s="9">
        <f>_xlfn.XLOOKUP(C3517,提成标准!C:C,提成标准!H:H,"")</f>
        <v>2</v>
      </c>
      <c r="F3517" s="9">
        <f t="shared" ref="F3517:F3580" si="173">D3517*E3517</f>
        <v>2</v>
      </c>
      <c r="G3517" s="9">
        <f>_xlfn.XLOOKUP(I3517,过机服务商重量差!A:A,过机服务商重量差!L:L)</f>
        <v>1</v>
      </c>
      <c r="H3517" s="9" t="str">
        <f ca="1">IFERROR(LOOKUP(1,0/((B3517=名单!B:B)*(VALUE(AY3517)&gt;=名单!E:E)*(VALUE(AY3517)&lt;=名单!G:G)*(AA3517="正常走货")),名单!H:H),"否")</f>
        <v>否</v>
      </c>
      <c r="I3517" s="64" t="s">
        <v>10555</v>
      </c>
      <c r="J3517" s="64" t="s">
        <v>10557</v>
      </c>
      <c r="L3517" s="65" t="s">
        <v>17</v>
      </c>
      <c r="N3517" s="64" t="s">
        <v>18</v>
      </c>
      <c r="O3517" s="66"/>
      <c r="P3517" s="66"/>
      <c r="T3517" s="66"/>
      <c r="U3517" s="65" t="s">
        <v>398</v>
      </c>
      <c r="V3517" s="64" t="s">
        <v>14385</v>
      </c>
      <c r="W3517" s="66"/>
      <c r="Y3517" s="66"/>
      <c r="Z3517" s="66"/>
      <c r="AA3517" s="65" t="s">
        <v>14382</v>
      </c>
      <c r="AQ3517" s="64">
        <v>58.22</v>
      </c>
      <c r="AY3517" s="67" t="s">
        <v>17915</v>
      </c>
    </row>
    <row r="3518" spans="1:51">
      <c r="A3518" s="9" t="str">
        <f t="shared" si="171"/>
        <v>2026-01</v>
      </c>
      <c r="B3518" s="9" t="str">
        <f>_xlfn.XLOOKUP(I3518,过机服务商重量差!A:A,过机服务商重量差!G:G)</f>
        <v>帅时莹</v>
      </c>
      <c r="C3518" s="9" t="str">
        <f>IF(N3518="FBA","主营产品",IF(N3518="专线","专线",LOOKUP(1,0/((G3518&gt;=提成标准!D:D)*(G3518&lt;提成标准!E:E)),提成标准!C:C)))</f>
        <v>快递大货</v>
      </c>
      <c r="D3518" s="9">
        <f t="shared" si="172"/>
        <v>24</v>
      </c>
      <c r="E3518" s="9">
        <f>_xlfn.XLOOKUP(C3518,提成标准!C:C,提成标准!H:H,"")</f>
        <v>0.1</v>
      </c>
      <c r="F3518" s="9">
        <f t="shared" si="173"/>
        <v>2.4</v>
      </c>
      <c r="G3518" s="9">
        <f>_xlfn.XLOOKUP(I3518,过机服务商重量差!A:A,过机服务商重量差!L:L)</f>
        <v>24</v>
      </c>
      <c r="H3518" s="9" t="str">
        <f ca="1">IFERROR(LOOKUP(1,0/((B3518=名单!B:B)*(VALUE(AY3518)&gt;=名单!E:E)*(VALUE(AY3518)&lt;=名单!G:G)*(AA3518="正常走货")),名单!H:H),"否")</f>
        <v>否</v>
      </c>
      <c r="I3518" s="64" t="s">
        <v>10558</v>
      </c>
      <c r="J3518" s="64" t="s">
        <v>10560</v>
      </c>
      <c r="L3518" s="65" t="s">
        <v>97</v>
      </c>
      <c r="N3518" s="64" t="s">
        <v>18</v>
      </c>
      <c r="O3518" s="66"/>
      <c r="P3518" s="66"/>
      <c r="T3518" s="66"/>
      <c r="U3518" s="65" t="s">
        <v>187</v>
      </c>
      <c r="V3518" s="64" t="s">
        <v>14413</v>
      </c>
      <c r="W3518" s="66"/>
      <c r="Y3518" s="66"/>
      <c r="Z3518" s="66"/>
      <c r="AA3518" s="65" t="s">
        <v>14382</v>
      </c>
      <c r="AQ3518" s="64">
        <v>50.8</v>
      </c>
      <c r="AY3518" s="67" t="s">
        <v>17916</v>
      </c>
    </row>
    <row r="3519" spans="1:51">
      <c r="A3519" s="9" t="str">
        <f t="shared" si="171"/>
        <v>2026-01</v>
      </c>
      <c r="B3519" s="18" t="str">
        <f>_xlfn.XLOOKUP(I3519,过机服务商重量差!A:A,过机服务商重量差!G:G)</f>
        <v>帅时莹</v>
      </c>
      <c r="C3519" s="9" t="str">
        <f>IF(N3519="FBA","主营产品",IF(N3519="专线","专线",LOOKUP(1,0/((G3519&gt;=提成标准!D:D)*(G3519&lt;提成标准!E:E)),提成标准!C:C)))</f>
        <v>快递大货</v>
      </c>
      <c r="D3519" s="9">
        <f t="shared" si="172"/>
        <v>78</v>
      </c>
      <c r="E3519" s="9">
        <f>_xlfn.XLOOKUP(C3519,提成标准!C:C,提成标准!H:H,"")</f>
        <v>0.1</v>
      </c>
      <c r="F3519" s="9">
        <f t="shared" si="173"/>
        <v>7.8</v>
      </c>
      <c r="G3519" s="9">
        <f>_xlfn.XLOOKUP(I3519,过机服务商重量差!A:A,过机服务商重量差!L:L)</f>
        <v>78</v>
      </c>
      <c r="H3519" s="9" t="str">
        <f ca="1">IFERROR(LOOKUP(1,0/((B3519=名单!B:B)*(VALUE(AY3519)&gt;=名单!E:E)*(VALUE(AY3519)&lt;=名单!G:G)*(AA3519="正常走货")),名单!H:H),"否")</f>
        <v>否</v>
      </c>
      <c r="I3519" s="64" t="s">
        <v>10561</v>
      </c>
      <c r="J3519" s="64" t="s">
        <v>10563</v>
      </c>
      <c r="L3519" s="65" t="s">
        <v>97</v>
      </c>
      <c r="N3519" s="64" t="s">
        <v>18</v>
      </c>
      <c r="O3519" s="66"/>
      <c r="P3519" s="66"/>
      <c r="T3519" s="66"/>
      <c r="U3519" s="65" t="s">
        <v>535</v>
      </c>
      <c r="V3519" s="64" t="s">
        <v>14413</v>
      </c>
      <c r="W3519" s="66"/>
      <c r="Y3519" s="66"/>
      <c r="Z3519" s="66"/>
      <c r="AA3519" s="65" t="s">
        <v>14382</v>
      </c>
      <c r="AQ3519" s="64">
        <v>223</v>
      </c>
      <c r="AY3519" s="67" t="s">
        <v>17917</v>
      </c>
    </row>
    <row r="3520" spans="1:51">
      <c r="A3520" s="9" t="str">
        <f t="shared" si="171"/>
        <v>2026-01</v>
      </c>
      <c r="B3520" s="9" t="str">
        <f>_xlfn.XLOOKUP(I3520,过机服务商重量差!A:A,过机服务商重量差!G:G)</f>
        <v>帅时莹</v>
      </c>
      <c r="C3520" s="9" t="str">
        <f>IF(N3520="FBA","主营产品",IF(N3520="专线","专线",LOOKUP(1,0/((G3520&gt;=提成标准!D:D)*(G3520&lt;提成标准!E:E)),提成标准!C:C)))</f>
        <v>快递大货</v>
      </c>
      <c r="D3520" s="9">
        <f t="shared" si="172"/>
        <v>25</v>
      </c>
      <c r="E3520" s="9">
        <f>_xlfn.XLOOKUP(C3520,提成标准!C:C,提成标准!H:H,"")</f>
        <v>0.1</v>
      </c>
      <c r="F3520" s="9">
        <f t="shared" si="173"/>
        <v>2.5</v>
      </c>
      <c r="G3520" s="9">
        <f>_xlfn.XLOOKUP(I3520,过机服务商重量差!A:A,过机服务商重量差!L:L)</f>
        <v>25</v>
      </c>
      <c r="H3520" s="9" t="str">
        <f ca="1">IFERROR(LOOKUP(1,0/((B3520=名单!B:B)*(VALUE(AY3520)&gt;=名单!E:E)*(VALUE(AY3520)&lt;=名单!G:G)*(AA3520="正常走货")),名单!H:H),"否")</f>
        <v>否</v>
      </c>
      <c r="I3520" s="64" t="s">
        <v>10564</v>
      </c>
      <c r="J3520" s="64" t="s">
        <v>10566</v>
      </c>
      <c r="L3520" s="64" t="s">
        <v>1452</v>
      </c>
      <c r="N3520" s="64" t="s">
        <v>18</v>
      </c>
      <c r="O3520" s="66"/>
      <c r="P3520" s="66"/>
      <c r="T3520" s="66"/>
      <c r="U3520" s="65" t="s">
        <v>199</v>
      </c>
      <c r="V3520" s="65" t="s">
        <v>14442</v>
      </c>
      <c r="W3520" s="66"/>
      <c r="Y3520" s="66"/>
      <c r="Z3520" s="66"/>
      <c r="AA3520" s="65" t="s">
        <v>14382</v>
      </c>
      <c r="AQ3520" s="64">
        <v>440</v>
      </c>
      <c r="AY3520" s="67" t="s">
        <v>17918</v>
      </c>
    </row>
    <row r="3521" spans="1:51">
      <c r="A3521" s="9" t="str">
        <f t="shared" si="171"/>
        <v>2026-01</v>
      </c>
      <c r="B3521" s="9" t="str">
        <f>_xlfn.XLOOKUP(I3521,过机服务商重量差!A:A,过机服务商重量差!G:G)</f>
        <v>玉麒麟</v>
      </c>
      <c r="C3521" s="9" t="str">
        <f>IF(N3521="FBA","主营产品",IF(N3521="专线","专线",LOOKUP(1,0/((G3521&gt;=提成标准!D:D)*(G3521&lt;提成标准!E:E)),提成标准!C:C)))</f>
        <v>快递小货</v>
      </c>
      <c r="D3521" s="9">
        <f t="shared" si="172"/>
        <v>1</v>
      </c>
      <c r="E3521" s="9">
        <f>_xlfn.XLOOKUP(C3521,提成标准!C:C,提成标准!H:H,"")</f>
        <v>2</v>
      </c>
      <c r="F3521" s="9">
        <f t="shared" si="173"/>
        <v>2</v>
      </c>
      <c r="G3521" s="9">
        <f>_xlfn.XLOOKUP(I3521,过机服务商重量差!A:A,过机服务商重量差!L:L)</f>
        <v>19</v>
      </c>
      <c r="H3521" s="9" t="str">
        <f ca="1">IFERROR(LOOKUP(1,0/((B3521=名单!B:B)*(VALUE(AY3521)&gt;=名单!E:E)*(VALUE(AY3521)&lt;=名单!G:G)*(AA3521="正常走货")),名单!H:H),"否")</f>
        <v>否</v>
      </c>
      <c r="I3521" s="64" t="s">
        <v>10567</v>
      </c>
      <c r="J3521" s="64" t="s">
        <v>10569</v>
      </c>
      <c r="L3521" s="65" t="s">
        <v>17</v>
      </c>
      <c r="N3521" s="64" t="s">
        <v>18</v>
      </c>
      <c r="O3521" s="66"/>
      <c r="P3521" s="66"/>
      <c r="T3521" s="66"/>
      <c r="U3521" s="65" t="s">
        <v>421</v>
      </c>
      <c r="V3521" s="65" t="s">
        <v>14385</v>
      </c>
      <c r="W3521" s="66"/>
      <c r="Y3521" s="66"/>
      <c r="Z3521" s="66"/>
      <c r="AA3521" s="65" t="s">
        <v>14382</v>
      </c>
      <c r="AQ3521" s="64">
        <v>49.22</v>
      </c>
      <c r="AY3521" s="67" t="s">
        <v>17919</v>
      </c>
    </row>
    <row r="3522" spans="1:51">
      <c r="A3522" s="9" t="str">
        <f t="shared" si="171"/>
        <v>2026-01</v>
      </c>
      <c r="B3522" s="9" t="str">
        <f>_xlfn.XLOOKUP(I3522,过机服务商重量差!A:A,过机服务商重量差!G:G)</f>
        <v>风清扬</v>
      </c>
      <c r="C3522" s="9" t="str">
        <f>IF(N3522="FBA","主营产品",IF(N3522="专线","专线",LOOKUP(1,0/((G3522&gt;=提成标准!D:D)*(G3522&lt;提成标准!E:E)),提成标准!C:C)))</f>
        <v>快递大货</v>
      </c>
      <c r="D3522" s="9">
        <f t="shared" si="172"/>
        <v>115</v>
      </c>
      <c r="E3522" s="9">
        <f>_xlfn.XLOOKUP(C3522,提成标准!C:C,提成标准!H:H,"")</f>
        <v>0.1</v>
      </c>
      <c r="F3522" s="9">
        <f t="shared" si="173"/>
        <v>11.5</v>
      </c>
      <c r="G3522" s="9">
        <f>_xlfn.XLOOKUP(I3522,过机服务商重量差!A:A,过机服务商重量差!L:L)</f>
        <v>115</v>
      </c>
      <c r="H3522" s="9" t="str">
        <f ca="1">IFERROR(LOOKUP(1,0/((B3522=名单!B:B)*(VALUE(AY3522)&gt;=名单!E:E)*(VALUE(AY3522)&lt;=名单!G:G)*(AA3522="正常走货")),名单!H:H),"否")</f>
        <v>否</v>
      </c>
      <c r="I3522" s="64" t="s">
        <v>10570</v>
      </c>
      <c r="J3522" s="64" t="s">
        <v>10572</v>
      </c>
      <c r="L3522" s="65" t="s">
        <v>231</v>
      </c>
      <c r="N3522" s="64" t="s">
        <v>18</v>
      </c>
      <c r="O3522" s="66"/>
      <c r="P3522" s="66"/>
      <c r="T3522" s="66"/>
      <c r="U3522" s="65" t="s">
        <v>398</v>
      </c>
      <c r="V3522" s="65" t="s">
        <v>14385</v>
      </c>
      <c r="W3522" s="66"/>
      <c r="Y3522" s="66"/>
      <c r="Z3522" s="66"/>
      <c r="AA3522" s="65" t="s">
        <v>14382</v>
      </c>
      <c r="AQ3522" s="64">
        <v>690</v>
      </c>
      <c r="AY3522" s="67" t="s">
        <v>17920</v>
      </c>
    </row>
    <row r="3523" spans="1:51">
      <c r="A3523" s="9" t="str">
        <f t="shared" si="171"/>
        <v>2026-01</v>
      </c>
      <c r="B3523" s="9" t="str">
        <f>_xlfn.XLOOKUP(I3523,过机服务商重量差!A:A,过机服务商重量差!G:G)</f>
        <v>玉麒麟</v>
      </c>
      <c r="C3523" s="9" t="str">
        <f>IF(N3523="FBA","主营产品",IF(N3523="专线","专线",LOOKUP(1,0/((G3523&gt;=提成标准!D:D)*(G3523&lt;提成标准!E:E)),提成标准!C:C)))</f>
        <v>快递小货</v>
      </c>
      <c r="D3523" s="9">
        <f t="shared" si="172"/>
        <v>1</v>
      </c>
      <c r="E3523" s="9">
        <f>_xlfn.XLOOKUP(C3523,提成标准!C:C,提成标准!H:H,"")</f>
        <v>2</v>
      </c>
      <c r="F3523" s="9">
        <f t="shared" si="173"/>
        <v>2</v>
      </c>
      <c r="G3523" s="9">
        <f>_xlfn.XLOOKUP(I3523,过机服务商重量差!A:A,过机服务商重量差!L:L)</f>
        <v>3.5</v>
      </c>
      <c r="H3523" s="9" t="str">
        <f ca="1">IFERROR(LOOKUP(1,0/((B3523=名单!B:B)*(VALUE(AY3523)&gt;=名单!E:E)*(VALUE(AY3523)&lt;=名单!G:G)*(AA3523="正常走货")),名单!H:H),"否")</f>
        <v>否</v>
      </c>
      <c r="I3523" s="64" t="s">
        <v>10573</v>
      </c>
      <c r="J3523" s="64" t="s">
        <v>10575</v>
      </c>
      <c r="L3523" s="65" t="s">
        <v>17</v>
      </c>
      <c r="N3523" s="64" t="s">
        <v>18</v>
      </c>
      <c r="O3523" s="66"/>
      <c r="P3523" s="66"/>
      <c r="T3523" s="66"/>
      <c r="U3523" s="65" t="s">
        <v>152</v>
      </c>
      <c r="V3523" s="65" t="s">
        <v>14385</v>
      </c>
      <c r="W3523" s="66"/>
      <c r="Y3523" s="66"/>
      <c r="Z3523" s="66"/>
      <c r="AA3523" s="65" t="s">
        <v>14382</v>
      </c>
      <c r="AQ3523" s="64">
        <v>40</v>
      </c>
      <c r="AY3523" s="67" t="s">
        <v>17921</v>
      </c>
    </row>
    <row r="3524" spans="1:51">
      <c r="A3524" s="9" t="str">
        <f t="shared" si="171"/>
        <v>2026-01</v>
      </c>
      <c r="B3524" s="9" t="str">
        <f>_xlfn.XLOOKUP(I3524,过机服务商重量差!A:A,过机服务商重量差!G:G)</f>
        <v>小旋风</v>
      </c>
      <c r="C3524" s="9" t="str">
        <f>IF(N3524="FBA","主营产品",IF(N3524="专线","专线",LOOKUP(1,0/((G3524&gt;=提成标准!D:D)*(G3524&lt;提成标准!E:E)),提成标准!C:C)))</f>
        <v>快递大货</v>
      </c>
      <c r="D3524" s="9">
        <f t="shared" si="172"/>
        <v>33</v>
      </c>
      <c r="E3524" s="9">
        <f>_xlfn.XLOOKUP(C3524,提成标准!C:C,提成标准!H:H,"")</f>
        <v>0.1</v>
      </c>
      <c r="F3524" s="9">
        <f t="shared" si="173"/>
        <v>3.3</v>
      </c>
      <c r="G3524" s="9">
        <f>_xlfn.XLOOKUP(I3524,过机服务商重量差!A:A,过机服务商重量差!L:L)</f>
        <v>33</v>
      </c>
      <c r="H3524" s="9" t="str">
        <f ca="1">IFERROR(LOOKUP(1,0/((B3524=名单!B:B)*(VALUE(AY3524)&gt;=名单!E:E)*(VALUE(AY3524)&lt;=名单!G:G)*(AA3524="正常走货")),名单!H:H),"否")</f>
        <v>否</v>
      </c>
      <c r="I3524" s="64" t="s">
        <v>10576</v>
      </c>
      <c r="J3524" s="64" t="s">
        <v>10578</v>
      </c>
      <c r="L3524" s="64" t="s">
        <v>85</v>
      </c>
      <c r="N3524" s="64" t="s">
        <v>18</v>
      </c>
      <c r="O3524" s="66"/>
      <c r="P3524" s="66"/>
      <c r="T3524" s="66"/>
      <c r="U3524" s="65" t="s">
        <v>398</v>
      </c>
      <c r="V3524" s="65" t="s">
        <v>14385</v>
      </c>
      <c r="W3524" s="66"/>
      <c r="Y3524" s="66"/>
      <c r="Z3524" s="66"/>
      <c r="AA3524" s="65" t="s">
        <v>14382</v>
      </c>
      <c r="AQ3524" s="64">
        <v>713.1</v>
      </c>
      <c r="AY3524" s="67" t="s">
        <v>17922</v>
      </c>
    </row>
    <row r="3525" spans="1:51">
      <c r="A3525" s="9" t="str">
        <f t="shared" si="171"/>
        <v>2026-01</v>
      </c>
      <c r="B3525" s="9" t="str">
        <f>_xlfn.XLOOKUP(I3525,过机服务商重量差!A:A,过机服务商重量差!G:G)</f>
        <v>小旋风</v>
      </c>
      <c r="C3525" s="9" t="str">
        <f>IF(N3525="FBA","主营产品",IF(N3525="专线","专线",LOOKUP(1,0/((G3525&gt;=提成标准!D:D)*(G3525&lt;提成标准!E:E)),提成标准!C:C)))</f>
        <v>快递大货</v>
      </c>
      <c r="D3525" s="9">
        <f t="shared" si="172"/>
        <v>115</v>
      </c>
      <c r="E3525" s="9">
        <f>_xlfn.XLOOKUP(C3525,提成标准!C:C,提成标准!H:H,"")</f>
        <v>0.1</v>
      </c>
      <c r="F3525" s="9">
        <f t="shared" si="173"/>
        <v>11.5</v>
      </c>
      <c r="G3525" s="9">
        <f>_xlfn.XLOOKUP(I3525,过机服务商重量差!A:A,过机服务商重量差!L:L)</f>
        <v>115</v>
      </c>
      <c r="H3525" s="9" t="str">
        <f ca="1">IFERROR(LOOKUP(1,0/((B3525=名单!B:B)*(VALUE(AY3525)&gt;=名单!E:E)*(VALUE(AY3525)&lt;=名单!G:G)*(AA3525="正常走货")),名单!H:H),"否")</f>
        <v>否</v>
      </c>
      <c r="I3525" s="64" t="s">
        <v>10579</v>
      </c>
      <c r="J3525" s="64" t="s">
        <v>10581</v>
      </c>
      <c r="L3525" s="65" t="s">
        <v>85</v>
      </c>
      <c r="N3525" s="64" t="s">
        <v>18</v>
      </c>
      <c r="O3525" s="66"/>
      <c r="P3525" s="66"/>
      <c r="T3525" s="66"/>
      <c r="U3525" s="65" t="s">
        <v>398</v>
      </c>
      <c r="V3525" s="65" t="s">
        <v>14385</v>
      </c>
      <c r="W3525" s="66"/>
      <c r="Y3525" s="66"/>
      <c r="Z3525" s="66"/>
      <c r="AA3525" s="65" t="s">
        <v>14382</v>
      </c>
      <c r="AQ3525" s="64">
        <v>1413</v>
      </c>
      <c r="AY3525" s="67" t="s">
        <v>17923</v>
      </c>
    </row>
    <row r="3526" spans="1:51">
      <c r="A3526" s="9" t="str">
        <f t="shared" si="171"/>
        <v>2026-01</v>
      </c>
      <c r="B3526" s="18" t="str">
        <f>_xlfn.XLOOKUP(I3526,过机服务商重量差!A:A,过机服务商重量差!G:G)</f>
        <v>帅时莹</v>
      </c>
      <c r="C3526" s="9" t="str">
        <f>IF(N3526="FBA","主营产品",IF(N3526="专线","专线",LOOKUP(1,0/((G3526&gt;=提成标准!D:D)*(G3526&lt;提成标准!E:E)),提成标准!C:C)))</f>
        <v>快递大货</v>
      </c>
      <c r="D3526" s="9">
        <f t="shared" si="172"/>
        <v>123</v>
      </c>
      <c r="E3526" s="9">
        <f>_xlfn.XLOOKUP(C3526,提成标准!C:C,提成标准!H:H,"")</f>
        <v>0.1</v>
      </c>
      <c r="F3526" s="9">
        <f t="shared" si="173"/>
        <v>12.3</v>
      </c>
      <c r="G3526" s="9">
        <f>_xlfn.XLOOKUP(I3526,过机服务商重量差!A:A,过机服务商重量差!L:L)</f>
        <v>123</v>
      </c>
      <c r="H3526" s="9" t="str">
        <f ca="1">IFERROR(LOOKUP(1,0/((B3526=名单!B:B)*(VALUE(AY3526)&gt;=名单!E:E)*(VALUE(AY3526)&lt;=名单!G:G)*(AA3526="正常走货")),名单!H:H),"否")</f>
        <v>否</v>
      </c>
      <c r="I3526" s="64" t="s">
        <v>10582</v>
      </c>
      <c r="J3526" s="64" t="s">
        <v>10584</v>
      </c>
      <c r="L3526" s="65" t="s">
        <v>97</v>
      </c>
      <c r="N3526" s="64" t="s">
        <v>18</v>
      </c>
      <c r="O3526" s="66"/>
      <c r="P3526" s="66"/>
      <c r="T3526" s="66"/>
      <c r="U3526" s="65" t="s">
        <v>199</v>
      </c>
      <c r="V3526" s="65" t="s">
        <v>14442</v>
      </c>
      <c r="W3526" s="66"/>
      <c r="Y3526" s="66"/>
      <c r="Z3526" s="66"/>
      <c r="AA3526" s="65" t="s">
        <v>14382</v>
      </c>
      <c r="AQ3526" s="64">
        <v>147.6</v>
      </c>
      <c r="AY3526" s="67" t="s">
        <v>17924</v>
      </c>
    </row>
    <row r="3527" spans="1:51">
      <c r="A3527" s="9" t="str">
        <f t="shared" si="171"/>
        <v>2026-01</v>
      </c>
      <c r="B3527" s="9" t="str">
        <f>_xlfn.XLOOKUP(I3527,过机服务商重量差!A:A,过机服务商重量差!G:G)</f>
        <v>无崖子</v>
      </c>
      <c r="C3527" s="9" t="str">
        <f>IF(N3527="FBA","主营产品",IF(N3527="专线","专线",LOOKUP(1,0/((G3527&gt;=提成标准!D:D)*(G3527&lt;提成标准!E:E)),提成标准!C:C)))</f>
        <v>快递小货</v>
      </c>
      <c r="D3527" s="9">
        <f t="shared" si="172"/>
        <v>1</v>
      </c>
      <c r="E3527" s="9">
        <f>_xlfn.XLOOKUP(C3527,提成标准!C:C,提成标准!H:H,"")</f>
        <v>2</v>
      </c>
      <c r="F3527" s="9">
        <f t="shared" si="173"/>
        <v>2</v>
      </c>
      <c r="G3527" s="9">
        <f>_xlfn.XLOOKUP(I3527,过机服务商重量差!A:A,过机服务商重量差!L:L)</f>
        <v>11</v>
      </c>
      <c r="H3527" s="9" t="str">
        <f ca="1">IFERROR(LOOKUP(1,0/((B3527=名单!B:B)*(VALUE(AY3527)&gt;=名单!E:E)*(VALUE(AY3527)&lt;=名单!G:G)*(AA3527="正常走货")),名单!H:H),"否")</f>
        <v>是</v>
      </c>
      <c r="I3527" s="64" t="s">
        <v>10585</v>
      </c>
      <c r="J3527" s="64" t="s">
        <v>10587</v>
      </c>
      <c r="L3527" s="65" t="s">
        <v>539</v>
      </c>
      <c r="N3527" s="64" t="s">
        <v>18</v>
      </c>
      <c r="O3527" s="66"/>
      <c r="P3527" s="66"/>
      <c r="T3527" s="66"/>
      <c r="U3527" s="65" t="s">
        <v>199</v>
      </c>
      <c r="V3527" s="65" t="s">
        <v>14442</v>
      </c>
      <c r="W3527" s="66"/>
      <c r="Y3527" s="66"/>
      <c r="Z3527" s="66"/>
      <c r="AA3527" s="65" t="s">
        <v>14382</v>
      </c>
      <c r="AQ3527" s="64">
        <v>83.64</v>
      </c>
      <c r="AY3527" s="67" t="s">
        <v>17925</v>
      </c>
    </row>
    <row r="3528" spans="1:51">
      <c r="A3528" s="9" t="str">
        <f t="shared" si="171"/>
        <v>2026-01</v>
      </c>
      <c r="B3528" s="9" t="str">
        <f>_xlfn.XLOOKUP(I3528,过机服务商重量差!A:A,过机服务商重量差!G:G)</f>
        <v>小旋风</v>
      </c>
      <c r="C3528" s="9" t="str">
        <f>IF(N3528="FBA","主营产品",IF(N3528="专线","专线",LOOKUP(1,0/((G3528&gt;=提成标准!D:D)*(G3528&lt;提成标准!E:E)),提成标准!C:C)))</f>
        <v>快递大货</v>
      </c>
      <c r="D3528" s="9">
        <f t="shared" si="172"/>
        <v>127</v>
      </c>
      <c r="E3528" s="9">
        <f>_xlfn.XLOOKUP(C3528,提成标准!C:C,提成标准!H:H,"")</f>
        <v>0.1</v>
      </c>
      <c r="F3528" s="9">
        <f t="shared" si="173"/>
        <v>12.7</v>
      </c>
      <c r="G3528" s="9">
        <f>_xlfn.XLOOKUP(I3528,过机服务商重量差!A:A,过机服务商重量差!L:L)</f>
        <v>127</v>
      </c>
      <c r="H3528" s="9" t="str">
        <f ca="1">IFERROR(LOOKUP(1,0/((B3528=名单!B:B)*(VALUE(AY3528)&gt;=名单!E:E)*(VALUE(AY3528)&lt;=名单!G:G)*(AA3528="正常走货")),名单!H:H),"否")</f>
        <v>否</v>
      </c>
      <c r="I3528" s="64" t="s">
        <v>10588</v>
      </c>
      <c r="J3528" s="64" t="s">
        <v>10590</v>
      </c>
      <c r="L3528" s="65" t="s">
        <v>3059</v>
      </c>
      <c r="N3528" s="65" t="s">
        <v>18</v>
      </c>
      <c r="O3528" s="66"/>
      <c r="P3528" s="66"/>
      <c r="T3528" s="66"/>
      <c r="U3528" s="65" t="s">
        <v>1269</v>
      </c>
      <c r="V3528" s="65" t="s">
        <v>14389</v>
      </c>
      <c r="W3528" s="66"/>
      <c r="Y3528" s="66"/>
      <c r="Z3528" s="66"/>
      <c r="AA3528" s="65" t="s">
        <v>14382</v>
      </c>
      <c r="AQ3528" s="64">
        <v>616</v>
      </c>
      <c r="AY3528" s="67" t="s">
        <v>17926</v>
      </c>
    </row>
    <row r="3529" spans="1:51">
      <c r="A3529" s="9" t="str">
        <f t="shared" si="171"/>
        <v>2026-01</v>
      </c>
      <c r="B3529" s="9" t="str">
        <f>_xlfn.XLOOKUP(I3529,过机服务商重量差!A:A,过机服务商重量差!G:G)</f>
        <v>007</v>
      </c>
      <c r="C3529" s="9" t="str">
        <f>IF(N3529="FBA","主营产品",IF(N3529="专线","专线",LOOKUP(1,0/((G3529&gt;=提成标准!D:D)*(G3529&lt;提成标准!E:E)),提成标准!C:C)))</f>
        <v>快递大货</v>
      </c>
      <c r="D3529" s="9">
        <f t="shared" si="172"/>
        <v>280</v>
      </c>
      <c r="E3529" s="9">
        <f>_xlfn.XLOOKUP(C3529,提成标准!C:C,提成标准!H:H,"")</f>
        <v>0.1</v>
      </c>
      <c r="F3529" s="9">
        <f t="shared" si="173"/>
        <v>28</v>
      </c>
      <c r="G3529" s="9">
        <f>_xlfn.XLOOKUP(I3529,过机服务商重量差!A:A,过机服务商重量差!L:L)</f>
        <v>280</v>
      </c>
      <c r="H3529" s="9" t="str">
        <f ca="1">IFERROR(LOOKUP(1,0/((B3529=名单!B:B)*(VALUE(AY3529)&gt;=名单!E:E)*(VALUE(AY3529)&lt;=名单!G:G)*(AA3529="正常走货")),名单!H:H),"否")</f>
        <v>否</v>
      </c>
      <c r="I3529" s="64" t="s">
        <v>10591</v>
      </c>
      <c r="J3529" s="64" t="s">
        <v>10593</v>
      </c>
      <c r="L3529" s="65" t="s">
        <v>266</v>
      </c>
      <c r="N3529" s="64" t="s">
        <v>18</v>
      </c>
      <c r="O3529" s="66"/>
      <c r="P3529" s="66"/>
      <c r="T3529" s="66"/>
      <c r="U3529" s="65" t="s">
        <v>215</v>
      </c>
      <c r="V3529" s="65" t="s">
        <v>14381</v>
      </c>
      <c r="W3529" s="66"/>
      <c r="Y3529" s="66"/>
      <c r="Z3529" s="66"/>
      <c r="AA3529" s="65" t="s">
        <v>14382</v>
      </c>
      <c r="AQ3529" s="64">
        <v>84</v>
      </c>
      <c r="AY3529" s="67" t="s">
        <v>17927</v>
      </c>
    </row>
    <row r="3530" spans="1:51">
      <c r="A3530" s="9" t="str">
        <f t="shared" si="171"/>
        <v>2026-01</v>
      </c>
      <c r="B3530" s="9" t="str">
        <f>_xlfn.XLOOKUP(I3530,过机服务商重量差!A:A,过机服务商重量差!G:G)</f>
        <v>007</v>
      </c>
      <c r="C3530" s="9" t="str">
        <f>IF(N3530="FBA","主营产品",IF(N3530="专线","专线",LOOKUP(1,0/((G3530&gt;=提成标准!D:D)*(G3530&lt;提成标准!E:E)),提成标准!C:C)))</f>
        <v>快递大货</v>
      </c>
      <c r="D3530" s="9">
        <f t="shared" si="172"/>
        <v>521</v>
      </c>
      <c r="E3530" s="9">
        <f>_xlfn.XLOOKUP(C3530,提成标准!C:C,提成标准!H:H,"")</f>
        <v>0.1</v>
      </c>
      <c r="F3530" s="9">
        <f t="shared" si="173"/>
        <v>52.1</v>
      </c>
      <c r="G3530" s="9">
        <f>_xlfn.XLOOKUP(I3530,过机服务商重量差!A:A,过机服务商重量差!L:L)</f>
        <v>521</v>
      </c>
      <c r="H3530" s="9" t="str">
        <f ca="1">IFERROR(LOOKUP(1,0/((B3530=名单!B:B)*(VALUE(AY3530)&gt;=名单!E:E)*(VALUE(AY3530)&lt;=名单!G:G)*(AA3530="正常走货")),名单!H:H),"否")</f>
        <v>否</v>
      </c>
      <c r="I3530" s="64" t="s">
        <v>10594</v>
      </c>
      <c r="J3530" s="64" t="s">
        <v>2787</v>
      </c>
      <c r="L3530" s="65" t="s">
        <v>2788</v>
      </c>
      <c r="N3530" s="64" t="s">
        <v>18</v>
      </c>
      <c r="O3530" s="66"/>
      <c r="P3530" s="66"/>
      <c r="T3530" s="66"/>
      <c r="U3530" s="65" t="s">
        <v>215</v>
      </c>
      <c r="V3530" s="64" t="s">
        <v>14381</v>
      </c>
      <c r="W3530" s="66"/>
      <c r="Y3530" s="66"/>
      <c r="Z3530" s="66"/>
      <c r="AA3530" s="65" t="s">
        <v>14382</v>
      </c>
      <c r="AQ3530" s="64">
        <v>156.3</v>
      </c>
      <c r="AY3530" s="67" t="s">
        <v>17928</v>
      </c>
    </row>
    <row r="3531" spans="1:51">
      <c r="A3531" s="9" t="str">
        <f t="shared" si="171"/>
        <v>2026-01</v>
      </c>
      <c r="B3531" s="18" t="str">
        <f>_xlfn.XLOOKUP(I3531,过机服务商重量差!A:A,过机服务商重量差!G:G)</f>
        <v>玉麒麟</v>
      </c>
      <c r="C3531" s="9" t="str">
        <f>IF(N3531="FBA","主营产品",IF(N3531="专线","专线",LOOKUP(1,0/((G3531&gt;=提成标准!D:D)*(G3531&lt;提成标准!E:E)),提成标准!C:C)))</f>
        <v>快递大货</v>
      </c>
      <c r="D3531" s="9">
        <f t="shared" si="172"/>
        <v>25</v>
      </c>
      <c r="E3531" s="9">
        <f>_xlfn.XLOOKUP(C3531,提成标准!C:C,提成标准!H:H,"")</f>
        <v>0.1</v>
      </c>
      <c r="F3531" s="9">
        <f t="shared" si="173"/>
        <v>2.5</v>
      </c>
      <c r="G3531" s="9">
        <f>_xlfn.XLOOKUP(I3531,过机服务商重量差!A:A,过机服务商重量差!L:L)</f>
        <v>25</v>
      </c>
      <c r="H3531" s="9" t="str">
        <f ca="1">IFERROR(LOOKUP(1,0/((B3531=名单!B:B)*(VALUE(AY3531)&gt;=名单!E:E)*(VALUE(AY3531)&lt;=名单!G:G)*(AA3531="正常走货")),名单!H:H),"否")</f>
        <v>否</v>
      </c>
      <c r="I3531" s="64" t="s">
        <v>10596</v>
      </c>
      <c r="J3531" s="64" t="s">
        <v>10598</v>
      </c>
      <c r="L3531" s="65" t="s">
        <v>24</v>
      </c>
      <c r="N3531" s="64" t="s">
        <v>18</v>
      </c>
      <c r="O3531" s="66"/>
      <c r="P3531" s="66"/>
      <c r="T3531" s="66"/>
      <c r="U3531" s="65" t="s">
        <v>246</v>
      </c>
      <c r="V3531" s="64" t="s">
        <v>14389</v>
      </c>
      <c r="W3531" s="66"/>
      <c r="Y3531" s="66"/>
      <c r="Z3531" s="66"/>
      <c r="AA3531" s="65" t="s">
        <v>14382</v>
      </c>
      <c r="AQ3531" s="64">
        <v>409.1</v>
      </c>
      <c r="AY3531" s="67" t="s">
        <v>17929</v>
      </c>
    </row>
    <row r="3532" spans="1:51">
      <c r="A3532" s="9" t="str">
        <f t="shared" si="171"/>
        <v>2026-01</v>
      </c>
      <c r="B3532" s="18" t="str">
        <f>_xlfn.XLOOKUP(I3532,过机服务商重量差!A:A,过机服务商重量差!G:G)</f>
        <v>玉麒麟</v>
      </c>
      <c r="C3532" s="9" t="str">
        <f>IF(N3532="FBA","主营产品",IF(N3532="专线","专线",LOOKUP(1,0/((G3532&gt;=提成标准!D:D)*(G3532&lt;提成标准!E:E)),提成标准!C:C)))</f>
        <v>快递大货</v>
      </c>
      <c r="D3532" s="9">
        <f t="shared" si="172"/>
        <v>25</v>
      </c>
      <c r="E3532" s="9">
        <f>_xlfn.XLOOKUP(C3532,提成标准!C:C,提成标准!H:H,"")</f>
        <v>0.1</v>
      </c>
      <c r="F3532" s="9">
        <f t="shared" si="173"/>
        <v>2.5</v>
      </c>
      <c r="G3532" s="9">
        <f>_xlfn.XLOOKUP(I3532,过机服务商重量差!A:A,过机服务商重量差!L:L)</f>
        <v>25</v>
      </c>
      <c r="H3532" s="9" t="str">
        <f ca="1">IFERROR(LOOKUP(1,0/((B3532=名单!B:B)*(VALUE(AY3532)&gt;=名单!E:E)*(VALUE(AY3532)&lt;=名单!G:G)*(AA3532="正常走货")),名单!H:H),"否")</f>
        <v>否</v>
      </c>
      <c r="I3532" s="64" t="s">
        <v>10599</v>
      </c>
      <c r="J3532" s="64" t="s">
        <v>10601</v>
      </c>
      <c r="L3532" s="65" t="s">
        <v>24</v>
      </c>
      <c r="N3532" s="64" t="s">
        <v>18</v>
      </c>
      <c r="O3532" s="66"/>
      <c r="P3532" s="66"/>
      <c r="T3532" s="66"/>
      <c r="U3532" s="65" t="s">
        <v>246</v>
      </c>
      <c r="V3532" s="64" t="s">
        <v>14389</v>
      </c>
      <c r="W3532" s="66"/>
      <c r="Y3532" s="66"/>
      <c r="Z3532" s="66"/>
      <c r="AA3532" s="65" t="s">
        <v>14382</v>
      </c>
      <c r="AQ3532" s="64">
        <v>351.1</v>
      </c>
      <c r="AY3532" s="67" t="s">
        <v>17930</v>
      </c>
    </row>
    <row r="3533" spans="1:51">
      <c r="A3533" s="9" t="str">
        <f t="shared" si="171"/>
        <v>2026-01</v>
      </c>
      <c r="B3533" s="18" t="str">
        <f>_xlfn.XLOOKUP(I3533,过机服务商重量差!A:A,过机服务商重量差!G:G)</f>
        <v>玉麒麟</v>
      </c>
      <c r="C3533" s="9" t="str">
        <f>IF(N3533="FBA","主营产品",IF(N3533="专线","专线",LOOKUP(1,0/((G3533&gt;=提成标准!D:D)*(G3533&lt;提成标准!E:E)),提成标准!C:C)))</f>
        <v>快递大货</v>
      </c>
      <c r="D3533" s="9">
        <f t="shared" si="172"/>
        <v>25</v>
      </c>
      <c r="E3533" s="9">
        <f>_xlfn.XLOOKUP(C3533,提成标准!C:C,提成标准!H:H,"")</f>
        <v>0.1</v>
      </c>
      <c r="F3533" s="9">
        <f t="shared" si="173"/>
        <v>2.5</v>
      </c>
      <c r="G3533" s="9">
        <f>_xlfn.XLOOKUP(I3533,过机服务商重量差!A:A,过机服务商重量差!L:L)</f>
        <v>25</v>
      </c>
      <c r="H3533" s="9" t="str">
        <f ca="1">IFERROR(LOOKUP(1,0/((B3533=名单!B:B)*(VALUE(AY3533)&gt;=名单!E:E)*(VALUE(AY3533)&lt;=名单!G:G)*(AA3533="正常走货")),名单!H:H),"否")</f>
        <v>否</v>
      </c>
      <c r="I3533" s="64" t="s">
        <v>10602</v>
      </c>
      <c r="J3533" s="64" t="s">
        <v>10604</v>
      </c>
      <c r="L3533" s="64" t="s">
        <v>24</v>
      </c>
      <c r="N3533" s="64" t="s">
        <v>18</v>
      </c>
      <c r="O3533" s="66"/>
      <c r="P3533" s="66"/>
      <c r="T3533" s="66"/>
      <c r="U3533" s="65" t="s">
        <v>246</v>
      </c>
      <c r="V3533" s="65" t="s">
        <v>14389</v>
      </c>
      <c r="W3533" s="66"/>
      <c r="Y3533" s="66"/>
      <c r="Z3533" s="66"/>
      <c r="AA3533" s="65" t="s">
        <v>14382</v>
      </c>
      <c r="AQ3533" s="64">
        <v>351.1</v>
      </c>
      <c r="AY3533" s="67" t="s">
        <v>17931</v>
      </c>
    </row>
    <row r="3534" spans="1:51">
      <c r="A3534" s="9" t="str">
        <f t="shared" si="171"/>
        <v>2026-01</v>
      </c>
      <c r="B3534" s="18" t="str">
        <f>_xlfn.XLOOKUP(I3534,过机服务商重量差!A:A,过机服务商重量差!G:G)</f>
        <v>玉麒麟</v>
      </c>
      <c r="C3534" s="9" t="str">
        <f>IF(N3534="FBA","主营产品",IF(N3534="专线","专线",LOOKUP(1,0/((G3534&gt;=提成标准!D:D)*(G3534&lt;提成标准!E:E)),提成标准!C:C)))</f>
        <v>快递大货</v>
      </c>
      <c r="D3534" s="9">
        <f t="shared" si="172"/>
        <v>26</v>
      </c>
      <c r="E3534" s="9">
        <f>_xlfn.XLOOKUP(C3534,提成标准!C:C,提成标准!H:H,"")</f>
        <v>0.1</v>
      </c>
      <c r="F3534" s="9">
        <f t="shared" si="173"/>
        <v>2.6</v>
      </c>
      <c r="G3534" s="9">
        <f>_xlfn.XLOOKUP(I3534,过机服务商重量差!A:A,过机服务商重量差!L:L)</f>
        <v>26</v>
      </c>
      <c r="H3534" s="9" t="str">
        <f ca="1">IFERROR(LOOKUP(1,0/((B3534=名单!B:B)*(VALUE(AY3534)&gt;=名单!E:E)*(VALUE(AY3534)&lt;=名单!G:G)*(AA3534="正常走货")),名单!H:H),"否")</f>
        <v>否</v>
      </c>
      <c r="I3534" s="64" t="s">
        <v>10605</v>
      </c>
      <c r="J3534" s="64" t="s">
        <v>10607</v>
      </c>
      <c r="L3534" s="64" t="s">
        <v>24</v>
      </c>
      <c r="N3534" s="64" t="s">
        <v>18</v>
      </c>
      <c r="O3534" s="66"/>
      <c r="P3534" s="66"/>
      <c r="T3534" s="66"/>
      <c r="U3534" s="65" t="s">
        <v>246</v>
      </c>
      <c r="V3534" s="65" t="s">
        <v>14389</v>
      </c>
      <c r="W3534" s="66"/>
      <c r="Y3534" s="66"/>
      <c r="Z3534" s="66"/>
      <c r="AA3534" s="65" t="s">
        <v>14382</v>
      </c>
      <c r="AQ3534" s="64">
        <v>356.6</v>
      </c>
      <c r="AY3534" s="67" t="s">
        <v>17932</v>
      </c>
    </row>
    <row r="3535" spans="1:51">
      <c r="A3535" s="9" t="str">
        <f t="shared" si="171"/>
        <v>2026-01</v>
      </c>
      <c r="B3535" s="18" t="str">
        <f>_xlfn.XLOOKUP(I3535,过机服务商重量差!A:A,过机服务商重量差!G:G)</f>
        <v>玉麒麟</v>
      </c>
      <c r="C3535" s="9" t="str">
        <f>IF(N3535="FBA","主营产品",IF(N3535="专线","专线",LOOKUP(1,0/((G3535&gt;=提成标准!D:D)*(G3535&lt;提成标准!E:E)),提成标准!C:C)))</f>
        <v>快递大货</v>
      </c>
      <c r="D3535" s="9">
        <f t="shared" si="172"/>
        <v>25</v>
      </c>
      <c r="E3535" s="9">
        <f>_xlfn.XLOOKUP(C3535,提成标准!C:C,提成标准!H:H,"")</f>
        <v>0.1</v>
      </c>
      <c r="F3535" s="9">
        <f t="shared" si="173"/>
        <v>2.5</v>
      </c>
      <c r="G3535" s="9">
        <f>_xlfn.XLOOKUP(I3535,过机服务商重量差!A:A,过机服务商重量差!L:L)</f>
        <v>25</v>
      </c>
      <c r="H3535" s="9" t="str">
        <f ca="1">IFERROR(LOOKUP(1,0/((B3535=名单!B:B)*(VALUE(AY3535)&gt;=名单!E:E)*(VALUE(AY3535)&lt;=名单!G:G)*(AA3535="正常走货")),名单!H:H),"否")</f>
        <v>否</v>
      </c>
      <c r="I3535" s="64" t="s">
        <v>10608</v>
      </c>
      <c r="J3535" s="64" t="s">
        <v>10610</v>
      </c>
      <c r="L3535" s="65" t="s">
        <v>24</v>
      </c>
      <c r="N3535" s="64" t="s">
        <v>18</v>
      </c>
      <c r="O3535" s="66"/>
      <c r="P3535" s="66"/>
      <c r="T3535" s="66"/>
      <c r="U3535" s="65" t="s">
        <v>246</v>
      </c>
      <c r="V3535" s="65" t="s">
        <v>14389</v>
      </c>
      <c r="W3535" s="66"/>
      <c r="Y3535" s="66"/>
      <c r="Z3535" s="66"/>
      <c r="AA3535" s="65" t="s">
        <v>14382</v>
      </c>
      <c r="AQ3535" s="64">
        <v>409.1</v>
      </c>
      <c r="AY3535" s="67" t="s">
        <v>17933</v>
      </c>
    </row>
    <row r="3536" spans="1:51">
      <c r="A3536" s="9" t="str">
        <f t="shared" si="171"/>
        <v>2026-01</v>
      </c>
      <c r="B3536" s="18" t="str">
        <f>_xlfn.XLOOKUP(I3536,过机服务商重量差!A:A,过机服务商重量差!G:G)</f>
        <v>玉麒麟</v>
      </c>
      <c r="C3536" s="9" t="str">
        <f>IF(N3536="FBA","主营产品",IF(N3536="专线","专线",LOOKUP(1,0/((G3536&gt;=提成标准!D:D)*(G3536&lt;提成标准!E:E)),提成标准!C:C)))</f>
        <v>快递大货</v>
      </c>
      <c r="D3536" s="9">
        <f t="shared" si="172"/>
        <v>25</v>
      </c>
      <c r="E3536" s="9">
        <f>_xlfn.XLOOKUP(C3536,提成标准!C:C,提成标准!H:H,"")</f>
        <v>0.1</v>
      </c>
      <c r="F3536" s="9">
        <f t="shared" si="173"/>
        <v>2.5</v>
      </c>
      <c r="G3536" s="9">
        <f>_xlfn.XLOOKUP(I3536,过机服务商重量差!A:A,过机服务商重量差!L:L)</f>
        <v>25</v>
      </c>
      <c r="H3536" s="9" t="str">
        <f ca="1">IFERROR(LOOKUP(1,0/((B3536=名单!B:B)*(VALUE(AY3536)&gt;=名单!E:E)*(VALUE(AY3536)&lt;=名单!G:G)*(AA3536="正常走货")),名单!H:H),"否")</f>
        <v>否</v>
      </c>
      <c r="I3536" s="64" t="s">
        <v>10611</v>
      </c>
      <c r="J3536" s="64" t="s">
        <v>10613</v>
      </c>
      <c r="L3536" s="64" t="s">
        <v>24</v>
      </c>
      <c r="N3536" s="64" t="s">
        <v>18</v>
      </c>
      <c r="O3536" s="66"/>
      <c r="P3536" s="66"/>
      <c r="T3536" s="66"/>
      <c r="U3536" s="65" t="s">
        <v>246</v>
      </c>
      <c r="V3536" s="65" t="s">
        <v>14389</v>
      </c>
      <c r="W3536" s="66"/>
      <c r="Y3536" s="66"/>
      <c r="Z3536" s="66"/>
      <c r="AA3536" s="65" t="s">
        <v>14382</v>
      </c>
      <c r="AQ3536" s="64">
        <v>409.1</v>
      </c>
      <c r="AY3536" s="67" t="s">
        <v>17934</v>
      </c>
    </row>
    <row r="3537" spans="1:51">
      <c r="A3537" s="9" t="str">
        <f t="shared" si="171"/>
        <v>2026-01</v>
      </c>
      <c r="B3537" s="9" t="str">
        <f>_xlfn.XLOOKUP(I3537,过机服务商重量差!A:A,过机服务商重量差!G:G)</f>
        <v>玉麒麟</v>
      </c>
      <c r="C3537" s="9" t="str">
        <f>IF(N3537="FBA","主营产品",IF(N3537="专线","专线",LOOKUP(1,0/((G3537&gt;=提成标准!D:D)*(G3537&lt;提成标准!E:E)),提成标准!C:C)))</f>
        <v>快递大货</v>
      </c>
      <c r="D3537" s="9">
        <f t="shared" si="172"/>
        <v>26</v>
      </c>
      <c r="E3537" s="9">
        <f>_xlfn.XLOOKUP(C3537,提成标准!C:C,提成标准!H:H,"")</f>
        <v>0.1</v>
      </c>
      <c r="F3537" s="9">
        <f t="shared" si="173"/>
        <v>2.6</v>
      </c>
      <c r="G3537" s="9">
        <f>_xlfn.XLOOKUP(I3537,过机服务商重量差!A:A,过机服务商重量差!L:L)</f>
        <v>26</v>
      </c>
      <c r="H3537" s="9" t="str">
        <f ca="1">IFERROR(LOOKUP(1,0/((B3537=名单!B:B)*(VALUE(AY3537)&gt;=名单!E:E)*(VALUE(AY3537)&lt;=名单!G:G)*(AA3537="正常走货")),名单!H:H),"否")</f>
        <v>否</v>
      </c>
      <c r="I3537" s="64" t="s">
        <v>10614</v>
      </c>
      <c r="J3537" s="64" t="s">
        <v>10616</v>
      </c>
      <c r="L3537" s="65" t="s">
        <v>24</v>
      </c>
      <c r="N3537" s="64" t="s">
        <v>18</v>
      </c>
      <c r="O3537" s="66"/>
      <c r="P3537" s="66"/>
      <c r="T3537" s="66"/>
      <c r="U3537" s="65" t="s">
        <v>246</v>
      </c>
      <c r="V3537" s="65" t="s">
        <v>14389</v>
      </c>
      <c r="W3537" s="66"/>
      <c r="Y3537" s="66"/>
      <c r="Z3537" s="66"/>
      <c r="AA3537" s="65" t="s">
        <v>14382</v>
      </c>
      <c r="AQ3537" s="64">
        <v>414.6</v>
      </c>
      <c r="AY3537" s="67" t="s">
        <v>17935</v>
      </c>
    </row>
    <row r="3538" spans="1:51">
      <c r="A3538" s="9" t="str">
        <f t="shared" si="171"/>
        <v>2026-01</v>
      </c>
      <c r="B3538" s="18" t="str">
        <f>_xlfn.XLOOKUP(I3538,过机服务商重量差!A:A,过机服务商重量差!G:G)</f>
        <v>玉麒麟</v>
      </c>
      <c r="C3538" s="9" t="str">
        <f>IF(N3538="FBA","主营产品",IF(N3538="专线","专线",LOOKUP(1,0/((G3538&gt;=提成标准!D:D)*(G3538&lt;提成标准!E:E)),提成标准!C:C)))</f>
        <v>快递大货</v>
      </c>
      <c r="D3538" s="9">
        <f t="shared" si="172"/>
        <v>25</v>
      </c>
      <c r="E3538" s="9">
        <f>_xlfn.XLOOKUP(C3538,提成标准!C:C,提成标准!H:H,"")</f>
        <v>0.1</v>
      </c>
      <c r="F3538" s="9">
        <f t="shared" si="173"/>
        <v>2.5</v>
      </c>
      <c r="G3538" s="9">
        <f>_xlfn.XLOOKUP(I3538,过机服务商重量差!A:A,过机服务商重量差!L:L)</f>
        <v>25</v>
      </c>
      <c r="H3538" s="9" t="str">
        <f ca="1">IFERROR(LOOKUP(1,0/((B3538=名单!B:B)*(VALUE(AY3538)&gt;=名单!E:E)*(VALUE(AY3538)&lt;=名单!G:G)*(AA3538="正常走货")),名单!H:H),"否")</f>
        <v>否</v>
      </c>
      <c r="I3538" s="64" t="s">
        <v>10617</v>
      </c>
      <c r="J3538" s="64" t="s">
        <v>10619</v>
      </c>
      <c r="L3538" s="65" t="s">
        <v>24</v>
      </c>
      <c r="N3538" s="64" t="s">
        <v>18</v>
      </c>
      <c r="O3538" s="66"/>
      <c r="P3538" s="66"/>
      <c r="T3538" s="66"/>
      <c r="U3538" s="65" t="s">
        <v>246</v>
      </c>
      <c r="V3538" s="65" t="s">
        <v>14389</v>
      </c>
      <c r="W3538" s="66"/>
      <c r="Y3538" s="66"/>
      <c r="Z3538" s="66"/>
      <c r="AA3538" s="65" t="s">
        <v>14382</v>
      </c>
      <c r="AQ3538" s="64">
        <v>351.1</v>
      </c>
      <c r="AY3538" s="67" t="s">
        <v>17936</v>
      </c>
    </row>
    <row r="3539" spans="1:51">
      <c r="A3539" s="9" t="str">
        <f t="shared" si="171"/>
        <v>2026-01</v>
      </c>
      <c r="B3539" s="18" t="str">
        <f>_xlfn.XLOOKUP(I3539,过机服务商重量差!A:A,过机服务商重量差!G:G)</f>
        <v>玉麒麟</v>
      </c>
      <c r="C3539" s="9" t="str">
        <f>IF(N3539="FBA","主营产品",IF(N3539="专线","专线",LOOKUP(1,0/((G3539&gt;=提成标准!D:D)*(G3539&lt;提成标准!E:E)),提成标准!C:C)))</f>
        <v>快递大货</v>
      </c>
      <c r="D3539" s="9">
        <f t="shared" si="172"/>
        <v>25</v>
      </c>
      <c r="E3539" s="9">
        <f>_xlfn.XLOOKUP(C3539,提成标准!C:C,提成标准!H:H,"")</f>
        <v>0.1</v>
      </c>
      <c r="F3539" s="9">
        <f t="shared" si="173"/>
        <v>2.5</v>
      </c>
      <c r="G3539" s="9">
        <f>_xlfn.XLOOKUP(I3539,过机服务商重量差!A:A,过机服务商重量差!L:L)</f>
        <v>25</v>
      </c>
      <c r="H3539" s="9" t="str">
        <f ca="1">IFERROR(LOOKUP(1,0/((B3539=名单!B:B)*(VALUE(AY3539)&gt;=名单!E:E)*(VALUE(AY3539)&lt;=名单!G:G)*(AA3539="正常走货")),名单!H:H),"否")</f>
        <v>否</v>
      </c>
      <c r="I3539" s="64" t="s">
        <v>10620</v>
      </c>
      <c r="J3539" s="64" t="s">
        <v>10622</v>
      </c>
      <c r="L3539" s="65" t="s">
        <v>24</v>
      </c>
      <c r="N3539" s="64" t="s">
        <v>18</v>
      </c>
      <c r="O3539" s="66"/>
      <c r="P3539" s="66"/>
      <c r="T3539" s="66"/>
      <c r="U3539" s="65" t="s">
        <v>246</v>
      </c>
      <c r="V3539" s="64" t="s">
        <v>14389</v>
      </c>
      <c r="W3539" s="66"/>
      <c r="Y3539" s="66"/>
      <c r="Z3539" s="66"/>
      <c r="AA3539" s="65" t="s">
        <v>14382</v>
      </c>
      <c r="AQ3539" s="64">
        <v>351.1</v>
      </c>
      <c r="AY3539" s="67" t="s">
        <v>17937</v>
      </c>
    </row>
    <row r="3540" spans="1:51">
      <c r="A3540" s="9" t="str">
        <f t="shared" si="171"/>
        <v>2026-01</v>
      </c>
      <c r="B3540" s="18" t="str">
        <f>_xlfn.XLOOKUP(I3540,过机服务商重量差!A:A,过机服务商重量差!G:G)</f>
        <v>玉麒麟</v>
      </c>
      <c r="C3540" s="9" t="str">
        <f>IF(N3540="FBA","主营产品",IF(N3540="专线","专线",LOOKUP(1,0/((G3540&gt;=提成标准!D:D)*(G3540&lt;提成标准!E:E)),提成标准!C:C)))</f>
        <v>快递大货</v>
      </c>
      <c r="D3540" s="9">
        <f t="shared" si="172"/>
        <v>25</v>
      </c>
      <c r="E3540" s="9">
        <f>_xlfn.XLOOKUP(C3540,提成标准!C:C,提成标准!H:H,"")</f>
        <v>0.1</v>
      </c>
      <c r="F3540" s="9">
        <f t="shared" si="173"/>
        <v>2.5</v>
      </c>
      <c r="G3540" s="9">
        <f>_xlfn.XLOOKUP(I3540,过机服务商重量差!A:A,过机服务商重量差!L:L)</f>
        <v>25</v>
      </c>
      <c r="H3540" s="9" t="str">
        <f ca="1">IFERROR(LOOKUP(1,0/((B3540=名单!B:B)*(VALUE(AY3540)&gt;=名单!E:E)*(VALUE(AY3540)&lt;=名单!G:G)*(AA3540="正常走货")),名单!H:H),"否")</f>
        <v>否</v>
      </c>
      <c r="I3540" s="64" t="s">
        <v>10623</v>
      </c>
      <c r="J3540" s="64" t="s">
        <v>10625</v>
      </c>
      <c r="L3540" s="65" t="s">
        <v>24</v>
      </c>
      <c r="N3540" s="64" t="s">
        <v>18</v>
      </c>
      <c r="O3540" s="66"/>
      <c r="P3540" s="66"/>
      <c r="T3540" s="66"/>
      <c r="U3540" s="65" t="s">
        <v>246</v>
      </c>
      <c r="V3540" s="65" t="s">
        <v>14389</v>
      </c>
      <c r="W3540" s="66"/>
      <c r="Y3540" s="66"/>
      <c r="Z3540" s="66"/>
      <c r="AA3540" s="65" t="s">
        <v>14382</v>
      </c>
      <c r="AQ3540" s="64">
        <v>351.1</v>
      </c>
      <c r="AY3540" s="67" t="s">
        <v>17938</v>
      </c>
    </row>
    <row r="3541" spans="1:51">
      <c r="A3541" s="9" t="str">
        <f t="shared" si="171"/>
        <v>2026-01</v>
      </c>
      <c r="B3541" s="18" t="str">
        <f>_xlfn.XLOOKUP(I3541,过机服务商重量差!A:A,过机服务商重量差!G:G)</f>
        <v>帅时莹</v>
      </c>
      <c r="C3541" s="9" t="str">
        <f>IF(N3541="FBA","主营产品",IF(N3541="专线","专线",LOOKUP(1,0/((G3541&gt;=提成标准!D:D)*(G3541&lt;提成标准!E:E)),提成标准!C:C)))</f>
        <v>快递大货</v>
      </c>
      <c r="D3541" s="9">
        <f t="shared" si="172"/>
        <v>1235</v>
      </c>
      <c r="E3541" s="9">
        <f>_xlfn.XLOOKUP(C3541,提成标准!C:C,提成标准!H:H,"")</f>
        <v>0.1</v>
      </c>
      <c r="F3541" s="9">
        <f t="shared" si="173"/>
        <v>123.5</v>
      </c>
      <c r="G3541" s="9">
        <f>_xlfn.XLOOKUP(I3541,过机服务商重量差!A:A,过机服务商重量差!L:L)</f>
        <v>1235</v>
      </c>
      <c r="H3541" s="9" t="str">
        <f ca="1">IFERROR(LOOKUP(1,0/((B3541=名单!B:B)*(VALUE(AY3541)&gt;=名单!E:E)*(VALUE(AY3541)&lt;=名单!G:G)*(AA3541="正常走货")),名单!H:H),"否")</f>
        <v>否</v>
      </c>
      <c r="I3541" s="64" t="s">
        <v>10626</v>
      </c>
      <c r="J3541" s="64" t="s">
        <v>10628</v>
      </c>
      <c r="L3541" s="65" t="s">
        <v>97</v>
      </c>
      <c r="N3541" s="64" t="s">
        <v>18</v>
      </c>
      <c r="O3541" s="66"/>
      <c r="P3541" s="66"/>
      <c r="T3541" s="66"/>
      <c r="U3541" s="65" t="s">
        <v>223</v>
      </c>
      <c r="V3541" s="65" t="s">
        <v>14413</v>
      </c>
      <c r="W3541" s="66"/>
      <c r="Y3541" s="66"/>
      <c r="Z3541" s="66"/>
      <c r="AA3541" s="65" t="s">
        <v>14382</v>
      </c>
      <c r="AQ3541" s="64">
        <v>1600.5</v>
      </c>
      <c r="AY3541" s="67" t="s">
        <v>17939</v>
      </c>
    </row>
    <row r="3542" spans="1:51">
      <c r="A3542" s="9" t="str">
        <f t="shared" si="171"/>
        <v>2026-01</v>
      </c>
      <c r="B3542" s="18" t="str">
        <f>_xlfn.XLOOKUP(I3542,过机服务商重量差!A:A,过机服务商重量差!G:G)</f>
        <v>帅时莹</v>
      </c>
      <c r="C3542" s="9" t="str">
        <f>IF(N3542="FBA","主营产品",IF(N3542="专线","专线",LOOKUP(1,0/((G3542&gt;=提成标准!D:D)*(G3542&lt;提成标准!E:E)),提成标准!C:C)))</f>
        <v>快递大货</v>
      </c>
      <c r="D3542" s="9">
        <f t="shared" si="172"/>
        <v>301</v>
      </c>
      <c r="E3542" s="9">
        <f>_xlfn.XLOOKUP(C3542,提成标准!C:C,提成标准!H:H,"")</f>
        <v>0.1</v>
      </c>
      <c r="F3542" s="9">
        <f t="shared" si="173"/>
        <v>30.1</v>
      </c>
      <c r="G3542" s="9">
        <f>_xlfn.XLOOKUP(I3542,过机服务商重量差!A:A,过机服务商重量差!L:L)</f>
        <v>301</v>
      </c>
      <c r="H3542" s="9" t="str">
        <f ca="1">IFERROR(LOOKUP(1,0/((B3542=名单!B:B)*(VALUE(AY3542)&gt;=名单!E:E)*(VALUE(AY3542)&lt;=名单!G:G)*(AA3542="正常走货")),名单!H:H),"否")</f>
        <v>否</v>
      </c>
      <c r="I3542" s="64" t="s">
        <v>10629</v>
      </c>
      <c r="J3542" s="64" t="s">
        <v>10631</v>
      </c>
      <c r="L3542" s="64" t="s">
        <v>287</v>
      </c>
      <c r="N3542" s="64" t="s">
        <v>18</v>
      </c>
      <c r="O3542" s="66"/>
      <c r="P3542" s="66"/>
      <c r="T3542" s="66"/>
      <c r="U3542" s="65" t="s">
        <v>99</v>
      </c>
      <c r="V3542" s="65" t="s">
        <v>14413</v>
      </c>
      <c r="W3542" s="66"/>
      <c r="Y3542" s="66"/>
      <c r="Z3542" s="66"/>
      <c r="AA3542" s="65" t="s">
        <v>14382</v>
      </c>
      <c r="AQ3542" s="64">
        <v>1119.7</v>
      </c>
      <c r="AY3542" s="67" t="s">
        <v>17940</v>
      </c>
    </row>
    <row r="3543" spans="1:51">
      <c r="A3543" s="9" t="str">
        <f t="shared" si="171"/>
        <v>2026-01</v>
      </c>
      <c r="B3543" s="18" t="str">
        <f>_xlfn.XLOOKUP(I3543,过机服务商重量差!A:A,过机服务商重量差!G:G)</f>
        <v>风清扬</v>
      </c>
      <c r="C3543" s="9" t="str">
        <f>IF(N3543="FBA","主营产品",IF(N3543="专线","专线",LOOKUP(1,0/((G3543&gt;=提成标准!D:D)*(G3543&lt;提成标准!E:E)),提成标准!C:C)))</f>
        <v>快递大货</v>
      </c>
      <c r="D3543" s="9">
        <f t="shared" si="172"/>
        <v>396</v>
      </c>
      <c r="E3543" s="9">
        <f>_xlfn.XLOOKUP(C3543,提成标准!C:C,提成标准!H:H,"")</f>
        <v>0.1</v>
      </c>
      <c r="F3543" s="9">
        <f t="shared" si="173"/>
        <v>39.6</v>
      </c>
      <c r="G3543" s="9">
        <f>_xlfn.XLOOKUP(I3543,过机服务商重量差!A:A,过机服务商重量差!L:L)</f>
        <v>396</v>
      </c>
      <c r="H3543" s="9" t="str">
        <f ca="1">IFERROR(LOOKUP(1,0/((B3543=名单!B:B)*(VALUE(AY3543)&gt;=名单!E:E)*(VALUE(AY3543)&lt;=名单!G:G)*(AA3543="正常走货")),名单!H:H),"否")</f>
        <v>否</v>
      </c>
      <c r="I3543" s="64" t="s">
        <v>10632</v>
      </c>
      <c r="J3543" s="64" t="s">
        <v>10634</v>
      </c>
      <c r="L3543" s="65" t="s">
        <v>880</v>
      </c>
      <c r="N3543" s="64" t="s">
        <v>18</v>
      </c>
      <c r="O3543" s="66"/>
      <c r="P3543" s="66"/>
      <c r="T3543" s="66"/>
      <c r="U3543" s="65" t="s">
        <v>145</v>
      </c>
      <c r="V3543" s="65" t="s">
        <v>14410</v>
      </c>
      <c r="W3543" s="66"/>
      <c r="Y3543" s="66"/>
      <c r="Z3543" s="66"/>
      <c r="AA3543" s="65" t="s">
        <v>14382</v>
      </c>
      <c r="AQ3543" s="64">
        <v>1237.5</v>
      </c>
      <c r="AY3543" s="67" t="s">
        <v>17941</v>
      </c>
    </row>
    <row r="3544" spans="1:51">
      <c r="A3544" s="9" t="str">
        <f t="shared" si="171"/>
        <v>2026-01</v>
      </c>
      <c r="B3544" s="9" t="str">
        <f>_xlfn.XLOOKUP(I3544,过机服务商重量差!A:A,过机服务商重量差!G:G)</f>
        <v>无崖子</v>
      </c>
      <c r="C3544" s="9" t="str">
        <f>IF(N3544="FBA","主营产品",IF(N3544="专线","专线",LOOKUP(1,0/((G3544&gt;=提成标准!D:D)*(G3544&lt;提成标准!E:E)),提成标准!C:C)))</f>
        <v>快递小货</v>
      </c>
      <c r="D3544" s="9">
        <f t="shared" si="172"/>
        <v>1</v>
      </c>
      <c r="E3544" s="9">
        <f>_xlfn.XLOOKUP(C3544,提成标准!C:C,提成标准!H:H,"")</f>
        <v>2</v>
      </c>
      <c r="F3544" s="9">
        <f t="shared" si="173"/>
        <v>2</v>
      </c>
      <c r="G3544" s="9">
        <f>_xlfn.XLOOKUP(I3544,过机服务商重量差!A:A,过机服务商重量差!L:L)</f>
        <v>4</v>
      </c>
      <c r="H3544" s="9" t="str">
        <f ca="1">IFERROR(LOOKUP(1,0/((B3544=名单!B:B)*(VALUE(AY3544)&gt;=名单!E:E)*(VALUE(AY3544)&lt;=名单!G:G)*(AA3544="正常走货")),名单!H:H),"否")</f>
        <v>是</v>
      </c>
      <c r="I3544" s="64" t="s">
        <v>10635</v>
      </c>
      <c r="J3544" s="64" t="s">
        <v>10637</v>
      </c>
      <c r="L3544" s="65" t="s">
        <v>2309</v>
      </c>
      <c r="N3544" s="64" t="s">
        <v>18</v>
      </c>
      <c r="O3544" s="66"/>
      <c r="P3544" s="66"/>
      <c r="T3544" s="66"/>
      <c r="U3544" s="65" t="s">
        <v>191</v>
      </c>
      <c r="V3544" s="65" t="s">
        <v>14413</v>
      </c>
      <c r="W3544" s="66"/>
      <c r="Y3544" s="66"/>
      <c r="Z3544" s="66"/>
      <c r="AA3544" s="65" t="s">
        <v>14382</v>
      </c>
      <c r="AQ3544" s="64">
        <v>304.1</v>
      </c>
      <c r="AY3544" s="67" t="s">
        <v>17942</v>
      </c>
    </row>
    <row r="3545" spans="1:51">
      <c r="A3545" s="9" t="str">
        <f t="shared" si="171"/>
        <v>2026-01</v>
      </c>
      <c r="B3545" s="18" t="str">
        <f>_xlfn.XLOOKUP(I3545,过机服务商重量差!A:A,过机服务商重量差!G:G)</f>
        <v>007</v>
      </c>
      <c r="C3545" s="9" t="str">
        <f>IF(N3545="FBA","主营产品",IF(N3545="专线","专线",LOOKUP(1,0/((G3545&gt;=提成标准!D:D)*(G3545&lt;提成标准!E:E)),提成标准!C:C)))</f>
        <v>快递大货</v>
      </c>
      <c r="D3545" s="9">
        <f t="shared" si="172"/>
        <v>79</v>
      </c>
      <c r="E3545" s="9">
        <f>_xlfn.XLOOKUP(C3545,提成标准!C:C,提成标准!H:H,"")</f>
        <v>0.1</v>
      </c>
      <c r="F3545" s="9">
        <f t="shared" si="173"/>
        <v>7.9</v>
      </c>
      <c r="G3545" s="9">
        <f>_xlfn.XLOOKUP(I3545,过机服务商重量差!A:A,过机服务商重量差!L:L)</f>
        <v>79</v>
      </c>
      <c r="H3545" s="9" t="str">
        <f ca="1">IFERROR(LOOKUP(1,0/((B3545=名单!B:B)*(VALUE(AY3545)&gt;=名单!E:E)*(VALUE(AY3545)&lt;=名单!G:G)*(AA3545="正常走货")),名单!H:H),"否")</f>
        <v>否</v>
      </c>
      <c r="I3545" s="64" t="s">
        <v>10638</v>
      </c>
      <c r="J3545" s="64" t="s">
        <v>10640</v>
      </c>
      <c r="L3545" s="65" t="s">
        <v>168</v>
      </c>
      <c r="N3545" s="65" t="s">
        <v>18</v>
      </c>
      <c r="O3545" s="66"/>
      <c r="P3545" s="66"/>
      <c r="T3545" s="66"/>
      <c r="U3545" s="65" t="s">
        <v>2376</v>
      </c>
      <c r="V3545" s="64" t="s">
        <v>14581</v>
      </c>
      <c r="W3545" s="66"/>
      <c r="Y3545" s="66"/>
      <c r="Z3545" s="66"/>
      <c r="AA3545" s="65" t="s">
        <v>14382</v>
      </c>
      <c r="AQ3545" s="64">
        <v>39.5</v>
      </c>
      <c r="AY3545" s="67" t="s">
        <v>17943</v>
      </c>
    </row>
    <row r="3546" spans="1:51">
      <c r="A3546" s="9" t="str">
        <f t="shared" si="171"/>
        <v>2026-01</v>
      </c>
      <c r="B3546" s="18" t="str">
        <f>_xlfn.XLOOKUP(I3546,过机服务商重量差!A:A,过机服务商重量差!G:G)</f>
        <v>玉麒麟</v>
      </c>
      <c r="C3546" s="9" t="str">
        <f>IF(N3546="FBA","主营产品",IF(N3546="专线","专线",LOOKUP(1,0/((G3546&gt;=提成标准!D:D)*(G3546&lt;提成标准!E:E)),提成标准!C:C)))</f>
        <v>快递小货</v>
      </c>
      <c r="D3546" s="9">
        <f t="shared" si="172"/>
        <v>1</v>
      </c>
      <c r="E3546" s="9">
        <f>_xlfn.XLOOKUP(C3546,提成标准!C:C,提成标准!H:H,"")</f>
        <v>2</v>
      </c>
      <c r="F3546" s="9">
        <f t="shared" si="173"/>
        <v>2</v>
      </c>
      <c r="G3546" s="9">
        <f>_xlfn.XLOOKUP(I3546,过机服务商重量差!A:A,过机服务商重量差!L:L)</f>
        <v>1.5</v>
      </c>
      <c r="H3546" s="9" t="str">
        <f ca="1">IFERROR(LOOKUP(1,0/((B3546=名单!B:B)*(VALUE(AY3546)&gt;=名单!E:E)*(VALUE(AY3546)&lt;=名单!G:G)*(AA3546="正常走货")),名单!H:H),"否")</f>
        <v>否</v>
      </c>
      <c r="I3546" s="64" t="s">
        <v>10641</v>
      </c>
      <c r="J3546" s="64" t="s">
        <v>10643</v>
      </c>
      <c r="L3546" s="65" t="s">
        <v>17</v>
      </c>
      <c r="N3546" s="64" t="s">
        <v>18</v>
      </c>
      <c r="O3546" s="66"/>
      <c r="P3546" s="66"/>
      <c r="T3546" s="66"/>
      <c r="U3546" s="65" t="s">
        <v>99</v>
      </c>
      <c r="V3546" s="65" t="s">
        <v>14413</v>
      </c>
      <c r="W3546" s="66"/>
      <c r="Y3546" s="66"/>
      <c r="Z3546" s="66"/>
      <c r="AA3546" s="65" t="s">
        <v>14382</v>
      </c>
      <c r="AQ3546" s="64">
        <v>112.5</v>
      </c>
      <c r="AY3546" s="67" t="s">
        <v>17944</v>
      </c>
    </row>
    <row r="3547" spans="1:51">
      <c r="A3547" s="9" t="str">
        <f t="shared" si="171"/>
        <v>2026-01</v>
      </c>
      <c r="B3547" s="18" t="str">
        <f>_xlfn.XLOOKUP(I3547,过机服务商重量差!A:A,过机服务商重量差!G:G)</f>
        <v>帅时莹</v>
      </c>
      <c r="C3547" s="9" t="str">
        <f>IF(N3547="FBA","主营产品",IF(N3547="专线","专线",LOOKUP(1,0/((G3547&gt;=提成标准!D:D)*(G3547&lt;提成标准!E:E)),提成标准!C:C)))</f>
        <v>快递大货</v>
      </c>
      <c r="D3547" s="9">
        <f t="shared" si="172"/>
        <v>84</v>
      </c>
      <c r="E3547" s="9">
        <f>_xlfn.XLOOKUP(C3547,提成标准!C:C,提成标准!H:H,"")</f>
        <v>0.1</v>
      </c>
      <c r="F3547" s="9">
        <f t="shared" si="173"/>
        <v>8.4</v>
      </c>
      <c r="G3547" s="9">
        <f>_xlfn.XLOOKUP(I3547,过机服务商重量差!A:A,过机服务商重量差!L:L)</f>
        <v>84</v>
      </c>
      <c r="H3547" s="9" t="str">
        <f ca="1">IFERROR(LOOKUP(1,0/((B3547=名单!B:B)*(VALUE(AY3547)&gt;=名单!E:E)*(VALUE(AY3547)&lt;=名单!G:G)*(AA3547="正常走货")),名单!H:H),"否")</f>
        <v>否</v>
      </c>
      <c r="I3547" s="64" t="s">
        <v>10644</v>
      </c>
      <c r="J3547" s="64" t="s">
        <v>10646</v>
      </c>
      <c r="L3547" s="65" t="s">
        <v>287</v>
      </c>
      <c r="N3547" s="64" t="s">
        <v>18</v>
      </c>
      <c r="O3547" s="66"/>
      <c r="P3547" s="66"/>
      <c r="T3547" s="66"/>
      <c r="U3547" s="65" t="s">
        <v>99</v>
      </c>
      <c r="V3547" s="65" t="s">
        <v>14413</v>
      </c>
      <c r="W3547" s="66"/>
      <c r="Y3547" s="66"/>
      <c r="Z3547" s="66"/>
      <c r="AA3547" s="65" t="s">
        <v>14382</v>
      </c>
      <c r="AQ3547" s="64">
        <v>495.6</v>
      </c>
      <c r="AY3547" s="67" t="s">
        <v>17945</v>
      </c>
    </row>
    <row r="3548" spans="1:51">
      <c r="A3548" s="9" t="str">
        <f t="shared" si="171"/>
        <v>2026-01</v>
      </c>
      <c r="B3548" s="18" t="str">
        <f>_xlfn.XLOOKUP(I3548,过机服务商重量差!A:A,过机服务商重量差!G:G)</f>
        <v>无崖子</v>
      </c>
      <c r="C3548" s="9" t="str">
        <f>IF(N3548="FBA","主营产品",IF(N3548="专线","专线",LOOKUP(1,0/((G3548&gt;=提成标准!D:D)*(G3548&lt;提成标准!E:E)),提成标准!C:C)))</f>
        <v>快递小货</v>
      </c>
      <c r="D3548" s="9">
        <f t="shared" si="172"/>
        <v>1</v>
      </c>
      <c r="E3548" s="9">
        <f>_xlfn.XLOOKUP(C3548,提成标准!C:C,提成标准!H:H,"")</f>
        <v>2</v>
      </c>
      <c r="F3548" s="9">
        <f t="shared" si="173"/>
        <v>2</v>
      </c>
      <c r="G3548" s="9">
        <f>_xlfn.XLOOKUP(I3548,过机服务商重量差!A:A,过机服务商重量差!L:L)</f>
        <v>3.46</v>
      </c>
      <c r="H3548" s="9" t="str">
        <f ca="1">IFERROR(LOOKUP(1,0/((B3548=名单!B:B)*(VALUE(AY3548)&gt;=名单!E:E)*(VALUE(AY3548)&lt;=名单!G:G)*(AA3548="正常走货")),名单!H:H),"否")</f>
        <v>是</v>
      </c>
      <c r="I3548" s="64" t="s">
        <v>10647</v>
      </c>
      <c r="J3548" s="64" t="s">
        <v>10649</v>
      </c>
      <c r="L3548" s="64" t="s">
        <v>590</v>
      </c>
      <c r="N3548" s="64" t="s">
        <v>18</v>
      </c>
      <c r="O3548" s="66"/>
      <c r="P3548" s="66"/>
      <c r="T3548" s="66"/>
      <c r="U3548" s="65" t="s">
        <v>306</v>
      </c>
      <c r="V3548" s="65" t="s">
        <v>14413</v>
      </c>
      <c r="W3548" s="66"/>
      <c r="Y3548" s="66"/>
      <c r="Z3548" s="66"/>
      <c r="AA3548" s="65" t="s">
        <v>14382</v>
      </c>
      <c r="AQ3548" s="64">
        <v>233.14</v>
      </c>
      <c r="AY3548" s="67" t="s">
        <v>17946</v>
      </c>
    </row>
    <row r="3549" spans="1:51">
      <c r="A3549" s="9" t="str">
        <f t="shared" si="171"/>
        <v>2026-01</v>
      </c>
      <c r="B3549" s="18" t="str">
        <f>_xlfn.XLOOKUP(I3549,过机服务商重量差!A:A,过机服务商重量差!G:G)</f>
        <v>玉麒麟</v>
      </c>
      <c r="C3549" s="9" t="str">
        <f>IF(N3549="FBA","主营产品",IF(N3549="专线","专线",LOOKUP(1,0/((G3549&gt;=提成标准!D:D)*(G3549&lt;提成标准!E:E)),提成标准!C:C)))</f>
        <v>快递小货</v>
      </c>
      <c r="D3549" s="9">
        <f t="shared" si="172"/>
        <v>1</v>
      </c>
      <c r="E3549" s="9">
        <f>_xlfn.XLOOKUP(C3549,提成标准!C:C,提成标准!H:H,"")</f>
        <v>2</v>
      </c>
      <c r="F3549" s="9">
        <f t="shared" si="173"/>
        <v>2</v>
      </c>
      <c r="G3549" s="9">
        <f>_xlfn.XLOOKUP(I3549,过机服务商重量差!A:A,过机服务商重量差!L:L)</f>
        <v>3</v>
      </c>
      <c r="H3549" s="9" t="str">
        <f ca="1">IFERROR(LOOKUP(1,0/((B3549=名单!B:B)*(VALUE(AY3549)&gt;=名单!E:E)*(VALUE(AY3549)&lt;=名单!G:G)*(AA3549="正常走货")),名单!H:H),"否")</f>
        <v>否</v>
      </c>
      <c r="I3549" s="64" t="s">
        <v>10650</v>
      </c>
      <c r="J3549" s="64" t="s">
        <v>10652</v>
      </c>
      <c r="L3549" s="64" t="s">
        <v>24</v>
      </c>
      <c r="N3549" s="64" t="s">
        <v>18</v>
      </c>
      <c r="O3549" s="66"/>
      <c r="P3549" s="66"/>
      <c r="T3549" s="66"/>
      <c r="U3549" s="65" t="s">
        <v>223</v>
      </c>
      <c r="V3549" s="65" t="s">
        <v>14413</v>
      </c>
      <c r="W3549" s="66"/>
      <c r="Y3549" s="66"/>
      <c r="Z3549" s="66"/>
      <c r="AA3549" s="65" t="s">
        <v>14382</v>
      </c>
      <c r="AQ3549" s="64">
        <v>49.25</v>
      </c>
      <c r="AY3549" s="67" t="s">
        <v>17947</v>
      </c>
    </row>
    <row r="3550" spans="1:51">
      <c r="A3550" s="9" t="str">
        <f t="shared" si="171"/>
        <v>2026-01</v>
      </c>
      <c r="B3550" s="18" t="str">
        <f>_xlfn.XLOOKUP(I3550,过机服务商重量差!A:A,过机服务商重量差!G:G)</f>
        <v>帅时莹</v>
      </c>
      <c r="C3550" s="9" t="str">
        <f>IF(N3550="FBA","主营产品",IF(N3550="专线","专线",LOOKUP(1,0/((G3550&gt;=提成标准!D:D)*(G3550&lt;提成标准!E:E)),提成标准!C:C)))</f>
        <v>快递大货</v>
      </c>
      <c r="D3550" s="9">
        <f t="shared" si="172"/>
        <v>53</v>
      </c>
      <c r="E3550" s="9">
        <f>_xlfn.XLOOKUP(C3550,提成标准!C:C,提成标准!H:H,"")</f>
        <v>0.1</v>
      </c>
      <c r="F3550" s="9">
        <f t="shared" si="173"/>
        <v>5.3</v>
      </c>
      <c r="G3550" s="9">
        <f>_xlfn.XLOOKUP(I3550,过机服务商重量差!A:A,过机服务商重量差!L:L)</f>
        <v>53</v>
      </c>
      <c r="H3550" s="9" t="str">
        <f ca="1">IFERROR(LOOKUP(1,0/((B3550=名单!B:B)*(VALUE(AY3550)&gt;=名单!E:E)*(VALUE(AY3550)&lt;=名单!G:G)*(AA3550="正常走货")),名单!H:H),"否")</f>
        <v>否</v>
      </c>
      <c r="I3550" s="64" t="s">
        <v>10653</v>
      </c>
      <c r="J3550" s="64" t="s">
        <v>10655</v>
      </c>
      <c r="L3550" s="64" t="s">
        <v>738</v>
      </c>
      <c r="N3550" s="64" t="s">
        <v>18</v>
      </c>
      <c r="O3550" s="66"/>
      <c r="P3550" s="66"/>
      <c r="T3550" s="66"/>
      <c r="U3550" s="65" t="s">
        <v>679</v>
      </c>
      <c r="V3550" s="65" t="s">
        <v>14422</v>
      </c>
      <c r="W3550" s="66"/>
      <c r="Y3550" s="66"/>
      <c r="Z3550" s="66"/>
      <c r="AA3550" s="65" t="s">
        <v>14382</v>
      </c>
      <c r="AQ3550" s="64">
        <v>460.8</v>
      </c>
      <c r="AY3550" s="67" t="s">
        <v>17948</v>
      </c>
    </row>
    <row r="3551" spans="1:51">
      <c r="A3551" s="9" t="str">
        <f t="shared" si="171"/>
        <v>2026-01</v>
      </c>
      <c r="B3551" s="9" t="str">
        <f>_xlfn.XLOOKUP(I3551,过机服务商重量差!A:A,过机服务商重量差!G:G)</f>
        <v>风清扬</v>
      </c>
      <c r="C3551" s="9" t="str">
        <f>IF(N3551="FBA","主营产品",IF(N3551="专线","专线",LOOKUP(1,0/((G3551&gt;=提成标准!D:D)*(G3551&lt;提成标准!E:E)),提成标准!C:C)))</f>
        <v>快递大货</v>
      </c>
      <c r="D3551" s="9">
        <f t="shared" si="172"/>
        <v>22</v>
      </c>
      <c r="E3551" s="9">
        <f>_xlfn.XLOOKUP(C3551,提成标准!C:C,提成标准!H:H,"")</f>
        <v>0.1</v>
      </c>
      <c r="F3551" s="9">
        <f t="shared" si="173"/>
        <v>2.2</v>
      </c>
      <c r="G3551" s="9">
        <f>_xlfn.XLOOKUP(I3551,过机服务商重量差!A:A,过机服务商重量差!L:L)</f>
        <v>22</v>
      </c>
      <c r="H3551" s="9" t="str">
        <f ca="1">IFERROR(LOOKUP(1,0/((B3551=名单!B:B)*(VALUE(AY3551)&gt;=名单!E:E)*(VALUE(AY3551)&lt;=名单!G:G)*(AA3551="正常走货")),名单!H:H),"否")</f>
        <v>否</v>
      </c>
      <c r="I3551" s="64" t="s">
        <v>10656</v>
      </c>
      <c r="J3551" s="64" t="s">
        <v>10658</v>
      </c>
      <c r="L3551" s="64" t="s">
        <v>6531</v>
      </c>
      <c r="N3551" s="64" t="s">
        <v>18</v>
      </c>
      <c r="O3551" s="66"/>
      <c r="P3551" s="66"/>
      <c r="T3551" s="66"/>
      <c r="U3551" s="65" t="s">
        <v>2305</v>
      </c>
      <c r="V3551" s="65" t="s">
        <v>14413</v>
      </c>
      <c r="W3551" s="66"/>
      <c r="Y3551" s="66"/>
      <c r="Z3551" s="66"/>
      <c r="AA3551" s="65" t="s">
        <v>14382</v>
      </c>
      <c r="AQ3551" s="64">
        <v>100</v>
      </c>
      <c r="AY3551" s="67" t="s">
        <v>17949</v>
      </c>
    </row>
    <row r="3552" spans="1:51">
      <c r="A3552" s="9" t="str">
        <f t="shared" si="171"/>
        <v>2026-01</v>
      </c>
      <c r="B3552" s="9" t="str">
        <f>_xlfn.XLOOKUP(I3552,过机服务商重量差!A:A,过机服务商重量差!G:G)</f>
        <v>帅时莹</v>
      </c>
      <c r="C3552" s="9" t="str">
        <f>IF(N3552="FBA","主营产品",IF(N3552="专线","专线",LOOKUP(1,0/((G3552&gt;=提成标准!D:D)*(G3552&lt;提成标准!E:E)),提成标准!C:C)))</f>
        <v>快递小货</v>
      </c>
      <c r="D3552" s="9">
        <f t="shared" si="172"/>
        <v>1</v>
      </c>
      <c r="E3552" s="9">
        <f>_xlfn.XLOOKUP(C3552,提成标准!C:C,提成标准!H:H,"")</f>
        <v>2</v>
      </c>
      <c r="F3552" s="9">
        <f t="shared" si="173"/>
        <v>2</v>
      </c>
      <c r="G3552" s="9">
        <f>_xlfn.XLOOKUP(I3552,过机服务商重量差!A:A,过机服务商重量差!L:L)</f>
        <v>7.5</v>
      </c>
      <c r="H3552" s="9" t="str">
        <f ca="1">IFERROR(LOOKUP(1,0/((B3552=名单!B:B)*(VALUE(AY3552)&gt;=名单!E:E)*(VALUE(AY3552)&lt;=名单!G:G)*(AA3552="正常走货")),名单!H:H),"否")</f>
        <v>否</v>
      </c>
      <c r="I3552" s="64" t="s">
        <v>10659</v>
      </c>
      <c r="J3552" s="64" t="s">
        <v>10661</v>
      </c>
      <c r="L3552" s="64" t="s">
        <v>140</v>
      </c>
      <c r="N3552" s="64" t="s">
        <v>18</v>
      </c>
      <c r="O3552" s="66"/>
      <c r="P3552" s="66"/>
      <c r="T3552" s="66"/>
      <c r="U3552" s="65" t="s">
        <v>535</v>
      </c>
      <c r="V3552" s="65" t="s">
        <v>14413</v>
      </c>
      <c r="W3552" s="66"/>
      <c r="Y3552" s="66"/>
      <c r="Z3552" s="66"/>
      <c r="AA3552" s="65" t="s">
        <v>14382</v>
      </c>
      <c r="AQ3552" s="64">
        <v>88.56</v>
      </c>
      <c r="AY3552" s="67" t="s">
        <v>17950</v>
      </c>
    </row>
    <row r="3553" spans="1:51">
      <c r="A3553" s="9" t="str">
        <f t="shared" si="171"/>
        <v>2026-01</v>
      </c>
      <c r="B3553" s="18" t="str">
        <f>_xlfn.XLOOKUP(I3553,过机服务商重量差!A:A,过机服务商重量差!G:G)</f>
        <v>玉麒麟</v>
      </c>
      <c r="C3553" s="9" t="str">
        <f>IF(N3553="FBA","主营产品",IF(N3553="专线","专线",LOOKUP(1,0/((G3553&gt;=提成标准!D:D)*(G3553&lt;提成标准!E:E)),提成标准!C:C)))</f>
        <v>快递小货</v>
      </c>
      <c r="D3553" s="9">
        <f t="shared" si="172"/>
        <v>1</v>
      </c>
      <c r="E3553" s="9">
        <f>_xlfn.XLOOKUP(C3553,提成标准!C:C,提成标准!H:H,"")</f>
        <v>2</v>
      </c>
      <c r="F3553" s="9">
        <f t="shared" si="173"/>
        <v>2</v>
      </c>
      <c r="G3553" s="9">
        <f>_xlfn.XLOOKUP(I3553,过机服务商重量差!A:A,过机服务商重量差!L:L)</f>
        <v>1</v>
      </c>
      <c r="H3553" s="9" t="str">
        <f ca="1">IFERROR(LOOKUP(1,0/((B3553=名单!B:B)*(VALUE(AY3553)&gt;=名单!E:E)*(VALUE(AY3553)&lt;=名单!G:G)*(AA3553="正常走货")),名单!H:H),"否")</f>
        <v>否</v>
      </c>
      <c r="I3553" s="64" t="s">
        <v>10662</v>
      </c>
      <c r="J3553" s="64" t="s">
        <v>10664</v>
      </c>
      <c r="L3553" s="65" t="s">
        <v>24</v>
      </c>
      <c r="N3553" s="64" t="s">
        <v>18</v>
      </c>
      <c r="O3553" s="66"/>
      <c r="P3553" s="66"/>
      <c r="T3553" s="66"/>
      <c r="U3553" s="65" t="s">
        <v>223</v>
      </c>
      <c r="V3553" s="65" t="s">
        <v>14413</v>
      </c>
      <c r="W3553" s="66"/>
      <c r="Y3553" s="66"/>
      <c r="Z3553" s="66"/>
      <c r="AA3553" s="65" t="s">
        <v>14382</v>
      </c>
      <c r="AQ3553" s="64">
        <v>38.95</v>
      </c>
      <c r="AY3553" s="67" t="s">
        <v>17951</v>
      </c>
    </row>
    <row r="3554" spans="1:51">
      <c r="A3554" s="9" t="str">
        <f t="shared" si="171"/>
        <v>2026-01</v>
      </c>
      <c r="B3554" s="18" t="str">
        <f>_xlfn.XLOOKUP(I3554,过机服务商重量差!A:A,过机服务商重量差!G:G)</f>
        <v>无崖子</v>
      </c>
      <c r="C3554" s="9" t="str">
        <f>IF(N3554="FBA","主营产品",IF(N3554="专线","专线",LOOKUP(1,0/((G3554&gt;=提成标准!D:D)*(G3554&lt;提成标准!E:E)),提成标准!C:C)))</f>
        <v>快递小货</v>
      </c>
      <c r="D3554" s="9">
        <f t="shared" si="172"/>
        <v>1</v>
      </c>
      <c r="E3554" s="9">
        <f>_xlfn.XLOOKUP(C3554,提成标准!C:C,提成标准!H:H,"")</f>
        <v>2</v>
      </c>
      <c r="F3554" s="9">
        <f t="shared" si="173"/>
        <v>2</v>
      </c>
      <c r="G3554" s="9">
        <f>_xlfn.XLOOKUP(I3554,过机服务商重量差!A:A,过机服务商重量差!L:L)</f>
        <v>9.5</v>
      </c>
      <c r="H3554" s="9" t="str">
        <f ca="1">IFERROR(LOOKUP(1,0/((B3554=名单!B:B)*(VALUE(AY3554)&gt;=名单!E:E)*(VALUE(AY3554)&lt;=名单!G:G)*(AA3554="正常走货")),名单!H:H),"否")</f>
        <v>是</v>
      </c>
      <c r="I3554" s="64" t="s">
        <v>10665</v>
      </c>
      <c r="J3554" s="64" t="s">
        <v>10667</v>
      </c>
      <c r="L3554" s="65" t="s">
        <v>590</v>
      </c>
      <c r="N3554" s="64" t="s">
        <v>18</v>
      </c>
      <c r="O3554" s="66"/>
      <c r="P3554" s="66"/>
      <c r="T3554" s="66"/>
      <c r="U3554" s="65" t="s">
        <v>187</v>
      </c>
      <c r="V3554" s="65" t="s">
        <v>14413</v>
      </c>
      <c r="W3554" s="66"/>
      <c r="Y3554" s="66"/>
      <c r="Z3554" s="66"/>
      <c r="AA3554" s="65" t="s">
        <v>14382</v>
      </c>
      <c r="AQ3554" s="64">
        <v>127.8</v>
      </c>
      <c r="AY3554" s="67" t="s">
        <v>17952</v>
      </c>
    </row>
    <row r="3555" spans="1:51">
      <c r="A3555" s="9" t="str">
        <f t="shared" si="171"/>
        <v>2026-01</v>
      </c>
      <c r="B3555" s="18" t="str">
        <f>_xlfn.XLOOKUP(I3555,过机服务商重量差!A:A,过机服务商重量差!G:G)</f>
        <v>玉麒麟</v>
      </c>
      <c r="C3555" s="9" t="str">
        <f>IF(N3555="FBA","主营产品",IF(N3555="专线","专线",LOOKUP(1,0/((G3555&gt;=提成标准!D:D)*(G3555&lt;提成标准!E:E)),提成标准!C:C)))</f>
        <v>快递小货</v>
      </c>
      <c r="D3555" s="9">
        <f t="shared" si="172"/>
        <v>1</v>
      </c>
      <c r="E3555" s="9">
        <f>_xlfn.XLOOKUP(C3555,提成标准!C:C,提成标准!H:H,"")</f>
        <v>2</v>
      </c>
      <c r="F3555" s="9">
        <f t="shared" si="173"/>
        <v>2</v>
      </c>
      <c r="G3555" s="9">
        <f>_xlfn.XLOOKUP(I3555,过机服务商重量差!A:A,过机服务商重量差!L:L)</f>
        <v>1</v>
      </c>
      <c r="H3555" s="9" t="str">
        <f ca="1">IFERROR(LOOKUP(1,0/((B3555=名单!B:B)*(VALUE(AY3555)&gt;=名单!E:E)*(VALUE(AY3555)&lt;=名单!G:G)*(AA3555="正常走货")),名单!H:H),"否")</f>
        <v>否</v>
      </c>
      <c r="I3555" s="64" t="s">
        <v>10668</v>
      </c>
      <c r="J3555" s="64" t="s">
        <v>10670</v>
      </c>
      <c r="L3555" s="64" t="s">
        <v>17</v>
      </c>
      <c r="N3555" s="64" t="s">
        <v>18</v>
      </c>
      <c r="O3555" s="66"/>
      <c r="P3555" s="66"/>
      <c r="T3555" s="66"/>
      <c r="U3555" s="65" t="s">
        <v>187</v>
      </c>
      <c r="V3555" s="65" t="s">
        <v>14413</v>
      </c>
      <c r="W3555" s="66"/>
      <c r="Y3555" s="66"/>
      <c r="Z3555" s="66"/>
      <c r="AA3555" s="65" t="s">
        <v>14382</v>
      </c>
      <c r="AQ3555" s="64">
        <v>60.65</v>
      </c>
      <c r="AY3555" s="67" t="s">
        <v>17953</v>
      </c>
    </row>
    <row r="3556" spans="1:51">
      <c r="A3556" s="9" t="str">
        <f t="shared" si="171"/>
        <v>2026-01</v>
      </c>
      <c r="B3556" s="18" t="str">
        <f>_xlfn.XLOOKUP(I3556,过机服务商重量差!A:A,过机服务商重量差!G:G)</f>
        <v>无崖子</v>
      </c>
      <c r="C3556" s="9" t="str">
        <f>IF(N3556="FBA","主营产品",IF(N3556="专线","专线",LOOKUP(1,0/((G3556&gt;=提成标准!D:D)*(G3556&lt;提成标准!E:E)),提成标准!C:C)))</f>
        <v>快递小货</v>
      </c>
      <c r="D3556" s="9">
        <f t="shared" si="172"/>
        <v>1</v>
      </c>
      <c r="E3556" s="9">
        <f>_xlfn.XLOOKUP(C3556,提成标准!C:C,提成标准!H:H,"")</f>
        <v>2</v>
      </c>
      <c r="F3556" s="9">
        <f t="shared" si="173"/>
        <v>2</v>
      </c>
      <c r="G3556" s="9">
        <f>_xlfn.XLOOKUP(I3556,过机服务商重量差!A:A,过机服务商重量差!L:L)</f>
        <v>0.5</v>
      </c>
      <c r="H3556" s="9" t="str">
        <f ca="1">IFERROR(LOOKUP(1,0/((B3556=名单!B:B)*(VALUE(AY3556)&gt;=名单!E:E)*(VALUE(AY3556)&lt;=名单!G:G)*(AA3556="正常走货")),名单!H:H),"否")</f>
        <v>是</v>
      </c>
      <c r="I3556" s="64" t="s">
        <v>10671</v>
      </c>
      <c r="J3556" s="64" t="s">
        <v>10673</v>
      </c>
      <c r="L3556" s="65" t="s">
        <v>8708</v>
      </c>
      <c r="N3556" s="64" t="s">
        <v>18</v>
      </c>
      <c r="O3556" s="66"/>
      <c r="P3556" s="66"/>
      <c r="T3556" s="66"/>
      <c r="U3556" s="65" t="s">
        <v>1113</v>
      </c>
      <c r="V3556" s="65" t="s">
        <v>14413</v>
      </c>
      <c r="W3556" s="66"/>
      <c r="Y3556" s="66"/>
      <c r="Z3556" s="66"/>
      <c r="AA3556" s="65" t="s">
        <v>14382</v>
      </c>
      <c r="AQ3556" s="64">
        <v>198.7</v>
      </c>
      <c r="AY3556" s="67" t="s">
        <v>17954</v>
      </c>
    </row>
    <row r="3557" spans="1:51">
      <c r="A3557" s="9" t="str">
        <f t="shared" si="171"/>
        <v>2026-01</v>
      </c>
      <c r="B3557" s="18" t="str">
        <f>_xlfn.XLOOKUP(I3557,过机服务商重量差!A:A,过机服务商重量差!G:G)</f>
        <v>帅时莹</v>
      </c>
      <c r="C3557" s="9" t="str">
        <f>IF(N3557="FBA","主营产品",IF(N3557="专线","专线",LOOKUP(1,0/((G3557&gt;=提成标准!D:D)*(G3557&lt;提成标准!E:E)),提成标准!C:C)))</f>
        <v>快递大货</v>
      </c>
      <c r="D3557" s="9">
        <f t="shared" si="172"/>
        <v>101</v>
      </c>
      <c r="E3557" s="9">
        <f>_xlfn.XLOOKUP(C3557,提成标准!C:C,提成标准!H:H,"")</f>
        <v>0.1</v>
      </c>
      <c r="F3557" s="9">
        <f t="shared" si="173"/>
        <v>10.1</v>
      </c>
      <c r="G3557" s="9">
        <f>_xlfn.XLOOKUP(I3557,过机服务商重量差!A:A,过机服务商重量差!L:L)</f>
        <v>101</v>
      </c>
      <c r="H3557" s="9" t="str">
        <f ca="1">IFERROR(LOOKUP(1,0/((B3557=名单!B:B)*(VALUE(AY3557)&gt;=名单!E:E)*(VALUE(AY3557)&lt;=名单!G:G)*(AA3557="正常走货")),名单!H:H),"否")</f>
        <v>否</v>
      </c>
      <c r="I3557" s="64" t="s">
        <v>10674</v>
      </c>
      <c r="J3557" s="64" t="s">
        <v>10676</v>
      </c>
      <c r="L3557" s="65" t="s">
        <v>97</v>
      </c>
      <c r="N3557" s="64" t="s">
        <v>18</v>
      </c>
      <c r="O3557" s="66"/>
      <c r="P3557" s="66"/>
      <c r="T3557" s="66"/>
      <c r="U3557" s="65" t="s">
        <v>223</v>
      </c>
      <c r="V3557" s="65" t="s">
        <v>14413</v>
      </c>
      <c r="W3557" s="66"/>
      <c r="Y3557" s="66"/>
      <c r="Z3557" s="66"/>
      <c r="AA3557" s="65" t="s">
        <v>14382</v>
      </c>
      <c r="AQ3557" s="64">
        <v>398.8</v>
      </c>
      <c r="AY3557" s="67" t="s">
        <v>17955</v>
      </c>
    </row>
    <row r="3558" spans="1:51">
      <c r="A3558" s="9" t="str">
        <f t="shared" si="171"/>
        <v>2026-01</v>
      </c>
      <c r="B3558" s="9" t="str">
        <f>_xlfn.XLOOKUP(I3558,过机服务商重量差!A:A,过机服务商重量差!G:G)</f>
        <v/>
      </c>
      <c r="C3558" s="9" t="str">
        <f>IF(N3558="FBA","主营产品",IF(N3558="专线","专线",LOOKUP(1,0/((G3558&gt;=提成标准!D:D)*(G3558&lt;提成标准!E:E)),提成标准!C:C)))</f>
        <v>快递大货</v>
      </c>
      <c r="D3558" s="9">
        <f t="shared" si="172"/>
        <v>145</v>
      </c>
      <c r="E3558" s="9">
        <f>_xlfn.XLOOKUP(C3558,提成标准!C:C,提成标准!H:H,"")</f>
        <v>0.1</v>
      </c>
      <c r="F3558" s="9">
        <f t="shared" si="173"/>
        <v>14.5</v>
      </c>
      <c r="G3558" s="9">
        <f>_xlfn.XLOOKUP(I3558,过机服务商重量差!A:A,过机服务商重量差!L:L)</f>
        <v>145</v>
      </c>
      <c r="H3558" s="9" t="str">
        <f ca="1">IFERROR(LOOKUP(1,0/((B3558=名单!B:B)*(VALUE(AY3558)&gt;=名单!E:E)*(VALUE(AY3558)&lt;=名单!G:G)*(AA3558="正常走货")),名单!H:H),"否")</f>
        <v>否</v>
      </c>
      <c r="I3558" s="64" t="s">
        <v>10677</v>
      </c>
      <c r="J3558" s="64" t="s">
        <v>36</v>
      </c>
      <c r="L3558" s="65" t="s">
        <v>10679</v>
      </c>
      <c r="N3558" s="65" t="s">
        <v>18</v>
      </c>
      <c r="O3558" s="66"/>
      <c r="P3558" s="66"/>
      <c r="T3558" s="66"/>
      <c r="U3558" s="65" t="s">
        <v>223</v>
      </c>
      <c r="V3558" s="64" t="s">
        <v>14413</v>
      </c>
      <c r="W3558" s="66"/>
      <c r="Y3558" s="66"/>
      <c r="Z3558" s="66"/>
      <c r="AA3558" s="65" t="s">
        <v>14382</v>
      </c>
      <c r="AQ3558" s="64">
        <v>325</v>
      </c>
      <c r="AY3558" s="67" t="s">
        <v>17956</v>
      </c>
    </row>
    <row r="3559" spans="1:51">
      <c r="A3559" s="9" t="str">
        <f t="shared" si="171"/>
        <v>2026-01</v>
      </c>
      <c r="B3559" s="9" t="str">
        <f>_xlfn.XLOOKUP(I3559,过机服务商重量差!A:A,过机服务商重量差!G:G)</f>
        <v>无崖子</v>
      </c>
      <c r="C3559" s="9" t="str">
        <f>IF(N3559="FBA","主营产品",IF(N3559="专线","专线",LOOKUP(1,0/((G3559&gt;=提成标准!D:D)*(G3559&lt;提成标准!E:E)),提成标准!C:C)))</f>
        <v>快递小货</v>
      </c>
      <c r="D3559" s="9">
        <f t="shared" si="172"/>
        <v>1</v>
      </c>
      <c r="E3559" s="9">
        <f>_xlfn.XLOOKUP(C3559,提成标准!C:C,提成标准!H:H,"")</f>
        <v>2</v>
      </c>
      <c r="F3559" s="9">
        <f t="shared" si="173"/>
        <v>2</v>
      </c>
      <c r="G3559" s="9">
        <f>_xlfn.XLOOKUP(I3559,过机服务商重量差!A:A,过机服务商重量差!L:L)</f>
        <v>8.1</v>
      </c>
      <c r="H3559" s="9" t="str">
        <f ca="1">IFERROR(LOOKUP(1,0/((B3559=名单!B:B)*(VALUE(AY3559)&gt;=名单!E:E)*(VALUE(AY3559)&lt;=名单!G:G)*(AA3559="正常走货")),名单!H:H),"否")</f>
        <v>是</v>
      </c>
      <c r="I3559" s="64" t="s">
        <v>10680</v>
      </c>
      <c r="J3559" s="64" t="s">
        <v>10682</v>
      </c>
      <c r="L3559" s="64" t="s">
        <v>590</v>
      </c>
      <c r="N3559" s="64" t="s">
        <v>18</v>
      </c>
      <c r="O3559" s="66"/>
      <c r="P3559" s="66"/>
      <c r="T3559" s="66"/>
      <c r="U3559" s="65" t="s">
        <v>99</v>
      </c>
      <c r="V3559" s="65" t="s">
        <v>14413</v>
      </c>
      <c r="W3559" s="66"/>
      <c r="Y3559" s="66"/>
      <c r="Z3559" s="66"/>
      <c r="AA3559" s="65" t="s">
        <v>14382</v>
      </c>
      <c r="AQ3559" s="64">
        <v>170.14</v>
      </c>
      <c r="AY3559" s="67" t="s">
        <v>17957</v>
      </c>
    </row>
    <row r="3560" spans="1:51">
      <c r="A3560" s="9" t="str">
        <f t="shared" si="171"/>
        <v>2026-01</v>
      </c>
      <c r="B3560" s="9" t="str">
        <f>_xlfn.XLOOKUP(I3560,过机服务商重量差!A:A,过机服务商重量差!G:G)</f>
        <v>无崖子</v>
      </c>
      <c r="C3560" s="9" t="str">
        <f>IF(N3560="FBA","主营产品",IF(N3560="专线","专线",LOOKUP(1,0/((G3560&gt;=提成标准!D:D)*(G3560&lt;提成标准!E:E)),提成标准!C:C)))</f>
        <v>快递小货</v>
      </c>
      <c r="D3560" s="9">
        <f t="shared" si="172"/>
        <v>1</v>
      </c>
      <c r="E3560" s="9">
        <f>_xlfn.XLOOKUP(C3560,提成标准!C:C,提成标准!H:H,"")</f>
        <v>2</v>
      </c>
      <c r="F3560" s="9">
        <f t="shared" si="173"/>
        <v>2</v>
      </c>
      <c r="G3560" s="9">
        <f>_xlfn.XLOOKUP(I3560,过机服务商重量差!A:A,过机服务商重量差!L:L)</f>
        <v>2.7</v>
      </c>
      <c r="H3560" s="9" t="str">
        <f ca="1">IFERROR(LOOKUP(1,0/((B3560=名单!B:B)*(VALUE(AY3560)&gt;=名单!E:E)*(VALUE(AY3560)&lt;=名单!G:G)*(AA3560="正常走货")),名单!H:H),"否")</f>
        <v>是</v>
      </c>
      <c r="I3560" s="64" t="s">
        <v>10683</v>
      </c>
      <c r="J3560" s="64" t="s">
        <v>10685</v>
      </c>
      <c r="L3560" s="65" t="s">
        <v>590</v>
      </c>
      <c r="N3560" s="64" t="s">
        <v>18</v>
      </c>
      <c r="O3560" s="66"/>
      <c r="P3560" s="66"/>
      <c r="T3560" s="66"/>
      <c r="U3560" s="65" t="s">
        <v>120</v>
      </c>
      <c r="V3560" s="65" t="s">
        <v>14385</v>
      </c>
      <c r="W3560" s="66"/>
      <c r="Y3560" s="66"/>
      <c r="Z3560" s="66"/>
      <c r="AA3560" s="65" t="s">
        <v>14382</v>
      </c>
      <c r="AQ3560" s="64">
        <v>70.08</v>
      </c>
      <c r="AY3560" s="67" t="s">
        <v>17958</v>
      </c>
    </row>
    <row r="3561" spans="1:51">
      <c r="A3561" s="9" t="str">
        <f t="shared" si="171"/>
        <v>2026-01</v>
      </c>
      <c r="B3561" s="9" t="str">
        <f>_xlfn.XLOOKUP(I3561,过机服务商重量差!A:A,过机服务商重量差!G:G)</f>
        <v>无崖子</v>
      </c>
      <c r="C3561" s="9" t="str">
        <f>IF(N3561="FBA","主营产品",IF(N3561="专线","专线",LOOKUP(1,0/((G3561&gt;=提成标准!D:D)*(G3561&lt;提成标准!E:E)),提成标准!C:C)))</f>
        <v>快递小货</v>
      </c>
      <c r="D3561" s="9">
        <f t="shared" si="172"/>
        <v>1</v>
      </c>
      <c r="E3561" s="9">
        <f>_xlfn.XLOOKUP(C3561,提成标准!C:C,提成标准!H:H,"")</f>
        <v>2</v>
      </c>
      <c r="F3561" s="9">
        <f t="shared" si="173"/>
        <v>2</v>
      </c>
      <c r="G3561" s="9">
        <f>_xlfn.XLOOKUP(I3561,过机服务商重量差!A:A,过机服务商重量差!L:L)</f>
        <v>0.4</v>
      </c>
      <c r="H3561" s="9" t="str">
        <f ca="1">IFERROR(LOOKUP(1,0/((B3561=名单!B:B)*(VALUE(AY3561)&gt;=名单!E:E)*(VALUE(AY3561)&lt;=名单!G:G)*(AA3561="正常走货")),名单!H:H),"否")</f>
        <v>是</v>
      </c>
      <c r="I3561" s="64" t="s">
        <v>10686</v>
      </c>
      <c r="J3561" s="64" t="s">
        <v>10688</v>
      </c>
      <c r="L3561" s="65" t="s">
        <v>590</v>
      </c>
      <c r="N3561" s="64" t="s">
        <v>18</v>
      </c>
      <c r="O3561" s="66"/>
      <c r="P3561" s="66"/>
      <c r="T3561" s="66"/>
      <c r="U3561" s="65" t="s">
        <v>120</v>
      </c>
      <c r="V3561" s="65" t="s">
        <v>14385</v>
      </c>
      <c r="W3561" s="66"/>
      <c r="Y3561" s="66"/>
      <c r="Z3561" s="66"/>
      <c r="AA3561" s="65" t="s">
        <v>14382</v>
      </c>
      <c r="AQ3561" s="64">
        <v>138.76</v>
      </c>
      <c r="AY3561" s="67" t="s">
        <v>17959</v>
      </c>
    </row>
    <row r="3562" spans="1:51">
      <c r="A3562" s="9" t="str">
        <f t="shared" si="171"/>
        <v>2026-01</v>
      </c>
      <c r="B3562" s="18" t="str">
        <f>_xlfn.XLOOKUP(I3562,过机服务商重量差!A:A,过机服务商重量差!G:G)</f>
        <v>无崖子</v>
      </c>
      <c r="C3562" s="9" t="str">
        <f>IF(N3562="FBA","主营产品",IF(N3562="专线","专线",LOOKUP(1,0/((G3562&gt;=提成标准!D:D)*(G3562&lt;提成标准!E:E)),提成标准!C:C)))</f>
        <v>快递小货</v>
      </c>
      <c r="D3562" s="9">
        <f t="shared" si="172"/>
        <v>1</v>
      </c>
      <c r="E3562" s="9">
        <f>_xlfn.XLOOKUP(C3562,提成标准!C:C,提成标准!H:H,"")</f>
        <v>2</v>
      </c>
      <c r="F3562" s="9">
        <f t="shared" si="173"/>
        <v>2</v>
      </c>
      <c r="G3562" s="9">
        <f>_xlfn.XLOOKUP(I3562,过机服务商重量差!A:A,过机服务商重量差!L:L)</f>
        <v>3</v>
      </c>
      <c r="H3562" s="9" t="str">
        <f ca="1">IFERROR(LOOKUP(1,0/((B3562=名单!B:B)*(VALUE(AY3562)&gt;=名单!E:E)*(VALUE(AY3562)&lt;=名单!G:G)*(AA3562="正常走货")),名单!H:H),"否")</f>
        <v>是</v>
      </c>
      <c r="I3562" s="64" t="s">
        <v>10689</v>
      </c>
      <c r="J3562" s="64" t="s">
        <v>10691</v>
      </c>
      <c r="L3562" s="65" t="s">
        <v>128</v>
      </c>
      <c r="N3562" s="64" t="s">
        <v>18</v>
      </c>
      <c r="O3562" s="66"/>
      <c r="P3562" s="66"/>
      <c r="T3562" s="66"/>
      <c r="U3562" s="65" t="s">
        <v>227</v>
      </c>
      <c r="V3562" s="65" t="s">
        <v>14413</v>
      </c>
      <c r="W3562" s="66"/>
      <c r="Y3562" s="66"/>
      <c r="Z3562" s="66"/>
      <c r="AA3562" s="65" t="s">
        <v>14382</v>
      </c>
      <c r="AQ3562" s="64">
        <v>89.06</v>
      </c>
      <c r="AY3562" s="67" t="s">
        <v>17960</v>
      </c>
    </row>
    <row r="3563" spans="1:51">
      <c r="A3563" s="9" t="str">
        <f t="shared" si="171"/>
        <v>2026-01</v>
      </c>
      <c r="B3563" s="9" t="str">
        <f>_xlfn.XLOOKUP(I3563,过机服务商重量差!A:A,过机服务商重量差!G:G)</f>
        <v>小旋风</v>
      </c>
      <c r="C3563" s="9" t="str">
        <f>IF(N3563="FBA","主营产品",IF(N3563="专线","专线",LOOKUP(1,0/((G3563&gt;=提成标准!D:D)*(G3563&lt;提成标准!E:E)),提成标准!C:C)))</f>
        <v>快递大货</v>
      </c>
      <c r="D3563" s="9">
        <f t="shared" si="172"/>
        <v>127</v>
      </c>
      <c r="E3563" s="9">
        <f>_xlfn.XLOOKUP(C3563,提成标准!C:C,提成标准!H:H,"")</f>
        <v>0.1</v>
      </c>
      <c r="F3563" s="9">
        <f t="shared" si="173"/>
        <v>12.7</v>
      </c>
      <c r="G3563" s="9">
        <f>_xlfn.XLOOKUP(I3563,过机服务商重量差!A:A,过机服务商重量差!L:L)</f>
        <v>127</v>
      </c>
      <c r="H3563" s="9" t="str">
        <f ca="1">IFERROR(LOOKUP(1,0/((B3563=名单!B:B)*(VALUE(AY3563)&gt;=名单!E:E)*(VALUE(AY3563)&lt;=名单!G:G)*(AA3563="正常走货")),名单!H:H),"否")</f>
        <v>否</v>
      </c>
      <c r="I3563" s="64" t="s">
        <v>10692</v>
      </c>
      <c r="J3563" s="64" t="s">
        <v>10694</v>
      </c>
      <c r="L3563" s="65" t="s">
        <v>1993</v>
      </c>
      <c r="N3563" s="64" t="s">
        <v>18</v>
      </c>
      <c r="O3563" s="66"/>
      <c r="P3563" s="66"/>
      <c r="T3563" s="66"/>
      <c r="U3563" s="65" t="s">
        <v>191</v>
      </c>
      <c r="V3563" s="64" t="s">
        <v>14413</v>
      </c>
      <c r="W3563" s="66"/>
      <c r="Y3563" s="66"/>
      <c r="Z3563" s="66"/>
      <c r="AA3563" s="65" t="s">
        <v>14382</v>
      </c>
      <c r="AQ3563" s="64">
        <v>236.5</v>
      </c>
      <c r="AY3563" s="67" t="s">
        <v>17961</v>
      </c>
    </row>
    <row r="3564" spans="1:51">
      <c r="A3564" s="9" t="str">
        <f t="shared" si="171"/>
        <v>2026-01</v>
      </c>
      <c r="B3564" s="9" t="str">
        <f>_xlfn.XLOOKUP(I3564,过机服务商重量差!A:A,过机服务商重量差!G:G)</f>
        <v>帅时莹</v>
      </c>
      <c r="C3564" s="9" t="str">
        <f>IF(N3564="FBA","主营产品",IF(N3564="专线","专线",LOOKUP(1,0/((G3564&gt;=提成标准!D:D)*(G3564&lt;提成标准!E:E)),提成标准!C:C)))</f>
        <v>快递小货</v>
      </c>
      <c r="D3564" s="9">
        <f t="shared" si="172"/>
        <v>1</v>
      </c>
      <c r="E3564" s="9">
        <f>_xlfn.XLOOKUP(C3564,提成标准!C:C,提成标准!H:H,"")</f>
        <v>2</v>
      </c>
      <c r="F3564" s="9">
        <f t="shared" si="173"/>
        <v>2</v>
      </c>
      <c r="G3564" s="9">
        <f>_xlfn.XLOOKUP(I3564,过机服务商重量差!A:A,过机服务商重量差!L:L)</f>
        <v>8.5</v>
      </c>
      <c r="H3564" s="9" t="str">
        <f ca="1">IFERROR(LOOKUP(1,0/((B3564=名单!B:B)*(VALUE(AY3564)&gt;=名单!E:E)*(VALUE(AY3564)&lt;=名单!G:G)*(AA3564="正常走货")),名单!H:H),"否")</f>
        <v>否</v>
      </c>
      <c r="I3564" s="64" t="s">
        <v>10695</v>
      </c>
      <c r="J3564" s="64" t="s">
        <v>10697</v>
      </c>
      <c r="L3564" s="64" t="s">
        <v>140</v>
      </c>
      <c r="N3564" s="64" t="s">
        <v>18</v>
      </c>
      <c r="O3564" s="66"/>
      <c r="P3564" s="66"/>
      <c r="T3564" s="66"/>
      <c r="U3564" s="65" t="s">
        <v>191</v>
      </c>
      <c r="V3564" s="65" t="s">
        <v>14413</v>
      </c>
      <c r="W3564" s="66"/>
      <c r="Y3564" s="66"/>
      <c r="Z3564" s="66"/>
      <c r="AA3564" s="65" t="s">
        <v>14382</v>
      </c>
      <c r="AB3564" s="66"/>
      <c r="AQ3564" s="64">
        <v>108.4</v>
      </c>
      <c r="AY3564" s="67" t="s">
        <v>17962</v>
      </c>
    </row>
    <row r="3565" spans="1:51">
      <c r="A3565" s="9" t="str">
        <f t="shared" si="171"/>
        <v>2026-01</v>
      </c>
      <c r="B3565" s="18" t="str">
        <f>_xlfn.XLOOKUP(I3565,过机服务商重量差!A:A,过机服务商重量差!G:G)</f>
        <v>玉麒麟</v>
      </c>
      <c r="C3565" s="9" t="str">
        <f>IF(N3565="FBA","主营产品",IF(N3565="专线","专线",LOOKUP(1,0/((G3565&gt;=提成标准!D:D)*(G3565&lt;提成标准!E:E)),提成标准!C:C)))</f>
        <v>快递小货</v>
      </c>
      <c r="D3565" s="9">
        <f t="shared" si="172"/>
        <v>1</v>
      </c>
      <c r="E3565" s="9">
        <f>_xlfn.XLOOKUP(C3565,提成标准!C:C,提成标准!H:H,"")</f>
        <v>2</v>
      </c>
      <c r="F3565" s="9">
        <f t="shared" si="173"/>
        <v>2</v>
      </c>
      <c r="G3565" s="9">
        <f>_xlfn.XLOOKUP(I3565,过机服务商重量差!A:A,过机服务商重量差!L:L)</f>
        <v>12</v>
      </c>
      <c r="H3565" s="9" t="str">
        <f ca="1">IFERROR(LOOKUP(1,0/((B3565=名单!B:B)*(VALUE(AY3565)&gt;=名单!E:E)*(VALUE(AY3565)&lt;=名单!G:G)*(AA3565="正常走货")),名单!H:H),"否")</f>
        <v>否</v>
      </c>
      <c r="I3565" s="64" t="s">
        <v>10698</v>
      </c>
      <c r="J3565" s="64" t="s">
        <v>10700</v>
      </c>
      <c r="L3565" s="65" t="s">
        <v>17</v>
      </c>
      <c r="N3565" s="64" t="s">
        <v>18</v>
      </c>
      <c r="O3565" s="66"/>
      <c r="P3565" s="66"/>
      <c r="T3565" s="66"/>
      <c r="U3565" s="65" t="s">
        <v>558</v>
      </c>
      <c r="V3565" s="65" t="s">
        <v>14413</v>
      </c>
      <c r="W3565" s="66"/>
      <c r="Y3565" s="66"/>
      <c r="Z3565" s="66"/>
      <c r="AA3565" s="65" t="s">
        <v>14382</v>
      </c>
      <c r="AQ3565" s="64">
        <v>75</v>
      </c>
      <c r="AY3565" s="67" t="s">
        <v>17963</v>
      </c>
    </row>
    <row r="3566" spans="1:51">
      <c r="A3566" s="9" t="str">
        <f t="shared" si="171"/>
        <v>2026-01</v>
      </c>
      <c r="B3566" s="18" t="str">
        <f>_xlfn.XLOOKUP(I3566,过机服务商重量差!A:A,过机服务商重量差!G:G)</f>
        <v>玉麒麟</v>
      </c>
      <c r="C3566" s="9" t="str">
        <f>IF(N3566="FBA","主营产品",IF(N3566="专线","专线",LOOKUP(1,0/((G3566&gt;=提成标准!D:D)*(G3566&lt;提成标准!E:E)),提成标准!C:C)))</f>
        <v>快递小货</v>
      </c>
      <c r="D3566" s="9">
        <f t="shared" si="172"/>
        <v>1</v>
      </c>
      <c r="E3566" s="9">
        <f>_xlfn.XLOOKUP(C3566,提成标准!C:C,提成标准!H:H,"")</f>
        <v>2</v>
      </c>
      <c r="F3566" s="9">
        <f t="shared" si="173"/>
        <v>2</v>
      </c>
      <c r="G3566" s="9">
        <f>_xlfn.XLOOKUP(I3566,过机服务商重量差!A:A,过机服务商重量差!L:L)</f>
        <v>1.5</v>
      </c>
      <c r="H3566" s="9" t="str">
        <f ca="1">IFERROR(LOOKUP(1,0/((B3566=名单!B:B)*(VALUE(AY3566)&gt;=名单!E:E)*(VALUE(AY3566)&lt;=名单!G:G)*(AA3566="正常走货")),名单!H:H),"否")</f>
        <v>否</v>
      </c>
      <c r="I3566" s="64" t="s">
        <v>10701</v>
      </c>
      <c r="J3566" s="64" t="s">
        <v>10703</v>
      </c>
      <c r="L3566" s="65" t="s">
        <v>24</v>
      </c>
      <c r="N3566" s="64" t="s">
        <v>18</v>
      </c>
      <c r="O3566" s="66"/>
      <c r="P3566" s="66"/>
      <c r="T3566" s="66"/>
      <c r="U3566" s="65" t="s">
        <v>187</v>
      </c>
      <c r="V3566" s="65" t="s">
        <v>14413</v>
      </c>
      <c r="W3566" s="66"/>
      <c r="Y3566" s="66"/>
      <c r="Z3566" s="66"/>
      <c r="AA3566" s="65" t="s">
        <v>14382</v>
      </c>
      <c r="AQ3566" s="64">
        <v>37.54</v>
      </c>
      <c r="AY3566" s="67" t="s">
        <v>17964</v>
      </c>
    </row>
    <row r="3567" spans="1:51">
      <c r="A3567" s="9" t="str">
        <f t="shared" si="171"/>
        <v>2026-01</v>
      </c>
      <c r="B3567" s="18" t="str">
        <f>_xlfn.XLOOKUP(I3567,过机服务商重量差!A:A,过机服务商重量差!G:G)</f>
        <v>玉麒麟</v>
      </c>
      <c r="C3567" s="9" t="str">
        <f>IF(N3567="FBA","主营产品",IF(N3567="专线","专线",LOOKUP(1,0/((G3567&gt;=提成标准!D:D)*(G3567&lt;提成标准!E:E)),提成标准!C:C)))</f>
        <v>快递小货</v>
      </c>
      <c r="D3567" s="9">
        <f t="shared" si="172"/>
        <v>1</v>
      </c>
      <c r="E3567" s="9">
        <f>_xlfn.XLOOKUP(C3567,提成标准!C:C,提成标准!H:H,"")</f>
        <v>2</v>
      </c>
      <c r="F3567" s="9">
        <f t="shared" si="173"/>
        <v>2</v>
      </c>
      <c r="G3567" s="9">
        <f>_xlfn.XLOOKUP(I3567,过机服务商重量差!A:A,过机服务商重量差!L:L)</f>
        <v>3.5</v>
      </c>
      <c r="H3567" s="9" t="str">
        <f ca="1">IFERROR(LOOKUP(1,0/((B3567=名单!B:B)*(VALUE(AY3567)&gt;=名单!E:E)*(VALUE(AY3567)&lt;=名单!G:G)*(AA3567="正常走货")),名单!H:H),"否")</f>
        <v>否</v>
      </c>
      <c r="I3567" s="64" t="s">
        <v>10704</v>
      </c>
      <c r="J3567" s="64" t="s">
        <v>10706</v>
      </c>
      <c r="L3567" s="64" t="s">
        <v>17</v>
      </c>
      <c r="N3567" s="64" t="s">
        <v>18</v>
      </c>
      <c r="O3567" s="66"/>
      <c r="P3567" s="66"/>
      <c r="T3567" s="66"/>
      <c r="U3567" s="65" t="s">
        <v>152</v>
      </c>
      <c r="V3567" s="65" t="s">
        <v>14385</v>
      </c>
      <c r="W3567" s="66"/>
      <c r="Y3567" s="66"/>
      <c r="Z3567" s="66"/>
      <c r="AA3567" s="65" t="s">
        <v>14382</v>
      </c>
      <c r="AQ3567" s="64">
        <v>40</v>
      </c>
      <c r="AY3567" s="67" t="s">
        <v>17965</v>
      </c>
    </row>
    <row r="3568" spans="1:51">
      <c r="A3568" s="9" t="str">
        <f t="shared" si="171"/>
        <v>2026-01</v>
      </c>
      <c r="B3568" s="18" t="str">
        <f>_xlfn.XLOOKUP(I3568,过机服务商重量差!A:A,过机服务商重量差!G:G)</f>
        <v>小旋风</v>
      </c>
      <c r="C3568" s="9" t="str">
        <f>IF(N3568="FBA","主营产品",IF(N3568="专线","专线",LOOKUP(1,0/((G3568&gt;=提成标准!D:D)*(G3568&lt;提成标准!E:E)),提成标准!C:C)))</f>
        <v>快递大货</v>
      </c>
      <c r="D3568" s="9">
        <f t="shared" si="172"/>
        <v>21</v>
      </c>
      <c r="E3568" s="9">
        <f>_xlfn.XLOOKUP(C3568,提成标准!C:C,提成标准!H:H,"")</f>
        <v>0.1</v>
      </c>
      <c r="F3568" s="9">
        <f t="shared" si="173"/>
        <v>2.1</v>
      </c>
      <c r="G3568" s="9">
        <f>_xlfn.XLOOKUP(I3568,过机服务商重量差!A:A,过机服务商重量差!L:L)</f>
        <v>21</v>
      </c>
      <c r="H3568" s="9" t="str">
        <f ca="1">IFERROR(LOOKUP(1,0/((B3568=名单!B:B)*(VALUE(AY3568)&gt;=名单!E:E)*(VALUE(AY3568)&lt;=名单!G:G)*(AA3568="正常走货")),名单!H:H),"否")</f>
        <v>否</v>
      </c>
      <c r="I3568" s="64" t="s">
        <v>10707</v>
      </c>
      <c r="J3568" s="64" t="s">
        <v>10709</v>
      </c>
      <c r="L3568" s="64" t="s">
        <v>85</v>
      </c>
      <c r="N3568" s="64" t="s">
        <v>18</v>
      </c>
      <c r="O3568" s="66"/>
      <c r="P3568" s="66"/>
      <c r="T3568" s="66"/>
      <c r="U3568" s="65" t="s">
        <v>558</v>
      </c>
      <c r="V3568" s="65" t="s">
        <v>14413</v>
      </c>
      <c r="W3568" s="66"/>
      <c r="Y3568" s="66"/>
      <c r="Z3568" s="66"/>
      <c r="AA3568" s="65" t="s">
        <v>14382</v>
      </c>
      <c r="AQ3568" s="64">
        <v>120.2</v>
      </c>
      <c r="AY3568" s="67" t="s">
        <v>17966</v>
      </c>
    </row>
    <row r="3569" spans="1:51">
      <c r="A3569" s="9" t="str">
        <f t="shared" si="171"/>
        <v>2026-01</v>
      </c>
      <c r="B3569" s="18" t="str">
        <f>_xlfn.XLOOKUP(I3569,过机服务商重量差!A:A,过机服务商重量差!G:G)</f>
        <v>无崖子</v>
      </c>
      <c r="C3569" s="9" t="str">
        <f>IF(N3569="FBA","主营产品",IF(N3569="专线","专线",LOOKUP(1,0/((G3569&gt;=提成标准!D:D)*(G3569&lt;提成标准!E:E)),提成标准!C:C)))</f>
        <v>快递大货</v>
      </c>
      <c r="D3569" s="9">
        <f t="shared" si="172"/>
        <v>61</v>
      </c>
      <c r="E3569" s="9">
        <f>_xlfn.XLOOKUP(C3569,提成标准!C:C,提成标准!H:H,"")</f>
        <v>0.1</v>
      </c>
      <c r="F3569" s="9">
        <f t="shared" si="173"/>
        <v>6.1</v>
      </c>
      <c r="G3569" s="9">
        <f>_xlfn.XLOOKUP(I3569,过机服务商重量差!A:A,过机服务商重量差!L:L)</f>
        <v>61</v>
      </c>
      <c r="H3569" s="9" t="str">
        <f ca="1">IFERROR(LOOKUP(1,0/((B3569=名单!B:B)*(VALUE(AY3569)&gt;=名单!E:E)*(VALUE(AY3569)&lt;=名单!G:G)*(AA3569="正常走货")),名单!H:H),"否")</f>
        <v>是</v>
      </c>
      <c r="I3569" s="64" t="s">
        <v>10710</v>
      </c>
      <c r="J3569" s="64" t="s">
        <v>10712</v>
      </c>
      <c r="L3569" s="65" t="s">
        <v>2864</v>
      </c>
      <c r="N3569" s="64" t="s">
        <v>18</v>
      </c>
      <c r="O3569" s="66"/>
      <c r="P3569" s="66"/>
      <c r="T3569" s="66"/>
      <c r="U3569" s="65" t="s">
        <v>687</v>
      </c>
      <c r="V3569" s="64" t="s">
        <v>14410</v>
      </c>
      <c r="W3569" s="66"/>
      <c r="Y3569" s="66"/>
      <c r="Z3569" s="66"/>
      <c r="AA3569" s="65" t="s">
        <v>14382</v>
      </c>
      <c r="AQ3569" s="64">
        <v>532.33</v>
      </c>
      <c r="AY3569" s="67" t="s">
        <v>17967</v>
      </c>
    </row>
    <row r="3570" spans="1:51">
      <c r="A3570" s="9" t="str">
        <f t="shared" si="171"/>
        <v>2026-01</v>
      </c>
      <c r="B3570" s="18" t="str">
        <f>_xlfn.XLOOKUP(I3570,过机服务商重量差!A:A,过机服务商重量差!G:G)</f>
        <v>玉麒麟</v>
      </c>
      <c r="C3570" s="9" t="str">
        <f>IF(N3570="FBA","主营产品",IF(N3570="专线","专线",LOOKUP(1,0/((G3570&gt;=提成标准!D:D)*(G3570&lt;提成标准!E:E)),提成标准!C:C)))</f>
        <v>快递大货</v>
      </c>
      <c r="D3570" s="9">
        <f t="shared" si="172"/>
        <v>21</v>
      </c>
      <c r="E3570" s="9">
        <f>_xlfn.XLOOKUP(C3570,提成标准!C:C,提成标准!H:H,"")</f>
        <v>0.1</v>
      </c>
      <c r="F3570" s="9">
        <f t="shared" si="173"/>
        <v>2.1</v>
      </c>
      <c r="G3570" s="9">
        <f>_xlfn.XLOOKUP(I3570,过机服务商重量差!A:A,过机服务商重量差!L:L)</f>
        <v>21</v>
      </c>
      <c r="H3570" s="9" t="str">
        <f ca="1">IFERROR(LOOKUP(1,0/((B3570=名单!B:B)*(VALUE(AY3570)&gt;=名单!E:E)*(VALUE(AY3570)&lt;=名单!G:G)*(AA3570="正常走货")),名单!H:H),"否")</f>
        <v>否</v>
      </c>
      <c r="I3570" s="64" t="s">
        <v>10713</v>
      </c>
      <c r="J3570" s="64" t="s">
        <v>10715</v>
      </c>
      <c r="L3570" s="64" t="s">
        <v>17</v>
      </c>
      <c r="N3570" s="64" t="s">
        <v>18</v>
      </c>
      <c r="O3570" s="66"/>
      <c r="P3570" s="66"/>
      <c r="T3570" s="66"/>
      <c r="U3570" s="65" t="s">
        <v>390</v>
      </c>
      <c r="V3570" s="64" t="s">
        <v>14389</v>
      </c>
      <c r="W3570" s="66"/>
      <c r="Y3570" s="66"/>
      <c r="Z3570" s="66"/>
      <c r="AA3570" s="65" t="s">
        <v>14382</v>
      </c>
      <c r="AQ3570" s="64">
        <v>-94.4000000000001</v>
      </c>
      <c r="AY3570" s="67" t="s">
        <v>17968</v>
      </c>
    </row>
    <row r="3571" spans="1:51">
      <c r="A3571" s="9" t="str">
        <f t="shared" si="171"/>
        <v>2026-01</v>
      </c>
      <c r="B3571" s="18" t="str">
        <f>_xlfn.XLOOKUP(I3571,过机服务商重量差!A:A,过机服务商重量差!G:G)</f>
        <v>玉麒麟</v>
      </c>
      <c r="C3571" s="9" t="str">
        <f>IF(N3571="FBA","主营产品",IF(N3571="专线","专线",LOOKUP(1,0/((G3571&gt;=提成标准!D:D)*(G3571&lt;提成标准!E:E)),提成标准!C:C)))</f>
        <v>快递大货</v>
      </c>
      <c r="D3571" s="9">
        <f t="shared" si="172"/>
        <v>46</v>
      </c>
      <c r="E3571" s="9">
        <f>_xlfn.XLOOKUP(C3571,提成标准!C:C,提成标准!H:H,"")</f>
        <v>0.1</v>
      </c>
      <c r="F3571" s="9">
        <f t="shared" si="173"/>
        <v>4.6</v>
      </c>
      <c r="G3571" s="9">
        <f>_xlfn.XLOOKUP(I3571,过机服务商重量差!A:A,过机服务商重量差!L:L)</f>
        <v>46</v>
      </c>
      <c r="H3571" s="9" t="str">
        <f ca="1">IFERROR(LOOKUP(1,0/((B3571=名单!B:B)*(VALUE(AY3571)&gt;=名单!E:E)*(VALUE(AY3571)&lt;=名单!G:G)*(AA3571="正常走货")),名单!H:H),"否")</f>
        <v>否</v>
      </c>
      <c r="I3571" s="64" t="s">
        <v>10716</v>
      </c>
      <c r="J3571" s="64" t="s">
        <v>10718</v>
      </c>
      <c r="L3571" s="65" t="s">
        <v>17</v>
      </c>
      <c r="N3571" s="64" t="s">
        <v>18</v>
      </c>
      <c r="O3571" s="66"/>
      <c r="P3571" s="66"/>
      <c r="T3571" s="66"/>
      <c r="U3571" s="65" t="s">
        <v>1269</v>
      </c>
      <c r="V3571" s="65" t="s">
        <v>14389</v>
      </c>
      <c r="W3571" s="66"/>
      <c r="Y3571" s="66"/>
      <c r="Z3571" s="66"/>
      <c r="AA3571" s="65" t="s">
        <v>14382</v>
      </c>
      <c r="AQ3571" s="64">
        <v>706.6</v>
      </c>
      <c r="AY3571" s="67" t="s">
        <v>17969</v>
      </c>
    </row>
    <row r="3572" spans="1:51">
      <c r="A3572" s="9" t="str">
        <f t="shared" si="171"/>
        <v>2026-01</v>
      </c>
      <c r="B3572" s="9" t="str">
        <f>_xlfn.XLOOKUP(I3572,过机服务商重量差!A:A,过机服务商重量差!G:G)</f>
        <v>玉麒麟</v>
      </c>
      <c r="C3572" s="9" t="str">
        <f>IF(N3572="FBA","主营产品",IF(N3572="专线","专线",LOOKUP(1,0/((G3572&gt;=提成标准!D:D)*(G3572&lt;提成标准!E:E)),提成标准!C:C)))</f>
        <v>快递小货</v>
      </c>
      <c r="D3572" s="9">
        <f t="shared" si="172"/>
        <v>1</v>
      </c>
      <c r="E3572" s="9">
        <f>_xlfn.XLOOKUP(C3572,提成标准!C:C,提成标准!H:H,"")</f>
        <v>2</v>
      </c>
      <c r="F3572" s="9">
        <f t="shared" si="173"/>
        <v>2</v>
      </c>
      <c r="G3572" s="9">
        <f>_xlfn.XLOOKUP(I3572,过机服务商重量差!A:A,过机服务商重量差!L:L)</f>
        <v>1.5</v>
      </c>
      <c r="H3572" s="9" t="str">
        <f ca="1">IFERROR(LOOKUP(1,0/((B3572=名单!B:B)*(VALUE(AY3572)&gt;=名单!E:E)*(VALUE(AY3572)&lt;=名单!G:G)*(AA3572="正常走货")),名单!H:H),"否")</f>
        <v>否</v>
      </c>
      <c r="I3572" s="64" t="s">
        <v>10719</v>
      </c>
      <c r="J3572" s="64" t="s">
        <v>10721</v>
      </c>
      <c r="L3572" s="65" t="s">
        <v>24</v>
      </c>
      <c r="N3572" s="64" t="s">
        <v>18</v>
      </c>
      <c r="O3572" s="66"/>
      <c r="P3572" s="66"/>
      <c r="T3572" s="66"/>
      <c r="U3572" s="65" t="s">
        <v>152</v>
      </c>
      <c r="V3572" s="65" t="s">
        <v>14385</v>
      </c>
      <c r="W3572" s="66"/>
      <c r="Y3572" s="66"/>
      <c r="Z3572" s="66"/>
      <c r="AA3572" s="65" t="s">
        <v>14382</v>
      </c>
      <c r="AQ3572" s="64">
        <v>120</v>
      </c>
      <c r="AY3572" s="67" t="s">
        <v>17970</v>
      </c>
    </row>
    <row r="3573" spans="1:51">
      <c r="A3573" s="9" t="str">
        <f t="shared" si="171"/>
        <v>2026-01</v>
      </c>
      <c r="B3573" s="18" t="str">
        <f>_xlfn.XLOOKUP(I3573,过机服务商重量差!A:A,过机服务商重量差!G:G)</f>
        <v>风清扬</v>
      </c>
      <c r="C3573" s="9" t="str">
        <f>IF(N3573="FBA","主营产品",IF(N3573="专线","专线",LOOKUP(1,0/((G3573&gt;=提成标准!D:D)*(G3573&lt;提成标准!E:E)),提成标准!C:C)))</f>
        <v>快递大货</v>
      </c>
      <c r="D3573" s="9">
        <f t="shared" si="172"/>
        <v>300</v>
      </c>
      <c r="E3573" s="9">
        <f>_xlfn.XLOOKUP(C3573,提成标准!C:C,提成标准!H:H,"")</f>
        <v>0.1</v>
      </c>
      <c r="F3573" s="9">
        <f t="shared" si="173"/>
        <v>30</v>
      </c>
      <c r="G3573" s="9">
        <f>_xlfn.XLOOKUP(I3573,过机服务商重量差!A:A,过机服务商重量差!L:L)</f>
        <v>300</v>
      </c>
      <c r="H3573" s="9" t="str">
        <f ca="1">IFERROR(LOOKUP(1,0/((B3573=名单!B:B)*(VALUE(AY3573)&gt;=名单!E:E)*(VALUE(AY3573)&lt;=名单!G:G)*(AA3573="正常走货")),名单!H:H),"否")</f>
        <v>否</v>
      </c>
      <c r="I3573" s="64" t="s">
        <v>10722</v>
      </c>
      <c r="J3573" s="64" t="s">
        <v>10724</v>
      </c>
      <c r="L3573" s="64" t="s">
        <v>1784</v>
      </c>
      <c r="N3573" s="64" t="s">
        <v>18</v>
      </c>
      <c r="O3573" s="66"/>
      <c r="P3573" s="66"/>
      <c r="T3573" s="66"/>
      <c r="U3573" s="65" t="s">
        <v>120</v>
      </c>
      <c r="V3573" s="65" t="s">
        <v>14385</v>
      </c>
      <c r="W3573" s="66"/>
      <c r="Y3573" s="66"/>
      <c r="Z3573" s="66"/>
      <c r="AA3573" s="65" t="s">
        <v>14382</v>
      </c>
      <c r="AQ3573" s="64">
        <v>1040</v>
      </c>
      <c r="AY3573" s="67" t="s">
        <v>17971</v>
      </c>
    </row>
    <row r="3574" spans="1:51">
      <c r="A3574" s="9" t="str">
        <f t="shared" si="171"/>
        <v>2026-01</v>
      </c>
      <c r="B3574" s="18" t="str">
        <f>_xlfn.XLOOKUP(I3574,过机服务商重量差!A:A,过机服务商重量差!G:G)</f>
        <v>帅时莹</v>
      </c>
      <c r="C3574" s="9" t="str">
        <f>IF(N3574="FBA","主营产品",IF(N3574="专线","专线",LOOKUP(1,0/((G3574&gt;=提成标准!D:D)*(G3574&lt;提成标准!E:E)),提成标准!C:C)))</f>
        <v>快递小货</v>
      </c>
      <c r="D3574" s="9">
        <f t="shared" si="172"/>
        <v>1</v>
      </c>
      <c r="E3574" s="9">
        <f>_xlfn.XLOOKUP(C3574,提成标准!C:C,提成标准!H:H,"")</f>
        <v>2</v>
      </c>
      <c r="F3574" s="9">
        <f t="shared" si="173"/>
        <v>2</v>
      </c>
      <c r="G3574" s="9">
        <f>_xlfn.XLOOKUP(I3574,过机服务商重量差!A:A,过机服务商重量差!L:L)</f>
        <v>6</v>
      </c>
      <c r="H3574" s="9" t="str">
        <f ca="1">IFERROR(LOOKUP(1,0/((B3574=名单!B:B)*(VALUE(AY3574)&gt;=名单!E:E)*(VALUE(AY3574)&lt;=名单!G:G)*(AA3574="正常走货")),名单!H:H),"否")</f>
        <v>否</v>
      </c>
      <c r="I3574" s="64" t="s">
        <v>10725</v>
      </c>
      <c r="J3574" s="64" t="s">
        <v>10727</v>
      </c>
      <c r="L3574" s="65" t="s">
        <v>586</v>
      </c>
      <c r="N3574" s="64" t="s">
        <v>18</v>
      </c>
      <c r="O3574" s="66"/>
      <c r="P3574" s="66"/>
      <c r="T3574" s="66"/>
      <c r="U3574" s="65" t="s">
        <v>99</v>
      </c>
      <c r="V3574" s="64" t="s">
        <v>14413</v>
      </c>
      <c r="W3574" s="66"/>
      <c r="Y3574" s="66"/>
      <c r="Z3574" s="66"/>
      <c r="AA3574" s="65" t="s">
        <v>14382</v>
      </c>
      <c r="AQ3574" s="64">
        <v>116</v>
      </c>
      <c r="AY3574" s="67" t="s">
        <v>17972</v>
      </c>
    </row>
    <row r="3575" spans="1:51">
      <c r="A3575" s="9" t="str">
        <f t="shared" si="171"/>
        <v>2026-01</v>
      </c>
      <c r="B3575" s="9" t="str">
        <f>_xlfn.XLOOKUP(I3575,过机服务商重量差!A:A,过机服务商重量差!G:G)</f>
        <v>玉麒麟</v>
      </c>
      <c r="C3575" s="9" t="str">
        <f>IF(N3575="FBA","主营产品",IF(N3575="专线","专线",LOOKUP(1,0/((G3575&gt;=提成标准!D:D)*(G3575&lt;提成标准!E:E)),提成标准!C:C)))</f>
        <v>快递小货</v>
      </c>
      <c r="D3575" s="9">
        <f t="shared" si="172"/>
        <v>1</v>
      </c>
      <c r="E3575" s="9">
        <f>_xlfn.XLOOKUP(C3575,提成标准!C:C,提成标准!H:H,"")</f>
        <v>2</v>
      </c>
      <c r="F3575" s="9">
        <f t="shared" si="173"/>
        <v>2</v>
      </c>
      <c r="G3575" s="9">
        <f>_xlfn.XLOOKUP(I3575,过机服务商重量差!A:A,过机服务商重量差!L:L)</f>
        <v>19.5</v>
      </c>
      <c r="H3575" s="9" t="str">
        <f ca="1">IFERROR(LOOKUP(1,0/((B3575=名单!B:B)*(VALUE(AY3575)&gt;=名单!E:E)*(VALUE(AY3575)&lt;=名单!G:G)*(AA3575="正常走货")),名单!H:H),"否")</f>
        <v>否</v>
      </c>
      <c r="I3575" s="64" t="s">
        <v>10728</v>
      </c>
      <c r="J3575" s="64" t="s">
        <v>10730</v>
      </c>
      <c r="L3575" s="65" t="s">
        <v>1283</v>
      </c>
      <c r="N3575" s="64" t="s">
        <v>18</v>
      </c>
      <c r="O3575" s="66"/>
      <c r="P3575" s="66"/>
      <c r="T3575" s="66"/>
      <c r="U3575" s="65" t="s">
        <v>2365</v>
      </c>
      <c r="V3575" s="64" t="s">
        <v>14476</v>
      </c>
      <c r="W3575" s="66"/>
      <c r="Y3575" s="66"/>
      <c r="Z3575" s="66"/>
      <c r="AA3575" s="65" t="s">
        <v>14382</v>
      </c>
      <c r="AQ3575" s="64">
        <v>0</v>
      </c>
      <c r="AY3575" s="67" t="s">
        <v>17973</v>
      </c>
    </row>
    <row r="3576" spans="1:51">
      <c r="A3576" s="9" t="str">
        <f t="shared" si="171"/>
        <v>2026-01</v>
      </c>
      <c r="B3576" s="18" t="str">
        <f>_xlfn.XLOOKUP(I3576,过机服务商重量差!A:A,过机服务商重量差!G:G)</f>
        <v>玉麒麟</v>
      </c>
      <c r="C3576" s="9" t="str">
        <f>IF(N3576="FBA","主营产品",IF(N3576="专线","专线",LOOKUP(1,0/((G3576&gt;=提成标准!D:D)*(G3576&lt;提成标准!E:E)),提成标准!C:C)))</f>
        <v>快递小货</v>
      </c>
      <c r="D3576" s="9">
        <f t="shared" si="172"/>
        <v>1</v>
      </c>
      <c r="E3576" s="9">
        <f>_xlfn.XLOOKUP(C3576,提成标准!C:C,提成标准!H:H,"")</f>
        <v>2</v>
      </c>
      <c r="F3576" s="9">
        <f t="shared" si="173"/>
        <v>2</v>
      </c>
      <c r="G3576" s="9">
        <f>_xlfn.XLOOKUP(I3576,过机服务商重量差!A:A,过机服务商重量差!L:L)</f>
        <v>5.5</v>
      </c>
      <c r="H3576" s="9" t="str">
        <f ca="1">IFERROR(LOOKUP(1,0/((B3576=名单!B:B)*(VALUE(AY3576)&gt;=名单!E:E)*(VALUE(AY3576)&lt;=名单!G:G)*(AA3576="正常走货")),名单!H:H),"否")</f>
        <v>否</v>
      </c>
      <c r="I3576" s="64" t="s">
        <v>10731</v>
      </c>
      <c r="J3576" s="64" t="s">
        <v>10733</v>
      </c>
      <c r="L3576" s="65" t="s">
        <v>24</v>
      </c>
      <c r="N3576" s="64" t="s">
        <v>18</v>
      </c>
      <c r="O3576" s="66"/>
      <c r="P3576" s="66"/>
      <c r="T3576" s="66"/>
      <c r="U3576" s="65" t="s">
        <v>604</v>
      </c>
      <c r="V3576" s="64" t="s">
        <v>14410</v>
      </c>
      <c r="W3576" s="66"/>
      <c r="Y3576" s="66"/>
      <c r="Z3576" s="66"/>
      <c r="AA3576" s="65" t="s">
        <v>14382</v>
      </c>
      <c r="AQ3576" s="64">
        <v>90.58</v>
      </c>
      <c r="AY3576" s="67" t="s">
        <v>17974</v>
      </c>
    </row>
    <row r="3577" spans="1:51">
      <c r="A3577" s="9" t="str">
        <f t="shared" si="171"/>
        <v>2026-01</v>
      </c>
      <c r="B3577" s="18" t="str">
        <f>_xlfn.XLOOKUP(I3577,过机服务商重量差!A:A,过机服务商重量差!G:G)</f>
        <v>无崖子</v>
      </c>
      <c r="C3577" s="9" t="str">
        <f>IF(N3577="FBA","主营产品",IF(N3577="专线","专线",LOOKUP(1,0/((G3577&gt;=提成标准!D:D)*(G3577&lt;提成标准!E:E)),提成标准!C:C)))</f>
        <v>快递小货</v>
      </c>
      <c r="D3577" s="9">
        <f t="shared" si="172"/>
        <v>1</v>
      </c>
      <c r="E3577" s="9">
        <f>_xlfn.XLOOKUP(C3577,提成标准!C:C,提成标准!H:H,"")</f>
        <v>2</v>
      </c>
      <c r="F3577" s="9">
        <f t="shared" si="173"/>
        <v>2</v>
      </c>
      <c r="G3577" s="9">
        <f>_xlfn.XLOOKUP(I3577,过机服务商重量差!A:A,过机服务商重量差!L:L)</f>
        <v>1</v>
      </c>
      <c r="H3577" s="9" t="str">
        <f ca="1">IFERROR(LOOKUP(1,0/((B3577=名单!B:B)*(VALUE(AY3577)&gt;=名单!E:E)*(VALUE(AY3577)&lt;=名单!G:G)*(AA3577="正常走货")),名单!H:H),"否")</f>
        <v>是</v>
      </c>
      <c r="I3577" s="64" t="s">
        <v>10734</v>
      </c>
      <c r="J3577" s="64" t="s">
        <v>10736</v>
      </c>
      <c r="L3577" s="65" t="s">
        <v>2864</v>
      </c>
      <c r="N3577" s="64" t="s">
        <v>18</v>
      </c>
      <c r="O3577" s="66"/>
      <c r="P3577" s="66"/>
      <c r="T3577" s="66"/>
      <c r="U3577" s="65" t="s">
        <v>1701</v>
      </c>
      <c r="V3577" s="65" t="s">
        <v>14413</v>
      </c>
      <c r="W3577" s="66"/>
      <c r="Y3577" s="66"/>
      <c r="Z3577" s="66"/>
      <c r="AA3577" s="65" t="s">
        <v>14382</v>
      </c>
      <c r="AQ3577" s="64">
        <v>44.17</v>
      </c>
      <c r="AY3577" s="67" t="s">
        <v>17975</v>
      </c>
    </row>
    <row r="3578" spans="1:51">
      <c r="A3578" s="9" t="str">
        <f t="shared" si="171"/>
        <v>2026-01</v>
      </c>
      <c r="B3578" s="18" t="str">
        <f>_xlfn.XLOOKUP(I3578,过机服务商重量差!A:A,过机服务商重量差!G:G)</f>
        <v>帅时莹</v>
      </c>
      <c r="C3578" s="9" t="str">
        <f>IF(N3578="FBA","主营产品",IF(N3578="专线","专线",LOOKUP(1,0/((G3578&gt;=提成标准!D:D)*(G3578&lt;提成标准!E:E)),提成标准!C:C)))</f>
        <v>快递大货</v>
      </c>
      <c r="D3578" s="9">
        <f t="shared" si="172"/>
        <v>149</v>
      </c>
      <c r="E3578" s="9">
        <f>_xlfn.XLOOKUP(C3578,提成标准!C:C,提成标准!H:H,"")</f>
        <v>0.1</v>
      </c>
      <c r="F3578" s="9">
        <f t="shared" si="173"/>
        <v>14.9</v>
      </c>
      <c r="G3578" s="9">
        <f>_xlfn.XLOOKUP(I3578,过机服务商重量差!A:A,过机服务商重量差!L:L)</f>
        <v>149</v>
      </c>
      <c r="H3578" s="9" t="str">
        <f ca="1">IFERROR(LOOKUP(1,0/((B3578=名单!B:B)*(VALUE(AY3578)&gt;=名单!E:E)*(VALUE(AY3578)&lt;=名单!G:G)*(AA3578="正常走货")),名单!H:H),"否")</f>
        <v>否</v>
      </c>
      <c r="I3578" s="64" t="s">
        <v>10737</v>
      </c>
      <c r="J3578" s="64" t="s">
        <v>10739</v>
      </c>
      <c r="L3578" s="64" t="s">
        <v>97</v>
      </c>
      <c r="N3578" s="64" t="s">
        <v>18</v>
      </c>
      <c r="O3578" s="66"/>
      <c r="P3578" s="66"/>
      <c r="T3578" s="66"/>
      <c r="U3578" s="65" t="s">
        <v>535</v>
      </c>
      <c r="V3578" s="65" t="s">
        <v>14413</v>
      </c>
      <c r="W3578" s="66"/>
      <c r="Y3578" s="66"/>
      <c r="Z3578" s="66"/>
      <c r="AA3578" s="65" t="s">
        <v>14382</v>
      </c>
      <c r="AQ3578" s="64">
        <v>273.5</v>
      </c>
      <c r="AY3578" s="67" t="s">
        <v>17976</v>
      </c>
    </row>
    <row r="3579" spans="1:51">
      <c r="A3579" s="9" t="str">
        <f t="shared" ref="A3579:A3642" si="174">MID(AY3579,1,7)</f>
        <v>2026-01</v>
      </c>
      <c r="B3579" s="18" t="str">
        <f>_xlfn.XLOOKUP(I3579,过机服务商重量差!A:A,过机服务商重量差!G:G)</f>
        <v>帅时莹</v>
      </c>
      <c r="C3579" s="9" t="str">
        <f>IF(N3579="FBA","主营产品",IF(N3579="专线","专线",LOOKUP(1,0/((G3579&gt;=提成标准!D:D)*(G3579&lt;提成标准!E:E)),提成标准!C:C)))</f>
        <v>快递小货</v>
      </c>
      <c r="D3579" s="9">
        <f t="shared" si="172"/>
        <v>1</v>
      </c>
      <c r="E3579" s="9">
        <f>_xlfn.XLOOKUP(C3579,提成标准!C:C,提成标准!H:H,"")</f>
        <v>2</v>
      </c>
      <c r="F3579" s="9">
        <f t="shared" si="173"/>
        <v>2</v>
      </c>
      <c r="G3579" s="9">
        <f>_xlfn.XLOOKUP(I3579,过机服务商重量差!A:A,过机服务商重量差!L:L)</f>
        <v>2</v>
      </c>
      <c r="H3579" s="9" t="str">
        <f ca="1">IFERROR(LOOKUP(1,0/((B3579=名单!B:B)*(VALUE(AY3579)&gt;=名单!E:E)*(VALUE(AY3579)&lt;=名单!G:G)*(AA3579="正常走货")),名单!H:H),"否")</f>
        <v>否</v>
      </c>
      <c r="I3579" s="64" t="s">
        <v>10740</v>
      </c>
      <c r="J3579" s="64" t="s">
        <v>36</v>
      </c>
      <c r="L3579" s="65" t="s">
        <v>140</v>
      </c>
      <c r="N3579" s="64" t="s">
        <v>18</v>
      </c>
      <c r="O3579" s="66"/>
      <c r="P3579" s="66"/>
      <c r="T3579" s="66"/>
      <c r="U3579" s="65" t="s">
        <v>191</v>
      </c>
      <c r="V3579" s="65" t="s">
        <v>14413</v>
      </c>
      <c r="W3579" s="66"/>
      <c r="Y3579" s="66"/>
      <c r="Z3579" s="66"/>
      <c r="AA3579" s="65" t="s">
        <v>14437</v>
      </c>
      <c r="AQ3579" s="64">
        <v>0</v>
      </c>
      <c r="AY3579" s="67" t="s">
        <v>17977</v>
      </c>
    </row>
    <row r="3580" spans="1:51">
      <c r="A3580" s="9" t="str">
        <f t="shared" si="174"/>
        <v>2026-01</v>
      </c>
      <c r="B3580" s="18" t="str">
        <f>_xlfn.XLOOKUP(I3580,过机服务商重量差!A:A,过机服务商重量差!G:G)</f>
        <v>无崖子</v>
      </c>
      <c r="C3580" s="9" t="str">
        <f>IF(N3580="FBA","主营产品",IF(N3580="专线","专线",LOOKUP(1,0/((G3580&gt;=提成标准!D:D)*(G3580&lt;提成标准!E:E)),提成标准!C:C)))</f>
        <v>快递小货</v>
      </c>
      <c r="D3580" s="9">
        <f t="shared" si="172"/>
        <v>1</v>
      </c>
      <c r="E3580" s="9">
        <f>_xlfn.XLOOKUP(C3580,提成标准!C:C,提成标准!H:H,"")</f>
        <v>2</v>
      </c>
      <c r="F3580" s="9">
        <f t="shared" si="173"/>
        <v>2</v>
      </c>
      <c r="G3580" s="9">
        <f>_xlfn.XLOOKUP(I3580,过机服务商重量差!A:A,过机服务商重量差!L:L)</f>
        <v>3</v>
      </c>
      <c r="H3580" s="9" t="str">
        <f ca="1">IFERROR(LOOKUP(1,0/((B3580=名单!B:B)*(VALUE(AY3580)&gt;=名单!E:E)*(VALUE(AY3580)&lt;=名单!G:G)*(AA3580="正常走货")),名单!H:H),"否")</f>
        <v>是</v>
      </c>
      <c r="I3580" s="64" t="s">
        <v>10742</v>
      </c>
      <c r="J3580" s="64" t="s">
        <v>10744</v>
      </c>
      <c r="L3580" s="65" t="s">
        <v>128</v>
      </c>
      <c r="N3580" s="64" t="s">
        <v>18</v>
      </c>
      <c r="O3580" s="66"/>
      <c r="P3580" s="66"/>
      <c r="T3580" s="66"/>
      <c r="U3580" s="65" t="s">
        <v>687</v>
      </c>
      <c r="V3580" s="64" t="s">
        <v>14410</v>
      </c>
      <c r="W3580" s="66"/>
      <c r="Y3580" s="66"/>
      <c r="Z3580" s="66"/>
      <c r="AA3580" s="65" t="s">
        <v>14382</v>
      </c>
      <c r="AQ3580" s="64">
        <v>48.2</v>
      </c>
      <c r="AY3580" s="67" t="s">
        <v>17978</v>
      </c>
    </row>
    <row r="3581" spans="1:51">
      <c r="A3581" s="9" t="str">
        <f t="shared" si="174"/>
        <v>2026-01</v>
      </c>
      <c r="B3581" s="18" t="str">
        <f>_xlfn.XLOOKUP(I3581,过机服务商重量差!A:A,过机服务商重量差!G:G)</f>
        <v>玉麒麟</v>
      </c>
      <c r="C3581" s="9" t="str">
        <f>IF(N3581="FBA","主营产品",IF(N3581="专线","专线",LOOKUP(1,0/((G3581&gt;=提成标准!D:D)*(G3581&lt;提成标准!E:E)),提成标准!C:C)))</f>
        <v>快递小货</v>
      </c>
      <c r="D3581" s="9">
        <f t="shared" ref="D3581:D3644" si="175">IF(C3581="快递小货",1,IF(C3581="主营产品",0,G3581))</f>
        <v>1</v>
      </c>
      <c r="E3581" s="9">
        <f>_xlfn.XLOOKUP(C3581,提成标准!C:C,提成标准!H:H,"")</f>
        <v>2</v>
      </c>
      <c r="F3581" s="9">
        <f t="shared" ref="F3581:F3644" si="176">D3581*E3581</f>
        <v>2</v>
      </c>
      <c r="G3581" s="9">
        <f>_xlfn.XLOOKUP(I3581,过机服务商重量差!A:A,过机服务商重量差!L:L)</f>
        <v>0.5</v>
      </c>
      <c r="H3581" s="9" t="str">
        <f ca="1">IFERROR(LOOKUP(1,0/((B3581=名单!B:B)*(VALUE(AY3581)&gt;=名单!E:E)*(VALUE(AY3581)&lt;=名单!G:G)*(AA3581="正常走货")),名单!H:H),"否")</f>
        <v>否</v>
      </c>
      <c r="I3581" s="64" t="s">
        <v>10745</v>
      </c>
      <c r="J3581" s="64" t="s">
        <v>10747</v>
      </c>
      <c r="L3581" s="64" t="s">
        <v>17</v>
      </c>
      <c r="N3581" s="64" t="s">
        <v>18</v>
      </c>
      <c r="O3581" s="66"/>
      <c r="P3581" s="66"/>
      <c r="T3581" s="66"/>
      <c r="U3581" s="65" t="s">
        <v>191</v>
      </c>
      <c r="V3581" s="64" t="s">
        <v>14413</v>
      </c>
      <c r="W3581" s="66"/>
      <c r="Y3581" s="66"/>
      <c r="Z3581" s="66"/>
      <c r="AA3581" s="65" t="s">
        <v>14382</v>
      </c>
      <c r="AQ3581" s="64">
        <v>59.9</v>
      </c>
      <c r="AY3581" s="67" t="s">
        <v>17979</v>
      </c>
    </row>
    <row r="3582" spans="1:51">
      <c r="A3582" s="9" t="str">
        <f t="shared" si="174"/>
        <v>2026-01</v>
      </c>
      <c r="B3582" s="18" t="str">
        <f>_xlfn.XLOOKUP(I3582,过机服务商重量差!A:A,过机服务商重量差!G:G)</f>
        <v>风清扬</v>
      </c>
      <c r="C3582" s="9" t="str">
        <f>IF(N3582="FBA","主营产品",IF(N3582="专线","专线",LOOKUP(1,0/((G3582&gt;=提成标准!D:D)*(G3582&lt;提成标准!E:E)),提成标准!C:C)))</f>
        <v>快递大货</v>
      </c>
      <c r="D3582" s="9">
        <f t="shared" si="175"/>
        <v>65</v>
      </c>
      <c r="E3582" s="9">
        <f>_xlfn.XLOOKUP(C3582,提成标准!C:C,提成标准!H:H,"")</f>
        <v>0.1</v>
      </c>
      <c r="F3582" s="9">
        <f t="shared" si="176"/>
        <v>6.5</v>
      </c>
      <c r="G3582" s="9">
        <f>_xlfn.XLOOKUP(I3582,过机服务商重量差!A:A,过机服务商重量差!L:L)</f>
        <v>65</v>
      </c>
      <c r="H3582" s="9" t="str">
        <f ca="1">IFERROR(LOOKUP(1,0/((B3582=名单!B:B)*(VALUE(AY3582)&gt;=名单!E:E)*(VALUE(AY3582)&lt;=名单!G:G)*(AA3582="正常走货")),名单!H:H),"否")</f>
        <v>否</v>
      </c>
      <c r="I3582" s="64" t="s">
        <v>10748</v>
      </c>
      <c r="J3582" s="64" t="s">
        <v>50</v>
      </c>
      <c r="L3582" s="64" t="s">
        <v>633</v>
      </c>
      <c r="N3582" s="64" t="s">
        <v>18</v>
      </c>
      <c r="O3582" s="66"/>
      <c r="P3582" s="66"/>
      <c r="T3582" s="66"/>
      <c r="U3582" s="65" t="s">
        <v>6557</v>
      </c>
      <c r="V3582" s="65" t="s">
        <v>14476</v>
      </c>
      <c r="W3582" s="66"/>
      <c r="Y3582" s="66"/>
      <c r="Z3582" s="66"/>
      <c r="AA3582" s="65" t="s">
        <v>14382</v>
      </c>
      <c r="AQ3582" s="64">
        <v>84.8</v>
      </c>
      <c r="AY3582" s="67" t="s">
        <v>17980</v>
      </c>
    </row>
    <row r="3583" spans="1:51">
      <c r="A3583" s="9" t="str">
        <f t="shared" si="174"/>
        <v>2026-01</v>
      </c>
      <c r="B3583" s="18" t="str">
        <f>_xlfn.XLOOKUP(I3583,过机服务商重量差!A:A,过机服务商重量差!G:G)</f>
        <v>玉麒麟</v>
      </c>
      <c r="C3583" s="9" t="str">
        <f>IF(N3583="FBA","主营产品",IF(N3583="专线","专线",LOOKUP(1,0/((G3583&gt;=提成标准!D:D)*(G3583&lt;提成标准!E:E)),提成标准!C:C)))</f>
        <v>快递小货</v>
      </c>
      <c r="D3583" s="9">
        <f t="shared" si="175"/>
        <v>1</v>
      </c>
      <c r="E3583" s="9">
        <f>_xlfn.XLOOKUP(C3583,提成标准!C:C,提成标准!H:H,"")</f>
        <v>2</v>
      </c>
      <c r="F3583" s="9">
        <f t="shared" si="176"/>
        <v>2</v>
      </c>
      <c r="G3583" s="9">
        <f>_xlfn.XLOOKUP(I3583,过机服务商重量差!A:A,过机服务商重量差!L:L)</f>
        <v>3.5</v>
      </c>
      <c r="H3583" s="9" t="str">
        <f ca="1">IFERROR(LOOKUP(1,0/((B3583=名单!B:B)*(VALUE(AY3583)&gt;=名单!E:E)*(VALUE(AY3583)&lt;=名单!G:G)*(AA3583="正常走货")),名单!H:H),"否")</f>
        <v>否</v>
      </c>
      <c r="I3583" s="64" t="s">
        <v>10750</v>
      </c>
      <c r="J3583" s="64" t="s">
        <v>10752</v>
      </c>
      <c r="L3583" s="65" t="s">
        <v>256</v>
      </c>
      <c r="N3583" s="64" t="s">
        <v>18</v>
      </c>
      <c r="O3583" s="66"/>
      <c r="P3583" s="66"/>
      <c r="T3583" s="66"/>
      <c r="U3583" s="65" t="s">
        <v>120</v>
      </c>
      <c r="V3583" s="65" t="s">
        <v>14385</v>
      </c>
      <c r="W3583" s="66"/>
      <c r="Y3583" s="66"/>
      <c r="Z3583" s="66"/>
      <c r="AA3583" s="65" t="s">
        <v>14382</v>
      </c>
      <c r="AQ3583" s="64">
        <v>48.5</v>
      </c>
      <c r="AY3583" s="67" t="s">
        <v>17981</v>
      </c>
    </row>
    <row r="3584" spans="1:51">
      <c r="A3584" s="9" t="str">
        <f t="shared" si="174"/>
        <v>2026-01</v>
      </c>
      <c r="B3584" s="18" t="str">
        <f>_xlfn.XLOOKUP(I3584,过机服务商重量差!A:A,过机服务商重量差!G:G)</f>
        <v>玉麒麟</v>
      </c>
      <c r="C3584" s="9" t="str">
        <f>IF(N3584="FBA","主营产品",IF(N3584="专线","专线",LOOKUP(1,0/((G3584&gt;=提成标准!D:D)*(G3584&lt;提成标准!E:E)),提成标准!C:C)))</f>
        <v>快递大货</v>
      </c>
      <c r="D3584" s="9">
        <f t="shared" si="175"/>
        <v>22</v>
      </c>
      <c r="E3584" s="9">
        <f>_xlfn.XLOOKUP(C3584,提成标准!C:C,提成标准!H:H,"")</f>
        <v>0.1</v>
      </c>
      <c r="F3584" s="9">
        <f t="shared" si="176"/>
        <v>2.2</v>
      </c>
      <c r="G3584" s="9">
        <f>_xlfn.XLOOKUP(I3584,过机服务商重量差!A:A,过机服务商重量差!L:L)</f>
        <v>22</v>
      </c>
      <c r="H3584" s="9" t="str">
        <f ca="1">IFERROR(LOOKUP(1,0/((B3584=名单!B:B)*(VALUE(AY3584)&gt;=名单!E:E)*(VALUE(AY3584)&lt;=名单!G:G)*(AA3584="正常走货")),名单!H:H),"否")</f>
        <v>否</v>
      </c>
      <c r="I3584" s="64" t="s">
        <v>10753</v>
      </c>
      <c r="J3584" s="64" t="s">
        <v>10755</v>
      </c>
      <c r="L3584" s="65" t="s">
        <v>17</v>
      </c>
      <c r="N3584" s="65" t="s">
        <v>18</v>
      </c>
      <c r="O3584" s="66"/>
      <c r="P3584" s="66"/>
      <c r="T3584" s="66"/>
      <c r="U3584" s="65" t="s">
        <v>99</v>
      </c>
      <c r="V3584" s="64" t="s">
        <v>14413</v>
      </c>
      <c r="W3584" s="66"/>
      <c r="Y3584" s="66"/>
      <c r="Z3584" s="66"/>
      <c r="AA3584" s="65" t="s">
        <v>14382</v>
      </c>
      <c r="AQ3584" s="64">
        <v>91.5999999999999</v>
      </c>
      <c r="AY3584" s="67" t="s">
        <v>17982</v>
      </c>
    </row>
    <row r="3585" spans="1:51">
      <c r="A3585" s="9" t="str">
        <f t="shared" si="174"/>
        <v>2026-01</v>
      </c>
      <c r="B3585" s="9" t="str">
        <f>_xlfn.XLOOKUP(I3585,过机服务商重量差!A:A,过机服务商重量差!G:G)</f>
        <v>玉麒麟</v>
      </c>
      <c r="C3585" s="9" t="str">
        <f>IF(N3585="FBA","主营产品",IF(N3585="专线","专线",LOOKUP(1,0/((G3585&gt;=提成标准!D:D)*(G3585&lt;提成标准!E:E)),提成标准!C:C)))</f>
        <v>快递大货</v>
      </c>
      <c r="D3585" s="9">
        <f t="shared" si="175"/>
        <v>44</v>
      </c>
      <c r="E3585" s="9">
        <f>_xlfn.XLOOKUP(C3585,提成标准!C:C,提成标准!H:H,"")</f>
        <v>0.1</v>
      </c>
      <c r="F3585" s="9">
        <f t="shared" si="176"/>
        <v>4.4</v>
      </c>
      <c r="G3585" s="9">
        <f>_xlfn.XLOOKUP(I3585,过机服务商重量差!A:A,过机服务商重量差!L:L)</f>
        <v>44</v>
      </c>
      <c r="H3585" s="9" t="str">
        <f ca="1">IFERROR(LOOKUP(1,0/((B3585=名单!B:B)*(VALUE(AY3585)&gt;=名单!E:E)*(VALUE(AY3585)&lt;=名单!G:G)*(AA3585="正常走货")),名单!H:H),"否")</f>
        <v>否</v>
      </c>
      <c r="I3585" s="64" t="s">
        <v>10756</v>
      </c>
      <c r="J3585" s="64" t="s">
        <v>10758</v>
      </c>
      <c r="L3585" s="65" t="s">
        <v>17</v>
      </c>
      <c r="N3585" s="65" t="s">
        <v>18</v>
      </c>
      <c r="O3585" s="66"/>
      <c r="P3585" s="66"/>
      <c r="T3585" s="66"/>
      <c r="U3585" s="65" t="s">
        <v>99</v>
      </c>
      <c r="V3585" s="65" t="s">
        <v>14413</v>
      </c>
      <c r="W3585" s="66"/>
      <c r="Y3585" s="66"/>
      <c r="Z3585" s="66"/>
      <c r="AA3585" s="65" t="s">
        <v>14382</v>
      </c>
      <c r="AQ3585" s="64">
        <v>201.6</v>
      </c>
      <c r="AY3585" s="67" t="s">
        <v>17983</v>
      </c>
    </row>
    <row r="3586" spans="1:51">
      <c r="A3586" s="9" t="str">
        <f t="shared" si="174"/>
        <v>2026-01</v>
      </c>
      <c r="B3586" s="18" t="str">
        <f>_xlfn.XLOOKUP(I3586,过机服务商重量差!A:A,过机服务商重量差!G:G)</f>
        <v>玉麒麟</v>
      </c>
      <c r="C3586" s="9" t="str">
        <f>IF(N3586="FBA","主营产品",IF(N3586="专线","专线",LOOKUP(1,0/((G3586&gt;=提成标准!D:D)*(G3586&lt;提成标准!E:E)),提成标准!C:C)))</f>
        <v>快递大货</v>
      </c>
      <c r="D3586" s="9">
        <f t="shared" si="175"/>
        <v>44</v>
      </c>
      <c r="E3586" s="9">
        <f>_xlfn.XLOOKUP(C3586,提成标准!C:C,提成标准!H:H,"")</f>
        <v>0.1</v>
      </c>
      <c r="F3586" s="9">
        <f t="shared" si="176"/>
        <v>4.4</v>
      </c>
      <c r="G3586" s="9">
        <f>_xlfn.XLOOKUP(I3586,过机服务商重量差!A:A,过机服务商重量差!L:L)</f>
        <v>44</v>
      </c>
      <c r="H3586" s="9" t="str">
        <f ca="1">IFERROR(LOOKUP(1,0/((B3586=名单!B:B)*(VALUE(AY3586)&gt;=名单!E:E)*(VALUE(AY3586)&lt;=名单!G:G)*(AA3586="正常走货")),名单!H:H),"否")</f>
        <v>否</v>
      </c>
      <c r="I3586" s="64" t="s">
        <v>10759</v>
      </c>
      <c r="J3586" s="64" t="s">
        <v>10761</v>
      </c>
      <c r="L3586" s="64" t="s">
        <v>17</v>
      </c>
      <c r="N3586" s="64" t="s">
        <v>18</v>
      </c>
      <c r="O3586" s="66"/>
      <c r="P3586" s="66"/>
      <c r="T3586" s="66"/>
      <c r="U3586" s="65" t="s">
        <v>99</v>
      </c>
      <c r="V3586" s="64" t="s">
        <v>14413</v>
      </c>
      <c r="W3586" s="66"/>
      <c r="Y3586" s="66"/>
      <c r="Z3586" s="66"/>
      <c r="AA3586" s="65" t="s">
        <v>14382</v>
      </c>
      <c r="AQ3586" s="64">
        <v>201.6</v>
      </c>
      <c r="AY3586" s="67" t="s">
        <v>17984</v>
      </c>
    </row>
    <row r="3587" spans="1:51">
      <c r="A3587" s="9" t="str">
        <f t="shared" si="174"/>
        <v>2026-01</v>
      </c>
      <c r="B3587" s="9" t="str">
        <f>_xlfn.XLOOKUP(I3587,过机服务商重量差!A:A,过机服务商重量差!G:G)</f>
        <v>玉麒麟</v>
      </c>
      <c r="C3587" s="9" t="str">
        <f>IF(N3587="FBA","主营产品",IF(N3587="专线","专线",LOOKUP(1,0/((G3587&gt;=提成标准!D:D)*(G3587&lt;提成标准!E:E)),提成标准!C:C)))</f>
        <v>快递大货</v>
      </c>
      <c r="D3587" s="9">
        <f t="shared" si="175"/>
        <v>22</v>
      </c>
      <c r="E3587" s="9">
        <f>_xlfn.XLOOKUP(C3587,提成标准!C:C,提成标准!H:H,"")</f>
        <v>0.1</v>
      </c>
      <c r="F3587" s="9">
        <f t="shared" si="176"/>
        <v>2.2</v>
      </c>
      <c r="G3587" s="9">
        <f>_xlfn.XLOOKUP(I3587,过机服务商重量差!A:A,过机服务商重量差!L:L)</f>
        <v>22</v>
      </c>
      <c r="H3587" s="9" t="str">
        <f ca="1">IFERROR(LOOKUP(1,0/((B3587=名单!B:B)*(VALUE(AY3587)&gt;=名单!E:E)*(VALUE(AY3587)&lt;=名单!G:G)*(AA3587="正常走货")),名单!H:H),"否")</f>
        <v>否</v>
      </c>
      <c r="I3587" s="64" t="s">
        <v>10762</v>
      </c>
      <c r="J3587" s="64" t="s">
        <v>10764</v>
      </c>
      <c r="L3587" s="65" t="s">
        <v>17</v>
      </c>
      <c r="N3587" s="64" t="s">
        <v>18</v>
      </c>
      <c r="O3587" s="66"/>
      <c r="P3587" s="66"/>
      <c r="T3587" s="66"/>
      <c r="U3587" s="65" t="s">
        <v>99</v>
      </c>
      <c r="V3587" s="65" t="s">
        <v>14413</v>
      </c>
      <c r="W3587" s="66"/>
      <c r="Y3587" s="66"/>
      <c r="Z3587" s="66"/>
      <c r="AA3587" s="65" t="s">
        <v>14382</v>
      </c>
      <c r="AQ3587" s="64">
        <v>91.5999999999999</v>
      </c>
      <c r="AY3587" s="67" t="s">
        <v>17985</v>
      </c>
    </row>
    <row r="3588" spans="1:51">
      <c r="A3588" s="9" t="str">
        <f t="shared" si="174"/>
        <v>2026-01</v>
      </c>
      <c r="B3588" s="9" t="str">
        <f>_xlfn.XLOOKUP(I3588,过机服务商重量差!A:A,过机服务商重量差!G:G)</f>
        <v>玉麒麟</v>
      </c>
      <c r="C3588" s="9" t="str">
        <f>IF(N3588="FBA","主营产品",IF(N3588="专线","专线",LOOKUP(1,0/((G3588&gt;=提成标准!D:D)*(G3588&lt;提成标准!E:E)),提成标准!C:C)))</f>
        <v>快递大货</v>
      </c>
      <c r="D3588" s="9">
        <f t="shared" si="175"/>
        <v>55</v>
      </c>
      <c r="E3588" s="9">
        <f>_xlfn.XLOOKUP(C3588,提成标准!C:C,提成标准!H:H,"")</f>
        <v>0.1</v>
      </c>
      <c r="F3588" s="9">
        <f t="shared" si="176"/>
        <v>5.5</v>
      </c>
      <c r="G3588" s="9">
        <f>_xlfn.XLOOKUP(I3588,过机服务商重量差!A:A,过机服务商重量差!L:L)</f>
        <v>55</v>
      </c>
      <c r="H3588" s="9" t="str">
        <f ca="1">IFERROR(LOOKUP(1,0/((B3588=名单!B:B)*(VALUE(AY3588)&gt;=名单!E:E)*(VALUE(AY3588)&lt;=名单!G:G)*(AA3588="正常走货")),名单!H:H),"否")</f>
        <v>否</v>
      </c>
      <c r="I3588" s="64" t="s">
        <v>10765</v>
      </c>
      <c r="J3588" s="64" t="s">
        <v>10767</v>
      </c>
      <c r="L3588" s="65" t="s">
        <v>17</v>
      </c>
      <c r="N3588" s="65" t="s">
        <v>18</v>
      </c>
      <c r="O3588" s="66"/>
      <c r="P3588" s="66"/>
      <c r="T3588" s="66"/>
      <c r="U3588" s="65" t="s">
        <v>99</v>
      </c>
      <c r="V3588" s="65" t="s">
        <v>14413</v>
      </c>
      <c r="W3588" s="66"/>
      <c r="Y3588" s="66"/>
      <c r="Z3588" s="66"/>
      <c r="AA3588" s="65" t="s">
        <v>14382</v>
      </c>
      <c r="AQ3588" s="64">
        <v>201.6</v>
      </c>
      <c r="AY3588" s="67" t="s">
        <v>17986</v>
      </c>
    </row>
    <row r="3589" spans="1:51">
      <c r="A3589" s="9" t="str">
        <f t="shared" si="174"/>
        <v>2026-01</v>
      </c>
      <c r="B3589" s="9" t="str">
        <f>_xlfn.XLOOKUP(I3589,过机服务商重量差!A:A,过机服务商重量差!G:G)</f>
        <v>玉麒麟</v>
      </c>
      <c r="C3589" s="9" t="str">
        <f>IF(N3589="FBA","主营产品",IF(N3589="专线","专线",LOOKUP(1,0/((G3589&gt;=提成标准!D:D)*(G3589&lt;提成标准!E:E)),提成标准!C:C)))</f>
        <v>快递大货</v>
      </c>
      <c r="D3589" s="9">
        <f t="shared" si="175"/>
        <v>25</v>
      </c>
      <c r="E3589" s="9">
        <f>_xlfn.XLOOKUP(C3589,提成标准!C:C,提成标准!H:H,"")</f>
        <v>0.1</v>
      </c>
      <c r="F3589" s="9">
        <f t="shared" si="176"/>
        <v>2.5</v>
      </c>
      <c r="G3589" s="9">
        <f>_xlfn.XLOOKUP(I3589,过机服务商重量差!A:A,过机服务商重量差!L:L)</f>
        <v>25</v>
      </c>
      <c r="H3589" s="9" t="str">
        <f ca="1">IFERROR(LOOKUP(1,0/((B3589=名单!B:B)*(VALUE(AY3589)&gt;=名单!E:E)*(VALUE(AY3589)&lt;=名单!G:G)*(AA3589="正常走货")),名单!H:H),"否")</f>
        <v>否</v>
      </c>
      <c r="I3589" s="64" t="s">
        <v>10768</v>
      </c>
      <c r="J3589" s="64" t="s">
        <v>10770</v>
      </c>
      <c r="L3589" s="65" t="s">
        <v>17</v>
      </c>
      <c r="N3589" s="64" t="s">
        <v>18</v>
      </c>
      <c r="O3589" s="66"/>
      <c r="P3589" s="66"/>
      <c r="T3589" s="66"/>
      <c r="U3589" s="65" t="s">
        <v>99</v>
      </c>
      <c r="V3589" s="65" t="s">
        <v>14413</v>
      </c>
      <c r="W3589" s="66"/>
      <c r="Y3589" s="66"/>
      <c r="Z3589" s="66"/>
      <c r="AA3589" s="65" t="s">
        <v>14382</v>
      </c>
      <c r="AQ3589" s="64">
        <v>271.6</v>
      </c>
      <c r="AY3589" s="67" t="s">
        <v>17987</v>
      </c>
    </row>
    <row r="3590" spans="1:51">
      <c r="A3590" s="9" t="str">
        <f t="shared" si="174"/>
        <v>2026-01</v>
      </c>
      <c r="B3590" s="9" t="str">
        <f>_xlfn.XLOOKUP(I3590,过机服务商重量差!A:A,过机服务商重量差!G:G)</f>
        <v>玉麒麟</v>
      </c>
      <c r="C3590" s="9" t="str">
        <f>IF(N3590="FBA","主营产品",IF(N3590="专线","专线",LOOKUP(1,0/((G3590&gt;=提成标准!D:D)*(G3590&lt;提成标准!E:E)),提成标准!C:C)))</f>
        <v>快递大货</v>
      </c>
      <c r="D3590" s="9">
        <f t="shared" si="175"/>
        <v>25</v>
      </c>
      <c r="E3590" s="9">
        <f>_xlfn.XLOOKUP(C3590,提成标准!C:C,提成标准!H:H,"")</f>
        <v>0.1</v>
      </c>
      <c r="F3590" s="9">
        <f t="shared" si="176"/>
        <v>2.5</v>
      </c>
      <c r="G3590" s="9">
        <f>_xlfn.XLOOKUP(I3590,过机服务商重量差!A:A,过机服务商重量差!L:L)</f>
        <v>25</v>
      </c>
      <c r="H3590" s="9" t="str">
        <f ca="1">IFERROR(LOOKUP(1,0/((B3590=名单!B:B)*(VALUE(AY3590)&gt;=名单!E:E)*(VALUE(AY3590)&lt;=名单!G:G)*(AA3590="正常走货")),名单!H:H),"否")</f>
        <v>否</v>
      </c>
      <c r="I3590" s="64" t="s">
        <v>10771</v>
      </c>
      <c r="J3590" s="64" t="s">
        <v>10773</v>
      </c>
      <c r="L3590" s="65" t="s">
        <v>17</v>
      </c>
      <c r="N3590" s="64" t="s">
        <v>18</v>
      </c>
      <c r="O3590" s="66"/>
      <c r="P3590" s="66"/>
      <c r="T3590" s="66"/>
      <c r="U3590" s="65" t="s">
        <v>99</v>
      </c>
      <c r="V3590" s="65" t="s">
        <v>14413</v>
      </c>
      <c r="W3590" s="66"/>
      <c r="Y3590" s="66"/>
      <c r="Z3590" s="66"/>
      <c r="AA3590" s="65" t="s">
        <v>14382</v>
      </c>
      <c r="AQ3590" s="64">
        <v>271.6</v>
      </c>
      <c r="AY3590" s="67" t="s">
        <v>17988</v>
      </c>
    </row>
    <row r="3591" spans="1:51">
      <c r="A3591" s="9" t="str">
        <f t="shared" si="174"/>
        <v>2026-01</v>
      </c>
      <c r="B3591" s="18" t="str">
        <f>_xlfn.XLOOKUP(I3591,过机服务商重量差!A:A,过机服务商重量差!G:G)</f>
        <v>风清扬</v>
      </c>
      <c r="C3591" s="9" t="str">
        <f>IF(N3591="FBA","主营产品",IF(N3591="专线","专线",LOOKUP(1,0/((G3591&gt;=提成标准!D:D)*(G3591&lt;提成标准!E:E)),提成标准!C:C)))</f>
        <v>快递大货</v>
      </c>
      <c r="D3591" s="9">
        <f t="shared" si="175"/>
        <v>25</v>
      </c>
      <c r="E3591" s="9">
        <f>_xlfn.XLOOKUP(C3591,提成标准!C:C,提成标准!H:H,"")</f>
        <v>0.1</v>
      </c>
      <c r="F3591" s="9">
        <f t="shared" si="176"/>
        <v>2.5</v>
      </c>
      <c r="G3591" s="9">
        <f>_xlfn.XLOOKUP(I3591,过机服务商重量差!A:A,过机服务商重量差!L:L)</f>
        <v>25</v>
      </c>
      <c r="H3591" s="9" t="str">
        <f ca="1">IFERROR(LOOKUP(1,0/((B3591=名单!B:B)*(VALUE(AY3591)&gt;=名单!E:E)*(VALUE(AY3591)&lt;=名单!G:G)*(AA3591="正常走货")),名单!H:H),"否")</f>
        <v>否</v>
      </c>
      <c r="I3591" s="64" t="s">
        <v>10774</v>
      </c>
      <c r="J3591" s="64" t="s">
        <v>50</v>
      </c>
      <c r="L3591" s="65" t="s">
        <v>51</v>
      </c>
      <c r="N3591" s="64" t="s">
        <v>18</v>
      </c>
      <c r="O3591" s="66"/>
      <c r="P3591" s="66"/>
      <c r="T3591" s="66"/>
      <c r="U3591" s="65" t="s">
        <v>1218</v>
      </c>
      <c r="V3591" s="65" t="s">
        <v>14581</v>
      </c>
      <c r="W3591" s="66"/>
      <c r="Y3591" s="66"/>
      <c r="Z3591" s="66"/>
      <c r="AA3591" s="65" t="s">
        <v>14382</v>
      </c>
      <c r="AQ3591" s="64">
        <v>55</v>
      </c>
      <c r="AY3591" s="67" t="s">
        <v>17989</v>
      </c>
    </row>
    <row r="3592" spans="1:51">
      <c r="A3592" s="9" t="str">
        <f t="shared" si="174"/>
        <v>2026-01</v>
      </c>
      <c r="B3592" s="9" t="str">
        <f>_xlfn.XLOOKUP(I3592,过机服务商重量差!A:A,过机服务商重量差!G:G)</f>
        <v>玉麒麟</v>
      </c>
      <c r="C3592" s="9" t="str">
        <f>IF(N3592="FBA","主营产品",IF(N3592="专线","专线",LOOKUP(1,0/((G3592&gt;=提成标准!D:D)*(G3592&lt;提成标准!E:E)),提成标准!C:C)))</f>
        <v>快递大货</v>
      </c>
      <c r="D3592" s="9">
        <f t="shared" si="175"/>
        <v>44</v>
      </c>
      <c r="E3592" s="9">
        <f>_xlfn.XLOOKUP(C3592,提成标准!C:C,提成标准!H:H,"")</f>
        <v>0.1</v>
      </c>
      <c r="F3592" s="9">
        <f t="shared" si="176"/>
        <v>4.4</v>
      </c>
      <c r="G3592" s="9">
        <f>_xlfn.XLOOKUP(I3592,过机服务商重量差!A:A,过机服务商重量差!L:L)</f>
        <v>44</v>
      </c>
      <c r="H3592" s="9" t="str">
        <f ca="1">IFERROR(LOOKUP(1,0/((B3592=名单!B:B)*(VALUE(AY3592)&gt;=名单!E:E)*(VALUE(AY3592)&lt;=名单!G:G)*(AA3592="正常走货")),名单!H:H),"否")</f>
        <v>否</v>
      </c>
      <c r="I3592" s="64" t="s">
        <v>10776</v>
      </c>
      <c r="J3592" s="64" t="s">
        <v>10778</v>
      </c>
      <c r="L3592" s="65" t="s">
        <v>17</v>
      </c>
      <c r="N3592" s="64" t="s">
        <v>18</v>
      </c>
      <c r="O3592" s="66"/>
      <c r="P3592" s="66"/>
      <c r="T3592" s="66"/>
      <c r="U3592" s="65" t="s">
        <v>99</v>
      </c>
      <c r="V3592" s="65" t="s">
        <v>14413</v>
      </c>
      <c r="W3592" s="66"/>
      <c r="Y3592" s="66"/>
      <c r="Z3592" s="66"/>
      <c r="AA3592" s="65" t="s">
        <v>14382</v>
      </c>
      <c r="AQ3592" s="64">
        <v>201.6</v>
      </c>
      <c r="AY3592" s="67" t="s">
        <v>17990</v>
      </c>
    </row>
    <row r="3593" spans="1:51">
      <c r="A3593" s="9" t="str">
        <f t="shared" si="174"/>
        <v>2026-01</v>
      </c>
      <c r="B3593" s="9" t="str">
        <f>_xlfn.XLOOKUP(I3593,过机服务商重量差!A:A,过机服务商重量差!G:G)</f>
        <v>玉麒麟</v>
      </c>
      <c r="C3593" s="9" t="str">
        <f>IF(N3593="FBA","主营产品",IF(N3593="专线","专线",LOOKUP(1,0/((G3593&gt;=提成标准!D:D)*(G3593&lt;提成标准!E:E)),提成标准!C:C)))</f>
        <v>快递大货</v>
      </c>
      <c r="D3593" s="9">
        <f t="shared" si="175"/>
        <v>22</v>
      </c>
      <c r="E3593" s="9">
        <f>_xlfn.XLOOKUP(C3593,提成标准!C:C,提成标准!H:H,"")</f>
        <v>0.1</v>
      </c>
      <c r="F3593" s="9">
        <f t="shared" si="176"/>
        <v>2.2</v>
      </c>
      <c r="G3593" s="9">
        <f>_xlfn.XLOOKUP(I3593,过机服务商重量差!A:A,过机服务商重量差!L:L)</f>
        <v>22</v>
      </c>
      <c r="H3593" s="9" t="str">
        <f ca="1">IFERROR(LOOKUP(1,0/((B3593=名单!B:B)*(VALUE(AY3593)&gt;=名单!E:E)*(VALUE(AY3593)&lt;=名单!G:G)*(AA3593="正常走货")),名单!H:H),"否")</f>
        <v>否</v>
      </c>
      <c r="I3593" s="64" t="s">
        <v>10779</v>
      </c>
      <c r="J3593" s="64" t="s">
        <v>10781</v>
      </c>
      <c r="L3593" s="65" t="s">
        <v>17</v>
      </c>
      <c r="N3593" s="65" t="s">
        <v>18</v>
      </c>
      <c r="O3593" s="66"/>
      <c r="P3593" s="66"/>
      <c r="T3593" s="66"/>
      <c r="U3593" s="65" t="s">
        <v>99</v>
      </c>
      <c r="V3593" s="65" t="s">
        <v>14413</v>
      </c>
      <c r="W3593" s="66"/>
      <c r="Y3593" s="66"/>
      <c r="Z3593" s="66"/>
      <c r="AA3593" s="65" t="s">
        <v>14382</v>
      </c>
      <c r="AQ3593" s="64">
        <v>256.6</v>
      </c>
      <c r="AY3593" s="67" t="s">
        <v>17991</v>
      </c>
    </row>
    <row r="3594" spans="1:51">
      <c r="A3594" s="9" t="str">
        <f t="shared" si="174"/>
        <v>2026-01</v>
      </c>
      <c r="B3594" s="18" t="str">
        <f>_xlfn.XLOOKUP(I3594,过机服务商重量差!A:A,过机服务商重量差!G:G)</f>
        <v>玉麒麟</v>
      </c>
      <c r="C3594" s="9" t="str">
        <f>IF(N3594="FBA","主营产品",IF(N3594="专线","专线",LOOKUP(1,0/((G3594&gt;=提成标准!D:D)*(G3594&lt;提成标准!E:E)),提成标准!C:C)))</f>
        <v>快递大货</v>
      </c>
      <c r="D3594" s="9">
        <f t="shared" si="175"/>
        <v>25</v>
      </c>
      <c r="E3594" s="9">
        <f>_xlfn.XLOOKUP(C3594,提成标准!C:C,提成标准!H:H,"")</f>
        <v>0.1</v>
      </c>
      <c r="F3594" s="9">
        <f t="shared" si="176"/>
        <v>2.5</v>
      </c>
      <c r="G3594" s="9">
        <f>_xlfn.XLOOKUP(I3594,过机服务商重量差!A:A,过机服务商重量差!L:L)</f>
        <v>25</v>
      </c>
      <c r="H3594" s="9" t="str">
        <f ca="1">IFERROR(LOOKUP(1,0/((B3594=名单!B:B)*(VALUE(AY3594)&gt;=名单!E:E)*(VALUE(AY3594)&lt;=名单!G:G)*(AA3594="正常走货")),名单!H:H),"否")</f>
        <v>否</v>
      </c>
      <c r="I3594" s="64" t="s">
        <v>10782</v>
      </c>
      <c r="J3594" s="64" t="s">
        <v>10784</v>
      </c>
      <c r="L3594" s="65" t="s">
        <v>17</v>
      </c>
      <c r="N3594" s="64" t="s">
        <v>18</v>
      </c>
      <c r="O3594" s="66"/>
      <c r="P3594" s="66"/>
      <c r="T3594" s="66"/>
      <c r="U3594" s="65" t="s">
        <v>99</v>
      </c>
      <c r="V3594" s="65" t="s">
        <v>14413</v>
      </c>
      <c r="W3594" s="66"/>
      <c r="Y3594" s="66"/>
      <c r="Z3594" s="66"/>
      <c r="AA3594" s="65" t="s">
        <v>14382</v>
      </c>
      <c r="AQ3594" s="64">
        <v>106.6</v>
      </c>
      <c r="AY3594" s="67" t="s">
        <v>17992</v>
      </c>
    </row>
    <row r="3595" spans="1:51">
      <c r="A3595" s="9" t="str">
        <f t="shared" si="174"/>
        <v>2026-01</v>
      </c>
      <c r="B3595" s="9" t="str">
        <f>_xlfn.XLOOKUP(I3595,过机服务商重量差!A:A,过机服务商重量差!G:G)</f>
        <v>玉麒麟</v>
      </c>
      <c r="C3595" s="9" t="str">
        <f>IF(N3595="FBA","主营产品",IF(N3595="专线","专线",LOOKUP(1,0/((G3595&gt;=提成标准!D:D)*(G3595&lt;提成标准!E:E)),提成标准!C:C)))</f>
        <v>快递大货</v>
      </c>
      <c r="D3595" s="9">
        <f t="shared" si="175"/>
        <v>25</v>
      </c>
      <c r="E3595" s="9">
        <f>_xlfn.XLOOKUP(C3595,提成标准!C:C,提成标准!H:H,"")</f>
        <v>0.1</v>
      </c>
      <c r="F3595" s="9">
        <f t="shared" si="176"/>
        <v>2.5</v>
      </c>
      <c r="G3595" s="9">
        <f>_xlfn.XLOOKUP(I3595,过机服务商重量差!A:A,过机服务商重量差!L:L)</f>
        <v>25</v>
      </c>
      <c r="H3595" s="9" t="str">
        <f ca="1">IFERROR(LOOKUP(1,0/((B3595=名单!B:B)*(VALUE(AY3595)&gt;=名单!E:E)*(VALUE(AY3595)&lt;=名单!G:G)*(AA3595="正常走货")),名单!H:H),"否")</f>
        <v>否</v>
      </c>
      <c r="I3595" s="64" t="s">
        <v>10785</v>
      </c>
      <c r="J3595" s="64" t="s">
        <v>10787</v>
      </c>
      <c r="L3595" s="65" t="s">
        <v>17</v>
      </c>
      <c r="N3595" s="64" t="s">
        <v>18</v>
      </c>
      <c r="O3595" s="66"/>
      <c r="P3595" s="66"/>
      <c r="T3595" s="66"/>
      <c r="U3595" s="65" t="s">
        <v>99</v>
      </c>
      <c r="V3595" s="65" t="s">
        <v>14413</v>
      </c>
      <c r="W3595" s="66"/>
      <c r="Y3595" s="66"/>
      <c r="Z3595" s="66"/>
      <c r="AA3595" s="65" t="s">
        <v>14382</v>
      </c>
      <c r="AQ3595" s="64">
        <v>271.6</v>
      </c>
      <c r="AY3595" s="67" t="s">
        <v>17993</v>
      </c>
    </row>
    <row r="3596" spans="1:51">
      <c r="A3596" s="9" t="str">
        <f t="shared" si="174"/>
        <v>2026-01</v>
      </c>
      <c r="B3596" s="9" t="str">
        <f>_xlfn.XLOOKUP(I3596,过机服务商重量差!A:A,过机服务商重量差!G:G)</f>
        <v>玉麒麟</v>
      </c>
      <c r="C3596" s="9" t="str">
        <f>IF(N3596="FBA","主营产品",IF(N3596="专线","专线",LOOKUP(1,0/((G3596&gt;=提成标准!D:D)*(G3596&lt;提成标准!E:E)),提成标准!C:C)))</f>
        <v>快递大货</v>
      </c>
      <c r="D3596" s="9">
        <f t="shared" si="175"/>
        <v>25</v>
      </c>
      <c r="E3596" s="9">
        <f>_xlfn.XLOOKUP(C3596,提成标准!C:C,提成标准!H:H,"")</f>
        <v>0.1</v>
      </c>
      <c r="F3596" s="9">
        <f t="shared" si="176"/>
        <v>2.5</v>
      </c>
      <c r="G3596" s="9">
        <f>_xlfn.XLOOKUP(I3596,过机服务商重量差!A:A,过机服务商重量差!L:L)</f>
        <v>25</v>
      </c>
      <c r="H3596" s="9" t="str">
        <f ca="1">IFERROR(LOOKUP(1,0/((B3596=名单!B:B)*(VALUE(AY3596)&gt;=名单!E:E)*(VALUE(AY3596)&lt;=名单!G:G)*(AA3596="正常走货")),名单!H:H),"否")</f>
        <v>否</v>
      </c>
      <c r="I3596" s="64" t="s">
        <v>10788</v>
      </c>
      <c r="J3596" s="64" t="s">
        <v>10790</v>
      </c>
      <c r="L3596" s="65" t="s">
        <v>17</v>
      </c>
      <c r="N3596" s="65" t="s">
        <v>18</v>
      </c>
      <c r="O3596" s="66"/>
      <c r="P3596" s="66"/>
      <c r="T3596" s="66"/>
      <c r="U3596" s="65" t="s">
        <v>99</v>
      </c>
      <c r="V3596" s="65" t="s">
        <v>14413</v>
      </c>
      <c r="W3596" s="66"/>
      <c r="Y3596" s="66"/>
      <c r="Z3596" s="66"/>
      <c r="AA3596" s="65" t="s">
        <v>14382</v>
      </c>
      <c r="AQ3596" s="64">
        <v>271.6</v>
      </c>
      <c r="AY3596" s="67" t="s">
        <v>17994</v>
      </c>
    </row>
    <row r="3597" spans="1:51">
      <c r="A3597" s="9" t="str">
        <f t="shared" si="174"/>
        <v>2026-01</v>
      </c>
      <c r="B3597" s="18" t="str">
        <f>_xlfn.XLOOKUP(I3597,过机服务商重量差!A:A,过机服务商重量差!G:G)</f>
        <v>玉麒麟</v>
      </c>
      <c r="C3597" s="9" t="str">
        <f>IF(N3597="FBA","主营产品",IF(N3597="专线","专线",LOOKUP(1,0/((G3597&gt;=提成标准!D:D)*(G3597&lt;提成标准!E:E)),提成标准!C:C)))</f>
        <v>快递大货</v>
      </c>
      <c r="D3597" s="9">
        <f t="shared" si="175"/>
        <v>44</v>
      </c>
      <c r="E3597" s="9">
        <f>_xlfn.XLOOKUP(C3597,提成标准!C:C,提成标准!H:H,"")</f>
        <v>0.1</v>
      </c>
      <c r="F3597" s="9">
        <f t="shared" si="176"/>
        <v>4.4</v>
      </c>
      <c r="G3597" s="9">
        <f>_xlfn.XLOOKUP(I3597,过机服务商重量差!A:A,过机服务商重量差!L:L)</f>
        <v>44</v>
      </c>
      <c r="H3597" s="9" t="str">
        <f ca="1">IFERROR(LOOKUP(1,0/((B3597=名单!B:B)*(VALUE(AY3597)&gt;=名单!E:E)*(VALUE(AY3597)&lt;=名单!G:G)*(AA3597="正常走货")),名单!H:H),"否")</f>
        <v>否</v>
      </c>
      <c r="I3597" s="64" t="s">
        <v>10791</v>
      </c>
      <c r="J3597" s="64" t="s">
        <v>10793</v>
      </c>
      <c r="L3597" s="65" t="s">
        <v>17</v>
      </c>
      <c r="N3597" s="64" t="s">
        <v>18</v>
      </c>
      <c r="O3597" s="66"/>
      <c r="P3597" s="66"/>
      <c r="T3597" s="66"/>
      <c r="U3597" s="65" t="s">
        <v>99</v>
      </c>
      <c r="V3597" s="64" t="s">
        <v>14413</v>
      </c>
      <c r="W3597" s="66"/>
      <c r="Y3597" s="66"/>
      <c r="Z3597" s="66"/>
      <c r="AA3597" s="65" t="s">
        <v>14382</v>
      </c>
      <c r="AQ3597" s="64">
        <v>201.6</v>
      </c>
      <c r="AY3597" s="67" t="s">
        <v>17995</v>
      </c>
    </row>
    <row r="3598" spans="1:51">
      <c r="A3598" s="9" t="str">
        <f t="shared" si="174"/>
        <v>2026-01</v>
      </c>
      <c r="B3598" s="9" t="str">
        <f>_xlfn.XLOOKUP(I3598,过机服务商重量差!A:A,过机服务商重量差!G:G)</f>
        <v>玉麒麟</v>
      </c>
      <c r="C3598" s="9" t="str">
        <f>IF(N3598="FBA","主营产品",IF(N3598="专线","专线",LOOKUP(1,0/((G3598&gt;=提成标准!D:D)*(G3598&lt;提成标准!E:E)),提成标准!C:C)))</f>
        <v>快递大货</v>
      </c>
      <c r="D3598" s="9">
        <f t="shared" si="175"/>
        <v>22</v>
      </c>
      <c r="E3598" s="9">
        <f>_xlfn.XLOOKUP(C3598,提成标准!C:C,提成标准!H:H,"")</f>
        <v>0.1</v>
      </c>
      <c r="F3598" s="9">
        <f t="shared" si="176"/>
        <v>2.2</v>
      </c>
      <c r="G3598" s="9">
        <f>_xlfn.XLOOKUP(I3598,过机服务商重量差!A:A,过机服务商重量差!L:L)</f>
        <v>22</v>
      </c>
      <c r="H3598" s="9" t="str">
        <f ca="1">IFERROR(LOOKUP(1,0/((B3598=名单!B:B)*(VALUE(AY3598)&gt;=名单!E:E)*(VALUE(AY3598)&lt;=名单!G:G)*(AA3598="正常走货")),名单!H:H),"否")</f>
        <v>否</v>
      </c>
      <c r="I3598" s="64" t="s">
        <v>10794</v>
      </c>
      <c r="J3598" s="64" t="s">
        <v>10796</v>
      </c>
      <c r="L3598" s="65" t="s">
        <v>17</v>
      </c>
      <c r="N3598" s="64" t="s">
        <v>18</v>
      </c>
      <c r="O3598" s="66"/>
      <c r="P3598" s="66"/>
      <c r="T3598" s="66"/>
      <c r="U3598" s="65" t="s">
        <v>99</v>
      </c>
      <c r="V3598" s="65" t="s">
        <v>14413</v>
      </c>
      <c r="W3598" s="66"/>
      <c r="Y3598" s="66"/>
      <c r="Z3598" s="66"/>
      <c r="AA3598" s="65" t="s">
        <v>14382</v>
      </c>
      <c r="AQ3598" s="64">
        <v>256.6</v>
      </c>
      <c r="AY3598" s="67" t="s">
        <v>17996</v>
      </c>
    </row>
    <row r="3599" spans="1:51">
      <c r="A3599" s="9" t="str">
        <f t="shared" si="174"/>
        <v>2026-01</v>
      </c>
      <c r="B3599" s="9" t="str">
        <f>_xlfn.XLOOKUP(I3599,过机服务商重量差!A:A,过机服务商重量差!G:G)</f>
        <v>玉麒麟</v>
      </c>
      <c r="C3599" s="9" t="str">
        <f>IF(N3599="FBA","主营产品",IF(N3599="专线","专线",LOOKUP(1,0/((G3599&gt;=提成标准!D:D)*(G3599&lt;提成标准!E:E)),提成标准!C:C)))</f>
        <v>快递大货</v>
      </c>
      <c r="D3599" s="9">
        <f t="shared" si="175"/>
        <v>22</v>
      </c>
      <c r="E3599" s="9">
        <f>_xlfn.XLOOKUP(C3599,提成标准!C:C,提成标准!H:H,"")</f>
        <v>0.1</v>
      </c>
      <c r="F3599" s="9">
        <f t="shared" si="176"/>
        <v>2.2</v>
      </c>
      <c r="G3599" s="9">
        <f>_xlfn.XLOOKUP(I3599,过机服务商重量差!A:A,过机服务商重量差!L:L)</f>
        <v>22</v>
      </c>
      <c r="H3599" s="9" t="str">
        <f ca="1">IFERROR(LOOKUP(1,0/((B3599=名单!B:B)*(VALUE(AY3599)&gt;=名单!E:E)*(VALUE(AY3599)&lt;=名单!G:G)*(AA3599="正常走货")),名单!H:H),"否")</f>
        <v>否</v>
      </c>
      <c r="I3599" s="64" t="s">
        <v>10797</v>
      </c>
      <c r="J3599" s="64" t="s">
        <v>10799</v>
      </c>
      <c r="L3599" s="64" t="s">
        <v>17</v>
      </c>
      <c r="N3599" s="64" t="s">
        <v>18</v>
      </c>
      <c r="O3599" s="66"/>
      <c r="P3599" s="66"/>
      <c r="T3599" s="66"/>
      <c r="U3599" s="65" t="s">
        <v>99</v>
      </c>
      <c r="V3599" s="64" t="s">
        <v>14413</v>
      </c>
      <c r="W3599" s="66"/>
      <c r="Y3599" s="66"/>
      <c r="Z3599" s="66"/>
      <c r="AA3599" s="65" t="s">
        <v>14382</v>
      </c>
      <c r="AQ3599" s="64">
        <v>256.6</v>
      </c>
      <c r="AY3599" s="67" t="s">
        <v>17997</v>
      </c>
    </row>
    <row r="3600" spans="1:51">
      <c r="A3600" s="9" t="str">
        <f t="shared" si="174"/>
        <v>2026-01</v>
      </c>
      <c r="B3600" s="9" t="str">
        <f>_xlfn.XLOOKUP(I3600,过机服务商重量差!A:A,过机服务商重量差!G:G)</f>
        <v>玉麒麟</v>
      </c>
      <c r="C3600" s="9" t="str">
        <f>IF(N3600="FBA","主营产品",IF(N3600="专线","专线",LOOKUP(1,0/((G3600&gt;=提成标准!D:D)*(G3600&lt;提成标准!E:E)),提成标准!C:C)))</f>
        <v>快递大货</v>
      </c>
      <c r="D3600" s="9">
        <f t="shared" si="175"/>
        <v>22</v>
      </c>
      <c r="E3600" s="9">
        <f>_xlfn.XLOOKUP(C3600,提成标准!C:C,提成标准!H:H,"")</f>
        <v>0.1</v>
      </c>
      <c r="F3600" s="9">
        <f t="shared" si="176"/>
        <v>2.2</v>
      </c>
      <c r="G3600" s="9">
        <f>_xlfn.XLOOKUP(I3600,过机服务商重量差!A:A,过机服务商重量差!L:L)</f>
        <v>22</v>
      </c>
      <c r="H3600" s="9" t="str">
        <f ca="1">IFERROR(LOOKUP(1,0/((B3600=名单!B:B)*(VALUE(AY3600)&gt;=名单!E:E)*(VALUE(AY3600)&lt;=名单!G:G)*(AA3600="正常走货")),名单!H:H),"否")</f>
        <v>否</v>
      </c>
      <c r="I3600" s="64" t="s">
        <v>10800</v>
      </c>
      <c r="J3600" s="64" t="s">
        <v>10802</v>
      </c>
      <c r="L3600" s="65" t="s">
        <v>17</v>
      </c>
      <c r="N3600" s="64" t="s">
        <v>18</v>
      </c>
      <c r="O3600" s="66"/>
      <c r="P3600" s="66"/>
      <c r="T3600" s="66"/>
      <c r="U3600" s="65" t="s">
        <v>99</v>
      </c>
      <c r="V3600" s="65" t="s">
        <v>14413</v>
      </c>
      <c r="W3600" s="66"/>
      <c r="Y3600" s="66"/>
      <c r="Z3600" s="66"/>
      <c r="AA3600" s="65" t="s">
        <v>14382</v>
      </c>
      <c r="AQ3600" s="64">
        <v>91.5999999999999</v>
      </c>
      <c r="AY3600" s="67" t="s">
        <v>17998</v>
      </c>
    </row>
    <row r="3601" spans="1:51">
      <c r="A3601" s="9" t="str">
        <f t="shared" si="174"/>
        <v>2026-01</v>
      </c>
      <c r="B3601" s="18" t="str">
        <f>_xlfn.XLOOKUP(I3601,过机服务商重量差!A:A,过机服务商重量差!G:G)</f>
        <v>帅时莹</v>
      </c>
      <c r="C3601" s="9" t="str">
        <f>IF(N3601="FBA","主营产品",IF(N3601="专线","专线",LOOKUP(1,0/((G3601&gt;=提成标准!D:D)*(G3601&lt;提成标准!E:E)),提成标准!C:C)))</f>
        <v>快递小货</v>
      </c>
      <c r="D3601" s="9">
        <f t="shared" si="175"/>
        <v>1</v>
      </c>
      <c r="E3601" s="9">
        <f>_xlfn.XLOOKUP(C3601,提成标准!C:C,提成标准!H:H,"")</f>
        <v>2</v>
      </c>
      <c r="F3601" s="9">
        <f t="shared" si="176"/>
        <v>2</v>
      </c>
      <c r="G3601" s="9">
        <f>_xlfn.XLOOKUP(I3601,过机服务商重量差!A:A,过机服务商重量差!L:L)</f>
        <v>17.5</v>
      </c>
      <c r="H3601" s="9" t="str">
        <f ca="1">IFERROR(LOOKUP(1,0/((B3601=名单!B:B)*(VALUE(AY3601)&gt;=名单!E:E)*(VALUE(AY3601)&lt;=名单!G:G)*(AA3601="正常走货")),名单!H:H),"否")</f>
        <v>否</v>
      </c>
      <c r="I3601" s="64" t="s">
        <v>10803</v>
      </c>
      <c r="J3601" s="64" t="s">
        <v>10805</v>
      </c>
      <c r="L3601" s="65" t="s">
        <v>140</v>
      </c>
      <c r="N3601" s="64" t="s">
        <v>18</v>
      </c>
      <c r="O3601" s="66"/>
      <c r="P3601" s="66"/>
      <c r="T3601" s="66"/>
      <c r="U3601" s="65" t="s">
        <v>191</v>
      </c>
      <c r="V3601" s="64" t="s">
        <v>14413</v>
      </c>
      <c r="W3601" s="66"/>
      <c r="Y3601" s="66"/>
      <c r="Z3601" s="66"/>
      <c r="AA3601" s="65" t="s">
        <v>14382</v>
      </c>
      <c r="AQ3601" s="64">
        <v>268.4</v>
      </c>
      <c r="AY3601" s="67" t="s">
        <v>17999</v>
      </c>
    </row>
    <row r="3602" spans="1:51">
      <c r="A3602" s="9" t="str">
        <f t="shared" si="174"/>
        <v>2026-01</v>
      </c>
      <c r="B3602" s="9" t="str">
        <f>_xlfn.XLOOKUP(I3602,过机服务商重量差!A:A,过机服务商重量差!G:G)</f>
        <v>玉麒麟</v>
      </c>
      <c r="C3602" s="9" t="str">
        <f>IF(N3602="FBA","主营产品",IF(N3602="专线","专线",LOOKUP(1,0/((G3602&gt;=提成标准!D:D)*(G3602&lt;提成标准!E:E)),提成标准!C:C)))</f>
        <v>快递大货</v>
      </c>
      <c r="D3602" s="9">
        <f t="shared" si="175"/>
        <v>40</v>
      </c>
      <c r="E3602" s="9">
        <f>_xlfn.XLOOKUP(C3602,提成标准!C:C,提成标准!H:H,"")</f>
        <v>0.1</v>
      </c>
      <c r="F3602" s="9">
        <f t="shared" si="176"/>
        <v>4</v>
      </c>
      <c r="G3602" s="9">
        <f>_xlfn.XLOOKUP(I3602,过机服务商重量差!A:A,过机服务商重量差!L:L)</f>
        <v>40</v>
      </c>
      <c r="H3602" s="9" t="str">
        <f ca="1">IFERROR(LOOKUP(1,0/((B3602=名单!B:B)*(VALUE(AY3602)&gt;=名单!E:E)*(VALUE(AY3602)&lt;=名单!G:G)*(AA3602="正常走货")),名单!H:H),"否")</f>
        <v>否</v>
      </c>
      <c r="I3602" s="64" t="s">
        <v>10806</v>
      </c>
      <c r="J3602" s="64" t="s">
        <v>10808</v>
      </c>
      <c r="L3602" s="65" t="s">
        <v>24</v>
      </c>
      <c r="N3602" s="64" t="s">
        <v>18</v>
      </c>
      <c r="O3602" s="66"/>
      <c r="P3602" s="66"/>
      <c r="T3602" s="66"/>
      <c r="U3602" s="65" t="s">
        <v>191</v>
      </c>
      <c r="V3602" s="65" t="s">
        <v>14413</v>
      </c>
      <c r="W3602" s="66"/>
      <c r="Y3602" s="66"/>
      <c r="Z3602" s="66"/>
      <c r="AA3602" s="65" t="s">
        <v>14382</v>
      </c>
      <c r="AQ3602" s="64">
        <v>879.6</v>
      </c>
      <c r="AY3602" s="67" t="s">
        <v>18000</v>
      </c>
    </row>
    <row r="3603" spans="1:51">
      <c r="A3603" s="9" t="str">
        <f t="shared" si="174"/>
        <v>2026-01</v>
      </c>
      <c r="B3603" s="9" t="str">
        <f>_xlfn.XLOOKUP(I3603,过机服务商重量差!A:A,过机服务商重量差!G:G)</f>
        <v>帅时莹</v>
      </c>
      <c r="C3603" s="9" t="str">
        <f>IF(N3603="FBA","主营产品",IF(N3603="专线","专线",LOOKUP(1,0/((G3603&gt;=提成标准!D:D)*(G3603&lt;提成标准!E:E)),提成标准!C:C)))</f>
        <v>快递小货</v>
      </c>
      <c r="D3603" s="9">
        <f t="shared" si="175"/>
        <v>1</v>
      </c>
      <c r="E3603" s="9">
        <f>_xlfn.XLOOKUP(C3603,提成标准!C:C,提成标准!H:H,"")</f>
        <v>2</v>
      </c>
      <c r="F3603" s="9">
        <f t="shared" si="176"/>
        <v>2</v>
      </c>
      <c r="G3603" s="9">
        <f>_xlfn.XLOOKUP(I3603,过机服务商重量差!A:A,过机服务商重量差!L:L)</f>
        <v>17</v>
      </c>
      <c r="H3603" s="9" t="str">
        <f ca="1">IFERROR(LOOKUP(1,0/((B3603=名单!B:B)*(VALUE(AY3603)&gt;=名单!E:E)*(VALUE(AY3603)&lt;=名单!G:G)*(AA3603="正常走货")),名单!H:H),"否")</f>
        <v>否</v>
      </c>
      <c r="I3603" s="64" t="s">
        <v>10809</v>
      </c>
      <c r="J3603" s="64" t="s">
        <v>10811</v>
      </c>
      <c r="L3603" s="65" t="s">
        <v>140</v>
      </c>
      <c r="N3603" s="65" t="s">
        <v>18</v>
      </c>
      <c r="O3603" s="66"/>
      <c r="P3603" s="66"/>
      <c r="T3603" s="66"/>
      <c r="U3603" s="65" t="s">
        <v>191</v>
      </c>
      <c r="V3603" s="65" t="s">
        <v>14413</v>
      </c>
      <c r="W3603" s="66"/>
      <c r="Y3603" s="66"/>
      <c r="Z3603" s="66"/>
      <c r="AA3603" s="65" t="s">
        <v>14382</v>
      </c>
      <c r="AQ3603" s="64">
        <v>437.34</v>
      </c>
      <c r="AY3603" s="67" t="s">
        <v>18001</v>
      </c>
    </row>
    <row r="3604" spans="1:51">
      <c r="A3604" s="9" t="str">
        <f t="shared" si="174"/>
        <v>2026-01</v>
      </c>
      <c r="B3604" s="9" t="str">
        <f>_xlfn.XLOOKUP(I3604,过机服务商重量差!A:A,过机服务商重量差!G:G)</f>
        <v>玉麒麟</v>
      </c>
      <c r="C3604" s="9" t="str">
        <f>IF(N3604="FBA","主营产品",IF(N3604="专线","专线",LOOKUP(1,0/((G3604&gt;=提成标准!D:D)*(G3604&lt;提成标准!E:E)),提成标准!C:C)))</f>
        <v>快递大货</v>
      </c>
      <c r="D3604" s="9">
        <f t="shared" si="175"/>
        <v>66</v>
      </c>
      <c r="E3604" s="9">
        <f>_xlfn.XLOOKUP(C3604,提成标准!C:C,提成标准!H:H,"")</f>
        <v>0.1</v>
      </c>
      <c r="F3604" s="9">
        <f t="shared" si="176"/>
        <v>6.6</v>
      </c>
      <c r="G3604" s="9">
        <f>_xlfn.XLOOKUP(I3604,过机服务商重量差!A:A,过机服务商重量差!L:L)</f>
        <v>66</v>
      </c>
      <c r="H3604" s="9" t="str">
        <f ca="1">IFERROR(LOOKUP(1,0/((B3604=名单!B:B)*(VALUE(AY3604)&gt;=名单!E:E)*(VALUE(AY3604)&lt;=名单!G:G)*(AA3604="正常走货")),名单!H:H),"否")</f>
        <v>否</v>
      </c>
      <c r="I3604" s="64" t="s">
        <v>10812</v>
      </c>
      <c r="J3604" s="64" t="s">
        <v>10814</v>
      </c>
      <c r="L3604" s="64" t="s">
        <v>256</v>
      </c>
      <c r="N3604" s="64" t="s">
        <v>18</v>
      </c>
      <c r="O3604" s="66"/>
      <c r="P3604" s="66"/>
      <c r="T3604" s="66"/>
      <c r="U3604" s="65" t="s">
        <v>191</v>
      </c>
      <c r="V3604" s="65" t="s">
        <v>14413</v>
      </c>
      <c r="W3604" s="66"/>
      <c r="Y3604" s="66"/>
      <c r="Z3604" s="66"/>
      <c r="AA3604" s="65" t="s">
        <v>14382</v>
      </c>
      <c r="AQ3604" s="64">
        <v>701.6</v>
      </c>
      <c r="AY3604" s="67" t="s">
        <v>18002</v>
      </c>
    </row>
    <row r="3605" spans="1:51">
      <c r="A3605" s="9" t="str">
        <f t="shared" si="174"/>
        <v>2026-01</v>
      </c>
      <c r="B3605" s="9" t="str">
        <f>_xlfn.XLOOKUP(I3605,过机服务商重量差!A:A,过机服务商重量差!G:G)</f>
        <v>玉麒麟</v>
      </c>
      <c r="C3605" s="9" t="str">
        <f>IF(N3605="FBA","主营产品",IF(N3605="专线","专线",LOOKUP(1,0/((G3605&gt;=提成标准!D:D)*(G3605&lt;提成标准!E:E)),提成标准!C:C)))</f>
        <v>快递小货</v>
      </c>
      <c r="D3605" s="9">
        <f t="shared" si="175"/>
        <v>1</v>
      </c>
      <c r="E3605" s="9">
        <f>_xlfn.XLOOKUP(C3605,提成标准!C:C,提成标准!H:H,"")</f>
        <v>2</v>
      </c>
      <c r="F3605" s="9">
        <f t="shared" si="176"/>
        <v>2</v>
      </c>
      <c r="G3605" s="9">
        <f>_xlfn.XLOOKUP(I3605,过机服务商重量差!A:A,过机服务商重量差!L:L)</f>
        <v>5</v>
      </c>
      <c r="H3605" s="9" t="str">
        <f ca="1">IFERROR(LOOKUP(1,0/((B3605=名单!B:B)*(VALUE(AY3605)&gt;=名单!E:E)*(VALUE(AY3605)&lt;=名单!G:G)*(AA3605="正常走货")),名单!H:H),"否")</f>
        <v>否</v>
      </c>
      <c r="I3605" s="64" t="s">
        <v>10815</v>
      </c>
      <c r="J3605" s="64" t="s">
        <v>10817</v>
      </c>
      <c r="L3605" s="65" t="s">
        <v>24</v>
      </c>
      <c r="N3605" s="64" t="s">
        <v>18</v>
      </c>
      <c r="O3605" s="66"/>
      <c r="P3605" s="66"/>
      <c r="T3605" s="66"/>
      <c r="U3605" s="65" t="s">
        <v>540</v>
      </c>
      <c r="V3605" s="65" t="s">
        <v>14413</v>
      </c>
      <c r="W3605" s="66"/>
      <c r="Y3605" s="66"/>
      <c r="Z3605" s="66"/>
      <c r="AA3605" s="65" t="s">
        <v>14382</v>
      </c>
      <c r="AQ3605" s="64">
        <v>141.67</v>
      </c>
      <c r="AY3605" s="67" t="s">
        <v>18003</v>
      </c>
    </row>
    <row r="3606" spans="1:51">
      <c r="A3606" s="9" t="str">
        <f t="shared" si="174"/>
        <v>2026-01</v>
      </c>
      <c r="B3606" s="9" t="str">
        <f>_xlfn.XLOOKUP(I3606,过机服务商重量差!A:A,过机服务商重量差!G:G)</f>
        <v>玉麒麟</v>
      </c>
      <c r="C3606" s="9" t="str">
        <f>IF(N3606="FBA","主营产品",IF(N3606="专线","专线",LOOKUP(1,0/((G3606&gt;=提成标准!D:D)*(G3606&lt;提成标准!E:E)),提成标准!C:C)))</f>
        <v>快递小货</v>
      </c>
      <c r="D3606" s="9">
        <f t="shared" si="175"/>
        <v>1</v>
      </c>
      <c r="E3606" s="9">
        <f>_xlfn.XLOOKUP(C3606,提成标准!C:C,提成标准!H:H,"")</f>
        <v>2</v>
      </c>
      <c r="F3606" s="9">
        <f t="shared" si="176"/>
        <v>2</v>
      </c>
      <c r="G3606" s="9">
        <f>_xlfn.XLOOKUP(I3606,过机服务商重量差!A:A,过机服务商重量差!L:L)</f>
        <v>1</v>
      </c>
      <c r="H3606" s="9" t="str">
        <f ca="1">IFERROR(LOOKUP(1,0/((B3606=名单!B:B)*(VALUE(AY3606)&gt;=名单!E:E)*(VALUE(AY3606)&lt;=名单!G:G)*(AA3606="正常走货")),名单!H:H),"否")</f>
        <v>否</v>
      </c>
      <c r="I3606" s="64" t="s">
        <v>10818</v>
      </c>
      <c r="J3606" s="64" t="s">
        <v>10820</v>
      </c>
      <c r="L3606" s="65" t="s">
        <v>17</v>
      </c>
      <c r="N3606" s="64" t="s">
        <v>18</v>
      </c>
      <c r="O3606" s="66"/>
      <c r="P3606" s="66"/>
      <c r="T3606" s="66"/>
      <c r="U3606" s="65" t="s">
        <v>820</v>
      </c>
      <c r="V3606" s="65" t="s">
        <v>14410</v>
      </c>
      <c r="W3606" s="66"/>
      <c r="Y3606" s="66"/>
      <c r="Z3606" s="66"/>
      <c r="AA3606" s="65" t="s">
        <v>14382</v>
      </c>
      <c r="AQ3606" s="64">
        <v>80.8</v>
      </c>
      <c r="AY3606" s="67" t="s">
        <v>18004</v>
      </c>
    </row>
    <row r="3607" spans="1:51">
      <c r="A3607" s="9" t="str">
        <f t="shared" si="174"/>
        <v>2026-01</v>
      </c>
      <c r="B3607" s="9" t="str">
        <f>_xlfn.XLOOKUP(I3607,过机服务商重量差!A:A,过机服务商重量差!G:G)</f>
        <v>玉麒麟</v>
      </c>
      <c r="C3607" s="9" t="str">
        <f>IF(N3607="FBA","主营产品",IF(N3607="专线","专线",LOOKUP(1,0/((G3607&gt;=提成标准!D:D)*(G3607&lt;提成标准!E:E)),提成标准!C:C)))</f>
        <v>快递小货</v>
      </c>
      <c r="D3607" s="9">
        <f t="shared" si="175"/>
        <v>1</v>
      </c>
      <c r="E3607" s="9">
        <f>_xlfn.XLOOKUP(C3607,提成标准!C:C,提成标准!H:H,"")</f>
        <v>2</v>
      </c>
      <c r="F3607" s="9">
        <f t="shared" si="176"/>
        <v>2</v>
      </c>
      <c r="G3607" s="9">
        <f>_xlfn.XLOOKUP(I3607,过机服务商重量差!A:A,过机服务商重量差!L:L)</f>
        <v>10.5</v>
      </c>
      <c r="H3607" s="9" t="str">
        <f ca="1">IFERROR(LOOKUP(1,0/((B3607=名单!B:B)*(VALUE(AY3607)&gt;=名单!E:E)*(VALUE(AY3607)&lt;=名单!G:G)*(AA3607="正常走货")),名单!H:H),"否")</f>
        <v>否</v>
      </c>
      <c r="I3607" s="64" t="s">
        <v>10821</v>
      </c>
      <c r="J3607" s="64" t="s">
        <v>10823</v>
      </c>
      <c r="L3607" s="65" t="s">
        <v>17</v>
      </c>
      <c r="N3607" s="64" t="s">
        <v>18</v>
      </c>
      <c r="O3607" s="66"/>
      <c r="P3607" s="66"/>
      <c r="T3607" s="66"/>
      <c r="U3607" s="65" t="s">
        <v>152</v>
      </c>
      <c r="V3607" s="65" t="s">
        <v>14385</v>
      </c>
      <c r="W3607" s="66"/>
      <c r="Y3607" s="66"/>
      <c r="Z3607" s="66"/>
      <c r="AA3607" s="65" t="s">
        <v>14382</v>
      </c>
      <c r="AQ3607" s="64">
        <v>150.9</v>
      </c>
      <c r="AY3607" s="67" t="s">
        <v>18005</v>
      </c>
    </row>
    <row r="3608" spans="1:51">
      <c r="A3608" s="9" t="str">
        <f t="shared" si="174"/>
        <v>2026-01</v>
      </c>
      <c r="B3608" s="18" t="str">
        <f>_xlfn.XLOOKUP(I3608,过机服务商重量差!A:A,过机服务商重量差!G:G)</f>
        <v>玉麒麟</v>
      </c>
      <c r="C3608" s="9" t="str">
        <f>IF(N3608="FBA","主营产品",IF(N3608="专线","专线",LOOKUP(1,0/((G3608&gt;=提成标准!D:D)*(G3608&lt;提成标准!E:E)),提成标准!C:C)))</f>
        <v>快递小货</v>
      </c>
      <c r="D3608" s="9">
        <f t="shared" si="175"/>
        <v>1</v>
      </c>
      <c r="E3608" s="9">
        <f>_xlfn.XLOOKUP(C3608,提成标准!C:C,提成标准!H:H,"")</f>
        <v>2</v>
      </c>
      <c r="F3608" s="9">
        <f t="shared" si="176"/>
        <v>2</v>
      </c>
      <c r="G3608" s="9">
        <f>_xlfn.XLOOKUP(I3608,过机服务商重量差!A:A,过机服务商重量差!L:L)</f>
        <v>4.5</v>
      </c>
      <c r="H3608" s="9" t="str">
        <f ca="1">IFERROR(LOOKUP(1,0/((B3608=名单!B:B)*(VALUE(AY3608)&gt;=名单!E:E)*(VALUE(AY3608)&lt;=名单!G:G)*(AA3608="正常走货")),名单!H:H),"否")</f>
        <v>否</v>
      </c>
      <c r="I3608" s="64" t="s">
        <v>10824</v>
      </c>
      <c r="J3608" s="64" t="s">
        <v>10826</v>
      </c>
      <c r="L3608" s="64" t="s">
        <v>24</v>
      </c>
      <c r="N3608" s="64" t="s">
        <v>18</v>
      </c>
      <c r="O3608" s="66"/>
      <c r="P3608" s="66"/>
      <c r="T3608" s="66"/>
      <c r="U3608" s="65" t="s">
        <v>211</v>
      </c>
      <c r="V3608" s="65" t="s">
        <v>14410</v>
      </c>
      <c r="W3608" s="66"/>
      <c r="Y3608" s="66"/>
      <c r="Z3608" s="66"/>
      <c r="AA3608" s="65" t="s">
        <v>14382</v>
      </c>
      <c r="AQ3608" s="64">
        <v>101</v>
      </c>
      <c r="AY3608" s="67" t="s">
        <v>18006</v>
      </c>
    </row>
    <row r="3609" spans="1:51">
      <c r="A3609" s="9" t="str">
        <f t="shared" si="174"/>
        <v>2026-01</v>
      </c>
      <c r="B3609" s="9" t="str">
        <f>_xlfn.XLOOKUP(I3609,过机服务商重量差!A:A,过机服务商重量差!G:G)</f>
        <v>小旋风</v>
      </c>
      <c r="C3609" s="9" t="str">
        <f>IF(N3609="FBA","主营产品",IF(N3609="专线","专线",LOOKUP(1,0/((G3609&gt;=提成标准!D:D)*(G3609&lt;提成标准!E:E)),提成标准!C:C)))</f>
        <v>快递大货</v>
      </c>
      <c r="D3609" s="9">
        <f t="shared" si="175"/>
        <v>40</v>
      </c>
      <c r="E3609" s="9">
        <f>_xlfn.XLOOKUP(C3609,提成标准!C:C,提成标准!H:H,"")</f>
        <v>0.1</v>
      </c>
      <c r="F3609" s="9">
        <f t="shared" si="176"/>
        <v>4</v>
      </c>
      <c r="G3609" s="9">
        <f>_xlfn.XLOOKUP(I3609,过机服务商重量差!A:A,过机服务商重量差!L:L)</f>
        <v>40</v>
      </c>
      <c r="H3609" s="9" t="str">
        <f ca="1">IFERROR(LOOKUP(1,0/((B3609=名单!B:B)*(VALUE(AY3609)&gt;=名单!E:E)*(VALUE(AY3609)&lt;=名单!G:G)*(AA3609="正常走货")),名单!H:H),"否")</f>
        <v>否</v>
      </c>
      <c r="I3609" s="64" t="s">
        <v>10827</v>
      </c>
      <c r="J3609" s="64" t="s">
        <v>10829</v>
      </c>
      <c r="L3609" s="65" t="s">
        <v>3059</v>
      </c>
      <c r="N3609" s="64" t="s">
        <v>18</v>
      </c>
      <c r="O3609" s="66"/>
      <c r="P3609" s="66"/>
      <c r="T3609" s="66"/>
      <c r="U3609" s="65" t="s">
        <v>90</v>
      </c>
      <c r="V3609" s="65" t="s">
        <v>14410</v>
      </c>
      <c r="W3609" s="66"/>
      <c r="Y3609" s="66"/>
      <c r="Z3609" s="66"/>
      <c r="AA3609" s="65" t="s">
        <v>14382</v>
      </c>
      <c r="AQ3609" s="64">
        <v>560</v>
      </c>
      <c r="AY3609" s="67" t="s">
        <v>18007</v>
      </c>
    </row>
    <row r="3610" spans="1:51">
      <c r="A3610" s="9" t="str">
        <f t="shared" si="174"/>
        <v>2026-01</v>
      </c>
      <c r="B3610" s="18" t="str">
        <f>_xlfn.XLOOKUP(I3610,过机服务商重量差!A:A,过机服务商重量差!G:G)</f>
        <v>玉麒麟</v>
      </c>
      <c r="C3610" s="9" t="str">
        <f>IF(N3610="FBA","主营产品",IF(N3610="专线","专线",LOOKUP(1,0/((G3610&gt;=提成标准!D:D)*(G3610&lt;提成标准!E:E)),提成标准!C:C)))</f>
        <v>快递小货</v>
      </c>
      <c r="D3610" s="9">
        <f t="shared" si="175"/>
        <v>1</v>
      </c>
      <c r="E3610" s="9">
        <f>_xlfn.XLOOKUP(C3610,提成标准!C:C,提成标准!H:H,"")</f>
        <v>2</v>
      </c>
      <c r="F3610" s="9">
        <f t="shared" si="176"/>
        <v>2</v>
      </c>
      <c r="G3610" s="9">
        <f>_xlfn.XLOOKUP(I3610,过机服务商重量差!A:A,过机服务商重量差!L:L)</f>
        <v>0.5</v>
      </c>
      <c r="H3610" s="9" t="str">
        <f ca="1">IFERROR(LOOKUP(1,0/((B3610=名单!B:B)*(VALUE(AY3610)&gt;=名单!E:E)*(VALUE(AY3610)&lt;=名单!G:G)*(AA3610="正常走货")),名单!H:H),"否")</f>
        <v>否</v>
      </c>
      <c r="I3610" s="64" t="s">
        <v>10830</v>
      </c>
      <c r="J3610" s="64" t="s">
        <v>10832</v>
      </c>
      <c r="L3610" s="64" t="s">
        <v>17</v>
      </c>
      <c r="N3610" s="64" t="s">
        <v>18</v>
      </c>
      <c r="O3610" s="66"/>
      <c r="P3610" s="66"/>
      <c r="T3610" s="66"/>
      <c r="U3610" s="65" t="s">
        <v>337</v>
      </c>
      <c r="V3610" s="65" t="s">
        <v>14381</v>
      </c>
      <c r="W3610" s="66"/>
      <c r="Y3610" s="66"/>
      <c r="Z3610" s="66"/>
      <c r="AA3610" s="65" t="s">
        <v>14382</v>
      </c>
      <c r="AQ3610" s="64">
        <v>105.6</v>
      </c>
      <c r="AY3610" s="67" t="s">
        <v>18008</v>
      </c>
    </row>
    <row r="3611" spans="1:51">
      <c r="A3611" s="9" t="str">
        <f t="shared" si="174"/>
        <v>2026-01</v>
      </c>
      <c r="B3611" s="18" t="str">
        <f>_xlfn.XLOOKUP(I3611,过机服务商重量差!A:A,过机服务商重量差!G:G)</f>
        <v>玉麒麟</v>
      </c>
      <c r="C3611" s="9" t="str">
        <f>IF(N3611="FBA","主营产品",IF(N3611="专线","专线",LOOKUP(1,0/((G3611&gt;=提成标准!D:D)*(G3611&lt;提成标准!E:E)),提成标准!C:C)))</f>
        <v>快递小货</v>
      </c>
      <c r="D3611" s="9">
        <f t="shared" si="175"/>
        <v>1</v>
      </c>
      <c r="E3611" s="9">
        <f>_xlfn.XLOOKUP(C3611,提成标准!C:C,提成标准!H:H,"")</f>
        <v>2</v>
      </c>
      <c r="F3611" s="9">
        <f t="shared" si="176"/>
        <v>2</v>
      </c>
      <c r="G3611" s="9">
        <f>_xlfn.XLOOKUP(I3611,过机服务商重量差!A:A,过机服务商重量差!L:L)</f>
        <v>6.5</v>
      </c>
      <c r="H3611" s="9" t="str">
        <f ca="1">IFERROR(LOOKUP(1,0/((B3611=名单!B:B)*(VALUE(AY3611)&gt;=名单!E:E)*(VALUE(AY3611)&lt;=名单!G:G)*(AA3611="正常走货")),名单!H:H),"否")</f>
        <v>否</v>
      </c>
      <c r="I3611" s="64" t="s">
        <v>10833</v>
      </c>
      <c r="J3611" s="64" t="s">
        <v>10835</v>
      </c>
      <c r="L3611" s="65" t="s">
        <v>17</v>
      </c>
      <c r="N3611" s="64" t="s">
        <v>18</v>
      </c>
      <c r="O3611" s="66"/>
      <c r="P3611" s="66"/>
      <c r="T3611" s="66"/>
      <c r="U3611" s="65" t="s">
        <v>103</v>
      </c>
      <c r="V3611" s="65" t="s">
        <v>14385</v>
      </c>
      <c r="W3611" s="66"/>
      <c r="Y3611" s="66"/>
      <c r="Z3611" s="66"/>
      <c r="AA3611" s="65" t="s">
        <v>14382</v>
      </c>
      <c r="AQ3611" s="64">
        <v>131.4</v>
      </c>
      <c r="AY3611" s="67" t="s">
        <v>18009</v>
      </c>
    </row>
    <row r="3612" spans="1:51">
      <c r="A3612" s="9" t="str">
        <f t="shared" si="174"/>
        <v>2026-01</v>
      </c>
      <c r="B3612" s="9" t="str">
        <f>_xlfn.XLOOKUP(I3612,过机服务商重量差!A:A,过机服务商重量差!G:G)</f>
        <v>玉麒麟</v>
      </c>
      <c r="C3612" s="9" t="str">
        <f>IF(N3612="FBA","主营产品",IF(N3612="专线","专线",LOOKUP(1,0/((G3612&gt;=提成标准!D:D)*(G3612&lt;提成标准!E:E)),提成标准!C:C)))</f>
        <v>快递小货</v>
      </c>
      <c r="D3612" s="9">
        <f t="shared" si="175"/>
        <v>1</v>
      </c>
      <c r="E3612" s="9">
        <f>_xlfn.XLOOKUP(C3612,提成标准!C:C,提成标准!H:H,"")</f>
        <v>2</v>
      </c>
      <c r="F3612" s="9">
        <f t="shared" si="176"/>
        <v>2</v>
      </c>
      <c r="G3612" s="9">
        <f>_xlfn.XLOOKUP(I3612,过机服务商重量差!A:A,过机服务商重量差!L:L)</f>
        <v>1</v>
      </c>
      <c r="H3612" s="9" t="str">
        <f ca="1">IFERROR(LOOKUP(1,0/((B3612=名单!B:B)*(VALUE(AY3612)&gt;=名单!E:E)*(VALUE(AY3612)&lt;=名单!G:G)*(AA3612="正常走货")),名单!H:H),"否")</f>
        <v>否</v>
      </c>
      <c r="I3612" s="64" t="s">
        <v>10836</v>
      </c>
      <c r="J3612" s="64" t="s">
        <v>10838</v>
      </c>
      <c r="L3612" s="65" t="s">
        <v>17</v>
      </c>
      <c r="N3612" s="64" t="s">
        <v>18</v>
      </c>
      <c r="O3612" s="66"/>
      <c r="P3612" s="66"/>
      <c r="T3612" s="66"/>
      <c r="U3612" s="65" t="s">
        <v>215</v>
      </c>
      <c r="V3612" s="65" t="s">
        <v>14381</v>
      </c>
      <c r="W3612" s="66"/>
      <c r="Y3612" s="66"/>
      <c r="Z3612" s="66"/>
      <c r="AA3612" s="65" t="s">
        <v>14382</v>
      </c>
      <c r="AQ3612" s="64">
        <v>64.4</v>
      </c>
      <c r="AY3612" s="67" t="s">
        <v>18010</v>
      </c>
    </row>
    <row r="3613" spans="1:51">
      <c r="A3613" s="9" t="str">
        <f t="shared" si="174"/>
        <v>2026-01</v>
      </c>
      <c r="B3613" s="9" t="str">
        <f>_xlfn.XLOOKUP(I3613,过机服务商重量差!A:A,过机服务商重量差!G:G)</f>
        <v>无崖子</v>
      </c>
      <c r="C3613" s="9" t="str">
        <f>IF(N3613="FBA","主营产品",IF(N3613="专线","专线",LOOKUP(1,0/((G3613&gt;=提成标准!D:D)*(G3613&lt;提成标准!E:E)),提成标准!C:C)))</f>
        <v>快递小货</v>
      </c>
      <c r="D3613" s="9">
        <f t="shared" si="175"/>
        <v>1</v>
      </c>
      <c r="E3613" s="9">
        <f>_xlfn.XLOOKUP(C3613,提成标准!C:C,提成标准!H:H,"")</f>
        <v>2</v>
      </c>
      <c r="F3613" s="9">
        <f t="shared" si="176"/>
        <v>2</v>
      </c>
      <c r="G3613" s="9">
        <f>_xlfn.XLOOKUP(I3613,过机服务商重量差!A:A,过机服务商重量差!L:L)</f>
        <v>0.5</v>
      </c>
      <c r="H3613" s="9" t="str">
        <f ca="1">IFERROR(LOOKUP(1,0/((B3613=名单!B:B)*(VALUE(AY3613)&gt;=名单!E:E)*(VALUE(AY3613)&lt;=名单!G:G)*(AA3613="正常走货")),名单!H:H),"否")</f>
        <v>是</v>
      </c>
      <c r="I3613" s="64" t="s">
        <v>10839</v>
      </c>
      <c r="J3613" s="64" t="s">
        <v>10841</v>
      </c>
      <c r="L3613" s="65" t="s">
        <v>160</v>
      </c>
      <c r="N3613" s="64" t="s">
        <v>18</v>
      </c>
      <c r="O3613" s="66"/>
      <c r="P3613" s="66"/>
      <c r="T3613" s="66"/>
      <c r="U3613" s="65" t="s">
        <v>215</v>
      </c>
      <c r="V3613" s="65" t="s">
        <v>14381</v>
      </c>
      <c r="W3613" s="66"/>
      <c r="Y3613" s="66"/>
      <c r="Z3613" s="66"/>
      <c r="AA3613" s="65" t="s">
        <v>14382</v>
      </c>
      <c r="AQ3613" s="64">
        <v>0</v>
      </c>
      <c r="AY3613" s="67" t="s">
        <v>18011</v>
      </c>
    </row>
    <row r="3614" spans="1:51">
      <c r="A3614" s="9" t="str">
        <f t="shared" si="174"/>
        <v>2026-01</v>
      </c>
      <c r="B3614" s="9" t="str">
        <f>_xlfn.XLOOKUP(I3614,过机服务商重量差!A:A,过机服务商重量差!G:G)</f>
        <v>玉麒麟</v>
      </c>
      <c r="C3614" s="9" t="str">
        <f>IF(N3614="FBA","主营产品",IF(N3614="专线","专线",LOOKUP(1,0/((G3614&gt;=提成标准!D:D)*(G3614&lt;提成标准!E:E)),提成标准!C:C)))</f>
        <v>快递小货</v>
      </c>
      <c r="D3614" s="9">
        <f t="shared" si="175"/>
        <v>1</v>
      </c>
      <c r="E3614" s="9">
        <f>_xlfn.XLOOKUP(C3614,提成标准!C:C,提成标准!H:H,"")</f>
        <v>2</v>
      </c>
      <c r="F3614" s="9">
        <f t="shared" si="176"/>
        <v>2</v>
      </c>
      <c r="G3614" s="9">
        <f>_xlfn.XLOOKUP(I3614,过机服务商重量差!A:A,过机服务商重量差!L:L)</f>
        <v>0.5</v>
      </c>
      <c r="H3614" s="9" t="str">
        <f ca="1">IFERROR(LOOKUP(1,0/((B3614=名单!B:B)*(VALUE(AY3614)&gt;=名单!E:E)*(VALUE(AY3614)&lt;=名单!G:G)*(AA3614="正常走货")),名单!H:H),"否")</f>
        <v>否</v>
      </c>
      <c r="I3614" s="64" t="s">
        <v>10842</v>
      </c>
      <c r="J3614" s="64" t="s">
        <v>10844</v>
      </c>
      <c r="L3614" s="65" t="s">
        <v>17</v>
      </c>
      <c r="N3614" s="64" t="s">
        <v>18</v>
      </c>
      <c r="O3614" s="66"/>
      <c r="P3614" s="66"/>
      <c r="T3614" s="66"/>
      <c r="U3614" s="65" t="s">
        <v>215</v>
      </c>
      <c r="V3614" s="65" t="s">
        <v>14381</v>
      </c>
      <c r="W3614" s="66"/>
      <c r="Y3614" s="66"/>
      <c r="Z3614" s="66"/>
      <c r="AA3614" s="65" t="s">
        <v>14382</v>
      </c>
      <c r="AQ3614" s="64">
        <v>35.6</v>
      </c>
      <c r="AY3614" s="67" t="s">
        <v>18012</v>
      </c>
    </row>
    <row r="3615" spans="1:51">
      <c r="A3615" s="9" t="str">
        <f t="shared" si="174"/>
        <v>2026-01</v>
      </c>
      <c r="B3615" s="9" t="str">
        <f>_xlfn.XLOOKUP(I3615,过机服务商重量差!A:A,过机服务商重量差!G:G)</f>
        <v>无崖子</v>
      </c>
      <c r="C3615" s="9" t="str">
        <f>IF(N3615="FBA","主营产品",IF(N3615="专线","专线",LOOKUP(1,0/((G3615&gt;=提成标准!D:D)*(G3615&lt;提成标准!E:E)),提成标准!C:C)))</f>
        <v>快递小货</v>
      </c>
      <c r="D3615" s="9">
        <f t="shared" si="175"/>
        <v>1</v>
      </c>
      <c r="E3615" s="9">
        <f>_xlfn.XLOOKUP(C3615,提成标准!C:C,提成标准!H:H,"")</f>
        <v>2</v>
      </c>
      <c r="F3615" s="9">
        <f t="shared" si="176"/>
        <v>2</v>
      </c>
      <c r="G3615" s="9">
        <f>_xlfn.XLOOKUP(I3615,过机服务商重量差!A:A,过机服务商重量差!L:L)</f>
        <v>1.5</v>
      </c>
      <c r="H3615" s="9" t="str">
        <f ca="1">IFERROR(LOOKUP(1,0/((B3615=名单!B:B)*(VALUE(AY3615)&gt;=名单!E:E)*(VALUE(AY3615)&lt;=名单!G:G)*(AA3615="正常走货")),名单!H:H),"否")</f>
        <v>是</v>
      </c>
      <c r="I3615" s="64" t="s">
        <v>10845</v>
      </c>
      <c r="J3615" s="64" t="s">
        <v>10847</v>
      </c>
      <c r="L3615" s="65" t="s">
        <v>336</v>
      </c>
      <c r="N3615" s="64" t="s">
        <v>18</v>
      </c>
      <c r="O3615" s="66"/>
      <c r="P3615" s="66"/>
      <c r="T3615" s="66"/>
      <c r="U3615" s="65" t="s">
        <v>161</v>
      </c>
      <c r="V3615" s="65" t="s">
        <v>14381</v>
      </c>
      <c r="W3615" s="66"/>
      <c r="Y3615" s="66"/>
      <c r="Z3615" s="66"/>
      <c r="AA3615" s="65" t="s">
        <v>14382</v>
      </c>
      <c r="AQ3615" s="64">
        <v>0</v>
      </c>
      <c r="AY3615" s="67" t="s">
        <v>18013</v>
      </c>
    </row>
    <row r="3616" spans="1:51">
      <c r="A3616" s="9" t="str">
        <f t="shared" si="174"/>
        <v>2026-01</v>
      </c>
      <c r="B3616" s="18" t="str">
        <f>_xlfn.XLOOKUP(I3616,过机服务商重量差!A:A,过机服务商重量差!G:G)</f>
        <v>无崖子</v>
      </c>
      <c r="C3616" s="9" t="str">
        <f>IF(N3616="FBA","主营产品",IF(N3616="专线","专线",LOOKUP(1,0/((G3616&gt;=提成标准!D:D)*(G3616&lt;提成标准!E:E)),提成标准!C:C)))</f>
        <v>快递小货</v>
      </c>
      <c r="D3616" s="9">
        <f t="shared" si="175"/>
        <v>1</v>
      </c>
      <c r="E3616" s="9">
        <f>_xlfn.XLOOKUP(C3616,提成标准!C:C,提成标准!H:H,"")</f>
        <v>2</v>
      </c>
      <c r="F3616" s="9">
        <f t="shared" si="176"/>
        <v>2</v>
      </c>
      <c r="G3616" s="9">
        <f>_xlfn.XLOOKUP(I3616,过机服务商重量差!A:A,过机服务商重量差!L:L)</f>
        <v>1.5</v>
      </c>
      <c r="H3616" s="9" t="str">
        <f ca="1">IFERROR(LOOKUP(1,0/((B3616=名单!B:B)*(VALUE(AY3616)&gt;=名单!E:E)*(VALUE(AY3616)&lt;=名单!G:G)*(AA3616="正常走货")),名单!H:H),"否")</f>
        <v>是</v>
      </c>
      <c r="I3616" s="64" t="s">
        <v>10848</v>
      </c>
      <c r="J3616" s="64" t="s">
        <v>10850</v>
      </c>
      <c r="L3616" s="65" t="s">
        <v>336</v>
      </c>
      <c r="N3616" s="64" t="s">
        <v>18</v>
      </c>
      <c r="O3616" s="66"/>
      <c r="P3616" s="66"/>
      <c r="T3616" s="66"/>
      <c r="U3616" s="65" t="s">
        <v>161</v>
      </c>
      <c r="V3616" s="65" t="s">
        <v>14381</v>
      </c>
      <c r="W3616" s="66"/>
      <c r="Y3616" s="66"/>
      <c r="Z3616" s="66"/>
      <c r="AA3616" s="65" t="s">
        <v>14382</v>
      </c>
      <c r="AQ3616" s="64">
        <v>0</v>
      </c>
      <c r="AY3616" s="67" t="s">
        <v>18014</v>
      </c>
    </row>
    <row r="3617" spans="1:51">
      <c r="A3617" s="9" t="str">
        <f t="shared" si="174"/>
        <v>2026-01</v>
      </c>
      <c r="B3617" s="9" t="str">
        <f>_xlfn.XLOOKUP(I3617,过机服务商重量差!A:A,过机服务商重量差!G:G)</f>
        <v>无崖子</v>
      </c>
      <c r="C3617" s="9" t="str">
        <f>IF(N3617="FBA","主营产品",IF(N3617="专线","专线",LOOKUP(1,0/((G3617&gt;=提成标准!D:D)*(G3617&lt;提成标准!E:E)),提成标准!C:C)))</f>
        <v>快递小货</v>
      </c>
      <c r="D3617" s="9">
        <f t="shared" si="175"/>
        <v>1</v>
      </c>
      <c r="E3617" s="9">
        <f>_xlfn.XLOOKUP(C3617,提成标准!C:C,提成标准!H:H,"")</f>
        <v>2</v>
      </c>
      <c r="F3617" s="9">
        <f t="shared" si="176"/>
        <v>2</v>
      </c>
      <c r="G3617" s="9">
        <f>_xlfn.XLOOKUP(I3617,过机服务商重量差!A:A,过机服务商重量差!L:L)</f>
        <v>2.5</v>
      </c>
      <c r="H3617" s="9" t="str">
        <f ca="1">IFERROR(LOOKUP(1,0/((B3617=名单!B:B)*(VALUE(AY3617)&gt;=名单!E:E)*(VALUE(AY3617)&lt;=名单!G:G)*(AA3617="正常走货")),名单!H:H),"否")</f>
        <v>是</v>
      </c>
      <c r="I3617" s="64" t="s">
        <v>10851</v>
      </c>
      <c r="J3617" s="64" t="s">
        <v>10853</v>
      </c>
      <c r="L3617" s="65" t="s">
        <v>336</v>
      </c>
      <c r="N3617" s="64" t="s">
        <v>18</v>
      </c>
      <c r="O3617" s="66"/>
      <c r="P3617" s="66"/>
      <c r="T3617" s="66"/>
      <c r="U3617" s="65" t="s">
        <v>161</v>
      </c>
      <c r="V3617" s="65" t="s">
        <v>14381</v>
      </c>
      <c r="W3617" s="66"/>
      <c r="Y3617" s="66"/>
      <c r="Z3617" s="66"/>
      <c r="AA3617" s="65" t="s">
        <v>14382</v>
      </c>
      <c r="AQ3617" s="64">
        <v>0</v>
      </c>
      <c r="AY3617" s="67" t="s">
        <v>18015</v>
      </c>
    </row>
    <row r="3618" spans="1:51">
      <c r="A3618" s="9" t="str">
        <f t="shared" si="174"/>
        <v>2026-01</v>
      </c>
      <c r="B3618" s="9" t="str">
        <f>_xlfn.XLOOKUP(I3618,过机服务商重量差!A:A,过机服务商重量差!G:G)</f>
        <v>无崖子</v>
      </c>
      <c r="C3618" s="9" t="str">
        <f>IF(N3618="FBA","主营产品",IF(N3618="专线","专线",LOOKUP(1,0/((G3618&gt;=提成标准!D:D)*(G3618&lt;提成标准!E:E)),提成标准!C:C)))</f>
        <v>快递小货</v>
      </c>
      <c r="D3618" s="9">
        <f t="shared" si="175"/>
        <v>1</v>
      </c>
      <c r="E3618" s="9">
        <f>_xlfn.XLOOKUP(C3618,提成标准!C:C,提成标准!H:H,"")</f>
        <v>2</v>
      </c>
      <c r="F3618" s="9">
        <f t="shared" si="176"/>
        <v>2</v>
      </c>
      <c r="G3618" s="9">
        <f>_xlfn.XLOOKUP(I3618,过机服务商重量差!A:A,过机服务商重量差!L:L)</f>
        <v>1.5</v>
      </c>
      <c r="H3618" s="9" t="str">
        <f ca="1">IFERROR(LOOKUP(1,0/((B3618=名单!B:B)*(VALUE(AY3618)&gt;=名单!E:E)*(VALUE(AY3618)&lt;=名单!G:G)*(AA3618="正常走货")),名单!H:H),"否")</f>
        <v>是</v>
      </c>
      <c r="I3618" s="64" t="s">
        <v>10854</v>
      </c>
      <c r="J3618" s="64" t="s">
        <v>10856</v>
      </c>
      <c r="L3618" s="65" t="s">
        <v>160</v>
      </c>
      <c r="N3618" s="64" t="s">
        <v>18</v>
      </c>
      <c r="O3618" s="66"/>
      <c r="P3618" s="66"/>
      <c r="T3618" s="66"/>
      <c r="U3618" s="65" t="s">
        <v>161</v>
      </c>
      <c r="V3618" s="65" t="s">
        <v>14381</v>
      </c>
      <c r="W3618" s="66"/>
      <c r="Y3618" s="66"/>
      <c r="Z3618" s="66"/>
      <c r="AA3618" s="65" t="s">
        <v>14382</v>
      </c>
      <c r="AQ3618" s="64">
        <v>0</v>
      </c>
      <c r="AY3618" s="67" t="s">
        <v>18016</v>
      </c>
    </row>
    <row r="3619" spans="1:51">
      <c r="A3619" s="9" t="str">
        <f t="shared" si="174"/>
        <v>2026-01</v>
      </c>
      <c r="B3619" s="9" t="str">
        <f>_xlfn.XLOOKUP(I3619,过机服务商重量差!A:A,过机服务商重量差!G:G)</f>
        <v>帅时莹</v>
      </c>
      <c r="C3619" s="9" t="str">
        <f>IF(N3619="FBA","主营产品",IF(N3619="专线","专线",LOOKUP(1,0/((G3619&gt;=提成标准!D:D)*(G3619&lt;提成标准!E:E)),提成标准!C:C)))</f>
        <v>快递大货</v>
      </c>
      <c r="D3619" s="9">
        <f t="shared" si="175"/>
        <v>22</v>
      </c>
      <c r="E3619" s="9">
        <f>_xlfn.XLOOKUP(C3619,提成标准!C:C,提成标准!H:H,"")</f>
        <v>0.1</v>
      </c>
      <c r="F3619" s="9">
        <f t="shared" si="176"/>
        <v>2.2</v>
      </c>
      <c r="G3619" s="9">
        <f>_xlfn.XLOOKUP(I3619,过机服务商重量差!A:A,过机服务商重量差!L:L)</f>
        <v>22</v>
      </c>
      <c r="H3619" s="9" t="str">
        <f ca="1">IFERROR(LOOKUP(1,0/((B3619=名单!B:B)*(VALUE(AY3619)&gt;=名单!E:E)*(VALUE(AY3619)&lt;=名单!G:G)*(AA3619="正常走货")),名单!H:H),"否")</f>
        <v>否</v>
      </c>
      <c r="I3619" s="64" t="s">
        <v>10857</v>
      </c>
      <c r="J3619" s="64" t="s">
        <v>10859</v>
      </c>
      <c r="L3619" s="65" t="s">
        <v>586</v>
      </c>
      <c r="N3619" s="64" t="s">
        <v>18</v>
      </c>
      <c r="O3619" s="66"/>
      <c r="P3619" s="66"/>
      <c r="T3619" s="66"/>
      <c r="U3619" s="65" t="s">
        <v>99</v>
      </c>
      <c r="V3619" s="65" t="s">
        <v>14413</v>
      </c>
      <c r="W3619" s="66"/>
      <c r="Y3619" s="66"/>
      <c r="Z3619" s="66"/>
      <c r="AA3619" s="65" t="s">
        <v>14382</v>
      </c>
      <c r="AQ3619" s="64">
        <v>124.6</v>
      </c>
      <c r="AY3619" s="67" t="s">
        <v>18017</v>
      </c>
    </row>
    <row r="3620" spans="1:51">
      <c r="A3620" s="9" t="str">
        <f t="shared" si="174"/>
        <v>2026-01</v>
      </c>
      <c r="B3620" s="9" t="str">
        <f>_xlfn.XLOOKUP(I3620,过机服务商重量差!A:A,过机服务商重量差!G:G)</f>
        <v>无崖子</v>
      </c>
      <c r="C3620" s="9" t="str">
        <f>IF(N3620="FBA","主营产品",IF(N3620="专线","专线",LOOKUP(1,0/((G3620&gt;=提成标准!D:D)*(G3620&lt;提成标准!E:E)),提成标准!C:C)))</f>
        <v>快递小货</v>
      </c>
      <c r="D3620" s="9">
        <f t="shared" si="175"/>
        <v>1</v>
      </c>
      <c r="E3620" s="9">
        <f>_xlfn.XLOOKUP(C3620,提成标准!C:C,提成标准!H:H,"")</f>
        <v>2</v>
      </c>
      <c r="F3620" s="9">
        <f t="shared" si="176"/>
        <v>2</v>
      </c>
      <c r="G3620" s="9">
        <f>_xlfn.XLOOKUP(I3620,过机服务商重量差!A:A,过机服务商重量差!L:L)</f>
        <v>8.97</v>
      </c>
      <c r="H3620" s="9" t="str">
        <f ca="1">IFERROR(LOOKUP(1,0/((B3620=名单!B:B)*(VALUE(AY3620)&gt;=名单!E:E)*(VALUE(AY3620)&lt;=名单!G:G)*(AA3620="正常走货")),名单!H:H),"否")</f>
        <v>是</v>
      </c>
      <c r="I3620" s="64" t="s">
        <v>10860</v>
      </c>
      <c r="J3620" s="64" t="s">
        <v>10862</v>
      </c>
      <c r="L3620" s="65" t="s">
        <v>590</v>
      </c>
      <c r="N3620" s="64" t="s">
        <v>18</v>
      </c>
      <c r="O3620" s="66"/>
      <c r="P3620" s="66"/>
      <c r="T3620" s="66"/>
      <c r="U3620" s="65" t="s">
        <v>223</v>
      </c>
      <c r="V3620" s="64" t="s">
        <v>14413</v>
      </c>
      <c r="W3620" s="66"/>
      <c r="Y3620" s="66"/>
      <c r="Z3620" s="66"/>
      <c r="AA3620" s="65" t="s">
        <v>14382</v>
      </c>
      <c r="AQ3620" s="64">
        <v>180.88</v>
      </c>
      <c r="AY3620" s="67" t="s">
        <v>18018</v>
      </c>
    </row>
    <row r="3621" spans="1:51">
      <c r="A3621" s="9" t="str">
        <f t="shared" si="174"/>
        <v>2026-01</v>
      </c>
      <c r="B3621" s="9" t="str">
        <f>_xlfn.XLOOKUP(I3621,过机服务商重量差!A:A,过机服务商重量差!G:G)</f>
        <v>无崖子</v>
      </c>
      <c r="C3621" s="9" t="str">
        <f>IF(N3621="FBA","主营产品",IF(N3621="专线","专线",LOOKUP(1,0/((G3621&gt;=提成标准!D:D)*(G3621&lt;提成标准!E:E)),提成标准!C:C)))</f>
        <v>快递小货</v>
      </c>
      <c r="D3621" s="9">
        <f t="shared" si="175"/>
        <v>1</v>
      </c>
      <c r="E3621" s="9">
        <f>_xlfn.XLOOKUP(C3621,提成标准!C:C,提成标准!H:H,"")</f>
        <v>2</v>
      </c>
      <c r="F3621" s="9">
        <f t="shared" si="176"/>
        <v>2</v>
      </c>
      <c r="G3621" s="9">
        <f>_xlfn.XLOOKUP(I3621,过机服务商重量差!A:A,过机服务商重量差!L:L)</f>
        <v>8.32</v>
      </c>
      <c r="H3621" s="9" t="str">
        <f ca="1">IFERROR(LOOKUP(1,0/((B3621=名单!B:B)*(VALUE(AY3621)&gt;=名单!E:E)*(VALUE(AY3621)&lt;=名单!G:G)*(AA3621="正常走货")),名单!H:H),"否")</f>
        <v>是</v>
      </c>
      <c r="I3621" s="64" t="s">
        <v>10863</v>
      </c>
      <c r="J3621" s="64" t="s">
        <v>10865</v>
      </c>
      <c r="L3621" s="65" t="s">
        <v>590</v>
      </c>
      <c r="N3621" s="64" t="s">
        <v>18</v>
      </c>
      <c r="O3621" s="66"/>
      <c r="P3621" s="66"/>
      <c r="T3621" s="66"/>
      <c r="U3621" s="65" t="s">
        <v>223</v>
      </c>
      <c r="V3621" s="65" t="s">
        <v>14413</v>
      </c>
      <c r="W3621" s="66"/>
      <c r="Y3621" s="66"/>
      <c r="Z3621" s="66"/>
      <c r="AA3621" s="65" t="s">
        <v>14382</v>
      </c>
      <c r="AQ3621" s="64">
        <v>174.57</v>
      </c>
      <c r="AY3621" s="67" t="s">
        <v>18019</v>
      </c>
    </row>
    <row r="3622" spans="1:51">
      <c r="A3622" s="9" t="str">
        <f t="shared" si="174"/>
        <v>2026-01</v>
      </c>
      <c r="B3622" s="9" t="str">
        <f>_xlfn.XLOOKUP(I3622,过机服务商重量差!A:A,过机服务商重量差!G:G)</f>
        <v>无崖子</v>
      </c>
      <c r="C3622" s="9" t="str">
        <f>IF(N3622="FBA","主营产品",IF(N3622="专线","专线",LOOKUP(1,0/((G3622&gt;=提成标准!D:D)*(G3622&lt;提成标准!E:E)),提成标准!C:C)))</f>
        <v>快递小货</v>
      </c>
      <c r="D3622" s="9">
        <f t="shared" si="175"/>
        <v>1</v>
      </c>
      <c r="E3622" s="9">
        <f>_xlfn.XLOOKUP(C3622,提成标准!C:C,提成标准!H:H,"")</f>
        <v>2</v>
      </c>
      <c r="F3622" s="9">
        <f t="shared" si="176"/>
        <v>2</v>
      </c>
      <c r="G3622" s="9">
        <f>_xlfn.XLOOKUP(I3622,过机服务商重量差!A:A,过机服务商重量差!L:L)</f>
        <v>17.3</v>
      </c>
      <c r="H3622" s="9" t="str">
        <f ca="1">IFERROR(LOOKUP(1,0/((B3622=名单!B:B)*(VALUE(AY3622)&gt;=名单!E:E)*(VALUE(AY3622)&lt;=名单!G:G)*(AA3622="正常走货")),名单!H:H),"否")</f>
        <v>是</v>
      </c>
      <c r="I3622" s="64" t="s">
        <v>10866</v>
      </c>
      <c r="J3622" s="64" t="s">
        <v>10868</v>
      </c>
      <c r="L3622" s="65" t="s">
        <v>2864</v>
      </c>
      <c r="N3622" s="64" t="s">
        <v>18</v>
      </c>
      <c r="O3622" s="66"/>
      <c r="P3622" s="66"/>
      <c r="T3622" s="66"/>
      <c r="U3622" s="65" t="s">
        <v>103</v>
      </c>
      <c r="V3622" s="65" t="s">
        <v>14385</v>
      </c>
      <c r="W3622" s="66"/>
      <c r="Y3622" s="66"/>
      <c r="Z3622" s="66"/>
      <c r="AA3622" s="65" t="s">
        <v>14382</v>
      </c>
      <c r="AQ3622" s="64">
        <v>150.62</v>
      </c>
      <c r="AY3622" s="67" t="s">
        <v>18020</v>
      </c>
    </row>
    <row r="3623" spans="1:51">
      <c r="A3623" s="9" t="str">
        <f t="shared" si="174"/>
        <v>2026-01</v>
      </c>
      <c r="B3623" s="9" t="str">
        <f>_xlfn.XLOOKUP(I3623,过机服务商重量差!A:A,过机服务商重量差!G:G)</f>
        <v>玉麒麟</v>
      </c>
      <c r="C3623" s="9" t="str">
        <f>IF(N3623="FBA","主营产品",IF(N3623="专线","专线",LOOKUP(1,0/((G3623&gt;=提成标准!D:D)*(G3623&lt;提成标准!E:E)),提成标准!C:C)))</f>
        <v>快递小货</v>
      </c>
      <c r="D3623" s="9">
        <f t="shared" si="175"/>
        <v>1</v>
      </c>
      <c r="E3623" s="9">
        <f>_xlfn.XLOOKUP(C3623,提成标准!C:C,提成标准!H:H,"")</f>
        <v>2</v>
      </c>
      <c r="F3623" s="9">
        <f t="shared" si="176"/>
        <v>2</v>
      </c>
      <c r="G3623" s="9">
        <f>_xlfn.XLOOKUP(I3623,过机服务商重量差!A:A,过机服务商重量差!L:L)</f>
        <v>7.5</v>
      </c>
      <c r="H3623" s="9" t="str">
        <f ca="1">IFERROR(LOOKUP(1,0/((B3623=名单!B:B)*(VALUE(AY3623)&gt;=名单!E:E)*(VALUE(AY3623)&lt;=名单!G:G)*(AA3623="正常走货")),名单!H:H),"否")</f>
        <v>否</v>
      </c>
      <c r="I3623" s="64" t="s">
        <v>10869</v>
      </c>
      <c r="J3623" s="64" t="s">
        <v>10871</v>
      </c>
      <c r="L3623" s="65" t="s">
        <v>17</v>
      </c>
      <c r="N3623" s="64" t="s">
        <v>18</v>
      </c>
      <c r="O3623" s="66"/>
      <c r="P3623" s="66"/>
      <c r="T3623" s="66"/>
      <c r="U3623" s="65" t="s">
        <v>116</v>
      </c>
      <c r="V3623" s="65" t="s">
        <v>14385</v>
      </c>
      <c r="W3623" s="66"/>
      <c r="Y3623" s="66"/>
      <c r="Z3623" s="66"/>
      <c r="AA3623" s="65" t="s">
        <v>14382</v>
      </c>
      <c r="AQ3623" s="64">
        <v>146.53</v>
      </c>
      <c r="AY3623" s="67" t="s">
        <v>18021</v>
      </c>
    </row>
    <row r="3624" spans="1:51">
      <c r="A3624" s="9" t="str">
        <f t="shared" si="174"/>
        <v>2026-01</v>
      </c>
      <c r="B3624" s="9" t="str">
        <f>_xlfn.XLOOKUP(I3624,过机服务商重量差!A:A,过机服务商重量差!G:G)</f>
        <v>风清扬</v>
      </c>
      <c r="C3624" s="9" t="str">
        <f>IF(N3624="FBA","主营产品",IF(N3624="专线","专线",LOOKUP(1,0/((G3624&gt;=提成标准!D:D)*(G3624&lt;提成标准!E:E)),提成标准!C:C)))</f>
        <v>快递大货</v>
      </c>
      <c r="D3624" s="9">
        <f t="shared" si="175"/>
        <v>41</v>
      </c>
      <c r="E3624" s="9">
        <f>_xlfn.XLOOKUP(C3624,提成标准!C:C,提成标准!H:H,"")</f>
        <v>0.1</v>
      </c>
      <c r="F3624" s="9">
        <f t="shared" si="176"/>
        <v>4.1</v>
      </c>
      <c r="G3624" s="9">
        <f>_xlfn.XLOOKUP(I3624,过机服务商重量差!A:A,过机服务商重量差!L:L)</f>
        <v>41</v>
      </c>
      <c r="H3624" s="9" t="str">
        <f ca="1">IFERROR(LOOKUP(1,0/((B3624=名单!B:B)*(VALUE(AY3624)&gt;=名单!E:E)*(VALUE(AY3624)&lt;=名单!G:G)*(AA3624="正常走货")),名单!H:H),"否")</f>
        <v>否</v>
      </c>
      <c r="I3624" s="64" t="s">
        <v>10872</v>
      </c>
      <c r="J3624" s="64" t="s">
        <v>10874</v>
      </c>
      <c r="L3624" s="65" t="s">
        <v>51</v>
      </c>
      <c r="N3624" s="64" t="s">
        <v>18</v>
      </c>
      <c r="O3624" s="66"/>
      <c r="P3624" s="66"/>
      <c r="T3624" s="66"/>
      <c r="U3624" s="65" t="s">
        <v>103</v>
      </c>
      <c r="V3624" s="65" t="s">
        <v>14385</v>
      </c>
      <c r="W3624" s="66"/>
      <c r="Y3624" s="66"/>
      <c r="Z3624" s="66"/>
      <c r="AA3624" s="65" t="s">
        <v>14382</v>
      </c>
      <c r="AQ3624" s="64">
        <v>205</v>
      </c>
      <c r="AY3624" s="67" t="s">
        <v>18022</v>
      </c>
    </row>
    <row r="3625" spans="1:51">
      <c r="A3625" s="9" t="str">
        <f t="shared" si="174"/>
        <v>2026-01</v>
      </c>
      <c r="B3625" s="9" t="str">
        <f>_xlfn.XLOOKUP(I3625,过机服务商重量差!A:A,过机服务商重量差!G:G)</f>
        <v>无崖子</v>
      </c>
      <c r="C3625" s="9" t="str">
        <f>IF(N3625="FBA","主营产品",IF(N3625="专线","专线",LOOKUP(1,0/((G3625&gt;=提成标准!D:D)*(G3625&lt;提成标准!E:E)),提成标准!C:C)))</f>
        <v>快递大货</v>
      </c>
      <c r="D3625" s="9">
        <f t="shared" si="175"/>
        <v>44</v>
      </c>
      <c r="E3625" s="9">
        <f>_xlfn.XLOOKUP(C3625,提成标准!C:C,提成标准!H:H,"")</f>
        <v>0.1</v>
      </c>
      <c r="F3625" s="9">
        <f t="shared" si="176"/>
        <v>4.4</v>
      </c>
      <c r="G3625" s="9">
        <f>_xlfn.XLOOKUP(I3625,过机服务商重量差!A:A,过机服务商重量差!L:L)</f>
        <v>44</v>
      </c>
      <c r="H3625" s="9" t="str">
        <f ca="1">IFERROR(LOOKUP(1,0/((B3625=名单!B:B)*(VALUE(AY3625)&gt;=名单!E:E)*(VALUE(AY3625)&lt;=名单!G:G)*(AA3625="正常走货")),名单!H:H),"否")</f>
        <v>是</v>
      </c>
      <c r="I3625" s="64" t="s">
        <v>10875</v>
      </c>
      <c r="J3625" s="64" t="s">
        <v>10877</v>
      </c>
      <c r="L3625" s="65" t="s">
        <v>603</v>
      </c>
      <c r="N3625" s="64" t="s">
        <v>18</v>
      </c>
      <c r="O3625" s="66"/>
      <c r="P3625" s="66"/>
      <c r="T3625" s="66"/>
      <c r="U3625" s="65" t="s">
        <v>223</v>
      </c>
      <c r="V3625" s="65" t="s">
        <v>14413</v>
      </c>
      <c r="W3625" s="66"/>
      <c r="Y3625" s="66"/>
      <c r="Z3625" s="66"/>
      <c r="AA3625" s="65" t="s">
        <v>14382</v>
      </c>
      <c r="AQ3625" s="64">
        <v>222.55</v>
      </c>
      <c r="AY3625" s="67" t="s">
        <v>18023</v>
      </c>
    </row>
    <row r="3626" spans="1:51">
      <c r="A3626" s="9" t="str">
        <f t="shared" si="174"/>
        <v>2026-01</v>
      </c>
      <c r="B3626" s="18" t="str">
        <f>_xlfn.XLOOKUP(I3626,过机服务商重量差!A:A,过机服务商重量差!G:G)</f>
        <v>帅时莹</v>
      </c>
      <c r="C3626" s="9" t="str">
        <f>IF(N3626="FBA","主营产品",IF(N3626="专线","专线",LOOKUP(1,0/((G3626&gt;=提成标准!D:D)*(G3626&lt;提成标准!E:E)),提成标准!C:C)))</f>
        <v>快递大货</v>
      </c>
      <c r="D3626" s="9">
        <f t="shared" si="175"/>
        <v>30</v>
      </c>
      <c r="E3626" s="9">
        <f>_xlfn.XLOOKUP(C3626,提成标准!C:C,提成标准!H:H,"")</f>
        <v>0.1</v>
      </c>
      <c r="F3626" s="9">
        <f t="shared" si="176"/>
        <v>3</v>
      </c>
      <c r="G3626" s="9">
        <f>_xlfn.XLOOKUP(I3626,过机服务商重量差!A:A,过机服务商重量差!L:L)</f>
        <v>30</v>
      </c>
      <c r="H3626" s="9" t="str">
        <f ca="1">IFERROR(LOOKUP(1,0/((B3626=名单!B:B)*(VALUE(AY3626)&gt;=名单!E:E)*(VALUE(AY3626)&lt;=名单!G:G)*(AA3626="正常走货")),名单!H:H),"否")</f>
        <v>否</v>
      </c>
      <c r="I3626" s="64" t="s">
        <v>10878</v>
      </c>
      <c r="J3626" s="64" t="s">
        <v>10880</v>
      </c>
      <c r="L3626" s="65" t="s">
        <v>140</v>
      </c>
      <c r="N3626" s="64" t="s">
        <v>18</v>
      </c>
      <c r="O3626" s="66"/>
      <c r="P3626" s="66"/>
      <c r="T3626" s="66"/>
      <c r="U3626" s="65" t="s">
        <v>191</v>
      </c>
      <c r="V3626" s="65" t="s">
        <v>14413</v>
      </c>
      <c r="W3626" s="66"/>
      <c r="Y3626" s="66"/>
      <c r="Z3626" s="66"/>
      <c r="AA3626" s="65" t="s">
        <v>14382</v>
      </c>
      <c r="AQ3626" s="64">
        <v>1956</v>
      </c>
      <c r="AY3626" s="67" t="s">
        <v>18024</v>
      </c>
    </row>
    <row r="3627" spans="1:51">
      <c r="A3627" s="9" t="str">
        <f t="shared" si="174"/>
        <v>2026-01</v>
      </c>
      <c r="B3627" s="18" t="str">
        <f>_xlfn.XLOOKUP(I3627,过机服务商重量差!A:A,过机服务商重量差!G:G)</f>
        <v>玉麒麟</v>
      </c>
      <c r="C3627" s="9" t="str">
        <f>IF(N3627="FBA","主营产品",IF(N3627="专线","专线",LOOKUP(1,0/((G3627&gt;=提成标准!D:D)*(G3627&lt;提成标准!E:E)),提成标准!C:C)))</f>
        <v>快递小货</v>
      </c>
      <c r="D3627" s="9">
        <f t="shared" si="175"/>
        <v>1</v>
      </c>
      <c r="E3627" s="9">
        <f>_xlfn.XLOOKUP(C3627,提成标准!C:C,提成标准!H:H,"")</f>
        <v>2</v>
      </c>
      <c r="F3627" s="9">
        <f t="shared" si="176"/>
        <v>2</v>
      </c>
      <c r="G3627" s="9">
        <f>_xlfn.XLOOKUP(I3627,过机服务商重量差!A:A,过机服务商重量差!L:L)</f>
        <v>7</v>
      </c>
      <c r="H3627" s="9" t="str">
        <f ca="1">IFERROR(LOOKUP(1,0/((B3627=名单!B:B)*(VALUE(AY3627)&gt;=名单!E:E)*(VALUE(AY3627)&lt;=名单!G:G)*(AA3627="正常走货")),名单!H:H),"否")</f>
        <v>否</v>
      </c>
      <c r="I3627" s="64" t="s">
        <v>10881</v>
      </c>
      <c r="J3627" s="64" t="s">
        <v>10883</v>
      </c>
      <c r="L3627" s="65" t="s">
        <v>256</v>
      </c>
      <c r="N3627" s="64" t="s">
        <v>18</v>
      </c>
      <c r="O3627" s="66"/>
      <c r="P3627" s="66"/>
      <c r="T3627" s="66"/>
      <c r="U3627" s="65" t="s">
        <v>191</v>
      </c>
      <c r="V3627" s="65" t="s">
        <v>14413</v>
      </c>
      <c r="W3627" s="66"/>
      <c r="Y3627" s="66"/>
      <c r="Z3627" s="66"/>
      <c r="AA3627" s="65" t="s">
        <v>14382</v>
      </c>
      <c r="AQ3627" s="64">
        <v>177</v>
      </c>
      <c r="AY3627" s="67" t="s">
        <v>18025</v>
      </c>
    </row>
    <row r="3628" spans="1:51">
      <c r="A3628" s="9" t="str">
        <f t="shared" si="174"/>
        <v>2026-01</v>
      </c>
      <c r="B3628" s="18" t="str">
        <f>_xlfn.XLOOKUP(I3628,过机服务商重量差!A:A,过机服务商重量差!G:G)</f>
        <v>007</v>
      </c>
      <c r="C3628" s="9" t="str">
        <f>IF(N3628="FBA","主营产品",IF(N3628="专线","专线",LOOKUP(1,0/((G3628&gt;=提成标准!D:D)*(G3628&lt;提成标准!E:E)),提成标准!C:C)))</f>
        <v>快递大货</v>
      </c>
      <c r="D3628" s="9">
        <f t="shared" si="175"/>
        <v>93</v>
      </c>
      <c r="E3628" s="9">
        <f>_xlfn.XLOOKUP(C3628,提成标准!C:C,提成标准!H:H,"")</f>
        <v>0.1</v>
      </c>
      <c r="F3628" s="9">
        <f t="shared" si="176"/>
        <v>9.3</v>
      </c>
      <c r="G3628" s="9">
        <f>_xlfn.XLOOKUP(I3628,过机服务商重量差!A:A,过机服务商重量差!L:L)</f>
        <v>93</v>
      </c>
      <c r="H3628" s="9" t="str">
        <f ca="1">IFERROR(LOOKUP(1,0/((B3628=名单!B:B)*(VALUE(AY3628)&gt;=名单!E:E)*(VALUE(AY3628)&lt;=名单!G:G)*(AA3628="正常走货")),名单!H:H),"否")</f>
        <v>否</v>
      </c>
      <c r="I3628" s="64" t="s">
        <v>10884</v>
      </c>
      <c r="J3628" s="64" t="s">
        <v>10886</v>
      </c>
      <c r="L3628" s="65" t="s">
        <v>168</v>
      </c>
      <c r="N3628" s="65" t="s">
        <v>18</v>
      </c>
      <c r="O3628" s="66"/>
      <c r="P3628" s="66"/>
      <c r="T3628" s="66"/>
      <c r="U3628" s="65" t="s">
        <v>215</v>
      </c>
      <c r="V3628" s="65" t="s">
        <v>14381</v>
      </c>
      <c r="W3628" s="66"/>
      <c r="Y3628" s="66"/>
      <c r="Z3628" s="66"/>
      <c r="AA3628" s="65" t="s">
        <v>14382</v>
      </c>
      <c r="AQ3628" s="64">
        <v>46.5</v>
      </c>
      <c r="AY3628" s="67" t="s">
        <v>18026</v>
      </c>
    </row>
    <row r="3629" spans="1:51">
      <c r="A3629" s="9" t="str">
        <f t="shared" si="174"/>
        <v>2026-01</v>
      </c>
      <c r="B3629" s="18" t="str">
        <f>_xlfn.XLOOKUP(I3629,过机服务商重量差!A:A,过机服务商重量差!G:G)</f>
        <v>无崖子</v>
      </c>
      <c r="C3629" s="9" t="str">
        <f>IF(N3629="FBA","主营产品",IF(N3629="专线","专线",LOOKUP(1,0/((G3629&gt;=提成标准!D:D)*(G3629&lt;提成标准!E:E)),提成标准!C:C)))</f>
        <v>快递小货</v>
      </c>
      <c r="D3629" s="9">
        <f t="shared" si="175"/>
        <v>1</v>
      </c>
      <c r="E3629" s="9">
        <f>_xlfn.XLOOKUP(C3629,提成标准!C:C,提成标准!H:H,"")</f>
        <v>2</v>
      </c>
      <c r="F3629" s="9">
        <f t="shared" si="176"/>
        <v>2</v>
      </c>
      <c r="G3629" s="9">
        <f>_xlfn.XLOOKUP(I3629,过机服务商重量差!A:A,过机服务商重量差!L:L)</f>
        <v>16.5</v>
      </c>
      <c r="H3629" s="9" t="str">
        <f ca="1">IFERROR(LOOKUP(1,0/((B3629=名单!B:B)*(VALUE(AY3629)&gt;=名单!E:E)*(VALUE(AY3629)&lt;=名单!G:G)*(AA3629="正常走货")),名单!H:H),"否")</f>
        <v>是</v>
      </c>
      <c r="I3629" s="64" t="s">
        <v>10887</v>
      </c>
      <c r="J3629" s="64" t="s">
        <v>10889</v>
      </c>
      <c r="L3629" s="65" t="s">
        <v>845</v>
      </c>
      <c r="N3629" s="64" t="s">
        <v>18</v>
      </c>
      <c r="O3629" s="66"/>
      <c r="P3629" s="66"/>
      <c r="T3629" s="66"/>
      <c r="U3629" s="65" t="s">
        <v>215</v>
      </c>
      <c r="V3629" s="65" t="s">
        <v>14381</v>
      </c>
      <c r="W3629" s="66"/>
      <c r="Y3629" s="66"/>
      <c r="Z3629" s="66"/>
      <c r="AA3629" s="65" t="s">
        <v>14382</v>
      </c>
      <c r="AQ3629" s="64">
        <v>0</v>
      </c>
      <c r="AY3629" s="67" t="s">
        <v>18027</v>
      </c>
    </row>
    <row r="3630" spans="1:51">
      <c r="A3630" s="9" t="str">
        <f t="shared" si="174"/>
        <v>2026-01</v>
      </c>
      <c r="B3630" s="18" t="str">
        <f>_xlfn.XLOOKUP(I3630,过机服务商重量差!A:A,过机服务商重量差!G:G)</f>
        <v>玉麒麟</v>
      </c>
      <c r="C3630" s="9" t="str">
        <f>IF(N3630="FBA","主营产品",IF(N3630="专线","专线",LOOKUP(1,0/((G3630&gt;=提成标准!D:D)*(G3630&lt;提成标准!E:E)),提成标准!C:C)))</f>
        <v>快递大货</v>
      </c>
      <c r="D3630" s="9">
        <f t="shared" si="175"/>
        <v>23</v>
      </c>
      <c r="E3630" s="9">
        <f>_xlfn.XLOOKUP(C3630,提成标准!C:C,提成标准!H:H,"")</f>
        <v>0.1</v>
      </c>
      <c r="F3630" s="9">
        <f t="shared" si="176"/>
        <v>2.3</v>
      </c>
      <c r="G3630" s="9">
        <f>_xlfn.XLOOKUP(I3630,过机服务商重量差!A:A,过机服务商重量差!L:L)</f>
        <v>23</v>
      </c>
      <c r="H3630" s="9" t="str">
        <f ca="1">IFERROR(LOOKUP(1,0/((B3630=名单!B:B)*(VALUE(AY3630)&gt;=名单!E:E)*(VALUE(AY3630)&lt;=名单!G:G)*(AA3630="正常走货")),名单!H:H),"否")</f>
        <v>否</v>
      </c>
      <c r="I3630" s="64" t="s">
        <v>10890</v>
      </c>
      <c r="J3630" s="64" t="s">
        <v>10892</v>
      </c>
      <c r="L3630" s="65" t="s">
        <v>17</v>
      </c>
      <c r="N3630" s="64" t="s">
        <v>18</v>
      </c>
      <c r="O3630" s="66"/>
      <c r="P3630" s="66"/>
      <c r="T3630" s="66"/>
      <c r="U3630" s="65" t="s">
        <v>408</v>
      </c>
      <c r="V3630" s="65" t="s">
        <v>14381</v>
      </c>
      <c r="W3630" s="66"/>
      <c r="Y3630" s="66"/>
      <c r="Z3630" s="66"/>
      <c r="AA3630" s="65" t="s">
        <v>14382</v>
      </c>
      <c r="AQ3630" s="64">
        <v>55.3099999999999</v>
      </c>
      <c r="AY3630" s="67" t="s">
        <v>18028</v>
      </c>
    </row>
    <row r="3631" spans="1:51">
      <c r="A3631" s="9" t="str">
        <f t="shared" si="174"/>
        <v>2026-01</v>
      </c>
      <c r="B3631" s="18" t="str">
        <f>_xlfn.XLOOKUP(I3631,过机服务商重量差!A:A,过机服务商重量差!G:G)</f>
        <v>无崖子</v>
      </c>
      <c r="C3631" s="9" t="str">
        <f>IF(N3631="FBA","主营产品",IF(N3631="专线","专线",LOOKUP(1,0/((G3631&gt;=提成标准!D:D)*(G3631&lt;提成标准!E:E)),提成标准!C:C)))</f>
        <v>快递小货</v>
      </c>
      <c r="D3631" s="9">
        <f t="shared" si="175"/>
        <v>1</v>
      </c>
      <c r="E3631" s="9">
        <f>_xlfn.XLOOKUP(C3631,提成标准!C:C,提成标准!H:H,"")</f>
        <v>2</v>
      </c>
      <c r="F3631" s="9">
        <f t="shared" si="176"/>
        <v>2</v>
      </c>
      <c r="G3631" s="9">
        <f>_xlfn.XLOOKUP(I3631,过机服务商重量差!A:A,过机服务商重量差!L:L)</f>
        <v>1</v>
      </c>
      <c r="H3631" s="9" t="str">
        <f ca="1">IFERROR(LOOKUP(1,0/((B3631=名单!B:B)*(VALUE(AY3631)&gt;=名单!E:E)*(VALUE(AY3631)&lt;=名单!G:G)*(AA3631="正常走货")),名单!H:H),"否")</f>
        <v>是</v>
      </c>
      <c r="I3631" s="64" t="s">
        <v>10893</v>
      </c>
      <c r="J3631" s="64" t="s">
        <v>10895</v>
      </c>
      <c r="L3631" s="65" t="s">
        <v>160</v>
      </c>
      <c r="N3631" s="65" t="s">
        <v>18</v>
      </c>
      <c r="O3631" s="66"/>
      <c r="P3631" s="66"/>
      <c r="T3631" s="66"/>
      <c r="U3631" s="65" t="s">
        <v>215</v>
      </c>
      <c r="V3631" s="65" t="s">
        <v>14381</v>
      </c>
      <c r="W3631" s="66"/>
      <c r="Y3631" s="66"/>
      <c r="Z3631" s="66"/>
      <c r="AA3631" s="65" t="s">
        <v>14382</v>
      </c>
      <c r="AQ3631" s="64">
        <v>0</v>
      </c>
      <c r="AY3631" s="67" t="s">
        <v>18029</v>
      </c>
    </row>
    <row r="3632" spans="1:51">
      <c r="A3632" s="9" t="str">
        <f t="shared" si="174"/>
        <v>2026-01</v>
      </c>
      <c r="B3632" s="9" t="str">
        <f>_xlfn.XLOOKUP(I3632,过机服务商重量差!A:A,过机服务商重量差!G:G)</f>
        <v>玉麒麟</v>
      </c>
      <c r="C3632" s="9" t="str">
        <f>IF(N3632="FBA","主营产品",IF(N3632="专线","专线",LOOKUP(1,0/((G3632&gt;=提成标准!D:D)*(G3632&lt;提成标准!E:E)),提成标准!C:C)))</f>
        <v>快递小货</v>
      </c>
      <c r="D3632" s="9">
        <f t="shared" si="175"/>
        <v>1</v>
      </c>
      <c r="E3632" s="9">
        <f>_xlfn.XLOOKUP(C3632,提成标准!C:C,提成标准!H:H,"")</f>
        <v>2</v>
      </c>
      <c r="F3632" s="9">
        <f t="shared" si="176"/>
        <v>2</v>
      </c>
      <c r="G3632" s="9">
        <f>_xlfn.XLOOKUP(I3632,过机服务商重量差!A:A,过机服务商重量差!L:L)</f>
        <v>1</v>
      </c>
      <c r="H3632" s="9" t="str">
        <f ca="1">IFERROR(LOOKUP(1,0/((B3632=名单!B:B)*(VALUE(AY3632)&gt;=名单!E:E)*(VALUE(AY3632)&lt;=名单!G:G)*(AA3632="正常走货")),名单!H:H),"否")</f>
        <v>否</v>
      </c>
      <c r="I3632" s="64" t="s">
        <v>10896</v>
      </c>
      <c r="J3632" s="64" t="s">
        <v>10898</v>
      </c>
      <c r="L3632" s="65" t="s">
        <v>17</v>
      </c>
      <c r="N3632" s="64" t="s">
        <v>18</v>
      </c>
      <c r="O3632" s="66"/>
      <c r="P3632" s="66"/>
      <c r="T3632" s="66"/>
      <c r="U3632" s="65" t="s">
        <v>767</v>
      </c>
      <c r="V3632" s="65" t="s">
        <v>14385</v>
      </c>
      <c r="W3632" s="66"/>
      <c r="Y3632" s="66"/>
      <c r="Z3632" s="66"/>
      <c r="AA3632" s="65" t="s">
        <v>14382</v>
      </c>
      <c r="AQ3632" s="64">
        <v>16.2</v>
      </c>
      <c r="AY3632" s="67" t="s">
        <v>18030</v>
      </c>
    </row>
    <row r="3633" spans="1:51">
      <c r="A3633" s="9" t="str">
        <f t="shared" si="174"/>
        <v>2026-01</v>
      </c>
      <c r="B3633" s="9" t="str">
        <f>_xlfn.XLOOKUP(I3633,过机服务商重量差!A:A,过机服务商重量差!G:G)</f>
        <v>帅时莹</v>
      </c>
      <c r="C3633" s="9" t="str">
        <f>IF(N3633="FBA","主营产品",IF(N3633="专线","专线",LOOKUP(1,0/((G3633&gt;=提成标准!D:D)*(G3633&lt;提成标准!E:E)),提成标准!C:C)))</f>
        <v>快递大货</v>
      </c>
      <c r="D3633" s="9">
        <f t="shared" si="175"/>
        <v>37</v>
      </c>
      <c r="E3633" s="9">
        <f>_xlfn.XLOOKUP(C3633,提成标准!C:C,提成标准!H:H,"")</f>
        <v>0.1</v>
      </c>
      <c r="F3633" s="9">
        <f t="shared" si="176"/>
        <v>3.7</v>
      </c>
      <c r="G3633" s="9">
        <f>_xlfn.XLOOKUP(I3633,过机服务商重量差!A:A,过机服务商重量差!L:L)</f>
        <v>37</v>
      </c>
      <c r="H3633" s="9" t="str">
        <f ca="1">IFERROR(LOOKUP(1,0/((B3633=名单!B:B)*(VALUE(AY3633)&gt;=名单!E:E)*(VALUE(AY3633)&lt;=名单!G:G)*(AA3633="正常走货")),名单!H:H),"否")</f>
        <v>否</v>
      </c>
      <c r="I3633" s="64" t="s">
        <v>10899</v>
      </c>
      <c r="J3633" s="64" t="s">
        <v>10901</v>
      </c>
      <c r="L3633" s="65" t="s">
        <v>186</v>
      </c>
      <c r="N3633" s="64" t="s">
        <v>18</v>
      </c>
      <c r="O3633" s="66"/>
      <c r="P3633" s="66"/>
      <c r="T3633" s="66"/>
      <c r="U3633" s="65" t="s">
        <v>191</v>
      </c>
      <c r="V3633" s="64" t="s">
        <v>14413</v>
      </c>
      <c r="W3633" s="66"/>
      <c r="Y3633" s="66"/>
      <c r="Z3633" s="66"/>
      <c r="AA3633" s="65" t="s">
        <v>14382</v>
      </c>
      <c r="AQ3633" s="64">
        <v>597.7</v>
      </c>
      <c r="AY3633" s="67" t="s">
        <v>18031</v>
      </c>
    </row>
    <row r="3634" spans="1:51">
      <c r="A3634" s="9" t="str">
        <f t="shared" si="174"/>
        <v>2026-01</v>
      </c>
      <c r="B3634" s="9" t="str">
        <f>_xlfn.XLOOKUP(I3634,过机服务商重量差!A:A,过机服务商重量差!G:G)</f>
        <v>风清扬</v>
      </c>
      <c r="C3634" s="9" t="str">
        <f>IF(N3634="FBA","主营产品",IF(N3634="专线","专线",LOOKUP(1,0/((G3634&gt;=提成标准!D:D)*(G3634&lt;提成标准!E:E)),提成标准!C:C)))</f>
        <v>快递小货</v>
      </c>
      <c r="D3634" s="9">
        <f t="shared" si="175"/>
        <v>1</v>
      </c>
      <c r="E3634" s="9">
        <f>_xlfn.XLOOKUP(C3634,提成标准!C:C,提成标准!H:H,"")</f>
        <v>2</v>
      </c>
      <c r="F3634" s="9">
        <f t="shared" si="176"/>
        <v>2</v>
      </c>
      <c r="G3634" s="9">
        <f>_xlfn.XLOOKUP(I3634,过机服务商重量差!A:A,过机服务商重量差!L:L)</f>
        <v>17</v>
      </c>
      <c r="H3634" s="9" t="str">
        <f ca="1">IFERROR(LOOKUP(1,0/((B3634=名单!B:B)*(VALUE(AY3634)&gt;=名单!E:E)*(VALUE(AY3634)&lt;=名单!G:G)*(AA3634="正常走货")),名单!H:H),"否")</f>
        <v>否</v>
      </c>
      <c r="I3634" s="64" t="s">
        <v>10902</v>
      </c>
      <c r="J3634" s="64" t="s">
        <v>10904</v>
      </c>
      <c r="L3634" s="65" t="s">
        <v>332</v>
      </c>
      <c r="N3634" s="64" t="s">
        <v>18</v>
      </c>
      <c r="O3634" s="66"/>
      <c r="P3634" s="66"/>
      <c r="T3634" s="66"/>
      <c r="U3634" s="65" t="s">
        <v>337</v>
      </c>
      <c r="V3634" s="65" t="s">
        <v>14381</v>
      </c>
      <c r="W3634" s="66"/>
      <c r="Y3634" s="66"/>
      <c r="Z3634" s="66"/>
      <c r="AA3634" s="65" t="s">
        <v>14382</v>
      </c>
      <c r="AQ3634" s="64">
        <v>0</v>
      </c>
      <c r="AY3634" s="67" t="s">
        <v>18032</v>
      </c>
    </row>
    <row r="3635" spans="1:51">
      <c r="A3635" s="9" t="str">
        <f t="shared" si="174"/>
        <v>2026-01</v>
      </c>
      <c r="B3635" s="9" t="str">
        <f>_xlfn.XLOOKUP(I3635,过机服务商重量差!A:A,过机服务商重量差!G:G)</f>
        <v>风清扬</v>
      </c>
      <c r="C3635" s="9" t="str">
        <f>IF(N3635="FBA","主营产品",IF(N3635="专线","专线",LOOKUP(1,0/((G3635&gt;=提成标准!D:D)*(G3635&lt;提成标准!E:E)),提成标准!C:C)))</f>
        <v>快递大货</v>
      </c>
      <c r="D3635" s="9">
        <f t="shared" si="175"/>
        <v>148</v>
      </c>
      <c r="E3635" s="9">
        <f>_xlfn.XLOOKUP(C3635,提成标准!C:C,提成标准!H:H,"")</f>
        <v>0.1</v>
      </c>
      <c r="F3635" s="9">
        <f t="shared" si="176"/>
        <v>14.8</v>
      </c>
      <c r="G3635" s="9">
        <f>_xlfn.XLOOKUP(I3635,过机服务商重量差!A:A,过机服务商重量差!L:L)</f>
        <v>148</v>
      </c>
      <c r="H3635" s="9" t="str">
        <f ca="1">IFERROR(LOOKUP(1,0/((B3635=名单!B:B)*(VALUE(AY3635)&gt;=名单!E:E)*(VALUE(AY3635)&lt;=名单!G:G)*(AA3635="正常走货")),名单!H:H),"否")</f>
        <v>否</v>
      </c>
      <c r="I3635" s="64" t="s">
        <v>10905</v>
      </c>
      <c r="J3635" s="64" t="s">
        <v>10907</v>
      </c>
      <c r="L3635" s="65" t="s">
        <v>683</v>
      </c>
      <c r="N3635" s="64" t="s">
        <v>18</v>
      </c>
      <c r="O3635" s="66"/>
      <c r="P3635" s="66"/>
      <c r="T3635" s="66"/>
      <c r="U3635" s="65" t="s">
        <v>20</v>
      </c>
      <c r="V3635" s="65" t="s">
        <v>14381</v>
      </c>
      <c r="W3635" s="66"/>
      <c r="Y3635" s="66"/>
      <c r="Z3635" s="66"/>
      <c r="AA3635" s="65" t="s">
        <v>14382</v>
      </c>
      <c r="AQ3635" s="64">
        <v>74</v>
      </c>
      <c r="AY3635" s="67" t="s">
        <v>18033</v>
      </c>
    </row>
    <row r="3636" spans="1:51">
      <c r="A3636" s="9" t="str">
        <f t="shared" si="174"/>
        <v>2026-01</v>
      </c>
      <c r="B3636" s="9" t="str">
        <f>_xlfn.XLOOKUP(I3636,过机服务商重量差!A:A,过机服务商重量差!G:G)</f>
        <v>玉麒麟</v>
      </c>
      <c r="C3636" s="9" t="str">
        <f>IF(N3636="FBA","主营产品",IF(N3636="专线","专线",LOOKUP(1,0/((G3636&gt;=提成标准!D:D)*(G3636&lt;提成标准!E:E)),提成标准!C:C)))</f>
        <v>快递小货</v>
      </c>
      <c r="D3636" s="9">
        <f t="shared" si="175"/>
        <v>1</v>
      </c>
      <c r="E3636" s="9">
        <f>_xlfn.XLOOKUP(C3636,提成标准!C:C,提成标准!H:H,"")</f>
        <v>2</v>
      </c>
      <c r="F3636" s="9">
        <f t="shared" si="176"/>
        <v>2</v>
      </c>
      <c r="G3636" s="9">
        <f>_xlfn.XLOOKUP(I3636,过机服务商重量差!A:A,过机服务商重量差!L:L)</f>
        <v>2.5</v>
      </c>
      <c r="H3636" s="9" t="str">
        <f ca="1">IFERROR(LOOKUP(1,0/((B3636=名单!B:B)*(VALUE(AY3636)&gt;=名单!E:E)*(VALUE(AY3636)&lt;=名单!G:G)*(AA3636="正常走货")),名单!H:H),"否")</f>
        <v>否</v>
      </c>
      <c r="I3636" s="64" t="s">
        <v>10908</v>
      </c>
      <c r="J3636" s="64" t="s">
        <v>10910</v>
      </c>
      <c r="L3636" s="65" t="s">
        <v>17</v>
      </c>
      <c r="N3636" s="64" t="s">
        <v>18</v>
      </c>
      <c r="O3636" s="66"/>
      <c r="P3636" s="66"/>
      <c r="T3636" s="66"/>
      <c r="U3636" s="65" t="s">
        <v>239</v>
      </c>
      <c r="V3636" s="65" t="s">
        <v>14389</v>
      </c>
      <c r="W3636" s="66"/>
      <c r="Y3636" s="66"/>
      <c r="Z3636" s="66"/>
      <c r="AA3636" s="65" t="s">
        <v>14382</v>
      </c>
      <c r="AQ3636" s="64">
        <v>27.79</v>
      </c>
      <c r="AY3636" s="67" t="s">
        <v>18034</v>
      </c>
    </row>
    <row r="3637" spans="1:51">
      <c r="A3637" s="9" t="str">
        <f t="shared" si="174"/>
        <v>2026-01</v>
      </c>
      <c r="B3637" s="9" t="str">
        <f>_xlfn.XLOOKUP(I3637,过机服务商重量差!A:A,过机服务商重量差!G:G)</f>
        <v>玉麒麟</v>
      </c>
      <c r="C3637" s="9" t="str">
        <f>IF(N3637="FBA","主营产品",IF(N3637="专线","专线",LOOKUP(1,0/((G3637&gt;=提成标准!D:D)*(G3637&lt;提成标准!E:E)),提成标准!C:C)))</f>
        <v>快递小货</v>
      </c>
      <c r="D3637" s="9">
        <f t="shared" si="175"/>
        <v>1</v>
      </c>
      <c r="E3637" s="9">
        <f>_xlfn.XLOOKUP(C3637,提成标准!C:C,提成标准!H:H,"")</f>
        <v>2</v>
      </c>
      <c r="F3637" s="9">
        <f t="shared" si="176"/>
        <v>2</v>
      </c>
      <c r="G3637" s="9">
        <f>_xlfn.XLOOKUP(I3637,过机服务商重量差!A:A,过机服务商重量差!L:L)</f>
        <v>9</v>
      </c>
      <c r="H3637" s="9" t="str">
        <f ca="1">IFERROR(LOOKUP(1,0/((B3637=名单!B:B)*(VALUE(AY3637)&gt;=名单!E:E)*(VALUE(AY3637)&lt;=名单!G:G)*(AA3637="正常走货")),名单!H:H),"否")</f>
        <v>否</v>
      </c>
      <c r="I3637" s="64" t="s">
        <v>10911</v>
      </c>
      <c r="J3637" s="64" t="s">
        <v>10913</v>
      </c>
      <c r="L3637" s="65" t="s">
        <v>17</v>
      </c>
      <c r="N3637" s="64" t="s">
        <v>18</v>
      </c>
      <c r="O3637" s="66"/>
      <c r="P3637" s="66"/>
      <c r="T3637" s="66"/>
      <c r="U3637" s="65" t="s">
        <v>239</v>
      </c>
      <c r="V3637" s="65" t="s">
        <v>14389</v>
      </c>
      <c r="W3637" s="66"/>
      <c r="Y3637" s="66"/>
      <c r="Z3637" s="66"/>
      <c r="AA3637" s="65" t="s">
        <v>14382</v>
      </c>
      <c r="AQ3637" s="64">
        <v>180.46</v>
      </c>
      <c r="AY3637" s="67" t="s">
        <v>18035</v>
      </c>
    </row>
    <row r="3638" spans="1:51">
      <c r="A3638" s="9" t="str">
        <f t="shared" si="174"/>
        <v>2026-01</v>
      </c>
      <c r="B3638" s="9" t="str">
        <f>_xlfn.XLOOKUP(I3638,过机服务商重量差!A:A,过机服务商重量差!G:G)</f>
        <v>小旋风</v>
      </c>
      <c r="C3638" s="9" t="str">
        <f>IF(N3638="FBA","主营产品",IF(N3638="专线","专线",LOOKUP(1,0/((G3638&gt;=提成标准!D:D)*(G3638&lt;提成标准!E:E)),提成标准!C:C)))</f>
        <v>快递大货</v>
      </c>
      <c r="D3638" s="9">
        <f t="shared" si="175"/>
        <v>50</v>
      </c>
      <c r="E3638" s="9">
        <f>_xlfn.XLOOKUP(C3638,提成标准!C:C,提成标准!H:H,"")</f>
        <v>0.1</v>
      </c>
      <c r="F3638" s="9">
        <f t="shared" si="176"/>
        <v>5</v>
      </c>
      <c r="G3638" s="9">
        <f>_xlfn.XLOOKUP(I3638,过机服务商重量差!A:A,过机服务商重量差!L:L)</f>
        <v>50</v>
      </c>
      <c r="H3638" s="9" t="str">
        <f ca="1">IFERROR(LOOKUP(1,0/((B3638=名单!B:B)*(VALUE(AY3638)&gt;=名单!E:E)*(VALUE(AY3638)&lt;=名单!G:G)*(AA3638="正常走货")),名单!H:H),"否")</f>
        <v>否</v>
      </c>
      <c r="I3638" s="64" t="s">
        <v>10914</v>
      </c>
      <c r="J3638" s="64" t="s">
        <v>10916</v>
      </c>
      <c r="L3638" s="65" t="s">
        <v>85</v>
      </c>
      <c r="N3638" s="64" t="s">
        <v>18</v>
      </c>
      <c r="O3638" s="66"/>
      <c r="P3638" s="66"/>
      <c r="T3638" s="66"/>
      <c r="U3638" s="65" t="s">
        <v>558</v>
      </c>
      <c r="V3638" s="65" t="s">
        <v>14413</v>
      </c>
      <c r="W3638" s="66"/>
      <c r="Y3638" s="66"/>
      <c r="Z3638" s="66"/>
      <c r="AA3638" s="65" t="s">
        <v>14382</v>
      </c>
      <c r="AQ3638" s="64">
        <v>330</v>
      </c>
      <c r="AY3638" s="67" t="s">
        <v>18036</v>
      </c>
    </row>
    <row r="3639" spans="1:51">
      <c r="A3639" s="9" t="str">
        <f t="shared" si="174"/>
        <v>2026-01</v>
      </c>
      <c r="B3639" s="9" t="str">
        <f>_xlfn.XLOOKUP(I3639,过机服务商重量差!A:A,过机服务商重量差!G:G)</f>
        <v>风清扬</v>
      </c>
      <c r="C3639" s="9" t="str">
        <f>IF(N3639="FBA","主营产品",IF(N3639="专线","专线",LOOKUP(1,0/((G3639&gt;=提成标准!D:D)*(G3639&lt;提成标准!E:E)),提成标准!C:C)))</f>
        <v>快递大货</v>
      </c>
      <c r="D3639" s="9">
        <f t="shared" si="175"/>
        <v>49</v>
      </c>
      <c r="E3639" s="9">
        <f>_xlfn.XLOOKUP(C3639,提成标准!C:C,提成标准!H:H,"")</f>
        <v>0.1</v>
      </c>
      <c r="F3639" s="9">
        <f t="shared" si="176"/>
        <v>4.9</v>
      </c>
      <c r="G3639" s="9">
        <f>_xlfn.XLOOKUP(I3639,过机服务商重量差!A:A,过机服务商重量差!L:L)</f>
        <v>49</v>
      </c>
      <c r="H3639" s="9" t="str">
        <f ca="1">IFERROR(LOOKUP(1,0/((B3639=名单!B:B)*(VALUE(AY3639)&gt;=名单!E:E)*(VALUE(AY3639)&lt;=名单!G:G)*(AA3639="正常走货")),名单!H:H),"否")</f>
        <v>否</v>
      </c>
      <c r="I3639" s="64" t="s">
        <v>10917</v>
      </c>
      <c r="J3639" s="64" t="s">
        <v>10919</v>
      </c>
      <c r="L3639" s="65" t="s">
        <v>144</v>
      </c>
      <c r="N3639" s="64" t="s">
        <v>18</v>
      </c>
      <c r="O3639" s="66"/>
      <c r="P3639" s="66"/>
      <c r="T3639" s="66"/>
      <c r="U3639" s="65" t="s">
        <v>558</v>
      </c>
      <c r="V3639" s="65" t="s">
        <v>14413</v>
      </c>
      <c r="W3639" s="66"/>
      <c r="Y3639" s="66"/>
      <c r="Z3639" s="66"/>
      <c r="AA3639" s="65" t="s">
        <v>14382</v>
      </c>
      <c r="AQ3639" s="64">
        <v>100.5</v>
      </c>
      <c r="AY3639" s="67" t="s">
        <v>18037</v>
      </c>
    </row>
    <row r="3640" spans="1:51">
      <c r="A3640" s="9" t="str">
        <f t="shared" si="174"/>
        <v>2026-01</v>
      </c>
      <c r="B3640" s="9" t="str">
        <f>_xlfn.XLOOKUP(I3640,过机服务商重量差!A:A,过机服务商重量差!G:G)</f>
        <v>玉麒麟</v>
      </c>
      <c r="C3640" s="9" t="str">
        <f>IF(N3640="FBA","主营产品",IF(N3640="专线","专线",LOOKUP(1,0/((G3640&gt;=提成标准!D:D)*(G3640&lt;提成标准!E:E)),提成标准!C:C)))</f>
        <v>快递小货</v>
      </c>
      <c r="D3640" s="9">
        <f t="shared" si="175"/>
        <v>1</v>
      </c>
      <c r="E3640" s="9">
        <f>_xlfn.XLOOKUP(C3640,提成标准!C:C,提成标准!H:H,"")</f>
        <v>2</v>
      </c>
      <c r="F3640" s="9">
        <f t="shared" si="176"/>
        <v>2</v>
      </c>
      <c r="G3640" s="9">
        <f>_xlfn.XLOOKUP(I3640,过机服务商重量差!A:A,过机服务商重量差!L:L)</f>
        <v>12</v>
      </c>
      <c r="H3640" s="9" t="str">
        <f ca="1">IFERROR(LOOKUP(1,0/((B3640=名单!B:B)*(VALUE(AY3640)&gt;=名单!E:E)*(VALUE(AY3640)&lt;=名单!G:G)*(AA3640="正常走货")),名单!H:H),"否")</f>
        <v>否</v>
      </c>
      <c r="I3640" s="64" t="s">
        <v>10920</v>
      </c>
      <c r="J3640" s="64" t="s">
        <v>10922</v>
      </c>
      <c r="L3640" s="65" t="s">
        <v>17</v>
      </c>
      <c r="N3640" s="64" t="s">
        <v>18</v>
      </c>
      <c r="O3640" s="66"/>
      <c r="P3640" s="66"/>
      <c r="T3640" s="66"/>
      <c r="U3640" s="65" t="s">
        <v>558</v>
      </c>
      <c r="V3640" s="65" t="s">
        <v>14413</v>
      </c>
      <c r="W3640" s="66"/>
      <c r="Y3640" s="66"/>
      <c r="Z3640" s="66"/>
      <c r="AA3640" s="65" t="s">
        <v>14382</v>
      </c>
      <c r="AQ3640" s="64">
        <v>57.45</v>
      </c>
      <c r="AY3640" s="67" t="s">
        <v>18038</v>
      </c>
    </row>
    <row r="3641" spans="1:51">
      <c r="A3641" s="9" t="str">
        <f t="shared" si="174"/>
        <v>2026-01</v>
      </c>
      <c r="B3641" s="9" t="str">
        <f>_xlfn.XLOOKUP(I3641,过机服务商重量差!A:A,过机服务商重量差!G:G)</f>
        <v>玉麒麟</v>
      </c>
      <c r="C3641" s="9" t="str">
        <f>IF(N3641="FBA","主营产品",IF(N3641="专线","专线",LOOKUP(1,0/((G3641&gt;=提成标准!D:D)*(G3641&lt;提成标准!E:E)),提成标准!C:C)))</f>
        <v>快递小货</v>
      </c>
      <c r="D3641" s="9">
        <f t="shared" si="175"/>
        <v>1</v>
      </c>
      <c r="E3641" s="9">
        <f>_xlfn.XLOOKUP(C3641,提成标准!C:C,提成标准!H:H,"")</f>
        <v>2</v>
      </c>
      <c r="F3641" s="9">
        <f t="shared" si="176"/>
        <v>2</v>
      </c>
      <c r="G3641" s="9">
        <f>_xlfn.XLOOKUP(I3641,过机服务商重量差!A:A,过机服务商重量差!L:L)</f>
        <v>6.5</v>
      </c>
      <c r="H3641" s="9" t="str">
        <f ca="1">IFERROR(LOOKUP(1,0/((B3641=名单!B:B)*(VALUE(AY3641)&gt;=名单!E:E)*(VALUE(AY3641)&lt;=名单!G:G)*(AA3641="正常走货")),名单!H:H),"否")</f>
        <v>否</v>
      </c>
      <c r="I3641" s="64" t="s">
        <v>10923</v>
      </c>
      <c r="J3641" s="64" t="s">
        <v>10925</v>
      </c>
      <c r="L3641" s="65" t="s">
        <v>256</v>
      </c>
      <c r="N3641" s="64" t="s">
        <v>18</v>
      </c>
      <c r="O3641" s="66"/>
      <c r="P3641" s="66"/>
      <c r="T3641" s="66"/>
      <c r="U3641" s="65" t="s">
        <v>540</v>
      </c>
      <c r="V3641" s="65" t="s">
        <v>14413</v>
      </c>
      <c r="W3641" s="66"/>
      <c r="Y3641" s="66"/>
      <c r="Z3641" s="66"/>
      <c r="AA3641" s="65" t="s">
        <v>14382</v>
      </c>
      <c r="AQ3641" s="64">
        <v>98.99</v>
      </c>
      <c r="AY3641" s="67" t="s">
        <v>18039</v>
      </c>
    </row>
    <row r="3642" spans="1:51">
      <c r="A3642" s="9" t="str">
        <f t="shared" si="174"/>
        <v>2026-01</v>
      </c>
      <c r="B3642" s="9" t="str">
        <f>_xlfn.XLOOKUP(I3642,过机服务商重量差!A:A,过机服务商重量差!G:G)</f>
        <v>007</v>
      </c>
      <c r="C3642" s="9" t="str">
        <f>IF(N3642="FBA","主营产品",IF(N3642="专线","专线",LOOKUP(1,0/((G3642&gt;=提成标准!D:D)*(G3642&lt;提成标准!E:E)),提成标准!C:C)))</f>
        <v>快递大货</v>
      </c>
      <c r="D3642" s="9">
        <f t="shared" si="175"/>
        <v>95</v>
      </c>
      <c r="E3642" s="9">
        <f>_xlfn.XLOOKUP(C3642,提成标准!C:C,提成标准!H:H,"")</f>
        <v>0.1</v>
      </c>
      <c r="F3642" s="9">
        <f t="shared" si="176"/>
        <v>9.5</v>
      </c>
      <c r="G3642" s="9">
        <f>_xlfn.XLOOKUP(I3642,过机服务商重量差!A:A,过机服务商重量差!L:L)</f>
        <v>95</v>
      </c>
      <c r="H3642" s="9" t="str">
        <f ca="1">IFERROR(LOOKUP(1,0/((B3642=名单!B:B)*(VALUE(AY3642)&gt;=名单!E:E)*(VALUE(AY3642)&lt;=名单!G:G)*(AA3642="正常走货")),名单!H:H),"否")</f>
        <v>否</v>
      </c>
      <c r="I3642" s="64" t="s">
        <v>10926</v>
      </c>
      <c r="J3642" s="64" t="s">
        <v>10928</v>
      </c>
      <c r="L3642" s="65" t="s">
        <v>266</v>
      </c>
      <c r="N3642" s="64" t="s">
        <v>18</v>
      </c>
      <c r="O3642" s="66"/>
      <c r="P3642" s="66"/>
      <c r="T3642" s="66"/>
      <c r="U3642" s="65" t="s">
        <v>79</v>
      </c>
      <c r="V3642" s="65" t="s">
        <v>14381</v>
      </c>
      <c r="W3642" s="66"/>
      <c r="Y3642" s="66"/>
      <c r="Z3642" s="66"/>
      <c r="AA3642" s="65" t="s">
        <v>14382</v>
      </c>
      <c r="AQ3642" s="64">
        <v>171</v>
      </c>
      <c r="AY3642" s="67" t="s">
        <v>18040</v>
      </c>
    </row>
    <row r="3643" spans="1:51">
      <c r="A3643" s="9" t="str">
        <f t="shared" ref="A3643:A3706" si="177">MID(AY3643,1,7)</f>
        <v>2026-01</v>
      </c>
      <c r="B3643" s="9" t="str">
        <f>_xlfn.XLOOKUP(I3643,过机服务商重量差!A:A,过机服务商重量差!G:G)</f>
        <v>玉麒麟</v>
      </c>
      <c r="C3643" s="9" t="str">
        <f>IF(N3643="FBA","主营产品",IF(N3643="专线","专线",LOOKUP(1,0/((G3643&gt;=提成标准!D:D)*(G3643&lt;提成标准!E:E)),提成标准!C:C)))</f>
        <v>快递小货</v>
      </c>
      <c r="D3643" s="9">
        <f t="shared" si="175"/>
        <v>1</v>
      </c>
      <c r="E3643" s="9">
        <f>_xlfn.XLOOKUP(C3643,提成标准!C:C,提成标准!H:H,"")</f>
        <v>2</v>
      </c>
      <c r="F3643" s="9">
        <f t="shared" si="176"/>
        <v>2</v>
      </c>
      <c r="G3643" s="9">
        <f>_xlfn.XLOOKUP(I3643,过机服务商重量差!A:A,过机服务商重量差!L:L)</f>
        <v>1</v>
      </c>
      <c r="H3643" s="9" t="str">
        <f ca="1">IFERROR(LOOKUP(1,0/((B3643=名单!B:B)*(VALUE(AY3643)&gt;=名单!E:E)*(VALUE(AY3643)&lt;=名单!G:G)*(AA3643="正常走货")),名单!H:H),"否")</f>
        <v>否</v>
      </c>
      <c r="I3643" s="64" t="s">
        <v>10929</v>
      </c>
      <c r="J3643" s="64" t="s">
        <v>10931</v>
      </c>
      <c r="L3643" s="65" t="s">
        <v>17</v>
      </c>
      <c r="N3643" s="64" t="s">
        <v>18</v>
      </c>
      <c r="O3643" s="66"/>
      <c r="P3643" s="66"/>
      <c r="T3643" s="66"/>
      <c r="U3643" s="65" t="s">
        <v>292</v>
      </c>
      <c r="V3643" s="65" t="s">
        <v>14413</v>
      </c>
      <c r="W3643" s="66"/>
      <c r="Y3643" s="66"/>
      <c r="Z3643" s="66"/>
      <c r="AA3643" s="65" t="s">
        <v>14382</v>
      </c>
      <c r="AQ3643" s="64">
        <v>64.38</v>
      </c>
      <c r="AY3643" s="67" t="s">
        <v>18041</v>
      </c>
    </row>
    <row r="3644" spans="1:51">
      <c r="A3644" s="9" t="str">
        <f t="shared" si="177"/>
        <v>2026-01</v>
      </c>
      <c r="B3644" s="9" t="str">
        <f>_xlfn.XLOOKUP(I3644,过机服务商重量差!A:A,过机服务商重量差!G:G)</f>
        <v>帅时莹</v>
      </c>
      <c r="C3644" s="9" t="str">
        <f>IF(N3644="FBA","主营产品",IF(N3644="专线","专线",LOOKUP(1,0/((G3644&gt;=提成标准!D:D)*(G3644&lt;提成标准!E:E)),提成标准!C:C)))</f>
        <v>快递大货</v>
      </c>
      <c r="D3644" s="9">
        <f t="shared" si="175"/>
        <v>37</v>
      </c>
      <c r="E3644" s="9">
        <f>_xlfn.XLOOKUP(C3644,提成标准!C:C,提成标准!H:H,"")</f>
        <v>0.1</v>
      </c>
      <c r="F3644" s="9">
        <f t="shared" si="176"/>
        <v>3.7</v>
      </c>
      <c r="G3644" s="9">
        <f>_xlfn.XLOOKUP(I3644,过机服务商重量差!A:A,过机服务商重量差!L:L)</f>
        <v>37</v>
      </c>
      <c r="H3644" s="9" t="str">
        <f ca="1">IFERROR(LOOKUP(1,0/((B3644=名单!B:B)*(VALUE(AY3644)&gt;=名单!E:E)*(VALUE(AY3644)&lt;=名单!G:G)*(AA3644="正常走货")),名单!H:H),"否")</f>
        <v>否</v>
      </c>
      <c r="I3644" s="64" t="s">
        <v>10932</v>
      </c>
      <c r="J3644" s="64" t="s">
        <v>10934</v>
      </c>
      <c r="L3644" s="65" t="s">
        <v>287</v>
      </c>
      <c r="N3644" s="64" t="s">
        <v>18</v>
      </c>
      <c r="O3644" s="66"/>
      <c r="P3644" s="66"/>
      <c r="T3644" s="66"/>
      <c r="U3644" s="64" t="s">
        <v>227</v>
      </c>
      <c r="V3644" s="64" t="s">
        <v>14413</v>
      </c>
      <c r="W3644" s="66"/>
      <c r="Y3644" s="66"/>
      <c r="Z3644" s="66"/>
      <c r="AA3644" s="65" t="s">
        <v>14382</v>
      </c>
      <c r="AB3644" s="66"/>
      <c r="AQ3644" s="64">
        <v>159.1</v>
      </c>
      <c r="AY3644" s="67" t="s">
        <v>18042</v>
      </c>
    </row>
    <row r="3645" spans="1:51">
      <c r="A3645" s="9" t="str">
        <f t="shared" si="177"/>
        <v>2026-01</v>
      </c>
      <c r="B3645" s="9" t="str">
        <f>_xlfn.XLOOKUP(I3645,过机服务商重量差!A:A,过机服务商重量差!G:G)</f>
        <v>玉麒麟</v>
      </c>
      <c r="C3645" s="9" t="str">
        <f>IF(N3645="FBA","主营产品",IF(N3645="专线","专线",LOOKUP(1,0/((G3645&gt;=提成标准!D:D)*(G3645&lt;提成标准!E:E)),提成标准!C:C)))</f>
        <v>快递大货</v>
      </c>
      <c r="D3645" s="9">
        <f t="shared" ref="D3645:D3708" si="178">IF(C3645="快递小货",1,IF(C3645="主营产品",0,G3645))</f>
        <v>33</v>
      </c>
      <c r="E3645" s="9">
        <f>_xlfn.XLOOKUP(C3645,提成标准!C:C,提成标准!H:H,"")</f>
        <v>0.1</v>
      </c>
      <c r="F3645" s="9">
        <f t="shared" ref="F3645:F3708" si="179">D3645*E3645</f>
        <v>3.3</v>
      </c>
      <c r="G3645" s="9">
        <f>_xlfn.XLOOKUP(I3645,过机服务商重量差!A:A,过机服务商重量差!L:L)</f>
        <v>33</v>
      </c>
      <c r="H3645" s="9" t="str">
        <f ca="1">IFERROR(LOOKUP(1,0/((B3645=名单!B:B)*(VALUE(AY3645)&gt;=名单!E:E)*(VALUE(AY3645)&lt;=名单!G:G)*(AA3645="正常走货")),名单!H:H),"否")</f>
        <v>否</v>
      </c>
      <c r="I3645" s="64" t="s">
        <v>10935</v>
      </c>
      <c r="J3645" s="64" t="s">
        <v>10937</v>
      </c>
      <c r="L3645" s="65" t="s">
        <v>17</v>
      </c>
      <c r="N3645" s="64" t="s">
        <v>18</v>
      </c>
      <c r="O3645" s="66"/>
      <c r="P3645" s="66"/>
      <c r="T3645" s="66"/>
      <c r="U3645" s="64" t="s">
        <v>2305</v>
      </c>
      <c r="V3645" s="64" t="s">
        <v>14413</v>
      </c>
      <c r="W3645" s="66"/>
      <c r="Y3645" s="66"/>
      <c r="Z3645" s="66"/>
      <c r="AA3645" s="65" t="s">
        <v>14382</v>
      </c>
      <c r="AB3645" s="66"/>
      <c r="AQ3645" s="64">
        <v>361.6</v>
      </c>
      <c r="AY3645" s="67" t="s">
        <v>18043</v>
      </c>
    </row>
    <row r="3646" spans="1:51">
      <c r="A3646" s="9" t="str">
        <f t="shared" si="177"/>
        <v>2026-01</v>
      </c>
      <c r="B3646" s="9" t="str">
        <f>_xlfn.XLOOKUP(I3646,过机服务商重量差!A:A,过机服务商重量差!G:G)</f>
        <v>小旋风</v>
      </c>
      <c r="C3646" s="9" t="str">
        <f>IF(N3646="FBA","主营产品",IF(N3646="专线","专线",LOOKUP(1,0/((G3646&gt;=提成标准!D:D)*(G3646&lt;提成标准!E:E)),提成标准!C:C)))</f>
        <v>快递大货</v>
      </c>
      <c r="D3646" s="9">
        <f t="shared" si="178"/>
        <v>22</v>
      </c>
      <c r="E3646" s="9">
        <f>_xlfn.XLOOKUP(C3646,提成标准!C:C,提成标准!H:H,"")</f>
        <v>0.1</v>
      </c>
      <c r="F3646" s="9">
        <f t="shared" si="179"/>
        <v>2.2</v>
      </c>
      <c r="G3646" s="9">
        <f>_xlfn.XLOOKUP(I3646,过机服务商重量差!A:A,过机服务商重量差!L:L)</f>
        <v>22</v>
      </c>
      <c r="H3646" s="9" t="str">
        <f ca="1">IFERROR(LOOKUP(1,0/((B3646=名单!B:B)*(VALUE(AY3646)&gt;=名单!E:E)*(VALUE(AY3646)&lt;=名单!G:G)*(AA3646="正常走货")),名单!H:H),"否")</f>
        <v>否</v>
      </c>
      <c r="I3646" s="64" t="s">
        <v>10938</v>
      </c>
      <c r="J3646" s="64" t="s">
        <v>10940</v>
      </c>
      <c r="L3646" s="65" t="s">
        <v>453</v>
      </c>
      <c r="N3646" s="64" t="s">
        <v>18</v>
      </c>
      <c r="O3646" s="66"/>
      <c r="P3646" s="66"/>
      <c r="T3646" s="66"/>
      <c r="U3646" s="65" t="s">
        <v>99</v>
      </c>
      <c r="V3646" s="65" t="s">
        <v>14413</v>
      </c>
      <c r="W3646" s="66"/>
      <c r="Y3646" s="66"/>
      <c r="Z3646" s="66"/>
      <c r="AA3646" s="65" t="s">
        <v>14382</v>
      </c>
      <c r="AQ3646" s="64">
        <v>4.40000000000001</v>
      </c>
      <c r="AY3646" s="67" t="s">
        <v>18044</v>
      </c>
    </row>
    <row r="3647" spans="1:51">
      <c r="A3647" s="9" t="str">
        <f t="shared" si="177"/>
        <v>2026-01</v>
      </c>
      <c r="B3647" s="9" t="str">
        <f>_xlfn.XLOOKUP(I3647,过机服务商重量差!A:A,过机服务商重量差!G:G)</f>
        <v>小旋风</v>
      </c>
      <c r="C3647" s="9" t="str">
        <f>IF(N3647="FBA","主营产品",IF(N3647="专线","专线",LOOKUP(1,0/((G3647&gt;=提成标准!D:D)*(G3647&lt;提成标准!E:E)),提成标准!C:C)))</f>
        <v>快递大货</v>
      </c>
      <c r="D3647" s="9">
        <f t="shared" si="178"/>
        <v>24</v>
      </c>
      <c r="E3647" s="9">
        <f>_xlfn.XLOOKUP(C3647,提成标准!C:C,提成标准!H:H,"")</f>
        <v>0.1</v>
      </c>
      <c r="F3647" s="9">
        <f t="shared" si="179"/>
        <v>2.4</v>
      </c>
      <c r="G3647" s="9">
        <f>_xlfn.XLOOKUP(I3647,过机服务商重量差!A:A,过机服务商重量差!L:L)</f>
        <v>24</v>
      </c>
      <c r="H3647" s="9" t="str">
        <f ca="1">IFERROR(LOOKUP(1,0/((B3647=名单!B:B)*(VALUE(AY3647)&gt;=名单!E:E)*(VALUE(AY3647)&lt;=名单!G:G)*(AA3647="正常走货")),名单!H:H),"否")</f>
        <v>否</v>
      </c>
      <c r="I3647" s="64" t="s">
        <v>10941</v>
      </c>
      <c r="J3647" s="64" t="s">
        <v>10943</v>
      </c>
      <c r="L3647" s="65" t="s">
        <v>274</v>
      </c>
      <c r="N3647" s="64" t="s">
        <v>18</v>
      </c>
      <c r="O3647" s="66"/>
      <c r="P3647" s="66"/>
      <c r="T3647" s="66"/>
      <c r="U3647" s="65" t="s">
        <v>442</v>
      </c>
      <c r="V3647" s="65" t="s">
        <v>14413</v>
      </c>
      <c r="W3647" s="66"/>
      <c r="Y3647" s="66"/>
      <c r="Z3647" s="66"/>
      <c r="AA3647" s="65" t="s">
        <v>14382</v>
      </c>
      <c r="AQ3647" s="64">
        <v>36</v>
      </c>
      <c r="AY3647" s="67" t="s">
        <v>18045</v>
      </c>
    </row>
    <row r="3648" spans="1:51">
      <c r="A3648" s="9" t="str">
        <f t="shared" si="177"/>
        <v>2026-01</v>
      </c>
      <c r="B3648" s="9" t="str">
        <f>_xlfn.XLOOKUP(I3648,过机服务商重量差!A:A,过机服务商重量差!G:G)</f>
        <v>玉麒麟</v>
      </c>
      <c r="C3648" s="9" t="str">
        <f>IF(N3648="FBA","主营产品",IF(N3648="专线","专线",LOOKUP(1,0/((G3648&gt;=提成标准!D:D)*(G3648&lt;提成标准!E:E)),提成标准!C:C)))</f>
        <v>快递小货</v>
      </c>
      <c r="D3648" s="9">
        <f t="shared" si="178"/>
        <v>1</v>
      </c>
      <c r="E3648" s="9">
        <f>_xlfn.XLOOKUP(C3648,提成标准!C:C,提成标准!H:H,"")</f>
        <v>2</v>
      </c>
      <c r="F3648" s="9">
        <f t="shared" si="179"/>
        <v>2</v>
      </c>
      <c r="G3648" s="9">
        <f>_xlfn.XLOOKUP(I3648,过机服务商重量差!A:A,过机服务商重量差!L:L)</f>
        <v>16</v>
      </c>
      <c r="H3648" s="9" t="str">
        <f ca="1">IFERROR(LOOKUP(1,0/((B3648=名单!B:B)*(VALUE(AY3648)&gt;=名单!E:E)*(VALUE(AY3648)&lt;=名单!G:G)*(AA3648="正常走货")),名单!H:H),"否")</f>
        <v>否</v>
      </c>
      <c r="I3648" s="64" t="s">
        <v>10944</v>
      </c>
      <c r="J3648" s="64" t="s">
        <v>10946</v>
      </c>
      <c r="L3648" s="65" t="s">
        <v>17</v>
      </c>
      <c r="N3648" s="64" t="s">
        <v>18</v>
      </c>
      <c r="O3648" s="66"/>
      <c r="P3648" s="66"/>
      <c r="T3648" s="66"/>
      <c r="U3648" s="65" t="s">
        <v>99</v>
      </c>
      <c r="V3648" s="65" t="s">
        <v>14413</v>
      </c>
      <c r="W3648" s="66"/>
      <c r="Y3648" s="66"/>
      <c r="Z3648" s="66"/>
      <c r="AA3648" s="65" t="s">
        <v>14382</v>
      </c>
      <c r="AQ3648" s="64">
        <v>83</v>
      </c>
      <c r="AY3648" s="67" t="s">
        <v>18046</v>
      </c>
    </row>
    <row r="3649" spans="1:51">
      <c r="A3649" s="9" t="str">
        <f t="shared" si="177"/>
        <v>2026-01</v>
      </c>
      <c r="B3649" s="9" t="str">
        <f>_xlfn.XLOOKUP(I3649,过机服务商重量差!A:A,过机服务商重量差!G:G)</f>
        <v>玉麒麟</v>
      </c>
      <c r="C3649" s="9" t="str">
        <f>IF(N3649="FBA","主营产品",IF(N3649="专线","专线",LOOKUP(1,0/((G3649&gt;=提成标准!D:D)*(G3649&lt;提成标准!E:E)),提成标准!C:C)))</f>
        <v>快递小货</v>
      </c>
      <c r="D3649" s="9">
        <f t="shared" si="178"/>
        <v>1</v>
      </c>
      <c r="E3649" s="9">
        <f>_xlfn.XLOOKUP(C3649,提成标准!C:C,提成标准!H:H,"")</f>
        <v>2</v>
      </c>
      <c r="F3649" s="9">
        <f t="shared" si="179"/>
        <v>2</v>
      </c>
      <c r="G3649" s="9">
        <f>_xlfn.XLOOKUP(I3649,过机服务商重量差!A:A,过机服务商重量差!L:L)</f>
        <v>20.5</v>
      </c>
      <c r="H3649" s="9" t="str">
        <f ca="1">IFERROR(LOOKUP(1,0/((B3649=名单!B:B)*(VALUE(AY3649)&gt;=名单!E:E)*(VALUE(AY3649)&lt;=名单!G:G)*(AA3649="正常走货")),名单!H:H),"否")</f>
        <v>否</v>
      </c>
      <c r="I3649" s="64" t="s">
        <v>10947</v>
      </c>
      <c r="J3649" s="64" t="s">
        <v>10949</v>
      </c>
      <c r="L3649" s="65" t="s">
        <v>17</v>
      </c>
      <c r="N3649" s="64" t="s">
        <v>18</v>
      </c>
      <c r="O3649" s="66"/>
      <c r="P3649" s="66"/>
      <c r="T3649" s="66"/>
      <c r="U3649" s="65" t="s">
        <v>203</v>
      </c>
      <c r="V3649" s="65" t="s">
        <v>14381</v>
      </c>
      <c r="W3649" s="66"/>
      <c r="Y3649" s="66"/>
      <c r="Z3649" s="66"/>
      <c r="AA3649" s="65" t="s">
        <v>14382</v>
      </c>
      <c r="AQ3649" s="64">
        <v>-104</v>
      </c>
      <c r="AY3649" s="67" t="s">
        <v>18047</v>
      </c>
    </row>
    <row r="3650" spans="1:51">
      <c r="A3650" s="9" t="str">
        <f t="shared" si="177"/>
        <v>2026-01</v>
      </c>
      <c r="B3650" s="9" t="str">
        <f>_xlfn.XLOOKUP(I3650,过机服务商重量差!A:A,过机服务商重量差!G:G)</f>
        <v>玉麒麟</v>
      </c>
      <c r="C3650" s="9" t="str">
        <f>IF(N3650="FBA","主营产品",IF(N3650="专线","专线",LOOKUP(1,0/((G3650&gt;=提成标准!D:D)*(G3650&lt;提成标准!E:E)),提成标准!C:C)))</f>
        <v>快递大货</v>
      </c>
      <c r="D3650" s="9">
        <f t="shared" si="178"/>
        <v>72</v>
      </c>
      <c r="E3650" s="9">
        <f>_xlfn.XLOOKUP(C3650,提成标准!C:C,提成标准!H:H,"")</f>
        <v>0.1</v>
      </c>
      <c r="F3650" s="9">
        <f t="shared" si="179"/>
        <v>7.2</v>
      </c>
      <c r="G3650" s="9">
        <f>_xlfn.XLOOKUP(I3650,过机服务商重量差!A:A,过机服务商重量差!L:L)</f>
        <v>72</v>
      </c>
      <c r="H3650" s="9" t="str">
        <f ca="1">IFERROR(LOOKUP(1,0/((B3650=名单!B:B)*(VALUE(AY3650)&gt;=名单!E:E)*(VALUE(AY3650)&lt;=名单!G:G)*(AA3650="正常走货")),名单!H:H),"否")</f>
        <v>否</v>
      </c>
      <c r="I3650" s="64" t="s">
        <v>10950</v>
      </c>
      <c r="J3650" s="64" t="s">
        <v>10952</v>
      </c>
      <c r="L3650" s="65" t="s">
        <v>17</v>
      </c>
      <c r="N3650" s="64" t="s">
        <v>18</v>
      </c>
      <c r="O3650" s="66"/>
      <c r="P3650" s="66"/>
      <c r="T3650" s="66"/>
      <c r="U3650" s="65" t="s">
        <v>558</v>
      </c>
      <c r="V3650" s="65" t="s">
        <v>14413</v>
      </c>
      <c r="W3650" s="66"/>
      <c r="Y3650" s="66"/>
      <c r="Z3650" s="66"/>
      <c r="AA3650" s="65" t="s">
        <v>14382</v>
      </c>
      <c r="AQ3650" s="64">
        <v>483.2</v>
      </c>
      <c r="AY3650" s="67" t="s">
        <v>18048</v>
      </c>
    </row>
    <row r="3651" spans="1:51">
      <c r="A3651" s="9" t="str">
        <f t="shared" si="177"/>
        <v>2026-01</v>
      </c>
      <c r="B3651" s="9" t="str">
        <f>_xlfn.XLOOKUP(I3651,过机服务商重量差!A:A,过机服务商重量差!G:G)</f>
        <v>玉麒麟</v>
      </c>
      <c r="C3651" s="9" t="str">
        <f>IF(N3651="FBA","主营产品",IF(N3651="专线","专线",LOOKUP(1,0/((G3651&gt;=提成标准!D:D)*(G3651&lt;提成标准!E:E)),提成标准!C:C)))</f>
        <v>快递大货</v>
      </c>
      <c r="D3651" s="9">
        <f t="shared" si="178"/>
        <v>198</v>
      </c>
      <c r="E3651" s="9">
        <f>_xlfn.XLOOKUP(C3651,提成标准!C:C,提成标准!H:H,"")</f>
        <v>0.1</v>
      </c>
      <c r="F3651" s="9">
        <f t="shared" si="179"/>
        <v>19.8</v>
      </c>
      <c r="G3651" s="9">
        <f>_xlfn.XLOOKUP(I3651,过机服务商重量差!A:A,过机服务商重量差!L:L)</f>
        <v>198</v>
      </c>
      <c r="H3651" s="9" t="str">
        <f ca="1">IFERROR(LOOKUP(1,0/((B3651=名单!B:B)*(VALUE(AY3651)&gt;=名单!E:E)*(VALUE(AY3651)&lt;=名单!G:G)*(AA3651="正常走货")),名单!H:H),"否")</f>
        <v>否</v>
      </c>
      <c r="I3651" s="64" t="s">
        <v>10953</v>
      </c>
      <c r="J3651" s="64" t="s">
        <v>10955</v>
      </c>
      <c r="L3651" s="65" t="s">
        <v>17</v>
      </c>
      <c r="N3651" s="64" t="s">
        <v>18</v>
      </c>
      <c r="O3651" s="66"/>
      <c r="P3651" s="66"/>
      <c r="T3651" s="66"/>
      <c r="U3651" s="65" t="s">
        <v>292</v>
      </c>
      <c r="V3651" s="65" t="s">
        <v>14413</v>
      </c>
      <c r="W3651" s="66"/>
      <c r="Y3651" s="66"/>
      <c r="Z3651" s="66"/>
      <c r="AA3651" s="65" t="s">
        <v>14382</v>
      </c>
      <c r="AQ3651" s="64">
        <v>1316</v>
      </c>
      <c r="AY3651" s="67" t="s">
        <v>18049</v>
      </c>
    </row>
    <row r="3652" spans="1:51">
      <c r="A3652" s="9" t="str">
        <f t="shared" si="177"/>
        <v>2026-01</v>
      </c>
      <c r="B3652" s="9" t="str">
        <f>_xlfn.XLOOKUP(I3652,过机服务商重量差!A:A,过机服务商重量差!G:G)</f>
        <v>玉麒麟</v>
      </c>
      <c r="C3652" s="9" t="str">
        <f>IF(N3652="FBA","主营产品",IF(N3652="专线","专线",LOOKUP(1,0/((G3652&gt;=提成标准!D:D)*(G3652&lt;提成标准!E:E)),提成标准!C:C)))</f>
        <v>快递大货</v>
      </c>
      <c r="D3652" s="9">
        <f t="shared" si="178"/>
        <v>32</v>
      </c>
      <c r="E3652" s="9">
        <f>_xlfn.XLOOKUP(C3652,提成标准!C:C,提成标准!H:H,"")</f>
        <v>0.1</v>
      </c>
      <c r="F3652" s="9">
        <f t="shared" si="179"/>
        <v>3.2</v>
      </c>
      <c r="G3652" s="9">
        <f>_xlfn.XLOOKUP(I3652,过机服务商重量差!A:A,过机服务商重量差!L:L)</f>
        <v>32</v>
      </c>
      <c r="H3652" s="9" t="str">
        <f ca="1">IFERROR(LOOKUP(1,0/((B3652=名单!B:B)*(VALUE(AY3652)&gt;=名单!E:E)*(VALUE(AY3652)&lt;=名单!G:G)*(AA3652="正常走货")),名单!H:H),"否")</f>
        <v>否</v>
      </c>
      <c r="I3652" s="64" t="s">
        <v>10956</v>
      </c>
      <c r="J3652" s="64" t="s">
        <v>10958</v>
      </c>
      <c r="L3652" s="65" t="s">
        <v>17</v>
      </c>
      <c r="N3652" s="64" t="s">
        <v>18</v>
      </c>
      <c r="O3652" s="66"/>
      <c r="P3652" s="66"/>
      <c r="T3652" s="66"/>
      <c r="U3652" s="65" t="s">
        <v>7799</v>
      </c>
      <c r="V3652" s="65" t="s">
        <v>14385</v>
      </c>
      <c r="W3652" s="66"/>
      <c r="Y3652" s="66"/>
      <c r="Z3652" s="66"/>
      <c r="AA3652" s="65" t="s">
        <v>14382</v>
      </c>
      <c r="AQ3652" s="64">
        <v>177</v>
      </c>
      <c r="AY3652" s="67" t="s">
        <v>18050</v>
      </c>
    </row>
    <row r="3653" spans="1:51">
      <c r="A3653" s="9" t="str">
        <f t="shared" si="177"/>
        <v>2026-01</v>
      </c>
      <c r="B3653" s="9" t="str">
        <f>_xlfn.XLOOKUP(I3653,过机服务商重量差!A:A,过机服务商重量差!G:G)</f>
        <v>帅时莹</v>
      </c>
      <c r="C3653" s="9" t="str">
        <f>IF(N3653="FBA","主营产品",IF(N3653="专线","专线",LOOKUP(1,0/((G3653&gt;=提成标准!D:D)*(G3653&lt;提成标准!E:E)),提成标准!C:C)))</f>
        <v>快递小货</v>
      </c>
      <c r="D3653" s="9">
        <f t="shared" si="178"/>
        <v>1</v>
      </c>
      <c r="E3653" s="9">
        <f>_xlfn.XLOOKUP(C3653,提成标准!C:C,提成标准!H:H,"")</f>
        <v>2</v>
      </c>
      <c r="F3653" s="9">
        <f t="shared" si="179"/>
        <v>2</v>
      </c>
      <c r="G3653" s="9">
        <f>_xlfn.XLOOKUP(I3653,过机服务商重量差!A:A,过机服务商重量差!L:L)</f>
        <v>13.5</v>
      </c>
      <c r="H3653" s="9" t="str">
        <f ca="1">IFERROR(LOOKUP(1,0/((B3653=名单!B:B)*(VALUE(AY3653)&gt;=名单!E:E)*(VALUE(AY3653)&lt;=名单!G:G)*(AA3653="正常走货")),名单!H:H),"否")</f>
        <v>否</v>
      </c>
      <c r="I3653" s="64" t="s">
        <v>10959</v>
      </c>
      <c r="J3653" s="64" t="s">
        <v>10961</v>
      </c>
      <c r="L3653" s="65" t="s">
        <v>140</v>
      </c>
      <c r="N3653" s="64" t="s">
        <v>18</v>
      </c>
      <c r="O3653" s="66"/>
      <c r="P3653" s="66"/>
      <c r="T3653" s="66"/>
      <c r="U3653" s="65" t="s">
        <v>562</v>
      </c>
      <c r="V3653" s="65" t="s">
        <v>14413</v>
      </c>
      <c r="W3653" s="66"/>
      <c r="Y3653" s="66"/>
      <c r="Z3653" s="66"/>
      <c r="AA3653" s="65" t="s">
        <v>14382</v>
      </c>
      <c r="AQ3653" s="64">
        <v>65.22</v>
      </c>
      <c r="AY3653" s="67" t="s">
        <v>18051</v>
      </c>
    </row>
    <row r="3654" spans="1:51">
      <c r="A3654" s="9" t="str">
        <f t="shared" si="177"/>
        <v>2026-01</v>
      </c>
      <c r="B3654" s="9" t="str">
        <f>_xlfn.XLOOKUP(I3654,过机服务商重量差!A:A,过机服务商重量差!G:G)</f>
        <v>玉麒麟</v>
      </c>
      <c r="C3654" s="9" t="str">
        <f>IF(N3654="FBA","主营产品",IF(N3654="专线","专线",LOOKUP(1,0/((G3654&gt;=提成标准!D:D)*(G3654&lt;提成标准!E:E)),提成标准!C:C)))</f>
        <v>快递大货</v>
      </c>
      <c r="D3654" s="9">
        <f t="shared" si="178"/>
        <v>38</v>
      </c>
      <c r="E3654" s="9">
        <f>_xlfn.XLOOKUP(C3654,提成标准!C:C,提成标准!H:H,"")</f>
        <v>0.1</v>
      </c>
      <c r="F3654" s="9">
        <f t="shared" si="179"/>
        <v>3.8</v>
      </c>
      <c r="G3654" s="9">
        <f>_xlfn.XLOOKUP(I3654,过机服务商重量差!A:A,过机服务商重量差!L:L)</f>
        <v>38</v>
      </c>
      <c r="H3654" s="9" t="str">
        <f ca="1">IFERROR(LOOKUP(1,0/((B3654=名单!B:B)*(VALUE(AY3654)&gt;=名单!E:E)*(VALUE(AY3654)&lt;=名单!G:G)*(AA3654="正常走货")),名单!H:H),"否")</f>
        <v>否</v>
      </c>
      <c r="I3654" s="64" t="s">
        <v>10962</v>
      </c>
      <c r="J3654" s="64" t="s">
        <v>10964</v>
      </c>
      <c r="L3654" s="65" t="s">
        <v>256</v>
      </c>
      <c r="N3654" s="64" t="s">
        <v>18</v>
      </c>
      <c r="O3654" s="66"/>
      <c r="P3654" s="66"/>
      <c r="T3654" s="66"/>
      <c r="U3654" s="65" t="s">
        <v>191</v>
      </c>
      <c r="V3654" s="65" t="s">
        <v>14413</v>
      </c>
      <c r="W3654" s="66"/>
      <c r="Y3654" s="66"/>
      <c r="Z3654" s="66"/>
      <c r="AA3654" s="65" t="s">
        <v>14382</v>
      </c>
      <c r="AQ3654" s="64">
        <v>324</v>
      </c>
      <c r="AY3654" s="67" t="s">
        <v>18052</v>
      </c>
    </row>
    <row r="3655" spans="1:51">
      <c r="A3655" s="9" t="str">
        <f t="shared" si="177"/>
        <v>2026-01</v>
      </c>
      <c r="B3655" s="9" t="str">
        <f>_xlfn.XLOOKUP(I3655,过机服务商重量差!A:A,过机服务商重量差!G:G)</f>
        <v>风清扬</v>
      </c>
      <c r="C3655" s="9" t="str">
        <f>IF(N3655="FBA","主营产品",IF(N3655="专线","专线",LOOKUP(1,0/((G3655&gt;=提成标准!D:D)*(G3655&lt;提成标准!E:E)),提成标准!C:C)))</f>
        <v>快递大货</v>
      </c>
      <c r="D3655" s="9">
        <f t="shared" si="178"/>
        <v>395</v>
      </c>
      <c r="E3655" s="9">
        <f>_xlfn.XLOOKUP(C3655,提成标准!C:C,提成标准!H:H,"")</f>
        <v>0.1</v>
      </c>
      <c r="F3655" s="9">
        <f t="shared" si="179"/>
        <v>39.5</v>
      </c>
      <c r="G3655" s="9">
        <f>_xlfn.XLOOKUP(I3655,过机服务商重量差!A:A,过机服务商重量差!L:L)</f>
        <v>395</v>
      </c>
      <c r="H3655" s="9" t="str">
        <f ca="1">IFERROR(LOOKUP(1,0/((B3655=名单!B:B)*(VALUE(AY3655)&gt;=名单!E:E)*(VALUE(AY3655)&lt;=名单!G:G)*(AA3655="正常走货")),名单!H:H),"否")</f>
        <v>否</v>
      </c>
      <c r="I3655" s="64" t="s">
        <v>10965</v>
      </c>
      <c r="J3655" s="64" t="s">
        <v>10967</v>
      </c>
      <c r="L3655" s="65" t="s">
        <v>231</v>
      </c>
      <c r="N3655" s="64" t="s">
        <v>18</v>
      </c>
      <c r="O3655" s="66"/>
      <c r="P3655" s="66"/>
      <c r="T3655" s="66"/>
      <c r="U3655" s="65" t="s">
        <v>604</v>
      </c>
      <c r="V3655" s="65" t="s">
        <v>14410</v>
      </c>
      <c r="W3655" s="66"/>
      <c r="Y3655" s="66"/>
      <c r="Z3655" s="66"/>
      <c r="AA3655" s="65" t="s">
        <v>14382</v>
      </c>
      <c r="AQ3655" s="64">
        <v>158</v>
      </c>
      <c r="AY3655" s="67" t="s">
        <v>18053</v>
      </c>
    </row>
    <row r="3656" spans="1:51">
      <c r="A3656" s="9" t="str">
        <f t="shared" si="177"/>
        <v>2026-01</v>
      </c>
      <c r="B3656" s="9" t="str">
        <f>_xlfn.XLOOKUP(I3656,过机服务商重量差!A:A,过机服务商重量差!G:G)</f>
        <v>玉麒麟</v>
      </c>
      <c r="C3656" s="9" t="str">
        <f>IF(N3656="FBA","主营产品",IF(N3656="专线","专线",LOOKUP(1,0/((G3656&gt;=提成标准!D:D)*(G3656&lt;提成标准!E:E)),提成标准!C:C)))</f>
        <v>快递小货</v>
      </c>
      <c r="D3656" s="9">
        <f t="shared" si="178"/>
        <v>1</v>
      </c>
      <c r="E3656" s="9">
        <f>_xlfn.XLOOKUP(C3656,提成标准!C:C,提成标准!H:H,"")</f>
        <v>2</v>
      </c>
      <c r="F3656" s="9">
        <f t="shared" si="179"/>
        <v>2</v>
      </c>
      <c r="G3656" s="9">
        <f>_xlfn.XLOOKUP(I3656,过机服务商重量差!A:A,过机服务商重量差!L:L)</f>
        <v>8</v>
      </c>
      <c r="H3656" s="9" t="str">
        <f ca="1">IFERROR(LOOKUP(1,0/((B3656=名单!B:B)*(VALUE(AY3656)&gt;=名单!E:E)*(VALUE(AY3656)&lt;=名单!G:G)*(AA3656="正常走货")),名单!H:H),"否")</f>
        <v>否</v>
      </c>
      <c r="I3656" s="64" t="s">
        <v>10968</v>
      </c>
      <c r="J3656" s="64" t="s">
        <v>10970</v>
      </c>
      <c r="L3656" s="65" t="s">
        <v>17</v>
      </c>
      <c r="N3656" s="64" t="s">
        <v>18</v>
      </c>
      <c r="O3656" s="66"/>
      <c r="P3656" s="66"/>
      <c r="T3656" s="66"/>
      <c r="U3656" s="65" t="s">
        <v>328</v>
      </c>
      <c r="V3656" s="65" t="s">
        <v>14385</v>
      </c>
      <c r="W3656" s="66"/>
      <c r="Y3656" s="66"/>
      <c r="Z3656" s="66"/>
      <c r="AA3656" s="65" t="s">
        <v>14382</v>
      </c>
      <c r="AQ3656" s="64">
        <v>68.4</v>
      </c>
      <c r="AY3656" s="67" t="s">
        <v>18054</v>
      </c>
    </row>
    <row r="3657" spans="1:51">
      <c r="A3657" s="9" t="str">
        <f t="shared" si="177"/>
        <v>2026-01</v>
      </c>
      <c r="B3657" s="9" t="str">
        <f>_xlfn.XLOOKUP(I3657,过机服务商重量差!A:A,过机服务商重量差!G:G)</f>
        <v>小旋风</v>
      </c>
      <c r="C3657" s="9" t="str">
        <f>IF(N3657="FBA","主营产品",IF(N3657="专线","专线",LOOKUP(1,0/((G3657&gt;=提成标准!D:D)*(G3657&lt;提成标准!E:E)),提成标准!C:C)))</f>
        <v>快递大货</v>
      </c>
      <c r="D3657" s="9">
        <f t="shared" si="178"/>
        <v>64</v>
      </c>
      <c r="E3657" s="9">
        <f>_xlfn.XLOOKUP(C3657,提成标准!C:C,提成标准!H:H,"")</f>
        <v>0.1</v>
      </c>
      <c r="F3657" s="9">
        <f t="shared" si="179"/>
        <v>6.4</v>
      </c>
      <c r="G3657" s="9">
        <f>_xlfn.XLOOKUP(I3657,过机服务商重量差!A:A,过机服务商重量差!L:L)</f>
        <v>64</v>
      </c>
      <c r="H3657" s="9" t="str">
        <f ca="1">IFERROR(LOOKUP(1,0/((B3657=名单!B:B)*(VALUE(AY3657)&gt;=名单!E:E)*(VALUE(AY3657)&lt;=名单!G:G)*(AA3657="正常走货")),名单!H:H),"否")</f>
        <v>否</v>
      </c>
      <c r="I3657" s="64" t="s">
        <v>10971</v>
      </c>
      <c r="J3657" s="64" t="s">
        <v>10973</v>
      </c>
      <c r="L3657" s="65" t="s">
        <v>449</v>
      </c>
      <c r="N3657" s="64" t="s">
        <v>18</v>
      </c>
      <c r="O3657" s="66"/>
      <c r="P3657" s="66"/>
      <c r="T3657" s="66"/>
      <c r="U3657" s="65" t="s">
        <v>1262</v>
      </c>
      <c r="V3657" s="65" t="s">
        <v>14385</v>
      </c>
      <c r="W3657" s="66"/>
      <c r="Y3657" s="66"/>
      <c r="Z3657" s="66"/>
      <c r="AA3657" s="65" t="s">
        <v>14437</v>
      </c>
      <c r="AQ3657" s="64">
        <v>0</v>
      </c>
      <c r="AY3657" s="67" t="s">
        <v>18055</v>
      </c>
    </row>
    <row r="3658" spans="1:51">
      <c r="A3658" s="9" t="str">
        <f t="shared" si="177"/>
        <v>2026-01</v>
      </c>
      <c r="B3658" s="9" t="str">
        <f>_xlfn.XLOOKUP(I3658,过机服务商重量差!A:A,过机服务商重量差!G:G)</f>
        <v>玉麒麟</v>
      </c>
      <c r="C3658" s="9" t="str">
        <f>IF(N3658="FBA","主营产品",IF(N3658="专线","专线",LOOKUP(1,0/((G3658&gt;=提成标准!D:D)*(G3658&lt;提成标准!E:E)),提成标准!C:C)))</f>
        <v>快递小货</v>
      </c>
      <c r="D3658" s="9">
        <f t="shared" si="178"/>
        <v>1</v>
      </c>
      <c r="E3658" s="9">
        <f>_xlfn.XLOOKUP(C3658,提成标准!C:C,提成标准!H:H,"")</f>
        <v>2</v>
      </c>
      <c r="F3658" s="9">
        <f t="shared" si="179"/>
        <v>2</v>
      </c>
      <c r="G3658" s="9">
        <f>_xlfn.XLOOKUP(I3658,过机服务商重量差!A:A,过机服务商重量差!L:L)</f>
        <v>5.5</v>
      </c>
      <c r="H3658" s="9" t="str">
        <f ca="1">IFERROR(LOOKUP(1,0/((B3658=名单!B:B)*(VALUE(AY3658)&gt;=名单!E:E)*(VALUE(AY3658)&lt;=名单!G:G)*(AA3658="正常走货")),名单!H:H),"否")</f>
        <v>否</v>
      </c>
      <c r="I3658" s="64" t="s">
        <v>10974</v>
      </c>
      <c r="J3658" s="64" t="s">
        <v>10976</v>
      </c>
      <c r="L3658" s="65" t="s">
        <v>24</v>
      </c>
      <c r="N3658" s="64" t="s">
        <v>18</v>
      </c>
      <c r="O3658" s="66"/>
      <c r="P3658" s="66"/>
      <c r="T3658" s="66"/>
      <c r="U3658" s="65" t="s">
        <v>211</v>
      </c>
      <c r="V3658" s="65" t="s">
        <v>14410</v>
      </c>
      <c r="W3658" s="66"/>
      <c r="Y3658" s="66"/>
      <c r="Z3658" s="66"/>
      <c r="AA3658" s="65" t="s">
        <v>14382</v>
      </c>
      <c r="AQ3658" s="64">
        <v>88.8</v>
      </c>
      <c r="AY3658" s="67" t="s">
        <v>18056</v>
      </c>
    </row>
    <row r="3659" spans="1:51">
      <c r="A3659" s="9" t="str">
        <f t="shared" si="177"/>
        <v>2026-01</v>
      </c>
      <c r="B3659" s="9" t="str">
        <f>_xlfn.XLOOKUP(I3659,过机服务商重量差!A:A,过机服务商重量差!G:G)</f>
        <v>风清扬</v>
      </c>
      <c r="C3659" s="9" t="str">
        <f>IF(N3659="FBA","主营产品",IF(N3659="专线","专线",LOOKUP(1,0/((G3659&gt;=提成标准!D:D)*(G3659&lt;提成标准!E:E)),提成标准!C:C)))</f>
        <v>快递大货</v>
      </c>
      <c r="D3659" s="9">
        <f t="shared" si="178"/>
        <v>24</v>
      </c>
      <c r="E3659" s="9">
        <f>_xlfn.XLOOKUP(C3659,提成标准!C:C,提成标准!H:H,"")</f>
        <v>0.1</v>
      </c>
      <c r="F3659" s="9">
        <f t="shared" si="179"/>
        <v>2.4</v>
      </c>
      <c r="G3659" s="9">
        <f>_xlfn.XLOOKUP(I3659,过机服务商重量差!A:A,过机服务商重量差!L:L)</f>
        <v>24</v>
      </c>
      <c r="H3659" s="9" t="str">
        <f ca="1">IFERROR(LOOKUP(1,0/((B3659=名单!B:B)*(VALUE(AY3659)&gt;=名单!E:E)*(VALUE(AY3659)&lt;=名单!G:G)*(AA3659="正常走货")),名单!H:H),"否")</f>
        <v>否</v>
      </c>
      <c r="I3659" s="64" t="s">
        <v>10977</v>
      </c>
      <c r="J3659" s="64" t="s">
        <v>10979</v>
      </c>
      <c r="L3659" s="65" t="s">
        <v>317</v>
      </c>
      <c r="N3659" s="64" t="s">
        <v>18</v>
      </c>
      <c r="O3659" s="66"/>
      <c r="P3659" s="66"/>
      <c r="T3659" s="66"/>
      <c r="U3659" s="65" t="s">
        <v>604</v>
      </c>
      <c r="V3659" s="65" t="s">
        <v>14410</v>
      </c>
      <c r="W3659" s="66"/>
      <c r="Y3659" s="66"/>
      <c r="Z3659" s="66"/>
      <c r="AA3659" s="65" t="s">
        <v>14382</v>
      </c>
      <c r="AQ3659" s="64">
        <v>100</v>
      </c>
      <c r="AY3659" s="67" t="s">
        <v>18057</v>
      </c>
    </row>
    <row r="3660" spans="1:51">
      <c r="A3660" s="9" t="str">
        <f t="shared" si="177"/>
        <v>2026-01</v>
      </c>
      <c r="B3660" s="18" t="str">
        <f>_xlfn.XLOOKUP(I3660,过机服务商重量差!A:A,过机服务商重量差!G:G)</f>
        <v>风清扬</v>
      </c>
      <c r="C3660" s="9" t="str">
        <f>IF(N3660="FBA","主营产品",IF(N3660="专线","专线",LOOKUP(1,0/((G3660&gt;=提成标准!D:D)*(G3660&lt;提成标准!E:E)),提成标准!C:C)))</f>
        <v>快递大货</v>
      </c>
      <c r="D3660" s="9">
        <f t="shared" si="178"/>
        <v>136</v>
      </c>
      <c r="E3660" s="9">
        <f>_xlfn.XLOOKUP(C3660,提成标准!C:C,提成标准!H:H,"")</f>
        <v>0.1</v>
      </c>
      <c r="F3660" s="9">
        <f t="shared" si="179"/>
        <v>13.6</v>
      </c>
      <c r="G3660" s="9">
        <f>_xlfn.XLOOKUP(I3660,过机服务商重量差!A:A,过机服务商重量差!L:L)</f>
        <v>136</v>
      </c>
      <c r="H3660" s="9" t="str">
        <f ca="1">IFERROR(LOOKUP(1,0/((B3660=名单!B:B)*(VALUE(AY3660)&gt;=名单!E:E)*(VALUE(AY3660)&lt;=名单!G:G)*(AA3660="正常走货")),名单!H:H),"否")</f>
        <v>否</v>
      </c>
      <c r="I3660" s="64" t="s">
        <v>10980</v>
      </c>
      <c r="J3660" s="64" t="s">
        <v>50</v>
      </c>
      <c r="L3660" s="65" t="s">
        <v>51</v>
      </c>
      <c r="N3660" s="64" t="s">
        <v>18</v>
      </c>
      <c r="O3660" s="66"/>
      <c r="P3660" s="66"/>
      <c r="T3660" s="66"/>
      <c r="U3660" s="65" t="s">
        <v>6088</v>
      </c>
      <c r="V3660" s="65" t="s">
        <v>16396</v>
      </c>
      <c r="W3660" s="66"/>
      <c r="Y3660" s="66"/>
      <c r="Z3660" s="66"/>
      <c r="AA3660" s="65" t="s">
        <v>14382</v>
      </c>
      <c r="AQ3660" s="64">
        <v>272</v>
      </c>
      <c r="AY3660" s="67" t="s">
        <v>18058</v>
      </c>
    </row>
    <row r="3661" spans="1:51">
      <c r="A3661" s="9" t="str">
        <f t="shared" si="177"/>
        <v>2026-01</v>
      </c>
      <c r="B3661" s="18" t="str">
        <f>_xlfn.XLOOKUP(I3661,过机服务商重量差!A:A,过机服务商重量差!G:G)</f>
        <v>无崖子</v>
      </c>
      <c r="C3661" s="9" t="str">
        <f>IF(N3661="FBA","主营产品",IF(N3661="专线","专线",LOOKUP(1,0/((G3661&gt;=提成标准!D:D)*(G3661&lt;提成标准!E:E)),提成标准!C:C)))</f>
        <v>快递小货</v>
      </c>
      <c r="D3661" s="9">
        <f t="shared" si="178"/>
        <v>1</v>
      </c>
      <c r="E3661" s="9">
        <f>_xlfn.XLOOKUP(C3661,提成标准!C:C,提成标准!H:H,"")</f>
        <v>2</v>
      </c>
      <c r="F3661" s="9">
        <f t="shared" si="179"/>
        <v>2</v>
      </c>
      <c r="G3661" s="9">
        <f>_xlfn.XLOOKUP(I3661,过机服务商重量差!A:A,过机服务商重量差!L:L)</f>
        <v>4</v>
      </c>
      <c r="H3661" s="9" t="str">
        <f ca="1">IFERROR(LOOKUP(1,0/((B3661=名单!B:B)*(VALUE(AY3661)&gt;=名单!E:E)*(VALUE(AY3661)&lt;=名单!G:G)*(AA3661="正常走货")),名单!H:H),"否")</f>
        <v>是</v>
      </c>
      <c r="I3661" s="64" t="s">
        <v>10982</v>
      </c>
      <c r="J3661" s="64" t="s">
        <v>10984</v>
      </c>
      <c r="L3661" s="65" t="s">
        <v>2864</v>
      </c>
      <c r="N3661" s="64" t="s">
        <v>18</v>
      </c>
      <c r="O3661" s="66"/>
      <c r="P3661" s="66"/>
      <c r="T3661" s="66"/>
      <c r="U3661" s="65" t="s">
        <v>2305</v>
      </c>
      <c r="V3661" s="65" t="s">
        <v>14413</v>
      </c>
      <c r="W3661" s="66"/>
      <c r="Y3661" s="66"/>
      <c r="Z3661" s="66"/>
      <c r="AA3661" s="65" t="s">
        <v>14382</v>
      </c>
      <c r="AQ3661" s="64">
        <v>135.9</v>
      </c>
      <c r="AY3661" s="67" t="s">
        <v>18059</v>
      </c>
    </row>
    <row r="3662" spans="1:51">
      <c r="A3662" s="9" t="str">
        <f t="shared" si="177"/>
        <v>2026-01</v>
      </c>
      <c r="B3662" s="9" t="str">
        <f>_xlfn.XLOOKUP(I3662,过机服务商重量差!A:A,过机服务商重量差!G:G)</f>
        <v>帅时莹</v>
      </c>
      <c r="C3662" s="9" t="str">
        <f>IF(N3662="FBA","主营产品",IF(N3662="专线","专线",LOOKUP(1,0/((G3662&gt;=提成标准!D:D)*(G3662&lt;提成标准!E:E)),提成标准!C:C)))</f>
        <v>快递小货</v>
      </c>
      <c r="D3662" s="9">
        <f t="shared" si="178"/>
        <v>1</v>
      </c>
      <c r="E3662" s="9">
        <f>_xlfn.XLOOKUP(C3662,提成标准!C:C,提成标准!H:H,"")</f>
        <v>2</v>
      </c>
      <c r="F3662" s="9">
        <f t="shared" si="179"/>
        <v>2</v>
      </c>
      <c r="G3662" s="9">
        <f>_xlfn.XLOOKUP(I3662,过机服务商重量差!A:A,过机服务商重量差!L:L)</f>
        <v>1</v>
      </c>
      <c r="H3662" s="9" t="str">
        <f ca="1">IFERROR(LOOKUP(1,0/((B3662=名单!B:B)*(VALUE(AY3662)&gt;=名单!E:E)*(VALUE(AY3662)&lt;=名单!G:G)*(AA3662="正常走货")),名单!H:H),"否")</f>
        <v>否</v>
      </c>
      <c r="I3662" s="64" t="s">
        <v>10985</v>
      </c>
      <c r="J3662" s="64" t="s">
        <v>10987</v>
      </c>
      <c r="L3662" s="65" t="s">
        <v>586</v>
      </c>
      <c r="N3662" s="65" t="s">
        <v>18</v>
      </c>
      <c r="O3662" s="66"/>
      <c r="P3662" s="66"/>
      <c r="T3662" s="66"/>
      <c r="U3662" s="65" t="s">
        <v>562</v>
      </c>
      <c r="V3662" s="65" t="s">
        <v>14413</v>
      </c>
      <c r="W3662" s="66"/>
      <c r="Y3662" s="66"/>
      <c r="Z3662" s="66"/>
      <c r="AA3662" s="65" t="s">
        <v>14382</v>
      </c>
      <c r="AQ3662" s="64">
        <v>17.86</v>
      </c>
      <c r="AY3662" s="67" t="s">
        <v>18060</v>
      </c>
    </row>
    <row r="3663" spans="1:51">
      <c r="A3663" s="9" t="str">
        <f t="shared" si="177"/>
        <v>2026-01</v>
      </c>
      <c r="B3663" s="18" t="str">
        <f>_xlfn.XLOOKUP(I3663,过机服务商重量差!A:A,过机服务商重量差!G:G)</f>
        <v>帅时莹</v>
      </c>
      <c r="C3663" s="9" t="str">
        <f>IF(N3663="FBA","主营产品",IF(N3663="专线","专线",LOOKUP(1,0/((G3663&gt;=提成标准!D:D)*(G3663&lt;提成标准!E:E)),提成标准!C:C)))</f>
        <v>快递大货</v>
      </c>
      <c r="D3663" s="9">
        <f t="shared" si="178"/>
        <v>42</v>
      </c>
      <c r="E3663" s="9">
        <f>_xlfn.XLOOKUP(C3663,提成标准!C:C,提成标准!H:H,"")</f>
        <v>0.1</v>
      </c>
      <c r="F3663" s="9">
        <f t="shared" si="179"/>
        <v>4.2</v>
      </c>
      <c r="G3663" s="9">
        <f>_xlfn.XLOOKUP(I3663,过机服务商重量差!A:A,过机服务商重量差!L:L)</f>
        <v>42</v>
      </c>
      <c r="H3663" s="9" t="str">
        <f ca="1">IFERROR(LOOKUP(1,0/((B3663=名单!B:B)*(VALUE(AY3663)&gt;=名单!E:E)*(VALUE(AY3663)&lt;=名单!G:G)*(AA3663="正常走货")),名单!H:H),"否")</f>
        <v>否</v>
      </c>
      <c r="I3663" s="64" t="s">
        <v>10988</v>
      </c>
      <c r="J3663" s="64" t="s">
        <v>10990</v>
      </c>
      <c r="L3663" s="65" t="s">
        <v>186</v>
      </c>
      <c r="N3663" s="64" t="s">
        <v>18</v>
      </c>
      <c r="O3663" s="66"/>
      <c r="P3663" s="66"/>
      <c r="T3663" s="66"/>
      <c r="U3663" s="65" t="s">
        <v>191</v>
      </c>
      <c r="V3663" s="65" t="s">
        <v>14413</v>
      </c>
      <c r="W3663" s="66"/>
      <c r="Y3663" s="66"/>
      <c r="Z3663" s="66"/>
      <c r="AA3663" s="65" t="s">
        <v>14382</v>
      </c>
      <c r="AQ3663" s="64">
        <v>668.2</v>
      </c>
      <c r="AY3663" s="67" t="s">
        <v>18061</v>
      </c>
    </row>
    <row r="3664" spans="1:51">
      <c r="A3664" s="9" t="str">
        <f t="shared" si="177"/>
        <v>2026-01</v>
      </c>
      <c r="B3664" s="9" t="str">
        <f>_xlfn.XLOOKUP(I3664,过机服务商重量差!A:A,过机服务商重量差!G:G)</f>
        <v>玉麒麟</v>
      </c>
      <c r="C3664" s="9" t="str">
        <f>IF(N3664="FBA","主营产品",IF(N3664="专线","专线",LOOKUP(1,0/((G3664&gt;=提成标准!D:D)*(G3664&lt;提成标准!E:E)),提成标准!C:C)))</f>
        <v>快递小货</v>
      </c>
      <c r="D3664" s="9">
        <f t="shared" si="178"/>
        <v>1</v>
      </c>
      <c r="E3664" s="9">
        <f>_xlfn.XLOOKUP(C3664,提成标准!C:C,提成标准!H:H,"")</f>
        <v>2</v>
      </c>
      <c r="F3664" s="9">
        <f t="shared" si="179"/>
        <v>2</v>
      </c>
      <c r="G3664" s="9">
        <f>_xlfn.XLOOKUP(I3664,过机服务商重量差!A:A,过机服务商重量差!L:L)</f>
        <v>3.5</v>
      </c>
      <c r="H3664" s="9" t="str">
        <f ca="1">IFERROR(LOOKUP(1,0/((B3664=名单!B:B)*(VALUE(AY3664)&gt;=名单!E:E)*(VALUE(AY3664)&lt;=名单!G:G)*(AA3664="正常走货")),名单!H:H),"否")</f>
        <v>否</v>
      </c>
      <c r="I3664" s="64" t="s">
        <v>10991</v>
      </c>
      <c r="J3664" s="64" t="s">
        <v>10993</v>
      </c>
      <c r="L3664" s="65" t="s">
        <v>17</v>
      </c>
      <c r="N3664" s="64" t="s">
        <v>18</v>
      </c>
      <c r="O3664" s="66"/>
      <c r="P3664" s="66"/>
      <c r="T3664" s="66"/>
      <c r="U3664" s="65" t="s">
        <v>1038</v>
      </c>
      <c r="V3664" s="65" t="s">
        <v>14410</v>
      </c>
      <c r="W3664" s="66"/>
      <c r="Y3664" s="66"/>
      <c r="Z3664" s="66"/>
      <c r="AA3664" s="65" t="s">
        <v>14382</v>
      </c>
      <c r="AQ3664" s="64">
        <v>236</v>
      </c>
      <c r="AY3664" s="67" t="s">
        <v>18062</v>
      </c>
    </row>
    <row r="3665" spans="1:51">
      <c r="A3665" s="9" t="str">
        <f t="shared" si="177"/>
        <v>2026-01</v>
      </c>
      <c r="B3665" s="9" t="str">
        <f>_xlfn.XLOOKUP(I3665,过机服务商重量差!A:A,过机服务商重量差!G:G)</f>
        <v>玉麒麟</v>
      </c>
      <c r="C3665" s="9" t="str">
        <f>IF(N3665="FBA","主营产品",IF(N3665="专线","专线",LOOKUP(1,0/((G3665&gt;=提成标准!D:D)*(G3665&lt;提成标准!E:E)),提成标准!C:C)))</f>
        <v>快递大货</v>
      </c>
      <c r="D3665" s="9">
        <f t="shared" si="178"/>
        <v>44</v>
      </c>
      <c r="E3665" s="9">
        <f>_xlfn.XLOOKUP(C3665,提成标准!C:C,提成标准!H:H,"")</f>
        <v>0.1</v>
      </c>
      <c r="F3665" s="9">
        <f t="shared" si="179"/>
        <v>4.4</v>
      </c>
      <c r="G3665" s="9">
        <f>_xlfn.XLOOKUP(I3665,过机服务商重量差!A:A,过机服务商重量差!L:L)</f>
        <v>44</v>
      </c>
      <c r="H3665" s="9" t="str">
        <f ca="1">IFERROR(LOOKUP(1,0/((B3665=名单!B:B)*(VALUE(AY3665)&gt;=名单!E:E)*(VALUE(AY3665)&lt;=名单!G:G)*(AA3665="正常走货")),名单!H:H),"否")</f>
        <v>否</v>
      </c>
      <c r="I3665" s="64" t="s">
        <v>10994</v>
      </c>
      <c r="J3665" s="64" t="s">
        <v>10996</v>
      </c>
      <c r="L3665" s="65" t="s">
        <v>17</v>
      </c>
      <c r="N3665" s="64" t="s">
        <v>18</v>
      </c>
      <c r="O3665" s="66"/>
      <c r="P3665" s="66"/>
      <c r="T3665" s="66"/>
      <c r="U3665" s="65" t="s">
        <v>353</v>
      </c>
      <c r="V3665" s="65" t="s">
        <v>14389</v>
      </c>
      <c r="W3665" s="66"/>
      <c r="Y3665" s="66"/>
      <c r="Z3665" s="66"/>
      <c r="AA3665" s="65" t="s">
        <v>14382</v>
      </c>
      <c r="AQ3665" s="64">
        <v>201.6</v>
      </c>
      <c r="AY3665" s="67" t="s">
        <v>18063</v>
      </c>
    </row>
    <row r="3666" spans="1:51">
      <c r="A3666" s="9" t="str">
        <f t="shared" si="177"/>
        <v>2026-01</v>
      </c>
      <c r="B3666" s="9" t="str">
        <f>_xlfn.XLOOKUP(I3666,过机服务商重量差!A:A,过机服务商重量差!G:G)</f>
        <v>玉麒麟</v>
      </c>
      <c r="C3666" s="9" t="str">
        <f>IF(N3666="FBA","主营产品",IF(N3666="专线","专线",LOOKUP(1,0/((G3666&gt;=提成标准!D:D)*(G3666&lt;提成标准!E:E)),提成标准!C:C)))</f>
        <v>快递大货</v>
      </c>
      <c r="D3666" s="9">
        <f t="shared" si="178"/>
        <v>37</v>
      </c>
      <c r="E3666" s="9">
        <f>_xlfn.XLOOKUP(C3666,提成标准!C:C,提成标准!H:H,"")</f>
        <v>0.1</v>
      </c>
      <c r="F3666" s="9">
        <f t="shared" si="179"/>
        <v>3.7</v>
      </c>
      <c r="G3666" s="9">
        <f>_xlfn.XLOOKUP(I3666,过机服务商重量差!A:A,过机服务商重量差!L:L)</f>
        <v>37</v>
      </c>
      <c r="H3666" s="9" t="str">
        <f ca="1">IFERROR(LOOKUP(1,0/((B3666=名单!B:B)*(VALUE(AY3666)&gt;=名单!E:E)*(VALUE(AY3666)&lt;=名单!G:G)*(AA3666="正常走货")),名单!H:H),"否")</f>
        <v>否</v>
      </c>
      <c r="I3666" s="64" t="s">
        <v>10997</v>
      </c>
      <c r="J3666" s="64" t="s">
        <v>10999</v>
      </c>
      <c r="L3666" s="65" t="s">
        <v>17</v>
      </c>
      <c r="N3666" s="64" t="s">
        <v>18</v>
      </c>
      <c r="O3666" s="66"/>
      <c r="P3666" s="66"/>
      <c r="T3666" s="66"/>
      <c r="U3666" s="65" t="s">
        <v>353</v>
      </c>
      <c r="V3666" s="65" t="s">
        <v>14389</v>
      </c>
      <c r="W3666" s="66"/>
      <c r="Y3666" s="66"/>
      <c r="Z3666" s="66"/>
      <c r="AA3666" s="65" t="s">
        <v>14382</v>
      </c>
      <c r="AQ3666" s="64">
        <v>166.6</v>
      </c>
      <c r="AY3666" s="67" t="s">
        <v>18064</v>
      </c>
    </row>
    <row r="3667" spans="1:51">
      <c r="A3667" s="9" t="str">
        <f t="shared" si="177"/>
        <v>2026-01</v>
      </c>
      <c r="B3667" s="9" t="str">
        <f>_xlfn.XLOOKUP(I3667,过机服务商重量差!A:A,过机服务商重量差!G:G)</f>
        <v>玉麒麟</v>
      </c>
      <c r="C3667" s="9" t="str">
        <f>IF(N3667="FBA","主营产品",IF(N3667="专线","专线",LOOKUP(1,0/((G3667&gt;=提成标准!D:D)*(G3667&lt;提成标准!E:E)),提成标准!C:C)))</f>
        <v>快递大货</v>
      </c>
      <c r="D3667" s="9">
        <f t="shared" si="178"/>
        <v>37</v>
      </c>
      <c r="E3667" s="9">
        <f>_xlfn.XLOOKUP(C3667,提成标准!C:C,提成标准!H:H,"")</f>
        <v>0.1</v>
      </c>
      <c r="F3667" s="9">
        <f t="shared" si="179"/>
        <v>3.7</v>
      </c>
      <c r="G3667" s="9">
        <f>_xlfn.XLOOKUP(I3667,过机服务商重量差!A:A,过机服务商重量差!L:L)</f>
        <v>37</v>
      </c>
      <c r="H3667" s="9" t="str">
        <f ca="1">IFERROR(LOOKUP(1,0/((B3667=名单!B:B)*(VALUE(AY3667)&gt;=名单!E:E)*(VALUE(AY3667)&lt;=名单!G:G)*(AA3667="正常走货")),名单!H:H),"否")</f>
        <v>否</v>
      </c>
      <c r="I3667" s="64" t="s">
        <v>11000</v>
      </c>
      <c r="J3667" s="64" t="s">
        <v>11002</v>
      </c>
      <c r="L3667" s="65" t="s">
        <v>17</v>
      </c>
      <c r="N3667" s="64" t="s">
        <v>18</v>
      </c>
      <c r="O3667" s="66"/>
      <c r="P3667" s="66"/>
      <c r="T3667" s="66"/>
      <c r="U3667" s="65" t="s">
        <v>353</v>
      </c>
      <c r="V3667" s="64" t="s">
        <v>14389</v>
      </c>
      <c r="W3667" s="66"/>
      <c r="Y3667" s="66"/>
      <c r="Z3667" s="66"/>
      <c r="AA3667" s="65" t="s">
        <v>14382</v>
      </c>
      <c r="AQ3667" s="64">
        <v>166.6</v>
      </c>
      <c r="AY3667" s="67" t="s">
        <v>18065</v>
      </c>
    </row>
    <row r="3668" spans="1:51">
      <c r="A3668" s="9" t="str">
        <f t="shared" si="177"/>
        <v>2026-01</v>
      </c>
      <c r="B3668" s="9" t="str">
        <f>_xlfn.XLOOKUP(I3668,过机服务商重量差!A:A,过机服务商重量差!G:G)</f>
        <v>玉麒麟</v>
      </c>
      <c r="C3668" s="9" t="str">
        <f>IF(N3668="FBA","主营产品",IF(N3668="专线","专线",LOOKUP(1,0/((G3668&gt;=提成标准!D:D)*(G3668&lt;提成标准!E:E)),提成标准!C:C)))</f>
        <v>快递大货</v>
      </c>
      <c r="D3668" s="9">
        <f t="shared" si="178"/>
        <v>30</v>
      </c>
      <c r="E3668" s="9">
        <f>_xlfn.XLOOKUP(C3668,提成标准!C:C,提成标准!H:H,"")</f>
        <v>0.1</v>
      </c>
      <c r="F3668" s="9">
        <f t="shared" si="179"/>
        <v>3</v>
      </c>
      <c r="G3668" s="9">
        <f>_xlfn.XLOOKUP(I3668,过机服务商重量差!A:A,过机服务商重量差!L:L)</f>
        <v>30</v>
      </c>
      <c r="H3668" s="9" t="str">
        <f ca="1">IFERROR(LOOKUP(1,0/((B3668=名单!B:B)*(VALUE(AY3668)&gt;=名单!E:E)*(VALUE(AY3668)&lt;=名单!G:G)*(AA3668="正常走货")),名单!H:H),"否")</f>
        <v>否</v>
      </c>
      <c r="I3668" s="64" t="s">
        <v>11003</v>
      </c>
      <c r="J3668" s="64" t="s">
        <v>11005</v>
      </c>
      <c r="L3668" s="65" t="s">
        <v>17</v>
      </c>
      <c r="N3668" s="64" t="s">
        <v>18</v>
      </c>
      <c r="O3668" s="66"/>
      <c r="P3668" s="66"/>
      <c r="T3668" s="66"/>
      <c r="U3668" s="65" t="s">
        <v>353</v>
      </c>
      <c r="V3668" s="65" t="s">
        <v>14389</v>
      </c>
      <c r="W3668" s="66"/>
      <c r="Y3668" s="66"/>
      <c r="Z3668" s="66"/>
      <c r="AA3668" s="65" t="s">
        <v>14382</v>
      </c>
      <c r="AQ3668" s="64">
        <v>131.6</v>
      </c>
      <c r="AY3668" s="67" t="s">
        <v>18066</v>
      </c>
    </row>
    <row r="3669" spans="1:51">
      <c r="A3669" s="9" t="str">
        <f t="shared" si="177"/>
        <v>2026-01</v>
      </c>
      <c r="B3669" s="9" t="str">
        <f>_xlfn.XLOOKUP(I3669,过机服务商重量差!A:A,过机服务商重量差!G:G)</f>
        <v>无崖子</v>
      </c>
      <c r="C3669" s="9" t="str">
        <f>IF(N3669="FBA","主营产品",IF(N3669="专线","专线",LOOKUP(1,0/((G3669&gt;=提成标准!D:D)*(G3669&lt;提成标准!E:E)),提成标准!C:C)))</f>
        <v>快递小货</v>
      </c>
      <c r="D3669" s="9">
        <f t="shared" si="178"/>
        <v>1</v>
      </c>
      <c r="E3669" s="9">
        <f>_xlfn.XLOOKUP(C3669,提成标准!C:C,提成标准!H:H,"")</f>
        <v>2</v>
      </c>
      <c r="F3669" s="9">
        <f t="shared" si="179"/>
        <v>2</v>
      </c>
      <c r="G3669" s="9">
        <f>_xlfn.XLOOKUP(I3669,过机服务商重量差!A:A,过机服务商重量差!L:L)</f>
        <v>1.5</v>
      </c>
      <c r="H3669" s="9" t="str">
        <f ca="1">IFERROR(LOOKUP(1,0/((B3669=名单!B:B)*(VALUE(AY3669)&gt;=名单!E:E)*(VALUE(AY3669)&lt;=名单!G:G)*(AA3669="正常走货")),名单!H:H),"否")</f>
        <v>是</v>
      </c>
      <c r="I3669" s="64" t="s">
        <v>11006</v>
      </c>
      <c r="J3669" s="64" t="s">
        <v>11008</v>
      </c>
      <c r="L3669" s="65" t="s">
        <v>160</v>
      </c>
      <c r="N3669" s="64" t="s">
        <v>18</v>
      </c>
      <c r="O3669" s="66"/>
      <c r="P3669" s="66"/>
      <c r="T3669" s="66"/>
      <c r="U3669" s="65" t="s">
        <v>408</v>
      </c>
      <c r="V3669" s="65" t="s">
        <v>14381</v>
      </c>
      <c r="W3669" s="66"/>
      <c r="Y3669" s="66"/>
      <c r="Z3669" s="66"/>
      <c r="AA3669" s="65" t="s">
        <v>14382</v>
      </c>
      <c r="AQ3669" s="64">
        <v>0</v>
      </c>
      <c r="AY3669" s="67" t="s">
        <v>18067</v>
      </c>
    </row>
    <row r="3670" spans="1:51">
      <c r="A3670" s="9" t="str">
        <f t="shared" si="177"/>
        <v>2026-01</v>
      </c>
      <c r="B3670" s="9" t="str">
        <f>_xlfn.XLOOKUP(I3670,过机服务商重量差!A:A,过机服务商重量差!G:G)</f>
        <v>小旋风</v>
      </c>
      <c r="C3670" s="9" t="str">
        <f>IF(N3670="FBA","主营产品",IF(N3670="专线","专线",LOOKUP(1,0/((G3670&gt;=提成标准!D:D)*(G3670&lt;提成标准!E:E)),提成标准!C:C)))</f>
        <v>快递大货</v>
      </c>
      <c r="D3670" s="9">
        <f t="shared" si="178"/>
        <v>36</v>
      </c>
      <c r="E3670" s="9">
        <f>_xlfn.XLOOKUP(C3670,提成标准!C:C,提成标准!H:H,"")</f>
        <v>0.1</v>
      </c>
      <c r="F3670" s="9">
        <f t="shared" si="179"/>
        <v>3.6</v>
      </c>
      <c r="G3670" s="9">
        <f>_xlfn.XLOOKUP(I3670,过机服务商重量差!A:A,过机服务商重量差!L:L)</f>
        <v>36</v>
      </c>
      <c r="H3670" s="9" t="str">
        <f ca="1">IFERROR(LOOKUP(1,0/((B3670=名单!B:B)*(VALUE(AY3670)&gt;=名单!E:E)*(VALUE(AY3670)&lt;=名单!G:G)*(AA3670="正常走货")),名单!H:H),"否")</f>
        <v>否</v>
      </c>
      <c r="I3670" s="64" t="s">
        <v>11009</v>
      </c>
      <c r="J3670" s="64" t="s">
        <v>11011</v>
      </c>
      <c r="L3670" s="65" t="s">
        <v>3059</v>
      </c>
      <c r="N3670" s="64" t="s">
        <v>18</v>
      </c>
      <c r="O3670" s="66"/>
      <c r="P3670" s="66"/>
      <c r="T3670" s="66"/>
      <c r="U3670" s="65" t="s">
        <v>306</v>
      </c>
      <c r="V3670" s="65" t="s">
        <v>14413</v>
      </c>
      <c r="W3670" s="66"/>
      <c r="Y3670" s="66"/>
      <c r="Z3670" s="66"/>
      <c r="AA3670" s="65" t="s">
        <v>14382</v>
      </c>
      <c r="AQ3670" s="64">
        <v>470</v>
      </c>
      <c r="AY3670" s="67" t="s">
        <v>18068</v>
      </c>
    </row>
    <row r="3671" spans="1:51">
      <c r="A3671" s="9" t="str">
        <f t="shared" si="177"/>
        <v>2026-01</v>
      </c>
      <c r="B3671" s="9" t="str">
        <f>_xlfn.XLOOKUP(I3671,过机服务商重量差!A:A,过机服务商重量差!G:G)</f>
        <v>风清扬</v>
      </c>
      <c r="C3671" s="9" t="str">
        <f>IF(N3671="FBA","主营产品",IF(N3671="专线","专线",LOOKUP(1,0/((G3671&gt;=提成标准!D:D)*(G3671&lt;提成标准!E:E)),提成标准!C:C)))</f>
        <v>快递大货</v>
      </c>
      <c r="D3671" s="9">
        <f t="shared" si="178"/>
        <v>36</v>
      </c>
      <c r="E3671" s="9">
        <f>_xlfn.XLOOKUP(C3671,提成标准!C:C,提成标准!H:H,"")</f>
        <v>0.1</v>
      </c>
      <c r="F3671" s="9">
        <f t="shared" si="179"/>
        <v>3.6</v>
      </c>
      <c r="G3671" s="9">
        <f>_xlfn.XLOOKUP(I3671,过机服务商重量差!A:A,过机服务商重量差!L:L)</f>
        <v>36</v>
      </c>
      <c r="H3671" s="9" t="str">
        <f ca="1">IFERROR(LOOKUP(1,0/((B3671=名单!B:B)*(VALUE(AY3671)&gt;=名单!E:E)*(VALUE(AY3671)&lt;=名单!G:G)*(AA3671="正常走货")),名单!H:H),"否")</f>
        <v>否</v>
      </c>
      <c r="I3671" s="64" t="s">
        <v>11012</v>
      </c>
      <c r="J3671" s="64" t="s">
        <v>11014</v>
      </c>
      <c r="L3671" s="65" t="s">
        <v>1592</v>
      </c>
      <c r="N3671" s="64" t="s">
        <v>18</v>
      </c>
      <c r="O3671" s="66"/>
      <c r="P3671" s="66"/>
      <c r="T3671" s="66"/>
      <c r="U3671" s="65" t="s">
        <v>540</v>
      </c>
      <c r="V3671" s="65" t="s">
        <v>14413</v>
      </c>
      <c r="W3671" s="66"/>
      <c r="Y3671" s="66"/>
      <c r="Z3671" s="66"/>
      <c r="AA3671" s="65" t="s">
        <v>14382</v>
      </c>
      <c r="AQ3671" s="64">
        <v>18</v>
      </c>
      <c r="AY3671" s="67" t="s">
        <v>18069</v>
      </c>
    </row>
    <row r="3672" spans="1:51">
      <c r="A3672" s="9" t="str">
        <f t="shared" si="177"/>
        <v>2026-01</v>
      </c>
      <c r="B3672" s="9" t="str">
        <f>_xlfn.XLOOKUP(I3672,过机服务商重量差!A:A,过机服务商重量差!G:G)</f>
        <v>玉麒麟</v>
      </c>
      <c r="C3672" s="9" t="str">
        <f>IF(N3672="FBA","主营产品",IF(N3672="专线","专线",LOOKUP(1,0/((G3672&gt;=提成标准!D:D)*(G3672&lt;提成标准!E:E)),提成标准!C:C)))</f>
        <v>快递大货</v>
      </c>
      <c r="D3672" s="9">
        <f t="shared" si="178"/>
        <v>25</v>
      </c>
      <c r="E3672" s="9">
        <f>_xlfn.XLOOKUP(C3672,提成标准!C:C,提成标准!H:H,"")</f>
        <v>0.1</v>
      </c>
      <c r="F3672" s="9">
        <f t="shared" si="179"/>
        <v>2.5</v>
      </c>
      <c r="G3672" s="9">
        <f>_xlfn.XLOOKUP(I3672,过机服务商重量差!A:A,过机服务商重量差!L:L)</f>
        <v>25</v>
      </c>
      <c r="H3672" s="9" t="str">
        <f ca="1">IFERROR(LOOKUP(1,0/((B3672=名单!B:B)*(VALUE(AY3672)&gt;=名单!E:E)*(VALUE(AY3672)&lt;=名单!G:G)*(AA3672="正常走货")),名单!H:H),"否")</f>
        <v>否</v>
      </c>
      <c r="I3672" s="64" t="s">
        <v>11015</v>
      </c>
      <c r="J3672" s="64" t="s">
        <v>11017</v>
      </c>
      <c r="L3672" s="65" t="s">
        <v>256</v>
      </c>
      <c r="N3672" s="64" t="s">
        <v>18</v>
      </c>
      <c r="O3672" s="66"/>
      <c r="P3672" s="66"/>
      <c r="T3672" s="66"/>
      <c r="U3672" s="65" t="s">
        <v>540</v>
      </c>
      <c r="V3672" s="65" t="s">
        <v>14413</v>
      </c>
      <c r="W3672" s="66"/>
      <c r="Y3672" s="66"/>
      <c r="Z3672" s="66"/>
      <c r="AA3672" s="65" t="s">
        <v>14382</v>
      </c>
      <c r="AQ3672" s="64">
        <v>52.5</v>
      </c>
      <c r="AY3672" s="67" t="s">
        <v>18070</v>
      </c>
    </row>
    <row r="3673" spans="1:51">
      <c r="A3673" s="9" t="str">
        <f t="shared" si="177"/>
        <v>2026-01</v>
      </c>
      <c r="B3673" s="9" t="str">
        <f>_xlfn.XLOOKUP(I3673,过机服务商重量差!A:A,过机服务商重量差!G:G)</f>
        <v>小旋风</v>
      </c>
      <c r="C3673" s="9" t="str">
        <f>IF(N3673="FBA","主营产品",IF(N3673="专线","专线",LOOKUP(1,0/((G3673&gt;=提成标准!D:D)*(G3673&lt;提成标准!E:E)),提成标准!C:C)))</f>
        <v>快递大货</v>
      </c>
      <c r="D3673" s="9">
        <f t="shared" si="178"/>
        <v>379</v>
      </c>
      <c r="E3673" s="9">
        <f>_xlfn.XLOOKUP(C3673,提成标准!C:C,提成标准!H:H,"")</f>
        <v>0.1</v>
      </c>
      <c r="F3673" s="9">
        <f t="shared" si="179"/>
        <v>37.9</v>
      </c>
      <c r="G3673" s="9">
        <f>_xlfn.XLOOKUP(I3673,过机服务商重量差!A:A,过机服务商重量差!L:L)</f>
        <v>379</v>
      </c>
      <c r="H3673" s="9" t="str">
        <f ca="1">IFERROR(LOOKUP(1,0/((B3673=名单!B:B)*(VALUE(AY3673)&gt;=名单!E:E)*(VALUE(AY3673)&lt;=名单!G:G)*(AA3673="正常走货")),名单!H:H),"否")</f>
        <v>否</v>
      </c>
      <c r="I3673" s="64" t="s">
        <v>11018</v>
      </c>
      <c r="J3673" s="64" t="s">
        <v>11020</v>
      </c>
      <c r="L3673" s="65" t="s">
        <v>274</v>
      </c>
      <c r="N3673" s="64" t="s">
        <v>18</v>
      </c>
      <c r="O3673" s="66"/>
      <c r="P3673" s="66"/>
      <c r="T3673" s="66"/>
      <c r="U3673" s="65" t="s">
        <v>7799</v>
      </c>
      <c r="V3673" s="65" t="s">
        <v>14385</v>
      </c>
      <c r="W3673" s="66"/>
      <c r="Y3673" s="66"/>
      <c r="Z3673" s="66"/>
      <c r="AA3673" s="65" t="s">
        <v>14382</v>
      </c>
      <c r="AQ3673" s="64">
        <v>189.5</v>
      </c>
      <c r="AY3673" s="67" t="s">
        <v>18071</v>
      </c>
    </row>
    <row r="3674" spans="1:51">
      <c r="A3674" s="9" t="str">
        <f t="shared" si="177"/>
        <v>2026-01</v>
      </c>
      <c r="B3674" s="9" t="str">
        <f>_xlfn.XLOOKUP(I3674,过机服务商重量差!A:A,过机服务商重量差!G:G)</f>
        <v>玉麒麟</v>
      </c>
      <c r="C3674" s="9" t="str">
        <f>IF(N3674="FBA","主营产品",IF(N3674="专线","专线",LOOKUP(1,0/((G3674&gt;=提成标准!D:D)*(G3674&lt;提成标准!E:E)),提成标准!C:C)))</f>
        <v>快递大货</v>
      </c>
      <c r="D3674" s="9">
        <f t="shared" si="178"/>
        <v>24</v>
      </c>
      <c r="E3674" s="9">
        <f>_xlfn.XLOOKUP(C3674,提成标准!C:C,提成标准!H:H,"")</f>
        <v>0.1</v>
      </c>
      <c r="F3674" s="9">
        <f t="shared" si="179"/>
        <v>2.4</v>
      </c>
      <c r="G3674" s="9">
        <f>_xlfn.XLOOKUP(I3674,过机服务商重量差!A:A,过机服务商重量差!L:L)</f>
        <v>24</v>
      </c>
      <c r="H3674" s="9" t="str">
        <f ca="1">IFERROR(LOOKUP(1,0/((B3674=名单!B:B)*(VALUE(AY3674)&gt;=名单!E:E)*(VALUE(AY3674)&lt;=名单!G:G)*(AA3674="正常走货")),名单!H:H),"否")</f>
        <v>否</v>
      </c>
      <c r="I3674" s="64" t="s">
        <v>11021</v>
      </c>
      <c r="J3674" s="64" t="s">
        <v>11023</v>
      </c>
      <c r="L3674" s="65" t="s">
        <v>17</v>
      </c>
      <c r="N3674" s="64" t="s">
        <v>18</v>
      </c>
      <c r="O3674" s="66"/>
      <c r="P3674" s="66"/>
      <c r="T3674" s="66"/>
      <c r="U3674" s="65" t="s">
        <v>86</v>
      </c>
      <c r="V3674" s="65" t="s">
        <v>14381</v>
      </c>
      <c r="W3674" s="66"/>
      <c r="Y3674" s="66"/>
      <c r="Z3674" s="66"/>
      <c r="AA3674" s="65" t="s">
        <v>14382</v>
      </c>
      <c r="AQ3674" s="64">
        <v>231.96</v>
      </c>
      <c r="AY3674" s="67" t="s">
        <v>18072</v>
      </c>
    </row>
    <row r="3675" spans="1:51">
      <c r="A3675" s="9" t="str">
        <f t="shared" si="177"/>
        <v>2026-01</v>
      </c>
      <c r="B3675" s="18" t="str">
        <f>_xlfn.XLOOKUP(I3675,过机服务商重量差!A:A,过机服务商重量差!G:G)</f>
        <v>风清扬</v>
      </c>
      <c r="C3675" s="9" t="str">
        <f>IF(N3675="FBA","主营产品",IF(N3675="专线","专线",LOOKUP(1,0/((G3675&gt;=提成标准!D:D)*(G3675&lt;提成标准!E:E)),提成标准!C:C)))</f>
        <v>快递大货</v>
      </c>
      <c r="D3675" s="9">
        <f t="shared" si="178"/>
        <v>22</v>
      </c>
      <c r="E3675" s="9">
        <f>_xlfn.XLOOKUP(C3675,提成标准!C:C,提成标准!H:H,"")</f>
        <v>0.1</v>
      </c>
      <c r="F3675" s="9">
        <f t="shared" si="179"/>
        <v>2.2</v>
      </c>
      <c r="G3675" s="9">
        <f>_xlfn.XLOOKUP(I3675,过机服务商重量差!A:A,过机服务商重量差!L:L)</f>
        <v>22</v>
      </c>
      <c r="H3675" s="9" t="str">
        <f ca="1">IFERROR(LOOKUP(1,0/((B3675=名单!B:B)*(VALUE(AY3675)&gt;=名单!E:E)*(VALUE(AY3675)&lt;=名单!G:G)*(AA3675="正常走货")),名单!H:H),"否")</f>
        <v>否</v>
      </c>
      <c r="I3675" s="64" t="s">
        <v>11024</v>
      </c>
      <c r="J3675" s="64" t="s">
        <v>50</v>
      </c>
      <c r="L3675" s="65" t="s">
        <v>51</v>
      </c>
      <c r="N3675" s="64" t="s">
        <v>18</v>
      </c>
      <c r="O3675" s="66"/>
      <c r="P3675" s="66"/>
      <c r="T3675" s="66"/>
      <c r="U3675" s="65" t="s">
        <v>1218</v>
      </c>
      <c r="V3675" s="65" t="s">
        <v>14581</v>
      </c>
      <c r="W3675" s="66"/>
      <c r="Y3675" s="66"/>
      <c r="Z3675" s="66"/>
      <c r="AA3675" s="65" t="s">
        <v>14382</v>
      </c>
      <c r="AQ3675" s="64">
        <v>48.4</v>
      </c>
      <c r="AY3675" s="67" t="s">
        <v>18073</v>
      </c>
    </row>
    <row r="3676" spans="1:51">
      <c r="A3676" s="9" t="str">
        <f t="shared" si="177"/>
        <v>2026-01</v>
      </c>
      <c r="B3676" s="9" t="str">
        <f>_xlfn.XLOOKUP(I3676,过机服务商重量差!A:A,过机服务商重量差!G:G)</f>
        <v>风清扬</v>
      </c>
      <c r="C3676" s="9" t="str">
        <f>IF(N3676="FBA","主营产品",IF(N3676="专线","专线",LOOKUP(1,0/((G3676&gt;=提成标准!D:D)*(G3676&lt;提成标准!E:E)),提成标准!C:C)))</f>
        <v>快递大货</v>
      </c>
      <c r="D3676" s="9">
        <f t="shared" si="178"/>
        <v>22</v>
      </c>
      <c r="E3676" s="9">
        <f>_xlfn.XLOOKUP(C3676,提成标准!C:C,提成标准!H:H,"")</f>
        <v>0.1</v>
      </c>
      <c r="F3676" s="9">
        <f t="shared" si="179"/>
        <v>2.2</v>
      </c>
      <c r="G3676" s="9">
        <f>_xlfn.XLOOKUP(I3676,过机服务商重量差!A:A,过机服务商重量差!L:L)</f>
        <v>22</v>
      </c>
      <c r="H3676" s="9" t="str">
        <f ca="1">IFERROR(LOOKUP(1,0/((B3676=名单!B:B)*(VALUE(AY3676)&gt;=名单!E:E)*(VALUE(AY3676)&lt;=名单!G:G)*(AA3676="正常走货")),名单!H:H),"否")</f>
        <v>否</v>
      </c>
      <c r="I3676" s="64" t="s">
        <v>11026</v>
      </c>
      <c r="J3676" s="64" t="s">
        <v>50</v>
      </c>
      <c r="L3676" s="65" t="s">
        <v>51</v>
      </c>
      <c r="N3676" s="64" t="s">
        <v>18</v>
      </c>
      <c r="O3676" s="66"/>
      <c r="P3676" s="66"/>
      <c r="T3676" s="66"/>
      <c r="U3676" s="65" t="s">
        <v>1218</v>
      </c>
      <c r="V3676" s="65" t="s">
        <v>14581</v>
      </c>
      <c r="W3676" s="66"/>
      <c r="Y3676" s="66"/>
      <c r="Z3676" s="66"/>
      <c r="AA3676" s="65" t="s">
        <v>14382</v>
      </c>
      <c r="AQ3676" s="64">
        <v>44</v>
      </c>
      <c r="AY3676" s="67" t="s">
        <v>18074</v>
      </c>
    </row>
    <row r="3677" spans="1:51">
      <c r="A3677" s="9" t="str">
        <f t="shared" si="177"/>
        <v>2026-01</v>
      </c>
      <c r="B3677" s="9" t="str">
        <f>_xlfn.XLOOKUP(I3677,过机服务商重量差!A:A,过机服务商重量差!G:G)</f>
        <v>风清扬</v>
      </c>
      <c r="C3677" s="9" t="str">
        <f>IF(N3677="FBA","主营产品",IF(N3677="专线","专线",LOOKUP(1,0/((G3677&gt;=提成标准!D:D)*(G3677&lt;提成标准!E:E)),提成标准!C:C)))</f>
        <v>快递大货</v>
      </c>
      <c r="D3677" s="9">
        <f t="shared" si="178"/>
        <v>276</v>
      </c>
      <c r="E3677" s="9">
        <f>_xlfn.XLOOKUP(C3677,提成标准!C:C,提成标准!H:H,"")</f>
        <v>0.1</v>
      </c>
      <c r="F3677" s="9">
        <f t="shared" si="179"/>
        <v>27.6</v>
      </c>
      <c r="G3677" s="9">
        <f>_xlfn.XLOOKUP(I3677,过机服务商重量差!A:A,过机服务商重量差!L:L)</f>
        <v>276</v>
      </c>
      <c r="H3677" s="9" t="str">
        <f ca="1">IFERROR(LOOKUP(1,0/((B3677=名单!B:B)*(VALUE(AY3677)&gt;=名单!E:E)*(VALUE(AY3677)&lt;=名单!G:G)*(AA3677="正常走货")),名单!H:H),"否")</f>
        <v>否</v>
      </c>
      <c r="I3677" s="64" t="s">
        <v>11028</v>
      </c>
      <c r="J3677" s="64" t="s">
        <v>11030</v>
      </c>
      <c r="L3677" s="65" t="s">
        <v>880</v>
      </c>
      <c r="N3677" s="64" t="s">
        <v>18</v>
      </c>
      <c r="O3677" s="66"/>
      <c r="P3677" s="66"/>
      <c r="T3677" s="66"/>
      <c r="U3677" s="65" t="s">
        <v>398</v>
      </c>
      <c r="V3677" s="65" t="s">
        <v>14385</v>
      </c>
      <c r="W3677" s="66"/>
      <c r="Y3677" s="66"/>
      <c r="Z3677" s="66"/>
      <c r="AA3677" s="65" t="s">
        <v>14382</v>
      </c>
      <c r="AQ3677" s="64">
        <v>1288</v>
      </c>
      <c r="AY3677" s="67" t="s">
        <v>18075</v>
      </c>
    </row>
    <row r="3678" spans="1:51">
      <c r="A3678" s="9" t="str">
        <f t="shared" si="177"/>
        <v>2026-01</v>
      </c>
      <c r="B3678" s="9" t="str">
        <f>_xlfn.XLOOKUP(I3678,过机服务商重量差!A:A,过机服务商重量差!G:G)</f>
        <v>无崖子</v>
      </c>
      <c r="C3678" s="9" t="str">
        <f>IF(N3678="FBA","主营产品",IF(N3678="专线","专线",LOOKUP(1,0/((G3678&gt;=提成标准!D:D)*(G3678&lt;提成标准!E:E)),提成标准!C:C)))</f>
        <v>快递小货</v>
      </c>
      <c r="D3678" s="9">
        <f t="shared" si="178"/>
        <v>1</v>
      </c>
      <c r="E3678" s="9">
        <f>_xlfn.XLOOKUP(C3678,提成标准!C:C,提成标准!H:H,"")</f>
        <v>2</v>
      </c>
      <c r="F3678" s="9">
        <f t="shared" si="179"/>
        <v>2</v>
      </c>
      <c r="G3678" s="9">
        <f>_xlfn.XLOOKUP(I3678,过机服务商重量差!A:A,过机服务商重量差!L:L)</f>
        <v>0.5</v>
      </c>
      <c r="H3678" s="9" t="str">
        <f ca="1">IFERROR(LOOKUP(1,0/((B3678=名单!B:B)*(VALUE(AY3678)&gt;=名单!E:E)*(VALUE(AY3678)&lt;=名单!G:G)*(AA3678="正常走货")),名单!H:H),"否")</f>
        <v>是</v>
      </c>
      <c r="I3678" s="64" t="s">
        <v>11031</v>
      </c>
      <c r="J3678" s="64" t="s">
        <v>11033</v>
      </c>
      <c r="L3678" s="65" t="s">
        <v>160</v>
      </c>
      <c r="N3678" s="64" t="s">
        <v>18</v>
      </c>
      <c r="O3678" s="66"/>
      <c r="P3678" s="66"/>
      <c r="T3678" s="66"/>
      <c r="U3678" s="65" t="s">
        <v>408</v>
      </c>
      <c r="V3678" s="65" t="s">
        <v>14381</v>
      </c>
      <c r="W3678" s="66"/>
      <c r="Y3678" s="66"/>
      <c r="Z3678" s="66"/>
      <c r="AA3678" s="65" t="s">
        <v>14382</v>
      </c>
      <c r="AQ3678" s="64">
        <v>0</v>
      </c>
      <c r="AY3678" s="67" t="s">
        <v>18076</v>
      </c>
    </row>
    <row r="3679" spans="1:51">
      <c r="A3679" s="9" t="str">
        <f t="shared" si="177"/>
        <v>2026-01</v>
      </c>
      <c r="B3679" s="9" t="str">
        <f>_xlfn.XLOOKUP(I3679,过机服务商重量差!A:A,过机服务商重量差!G:G)</f>
        <v>风清扬</v>
      </c>
      <c r="C3679" s="9" t="str">
        <f>IF(N3679="FBA","主营产品",IF(N3679="专线","专线",LOOKUP(1,0/((G3679&gt;=提成标准!D:D)*(G3679&lt;提成标准!E:E)),提成标准!C:C)))</f>
        <v>快递大货</v>
      </c>
      <c r="D3679" s="9">
        <f t="shared" si="178"/>
        <v>26</v>
      </c>
      <c r="E3679" s="9">
        <f>_xlfn.XLOOKUP(C3679,提成标准!C:C,提成标准!H:H,"")</f>
        <v>0.1</v>
      </c>
      <c r="F3679" s="9">
        <f t="shared" si="179"/>
        <v>2.6</v>
      </c>
      <c r="G3679" s="9">
        <f>_xlfn.XLOOKUP(I3679,过机服务商重量差!A:A,过机服务商重量差!L:L)</f>
        <v>26</v>
      </c>
      <c r="H3679" s="9" t="str">
        <f ca="1">IFERROR(LOOKUP(1,0/((B3679=名单!B:B)*(VALUE(AY3679)&gt;=名单!E:E)*(VALUE(AY3679)&lt;=名单!G:G)*(AA3679="正常走货")),名单!H:H),"否")</f>
        <v>否</v>
      </c>
      <c r="I3679" s="64" t="s">
        <v>11034</v>
      </c>
      <c r="J3679" s="64" t="s">
        <v>11036</v>
      </c>
      <c r="L3679" s="65" t="s">
        <v>880</v>
      </c>
      <c r="N3679" s="64" t="s">
        <v>18</v>
      </c>
      <c r="O3679" s="66"/>
      <c r="P3679" s="66"/>
      <c r="T3679" s="66"/>
      <c r="U3679" s="65" t="s">
        <v>398</v>
      </c>
      <c r="V3679" s="65" t="s">
        <v>14385</v>
      </c>
      <c r="W3679" s="66"/>
      <c r="Y3679" s="66"/>
      <c r="Z3679" s="66"/>
      <c r="AA3679" s="65" t="s">
        <v>14382</v>
      </c>
      <c r="AQ3679" s="64">
        <v>177</v>
      </c>
      <c r="AY3679" s="67" t="s">
        <v>18077</v>
      </c>
    </row>
    <row r="3680" spans="1:51">
      <c r="A3680" s="9" t="str">
        <f t="shared" si="177"/>
        <v>2026-01</v>
      </c>
      <c r="B3680" s="9" t="str">
        <f>_xlfn.XLOOKUP(I3680,过机服务商重量差!A:A,过机服务商重量差!G:G)</f>
        <v>玉麒麟</v>
      </c>
      <c r="C3680" s="9" t="str">
        <f>IF(N3680="FBA","主营产品",IF(N3680="专线","专线",LOOKUP(1,0/((G3680&gt;=提成标准!D:D)*(G3680&lt;提成标准!E:E)),提成标准!C:C)))</f>
        <v>快递大货</v>
      </c>
      <c r="D3680" s="9">
        <f t="shared" si="178"/>
        <v>31</v>
      </c>
      <c r="E3680" s="9">
        <f>_xlfn.XLOOKUP(C3680,提成标准!C:C,提成标准!H:H,"")</f>
        <v>0.1</v>
      </c>
      <c r="F3680" s="9">
        <f t="shared" si="179"/>
        <v>3.1</v>
      </c>
      <c r="G3680" s="9">
        <f>_xlfn.XLOOKUP(I3680,过机服务商重量差!A:A,过机服务商重量差!L:L)</f>
        <v>31</v>
      </c>
      <c r="H3680" s="9" t="str">
        <f ca="1">IFERROR(LOOKUP(1,0/((B3680=名单!B:B)*(VALUE(AY3680)&gt;=名单!E:E)*(VALUE(AY3680)&lt;=名单!G:G)*(AA3680="正常走货")),名单!H:H),"否")</f>
        <v>否</v>
      </c>
      <c r="I3680" s="64" t="s">
        <v>11037</v>
      </c>
      <c r="J3680" s="64" t="s">
        <v>11039</v>
      </c>
      <c r="L3680" s="65" t="s">
        <v>17</v>
      </c>
      <c r="N3680" s="64" t="s">
        <v>18</v>
      </c>
      <c r="O3680" s="66"/>
      <c r="P3680" s="66"/>
      <c r="T3680" s="66"/>
      <c r="U3680" s="65" t="s">
        <v>2305</v>
      </c>
      <c r="V3680" s="65" t="s">
        <v>14413</v>
      </c>
      <c r="W3680" s="66"/>
      <c r="Y3680" s="66"/>
      <c r="Z3680" s="66"/>
      <c r="AA3680" s="65" t="s">
        <v>14382</v>
      </c>
      <c r="AQ3680" s="64">
        <v>355.6</v>
      </c>
      <c r="AY3680" s="67" t="s">
        <v>18078</v>
      </c>
    </row>
    <row r="3681" spans="1:51">
      <c r="A3681" s="9" t="str">
        <f t="shared" si="177"/>
        <v>2026-01</v>
      </c>
      <c r="B3681" s="18" t="str">
        <f>_xlfn.XLOOKUP(I3681,过机服务商重量差!A:A,过机服务商重量差!G:G)</f>
        <v>玉麒麟</v>
      </c>
      <c r="C3681" s="9" t="str">
        <f>IF(N3681="FBA","主营产品",IF(N3681="专线","专线",LOOKUP(1,0/((G3681&gt;=提成标准!D:D)*(G3681&lt;提成标准!E:E)),提成标准!C:C)))</f>
        <v>快递小货</v>
      </c>
      <c r="D3681" s="9">
        <f t="shared" si="178"/>
        <v>1</v>
      </c>
      <c r="E3681" s="9">
        <f>_xlfn.XLOOKUP(C3681,提成标准!C:C,提成标准!H:H,"")</f>
        <v>2</v>
      </c>
      <c r="F3681" s="9">
        <f t="shared" si="179"/>
        <v>2</v>
      </c>
      <c r="G3681" s="9">
        <f>_xlfn.XLOOKUP(I3681,过机服务商重量差!A:A,过机服务商重量差!L:L)</f>
        <v>0.5</v>
      </c>
      <c r="H3681" s="9" t="str">
        <f ca="1">IFERROR(LOOKUP(1,0/((B3681=名单!B:B)*(VALUE(AY3681)&gt;=名单!E:E)*(VALUE(AY3681)&lt;=名单!G:G)*(AA3681="正常走货")),名单!H:H),"否")</f>
        <v>否</v>
      </c>
      <c r="I3681" s="64" t="s">
        <v>11040</v>
      </c>
      <c r="J3681" s="64" t="s">
        <v>11042</v>
      </c>
      <c r="L3681" s="65" t="s">
        <v>17</v>
      </c>
      <c r="N3681" s="64" t="s">
        <v>18</v>
      </c>
      <c r="O3681" s="66"/>
      <c r="P3681" s="66"/>
      <c r="T3681" s="66"/>
      <c r="U3681" s="65" t="s">
        <v>152</v>
      </c>
      <c r="V3681" s="65" t="s">
        <v>14385</v>
      </c>
      <c r="W3681" s="66"/>
      <c r="Y3681" s="66"/>
      <c r="Z3681" s="66"/>
      <c r="AA3681" s="65" t="s">
        <v>14382</v>
      </c>
      <c r="AQ3681" s="64">
        <v>39.5</v>
      </c>
      <c r="AY3681" s="67" t="s">
        <v>18079</v>
      </c>
    </row>
    <row r="3682" spans="1:51">
      <c r="A3682" s="9" t="str">
        <f t="shared" si="177"/>
        <v>2026-01</v>
      </c>
      <c r="B3682" s="9" t="str">
        <f>_xlfn.XLOOKUP(I3682,过机服务商重量差!A:A,过机服务商重量差!G:G)</f>
        <v>玉麒麟</v>
      </c>
      <c r="C3682" s="9" t="str">
        <f>IF(N3682="FBA","主营产品",IF(N3682="专线","专线",LOOKUP(1,0/((G3682&gt;=提成标准!D:D)*(G3682&lt;提成标准!E:E)),提成标准!C:C)))</f>
        <v>快递大货</v>
      </c>
      <c r="D3682" s="9">
        <f t="shared" si="178"/>
        <v>26</v>
      </c>
      <c r="E3682" s="9">
        <f>_xlfn.XLOOKUP(C3682,提成标准!C:C,提成标准!H:H,"")</f>
        <v>0.1</v>
      </c>
      <c r="F3682" s="9">
        <f t="shared" si="179"/>
        <v>2.6</v>
      </c>
      <c r="G3682" s="9">
        <f>_xlfn.XLOOKUP(I3682,过机服务商重量差!A:A,过机服务商重量差!L:L)</f>
        <v>26</v>
      </c>
      <c r="H3682" s="9" t="str">
        <f ca="1">IFERROR(LOOKUP(1,0/((B3682=名单!B:B)*(VALUE(AY3682)&gt;=名单!E:E)*(VALUE(AY3682)&lt;=名单!G:G)*(AA3682="正常走货")),名单!H:H),"否")</f>
        <v>否</v>
      </c>
      <c r="I3682" s="64" t="s">
        <v>11043</v>
      </c>
      <c r="J3682" s="64" t="s">
        <v>11045</v>
      </c>
      <c r="L3682" s="65" t="s">
        <v>17</v>
      </c>
      <c r="N3682" s="64" t="s">
        <v>18</v>
      </c>
      <c r="O3682" s="66"/>
      <c r="P3682" s="66"/>
      <c r="T3682" s="66"/>
      <c r="U3682" s="65" t="s">
        <v>454</v>
      </c>
      <c r="V3682" s="65" t="s">
        <v>14410</v>
      </c>
      <c r="W3682" s="66"/>
      <c r="Y3682" s="66"/>
      <c r="Z3682" s="66"/>
      <c r="AA3682" s="65" t="s">
        <v>14382</v>
      </c>
      <c r="AQ3682" s="64">
        <v>505.85</v>
      </c>
      <c r="AY3682" s="67" t="s">
        <v>18080</v>
      </c>
    </row>
    <row r="3683" spans="1:51">
      <c r="A3683" s="9" t="str">
        <f t="shared" si="177"/>
        <v>2026-01</v>
      </c>
      <c r="B3683" s="9" t="str">
        <f>_xlfn.XLOOKUP(I3683,过机服务商重量差!A:A,过机服务商重量差!G:G)</f>
        <v>玉麒麟</v>
      </c>
      <c r="C3683" s="9" t="str">
        <f>IF(N3683="FBA","主营产品",IF(N3683="专线","专线",LOOKUP(1,0/((G3683&gt;=提成标准!D:D)*(G3683&lt;提成标准!E:E)),提成标准!C:C)))</f>
        <v>快递小货</v>
      </c>
      <c r="D3683" s="9">
        <f t="shared" si="178"/>
        <v>1</v>
      </c>
      <c r="E3683" s="9">
        <f>_xlfn.XLOOKUP(C3683,提成标准!C:C,提成标准!H:H,"")</f>
        <v>2</v>
      </c>
      <c r="F3683" s="9">
        <f t="shared" si="179"/>
        <v>2</v>
      </c>
      <c r="G3683" s="9">
        <f>_xlfn.XLOOKUP(I3683,过机服务商重量差!A:A,过机服务商重量差!L:L)</f>
        <v>4.5</v>
      </c>
      <c r="H3683" s="9" t="str">
        <f ca="1">IFERROR(LOOKUP(1,0/((B3683=名单!B:B)*(VALUE(AY3683)&gt;=名单!E:E)*(VALUE(AY3683)&lt;=名单!G:G)*(AA3683="正常走货")),名单!H:H),"否")</f>
        <v>否</v>
      </c>
      <c r="I3683" s="64" t="s">
        <v>11046</v>
      </c>
      <c r="J3683" s="64" t="s">
        <v>11048</v>
      </c>
      <c r="L3683" s="64" t="s">
        <v>17</v>
      </c>
      <c r="N3683" s="64" t="s">
        <v>18</v>
      </c>
      <c r="O3683" s="66"/>
      <c r="P3683" s="66"/>
      <c r="T3683" s="66"/>
      <c r="U3683" s="65" t="s">
        <v>227</v>
      </c>
      <c r="V3683" s="65" t="s">
        <v>14413</v>
      </c>
      <c r="W3683" s="66"/>
      <c r="Y3683" s="66"/>
      <c r="Z3683" s="66"/>
      <c r="AA3683" s="65" t="s">
        <v>14382</v>
      </c>
      <c r="AQ3683" s="64">
        <v>144.7</v>
      </c>
      <c r="AY3683" s="67" t="s">
        <v>18081</v>
      </c>
    </row>
    <row r="3684" spans="1:51">
      <c r="A3684" s="9" t="str">
        <f t="shared" si="177"/>
        <v>2026-01</v>
      </c>
      <c r="B3684" s="9" t="str">
        <f>_xlfn.XLOOKUP(I3684,过机服务商重量差!A:A,过机服务商重量差!G:G)</f>
        <v>帅时莹</v>
      </c>
      <c r="C3684" s="9" t="str">
        <f>IF(N3684="FBA","主营产品",IF(N3684="专线","专线",LOOKUP(1,0/((G3684&gt;=提成标准!D:D)*(G3684&lt;提成标准!E:E)),提成标准!C:C)))</f>
        <v>快递大货</v>
      </c>
      <c r="D3684" s="9">
        <f t="shared" si="178"/>
        <v>81</v>
      </c>
      <c r="E3684" s="9">
        <f>_xlfn.XLOOKUP(C3684,提成标准!C:C,提成标准!H:H,"")</f>
        <v>0.1</v>
      </c>
      <c r="F3684" s="9">
        <f t="shared" si="179"/>
        <v>8.1</v>
      </c>
      <c r="G3684" s="9">
        <f>_xlfn.XLOOKUP(I3684,过机服务商重量差!A:A,过机服务商重量差!L:L)</f>
        <v>81</v>
      </c>
      <c r="H3684" s="9" t="str">
        <f ca="1">IFERROR(LOOKUP(1,0/((B3684=名单!B:B)*(VALUE(AY3684)&gt;=名单!E:E)*(VALUE(AY3684)&lt;=名单!G:G)*(AA3684="正常走货")),名单!H:H),"否")</f>
        <v>否</v>
      </c>
      <c r="I3684" s="64" t="s">
        <v>11049</v>
      </c>
      <c r="J3684" s="64" t="s">
        <v>11051</v>
      </c>
      <c r="L3684" s="65" t="s">
        <v>287</v>
      </c>
      <c r="N3684" s="64" t="s">
        <v>18</v>
      </c>
      <c r="O3684" s="66"/>
      <c r="P3684" s="66"/>
      <c r="T3684" s="66"/>
      <c r="U3684" s="65" t="s">
        <v>558</v>
      </c>
      <c r="V3684" s="65" t="s">
        <v>14413</v>
      </c>
      <c r="W3684" s="66"/>
      <c r="Y3684" s="66"/>
      <c r="Z3684" s="66"/>
      <c r="AA3684" s="65" t="s">
        <v>14382</v>
      </c>
      <c r="AQ3684" s="64">
        <v>159</v>
      </c>
      <c r="AY3684" s="67" t="s">
        <v>18082</v>
      </c>
    </row>
    <row r="3685" spans="1:51">
      <c r="A3685" s="9" t="str">
        <f t="shared" si="177"/>
        <v>2026-01</v>
      </c>
      <c r="B3685" s="9" t="str">
        <f>_xlfn.XLOOKUP(I3685,过机服务商重量差!A:A,过机服务商重量差!G:G)</f>
        <v>无崖子</v>
      </c>
      <c r="C3685" s="9" t="str">
        <f>IF(N3685="FBA","主营产品",IF(N3685="专线","专线",LOOKUP(1,0/((G3685&gt;=提成标准!D:D)*(G3685&lt;提成标准!E:E)),提成标准!C:C)))</f>
        <v>快递小货</v>
      </c>
      <c r="D3685" s="9">
        <f t="shared" si="178"/>
        <v>1</v>
      </c>
      <c r="E3685" s="9">
        <f>_xlfn.XLOOKUP(C3685,提成标准!C:C,提成标准!H:H,"")</f>
        <v>2</v>
      </c>
      <c r="F3685" s="9">
        <f t="shared" si="179"/>
        <v>2</v>
      </c>
      <c r="G3685" s="9">
        <f>_xlfn.XLOOKUP(I3685,过机服务商重量差!A:A,过机服务商重量差!L:L)</f>
        <v>5</v>
      </c>
      <c r="H3685" s="9" t="str">
        <f ca="1">IFERROR(LOOKUP(1,0/((B3685=名单!B:B)*(VALUE(AY3685)&gt;=名单!E:E)*(VALUE(AY3685)&lt;=名单!G:G)*(AA3685="正常走货")),名单!H:H),"否")</f>
        <v>是</v>
      </c>
      <c r="I3685" s="64" t="s">
        <v>11052</v>
      </c>
      <c r="J3685" s="64" t="s">
        <v>11054</v>
      </c>
      <c r="L3685" s="65" t="s">
        <v>1188</v>
      </c>
      <c r="N3685" s="64" t="s">
        <v>18</v>
      </c>
      <c r="O3685" s="66"/>
      <c r="P3685" s="66"/>
      <c r="T3685" s="66"/>
      <c r="U3685" s="65" t="s">
        <v>442</v>
      </c>
      <c r="V3685" s="65" t="s">
        <v>14413</v>
      </c>
      <c r="W3685" s="66"/>
      <c r="Y3685" s="66"/>
      <c r="Z3685" s="66"/>
      <c r="AA3685" s="65" t="s">
        <v>14382</v>
      </c>
      <c r="AQ3685" s="64">
        <v>118.03</v>
      </c>
      <c r="AY3685" s="67" t="s">
        <v>18083</v>
      </c>
    </row>
    <row r="3686" spans="1:51">
      <c r="A3686" s="9" t="str">
        <f t="shared" si="177"/>
        <v>2026-01</v>
      </c>
      <c r="B3686" s="9" t="str">
        <f>_xlfn.XLOOKUP(I3686,过机服务商重量差!A:A,过机服务商重量差!G:G)</f>
        <v>帅时莹</v>
      </c>
      <c r="C3686" s="9" t="str">
        <f>IF(N3686="FBA","主营产品",IF(N3686="专线","专线",LOOKUP(1,0/((G3686&gt;=提成标准!D:D)*(G3686&lt;提成标准!E:E)),提成标准!C:C)))</f>
        <v>快递小货</v>
      </c>
      <c r="D3686" s="9">
        <f t="shared" si="178"/>
        <v>1</v>
      </c>
      <c r="E3686" s="9">
        <f>_xlfn.XLOOKUP(C3686,提成标准!C:C,提成标准!H:H,"")</f>
        <v>2</v>
      </c>
      <c r="F3686" s="9">
        <f t="shared" si="179"/>
        <v>2</v>
      </c>
      <c r="G3686" s="9">
        <f>_xlfn.XLOOKUP(I3686,过机服务商重量差!A:A,过机服务商重量差!L:L)</f>
        <v>13</v>
      </c>
      <c r="H3686" s="9" t="str">
        <f ca="1">IFERROR(LOOKUP(1,0/((B3686=名单!B:B)*(VALUE(AY3686)&gt;=名单!E:E)*(VALUE(AY3686)&lt;=名单!G:G)*(AA3686="正常走货")),名单!H:H),"否")</f>
        <v>否</v>
      </c>
      <c r="I3686" s="64" t="s">
        <v>11055</v>
      </c>
      <c r="J3686" s="64" t="s">
        <v>11057</v>
      </c>
      <c r="L3686" s="65" t="s">
        <v>1184</v>
      </c>
      <c r="N3686" s="64" t="s">
        <v>18</v>
      </c>
      <c r="O3686" s="66"/>
      <c r="P3686" s="66"/>
      <c r="T3686" s="66"/>
      <c r="U3686" s="65" t="s">
        <v>442</v>
      </c>
      <c r="V3686" s="65" t="s">
        <v>14413</v>
      </c>
      <c r="W3686" s="66"/>
      <c r="Y3686" s="66"/>
      <c r="Z3686" s="66"/>
      <c r="AA3686" s="65" t="s">
        <v>14382</v>
      </c>
      <c r="AQ3686" s="64">
        <v>78</v>
      </c>
      <c r="AY3686" s="67" t="s">
        <v>18084</v>
      </c>
    </row>
    <row r="3687" spans="1:51">
      <c r="A3687" s="9" t="str">
        <f t="shared" si="177"/>
        <v>2026-01</v>
      </c>
      <c r="B3687" s="9" t="str">
        <f>_xlfn.XLOOKUP(I3687,过机服务商重量差!A:A,过机服务商重量差!G:G)</f>
        <v>玉麒麟</v>
      </c>
      <c r="C3687" s="9" t="str">
        <f>IF(N3687="FBA","主营产品",IF(N3687="专线","专线",LOOKUP(1,0/((G3687&gt;=提成标准!D:D)*(G3687&lt;提成标准!E:E)),提成标准!C:C)))</f>
        <v>快递小货</v>
      </c>
      <c r="D3687" s="9">
        <f t="shared" si="178"/>
        <v>1</v>
      </c>
      <c r="E3687" s="9">
        <f>_xlfn.XLOOKUP(C3687,提成标准!C:C,提成标准!H:H,"")</f>
        <v>2</v>
      </c>
      <c r="F3687" s="9">
        <f t="shared" si="179"/>
        <v>2</v>
      </c>
      <c r="G3687" s="9">
        <f>_xlfn.XLOOKUP(I3687,过机服务商重量差!A:A,过机服务商重量差!L:L)</f>
        <v>0.5</v>
      </c>
      <c r="H3687" s="9" t="str">
        <f ca="1">IFERROR(LOOKUP(1,0/((B3687=名单!B:B)*(VALUE(AY3687)&gt;=名单!E:E)*(VALUE(AY3687)&lt;=名单!G:G)*(AA3687="正常走货")),名单!H:H),"否")</f>
        <v>否</v>
      </c>
      <c r="I3687" s="64" t="s">
        <v>11058</v>
      </c>
      <c r="J3687" s="64" t="s">
        <v>11060</v>
      </c>
      <c r="L3687" s="65" t="s">
        <v>17</v>
      </c>
      <c r="N3687" s="64" t="s">
        <v>18</v>
      </c>
      <c r="O3687" s="66"/>
      <c r="P3687" s="66"/>
      <c r="T3687" s="66"/>
      <c r="U3687" s="65" t="s">
        <v>227</v>
      </c>
      <c r="V3687" s="65" t="s">
        <v>14413</v>
      </c>
      <c r="W3687" s="66"/>
      <c r="Y3687" s="66"/>
      <c r="Z3687" s="66"/>
      <c r="AA3687" s="65" t="s">
        <v>14382</v>
      </c>
      <c r="AQ3687" s="64">
        <v>191.5</v>
      </c>
      <c r="AY3687" s="67" t="s">
        <v>18085</v>
      </c>
    </row>
    <row r="3688" spans="1:51">
      <c r="A3688" s="9" t="str">
        <f t="shared" si="177"/>
        <v>2026-01</v>
      </c>
      <c r="B3688" s="9" t="str">
        <f>_xlfn.XLOOKUP(I3688,过机服务商重量差!A:A,过机服务商重量差!G:G)</f>
        <v>风清扬</v>
      </c>
      <c r="C3688" s="9" t="str">
        <f>IF(N3688="FBA","主营产品",IF(N3688="专线","专线",LOOKUP(1,0/((G3688&gt;=提成标准!D:D)*(G3688&lt;提成标准!E:E)),提成标准!C:C)))</f>
        <v>快递大货</v>
      </c>
      <c r="D3688" s="9">
        <f t="shared" si="178"/>
        <v>54</v>
      </c>
      <c r="E3688" s="9">
        <f>_xlfn.XLOOKUP(C3688,提成标准!C:C,提成标准!H:H,"")</f>
        <v>0.1</v>
      </c>
      <c r="F3688" s="9">
        <f t="shared" si="179"/>
        <v>5.4</v>
      </c>
      <c r="G3688" s="9">
        <f>_xlfn.XLOOKUP(I3688,过机服务商重量差!A:A,过机服务商重量差!L:L)</f>
        <v>54</v>
      </c>
      <c r="H3688" s="9" t="str">
        <f ca="1">IFERROR(LOOKUP(1,0/((B3688=名单!B:B)*(VALUE(AY3688)&gt;=名单!E:E)*(VALUE(AY3688)&lt;=名单!G:G)*(AA3688="正常走货")),名单!H:H),"否")</f>
        <v>否</v>
      </c>
      <c r="I3688" s="64" t="s">
        <v>11061</v>
      </c>
      <c r="J3688" s="64" t="s">
        <v>11063</v>
      </c>
      <c r="L3688" s="65" t="s">
        <v>231</v>
      </c>
      <c r="N3688" s="64" t="s">
        <v>18</v>
      </c>
      <c r="O3688" s="66"/>
      <c r="P3688" s="66"/>
      <c r="T3688" s="66"/>
      <c r="U3688" s="65" t="s">
        <v>39</v>
      </c>
      <c r="V3688" s="65" t="s">
        <v>14389</v>
      </c>
      <c r="W3688" s="66"/>
      <c r="Y3688" s="66"/>
      <c r="Z3688" s="66"/>
      <c r="AA3688" s="65" t="s">
        <v>14382</v>
      </c>
      <c r="AQ3688" s="64">
        <v>-37.8</v>
      </c>
      <c r="AY3688" s="67" t="s">
        <v>18086</v>
      </c>
    </row>
    <row r="3689" spans="1:51">
      <c r="A3689" s="9" t="str">
        <f t="shared" si="177"/>
        <v>2026-01</v>
      </c>
      <c r="B3689" s="9" t="str">
        <f>_xlfn.XLOOKUP(I3689,过机服务商重量差!A:A,过机服务商重量差!G:G)</f>
        <v>小旋风</v>
      </c>
      <c r="C3689" s="9" t="str">
        <f>IF(N3689="FBA","主营产品",IF(N3689="专线","专线",LOOKUP(1,0/((G3689&gt;=提成标准!D:D)*(G3689&lt;提成标准!E:E)),提成标准!C:C)))</f>
        <v>快递大货</v>
      </c>
      <c r="D3689" s="9">
        <f t="shared" si="178"/>
        <v>21</v>
      </c>
      <c r="E3689" s="9">
        <f>_xlfn.XLOOKUP(C3689,提成标准!C:C,提成标准!H:H,"")</f>
        <v>0.1</v>
      </c>
      <c r="F3689" s="9">
        <f t="shared" si="179"/>
        <v>2.1</v>
      </c>
      <c r="G3689" s="9">
        <f>_xlfn.XLOOKUP(I3689,过机服务商重量差!A:A,过机服务商重量差!L:L)</f>
        <v>21</v>
      </c>
      <c r="H3689" s="9" t="str">
        <f ca="1">IFERROR(LOOKUP(1,0/((B3689=名单!B:B)*(VALUE(AY3689)&gt;=名单!E:E)*(VALUE(AY3689)&lt;=名单!G:G)*(AA3689="正常走货")),名单!H:H),"否")</f>
        <v>否</v>
      </c>
      <c r="I3689" s="64" t="s">
        <v>11064</v>
      </c>
      <c r="J3689" s="64" t="s">
        <v>11066</v>
      </c>
      <c r="L3689" s="65" t="s">
        <v>85</v>
      </c>
      <c r="N3689" s="64" t="s">
        <v>18</v>
      </c>
      <c r="O3689" s="66"/>
      <c r="P3689" s="66"/>
      <c r="T3689" s="66"/>
      <c r="U3689" s="65" t="s">
        <v>39</v>
      </c>
      <c r="V3689" s="65" t="s">
        <v>14389</v>
      </c>
      <c r="W3689" s="66"/>
      <c r="Y3689" s="66"/>
      <c r="Z3689" s="66"/>
      <c r="AA3689" s="65" t="s">
        <v>14382</v>
      </c>
      <c r="AQ3689" s="64">
        <v>147</v>
      </c>
      <c r="AY3689" s="67" t="s">
        <v>18087</v>
      </c>
    </row>
    <row r="3690" spans="1:51">
      <c r="A3690" s="9" t="str">
        <f t="shared" si="177"/>
        <v>2026-01</v>
      </c>
      <c r="B3690" s="18" t="str">
        <f>_xlfn.XLOOKUP(I3690,过机服务商重量差!A:A,过机服务商重量差!G:G)</f>
        <v>风清扬</v>
      </c>
      <c r="C3690" s="9" t="str">
        <f>IF(N3690="FBA","主营产品",IF(N3690="专线","专线",LOOKUP(1,0/((G3690&gt;=提成标准!D:D)*(G3690&lt;提成标准!E:E)),提成标准!C:C)))</f>
        <v>快递大货</v>
      </c>
      <c r="D3690" s="9">
        <f t="shared" si="178"/>
        <v>177</v>
      </c>
      <c r="E3690" s="9">
        <f>_xlfn.XLOOKUP(C3690,提成标准!C:C,提成标准!H:H,"")</f>
        <v>0.1</v>
      </c>
      <c r="F3690" s="9">
        <f t="shared" si="179"/>
        <v>17.7</v>
      </c>
      <c r="G3690" s="9">
        <f>_xlfn.XLOOKUP(I3690,过机服务商重量差!A:A,过机服务商重量差!L:L)</f>
        <v>177</v>
      </c>
      <c r="H3690" s="9" t="str">
        <f ca="1">IFERROR(LOOKUP(1,0/((B3690=名单!B:B)*(VALUE(AY3690)&gt;=名单!E:E)*(VALUE(AY3690)&lt;=名单!G:G)*(AA3690="正常走货")),名单!H:H),"否")</f>
        <v>否</v>
      </c>
      <c r="I3690" s="64" t="s">
        <v>11067</v>
      </c>
      <c r="J3690" s="64" t="s">
        <v>11069</v>
      </c>
      <c r="L3690" s="65" t="s">
        <v>144</v>
      </c>
      <c r="N3690" s="64" t="s">
        <v>18</v>
      </c>
      <c r="O3690" s="66"/>
      <c r="P3690" s="66"/>
      <c r="T3690" s="66"/>
      <c r="U3690" s="65" t="s">
        <v>227</v>
      </c>
      <c r="V3690" s="65" t="s">
        <v>14413</v>
      </c>
      <c r="W3690" s="66"/>
      <c r="Y3690" s="66"/>
      <c r="Z3690" s="66"/>
      <c r="AA3690" s="65" t="s">
        <v>14382</v>
      </c>
      <c r="AQ3690" s="64">
        <v>165</v>
      </c>
      <c r="AY3690" s="67" t="s">
        <v>18088</v>
      </c>
    </row>
    <row r="3691" spans="1:51">
      <c r="A3691" s="9" t="str">
        <f t="shared" si="177"/>
        <v>2026-01</v>
      </c>
      <c r="B3691" s="18" t="str">
        <f>_xlfn.XLOOKUP(I3691,过机服务商重量差!A:A,过机服务商重量差!G:G)</f>
        <v>帅时莹</v>
      </c>
      <c r="C3691" s="9" t="str">
        <f>IF(N3691="FBA","主营产品",IF(N3691="专线","专线",LOOKUP(1,0/((G3691&gt;=提成标准!D:D)*(G3691&lt;提成标准!E:E)),提成标准!C:C)))</f>
        <v>快递大货</v>
      </c>
      <c r="D3691" s="9">
        <f t="shared" si="178"/>
        <v>33</v>
      </c>
      <c r="E3691" s="9">
        <f>_xlfn.XLOOKUP(C3691,提成标准!C:C,提成标准!H:H,"")</f>
        <v>0.1</v>
      </c>
      <c r="F3691" s="9">
        <f t="shared" si="179"/>
        <v>3.3</v>
      </c>
      <c r="G3691" s="9">
        <f>_xlfn.XLOOKUP(I3691,过机服务商重量差!A:A,过机服务商重量差!L:L)</f>
        <v>33</v>
      </c>
      <c r="H3691" s="9" t="str">
        <f ca="1">IFERROR(LOOKUP(1,0/((B3691=名单!B:B)*(VALUE(AY3691)&gt;=名单!E:E)*(VALUE(AY3691)&lt;=名单!G:G)*(AA3691="正常走货")),名单!H:H),"否")</f>
        <v>否</v>
      </c>
      <c r="I3691" s="64" t="s">
        <v>11070</v>
      </c>
      <c r="J3691" s="64" t="s">
        <v>11072</v>
      </c>
      <c r="L3691" s="65" t="s">
        <v>1452</v>
      </c>
      <c r="N3691" s="64" t="s">
        <v>18</v>
      </c>
      <c r="O3691" s="66"/>
      <c r="P3691" s="66"/>
      <c r="T3691" s="66"/>
      <c r="U3691" s="65" t="s">
        <v>540</v>
      </c>
      <c r="V3691" s="65" t="s">
        <v>14413</v>
      </c>
      <c r="W3691" s="66"/>
      <c r="Y3691" s="66"/>
      <c r="Z3691" s="66"/>
      <c r="AA3691" s="65" t="s">
        <v>14382</v>
      </c>
      <c r="AQ3691" s="64">
        <v>675.5</v>
      </c>
      <c r="AY3691" s="67" t="s">
        <v>18089</v>
      </c>
    </row>
    <row r="3692" spans="1:51">
      <c r="A3692" s="9" t="str">
        <f t="shared" si="177"/>
        <v>2026-01</v>
      </c>
      <c r="B3692" s="18" t="str">
        <f>_xlfn.XLOOKUP(I3692,过机服务商重量差!A:A,过机服务商重量差!G:G)</f>
        <v>帅时莹</v>
      </c>
      <c r="C3692" s="9" t="str">
        <f>IF(N3692="FBA","主营产品",IF(N3692="专线","专线",LOOKUP(1,0/((G3692&gt;=提成标准!D:D)*(G3692&lt;提成标准!E:E)),提成标准!C:C)))</f>
        <v>快递大货</v>
      </c>
      <c r="D3692" s="9">
        <f t="shared" si="178"/>
        <v>24</v>
      </c>
      <c r="E3692" s="9">
        <f>_xlfn.XLOOKUP(C3692,提成标准!C:C,提成标准!H:H,"")</f>
        <v>0.1</v>
      </c>
      <c r="F3692" s="9">
        <f t="shared" si="179"/>
        <v>2.4</v>
      </c>
      <c r="G3692" s="9">
        <f>_xlfn.XLOOKUP(I3692,过机服务商重量差!A:A,过机服务商重量差!L:L)</f>
        <v>24</v>
      </c>
      <c r="H3692" s="9" t="str">
        <f ca="1">IFERROR(LOOKUP(1,0/((B3692=名单!B:B)*(VALUE(AY3692)&gt;=名单!E:E)*(VALUE(AY3692)&lt;=名单!G:G)*(AA3692="正常走货")),名单!H:H),"否")</f>
        <v>否</v>
      </c>
      <c r="I3692" s="64" t="s">
        <v>11073</v>
      </c>
      <c r="J3692" s="64" t="s">
        <v>11075</v>
      </c>
      <c r="L3692" s="65" t="s">
        <v>140</v>
      </c>
      <c r="N3692" s="64" t="s">
        <v>18</v>
      </c>
      <c r="O3692" s="66"/>
      <c r="P3692" s="66"/>
      <c r="T3692" s="66"/>
      <c r="U3692" s="65" t="s">
        <v>191</v>
      </c>
      <c r="V3692" s="65" t="s">
        <v>14413</v>
      </c>
      <c r="W3692" s="66"/>
      <c r="Y3692" s="66"/>
      <c r="Z3692" s="66"/>
      <c r="AA3692" s="65" t="s">
        <v>14382</v>
      </c>
      <c r="AQ3692" s="64">
        <v>484.8</v>
      </c>
      <c r="AY3692" s="67" t="s">
        <v>18090</v>
      </c>
    </row>
    <row r="3693" spans="1:51">
      <c r="A3693" s="9" t="str">
        <f t="shared" si="177"/>
        <v>2026-01</v>
      </c>
      <c r="B3693" s="18" t="str">
        <f>_xlfn.XLOOKUP(I3693,过机服务商重量差!A:A,过机服务商重量差!G:G)</f>
        <v>帅时莹</v>
      </c>
      <c r="C3693" s="9" t="str">
        <f>IF(N3693="FBA","主营产品",IF(N3693="专线","专线",LOOKUP(1,0/((G3693&gt;=提成标准!D:D)*(G3693&lt;提成标准!E:E)),提成标准!C:C)))</f>
        <v>快递大货</v>
      </c>
      <c r="D3693" s="9">
        <f t="shared" si="178"/>
        <v>24</v>
      </c>
      <c r="E3693" s="9">
        <f>_xlfn.XLOOKUP(C3693,提成标准!C:C,提成标准!H:H,"")</f>
        <v>0.1</v>
      </c>
      <c r="F3693" s="9">
        <f t="shared" si="179"/>
        <v>2.4</v>
      </c>
      <c r="G3693" s="9">
        <f>_xlfn.XLOOKUP(I3693,过机服务商重量差!A:A,过机服务商重量差!L:L)</f>
        <v>24</v>
      </c>
      <c r="H3693" s="9" t="str">
        <f ca="1">IFERROR(LOOKUP(1,0/((B3693=名单!B:B)*(VALUE(AY3693)&gt;=名单!E:E)*(VALUE(AY3693)&lt;=名单!G:G)*(AA3693="正常走货")),名单!H:H),"否")</f>
        <v>否</v>
      </c>
      <c r="I3693" s="64" t="s">
        <v>11076</v>
      </c>
      <c r="J3693" s="64" t="s">
        <v>11078</v>
      </c>
      <c r="L3693" s="64" t="s">
        <v>140</v>
      </c>
      <c r="N3693" s="64" t="s">
        <v>18</v>
      </c>
      <c r="O3693" s="66"/>
      <c r="P3693" s="66"/>
      <c r="T3693" s="66"/>
      <c r="U3693" s="65" t="s">
        <v>191</v>
      </c>
      <c r="V3693" s="65" t="s">
        <v>14413</v>
      </c>
      <c r="W3693" s="66"/>
      <c r="Y3693" s="66"/>
      <c r="Z3693" s="66"/>
      <c r="AA3693" s="65" t="s">
        <v>14382</v>
      </c>
      <c r="AQ3693" s="64">
        <v>484.8</v>
      </c>
      <c r="AY3693" s="67" t="s">
        <v>18091</v>
      </c>
    </row>
    <row r="3694" spans="1:51">
      <c r="A3694" s="9" t="str">
        <f t="shared" si="177"/>
        <v>2026-01</v>
      </c>
      <c r="B3694" s="9" t="str">
        <f>_xlfn.XLOOKUP(I3694,过机服务商重量差!A:A,过机服务商重量差!G:G)</f>
        <v>帅时莹</v>
      </c>
      <c r="C3694" s="9" t="str">
        <f>IF(N3694="FBA","主营产品",IF(N3694="专线","专线",LOOKUP(1,0/((G3694&gt;=提成标准!D:D)*(G3694&lt;提成标准!E:E)),提成标准!C:C)))</f>
        <v>快递大货</v>
      </c>
      <c r="D3694" s="9">
        <f t="shared" si="178"/>
        <v>24</v>
      </c>
      <c r="E3694" s="9">
        <f>_xlfn.XLOOKUP(C3694,提成标准!C:C,提成标准!H:H,"")</f>
        <v>0.1</v>
      </c>
      <c r="F3694" s="9">
        <f t="shared" si="179"/>
        <v>2.4</v>
      </c>
      <c r="G3694" s="9">
        <f>_xlfn.XLOOKUP(I3694,过机服务商重量差!A:A,过机服务商重量差!L:L)</f>
        <v>24</v>
      </c>
      <c r="H3694" s="9" t="str">
        <f ca="1">IFERROR(LOOKUP(1,0/((B3694=名单!B:B)*(VALUE(AY3694)&gt;=名单!E:E)*(VALUE(AY3694)&lt;=名单!G:G)*(AA3694="正常走货")),名单!H:H),"否")</f>
        <v>否</v>
      </c>
      <c r="I3694" s="64" t="s">
        <v>11079</v>
      </c>
      <c r="J3694" s="64" t="s">
        <v>11081</v>
      </c>
      <c r="L3694" s="65" t="s">
        <v>140</v>
      </c>
      <c r="N3694" s="64" t="s">
        <v>18</v>
      </c>
      <c r="O3694" s="66"/>
      <c r="P3694" s="66"/>
      <c r="T3694" s="66"/>
      <c r="U3694" s="65" t="s">
        <v>191</v>
      </c>
      <c r="V3694" s="65" t="s">
        <v>14413</v>
      </c>
      <c r="W3694" s="66"/>
      <c r="Y3694" s="66"/>
      <c r="Z3694" s="66"/>
      <c r="AA3694" s="65" t="s">
        <v>14382</v>
      </c>
      <c r="AQ3694" s="64">
        <v>484.8</v>
      </c>
      <c r="AY3694" s="67" t="s">
        <v>18092</v>
      </c>
    </row>
    <row r="3695" spans="1:51">
      <c r="A3695" s="9" t="str">
        <f t="shared" si="177"/>
        <v>2026-01</v>
      </c>
      <c r="B3695" s="9" t="str">
        <f>_xlfn.XLOOKUP(I3695,过机服务商重量差!A:A,过机服务商重量差!G:G)</f>
        <v>帅时莹</v>
      </c>
      <c r="C3695" s="9" t="str">
        <f>IF(N3695="FBA","主营产品",IF(N3695="专线","专线",LOOKUP(1,0/((G3695&gt;=提成标准!D:D)*(G3695&lt;提成标准!E:E)),提成标准!C:C)))</f>
        <v>快递大货</v>
      </c>
      <c r="D3695" s="9">
        <f t="shared" si="178"/>
        <v>24</v>
      </c>
      <c r="E3695" s="9">
        <f>_xlfn.XLOOKUP(C3695,提成标准!C:C,提成标准!H:H,"")</f>
        <v>0.1</v>
      </c>
      <c r="F3695" s="9">
        <f t="shared" si="179"/>
        <v>2.4</v>
      </c>
      <c r="G3695" s="9">
        <f>_xlfn.XLOOKUP(I3695,过机服务商重量差!A:A,过机服务商重量差!L:L)</f>
        <v>24</v>
      </c>
      <c r="H3695" s="9" t="str">
        <f ca="1">IFERROR(LOOKUP(1,0/((B3695=名单!B:B)*(VALUE(AY3695)&gt;=名单!E:E)*(VALUE(AY3695)&lt;=名单!G:G)*(AA3695="正常走货")),名单!H:H),"否")</f>
        <v>否</v>
      </c>
      <c r="I3695" s="64" t="s">
        <v>11082</v>
      </c>
      <c r="J3695" s="64" t="s">
        <v>11084</v>
      </c>
      <c r="L3695" s="65" t="s">
        <v>140</v>
      </c>
      <c r="N3695" s="65" t="s">
        <v>18</v>
      </c>
      <c r="O3695" s="66"/>
      <c r="P3695" s="66"/>
      <c r="T3695" s="66"/>
      <c r="U3695" s="65" t="s">
        <v>191</v>
      </c>
      <c r="V3695" s="64" t="s">
        <v>14413</v>
      </c>
      <c r="W3695" s="66"/>
      <c r="Y3695" s="66"/>
      <c r="Z3695" s="66"/>
      <c r="AA3695" s="65" t="s">
        <v>14382</v>
      </c>
      <c r="AQ3695" s="64">
        <v>484.8</v>
      </c>
      <c r="AY3695" s="67" t="s">
        <v>18093</v>
      </c>
    </row>
    <row r="3696" spans="1:51">
      <c r="A3696" s="9" t="str">
        <f t="shared" si="177"/>
        <v>2026-01</v>
      </c>
      <c r="B3696" s="9" t="str">
        <f>_xlfn.XLOOKUP(I3696,过机服务商重量差!A:A,过机服务商重量差!G:G)</f>
        <v>风清扬</v>
      </c>
      <c r="C3696" s="9" t="str">
        <f>IF(N3696="FBA","主营产品",IF(N3696="专线","专线",LOOKUP(1,0/((G3696&gt;=提成标准!D:D)*(G3696&lt;提成标准!E:E)),提成标准!C:C)))</f>
        <v>快递大货</v>
      </c>
      <c r="D3696" s="9">
        <f t="shared" si="178"/>
        <v>179</v>
      </c>
      <c r="E3696" s="9">
        <f>_xlfn.XLOOKUP(C3696,提成标准!C:C,提成标准!H:H,"")</f>
        <v>0.1</v>
      </c>
      <c r="F3696" s="9">
        <f t="shared" si="179"/>
        <v>17.9</v>
      </c>
      <c r="G3696" s="9">
        <f>_xlfn.XLOOKUP(I3696,过机服务商重量差!A:A,过机服务商重量差!L:L)</f>
        <v>179</v>
      </c>
      <c r="H3696" s="9" t="str">
        <f ca="1">IFERROR(LOOKUP(1,0/((B3696=名单!B:B)*(VALUE(AY3696)&gt;=名单!E:E)*(VALUE(AY3696)&lt;=名单!G:G)*(AA3696="正常走货")),名单!H:H),"否")</f>
        <v>否</v>
      </c>
      <c r="I3696" s="64" t="s">
        <v>11085</v>
      </c>
      <c r="J3696" s="64" t="s">
        <v>50</v>
      </c>
      <c r="L3696" s="65" t="s">
        <v>633</v>
      </c>
      <c r="N3696" s="64" t="s">
        <v>18</v>
      </c>
      <c r="O3696" s="66"/>
      <c r="P3696" s="66"/>
      <c r="T3696" s="66"/>
      <c r="U3696" s="65" t="s">
        <v>10131</v>
      </c>
      <c r="V3696" s="65" t="s">
        <v>14581</v>
      </c>
      <c r="W3696" s="66"/>
      <c r="Y3696" s="66"/>
      <c r="Z3696" s="66"/>
      <c r="AA3696" s="65" t="s">
        <v>14382</v>
      </c>
      <c r="AQ3696" s="64">
        <v>375.9</v>
      </c>
      <c r="AY3696" s="67" t="s">
        <v>18094</v>
      </c>
    </row>
    <row r="3697" spans="1:51">
      <c r="A3697" s="9" t="str">
        <f t="shared" si="177"/>
        <v>2026-01</v>
      </c>
      <c r="B3697" s="9" t="str">
        <f>_xlfn.XLOOKUP(I3697,过机服务商重量差!A:A,过机服务商重量差!G:G)</f>
        <v>玉麒麟</v>
      </c>
      <c r="C3697" s="9" t="str">
        <f>IF(N3697="FBA","主营产品",IF(N3697="专线","专线",LOOKUP(1,0/((G3697&gt;=提成标准!D:D)*(G3697&lt;提成标准!E:E)),提成标准!C:C)))</f>
        <v>快递大货</v>
      </c>
      <c r="D3697" s="9">
        <f t="shared" si="178"/>
        <v>34</v>
      </c>
      <c r="E3697" s="9">
        <f>_xlfn.XLOOKUP(C3697,提成标准!C:C,提成标准!H:H,"")</f>
        <v>0.1</v>
      </c>
      <c r="F3697" s="9">
        <f t="shared" si="179"/>
        <v>3.4</v>
      </c>
      <c r="G3697" s="9">
        <f>_xlfn.XLOOKUP(I3697,过机服务商重量差!A:A,过机服务商重量差!L:L)</f>
        <v>34</v>
      </c>
      <c r="H3697" s="9" t="str">
        <f ca="1">IFERROR(LOOKUP(1,0/((B3697=名单!B:B)*(VALUE(AY3697)&gt;=名单!E:E)*(VALUE(AY3697)&lt;=名单!G:G)*(AA3697="正常走货")),名单!H:H),"否")</f>
        <v>否</v>
      </c>
      <c r="I3697" s="64" t="s">
        <v>11087</v>
      </c>
      <c r="J3697" s="64" t="s">
        <v>11089</v>
      </c>
      <c r="L3697" s="65" t="s">
        <v>17</v>
      </c>
      <c r="N3697" s="64" t="s">
        <v>18</v>
      </c>
      <c r="O3697" s="66"/>
      <c r="P3697" s="66"/>
      <c r="T3697" s="66"/>
      <c r="U3697" s="65" t="s">
        <v>79</v>
      </c>
      <c r="V3697" s="65" t="s">
        <v>14381</v>
      </c>
      <c r="W3697" s="66"/>
      <c r="Y3697" s="66"/>
      <c r="Z3697" s="66"/>
      <c r="AA3697" s="65" t="s">
        <v>14382</v>
      </c>
      <c r="AQ3697" s="64">
        <v>148.58</v>
      </c>
      <c r="AY3697" s="67" t="s">
        <v>18095</v>
      </c>
    </row>
    <row r="3698" spans="1:51">
      <c r="A3698" s="9" t="str">
        <f t="shared" si="177"/>
        <v>2026-01</v>
      </c>
      <c r="B3698" s="9" t="str">
        <f>_xlfn.XLOOKUP(I3698,过机服务商重量差!A:A,过机服务商重量差!G:G)</f>
        <v>玉麒麟</v>
      </c>
      <c r="C3698" s="9" t="str">
        <f>IF(N3698="FBA","主营产品",IF(N3698="专线","专线",LOOKUP(1,0/((G3698&gt;=提成标准!D:D)*(G3698&lt;提成标准!E:E)),提成标准!C:C)))</f>
        <v>快递小货</v>
      </c>
      <c r="D3698" s="9">
        <f t="shared" si="178"/>
        <v>1</v>
      </c>
      <c r="E3698" s="9">
        <f>_xlfn.XLOOKUP(C3698,提成标准!C:C,提成标准!H:H,"")</f>
        <v>2</v>
      </c>
      <c r="F3698" s="9">
        <f t="shared" si="179"/>
        <v>2</v>
      </c>
      <c r="G3698" s="9">
        <f>_xlfn.XLOOKUP(I3698,过机服务商重量差!A:A,过机服务商重量差!L:L)</f>
        <v>11.5</v>
      </c>
      <c r="H3698" s="9" t="str">
        <f ca="1">IFERROR(LOOKUP(1,0/((B3698=名单!B:B)*(VALUE(AY3698)&gt;=名单!E:E)*(VALUE(AY3698)&lt;=名单!G:G)*(AA3698="正常走货")),名单!H:H),"否")</f>
        <v>否</v>
      </c>
      <c r="I3698" s="64" t="s">
        <v>11090</v>
      </c>
      <c r="J3698" s="64" t="s">
        <v>11092</v>
      </c>
      <c r="L3698" s="65" t="s">
        <v>17</v>
      </c>
      <c r="N3698" s="64" t="s">
        <v>18</v>
      </c>
      <c r="O3698" s="66"/>
      <c r="P3698" s="66"/>
      <c r="T3698" s="66"/>
      <c r="U3698" s="65" t="s">
        <v>390</v>
      </c>
      <c r="V3698" s="65" t="s">
        <v>14389</v>
      </c>
      <c r="W3698" s="66"/>
      <c r="Y3698" s="66"/>
      <c r="Z3698" s="66"/>
      <c r="AA3698" s="65" t="s">
        <v>14382</v>
      </c>
      <c r="AQ3698" s="64">
        <v>249</v>
      </c>
      <c r="AY3698" s="67" t="s">
        <v>18096</v>
      </c>
    </row>
    <row r="3699" spans="1:51">
      <c r="A3699" s="9" t="str">
        <f t="shared" si="177"/>
        <v>2026-01</v>
      </c>
      <c r="B3699" s="9" t="str">
        <f>_xlfn.XLOOKUP(I3699,过机服务商重量差!A:A,过机服务商重量差!G:G)</f>
        <v>玉麒麟</v>
      </c>
      <c r="C3699" s="9" t="str">
        <f>IF(N3699="FBA","主营产品",IF(N3699="专线","专线",LOOKUP(1,0/((G3699&gt;=提成标准!D:D)*(G3699&lt;提成标准!E:E)),提成标准!C:C)))</f>
        <v>快递小货</v>
      </c>
      <c r="D3699" s="9">
        <f t="shared" si="178"/>
        <v>1</v>
      </c>
      <c r="E3699" s="9">
        <f>_xlfn.XLOOKUP(C3699,提成标准!C:C,提成标准!H:H,"")</f>
        <v>2</v>
      </c>
      <c r="F3699" s="9">
        <f t="shared" si="179"/>
        <v>2</v>
      </c>
      <c r="G3699" s="9">
        <f>_xlfn.XLOOKUP(I3699,过机服务商重量差!A:A,过机服务商重量差!L:L)</f>
        <v>2</v>
      </c>
      <c r="H3699" s="9" t="str">
        <f ca="1">IFERROR(LOOKUP(1,0/((B3699=名单!B:B)*(VALUE(AY3699)&gt;=名单!E:E)*(VALUE(AY3699)&lt;=名单!G:G)*(AA3699="正常走货")),名单!H:H),"否")</f>
        <v>否</v>
      </c>
      <c r="I3699" s="64" t="s">
        <v>11093</v>
      </c>
      <c r="J3699" s="64" t="s">
        <v>11095</v>
      </c>
      <c r="L3699" s="64" t="s">
        <v>17</v>
      </c>
      <c r="N3699" s="64" t="s">
        <v>18</v>
      </c>
      <c r="O3699" s="66"/>
      <c r="P3699" s="66"/>
      <c r="T3699" s="66"/>
      <c r="U3699" s="65" t="s">
        <v>79</v>
      </c>
      <c r="V3699" s="65" t="s">
        <v>14381</v>
      </c>
      <c r="W3699" s="66"/>
      <c r="Y3699" s="66"/>
      <c r="Z3699" s="66"/>
      <c r="AA3699" s="65" t="s">
        <v>14382</v>
      </c>
      <c r="AQ3699" s="64">
        <v>120</v>
      </c>
      <c r="AY3699" s="67" t="s">
        <v>18097</v>
      </c>
    </row>
    <row r="3700" spans="1:51">
      <c r="A3700" s="9" t="str">
        <f t="shared" si="177"/>
        <v>2026-01</v>
      </c>
      <c r="B3700" s="9" t="str">
        <f>_xlfn.XLOOKUP(I3700,过机服务商重量差!A:A,过机服务商重量差!G:G)</f>
        <v>玉麒麟</v>
      </c>
      <c r="C3700" s="9" t="str">
        <f>IF(N3700="FBA","主营产品",IF(N3700="专线","专线",LOOKUP(1,0/((G3700&gt;=提成标准!D:D)*(G3700&lt;提成标准!E:E)),提成标准!C:C)))</f>
        <v>快递小货</v>
      </c>
      <c r="D3700" s="9">
        <f t="shared" si="178"/>
        <v>1</v>
      </c>
      <c r="E3700" s="9">
        <f>_xlfn.XLOOKUP(C3700,提成标准!C:C,提成标准!H:H,"")</f>
        <v>2</v>
      </c>
      <c r="F3700" s="9">
        <f t="shared" si="179"/>
        <v>2</v>
      </c>
      <c r="G3700" s="9">
        <f>_xlfn.XLOOKUP(I3700,过机服务商重量差!A:A,过机服务商重量差!L:L)</f>
        <v>3.5</v>
      </c>
      <c r="H3700" s="9" t="str">
        <f ca="1">IFERROR(LOOKUP(1,0/((B3700=名单!B:B)*(VALUE(AY3700)&gt;=名单!E:E)*(VALUE(AY3700)&lt;=名单!G:G)*(AA3700="正常走货")),名单!H:H),"否")</f>
        <v>否</v>
      </c>
      <c r="I3700" s="64" t="s">
        <v>11096</v>
      </c>
      <c r="J3700" s="64" t="s">
        <v>11098</v>
      </c>
      <c r="L3700" s="65" t="s">
        <v>24</v>
      </c>
      <c r="N3700" s="64" t="s">
        <v>18</v>
      </c>
      <c r="O3700" s="66"/>
      <c r="P3700" s="66"/>
      <c r="T3700" s="66"/>
      <c r="U3700" s="65" t="s">
        <v>223</v>
      </c>
      <c r="V3700" s="65" t="s">
        <v>14413</v>
      </c>
      <c r="W3700" s="66"/>
      <c r="Y3700" s="66"/>
      <c r="Z3700" s="66"/>
      <c r="AA3700" s="65" t="s">
        <v>14382</v>
      </c>
      <c r="AQ3700" s="64">
        <v>95.8</v>
      </c>
      <c r="AY3700" s="67" t="s">
        <v>18098</v>
      </c>
    </row>
    <row r="3701" spans="1:51">
      <c r="A3701" s="9" t="str">
        <f t="shared" si="177"/>
        <v>2026-01</v>
      </c>
      <c r="B3701" s="9" t="str">
        <f>_xlfn.XLOOKUP(I3701,过机服务商重量差!A:A,过机服务商重量差!G:G)</f>
        <v>007</v>
      </c>
      <c r="C3701" s="9" t="str">
        <f>IF(N3701="FBA","主营产品",IF(N3701="专线","专线",LOOKUP(1,0/((G3701&gt;=提成标准!D:D)*(G3701&lt;提成标准!E:E)),提成标准!C:C)))</f>
        <v>快递大货</v>
      </c>
      <c r="D3701" s="9">
        <f t="shared" si="178"/>
        <v>652</v>
      </c>
      <c r="E3701" s="9">
        <f>_xlfn.XLOOKUP(C3701,提成标准!C:C,提成标准!H:H,"")</f>
        <v>0.1</v>
      </c>
      <c r="F3701" s="9">
        <f t="shared" si="179"/>
        <v>65.2</v>
      </c>
      <c r="G3701" s="9">
        <f>_xlfn.XLOOKUP(I3701,过机服务商重量差!A:A,过机服务商重量差!L:L)</f>
        <v>652</v>
      </c>
      <c r="H3701" s="9" t="str">
        <f ca="1">IFERROR(LOOKUP(1,0/((B3701=名单!B:B)*(VALUE(AY3701)&gt;=名单!E:E)*(VALUE(AY3701)&lt;=名单!G:G)*(AA3701="正常走货")),名单!H:H),"否")</f>
        <v>否</v>
      </c>
      <c r="I3701" s="64" t="s">
        <v>11099</v>
      </c>
      <c r="J3701" s="64" t="s">
        <v>11101</v>
      </c>
      <c r="L3701" s="65" t="s">
        <v>168</v>
      </c>
      <c r="N3701" s="64" t="s">
        <v>18</v>
      </c>
      <c r="O3701" s="66"/>
      <c r="P3701" s="66"/>
      <c r="T3701" s="66"/>
      <c r="U3701" s="65" t="s">
        <v>337</v>
      </c>
      <c r="V3701" s="65" t="s">
        <v>14381</v>
      </c>
      <c r="W3701" s="66"/>
      <c r="Y3701" s="66"/>
      <c r="Z3701" s="66"/>
      <c r="AA3701" s="65" t="s">
        <v>14382</v>
      </c>
      <c r="AQ3701" s="64">
        <v>326</v>
      </c>
      <c r="AY3701" s="67" t="s">
        <v>18099</v>
      </c>
    </row>
    <row r="3702" spans="1:51">
      <c r="A3702" s="9" t="str">
        <f t="shared" si="177"/>
        <v>2026-01</v>
      </c>
      <c r="B3702" s="9" t="str">
        <f>_xlfn.XLOOKUP(I3702,过机服务商重量差!A:A,过机服务商重量差!G:G)</f>
        <v>玉麒麟</v>
      </c>
      <c r="C3702" s="9" t="str">
        <f>IF(N3702="FBA","主营产品",IF(N3702="专线","专线",LOOKUP(1,0/((G3702&gt;=提成标准!D:D)*(G3702&lt;提成标准!E:E)),提成标准!C:C)))</f>
        <v>快递小货</v>
      </c>
      <c r="D3702" s="9">
        <f t="shared" si="178"/>
        <v>1</v>
      </c>
      <c r="E3702" s="9">
        <f>_xlfn.XLOOKUP(C3702,提成标准!C:C,提成标准!H:H,"")</f>
        <v>2</v>
      </c>
      <c r="F3702" s="9">
        <f t="shared" si="179"/>
        <v>2</v>
      </c>
      <c r="G3702" s="9">
        <f>_xlfn.XLOOKUP(I3702,过机服务商重量差!A:A,过机服务商重量差!L:L)</f>
        <v>1.5</v>
      </c>
      <c r="H3702" s="9" t="str">
        <f ca="1">IFERROR(LOOKUP(1,0/((B3702=名单!B:B)*(VALUE(AY3702)&gt;=名单!E:E)*(VALUE(AY3702)&lt;=名单!G:G)*(AA3702="正常走货")),名单!H:H),"否")</f>
        <v>否</v>
      </c>
      <c r="I3702" s="64" t="s">
        <v>11102</v>
      </c>
      <c r="J3702" s="64" t="s">
        <v>11104</v>
      </c>
      <c r="L3702" s="65" t="s">
        <v>256</v>
      </c>
      <c r="N3702" s="64" t="s">
        <v>18</v>
      </c>
      <c r="O3702" s="66"/>
      <c r="P3702" s="66"/>
      <c r="T3702" s="66"/>
      <c r="U3702" s="65" t="s">
        <v>120</v>
      </c>
      <c r="V3702" s="65" t="s">
        <v>14385</v>
      </c>
      <c r="W3702" s="66"/>
      <c r="Y3702" s="66"/>
      <c r="Z3702" s="66"/>
      <c r="AA3702" s="65" t="s">
        <v>14382</v>
      </c>
      <c r="AQ3702" s="64">
        <v>30.72</v>
      </c>
      <c r="AY3702" s="67" t="s">
        <v>18100</v>
      </c>
    </row>
    <row r="3703" spans="1:51">
      <c r="A3703" s="9" t="str">
        <f t="shared" si="177"/>
        <v>2026-01</v>
      </c>
      <c r="B3703" s="9" t="str">
        <f>_xlfn.XLOOKUP(I3703,过机服务商重量差!A:A,过机服务商重量差!G:G)</f>
        <v>玉麒麟</v>
      </c>
      <c r="C3703" s="9" t="str">
        <f>IF(N3703="FBA","主营产品",IF(N3703="专线","专线",LOOKUP(1,0/((G3703&gt;=提成标准!D:D)*(G3703&lt;提成标准!E:E)),提成标准!C:C)))</f>
        <v>快递小货</v>
      </c>
      <c r="D3703" s="9">
        <f t="shared" si="178"/>
        <v>1</v>
      </c>
      <c r="E3703" s="9">
        <f>_xlfn.XLOOKUP(C3703,提成标准!C:C,提成标准!H:H,"")</f>
        <v>2</v>
      </c>
      <c r="F3703" s="9">
        <f t="shared" si="179"/>
        <v>2</v>
      </c>
      <c r="G3703" s="9">
        <f>_xlfn.XLOOKUP(I3703,过机服务商重量差!A:A,过机服务商重量差!L:L)</f>
        <v>4.5</v>
      </c>
      <c r="H3703" s="9" t="str">
        <f ca="1">IFERROR(LOOKUP(1,0/((B3703=名单!B:B)*(VALUE(AY3703)&gt;=名单!E:E)*(VALUE(AY3703)&lt;=名单!G:G)*(AA3703="正常走货")),名单!H:H),"否")</f>
        <v>否</v>
      </c>
      <c r="I3703" s="64" t="s">
        <v>11105</v>
      </c>
      <c r="J3703" s="64" t="s">
        <v>11107</v>
      </c>
      <c r="L3703" s="65" t="s">
        <v>17</v>
      </c>
      <c r="N3703" s="64" t="s">
        <v>18</v>
      </c>
      <c r="O3703" s="66"/>
      <c r="P3703" s="66"/>
      <c r="T3703" s="66"/>
      <c r="U3703" s="65" t="s">
        <v>675</v>
      </c>
      <c r="V3703" s="65" t="s">
        <v>14385</v>
      </c>
      <c r="W3703" s="66"/>
      <c r="Y3703" s="66"/>
      <c r="Z3703" s="66"/>
      <c r="AA3703" s="65" t="s">
        <v>14382</v>
      </c>
      <c r="AQ3703" s="64">
        <v>91.1</v>
      </c>
      <c r="AY3703" s="67" t="s">
        <v>18101</v>
      </c>
    </row>
    <row r="3704" spans="1:51">
      <c r="A3704" s="9" t="str">
        <f t="shared" si="177"/>
        <v>2026-01</v>
      </c>
      <c r="B3704" s="18" t="str">
        <f>_xlfn.XLOOKUP(I3704,过机服务商重量差!A:A,过机服务商重量差!G:G)</f>
        <v>风清扬</v>
      </c>
      <c r="C3704" s="9" t="str">
        <f>IF(N3704="FBA","主营产品",IF(N3704="专线","专线",LOOKUP(1,0/((G3704&gt;=提成标准!D:D)*(G3704&lt;提成标准!E:E)),提成标准!C:C)))</f>
        <v>快递大货</v>
      </c>
      <c r="D3704" s="9">
        <f t="shared" si="178"/>
        <v>36</v>
      </c>
      <c r="E3704" s="9">
        <f>_xlfn.XLOOKUP(C3704,提成标准!C:C,提成标准!H:H,"")</f>
        <v>0.1</v>
      </c>
      <c r="F3704" s="9">
        <f t="shared" si="179"/>
        <v>3.6</v>
      </c>
      <c r="G3704" s="9">
        <f>_xlfn.XLOOKUP(I3704,过机服务商重量差!A:A,过机服务商重量差!L:L)</f>
        <v>36</v>
      </c>
      <c r="H3704" s="9" t="str">
        <f ca="1">IFERROR(LOOKUP(1,0/((B3704=名单!B:B)*(VALUE(AY3704)&gt;=名单!E:E)*(VALUE(AY3704)&lt;=名单!G:G)*(AA3704="正常走货")),名单!H:H),"否")</f>
        <v>否</v>
      </c>
      <c r="I3704" s="64" t="s">
        <v>11108</v>
      </c>
      <c r="J3704" s="64" t="s">
        <v>11110</v>
      </c>
      <c r="L3704" s="65" t="s">
        <v>144</v>
      </c>
      <c r="N3704" s="64" t="s">
        <v>18</v>
      </c>
      <c r="O3704" s="66"/>
      <c r="P3704" s="66"/>
      <c r="T3704" s="66"/>
      <c r="U3704" s="65" t="s">
        <v>442</v>
      </c>
      <c r="V3704" s="65" t="s">
        <v>14413</v>
      </c>
      <c r="W3704" s="66"/>
      <c r="Y3704" s="66"/>
      <c r="Z3704" s="66"/>
      <c r="AA3704" s="65" t="s">
        <v>14382</v>
      </c>
      <c r="AQ3704" s="64">
        <v>178.28</v>
      </c>
      <c r="AY3704" s="67" t="s">
        <v>18102</v>
      </c>
    </row>
    <row r="3705" spans="1:51">
      <c r="A3705" s="9" t="str">
        <f t="shared" si="177"/>
        <v>2026-01</v>
      </c>
      <c r="B3705" s="18" t="str">
        <f>_xlfn.XLOOKUP(I3705,过机服务商重量差!A:A,过机服务商重量差!G:G)</f>
        <v>风清扬</v>
      </c>
      <c r="C3705" s="9" t="str">
        <f>IF(N3705="FBA","主营产品",IF(N3705="专线","专线",LOOKUP(1,0/((G3705&gt;=提成标准!D:D)*(G3705&lt;提成标准!E:E)),提成标准!C:C)))</f>
        <v>快递大货</v>
      </c>
      <c r="D3705" s="9">
        <f t="shared" si="178"/>
        <v>107</v>
      </c>
      <c r="E3705" s="9">
        <f>_xlfn.XLOOKUP(C3705,提成标准!C:C,提成标准!H:H,"")</f>
        <v>0.1</v>
      </c>
      <c r="F3705" s="9">
        <f t="shared" si="179"/>
        <v>10.7</v>
      </c>
      <c r="G3705" s="9">
        <f>_xlfn.XLOOKUP(I3705,过机服务商重量差!A:A,过机服务商重量差!L:L)</f>
        <v>107</v>
      </c>
      <c r="H3705" s="9" t="str">
        <f ca="1">IFERROR(LOOKUP(1,0/((B3705=名单!B:B)*(VALUE(AY3705)&gt;=名单!E:E)*(VALUE(AY3705)&lt;=名单!G:G)*(AA3705="正常走货")),名单!H:H),"否")</f>
        <v>否</v>
      </c>
      <c r="I3705" s="64" t="s">
        <v>11111</v>
      </c>
      <c r="J3705" s="64" t="s">
        <v>50</v>
      </c>
      <c r="L3705" s="65" t="s">
        <v>51</v>
      </c>
      <c r="N3705" s="64" t="s">
        <v>18</v>
      </c>
      <c r="O3705" s="66"/>
      <c r="P3705" s="66"/>
      <c r="T3705" s="66"/>
      <c r="U3705" s="65" t="s">
        <v>1194</v>
      </c>
      <c r="V3705" s="65" t="s">
        <v>14581</v>
      </c>
      <c r="W3705" s="66"/>
      <c r="Y3705" s="66"/>
      <c r="Z3705" s="66"/>
      <c r="AA3705" s="65" t="s">
        <v>14382</v>
      </c>
      <c r="AQ3705" s="64">
        <v>54.9</v>
      </c>
      <c r="AY3705" s="67" t="s">
        <v>18103</v>
      </c>
    </row>
    <row r="3706" spans="1:51">
      <c r="A3706" s="9" t="str">
        <f t="shared" si="177"/>
        <v>2026-01</v>
      </c>
      <c r="B3706" s="18" t="str">
        <f>_xlfn.XLOOKUP(I3706,过机服务商重量差!A:A,过机服务商重量差!G:G)</f>
        <v>玉麒麟</v>
      </c>
      <c r="C3706" s="9" t="str">
        <f>IF(N3706="FBA","主营产品",IF(N3706="专线","专线",LOOKUP(1,0/((G3706&gt;=提成标准!D:D)*(G3706&lt;提成标准!E:E)),提成标准!C:C)))</f>
        <v>快递小货</v>
      </c>
      <c r="D3706" s="9">
        <f t="shared" si="178"/>
        <v>1</v>
      </c>
      <c r="E3706" s="9">
        <f>_xlfn.XLOOKUP(C3706,提成标准!C:C,提成标准!H:H,"")</f>
        <v>2</v>
      </c>
      <c r="F3706" s="9">
        <f t="shared" si="179"/>
        <v>2</v>
      </c>
      <c r="G3706" s="9">
        <f>_xlfn.XLOOKUP(I3706,过机服务商重量差!A:A,过机服务商重量差!L:L)</f>
        <v>0.5</v>
      </c>
      <c r="H3706" s="9" t="str">
        <f ca="1">IFERROR(LOOKUP(1,0/((B3706=名单!B:B)*(VALUE(AY3706)&gt;=名单!E:E)*(VALUE(AY3706)&lt;=名单!G:G)*(AA3706="正常走货")),名单!H:H),"否")</f>
        <v>否</v>
      </c>
      <c r="I3706" s="64" t="s">
        <v>11113</v>
      </c>
      <c r="J3706" s="64" t="s">
        <v>11115</v>
      </c>
      <c r="L3706" s="65" t="s">
        <v>17</v>
      </c>
      <c r="N3706" s="64" t="s">
        <v>18</v>
      </c>
      <c r="O3706" s="66"/>
      <c r="P3706" s="66"/>
      <c r="T3706" s="66"/>
      <c r="U3706" s="65" t="s">
        <v>540</v>
      </c>
      <c r="V3706" s="65" t="s">
        <v>14413</v>
      </c>
      <c r="W3706" s="66"/>
      <c r="Y3706" s="66"/>
      <c r="Z3706" s="66"/>
      <c r="AA3706" s="65" t="s">
        <v>14382</v>
      </c>
      <c r="AQ3706" s="64">
        <v>144</v>
      </c>
      <c r="AY3706" s="67" t="s">
        <v>18104</v>
      </c>
    </row>
    <row r="3707" spans="1:51">
      <c r="A3707" s="9" t="str">
        <f t="shared" ref="A3707:A3726" si="180">MID(AY3707,1,7)</f>
        <v>2026-01</v>
      </c>
      <c r="B3707" s="18" t="str">
        <f>_xlfn.XLOOKUP(I3707,过机服务商重量差!A:A,过机服务商重量差!G:G)</f>
        <v>无崖子</v>
      </c>
      <c r="C3707" s="9" t="str">
        <f>IF(N3707="FBA","主营产品",IF(N3707="专线","专线",LOOKUP(1,0/((G3707&gt;=提成标准!D:D)*(G3707&lt;提成标准!E:E)),提成标准!C:C)))</f>
        <v>快递小货</v>
      </c>
      <c r="D3707" s="9">
        <f t="shared" si="178"/>
        <v>1</v>
      </c>
      <c r="E3707" s="9">
        <f>_xlfn.XLOOKUP(C3707,提成标准!C:C,提成标准!H:H,"")</f>
        <v>2</v>
      </c>
      <c r="F3707" s="9">
        <f t="shared" si="179"/>
        <v>2</v>
      </c>
      <c r="G3707" s="9">
        <f>_xlfn.XLOOKUP(I3707,过机服务商重量差!A:A,过机服务商重量差!L:L)</f>
        <v>2.4</v>
      </c>
      <c r="H3707" s="9" t="str">
        <f ca="1">IFERROR(LOOKUP(1,0/((B3707=名单!B:B)*(VALUE(AY3707)&gt;=名单!E:E)*(VALUE(AY3707)&lt;=名单!G:G)*(AA3707="正常走货")),名单!H:H),"否")</f>
        <v>是</v>
      </c>
      <c r="I3707" s="64" t="s">
        <v>11116</v>
      </c>
      <c r="J3707" s="64" t="s">
        <v>11118</v>
      </c>
      <c r="L3707" s="64" t="s">
        <v>590</v>
      </c>
      <c r="N3707" s="64" t="s">
        <v>18</v>
      </c>
      <c r="O3707" s="66"/>
      <c r="P3707" s="66"/>
      <c r="T3707" s="66"/>
      <c r="U3707" s="65" t="s">
        <v>292</v>
      </c>
      <c r="V3707" s="65" t="s">
        <v>14413</v>
      </c>
      <c r="W3707" s="66"/>
      <c r="Y3707" s="66"/>
      <c r="Z3707" s="66"/>
      <c r="AA3707" s="65" t="s">
        <v>14382</v>
      </c>
      <c r="AQ3707" s="64">
        <v>17.94</v>
      </c>
      <c r="AY3707" s="67" t="s">
        <v>18105</v>
      </c>
    </row>
    <row r="3708" spans="1:51">
      <c r="A3708" s="9" t="str">
        <f t="shared" si="180"/>
        <v>2026-01</v>
      </c>
      <c r="B3708" s="18" t="str">
        <f>_xlfn.XLOOKUP(I3708,过机服务商重量差!A:A,过机服务商重量差!G:G)</f>
        <v>玉麒麟</v>
      </c>
      <c r="C3708" s="9" t="str">
        <f>IF(N3708="FBA","主营产品",IF(N3708="专线","专线",LOOKUP(1,0/((G3708&gt;=提成标准!D:D)*(G3708&lt;提成标准!E:E)),提成标准!C:C)))</f>
        <v>快递小货</v>
      </c>
      <c r="D3708" s="9">
        <f t="shared" si="178"/>
        <v>1</v>
      </c>
      <c r="E3708" s="9">
        <f>_xlfn.XLOOKUP(C3708,提成标准!C:C,提成标准!H:H,"")</f>
        <v>2</v>
      </c>
      <c r="F3708" s="9">
        <f t="shared" si="179"/>
        <v>2</v>
      </c>
      <c r="G3708" s="9">
        <f>_xlfn.XLOOKUP(I3708,过机服务商重量差!A:A,过机服务商重量差!L:L)</f>
        <v>1</v>
      </c>
      <c r="H3708" s="9" t="str">
        <f ca="1">IFERROR(LOOKUP(1,0/((B3708=名单!B:B)*(VALUE(AY3708)&gt;=名单!E:E)*(VALUE(AY3708)&lt;=名单!G:G)*(AA3708="正常走货")),名单!H:H),"否")</f>
        <v>否</v>
      </c>
      <c r="I3708" s="64" t="s">
        <v>11119</v>
      </c>
      <c r="J3708" s="64" t="s">
        <v>11121</v>
      </c>
      <c r="L3708" s="65" t="s">
        <v>17</v>
      </c>
      <c r="N3708" s="64" t="s">
        <v>18</v>
      </c>
      <c r="O3708" s="66"/>
      <c r="P3708" s="66"/>
      <c r="T3708" s="66"/>
      <c r="U3708" s="65" t="s">
        <v>99</v>
      </c>
      <c r="V3708" s="64" t="s">
        <v>14413</v>
      </c>
      <c r="W3708" s="66"/>
      <c r="Y3708" s="66"/>
      <c r="Z3708" s="66"/>
      <c r="AA3708" s="65" t="s">
        <v>14382</v>
      </c>
      <c r="AQ3708" s="64">
        <v>52.5</v>
      </c>
      <c r="AY3708" s="67" t="s">
        <v>18106</v>
      </c>
    </row>
    <row r="3709" spans="1:51">
      <c r="A3709" s="9" t="str">
        <f t="shared" si="180"/>
        <v>2026-01</v>
      </c>
      <c r="B3709" s="9" t="str">
        <f>_xlfn.XLOOKUP(I3709,过机服务商重量差!A:A,过机服务商重量差!G:G)</f>
        <v/>
      </c>
      <c r="C3709" s="9" t="str">
        <f>IF(N3709="FBA","主营产品",IF(N3709="专线","专线",LOOKUP(1,0/((G3709&gt;=提成标准!D:D)*(G3709&lt;提成标准!E:E)),提成标准!C:C)))</f>
        <v>快递大货</v>
      </c>
      <c r="D3709" s="9">
        <f t="shared" ref="D3709:D3726" si="181">IF(C3709="快递小货",1,IF(C3709="主营产品",0,G3709))</f>
        <v>275</v>
      </c>
      <c r="E3709" s="9">
        <f>_xlfn.XLOOKUP(C3709,提成标准!C:C,提成标准!H:H,"")</f>
        <v>0.1</v>
      </c>
      <c r="F3709" s="9">
        <f t="shared" ref="F3709:F3726" si="182">D3709*E3709</f>
        <v>27.5</v>
      </c>
      <c r="G3709" s="9">
        <f>_xlfn.XLOOKUP(I3709,过机服务商重量差!A:A,过机服务商重量差!L:L)</f>
        <v>275</v>
      </c>
      <c r="H3709" s="9" t="str">
        <f ca="1">IFERROR(LOOKUP(1,0/((B3709=名单!B:B)*(VALUE(AY3709)&gt;=名单!E:E)*(VALUE(AY3709)&lt;=名单!G:G)*(AA3709="正常走货")),名单!H:H),"否")</f>
        <v>否</v>
      </c>
      <c r="I3709" s="64" t="s">
        <v>11122</v>
      </c>
      <c r="J3709" s="64" t="s">
        <v>36</v>
      </c>
      <c r="L3709" s="65" t="s">
        <v>302</v>
      </c>
      <c r="N3709" s="64" t="s">
        <v>18</v>
      </c>
      <c r="O3709" s="66"/>
      <c r="P3709" s="66"/>
      <c r="T3709" s="66"/>
      <c r="U3709" s="65" t="s">
        <v>79</v>
      </c>
      <c r="V3709" s="64" t="s">
        <v>14381</v>
      </c>
      <c r="W3709" s="66"/>
      <c r="Y3709" s="66"/>
      <c r="Z3709" s="66"/>
      <c r="AA3709" s="65" t="s">
        <v>14382</v>
      </c>
      <c r="AQ3709" s="64">
        <v>1502.5</v>
      </c>
      <c r="AY3709" s="67" t="s">
        <v>18107</v>
      </c>
    </row>
    <row r="3710" spans="1:51">
      <c r="A3710" s="9" t="str">
        <f t="shared" si="180"/>
        <v>2026-01</v>
      </c>
      <c r="B3710" s="18" t="str">
        <f>_xlfn.XLOOKUP(I3710,过机服务商重量差!A:A,过机服务商重量差!G:G)</f>
        <v>玉麒麟</v>
      </c>
      <c r="C3710" s="9" t="str">
        <f>IF(N3710="FBA","主营产品",IF(N3710="专线","专线",LOOKUP(1,0/((G3710&gt;=提成标准!D:D)*(G3710&lt;提成标准!E:E)),提成标准!C:C)))</f>
        <v>快递小货</v>
      </c>
      <c r="D3710" s="9">
        <f t="shared" si="181"/>
        <v>1</v>
      </c>
      <c r="E3710" s="9">
        <f>_xlfn.XLOOKUP(C3710,提成标准!C:C,提成标准!H:H,"")</f>
        <v>2</v>
      </c>
      <c r="F3710" s="9">
        <f t="shared" si="182"/>
        <v>2</v>
      </c>
      <c r="G3710" s="9">
        <f>_xlfn.XLOOKUP(I3710,过机服务商重量差!A:A,过机服务商重量差!L:L)</f>
        <v>0.5</v>
      </c>
      <c r="H3710" s="9" t="str">
        <f ca="1">IFERROR(LOOKUP(1,0/((B3710=名单!B:B)*(VALUE(AY3710)&gt;=名单!E:E)*(VALUE(AY3710)&lt;=名单!G:G)*(AA3710="正常走货")),名单!H:H),"否")</f>
        <v>否</v>
      </c>
      <c r="I3710" s="64" t="s">
        <v>11124</v>
      </c>
      <c r="J3710" s="64" t="s">
        <v>11126</v>
      </c>
      <c r="L3710" s="65" t="s">
        <v>17</v>
      </c>
      <c r="N3710" s="65" t="s">
        <v>18</v>
      </c>
      <c r="O3710" s="66"/>
      <c r="P3710" s="66"/>
      <c r="T3710" s="66"/>
      <c r="U3710" s="65" t="s">
        <v>239</v>
      </c>
      <c r="V3710" s="65" t="s">
        <v>14389</v>
      </c>
      <c r="W3710" s="66"/>
      <c r="Y3710" s="66"/>
      <c r="Z3710" s="66"/>
      <c r="AA3710" s="65" t="s">
        <v>14382</v>
      </c>
      <c r="AQ3710" s="64">
        <v>46</v>
      </c>
      <c r="AY3710" s="67" t="s">
        <v>18108</v>
      </c>
    </row>
    <row r="3711" spans="1:51">
      <c r="A3711" s="9" t="str">
        <f t="shared" si="180"/>
        <v>2026-01</v>
      </c>
      <c r="B3711" s="9" t="str">
        <f>_xlfn.XLOOKUP(I3711,过机服务商重量差!A:A,过机服务商重量差!G:G)</f>
        <v>风清扬</v>
      </c>
      <c r="C3711" s="9" t="str">
        <f>IF(N3711="FBA","主营产品",IF(N3711="专线","专线",LOOKUP(1,0/((G3711&gt;=提成标准!D:D)*(G3711&lt;提成标准!E:E)),提成标准!C:C)))</f>
        <v>快递大货</v>
      </c>
      <c r="D3711" s="9">
        <f t="shared" si="181"/>
        <v>251</v>
      </c>
      <c r="E3711" s="9">
        <f>_xlfn.XLOOKUP(C3711,提成标准!C:C,提成标准!H:H,"")</f>
        <v>0.1</v>
      </c>
      <c r="F3711" s="9">
        <f t="shared" si="182"/>
        <v>25.1</v>
      </c>
      <c r="G3711" s="9">
        <f>_xlfn.XLOOKUP(I3711,过机服务商重量差!A:A,过机服务商重量差!L:L)</f>
        <v>251</v>
      </c>
      <c r="H3711" s="9" t="str">
        <f ca="1">IFERROR(LOOKUP(1,0/((B3711=名单!B:B)*(VALUE(AY3711)&gt;=名单!E:E)*(VALUE(AY3711)&lt;=名单!G:G)*(AA3711="正常走货")),名单!H:H),"否")</f>
        <v>否</v>
      </c>
      <c r="I3711" s="64" t="s">
        <v>11127</v>
      </c>
      <c r="J3711" s="64" t="s">
        <v>11129</v>
      </c>
      <c r="L3711" s="65" t="s">
        <v>880</v>
      </c>
      <c r="N3711" s="64" t="s">
        <v>18</v>
      </c>
      <c r="O3711" s="66"/>
      <c r="P3711" s="66"/>
      <c r="T3711" s="66"/>
      <c r="U3711" s="65" t="s">
        <v>11130</v>
      </c>
      <c r="V3711" s="65" t="s">
        <v>14476</v>
      </c>
      <c r="W3711" s="66"/>
      <c r="Y3711" s="66"/>
      <c r="Z3711" s="66"/>
      <c r="AA3711" s="65" t="s">
        <v>14382</v>
      </c>
      <c r="AQ3711" s="64">
        <v>129.7</v>
      </c>
      <c r="AY3711" s="67" t="s">
        <v>18109</v>
      </c>
    </row>
    <row r="3712" spans="1:51">
      <c r="A3712" s="9" t="str">
        <f t="shared" si="180"/>
        <v>2026-01</v>
      </c>
      <c r="B3712" s="18" t="str">
        <f>_xlfn.XLOOKUP(I3712,过机服务商重量差!A:A,过机服务商重量差!G:G)</f>
        <v>风清扬</v>
      </c>
      <c r="C3712" s="9" t="str">
        <f>IF(N3712="FBA","主营产品",IF(N3712="专线","专线",LOOKUP(1,0/((G3712&gt;=提成标准!D:D)*(G3712&lt;提成标准!E:E)),提成标准!C:C)))</f>
        <v>快递大货</v>
      </c>
      <c r="D3712" s="9">
        <f t="shared" si="181"/>
        <v>37</v>
      </c>
      <c r="E3712" s="9">
        <f>_xlfn.XLOOKUP(C3712,提成标准!C:C,提成标准!H:H,"")</f>
        <v>0.1</v>
      </c>
      <c r="F3712" s="9">
        <f t="shared" si="182"/>
        <v>3.7</v>
      </c>
      <c r="G3712" s="9">
        <f>_xlfn.XLOOKUP(I3712,过机服务商重量差!A:A,过机服务商重量差!L:L)</f>
        <v>37</v>
      </c>
      <c r="H3712" s="9" t="str">
        <f ca="1">IFERROR(LOOKUP(1,0/((B3712=名单!B:B)*(VALUE(AY3712)&gt;=名单!E:E)*(VALUE(AY3712)&lt;=名单!G:G)*(AA3712="正常走货")),名单!H:H),"否")</f>
        <v>否</v>
      </c>
      <c r="I3712" s="64" t="s">
        <v>11131</v>
      </c>
      <c r="J3712" s="64" t="s">
        <v>11133</v>
      </c>
      <c r="L3712" s="65" t="s">
        <v>332</v>
      </c>
      <c r="N3712" s="64" t="s">
        <v>18</v>
      </c>
      <c r="O3712" s="66"/>
      <c r="P3712" s="66"/>
      <c r="T3712" s="66"/>
      <c r="U3712" s="65" t="s">
        <v>2871</v>
      </c>
      <c r="V3712" s="64" t="s">
        <v>14385</v>
      </c>
      <c r="W3712" s="66"/>
      <c r="Y3712" s="66"/>
      <c r="Z3712" s="66"/>
      <c r="AA3712" s="65" t="s">
        <v>14382</v>
      </c>
      <c r="AQ3712" s="64">
        <v>18.5</v>
      </c>
      <c r="AY3712" s="67" t="s">
        <v>18110</v>
      </c>
    </row>
    <row r="3713" spans="1:51">
      <c r="A3713" s="9" t="str">
        <f t="shared" si="180"/>
        <v>2026-01</v>
      </c>
      <c r="B3713" s="18" t="str">
        <f>_xlfn.XLOOKUP(I3713,过机服务商重量差!A:A,过机服务商重量差!G:G)</f>
        <v>风清扬</v>
      </c>
      <c r="C3713" s="9" t="str">
        <f>IF(N3713="FBA","主营产品",IF(N3713="专线","专线",LOOKUP(1,0/((G3713&gt;=提成标准!D:D)*(G3713&lt;提成标准!E:E)),提成标准!C:C)))</f>
        <v>快递大货</v>
      </c>
      <c r="D3713" s="9">
        <f t="shared" si="181"/>
        <v>944</v>
      </c>
      <c r="E3713" s="9">
        <f>_xlfn.XLOOKUP(C3713,提成标准!C:C,提成标准!H:H,"")</f>
        <v>0.1</v>
      </c>
      <c r="F3713" s="9">
        <f t="shared" si="182"/>
        <v>94.4</v>
      </c>
      <c r="G3713" s="9">
        <f>_xlfn.XLOOKUP(I3713,过机服务商重量差!A:A,过机服务商重量差!L:L)</f>
        <v>944</v>
      </c>
      <c r="H3713" s="9" t="str">
        <f ca="1">IFERROR(LOOKUP(1,0/((B3713=名单!B:B)*(VALUE(AY3713)&gt;=名单!E:E)*(VALUE(AY3713)&lt;=名单!G:G)*(AA3713="正常走货")),名单!H:H),"否")</f>
        <v>否</v>
      </c>
      <c r="I3713" s="64" t="s">
        <v>11134</v>
      </c>
      <c r="J3713" s="64" t="s">
        <v>50</v>
      </c>
      <c r="L3713" s="64" t="s">
        <v>231</v>
      </c>
      <c r="N3713" s="64" t="s">
        <v>18</v>
      </c>
      <c r="O3713" s="66"/>
      <c r="P3713" s="66"/>
      <c r="T3713" s="66"/>
      <c r="U3713" s="65" t="s">
        <v>223</v>
      </c>
      <c r="V3713" s="65" t="s">
        <v>14413</v>
      </c>
      <c r="W3713" s="66"/>
      <c r="Y3713" s="66"/>
      <c r="Z3713" s="66"/>
      <c r="AA3713" s="65" t="s">
        <v>14382</v>
      </c>
      <c r="AQ3713" s="64">
        <v>1286.5</v>
      </c>
      <c r="AY3713" s="67" t="s">
        <v>18111</v>
      </c>
    </row>
    <row r="3714" spans="1:51">
      <c r="A3714" s="9" t="str">
        <f t="shared" si="180"/>
        <v>2026-01</v>
      </c>
      <c r="B3714" s="18" t="str">
        <f>_xlfn.XLOOKUP(I3714,过机服务商重量差!A:A,过机服务商重量差!G:G)</f>
        <v>风清扬</v>
      </c>
      <c r="C3714" s="9" t="str">
        <f>IF(N3714="FBA","主营产品",IF(N3714="专线","专线",LOOKUP(1,0/((G3714&gt;=提成标准!D:D)*(G3714&lt;提成标准!E:E)),提成标准!C:C)))</f>
        <v>快递大货</v>
      </c>
      <c r="D3714" s="9">
        <f t="shared" si="181"/>
        <v>444</v>
      </c>
      <c r="E3714" s="9">
        <f>_xlfn.XLOOKUP(C3714,提成标准!C:C,提成标准!H:H,"")</f>
        <v>0.1</v>
      </c>
      <c r="F3714" s="9">
        <f t="shared" si="182"/>
        <v>44.4</v>
      </c>
      <c r="G3714" s="9">
        <f>_xlfn.XLOOKUP(I3714,过机服务商重量差!A:A,过机服务商重量差!L:L)</f>
        <v>444</v>
      </c>
      <c r="H3714" s="9" t="str">
        <f ca="1">IFERROR(LOOKUP(1,0/((B3714=名单!B:B)*(VALUE(AY3714)&gt;=名单!E:E)*(VALUE(AY3714)&lt;=名单!G:G)*(AA3714="正常走货")),名单!H:H),"否")</f>
        <v>否</v>
      </c>
      <c r="I3714" s="64" t="s">
        <v>11136</v>
      </c>
      <c r="J3714" s="64" t="s">
        <v>50</v>
      </c>
      <c r="L3714" s="64" t="s">
        <v>231</v>
      </c>
      <c r="N3714" s="64" t="s">
        <v>18</v>
      </c>
      <c r="O3714" s="66"/>
      <c r="P3714" s="66"/>
      <c r="T3714" s="66"/>
      <c r="U3714" s="65" t="s">
        <v>223</v>
      </c>
      <c r="V3714" s="64" t="s">
        <v>14413</v>
      </c>
      <c r="W3714" s="66"/>
      <c r="Y3714" s="66"/>
      <c r="Z3714" s="66"/>
      <c r="AA3714" s="65" t="s">
        <v>14382</v>
      </c>
      <c r="AQ3714" s="64">
        <v>94</v>
      </c>
      <c r="AY3714" s="67" t="s">
        <v>18112</v>
      </c>
    </row>
    <row r="3715" spans="1:51">
      <c r="A3715" s="9" t="str">
        <f t="shared" si="180"/>
        <v>2026-01</v>
      </c>
      <c r="B3715" s="18" t="str">
        <f>_xlfn.XLOOKUP(I3715,过机服务商重量差!A:A,过机服务商重量差!G:G)</f>
        <v>玉麒麟</v>
      </c>
      <c r="C3715" s="9" t="str">
        <f>IF(N3715="FBA","主营产品",IF(N3715="专线","专线",LOOKUP(1,0/((G3715&gt;=提成标准!D:D)*(G3715&lt;提成标准!E:E)),提成标准!C:C)))</f>
        <v>快递小货</v>
      </c>
      <c r="D3715" s="9">
        <f t="shared" si="181"/>
        <v>1</v>
      </c>
      <c r="E3715" s="9">
        <f>_xlfn.XLOOKUP(C3715,提成标准!C:C,提成标准!H:H,"")</f>
        <v>2</v>
      </c>
      <c r="F3715" s="9">
        <f t="shared" si="182"/>
        <v>2</v>
      </c>
      <c r="G3715" s="9">
        <f>_xlfn.XLOOKUP(I3715,过机服务商重量差!A:A,过机服务商重量差!L:L)</f>
        <v>3.5</v>
      </c>
      <c r="H3715" s="9" t="str">
        <f ca="1">IFERROR(LOOKUP(1,0/((B3715=名单!B:B)*(VALUE(AY3715)&gt;=名单!E:E)*(VALUE(AY3715)&lt;=名单!G:G)*(AA3715="正常走货")),名单!H:H),"否")</f>
        <v>否</v>
      </c>
      <c r="I3715" s="64" t="s">
        <v>11138</v>
      </c>
      <c r="J3715" s="64" t="s">
        <v>11140</v>
      </c>
      <c r="L3715" s="65" t="s">
        <v>17</v>
      </c>
      <c r="N3715" s="64" t="s">
        <v>18</v>
      </c>
      <c r="O3715" s="66"/>
      <c r="P3715" s="66"/>
      <c r="T3715" s="66"/>
      <c r="U3715" s="65" t="s">
        <v>292</v>
      </c>
      <c r="V3715" s="64" t="s">
        <v>14413</v>
      </c>
      <c r="W3715" s="66"/>
      <c r="Y3715" s="66"/>
      <c r="Z3715" s="66"/>
      <c r="AA3715" s="65" t="s">
        <v>14382</v>
      </c>
      <c r="AQ3715" s="64">
        <v>70.19</v>
      </c>
      <c r="AY3715" s="67" t="s">
        <v>18113</v>
      </c>
    </row>
    <row r="3716" spans="1:51">
      <c r="A3716" s="9" t="str">
        <f t="shared" si="180"/>
        <v>2026-01</v>
      </c>
      <c r="B3716" s="18" t="str">
        <f>_xlfn.XLOOKUP(I3716,过机服务商重量差!A:A,过机服务商重量差!G:G)</f>
        <v>无崖子</v>
      </c>
      <c r="C3716" s="9" t="str">
        <f>IF(N3716="FBA","主营产品",IF(N3716="专线","专线",LOOKUP(1,0/((G3716&gt;=提成标准!D:D)*(G3716&lt;提成标准!E:E)),提成标准!C:C)))</f>
        <v>快递小货</v>
      </c>
      <c r="D3716" s="9">
        <f t="shared" si="181"/>
        <v>1</v>
      </c>
      <c r="E3716" s="9">
        <f>_xlfn.XLOOKUP(C3716,提成标准!C:C,提成标准!H:H,"")</f>
        <v>2</v>
      </c>
      <c r="F3716" s="9">
        <f t="shared" si="182"/>
        <v>2</v>
      </c>
      <c r="G3716" s="9">
        <f>_xlfn.XLOOKUP(I3716,过机服务商重量差!A:A,过机服务商重量差!L:L)</f>
        <v>7.2</v>
      </c>
      <c r="H3716" s="9" t="str">
        <f ca="1">IFERROR(LOOKUP(1,0/((B3716=名单!B:B)*(VALUE(AY3716)&gt;=名单!E:E)*(VALUE(AY3716)&lt;=名单!G:G)*(AA3716="正常走货")),名单!H:H),"否")</f>
        <v>是</v>
      </c>
      <c r="I3716" s="64" t="s">
        <v>11141</v>
      </c>
      <c r="J3716" s="64" t="s">
        <v>11143</v>
      </c>
      <c r="L3716" s="64" t="s">
        <v>590</v>
      </c>
      <c r="N3716" s="64" t="s">
        <v>18</v>
      </c>
      <c r="O3716" s="66"/>
      <c r="P3716" s="66"/>
      <c r="T3716" s="66"/>
      <c r="U3716" s="65" t="s">
        <v>442</v>
      </c>
      <c r="V3716" s="64" t="s">
        <v>14413</v>
      </c>
      <c r="W3716" s="66"/>
      <c r="Y3716" s="66"/>
      <c r="Z3716" s="66"/>
      <c r="AA3716" s="65" t="s">
        <v>14382</v>
      </c>
      <c r="AQ3716" s="64">
        <v>118.6</v>
      </c>
      <c r="AY3716" s="67" t="s">
        <v>18114</v>
      </c>
    </row>
    <row r="3717" spans="1:51">
      <c r="A3717" s="9" t="str">
        <f t="shared" si="180"/>
        <v>2026-01</v>
      </c>
      <c r="B3717" s="18" t="str">
        <f>_xlfn.XLOOKUP(I3717,过机服务商重量差!A:A,过机服务商重量差!G:G)</f>
        <v>无崖子</v>
      </c>
      <c r="C3717" s="9" t="str">
        <f>IF(N3717="FBA","主营产品",IF(N3717="专线","专线",LOOKUP(1,0/((G3717&gt;=提成标准!D:D)*(G3717&lt;提成标准!E:E)),提成标准!C:C)))</f>
        <v>快递大货</v>
      </c>
      <c r="D3717" s="9">
        <f t="shared" si="181"/>
        <v>245</v>
      </c>
      <c r="E3717" s="9">
        <f>_xlfn.XLOOKUP(C3717,提成标准!C:C,提成标准!H:H,"")</f>
        <v>0.1</v>
      </c>
      <c r="F3717" s="9">
        <f t="shared" si="182"/>
        <v>24.5</v>
      </c>
      <c r="G3717" s="9">
        <f>_xlfn.XLOOKUP(I3717,过机服务商重量差!A:A,过机服务商重量差!L:L)</f>
        <v>245</v>
      </c>
      <c r="H3717" s="9" t="str">
        <f ca="1">IFERROR(LOOKUP(1,0/((B3717=名单!B:B)*(VALUE(AY3717)&gt;=名单!E:E)*(VALUE(AY3717)&lt;=名单!G:G)*(AA3717="正常走货")),名单!H:H),"否")</f>
        <v>是</v>
      </c>
      <c r="I3717" s="64" t="s">
        <v>11144</v>
      </c>
      <c r="J3717" s="64" t="s">
        <v>11146</v>
      </c>
      <c r="L3717" s="64" t="s">
        <v>465</v>
      </c>
      <c r="N3717" s="64" t="s">
        <v>18</v>
      </c>
      <c r="O3717" s="66"/>
      <c r="P3717" s="66"/>
      <c r="T3717" s="66"/>
      <c r="U3717" s="65" t="s">
        <v>540</v>
      </c>
      <c r="V3717" s="65" t="s">
        <v>14413</v>
      </c>
      <c r="W3717" s="66"/>
      <c r="Y3717" s="66"/>
      <c r="Z3717" s="66"/>
      <c r="AA3717" s="65" t="s">
        <v>14382</v>
      </c>
      <c r="AQ3717" s="64">
        <v>1524.25</v>
      </c>
      <c r="AY3717" s="67" t="s">
        <v>18115</v>
      </c>
    </row>
    <row r="3718" spans="1:51">
      <c r="A3718" s="9" t="str">
        <f t="shared" si="180"/>
        <v>2026-01</v>
      </c>
      <c r="B3718" s="9" t="str">
        <f>_xlfn.XLOOKUP(I3718,过机服务商重量差!A:A,过机服务商重量差!G:G)</f>
        <v>玉麒麟</v>
      </c>
      <c r="C3718" s="9" t="str">
        <f>IF(N3718="FBA","主营产品",IF(N3718="专线","专线",LOOKUP(1,0/((G3718&gt;=提成标准!D:D)*(G3718&lt;提成标准!E:E)),提成标准!C:C)))</f>
        <v>快递小货</v>
      </c>
      <c r="D3718" s="9">
        <f t="shared" si="181"/>
        <v>1</v>
      </c>
      <c r="E3718" s="9">
        <f>_xlfn.XLOOKUP(C3718,提成标准!C:C,提成标准!H:H,"")</f>
        <v>2</v>
      </c>
      <c r="F3718" s="9">
        <f t="shared" si="182"/>
        <v>2</v>
      </c>
      <c r="G3718" s="9">
        <f>_xlfn.XLOOKUP(I3718,过机服务商重量差!A:A,过机服务商重量差!L:L)</f>
        <v>3</v>
      </c>
      <c r="H3718" s="9" t="str">
        <f ca="1">IFERROR(LOOKUP(1,0/((B3718=名单!B:B)*(VALUE(AY3718)&gt;=名单!E:E)*(VALUE(AY3718)&lt;=名单!G:G)*(AA3718="正常走货")),名单!H:H),"否")</f>
        <v>否</v>
      </c>
      <c r="I3718" s="64" t="s">
        <v>11147</v>
      </c>
      <c r="J3718" s="64" t="s">
        <v>11149</v>
      </c>
      <c r="L3718" s="64" t="s">
        <v>17</v>
      </c>
      <c r="N3718" s="64" t="s">
        <v>18</v>
      </c>
      <c r="O3718" s="66"/>
      <c r="P3718" s="66"/>
      <c r="T3718" s="66"/>
      <c r="U3718" s="65" t="s">
        <v>223</v>
      </c>
      <c r="V3718" s="65" t="s">
        <v>14413</v>
      </c>
      <c r="W3718" s="66"/>
      <c r="Y3718" s="66"/>
      <c r="Z3718" s="66"/>
      <c r="AA3718" s="65" t="s">
        <v>14382</v>
      </c>
      <c r="AQ3718" s="64">
        <v>92.31</v>
      </c>
      <c r="AY3718" s="67" t="s">
        <v>18116</v>
      </c>
    </row>
    <row r="3719" spans="1:51">
      <c r="A3719" s="9" t="str">
        <f t="shared" si="180"/>
        <v>2026-01</v>
      </c>
      <c r="B3719" s="9" t="str">
        <f>_xlfn.XLOOKUP(I3719,过机服务商重量差!A:A,过机服务商重量差!G:G)</f>
        <v>风清扬</v>
      </c>
      <c r="C3719" s="9" t="str">
        <f>IF(N3719="FBA","主营产品",IF(N3719="专线","专线",LOOKUP(1,0/((G3719&gt;=提成标准!D:D)*(G3719&lt;提成标准!E:E)),提成标准!C:C)))</f>
        <v>快递大货</v>
      </c>
      <c r="D3719" s="9">
        <f t="shared" si="181"/>
        <v>465</v>
      </c>
      <c r="E3719" s="9">
        <f>_xlfn.XLOOKUP(C3719,提成标准!C:C,提成标准!H:H,"")</f>
        <v>0.1</v>
      </c>
      <c r="F3719" s="9">
        <f t="shared" si="182"/>
        <v>46.5</v>
      </c>
      <c r="G3719" s="9">
        <f>_xlfn.XLOOKUP(I3719,过机服务商重量差!A:A,过机服务商重量差!L:L)</f>
        <v>465</v>
      </c>
      <c r="H3719" s="9" t="str">
        <f ca="1">IFERROR(LOOKUP(1,0/((B3719=名单!B:B)*(VALUE(AY3719)&gt;=名单!E:E)*(VALUE(AY3719)&lt;=名单!G:G)*(AA3719="正常走货")),名单!H:H),"否")</f>
        <v>否</v>
      </c>
      <c r="I3719" s="64" t="s">
        <v>11150</v>
      </c>
      <c r="J3719" s="64" t="s">
        <v>11152</v>
      </c>
      <c r="L3719" s="64" t="s">
        <v>231</v>
      </c>
      <c r="N3719" s="64" t="s">
        <v>18</v>
      </c>
      <c r="O3719" s="66"/>
      <c r="P3719" s="66"/>
      <c r="T3719" s="66"/>
      <c r="U3719" s="65" t="s">
        <v>8545</v>
      </c>
      <c r="V3719" s="65" t="s">
        <v>14385</v>
      </c>
      <c r="W3719" s="66"/>
      <c r="Y3719" s="66"/>
      <c r="Z3719" s="66"/>
      <c r="AA3719" s="65" t="s">
        <v>14382</v>
      </c>
      <c r="AQ3719" s="64">
        <v>576.5</v>
      </c>
      <c r="AY3719" s="67" t="s">
        <v>18117</v>
      </c>
    </row>
    <row r="3720" spans="1:51">
      <c r="A3720" s="9" t="str">
        <f t="shared" si="180"/>
        <v>2026-01</v>
      </c>
      <c r="B3720" s="9" t="str">
        <f>_xlfn.XLOOKUP(I3720,过机服务商重量差!A:A,过机服务商重量差!G:G)</f>
        <v>帅时莹</v>
      </c>
      <c r="C3720" s="9" t="str">
        <f>IF(N3720="FBA","主营产品",IF(N3720="专线","专线",LOOKUP(1,0/((G3720&gt;=提成标准!D:D)*(G3720&lt;提成标准!E:E)),提成标准!C:C)))</f>
        <v>快递大货</v>
      </c>
      <c r="D3720" s="9">
        <f t="shared" si="181"/>
        <v>793</v>
      </c>
      <c r="E3720" s="9">
        <f>_xlfn.XLOOKUP(C3720,提成标准!C:C,提成标准!H:H,"")</f>
        <v>0.1</v>
      </c>
      <c r="F3720" s="9">
        <f t="shared" si="182"/>
        <v>79.3</v>
      </c>
      <c r="G3720" s="9">
        <f>_xlfn.XLOOKUP(I3720,过机服务商重量差!A:A,过机服务商重量差!L:L)</f>
        <v>793</v>
      </c>
      <c r="H3720" s="9" t="str">
        <f ca="1">IFERROR(LOOKUP(1,0/((B3720=名单!B:B)*(VALUE(AY3720)&gt;=名单!E:E)*(VALUE(AY3720)&lt;=名单!G:G)*(AA3720="正常走货")),名单!H:H),"否")</f>
        <v>否</v>
      </c>
      <c r="I3720" s="64" t="s">
        <v>11153</v>
      </c>
      <c r="J3720" s="64" t="s">
        <v>11155</v>
      </c>
      <c r="L3720" s="65" t="s">
        <v>287</v>
      </c>
      <c r="N3720" s="64" t="s">
        <v>18</v>
      </c>
      <c r="O3720" s="66"/>
      <c r="P3720" s="66"/>
      <c r="T3720" s="66"/>
      <c r="U3720" s="65" t="s">
        <v>562</v>
      </c>
      <c r="V3720" s="65" t="s">
        <v>14413</v>
      </c>
      <c r="W3720" s="66"/>
      <c r="Y3720" s="66"/>
      <c r="Z3720" s="66"/>
      <c r="AA3720" s="65" t="s">
        <v>14382</v>
      </c>
      <c r="AQ3720" s="64">
        <v>3136.8</v>
      </c>
      <c r="AY3720" s="67" t="s">
        <v>18118</v>
      </c>
    </row>
    <row r="3721" spans="1:51">
      <c r="A3721" s="9" t="str">
        <f t="shared" si="180"/>
        <v>2026-01</v>
      </c>
      <c r="B3721" s="9" t="str">
        <f>_xlfn.XLOOKUP(I3721,过机服务商重量差!A:A,过机服务商重量差!G:G)</f>
        <v>无崖子</v>
      </c>
      <c r="C3721" s="9" t="str">
        <f>IF(N3721="FBA","主营产品",IF(N3721="专线","专线",LOOKUP(1,0/((G3721&gt;=提成标准!D:D)*(G3721&lt;提成标准!E:E)),提成标准!C:C)))</f>
        <v>快递小货</v>
      </c>
      <c r="D3721" s="9">
        <f t="shared" si="181"/>
        <v>1</v>
      </c>
      <c r="E3721" s="9">
        <f>_xlfn.XLOOKUP(C3721,提成标准!C:C,提成标准!H:H,"")</f>
        <v>2</v>
      </c>
      <c r="F3721" s="9">
        <f t="shared" si="182"/>
        <v>2</v>
      </c>
      <c r="G3721" s="9">
        <f>_xlfn.XLOOKUP(I3721,过机服务商重量差!A:A,过机服务商重量差!L:L)</f>
        <v>9.5</v>
      </c>
      <c r="H3721" s="9" t="str">
        <f ca="1">IFERROR(LOOKUP(1,0/((B3721=名单!B:B)*(VALUE(AY3721)&gt;=名单!E:E)*(VALUE(AY3721)&lt;=名单!G:G)*(AA3721="正常走货")),名单!H:H),"否")</f>
        <v>是</v>
      </c>
      <c r="I3721" s="64" t="s">
        <v>11156</v>
      </c>
      <c r="J3721" s="64" t="s">
        <v>11158</v>
      </c>
      <c r="L3721" s="65" t="s">
        <v>590</v>
      </c>
      <c r="N3721" s="64" t="s">
        <v>18</v>
      </c>
      <c r="O3721" s="66"/>
      <c r="P3721" s="66"/>
      <c r="T3721" s="66"/>
      <c r="U3721" s="65" t="s">
        <v>99</v>
      </c>
      <c r="V3721" s="65" t="s">
        <v>14413</v>
      </c>
      <c r="W3721" s="66"/>
      <c r="Y3721" s="66"/>
      <c r="Z3721" s="66"/>
      <c r="AA3721" s="65" t="s">
        <v>14382</v>
      </c>
      <c r="AQ3721" s="64">
        <v>125.3</v>
      </c>
      <c r="AY3721" s="67" t="s">
        <v>18119</v>
      </c>
    </row>
    <row r="3722" spans="1:51">
      <c r="A3722" s="9" t="str">
        <f t="shared" si="180"/>
        <v>2026-01</v>
      </c>
      <c r="B3722" s="9" t="str">
        <f>_xlfn.XLOOKUP(I3722,过机服务商重量差!A:A,过机服务商重量差!G:G)</f>
        <v>玉麒麟</v>
      </c>
      <c r="C3722" s="9" t="str">
        <f>IF(N3722="FBA","主营产品",IF(N3722="专线","专线",LOOKUP(1,0/((G3722&gt;=提成标准!D:D)*(G3722&lt;提成标准!E:E)),提成标准!C:C)))</f>
        <v>快递小货</v>
      </c>
      <c r="D3722" s="9">
        <f t="shared" si="181"/>
        <v>1</v>
      </c>
      <c r="E3722" s="9">
        <f>_xlfn.XLOOKUP(C3722,提成标准!C:C,提成标准!H:H,"")</f>
        <v>2</v>
      </c>
      <c r="F3722" s="9">
        <f t="shared" si="182"/>
        <v>2</v>
      </c>
      <c r="G3722" s="9">
        <f>_xlfn.XLOOKUP(I3722,过机服务商重量差!A:A,过机服务商重量差!L:L)</f>
        <v>7</v>
      </c>
      <c r="H3722" s="9" t="str">
        <f ca="1">IFERROR(LOOKUP(1,0/((B3722=名单!B:B)*(VALUE(AY3722)&gt;=名单!E:E)*(VALUE(AY3722)&lt;=名单!G:G)*(AA3722="正常走货")),名单!H:H),"否")</f>
        <v>否</v>
      </c>
      <c r="I3722" s="64" t="s">
        <v>11159</v>
      </c>
      <c r="J3722" s="64" t="s">
        <v>11161</v>
      </c>
      <c r="L3722" s="65" t="s">
        <v>17</v>
      </c>
      <c r="N3722" s="64" t="s">
        <v>18</v>
      </c>
      <c r="O3722" s="66"/>
      <c r="P3722" s="66"/>
      <c r="T3722" s="66"/>
      <c r="U3722" s="65" t="s">
        <v>99</v>
      </c>
      <c r="V3722" s="65" t="s">
        <v>14413</v>
      </c>
      <c r="W3722" s="66"/>
      <c r="Y3722" s="66"/>
      <c r="Z3722" s="66"/>
      <c r="AA3722" s="65" t="s">
        <v>14382</v>
      </c>
      <c r="AQ3722" s="64">
        <v>58</v>
      </c>
      <c r="AY3722" s="67" t="s">
        <v>18120</v>
      </c>
    </row>
    <row r="3723" spans="1:51">
      <c r="A3723" s="9" t="str">
        <f t="shared" si="180"/>
        <v>2026-01</v>
      </c>
      <c r="B3723" s="18" t="str">
        <f>_xlfn.XLOOKUP(I3723,过机服务商重量差!A:A,过机服务商重量差!G:G)</f>
        <v>小旋风</v>
      </c>
      <c r="C3723" s="9" t="str">
        <f>IF(N3723="FBA","主营产品",IF(N3723="专线","专线",LOOKUP(1,0/((G3723&gt;=提成标准!D:D)*(G3723&lt;提成标准!E:E)),提成标准!C:C)))</f>
        <v>快递大货</v>
      </c>
      <c r="D3723" s="9">
        <f t="shared" si="181"/>
        <v>161</v>
      </c>
      <c r="E3723" s="9">
        <f>_xlfn.XLOOKUP(C3723,提成标准!C:C,提成标准!H:H,"")</f>
        <v>0.1</v>
      </c>
      <c r="F3723" s="9">
        <f t="shared" si="182"/>
        <v>16.1</v>
      </c>
      <c r="G3723" s="9">
        <f>_xlfn.XLOOKUP(I3723,过机服务商重量差!A:A,过机服务商重量差!L:L)</f>
        <v>161</v>
      </c>
      <c r="H3723" s="9" t="str">
        <f ca="1">IFERROR(LOOKUP(1,0/((B3723=名单!B:B)*(VALUE(AY3723)&gt;=名单!E:E)*(VALUE(AY3723)&lt;=名单!G:G)*(AA3723="正常走货")),名单!H:H),"否")</f>
        <v>否</v>
      </c>
      <c r="I3723" s="64" t="s">
        <v>11162</v>
      </c>
      <c r="J3723" s="64" t="s">
        <v>11164</v>
      </c>
      <c r="L3723" s="65" t="s">
        <v>78</v>
      </c>
      <c r="N3723" s="64" t="s">
        <v>18</v>
      </c>
      <c r="O3723" s="66"/>
      <c r="P3723" s="66"/>
      <c r="T3723" s="66"/>
      <c r="U3723" s="65" t="s">
        <v>675</v>
      </c>
      <c r="V3723" s="65" t="s">
        <v>14385</v>
      </c>
      <c r="W3723" s="66"/>
      <c r="Y3723" s="66"/>
      <c r="Z3723" s="66"/>
      <c r="AA3723" s="65" t="s">
        <v>14382</v>
      </c>
      <c r="AQ3723" s="64">
        <v>476.2</v>
      </c>
      <c r="AY3723" s="67" t="s">
        <v>18121</v>
      </c>
    </row>
    <row r="3724" spans="1:51">
      <c r="A3724" s="9" t="str">
        <f t="shared" si="180"/>
        <v>2026-01</v>
      </c>
      <c r="B3724" s="18" t="str">
        <f>_xlfn.XLOOKUP(I3724,过机服务商重量差!A:A,过机服务商重量差!G:G)</f>
        <v>玉麒麟</v>
      </c>
      <c r="C3724" s="9" t="str">
        <f>IF(N3724="FBA","主营产品",IF(N3724="专线","专线",LOOKUP(1,0/((G3724&gt;=提成标准!D:D)*(G3724&lt;提成标准!E:E)),提成标准!C:C)))</f>
        <v>快递小货</v>
      </c>
      <c r="D3724" s="9">
        <f t="shared" si="181"/>
        <v>1</v>
      </c>
      <c r="E3724" s="9">
        <f>_xlfn.XLOOKUP(C3724,提成标准!C:C,提成标准!H:H,"")</f>
        <v>2</v>
      </c>
      <c r="F3724" s="9">
        <f t="shared" si="182"/>
        <v>2</v>
      </c>
      <c r="G3724" s="9">
        <f>_xlfn.XLOOKUP(I3724,过机服务商重量差!A:A,过机服务商重量差!L:L)</f>
        <v>15.5</v>
      </c>
      <c r="H3724" s="9" t="str">
        <f ca="1">IFERROR(LOOKUP(1,0/((B3724=名单!B:B)*(VALUE(AY3724)&gt;=名单!E:E)*(VALUE(AY3724)&lt;=名单!G:G)*(AA3724="正常走货")),名单!H:H),"否")</f>
        <v>否</v>
      </c>
      <c r="I3724" s="64" t="s">
        <v>11165</v>
      </c>
      <c r="J3724" s="64" t="s">
        <v>11167</v>
      </c>
      <c r="L3724" s="65" t="s">
        <v>17</v>
      </c>
      <c r="N3724" s="64" t="s">
        <v>18</v>
      </c>
      <c r="O3724" s="66"/>
      <c r="P3724" s="66"/>
      <c r="T3724" s="66"/>
      <c r="U3724" s="65" t="s">
        <v>408</v>
      </c>
      <c r="V3724" s="65" t="s">
        <v>14381</v>
      </c>
      <c r="W3724" s="66"/>
      <c r="Y3724" s="66"/>
      <c r="Z3724" s="66"/>
      <c r="AA3724" s="65" t="s">
        <v>14382</v>
      </c>
      <c r="AQ3724" s="64">
        <v>107.3</v>
      </c>
      <c r="AY3724" s="67" t="s">
        <v>18122</v>
      </c>
    </row>
    <row r="3725" spans="1:51">
      <c r="A3725" s="9" t="str">
        <f t="shared" si="180"/>
        <v>2026-01</v>
      </c>
      <c r="B3725" s="9" t="str">
        <f>_xlfn.XLOOKUP(I3725,过机服务商重量差!A:A,过机服务商重量差!G:G)</f>
        <v>玉麒麟</v>
      </c>
      <c r="C3725" s="9" t="str">
        <f>IF(N3725="FBA","主营产品",IF(N3725="专线","专线",LOOKUP(1,0/((G3725&gt;=提成标准!D:D)*(G3725&lt;提成标准!E:E)),提成标准!C:C)))</f>
        <v>快递小货</v>
      </c>
      <c r="D3725" s="9">
        <f t="shared" si="181"/>
        <v>1</v>
      </c>
      <c r="E3725" s="9">
        <f>_xlfn.XLOOKUP(C3725,提成标准!C:C,提成标准!H:H,"")</f>
        <v>2</v>
      </c>
      <c r="F3725" s="9">
        <f t="shared" si="182"/>
        <v>2</v>
      </c>
      <c r="G3725" s="9">
        <f>_xlfn.XLOOKUP(I3725,过机服务商重量差!A:A,过机服务商重量差!L:L)</f>
        <v>0.5</v>
      </c>
      <c r="H3725" s="9" t="str">
        <f ca="1">IFERROR(LOOKUP(1,0/((B3725=名单!B:B)*(VALUE(AY3725)&gt;=名单!E:E)*(VALUE(AY3725)&lt;=名单!G:G)*(AA3725="正常走货")),名单!H:H),"否")</f>
        <v>否</v>
      </c>
      <c r="I3725" s="64" t="s">
        <v>11168</v>
      </c>
      <c r="J3725" s="64" t="s">
        <v>11170</v>
      </c>
      <c r="L3725" s="65" t="s">
        <v>17</v>
      </c>
      <c r="N3725" s="65" t="s">
        <v>18</v>
      </c>
      <c r="O3725" s="66"/>
      <c r="P3725" s="66"/>
      <c r="T3725" s="66"/>
      <c r="U3725" s="65" t="s">
        <v>223</v>
      </c>
      <c r="V3725" s="65" t="s">
        <v>14413</v>
      </c>
      <c r="W3725" s="66"/>
      <c r="Y3725" s="66"/>
      <c r="Z3725" s="66"/>
      <c r="AA3725" s="65" t="s">
        <v>14382</v>
      </c>
      <c r="AQ3725" s="64">
        <v>60.4</v>
      </c>
      <c r="AY3725" s="67" t="s">
        <v>18123</v>
      </c>
    </row>
    <row r="3726" spans="1:51">
      <c r="A3726" s="9" t="str">
        <f t="shared" si="180"/>
        <v>2026-01</v>
      </c>
      <c r="B3726" s="18" t="str">
        <f>_xlfn.XLOOKUP(I3726,过机服务商重量差!A:A,过机服务商重量差!G:G)</f>
        <v>玉麒麟</v>
      </c>
      <c r="C3726" s="9" t="str">
        <f>IF(N3726="FBA","主营产品",IF(N3726="专线","专线",LOOKUP(1,0/((G3726&gt;=提成标准!D:D)*(G3726&lt;提成标准!E:E)),提成标准!C:C)))</f>
        <v>快递小货</v>
      </c>
      <c r="D3726" s="9">
        <f t="shared" si="181"/>
        <v>1</v>
      </c>
      <c r="E3726" s="9">
        <f>_xlfn.XLOOKUP(C3726,提成标准!C:C,提成标准!H:H,"")</f>
        <v>2</v>
      </c>
      <c r="F3726" s="9">
        <f t="shared" si="182"/>
        <v>2</v>
      </c>
      <c r="G3726" s="9">
        <f>_xlfn.XLOOKUP(I3726,过机服务商重量差!A:A,过机服务商重量差!L:L)</f>
        <v>1.5</v>
      </c>
      <c r="H3726" s="9" t="str">
        <f ca="1">IFERROR(LOOKUP(1,0/((B3726=名单!B:B)*(VALUE(AY3726)&gt;=名单!E:E)*(VALUE(AY3726)&lt;=名单!G:G)*(AA3726="正常走货")),名单!H:H),"否")</f>
        <v>否</v>
      </c>
      <c r="I3726" s="64" t="s">
        <v>11171</v>
      </c>
      <c r="J3726" s="64" t="s">
        <v>11173</v>
      </c>
      <c r="L3726" s="64" t="s">
        <v>17</v>
      </c>
      <c r="N3726" s="64" t="s">
        <v>18</v>
      </c>
      <c r="O3726" s="66"/>
      <c r="P3726" s="66"/>
      <c r="T3726" s="66"/>
      <c r="U3726" s="65" t="s">
        <v>1269</v>
      </c>
      <c r="V3726" s="65" t="s">
        <v>14389</v>
      </c>
      <c r="W3726" s="66"/>
      <c r="Y3726" s="66"/>
      <c r="Z3726" s="66"/>
      <c r="AA3726" s="65" t="s">
        <v>14382</v>
      </c>
      <c r="AQ3726" s="64">
        <v>50.5</v>
      </c>
      <c r="AY3726" s="67" t="s">
        <v>18124</v>
      </c>
    </row>
    <row r="3727" spans="1:51">
      <c r="A3727" s="9" t="str">
        <f t="shared" ref="A3727:A3769" si="183">MID(AY3727,1,7)</f>
        <v>2026-01</v>
      </c>
      <c r="B3727" s="18" t="str">
        <f>_xlfn.XLOOKUP(I3727,过机服务商重量差!A:A,过机服务商重量差!G:G)</f>
        <v>小旋风</v>
      </c>
      <c r="C3727" s="9" t="str">
        <f>IF(N3727="FBA","主营产品",IF(N3727="专线","专线",LOOKUP(1,0/((G3727&gt;=提成标准!D:D)*(G3727&lt;提成标准!E:E)),提成标准!C:C)))</f>
        <v>快递大货</v>
      </c>
      <c r="D3727" s="9">
        <f t="shared" ref="D3727:D3771" si="184">IF(C3727="快递小货",1,IF(C3727="主营产品",0,G3727))</f>
        <v>95</v>
      </c>
      <c r="E3727" s="9">
        <f>_xlfn.XLOOKUP(C3727,提成标准!C:C,提成标准!H:H,"")</f>
        <v>0.1</v>
      </c>
      <c r="F3727" s="9">
        <f t="shared" ref="F3727:F3771" si="185">D3727*E3727</f>
        <v>9.5</v>
      </c>
      <c r="G3727" s="9">
        <f>_xlfn.XLOOKUP(I3727,过机服务商重量差!A:A,过机服务商重量差!L:L)</f>
        <v>95</v>
      </c>
      <c r="H3727" s="9" t="str">
        <f ca="1">IFERROR(LOOKUP(1,0/((B3727=名单!B:B)*(VALUE(AY3727)&gt;=名单!E:E)*(VALUE(AY3727)&lt;=名单!G:G)*(AA3727="正常走货")),名单!H:H),"否")</f>
        <v>否</v>
      </c>
      <c r="I3727" s="64" t="s">
        <v>11174</v>
      </c>
      <c r="J3727" s="64" t="s">
        <v>11176</v>
      </c>
      <c r="L3727" s="65" t="s">
        <v>453</v>
      </c>
      <c r="N3727" s="64" t="s">
        <v>18</v>
      </c>
      <c r="O3727" s="66"/>
      <c r="P3727" s="66"/>
      <c r="T3727" s="66"/>
      <c r="U3727" s="65" t="s">
        <v>442</v>
      </c>
      <c r="V3727" s="65" t="s">
        <v>14413</v>
      </c>
      <c r="W3727" s="66"/>
      <c r="Y3727" s="66"/>
      <c r="Z3727" s="66"/>
      <c r="AA3727" s="65" t="s">
        <v>14382</v>
      </c>
      <c r="AQ3727" s="64">
        <v>19</v>
      </c>
      <c r="AY3727" s="67" t="s">
        <v>18125</v>
      </c>
    </row>
    <row r="3728" spans="1:51">
      <c r="A3728" s="9" t="str">
        <f t="shared" si="183"/>
        <v>2026-01</v>
      </c>
      <c r="B3728" s="9" t="str">
        <f>_xlfn.XLOOKUP(I3728,过机服务商重量差!A:A,过机服务商重量差!G:G)</f>
        <v>007</v>
      </c>
      <c r="C3728" s="9" t="str">
        <f>IF(N3728="FBA","主营产品",IF(N3728="专线","专线",LOOKUP(1,0/((G3728&gt;=提成标准!D:D)*(G3728&lt;提成标准!E:E)),提成标准!C:C)))</f>
        <v>快递小货</v>
      </c>
      <c r="D3728" s="9">
        <f t="shared" si="184"/>
        <v>1</v>
      </c>
      <c r="E3728" s="9">
        <f>_xlfn.XLOOKUP(C3728,提成标准!C:C,提成标准!H:H,"")</f>
        <v>2</v>
      </c>
      <c r="F3728" s="9">
        <f t="shared" si="185"/>
        <v>2</v>
      </c>
      <c r="G3728" s="9">
        <f>_xlfn.XLOOKUP(I3728,过机服务商重量差!A:A,过机服务商重量差!L:L)</f>
        <v>12</v>
      </c>
      <c r="H3728" s="9" t="str">
        <f ca="1">IFERROR(LOOKUP(1,0/((B3728=名单!B:B)*(VALUE(AY3728)&gt;=名单!E:E)*(VALUE(AY3728)&lt;=名单!G:G)*(AA3728="正常走货")),名单!H:H),"否")</f>
        <v>否</v>
      </c>
      <c r="I3728" s="64" t="s">
        <v>11177</v>
      </c>
      <c r="J3728" s="64" t="s">
        <v>11179</v>
      </c>
      <c r="L3728" s="64" t="s">
        <v>168</v>
      </c>
      <c r="N3728" s="64" t="s">
        <v>18</v>
      </c>
      <c r="O3728" s="66"/>
      <c r="P3728" s="66"/>
      <c r="T3728" s="66"/>
      <c r="U3728" s="65" t="s">
        <v>679</v>
      </c>
      <c r="V3728" s="65" t="s">
        <v>14422</v>
      </c>
      <c r="W3728" s="66"/>
      <c r="Y3728" s="66"/>
      <c r="Z3728" s="66"/>
      <c r="AA3728" s="65" t="s">
        <v>14382</v>
      </c>
      <c r="AQ3728" s="64">
        <v>36</v>
      </c>
      <c r="AY3728" s="67" t="s">
        <v>18126</v>
      </c>
    </row>
    <row r="3729" spans="1:51">
      <c r="A3729" s="9" t="str">
        <f t="shared" si="183"/>
        <v>2026-01</v>
      </c>
      <c r="B3729" s="9" t="str">
        <f>_xlfn.XLOOKUP(I3729,过机服务商重量差!A:A,过机服务商重量差!G:G)</f>
        <v>无崖子</v>
      </c>
      <c r="C3729" s="9" t="str">
        <f>IF(N3729="FBA","主营产品",IF(N3729="专线","专线",LOOKUP(1,0/((G3729&gt;=提成标准!D:D)*(G3729&lt;提成标准!E:E)),提成标准!C:C)))</f>
        <v>快递大货</v>
      </c>
      <c r="D3729" s="9">
        <f t="shared" si="184"/>
        <v>26.5</v>
      </c>
      <c r="E3729" s="9">
        <f>_xlfn.XLOOKUP(C3729,提成标准!C:C,提成标准!H:H,"")</f>
        <v>0.1</v>
      </c>
      <c r="F3729" s="9">
        <f t="shared" si="185"/>
        <v>2.65</v>
      </c>
      <c r="G3729" s="9">
        <f>_xlfn.XLOOKUP(I3729,过机服务商重量差!A:A,过机服务商重量差!L:L)</f>
        <v>26.5</v>
      </c>
      <c r="H3729" s="9" t="str">
        <f ca="1">IFERROR(LOOKUP(1,0/((B3729=名单!B:B)*(VALUE(AY3729)&gt;=名单!E:E)*(VALUE(AY3729)&lt;=名单!G:G)*(AA3729="正常走货")),名单!H:H),"否")</f>
        <v>是</v>
      </c>
      <c r="I3729" s="64" t="s">
        <v>11180</v>
      </c>
      <c r="J3729" s="64" t="s">
        <v>11182</v>
      </c>
      <c r="L3729" s="65" t="s">
        <v>728</v>
      </c>
      <c r="N3729" s="64" t="s">
        <v>18</v>
      </c>
      <c r="O3729" s="66"/>
      <c r="P3729" s="66"/>
      <c r="T3729" s="66"/>
      <c r="U3729" s="65" t="s">
        <v>20</v>
      </c>
      <c r="V3729" s="65" t="s">
        <v>14381</v>
      </c>
      <c r="W3729" s="66"/>
      <c r="Y3729" s="66"/>
      <c r="Z3729" s="66"/>
      <c r="AA3729" s="65" t="s">
        <v>14382</v>
      </c>
      <c r="AQ3729" s="64">
        <v>2098</v>
      </c>
      <c r="AY3729" s="67" t="s">
        <v>18127</v>
      </c>
    </row>
    <row r="3730" spans="1:51">
      <c r="A3730" s="9" t="str">
        <f t="shared" si="183"/>
        <v>2026-01</v>
      </c>
      <c r="B3730" s="18" t="str">
        <f>_xlfn.XLOOKUP(I3730,过机服务商重量差!A:A,过机服务商重量差!G:G)</f>
        <v>玉麒麟</v>
      </c>
      <c r="C3730" s="9" t="str">
        <f>IF(N3730="FBA","主营产品",IF(N3730="专线","专线",LOOKUP(1,0/((G3730&gt;=提成标准!D:D)*(G3730&lt;提成标准!E:E)),提成标准!C:C)))</f>
        <v>快递小货</v>
      </c>
      <c r="D3730" s="9">
        <f t="shared" si="184"/>
        <v>1</v>
      </c>
      <c r="E3730" s="9">
        <f>_xlfn.XLOOKUP(C3730,提成标准!C:C,提成标准!H:H,"")</f>
        <v>2</v>
      </c>
      <c r="F3730" s="9">
        <f t="shared" si="185"/>
        <v>2</v>
      </c>
      <c r="G3730" s="9">
        <f>_xlfn.XLOOKUP(I3730,过机服务商重量差!A:A,过机服务商重量差!L:L)</f>
        <v>0.5</v>
      </c>
      <c r="H3730" s="9" t="str">
        <f ca="1">IFERROR(LOOKUP(1,0/((B3730=名单!B:B)*(VALUE(AY3730)&gt;=名单!E:E)*(VALUE(AY3730)&lt;=名单!G:G)*(AA3730="正常走货")),名单!H:H),"否")</f>
        <v>否</v>
      </c>
      <c r="I3730" s="64" t="s">
        <v>11183</v>
      </c>
      <c r="J3730" s="64" t="s">
        <v>11185</v>
      </c>
      <c r="L3730" s="65" t="s">
        <v>17</v>
      </c>
      <c r="N3730" s="64" t="s">
        <v>18</v>
      </c>
      <c r="O3730" s="66"/>
      <c r="P3730" s="66"/>
      <c r="T3730" s="66"/>
      <c r="U3730" s="65" t="s">
        <v>120</v>
      </c>
      <c r="V3730" s="64" t="s">
        <v>14385</v>
      </c>
      <c r="W3730" s="66"/>
      <c r="Y3730" s="66"/>
      <c r="Z3730" s="66"/>
      <c r="AA3730" s="65" t="s">
        <v>14382</v>
      </c>
      <c r="AQ3730" s="64">
        <v>63.5</v>
      </c>
      <c r="AY3730" s="67" t="s">
        <v>18128</v>
      </c>
    </row>
    <row r="3731" spans="1:51">
      <c r="A3731" s="9" t="str">
        <f t="shared" si="183"/>
        <v>2026-01</v>
      </c>
      <c r="B3731" s="9" t="str">
        <f>_xlfn.XLOOKUP(I3731,过机服务商重量差!A:A,过机服务商重量差!G:G)</f>
        <v>玉麒麟</v>
      </c>
      <c r="C3731" s="9" t="str">
        <f>IF(N3731="FBA","主营产品",IF(N3731="专线","专线",LOOKUP(1,0/((G3731&gt;=提成标准!D:D)*(G3731&lt;提成标准!E:E)),提成标准!C:C)))</f>
        <v>快递大货</v>
      </c>
      <c r="D3731" s="9">
        <f t="shared" si="184"/>
        <v>26</v>
      </c>
      <c r="E3731" s="9">
        <f>_xlfn.XLOOKUP(C3731,提成标准!C:C,提成标准!H:H,"")</f>
        <v>0.1</v>
      </c>
      <c r="F3731" s="9">
        <f t="shared" si="185"/>
        <v>2.6</v>
      </c>
      <c r="G3731" s="9">
        <f>_xlfn.XLOOKUP(I3731,过机服务商重量差!A:A,过机服务商重量差!L:L)</f>
        <v>26</v>
      </c>
      <c r="H3731" s="9" t="str">
        <f ca="1">IFERROR(LOOKUP(1,0/((B3731=名单!B:B)*(VALUE(AY3731)&gt;=名单!E:E)*(VALUE(AY3731)&lt;=名单!G:G)*(AA3731="正常走货")),名单!H:H),"否")</f>
        <v>否</v>
      </c>
      <c r="I3731" s="64" t="s">
        <v>11186</v>
      </c>
      <c r="J3731" s="64" t="s">
        <v>11188</v>
      </c>
      <c r="L3731" s="65" t="s">
        <v>17</v>
      </c>
      <c r="N3731" s="64" t="s">
        <v>18</v>
      </c>
      <c r="O3731" s="66"/>
      <c r="P3731" s="66"/>
      <c r="T3731" s="66"/>
      <c r="U3731" s="65" t="s">
        <v>86</v>
      </c>
      <c r="V3731" s="65" t="s">
        <v>14381</v>
      </c>
      <c r="W3731" s="66"/>
      <c r="Y3731" s="66"/>
      <c r="Z3731" s="66"/>
      <c r="AA3731" s="65" t="s">
        <v>14382</v>
      </c>
      <c r="AQ3731" s="64">
        <v>309.96</v>
      </c>
      <c r="AY3731" s="67" t="s">
        <v>18129</v>
      </c>
    </row>
    <row r="3732" spans="1:51">
      <c r="A3732" s="9" t="str">
        <f t="shared" si="183"/>
        <v>2026-01</v>
      </c>
      <c r="B3732" s="9" t="str">
        <f>_xlfn.XLOOKUP(I3732,过机服务商重量差!A:A,过机服务商重量差!G:G)</f>
        <v>帅时莹</v>
      </c>
      <c r="C3732" s="9" t="str">
        <f>IF(N3732="FBA","主营产品",IF(N3732="专线","专线",LOOKUP(1,0/((G3732&gt;=提成标准!D:D)*(G3732&lt;提成标准!E:E)),提成标准!C:C)))</f>
        <v>快递小货</v>
      </c>
      <c r="D3732" s="9">
        <f t="shared" si="184"/>
        <v>1</v>
      </c>
      <c r="E3732" s="9">
        <f>_xlfn.XLOOKUP(C3732,提成标准!C:C,提成标准!H:H,"")</f>
        <v>2</v>
      </c>
      <c r="F3732" s="9">
        <f t="shared" si="185"/>
        <v>2</v>
      </c>
      <c r="G3732" s="9">
        <f>_xlfn.XLOOKUP(I3732,过机服务商重量差!A:A,过机服务商重量差!L:L)</f>
        <v>19</v>
      </c>
      <c r="H3732" s="9" t="str">
        <f ca="1">IFERROR(LOOKUP(1,0/((B3732=名单!B:B)*(VALUE(AY3732)&gt;=名单!E:E)*(VALUE(AY3732)&lt;=名单!G:G)*(AA3732="正常走货")),名单!H:H),"否")</f>
        <v>否</v>
      </c>
      <c r="I3732" s="64" t="s">
        <v>11189</v>
      </c>
      <c r="J3732" s="64" t="s">
        <v>11191</v>
      </c>
      <c r="L3732" s="64" t="s">
        <v>738</v>
      </c>
      <c r="N3732" s="64" t="s">
        <v>18</v>
      </c>
      <c r="O3732" s="66"/>
      <c r="P3732" s="66"/>
      <c r="T3732" s="66"/>
      <c r="U3732" s="65" t="s">
        <v>130</v>
      </c>
      <c r="V3732" s="64" t="s">
        <v>14422</v>
      </c>
      <c r="W3732" s="66"/>
      <c r="Y3732" s="66"/>
      <c r="Z3732" s="66"/>
      <c r="AA3732" s="65" t="s">
        <v>14382</v>
      </c>
      <c r="AQ3732" s="64">
        <v>114.2</v>
      </c>
      <c r="AY3732" s="67" t="s">
        <v>18130</v>
      </c>
    </row>
    <row r="3733" spans="1:51">
      <c r="A3733" s="9" t="str">
        <f t="shared" si="183"/>
        <v>2026-01</v>
      </c>
      <c r="B3733" s="9" t="str">
        <f>_xlfn.XLOOKUP(I3733,过机服务商重量差!A:A,过机服务商重量差!G:G)</f>
        <v>无崖子</v>
      </c>
      <c r="C3733" s="9" t="str">
        <f>IF(N3733="FBA","主营产品",IF(N3733="专线","专线",LOOKUP(1,0/((G3733&gt;=提成标准!D:D)*(G3733&lt;提成标准!E:E)),提成标准!C:C)))</f>
        <v>快递小货</v>
      </c>
      <c r="D3733" s="9">
        <f t="shared" si="184"/>
        <v>1</v>
      </c>
      <c r="E3733" s="9">
        <f>_xlfn.XLOOKUP(C3733,提成标准!C:C,提成标准!H:H,"")</f>
        <v>2</v>
      </c>
      <c r="F3733" s="9">
        <f t="shared" si="185"/>
        <v>2</v>
      </c>
      <c r="G3733" s="9">
        <f>_xlfn.XLOOKUP(I3733,过机服务商重量差!A:A,过机服务商重量差!L:L)</f>
        <v>7.3</v>
      </c>
      <c r="H3733" s="9" t="str">
        <f ca="1">IFERROR(LOOKUP(1,0/((B3733=名单!B:B)*(VALUE(AY3733)&gt;=名单!E:E)*(VALUE(AY3733)&lt;=名单!G:G)*(AA3733="正常走货")),名单!H:H),"否")</f>
        <v>是</v>
      </c>
      <c r="I3733" s="64" t="s">
        <v>11192</v>
      </c>
      <c r="J3733" s="64" t="s">
        <v>11194</v>
      </c>
      <c r="L3733" s="65" t="s">
        <v>128</v>
      </c>
      <c r="N3733" s="64" t="s">
        <v>18</v>
      </c>
      <c r="O3733" s="66"/>
      <c r="P3733" s="66"/>
      <c r="T3733" s="66"/>
      <c r="U3733" s="65" t="s">
        <v>130</v>
      </c>
      <c r="V3733" s="64" t="s">
        <v>14422</v>
      </c>
      <c r="W3733" s="66"/>
      <c r="Y3733" s="66"/>
      <c r="Z3733" s="66"/>
      <c r="AA3733" s="65" t="s">
        <v>14382</v>
      </c>
      <c r="AQ3733" s="64">
        <v>95.22</v>
      </c>
      <c r="AY3733" s="67" t="s">
        <v>18131</v>
      </c>
    </row>
    <row r="3734" spans="1:51">
      <c r="A3734" s="9" t="str">
        <f t="shared" si="183"/>
        <v>2026-01</v>
      </c>
      <c r="B3734" s="9" t="str">
        <f>_xlfn.XLOOKUP(I3734,过机服务商重量差!A:A,过机服务商重量差!G:G)</f>
        <v>玉麒麟</v>
      </c>
      <c r="C3734" s="9" t="str">
        <f>IF(N3734="FBA","主营产品",IF(N3734="专线","专线",LOOKUP(1,0/((G3734&gt;=提成标准!D:D)*(G3734&lt;提成标准!E:E)),提成标准!C:C)))</f>
        <v>快递大货</v>
      </c>
      <c r="D3734" s="9">
        <f t="shared" si="184"/>
        <v>25</v>
      </c>
      <c r="E3734" s="9">
        <f>_xlfn.XLOOKUP(C3734,提成标准!C:C,提成标准!H:H,"")</f>
        <v>0.1</v>
      </c>
      <c r="F3734" s="9">
        <f t="shared" si="185"/>
        <v>2.5</v>
      </c>
      <c r="G3734" s="9">
        <f>_xlfn.XLOOKUP(I3734,过机服务商重量差!A:A,过机服务商重量差!L:L)</f>
        <v>25</v>
      </c>
      <c r="H3734" s="9" t="str">
        <f ca="1">IFERROR(LOOKUP(1,0/((B3734=名单!B:B)*(VALUE(AY3734)&gt;=名单!E:E)*(VALUE(AY3734)&lt;=名单!G:G)*(AA3734="正常走货")),名单!H:H),"否")</f>
        <v>否</v>
      </c>
      <c r="I3734" s="64" t="s">
        <v>11195</v>
      </c>
      <c r="J3734" s="64" t="s">
        <v>11197</v>
      </c>
      <c r="L3734" s="65" t="s">
        <v>17</v>
      </c>
      <c r="N3734" s="64" t="s">
        <v>18</v>
      </c>
      <c r="O3734" s="66"/>
      <c r="P3734" s="66"/>
      <c r="T3734" s="66"/>
      <c r="U3734" s="65" t="s">
        <v>7799</v>
      </c>
      <c r="V3734" s="65" t="s">
        <v>14385</v>
      </c>
      <c r="W3734" s="66"/>
      <c r="Y3734" s="66"/>
      <c r="Z3734" s="66"/>
      <c r="AA3734" s="65" t="s">
        <v>14382</v>
      </c>
      <c r="AQ3734" s="64">
        <v>96.85</v>
      </c>
      <c r="AY3734" s="67" t="s">
        <v>18132</v>
      </c>
    </row>
    <row r="3735" spans="1:51">
      <c r="A3735" s="9" t="str">
        <f t="shared" si="183"/>
        <v>2026-01</v>
      </c>
      <c r="B3735" s="9" t="str">
        <f>_xlfn.XLOOKUP(I3735,过机服务商重量差!A:A,过机服务商重量差!G:G)</f>
        <v>无崖子</v>
      </c>
      <c r="C3735" s="9" t="str">
        <f>IF(N3735="FBA","主营产品",IF(N3735="专线","专线",LOOKUP(1,0/((G3735&gt;=提成标准!D:D)*(G3735&lt;提成标准!E:E)),提成标准!C:C)))</f>
        <v>快递大货</v>
      </c>
      <c r="D3735" s="9">
        <f t="shared" si="184"/>
        <v>25</v>
      </c>
      <c r="E3735" s="9">
        <f>_xlfn.XLOOKUP(C3735,提成标准!C:C,提成标准!H:H,"")</f>
        <v>0.1</v>
      </c>
      <c r="F3735" s="9">
        <f t="shared" si="185"/>
        <v>2.5</v>
      </c>
      <c r="G3735" s="9">
        <f>_xlfn.XLOOKUP(I3735,过机服务商重量差!A:A,过机服务商重量差!L:L)</f>
        <v>25</v>
      </c>
      <c r="H3735" s="9" t="str">
        <f ca="1">IFERROR(LOOKUP(1,0/((B3735=名单!B:B)*(VALUE(AY3735)&gt;=名单!E:E)*(VALUE(AY3735)&lt;=名单!G:G)*(AA3735="正常走货")),名单!H:H),"否")</f>
        <v>是</v>
      </c>
      <c r="I3735" s="64" t="s">
        <v>11198</v>
      </c>
      <c r="J3735" s="64" t="s">
        <v>11200</v>
      </c>
      <c r="L3735" s="65" t="s">
        <v>926</v>
      </c>
      <c r="N3735" s="64" t="s">
        <v>18</v>
      </c>
      <c r="O3735" s="66"/>
      <c r="P3735" s="66"/>
      <c r="T3735" s="66"/>
      <c r="U3735" s="65" t="s">
        <v>337</v>
      </c>
      <c r="V3735" s="65" t="s">
        <v>14381</v>
      </c>
      <c r="W3735" s="66"/>
      <c r="Y3735" s="66"/>
      <c r="Z3735" s="66"/>
      <c r="AA3735" s="65" t="s">
        <v>14382</v>
      </c>
      <c r="AQ3735" s="64">
        <v>0</v>
      </c>
      <c r="AY3735" s="67" t="s">
        <v>18133</v>
      </c>
    </row>
    <row r="3736" spans="1:51">
      <c r="A3736" s="9" t="str">
        <f t="shared" si="183"/>
        <v>2026-01</v>
      </c>
      <c r="B3736" s="9" t="str">
        <f>_xlfn.XLOOKUP(I3736,过机服务商重量差!A:A,过机服务商重量差!G:G)</f>
        <v>玉麒麟</v>
      </c>
      <c r="C3736" s="9" t="str">
        <f>IF(N3736="FBA","主营产品",IF(N3736="专线","专线",LOOKUP(1,0/((G3736&gt;=提成标准!D:D)*(G3736&lt;提成标准!E:E)),提成标准!C:C)))</f>
        <v>快递大货</v>
      </c>
      <c r="D3736" s="9">
        <f t="shared" si="184"/>
        <v>53</v>
      </c>
      <c r="E3736" s="9">
        <f>_xlfn.XLOOKUP(C3736,提成标准!C:C,提成标准!H:H,"")</f>
        <v>0.1</v>
      </c>
      <c r="F3736" s="9">
        <f t="shared" si="185"/>
        <v>5.3</v>
      </c>
      <c r="G3736" s="9">
        <f>_xlfn.XLOOKUP(I3736,过机服务商重量差!A:A,过机服务商重量差!L:L)</f>
        <v>53</v>
      </c>
      <c r="H3736" s="9" t="str">
        <f ca="1">IFERROR(LOOKUP(1,0/((B3736=名单!B:B)*(VALUE(AY3736)&gt;=名单!E:E)*(VALUE(AY3736)&lt;=名单!G:G)*(AA3736="正常走货")),名单!H:H),"否")</f>
        <v>否</v>
      </c>
      <c r="I3736" s="64" t="s">
        <v>11201</v>
      </c>
      <c r="J3736" s="64" t="s">
        <v>11203</v>
      </c>
      <c r="L3736" s="65" t="s">
        <v>17</v>
      </c>
      <c r="N3736" s="64" t="s">
        <v>18</v>
      </c>
      <c r="O3736" s="66"/>
      <c r="P3736" s="66"/>
      <c r="T3736" s="66"/>
      <c r="U3736" s="65" t="s">
        <v>99</v>
      </c>
      <c r="V3736" s="65" t="s">
        <v>14413</v>
      </c>
      <c r="W3736" s="66"/>
      <c r="Y3736" s="66"/>
      <c r="Z3736" s="66"/>
      <c r="AA3736" s="65" t="s">
        <v>14382</v>
      </c>
      <c r="AQ3736" s="64">
        <v>548.1</v>
      </c>
      <c r="AY3736" s="67" t="s">
        <v>18134</v>
      </c>
    </row>
    <row r="3737" spans="1:51">
      <c r="A3737" s="9" t="str">
        <f t="shared" si="183"/>
        <v>2026-01</v>
      </c>
      <c r="B3737" s="9" t="str">
        <f>_xlfn.XLOOKUP(I3737,过机服务商重量差!A:A,过机服务商重量差!G:G)</f>
        <v>玉麒麟</v>
      </c>
      <c r="C3737" s="9" t="str">
        <f>IF(N3737="FBA","主营产品",IF(N3737="专线","专线",LOOKUP(1,0/((G3737&gt;=提成标准!D:D)*(G3737&lt;提成标准!E:E)),提成标准!C:C)))</f>
        <v>快递大货</v>
      </c>
      <c r="D3737" s="9">
        <f t="shared" si="184"/>
        <v>53</v>
      </c>
      <c r="E3737" s="9">
        <f>_xlfn.XLOOKUP(C3737,提成标准!C:C,提成标准!H:H,"")</f>
        <v>0.1</v>
      </c>
      <c r="F3737" s="9">
        <f t="shared" si="185"/>
        <v>5.3</v>
      </c>
      <c r="G3737" s="9">
        <f>_xlfn.XLOOKUP(I3737,过机服务商重量差!A:A,过机服务商重量差!L:L)</f>
        <v>53</v>
      </c>
      <c r="H3737" s="9" t="str">
        <f ca="1">IFERROR(LOOKUP(1,0/((B3737=名单!B:B)*(VALUE(AY3737)&gt;=名单!E:E)*(VALUE(AY3737)&lt;=名单!G:G)*(AA3737="正常走货")),名单!H:H),"否")</f>
        <v>否</v>
      </c>
      <c r="I3737" s="64" t="s">
        <v>11204</v>
      </c>
      <c r="J3737" s="64" t="s">
        <v>11206</v>
      </c>
      <c r="L3737" s="64" t="s">
        <v>17</v>
      </c>
      <c r="N3737" s="64" t="s">
        <v>18</v>
      </c>
      <c r="O3737" s="66"/>
      <c r="P3737" s="66"/>
      <c r="T3737" s="66"/>
      <c r="U3737" s="65" t="s">
        <v>99</v>
      </c>
      <c r="V3737" s="65" t="s">
        <v>14413</v>
      </c>
      <c r="W3737" s="66"/>
      <c r="Y3737" s="66"/>
      <c r="Z3737" s="66"/>
      <c r="AA3737" s="65" t="s">
        <v>14382</v>
      </c>
      <c r="AQ3737" s="64">
        <v>438.1</v>
      </c>
      <c r="AY3737" s="67" t="s">
        <v>18135</v>
      </c>
    </row>
    <row r="3738" spans="1:51">
      <c r="A3738" s="9" t="str">
        <f t="shared" si="183"/>
        <v>2026-01</v>
      </c>
      <c r="B3738" s="9" t="str">
        <f>_xlfn.XLOOKUP(I3738,过机服务商重量差!A:A,过机服务商重量差!G:G)</f>
        <v>玉麒麟</v>
      </c>
      <c r="C3738" s="9" t="str">
        <f>IF(N3738="FBA","主营产品",IF(N3738="专线","专线",LOOKUP(1,0/((G3738&gt;=提成标准!D:D)*(G3738&lt;提成标准!E:E)),提成标准!C:C)))</f>
        <v>快递大货</v>
      </c>
      <c r="D3738" s="9">
        <f t="shared" si="184"/>
        <v>54</v>
      </c>
      <c r="E3738" s="9">
        <f>_xlfn.XLOOKUP(C3738,提成标准!C:C,提成标准!H:H,"")</f>
        <v>0.1</v>
      </c>
      <c r="F3738" s="9">
        <f t="shared" si="185"/>
        <v>5.4</v>
      </c>
      <c r="G3738" s="9">
        <f>_xlfn.XLOOKUP(I3738,过机服务商重量差!A:A,过机服务商重量差!L:L)</f>
        <v>54</v>
      </c>
      <c r="H3738" s="9" t="str">
        <f ca="1">IFERROR(LOOKUP(1,0/((B3738=名单!B:B)*(VALUE(AY3738)&gt;=名单!E:E)*(VALUE(AY3738)&lt;=名单!G:G)*(AA3738="正常走货")),名单!H:H),"否")</f>
        <v>否</v>
      </c>
      <c r="I3738" s="64" t="s">
        <v>11207</v>
      </c>
      <c r="J3738" s="64" t="s">
        <v>11209</v>
      </c>
      <c r="L3738" s="65" t="s">
        <v>17</v>
      </c>
      <c r="N3738" s="64" t="s">
        <v>18</v>
      </c>
      <c r="O3738" s="66"/>
      <c r="P3738" s="66"/>
      <c r="T3738" s="66"/>
      <c r="U3738" s="65" t="s">
        <v>99</v>
      </c>
      <c r="V3738" s="65" t="s">
        <v>14413</v>
      </c>
      <c r="W3738" s="66"/>
      <c r="Y3738" s="66"/>
      <c r="Z3738" s="66"/>
      <c r="AA3738" s="65" t="s">
        <v>14382</v>
      </c>
      <c r="AQ3738" s="64">
        <v>443.6</v>
      </c>
      <c r="AY3738" s="67" t="s">
        <v>18136</v>
      </c>
    </row>
    <row r="3739" spans="1:51">
      <c r="A3739" s="9" t="str">
        <f t="shared" si="183"/>
        <v>2026-01</v>
      </c>
      <c r="B3739" s="9" t="str">
        <f>_xlfn.XLOOKUP(I3739,过机服务商重量差!A:A,过机服务商重量差!G:G)</f>
        <v>玉麒麟</v>
      </c>
      <c r="C3739" s="9" t="str">
        <f>IF(N3739="FBA","主营产品",IF(N3739="专线","专线",LOOKUP(1,0/((G3739&gt;=提成标准!D:D)*(G3739&lt;提成标准!E:E)),提成标准!C:C)))</f>
        <v>快递大货</v>
      </c>
      <c r="D3739" s="9">
        <f t="shared" si="184"/>
        <v>54</v>
      </c>
      <c r="E3739" s="9">
        <f>_xlfn.XLOOKUP(C3739,提成标准!C:C,提成标准!H:H,"")</f>
        <v>0.1</v>
      </c>
      <c r="F3739" s="9">
        <f t="shared" si="185"/>
        <v>5.4</v>
      </c>
      <c r="G3739" s="9">
        <f>_xlfn.XLOOKUP(I3739,过机服务商重量差!A:A,过机服务商重量差!L:L)</f>
        <v>54</v>
      </c>
      <c r="H3739" s="9" t="str">
        <f ca="1">IFERROR(LOOKUP(1,0/((B3739=名单!B:B)*(VALUE(AY3739)&gt;=名单!E:E)*(VALUE(AY3739)&lt;=名单!G:G)*(AA3739="正常走货")),名单!H:H),"否")</f>
        <v>否</v>
      </c>
      <c r="I3739" s="64" t="s">
        <v>11210</v>
      </c>
      <c r="J3739" s="64" t="s">
        <v>11212</v>
      </c>
      <c r="L3739" s="65" t="s">
        <v>17</v>
      </c>
      <c r="N3739" s="64" t="s">
        <v>18</v>
      </c>
      <c r="O3739" s="66"/>
      <c r="P3739" s="66"/>
      <c r="T3739" s="66"/>
      <c r="U3739" s="65" t="s">
        <v>99</v>
      </c>
      <c r="V3739" s="65" t="s">
        <v>14413</v>
      </c>
      <c r="W3739" s="66"/>
      <c r="Y3739" s="66"/>
      <c r="Z3739" s="66"/>
      <c r="AA3739" s="65" t="s">
        <v>14382</v>
      </c>
      <c r="AQ3739" s="64">
        <v>498.6</v>
      </c>
      <c r="AY3739" s="67" t="s">
        <v>18137</v>
      </c>
    </row>
    <row r="3740" spans="1:51">
      <c r="A3740" s="9" t="str">
        <f t="shared" si="183"/>
        <v>2026-01</v>
      </c>
      <c r="B3740" s="9" t="str">
        <f>_xlfn.XLOOKUP(I3740,过机服务商重量差!A:A,过机服务商重量差!G:G)</f>
        <v>玉麒麟</v>
      </c>
      <c r="C3740" s="9" t="str">
        <f>IF(N3740="FBA","主营产品",IF(N3740="专线","专线",LOOKUP(1,0/((G3740&gt;=提成标准!D:D)*(G3740&lt;提成标准!E:E)),提成标准!C:C)))</f>
        <v>快递大货</v>
      </c>
      <c r="D3740" s="9">
        <f t="shared" si="184"/>
        <v>22</v>
      </c>
      <c r="E3740" s="9">
        <f>_xlfn.XLOOKUP(C3740,提成标准!C:C,提成标准!H:H,"")</f>
        <v>0.1</v>
      </c>
      <c r="F3740" s="9">
        <f t="shared" si="185"/>
        <v>2.2</v>
      </c>
      <c r="G3740" s="9">
        <f>_xlfn.XLOOKUP(I3740,过机服务商重量差!A:A,过机服务商重量差!L:L)</f>
        <v>22</v>
      </c>
      <c r="H3740" s="9" t="str">
        <f ca="1">IFERROR(LOOKUP(1,0/((B3740=名单!B:B)*(VALUE(AY3740)&gt;=名单!E:E)*(VALUE(AY3740)&lt;=名单!G:G)*(AA3740="正常走货")),名单!H:H),"否")</f>
        <v>否</v>
      </c>
      <c r="I3740" s="64" t="s">
        <v>11213</v>
      </c>
      <c r="J3740" s="64" t="s">
        <v>11215</v>
      </c>
      <c r="L3740" s="65" t="s">
        <v>17</v>
      </c>
      <c r="N3740" s="64" t="s">
        <v>18</v>
      </c>
      <c r="O3740" s="66"/>
      <c r="P3740" s="66"/>
      <c r="T3740" s="66"/>
      <c r="U3740" s="65" t="s">
        <v>99</v>
      </c>
      <c r="V3740" s="65" t="s">
        <v>14413</v>
      </c>
      <c r="W3740" s="66"/>
      <c r="Y3740" s="66"/>
      <c r="Z3740" s="66"/>
      <c r="AA3740" s="65" t="s">
        <v>14382</v>
      </c>
      <c r="AQ3740" s="64">
        <v>267.6</v>
      </c>
      <c r="AY3740" s="67" t="s">
        <v>18138</v>
      </c>
    </row>
    <row r="3741" spans="1:51">
      <c r="A3741" s="9" t="str">
        <f t="shared" si="183"/>
        <v>2026-01</v>
      </c>
      <c r="B3741" s="9" t="str">
        <f>_xlfn.XLOOKUP(I3741,过机服务商重量差!A:A,过机服务商重量差!G:G)</f>
        <v>玉麒麟</v>
      </c>
      <c r="C3741" s="9" t="str">
        <f>IF(N3741="FBA","主营产品",IF(N3741="专线","专线",LOOKUP(1,0/((G3741&gt;=提成标准!D:D)*(G3741&lt;提成标准!E:E)),提成标准!C:C)))</f>
        <v>快递大货</v>
      </c>
      <c r="D3741" s="9">
        <f t="shared" si="184"/>
        <v>53</v>
      </c>
      <c r="E3741" s="9">
        <f>_xlfn.XLOOKUP(C3741,提成标准!C:C,提成标准!H:H,"")</f>
        <v>0.1</v>
      </c>
      <c r="F3741" s="9">
        <f t="shared" si="185"/>
        <v>5.3</v>
      </c>
      <c r="G3741" s="9">
        <f>_xlfn.XLOOKUP(I3741,过机服务商重量差!A:A,过机服务商重量差!L:L)</f>
        <v>53</v>
      </c>
      <c r="H3741" s="9" t="str">
        <f ca="1">IFERROR(LOOKUP(1,0/((B3741=名单!B:B)*(VALUE(AY3741)&gt;=名单!E:E)*(VALUE(AY3741)&lt;=名单!G:G)*(AA3741="正常走货")),名单!H:H),"否")</f>
        <v>否</v>
      </c>
      <c r="I3741" s="64" t="s">
        <v>11216</v>
      </c>
      <c r="J3741" s="64" t="s">
        <v>11218</v>
      </c>
      <c r="L3741" s="65" t="s">
        <v>17</v>
      </c>
      <c r="N3741" s="64" t="s">
        <v>18</v>
      </c>
      <c r="O3741" s="66"/>
      <c r="P3741" s="66"/>
      <c r="T3741" s="66"/>
      <c r="U3741" s="65" t="s">
        <v>99</v>
      </c>
      <c r="V3741" s="65" t="s">
        <v>14413</v>
      </c>
      <c r="W3741" s="66"/>
      <c r="Y3741" s="66"/>
      <c r="Z3741" s="66"/>
      <c r="AA3741" s="65" t="s">
        <v>14382</v>
      </c>
      <c r="AQ3741" s="64">
        <v>548.1</v>
      </c>
      <c r="AY3741" s="67" t="s">
        <v>18139</v>
      </c>
    </row>
    <row r="3742" spans="1:51">
      <c r="A3742" s="9" t="str">
        <f t="shared" si="183"/>
        <v>2026-01</v>
      </c>
      <c r="B3742" s="9" t="str">
        <f>_xlfn.XLOOKUP(I3742,过机服务商重量差!A:A,过机服务商重量差!G:G)</f>
        <v>帅时莹</v>
      </c>
      <c r="C3742" s="9" t="str">
        <f>IF(N3742="FBA","主营产品",IF(N3742="专线","专线",LOOKUP(1,0/((G3742&gt;=提成标准!D:D)*(G3742&lt;提成标准!E:E)),提成标准!C:C)))</f>
        <v>快递小货</v>
      </c>
      <c r="D3742" s="9">
        <f t="shared" si="184"/>
        <v>1</v>
      </c>
      <c r="E3742" s="9">
        <f>_xlfn.XLOOKUP(C3742,提成标准!C:C,提成标准!H:H,"")</f>
        <v>2</v>
      </c>
      <c r="F3742" s="9">
        <f t="shared" si="185"/>
        <v>2</v>
      </c>
      <c r="G3742" s="9">
        <f>_xlfn.XLOOKUP(I3742,过机服务商重量差!A:A,过机服务商重量差!L:L)</f>
        <v>20</v>
      </c>
      <c r="H3742" s="9" t="str">
        <f ca="1">IFERROR(LOOKUP(1,0/((B3742=名单!B:B)*(VALUE(AY3742)&gt;=名单!E:E)*(VALUE(AY3742)&lt;=名单!G:G)*(AA3742="正常走货")),名单!H:H),"否")</f>
        <v>否</v>
      </c>
      <c r="I3742" s="64" t="s">
        <v>11219</v>
      </c>
      <c r="J3742" s="64" t="s">
        <v>11221</v>
      </c>
      <c r="L3742" s="65" t="s">
        <v>586</v>
      </c>
      <c r="N3742" s="64" t="s">
        <v>18</v>
      </c>
      <c r="O3742" s="66"/>
      <c r="P3742" s="66"/>
      <c r="T3742" s="66"/>
      <c r="U3742" s="65" t="s">
        <v>99</v>
      </c>
      <c r="V3742" s="65" t="s">
        <v>14413</v>
      </c>
      <c r="W3742" s="66"/>
      <c r="Y3742" s="66"/>
      <c r="Z3742" s="66"/>
      <c r="AA3742" s="65" t="s">
        <v>14382</v>
      </c>
      <c r="AQ3742" s="64">
        <v>65.7</v>
      </c>
      <c r="AY3742" s="67" t="s">
        <v>18140</v>
      </c>
    </row>
    <row r="3743" spans="1:51">
      <c r="A3743" s="9" t="str">
        <f t="shared" si="183"/>
        <v>2026-01</v>
      </c>
      <c r="B3743" s="9" t="str">
        <f>_xlfn.XLOOKUP(I3743,过机服务商重量差!A:A,过机服务商重量差!G:G)</f>
        <v>玉麒麟</v>
      </c>
      <c r="C3743" s="9" t="str">
        <f>IF(N3743="FBA","主营产品",IF(N3743="专线","专线",LOOKUP(1,0/((G3743&gt;=提成标准!D:D)*(G3743&lt;提成标准!E:E)),提成标准!C:C)))</f>
        <v>快递大货</v>
      </c>
      <c r="D3743" s="9">
        <f t="shared" si="184"/>
        <v>59</v>
      </c>
      <c r="E3743" s="9">
        <f>_xlfn.XLOOKUP(C3743,提成标准!C:C,提成标准!H:H,"")</f>
        <v>0.1</v>
      </c>
      <c r="F3743" s="9">
        <f t="shared" si="185"/>
        <v>5.9</v>
      </c>
      <c r="G3743" s="9">
        <f>_xlfn.XLOOKUP(I3743,过机服务商重量差!A:A,过机服务商重量差!L:L)</f>
        <v>59</v>
      </c>
      <c r="H3743" s="9" t="str">
        <f ca="1">IFERROR(LOOKUP(1,0/((B3743=名单!B:B)*(VALUE(AY3743)&gt;=名单!E:E)*(VALUE(AY3743)&lt;=名单!G:G)*(AA3743="正常走货")),名单!H:H),"否")</f>
        <v>否</v>
      </c>
      <c r="I3743" s="64" t="s">
        <v>11222</v>
      </c>
      <c r="J3743" s="64" t="s">
        <v>11224</v>
      </c>
      <c r="L3743" s="65" t="s">
        <v>17</v>
      </c>
      <c r="N3743" s="64" t="s">
        <v>18</v>
      </c>
      <c r="O3743" s="66"/>
      <c r="P3743" s="66"/>
      <c r="T3743" s="66"/>
      <c r="U3743" s="65" t="s">
        <v>99</v>
      </c>
      <c r="V3743" s="65" t="s">
        <v>14413</v>
      </c>
      <c r="W3743" s="66"/>
      <c r="Y3743" s="66"/>
      <c r="Z3743" s="66"/>
      <c r="AA3743" s="65" t="s">
        <v>14382</v>
      </c>
      <c r="AQ3743" s="64">
        <v>361.1</v>
      </c>
      <c r="AY3743" s="67" t="s">
        <v>18141</v>
      </c>
    </row>
    <row r="3744" spans="1:51">
      <c r="A3744" s="9" t="str">
        <f t="shared" si="183"/>
        <v>2026-01</v>
      </c>
      <c r="B3744" s="18" t="str">
        <f>_xlfn.XLOOKUP(I3744,过机服务商重量差!A:A,过机服务商重量差!G:G)</f>
        <v>帅时莹</v>
      </c>
      <c r="C3744" s="9" t="str">
        <f>IF(N3744="FBA","主营产品",IF(N3744="专线","专线",LOOKUP(1,0/((G3744&gt;=提成标准!D:D)*(G3744&lt;提成标准!E:E)),提成标准!C:C)))</f>
        <v>快递小货</v>
      </c>
      <c r="D3744" s="9">
        <f t="shared" si="184"/>
        <v>1</v>
      </c>
      <c r="E3744" s="9">
        <f>_xlfn.XLOOKUP(C3744,提成标准!C:C,提成标准!H:H,"")</f>
        <v>2</v>
      </c>
      <c r="F3744" s="9">
        <f t="shared" si="185"/>
        <v>2</v>
      </c>
      <c r="G3744" s="9">
        <f>_xlfn.XLOOKUP(I3744,过机服务商重量差!A:A,过机服务商重量差!L:L)</f>
        <v>19.5</v>
      </c>
      <c r="H3744" s="9" t="str">
        <f ca="1">IFERROR(LOOKUP(1,0/((B3744=名单!B:B)*(VALUE(AY3744)&gt;=名单!E:E)*(VALUE(AY3744)&lt;=名单!G:G)*(AA3744="正常走货")),名单!H:H),"否")</f>
        <v>否</v>
      </c>
      <c r="I3744" s="64" t="s">
        <v>11225</v>
      </c>
      <c r="J3744" s="64" t="s">
        <v>11227</v>
      </c>
      <c r="L3744" s="65" t="s">
        <v>586</v>
      </c>
      <c r="N3744" s="64" t="s">
        <v>18</v>
      </c>
      <c r="O3744" s="66"/>
      <c r="P3744" s="66"/>
      <c r="T3744" s="66"/>
      <c r="U3744" s="65" t="s">
        <v>99</v>
      </c>
      <c r="V3744" s="65" t="s">
        <v>14413</v>
      </c>
      <c r="W3744" s="66"/>
      <c r="Y3744" s="66"/>
      <c r="Z3744" s="66"/>
      <c r="AA3744" s="65" t="s">
        <v>14382</v>
      </c>
      <c r="AQ3744" s="64">
        <v>5.93000000000006</v>
      </c>
      <c r="AY3744" s="67" t="s">
        <v>18142</v>
      </c>
    </row>
    <row r="3745" spans="1:51">
      <c r="A3745" s="9" t="str">
        <f t="shared" si="183"/>
        <v>2026-01</v>
      </c>
      <c r="B3745" s="9" t="str">
        <f>_xlfn.XLOOKUP(I3745,过机服务商重量差!A:A,过机服务商重量差!G:G)</f>
        <v>玉麒麟</v>
      </c>
      <c r="C3745" s="9" t="str">
        <f>IF(N3745="FBA","主营产品",IF(N3745="专线","专线",LOOKUP(1,0/((G3745&gt;=提成标准!D:D)*(G3745&lt;提成标准!E:E)),提成标准!C:C)))</f>
        <v>快递大货</v>
      </c>
      <c r="D3745" s="9">
        <f t="shared" si="184"/>
        <v>39</v>
      </c>
      <c r="E3745" s="9">
        <f>_xlfn.XLOOKUP(C3745,提成标准!C:C,提成标准!H:H,"")</f>
        <v>0.1</v>
      </c>
      <c r="F3745" s="9">
        <f t="shared" si="185"/>
        <v>3.9</v>
      </c>
      <c r="G3745" s="9">
        <f>_xlfn.XLOOKUP(I3745,过机服务商重量差!A:A,过机服务商重量差!L:L)</f>
        <v>39</v>
      </c>
      <c r="H3745" s="9" t="str">
        <f ca="1">IFERROR(LOOKUP(1,0/((B3745=名单!B:B)*(VALUE(AY3745)&gt;=名单!E:E)*(VALUE(AY3745)&lt;=名单!G:G)*(AA3745="正常走货")),名单!H:H),"否")</f>
        <v>否</v>
      </c>
      <c r="I3745" s="64" t="s">
        <v>11228</v>
      </c>
      <c r="J3745" s="64" t="s">
        <v>11230</v>
      </c>
      <c r="L3745" s="65" t="s">
        <v>17</v>
      </c>
      <c r="N3745" s="64" t="s">
        <v>18</v>
      </c>
      <c r="O3745" s="66"/>
      <c r="P3745" s="66"/>
      <c r="T3745" s="66"/>
      <c r="U3745" s="65" t="s">
        <v>99</v>
      </c>
      <c r="V3745" s="65" t="s">
        <v>14413</v>
      </c>
      <c r="W3745" s="66"/>
      <c r="Y3745" s="66"/>
      <c r="Z3745" s="66"/>
      <c r="AA3745" s="65" t="s">
        <v>14382</v>
      </c>
      <c r="AQ3745" s="64">
        <v>251.1</v>
      </c>
      <c r="AY3745" s="67" t="s">
        <v>18143</v>
      </c>
    </row>
    <row r="3746" spans="1:51">
      <c r="A3746" s="9" t="str">
        <f t="shared" si="183"/>
        <v>2026-01</v>
      </c>
      <c r="B3746" s="9" t="str">
        <f>_xlfn.XLOOKUP(I3746,过机服务商重量差!A:A,过机服务商重量差!G:G)</f>
        <v>帅时莹</v>
      </c>
      <c r="C3746" s="9" t="str">
        <f>IF(N3746="FBA","主营产品",IF(N3746="专线","专线",LOOKUP(1,0/((G3746&gt;=提成标准!D:D)*(G3746&lt;提成标准!E:E)),提成标准!C:C)))</f>
        <v>快递小货</v>
      </c>
      <c r="D3746" s="9">
        <f t="shared" si="184"/>
        <v>1</v>
      </c>
      <c r="E3746" s="9">
        <f>_xlfn.XLOOKUP(C3746,提成标准!C:C,提成标准!H:H,"")</f>
        <v>2</v>
      </c>
      <c r="F3746" s="9">
        <f t="shared" si="185"/>
        <v>2</v>
      </c>
      <c r="G3746" s="9">
        <f>_xlfn.XLOOKUP(I3746,过机服务商重量差!A:A,过机服务商重量差!L:L)</f>
        <v>19.5</v>
      </c>
      <c r="H3746" s="9" t="str">
        <f ca="1">IFERROR(LOOKUP(1,0/((B3746=名单!B:B)*(VALUE(AY3746)&gt;=名单!E:E)*(VALUE(AY3746)&lt;=名单!G:G)*(AA3746="正常走货")),名单!H:H),"否")</f>
        <v>否</v>
      </c>
      <c r="I3746" s="64" t="s">
        <v>11231</v>
      </c>
      <c r="J3746" s="64" t="s">
        <v>11233</v>
      </c>
      <c r="L3746" s="65" t="s">
        <v>586</v>
      </c>
      <c r="N3746" s="65" t="s">
        <v>18</v>
      </c>
      <c r="O3746" s="66"/>
      <c r="P3746" s="66"/>
      <c r="T3746" s="66"/>
      <c r="U3746" s="65" t="s">
        <v>99</v>
      </c>
      <c r="V3746" s="65" t="s">
        <v>14413</v>
      </c>
      <c r="W3746" s="66"/>
      <c r="Y3746" s="66"/>
      <c r="Z3746" s="66"/>
      <c r="AA3746" s="65" t="s">
        <v>14382</v>
      </c>
      <c r="AQ3746" s="64">
        <v>62.3</v>
      </c>
      <c r="AY3746" s="67" t="s">
        <v>18144</v>
      </c>
    </row>
    <row r="3747" spans="1:51">
      <c r="A3747" s="9" t="str">
        <f t="shared" si="183"/>
        <v>2026-01</v>
      </c>
      <c r="B3747" s="9" t="str">
        <f>_xlfn.XLOOKUP(I3747,过机服务商重量差!A:A,过机服务商重量差!G:G)</f>
        <v>玉麒麟</v>
      </c>
      <c r="C3747" s="9" t="str">
        <f>IF(N3747="FBA","主营产品",IF(N3747="专线","专线",LOOKUP(1,0/((G3747&gt;=提成标准!D:D)*(G3747&lt;提成标准!E:E)),提成标准!C:C)))</f>
        <v>快递大货</v>
      </c>
      <c r="D3747" s="9">
        <f t="shared" si="184"/>
        <v>37</v>
      </c>
      <c r="E3747" s="9">
        <f>_xlfn.XLOOKUP(C3747,提成标准!C:C,提成标准!H:H,"")</f>
        <v>0.1</v>
      </c>
      <c r="F3747" s="9">
        <f t="shared" si="185"/>
        <v>3.7</v>
      </c>
      <c r="G3747" s="9">
        <f>_xlfn.XLOOKUP(I3747,过机服务商重量差!A:A,过机服务商重量差!L:L)</f>
        <v>37</v>
      </c>
      <c r="H3747" s="9" t="str">
        <f ca="1">IFERROR(LOOKUP(1,0/((B3747=名单!B:B)*(VALUE(AY3747)&gt;=名单!E:E)*(VALUE(AY3747)&lt;=名单!G:G)*(AA3747="正常走货")),名单!H:H),"否")</f>
        <v>否</v>
      </c>
      <c r="I3747" s="64" t="s">
        <v>11234</v>
      </c>
      <c r="J3747" s="64" t="s">
        <v>11236</v>
      </c>
      <c r="L3747" s="65" t="s">
        <v>17</v>
      </c>
      <c r="N3747" s="64" t="s">
        <v>18</v>
      </c>
      <c r="O3747" s="66"/>
      <c r="P3747" s="66"/>
      <c r="T3747" s="66"/>
      <c r="U3747" s="65" t="s">
        <v>99</v>
      </c>
      <c r="V3747" s="65" t="s">
        <v>14413</v>
      </c>
      <c r="W3747" s="66"/>
      <c r="Y3747" s="66"/>
      <c r="Z3747" s="66"/>
      <c r="AA3747" s="65" t="s">
        <v>14382</v>
      </c>
      <c r="AQ3747" s="64">
        <v>130.1</v>
      </c>
      <c r="AY3747" s="67" t="s">
        <v>18145</v>
      </c>
    </row>
    <row r="3748" spans="1:51">
      <c r="A3748" s="9" t="str">
        <f t="shared" si="183"/>
        <v>2026-01</v>
      </c>
      <c r="B3748" s="18" t="str">
        <f>_xlfn.XLOOKUP(I3748,过机服务商重量差!A:A,过机服务商重量差!G:G)</f>
        <v>小旋风</v>
      </c>
      <c r="C3748" s="9" t="str">
        <f>IF(N3748="FBA","主营产品",IF(N3748="专线","专线",LOOKUP(1,0/((G3748&gt;=提成标准!D:D)*(G3748&lt;提成标准!E:E)),提成标准!C:C)))</f>
        <v>快递大货</v>
      </c>
      <c r="D3748" s="9">
        <f t="shared" si="184"/>
        <v>191</v>
      </c>
      <c r="E3748" s="9">
        <f>_xlfn.XLOOKUP(C3748,提成标准!C:C,提成标准!H:H,"")</f>
        <v>0.1</v>
      </c>
      <c r="F3748" s="9">
        <f t="shared" si="185"/>
        <v>19.1</v>
      </c>
      <c r="G3748" s="9">
        <f>_xlfn.XLOOKUP(I3748,过机服务商重量差!A:A,过机服务商重量差!L:L)</f>
        <v>191</v>
      </c>
      <c r="H3748" s="9" t="str">
        <f ca="1">IFERROR(LOOKUP(1,0/((B3748=名单!B:B)*(VALUE(AY3748)&gt;=名单!E:E)*(VALUE(AY3748)&lt;=名单!G:G)*(AA3748="正常走货")),名单!H:H),"否")</f>
        <v>否</v>
      </c>
      <c r="I3748" s="64" t="s">
        <v>11237</v>
      </c>
      <c r="J3748" s="64" t="s">
        <v>11239</v>
      </c>
      <c r="L3748" s="65" t="s">
        <v>453</v>
      </c>
      <c r="N3748" s="64" t="s">
        <v>18</v>
      </c>
      <c r="O3748" s="66"/>
      <c r="P3748" s="66"/>
      <c r="T3748" s="66"/>
      <c r="U3748" s="65" t="s">
        <v>90</v>
      </c>
      <c r="V3748" s="65" t="s">
        <v>14410</v>
      </c>
      <c r="W3748" s="66"/>
      <c r="Y3748" s="66"/>
      <c r="Z3748" s="66"/>
      <c r="AA3748" s="65" t="s">
        <v>14382</v>
      </c>
      <c r="AQ3748" s="64">
        <v>38.2</v>
      </c>
      <c r="AY3748" s="67" t="s">
        <v>18146</v>
      </c>
    </row>
    <row r="3749" spans="1:51">
      <c r="A3749" s="9" t="str">
        <f t="shared" si="183"/>
        <v>2026-01</v>
      </c>
      <c r="B3749" s="18" t="str">
        <f>_xlfn.XLOOKUP(I3749,过机服务商重量差!A:A,过机服务商重量差!G:G)</f>
        <v>玉麒麟</v>
      </c>
      <c r="C3749" s="9" t="str">
        <f>IF(N3749="FBA","主营产品",IF(N3749="专线","专线",LOOKUP(1,0/((G3749&gt;=提成标准!D:D)*(G3749&lt;提成标准!E:E)),提成标准!C:C)))</f>
        <v>快递大货</v>
      </c>
      <c r="D3749" s="9">
        <f t="shared" si="184"/>
        <v>92</v>
      </c>
      <c r="E3749" s="9">
        <f>_xlfn.XLOOKUP(C3749,提成标准!C:C,提成标准!H:H,"")</f>
        <v>0.1</v>
      </c>
      <c r="F3749" s="9">
        <f t="shared" si="185"/>
        <v>9.2</v>
      </c>
      <c r="G3749" s="9">
        <f>_xlfn.XLOOKUP(I3749,过机服务商重量差!A:A,过机服务商重量差!L:L)</f>
        <v>92</v>
      </c>
      <c r="H3749" s="9" t="str">
        <f ca="1">IFERROR(LOOKUP(1,0/((B3749=名单!B:B)*(VALUE(AY3749)&gt;=名单!E:E)*(VALUE(AY3749)&lt;=名单!G:G)*(AA3749="正常走货")),名单!H:H),"否")</f>
        <v>否</v>
      </c>
      <c r="I3749" s="64" t="s">
        <v>11240</v>
      </c>
      <c r="J3749" s="64" t="s">
        <v>11242</v>
      </c>
      <c r="L3749" s="65" t="s">
        <v>24</v>
      </c>
      <c r="N3749" s="64" t="s">
        <v>18</v>
      </c>
      <c r="O3749" s="66"/>
      <c r="P3749" s="66"/>
      <c r="T3749" s="66"/>
      <c r="U3749" s="65" t="s">
        <v>211</v>
      </c>
      <c r="V3749" s="65" t="s">
        <v>14410</v>
      </c>
      <c r="W3749" s="66"/>
      <c r="Y3749" s="66"/>
      <c r="Z3749" s="66"/>
      <c r="AA3749" s="65" t="s">
        <v>14382</v>
      </c>
      <c r="AQ3749" s="64">
        <v>737.1</v>
      </c>
      <c r="AY3749" s="67" t="s">
        <v>18147</v>
      </c>
    </row>
    <row r="3750" spans="1:51">
      <c r="A3750" s="9" t="str">
        <f t="shared" si="183"/>
        <v>2026-01</v>
      </c>
      <c r="B3750" s="18" t="str">
        <f>_xlfn.XLOOKUP(I3750,过机服务商重量差!A:A,过机服务商重量差!G:G)</f>
        <v>玉麒麟</v>
      </c>
      <c r="C3750" s="9" t="str">
        <f>IF(N3750="FBA","主营产品",IF(N3750="专线","专线",LOOKUP(1,0/((G3750&gt;=提成标准!D:D)*(G3750&lt;提成标准!E:E)),提成标准!C:C)))</f>
        <v>快递大货</v>
      </c>
      <c r="D3750" s="9">
        <f t="shared" si="184"/>
        <v>92</v>
      </c>
      <c r="E3750" s="9">
        <f>_xlfn.XLOOKUP(C3750,提成标准!C:C,提成标准!H:H,"")</f>
        <v>0.1</v>
      </c>
      <c r="F3750" s="9">
        <f t="shared" si="185"/>
        <v>9.2</v>
      </c>
      <c r="G3750" s="9">
        <f>_xlfn.XLOOKUP(I3750,过机服务商重量差!A:A,过机服务商重量差!L:L)</f>
        <v>92</v>
      </c>
      <c r="H3750" s="9" t="str">
        <f ca="1">IFERROR(LOOKUP(1,0/((B3750=名单!B:B)*(VALUE(AY3750)&gt;=名单!E:E)*(VALUE(AY3750)&lt;=名单!G:G)*(AA3750="正常走货")),名单!H:H),"否")</f>
        <v>否</v>
      </c>
      <c r="I3750" s="64" t="s">
        <v>11243</v>
      </c>
      <c r="J3750" s="64" t="s">
        <v>11245</v>
      </c>
      <c r="L3750" s="64" t="s">
        <v>24</v>
      </c>
      <c r="N3750" s="65" t="s">
        <v>18</v>
      </c>
      <c r="O3750" s="66"/>
      <c r="P3750" s="66"/>
      <c r="T3750" s="66"/>
      <c r="U3750" s="65" t="s">
        <v>211</v>
      </c>
      <c r="V3750" s="65" t="s">
        <v>14410</v>
      </c>
      <c r="W3750" s="66"/>
      <c r="Y3750" s="66"/>
      <c r="Z3750" s="66"/>
      <c r="AA3750" s="65" t="s">
        <v>14382</v>
      </c>
      <c r="AQ3750" s="64">
        <v>737.1</v>
      </c>
      <c r="AY3750" s="67" t="s">
        <v>18148</v>
      </c>
    </row>
    <row r="3751" spans="1:51">
      <c r="A3751" s="9" t="str">
        <f t="shared" si="183"/>
        <v>2026-01</v>
      </c>
      <c r="B3751" s="18" t="str">
        <f>_xlfn.XLOOKUP(I3751,过机服务商重量差!A:A,过机服务商重量差!G:G)</f>
        <v>玉麒麟</v>
      </c>
      <c r="C3751" s="9" t="str">
        <f>IF(N3751="FBA","主营产品",IF(N3751="专线","专线",LOOKUP(1,0/((G3751&gt;=提成标准!D:D)*(G3751&lt;提成标准!E:E)),提成标准!C:C)))</f>
        <v>快递大货</v>
      </c>
      <c r="D3751" s="9">
        <f t="shared" si="184"/>
        <v>92</v>
      </c>
      <c r="E3751" s="9">
        <f>_xlfn.XLOOKUP(C3751,提成标准!C:C,提成标准!H:H,"")</f>
        <v>0.1</v>
      </c>
      <c r="F3751" s="9">
        <f t="shared" si="185"/>
        <v>9.2</v>
      </c>
      <c r="G3751" s="9">
        <f>_xlfn.XLOOKUP(I3751,过机服务商重量差!A:A,过机服务商重量差!L:L)</f>
        <v>92</v>
      </c>
      <c r="H3751" s="9" t="str">
        <f ca="1">IFERROR(LOOKUP(1,0/((B3751=名单!B:B)*(VALUE(AY3751)&gt;=名单!E:E)*(VALUE(AY3751)&lt;=名单!G:G)*(AA3751="正常走货")),名单!H:H),"否")</f>
        <v>否</v>
      </c>
      <c r="I3751" s="64" t="s">
        <v>11246</v>
      </c>
      <c r="J3751" s="64" t="s">
        <v>11248</v>
      </c>
      <c r="L3751" s="65" t="s">
        <v>24</v>
      </c>
      <c r="N3751" s="64" t="s">
        <v>18</v>
      </c>
      <c r="O3751" s="66"/>
      <c r="P3751" s="66"/>
      <c r="T3751" s="66"/>
      <c r="U3751" s="65" t="s">
        <v>211</v>
      </c>
      <c r="V3751" s="65" t="s">
        <v>14410</v>
      </c>
      <c r="W3751" s="66"/>
      <c r="Y3751" s="66"/>
      <c r="Z3751" s="66"/>
      <c r="AA3751" s="65" t="s">
        <v>14382</v>
      </c>
      <c r="AQ3751" s="64">
        <v>737.1</v>
      </c>
      <c r="AY3751" s="67" t="s">
        <v>18149</v>
      </c>
    </row>
    <row r="3752" spans="1:51">
      <c r="A3752" s="9" t="str">
        <f t="shared" si="183"/>
        <v>2026-01</v>
      </c>
      <c r="B3752" s="18" t="str">
        <f>_xlfn.XLOOKUP(I3752,过机服务商重量差!A:A,过机服务商重量差!G:G)</f>
        <v>玉麒麟</v>
      </c>
      <c r="C3752" s="9" t="str">
        <f>IF(N3752="FBA","主营产品",IF(N3752="专线","专线",LOOKUP(1,0/((G3752&gt;=提成标准!D:D)*(G3752&lt;提成标准!E:E)),提成标准!C:C)))</f>
        <v>快递大货</v>
      </c>
      <c r="D3752" s="9">
        <f t="shared" si="184"/>
        <v>92</v>
      </c>
      <c r="E3752" s="9">
        <f>_xlfn.XLOOKUP(C3752,提成标准!C:C,提成标准!H:H,"")</f>
        <v>0.1</v>
      </c>
      <c r="F3752" s="9">
        <f t="shared" si="185"/>
        <v>9.2</v>
      </c>
      <c r="G3752" s="9">
        <f>_xlfn.XLOOKUP(I3752,过机服务商重量差!A:A,过机服务商重量差!L:L)</f>
        <v>92</v>
      </c>
      <c r="H3752" s="9" t="str">
        <f ca="1">IFERROR(LOOKUP(1,0/((B3752=名单!B:B)*(VALUE(AY3752)&gt;=名单!E:E)*(VALUE(AY3752)&lt;=名单!G:G)*(AA3752="正常走货")),名单!H:H),"否")</f>
        <v>否</v>
      </c>
      <c r="I3752" s="64" t="s">
        <v>11249</v>
      </c>
      <c r="J3752" s="64" t="s">
        <v>11251</v>
      </c>
      <c r="L3752" s="64" t="s">
        <v>24</v>
      </c>
      <c r="N3752" s="64" t="s">
        <v>18</v>
      </c>
      <c r="O3752" s="66"/>
      <c r="P3752" s="66"/>
      <c r="T3752" s="66"/>
      <c r="U3752" s="65" t="s">
        <v>211</v>
      </c>
      <c r="V3752" s="65" t="s">
        <v>14410</v>
      </c>
      <c r="W3752" s="66"/>
      <c r="Y3752" s="66"/>
      <c r="Z3752" s="66"/>
      <c r="AA3752" s="65" t="s">
        <v>14382</v>
      </c>
      <c r="AQ3752" s="64">
        <v>737.1</v>
      </c>
      <c r="AY3752" s="67" t="s">
        <v>18150</v>
      </c>
    </row>
    <row r="3753" spans="1:51">
      <c r="A3753" s="9" t="str">
        <f t="shared" si="183"/>
        <v>2026-01</v>
      </c>
      <c r="B3753" s="18" t="str">
        <f>_xlfn.XLOOKUP(I3753,过机服务商重量差!A:A,过机服务商重量差!G:G)</f>
        <v>玉麒麟</v>
      </c>
      <c r="C3753" s="9" t="str">
        <f>IF(N3753="FBA","主营产品",IF(N3753="专线","专线",LOOKUP(1,0/((G3753&gt;=提成标准!D:D)*(G3753&lt;提成标准!E:E)),提成标准!C:C)))</f>
        <v>快递大货</v>
      </c>
      <c r="D3753" s="9">
        <f t="shared" si="184"/>
        <v>92</v>
      </c>
      <c r="E3753" s="9">
        <f>_xlfn.XLOOKUP(C3753,提成标准!C:C,提成标准!H:H,"")</f>
        <v>0.1</v>
      </c>
      <c r="F3753" s="9">
        <f t="shared" si="185"/>
        <v>9.2</v>
      </c>
      <c r="G3753" s="9">
        <f>_xlfn.XLOOKUP(I3753,过机服务商重量差!A:A,过机服务商重量差!L:L)</f>
        <v>92</v>
      </c>
      <c r="H3753" s="9" t="str">
        <f ca="1">IFERROR(LOOKUP(1,0/((B3753=名单!B:B)*(VALUE(AY3753)&gt;=名单!E:E)*(VALUE(AY3753)&lt;=名单!G:G)*(AA3753="正常走货")),名单!H:H),"否")</f>
        <v>否</v>
      </c>
      <c r="I3753" s="64" t="s">
        <v>11252</v>
      </c>
      <c r="J3753" s="64" t="s">
        <v>11254</v>
      </c>
      <c r="L3753" s="65" t="s">
        <v>24</v>
      </c>
      <c r="N3753" s="64" t="s">
        <v>18</v>
      </c>
      <c r="O3753" s="66"/>
      <c r="P3753" s="66"/>
      <c r="T3753" s="66"/>
      <c r="U3753" s="65" t="s">
        <v>211</v>
      </c>
      <c r="V3753" s="65" t="s">
        <v>14410</v>
      </c>
      <c r="W3753" s="66"/>
      <c r="Y3753" s="66"/>
      <c r="Z3753" s="66"/>
      <c r="AA3753" s="65" t="s">
        <v>14382</v>
      </c>
      <c r="AQ3753" s="64">
        <v>737.1</v>
      </c>
      <c r="AY3753" s="67" t="s">
        <v>18151</v>
      </c>
    </row>
    <row r="3754" spans="1:51">
      <c r="A3754" s="9" t="str">
        <f t="shared" si="183"/>
        <v>2026-01</v>
      </c>
      <c r="B3754" s="9" t="str">
        <f>_xlfn.XLOOKUP(I3754,过机服务商重量差!A:A,过机服务商重量差!G:G)</f>
        <v>玉麒麟</v>
      </c>
      <c r="C3754" s="9" t="str">
        <f>IF(N3754="FBA","主营产品",IF(N3754="专线","专线",LOOKUP(1,0/((G3754&gt;=提成标准!D:D)*(G3754&lt;提成标准!E:E)),提成标准!C:C)))</f>
        <v>快递大货</v>
      </c>
      <c r="D3754" s="9">
        <f t="shared" si="184"/>
        <v>100</v>
      </c>
      <c r="E3754" s="9">
        <f>_xlfn.XLOOKUP(C3754,提成标准!C:C,提成标准!H:H,"")</f>
        <v>0.1</v>
      </c>
      <c r="F3754" s="9">
        <f t="shared" si="185"/>
        <v>10</v>
      </c>
      <c r="G3754" s="9">
        <f>_xlfn.XLOOKUP(I3754,过机服务商重量差!A:A,过机服务商重量差!L:L)</f>
        <v>100</v>
      </c>
      <c r="H3754" s="9" t="str">
        <f ca="1">IFERROR(LOOKUP(1,0/((B3754=名单!B:B)*(VALUE(AY3754)&gt;=名单!E:E)*(VALUE(AY3754)&lt;=名单!G:G)*(AA3754="正常走货")),名单!H:H),"否")</f>
        <v>否</v>
      </c>
      <c r="I3754" s="64" t="s">
        <v>11255</v>
      </c>
      <c r="J3754" s="64" t="s">
        <v>11257</v>
      </c>
      <c r="L3754" s="64" t="s">
        <v>24</v>
      </c>
      <c r="N3754" s="64" t="s">
        <v>18</v>
      </c>
      <c r="O3754" s="66"/>
      <c r="P3754" s="66"/>
      <c r="T3754" s="66"/>
      <c r="U3754" s="65" t="s">
        <v>211</v>
      </c>
      <c r="V3754" s="64" t="s">
        <v>14410</v>
      </c>
      <c r="W3754" s="66"/>
      <c r="Y3754" s="66"/>
      <c r="Z3754" s="66"/>
      <c r="AA3754" s="65" t="s">
        <v>14382</v>
      </c>
      <c r="AQ3754" s="64">
        <v>581.6</v>
      </c>
      <c r="AY3754" s="67" t="s">
        <v>18152</v>
      </c>
    </row>
    <row r="3755" spans="1:51">
      <c r="A3755" s="9" t="str">
        <f t="shared" si="183"/>
        <v>2026-01</v>
      </c>
      <c r="B3755" s="9" t="str">
        <f>_xlfn.XLOOKUP(I3755,过机服务商重量差!A:A,过机服务商重量差!G:G)</f>
        <v>玉麒麟</v>
      </c>
      <c r="C3755" s="9" t="str">
        <f>IF(N3755="FBA","主营产品",IF(N3755="专线","专线",LOOKUP(1,0/((G3755&gt;=提成标准!D:D)*(G3755&lt;提成标准!E:E)),提成标准!C:C)))</f>
        <v>快递大货</v>
      </c>
      <c r="D3755" s="9">
        <f t="shared" si="184"/>
        <v>100</v>
      </c>
      <c r="E3755" s="9">
        <f>_xlfn.XLOOKUP(C3755,提成标准!C:C,提成标准!H:H,"")</f>
        <v>0.1</v>
      </c>
      <c r="F3755" s="9">
        <f t="shared" si="185"/>
        <v>10</v>
      </c>
      <c r="G3755" s="9">
        <f>_xlfn.XLOOKUP(I3755,过机服务商重量差!A:A,过机服务商重量差!L:L)</f>
        <v>100</v>
      </c>
      <c r="H3755" s="9" t="str">
        <f ca="1">IFERROR(LOOKUP(1,0/((B3755=名单!B:B)*(VALUE(AY3755)&gt;=名单!E:E)*(VALUE(AY3755)&lt;=名单!G:G)*(AA3755="正常走货")),名单!H:H),"否")</f>
        <v>否</v>
      </c>
      <c r="I3755" s="64" t="s">
        <v>11258</v>
      </c>
      <c r="J3755" s="64" t="s">
        <v>11260</v>
      </c>
      <c r="L3755" s="64" t="s">
        <v>24</v>
      </c>
      <c r="N3755" s="64" t="s">
        <v>18</v>
      </c>
      <c r="O3755" s="66"/>
      <c r="P3755" s="66"/>
      <c r="T3755" s="66"/>
      <c r="U3755" s="65" t="s">
        <v>211</v>
      </c>
      <c r="V3755" s="65" t="s">
        <v>14410</v>
      </c>
      <c r="W3755" s="66"/>
      <c r="Y3755" s="66"/>
      <c r="Z3755" s="66"/>
      <c r="AA3755" s="65" t="s">
        <v>14382</v>
      </c>
      <c r="AQ3755" s="64">
        <v>581.6</v>
      </c>
      <c r="AY3755" s="67" t="s">
        <v>18153</v>
      </c>
    </row>
    <row r="3756" spans="1:51">
      <c r="A3756" s="9" t="str">
        <f t="shared" si="183"/>
        <v>2026-01</v>
      </c>
      <c r="B3756" s="9" t="str">
        <f>_xlfn.XLOOKUP(I3756,过机服务商重量差!A:A,过机服务商重量差!G:G)</f>
        <v>玉麒麟</v>
      </c>
      <c r="C3756" s="9" t="str">
        <f>IF(N3756="FBA","主营产品",IF(N3756="专线","专线",LOOKUP(1,0/((G3756&gt;=提成标准!D:D)*(G3756&lt;提成标准!E:E)),提成标准!C:C)))</f>
        <v>快递大货</v>
      </c>
      <c r="D3756" s="9">
        <f t="shared" si="184"/>
        <v>100</v>
      </c>
      <c r="E3756" s="9">
        <f>_xlfn.XLOOKUP(C3756,提成标准!C:C,提成标准!H:H,"")</f>
        <v>0.1</v>
      </c>
      <c r="F3756" s="9">
        <f t="shared" si="185"/>
        <v>10</v>
      </c>
      <c r="G3756" s="9">
        <f>_xlfn.XLOOKUP(I3756,过机服务商重量差!A:A,过机服务商重量差!L:L)</f>
        <v>100</v>
      </c>
      <c r="H3756" s="9" t="str">
        <f ca="1">IFERROR(LOOKUP(1,0/((B3756=名单!B:B)*(VALUE(AY3756)&gt;=名单!E:E)*(VALUE(AY3756)&lt;=名单!G:G)*(AA3756="正常走货")),名单!H:H),"否")</f>
        <v>否</v>
      </c>
      <c r="I3756" s="64" t="s">
        <v>11261</v>
      </c>
      <c r="J3756" s="64" t="s">
        <v>11263</v>
      </c>
      <c r="L3756" s="65" t="s">
        <v>24</v>
      </c>
      <c r="N3756" s="64" t="s">
        <v>18</v>
      </c>
      <c r="O3756" s="66"/>
      <c r="P3756" s="66"/>
      <c r="T3756" s="66"/>
      <c r="U3756" s="65" t="s">
        <v>211</v>
      </c>
      <c r="V3756" s="65" t="s">
        <v>14410</v>
      </c>
      <c r="W3756" s="66"/>
      <c r="Y3756" s="66"/>
      <c r="Z3756" s="66"/>
      <c r="AA3756" s="65" t="s">
        <v>14382</v>
      </c>
      <c r="AQ3756" s="64">
        <v>581.6</v>
      </c>
      <c r="AY3756" s="67" t="s">
        <v>18154</v>
      </c>
    </row>
    <row r="3757" spans="1:51">
      <c r="A3757" s="9" t="str">
        <f t="shared" si="183"/>
        <v>2026-01</v>
      </c>
      <c r="B3757" s="9" t="str">
        <f>_xlfn.XLOOKUP(I3757,过机服务商重量差!A:A,过机服务商重量差!G:G)</f>
        <v>玉麒麟</v>
      </c>
      <c r="C3757" s="9" t="str">
        <f>IF(N3757="FBA","主营产品",IF(N3757="专线","专线",LOOKUP(1,0/((G3757&gt;=提成标准!D:D)*(G3757&lt;提成标准!E:E)),提成标准!C:C)))</f>
        <v>快递大货</v>
      </c>
      <c r="D3757" s="9">
        <f t="shared" si="184"/>
        <v>100</v>
      </c>
      <c r="E3757" s="9">
        <f>_xlfn.XLOOKUP(C3757,提成标准!C:C,提成标准!H:H,"")</f>
        <v>0.1</v>
      </c>
      <c r="F3757" s="9">
        <f t="shared" si="185"/>
        <v>10</v>
      </c>
      <c r="G3757" s="9">
        <f>_xlfn.XLOOKUP(I3757,过机服务商重量差!A:A,过机服务商重量差!L:L)</f>
        <v>100</v>
      </c>
      <c r="H3757" s="9" t="str">
        <f ca="1">IFERROR(LOOKUP(1,0/((B3757=名单!B:B)*(VALUE(AY3757)&gt;=名单!E:E)*(VALUE(AY3757)&lt;=名单!G:G)*(AA3757="正常走货")),名单!H:H),"否")</f>
        <v>否</v>
      </c>
      <c r="I3757" s="64" t="s">
        <v>11264</v>
      </c>
      <c r="J3757" s="64" t="s">
        <v>11266</v>
      </c>
      <c r="L3757" s="65" t="s">
        <v>24</v>
      </c>
      <c r="N3757" s="64" t="s">
        <v>18</v>
      </c>
      <c r="O3757" s="66"/>
      <c r="P3757" s="66"/>
      <c r="T3757" s="66"/>
      <c r="U3757" s="65" t="s">
        <v>211</v>
      </c>
      <c r="V3757" s="65" t="s">
        <v>14410</v>
      </c>
      <c r="W3757" s="66"/>
      <c r="Y3757" s="66"/>
      <c r="Z3757" s="66"/>
      <c r="AA3757" s="65" t="s">
        <v>14382</v>
      </c>
      <c r="AQ3757" s="64">
        <v>581.6</v>
      </c>
      <c r="AY3757" s="67" t="s">
        <v>18155</v>
      </c>
    </row>
    <row r="3758" spans="1:51">
      <c r="A3758" s="9" t="str">
        <f t="shared" si="183"/>
        <v>2026-01</v>
      </c>
      <c r="B3758" s="18" t="str">
        <f>_xlfn.XLOOKUP(I3758,过机服务商重量差!A:A,过机服务商重量差!G:G)</f>
        <v>玉麒麟</v>
      </c>
      <c r="C3758" s="9" t="str">
        <f>IF(N3758="FBA","主营产品",IF(N3758="专线","专线",LOOKUP(1,0/((G3758&gt;=提成标准!D:D)*(G3758&lt;提成标准!E:E)),提成标准!C:C)))</f>
        <v>快递大货</v>
      </c>
      <c r="D3758" s="9">
        <f t="shared" si="184"/>
        <v>100</v>
      </c>
      <c r="E3758" s="9">
        <f>_xlfn.XLOOKUP(C3758,提成标准!C:C,提成标准!H:H,"")</f>
        <v>0.1</v>
      </c>
      <c r="F3758" s="9">
        <f t="shared" si="185"/>
        <v>10</v>
      </c>
      <c r="G3758" s="9">
        <f>_xlfn.XLOOKUP(I3758,过机服务商重量差!A:A,过机服务商重量差!L:L)</f>
        <v>100</v>
      </c>
      <c r="H3758" s="9" t="str">
        <f ca="1">IFERROR(LOOKUP(1,0/((B3758=名单!B:B)*(VALUE(AY3758)&gt;=名单!E:E)*(VALUE(AY3758)&lt;=名单!G:G)*(AA3758="正常走货")),名单!H:H),"否")</f>
        <v>否</v>
      </c>
      <c r="I3758" s="64" t="s">
        <v>11267</v>
      </c>
      <c r="J3758" s="64" t="s">
        <v>11269</v>
      </c>
      <c r="L3758" s="65" t="s">
        <v>24</v>
      </c>
      <c r="N3758" s="64" t="s">
        <v>18</v>
      </c>
      <c r="O3758" s="66"/>
      <c r="P3758" s="66"/>
      <c r="T3758" s="66"/>
      <c r="U3758" s="65" t="s">
        <v>211</v>
      </c>
      <c r="V3758" s="65" t="s">
        <v>14410</v>
      </c>
      <c r="W3758" s="66"/>
      <c r="Y3758" s="66"/>
      <c r="Z3758" s="66"/>
      <c r="AA3758" s="65" t="s">
        <v>14382</v>
      </c>
      <c r="AQ3758" s="64">
        <v>581.6</v>
      </c>
      <c r="AY3758" s="67" t="s">
        <v>18156</v>
      </c>
    </row>
    <row r="3759" spans="1:51">
      <c r="A3759" s="9" t="str">
        <f t="shared" si="183"/>
        <v>2026-01</v>
      </c>
      <c r="B3759" s="18" t="str">
        <f>_xlfn.XLOOKUP(I3759,过机服务商重量差!A:A,过机服务商重量差!G:G)</f>
        <v>玉麒麟</v>
      </c>
      <c r="C3759" s="9" t="str">
        <f>IF(N3759="FBA","主营产品",IF(N3759="专线","专线",LOOKUP(1,0/((G3759&gt;=提成标准!D:D)*(G3759&lt;提成标准!E:E)),提成标准!C:C)))</f>
        <v>快递大货</v>
      </c>
      <c r="D3759" s="9">
        <f t="shared" si="184"/>
        <v>100</v>
      </c>
      <c r="E3759" s="9">
        <f>_xlfn.XLOOKUP(C3759,提成标准!C:C,提成标准!H:H,"")</f>
        <v>0.1</v>
      </c>
      <c r="F3759" s="9">
        <f t="shared" si="185"/>
        <v>10</v>
      </c>
      <c r="G3759" s="9">
        <f>_xlfn.XLOOKUP(I3759,过机服务商重量差!A:A,过机服务商重量差!L:L)</f>
        <v>100</v>
      </c>
      <c r="H3759" s="9" t="str">
        <f ca="1">IFERROR(LOOKUP(1,0/((B3759=名单!B:B)*(VALUE(AY3759)&gt;=名单!E:E)*(VALUE(AY3759)&lt;=名单!G:G)*(AA3759="正常走货")),名单!H:H),"否")</f>
        <v>否</v>
      </c>
      <c r="I3759" s="64" t="s">
        <v>11270</v>
      </c>
      <c r="J3759" s="64" t="s">
        <v>11272</v>
      </c>
      <c r="L3759" s="65" t="s">
        <v>24</v>
      </c>
      <c r="N3759" s="64" t="s">
        <v>18</v>
      </c>
      <c r="O3759" s="66"/>
      <c r="P3759" s="66"/>
      <c r="T3759" s="66"/>
      <c r="U3759" s="65" t="s">
        <v>211</v>
      </c>
      <c r="V3759" s="65" t="s">
        <v>14410</v>
      </c>
      <c r="W3759" s="66"/>
      <c r="Y3759" s="66"/>
      <c r="Z3759" s="66"/>
      <c r="AA3759" s="65" t="s">
        <v>14382</v>
      </c>
      <c r="AQ3759" s="64">
        <v>581.6</v>
      </c>
      <c r="AY3759" s="67" t="s">
        <v>18157</v>
      </c>
    </row>
    <row r="3760" spans="1:51">
      <c r="A3760" s="9" t="str">
        <f t="shared" si="183"/>
        <v>2026-01</v>
      </c>
      <c r="B3760" s="9" t="str">
        <f>_xlfn.XLOOKUP(I3760,过机服务商重量差!A:A,过机服务商重量差!G:G)</f>
        <v>玉麒麟</v>
      </c>
      <c r="C3760" s="9" t="str">
        <f>IF(N3760="FBA","主营产品",IF(N3760="专线","专线",LOOKUP(1,0/((G3760&gt;=提成标准!D:D)*(G3760&lt;提成标准!E:E)),提成标准!C:C)))</f>
        <v>快递大货</v>
      </c>
      <c r="D3760" s="9">
        <f t="shared" si="184"/>
        <v>100</v>
      </c>
      <c r="E3760" s="9">
        <f>_xlfn.XLOOKUP(C3760,提成标准!C:C,提成标准!H:H,"")</f>
        <v>0.1</v>
      </c>
      <c r="F3760" s="9">
        <f t="shared" si="185"/>
        <v>10</v>
      </c>
      <c r="G3760" s="9">
        <f>_xlfn.XLOOKUP(I3760,过机服务商重量差!A:A,过机服务商重量差!L:L)</f>
        <v>100</v>
      </c>
      <c r="H3760" s="9" t="str">
        <f ca="1">IFERROR(LOOKUP(1,0/((B3760=名单!B:B)*(VALUE(AY3760)&gt;=名单!E:E)*(VALUE(AY3760)&lt;=名单!G:G)*(AA3760="正常走货")),名单!H:H),"否")</f>
        <v>否</v>
      </c>
      <c r="I3760" s="64" t="s">
        <v>11273</v>
      </c>
      <c r="J3760" s="64" t="s">
        <v>11275</v>
      </c>
      <c r="L3760" s="64" t="s">
        <v>24</v>
      </c>
      <c r="N3760" s="64" t="s">
        <v>18</v>
      </c>
      <c r="O3760" s="66"/>
      <c r="P3760" s="66"/>
      <c r="T3760" s="66"/>
      <c r="U3760" s="65" t="s">
        <v>211</v>
      </c>
      <c r="V3760" s="64" t="s">
        <v>14410</v>
      </c>
      <c r="W3760" s="66"/>
      <c r="Y3760" s="66"/>
      <c r="Z3760" s="66"/>
      <c r="AA3760" s="65" t="s">
        <v>14382</v>
      </c>
      <c r="AQ3760" s="64">
        <v>581.6</v>
      </c>
      <c r="AY3760" s="67" t="s">
        <v>18158</v>
      </c>
    </row>
    <row r="3761" spans="1:51">
      <c r="A3761" s="9" t="str">
        <f t="shared" si="183"/>
        <v>2026-01</v>
      </c>
      <c r="B3761" s="18" t="str">
        <f>_xlfn.XLOOKUP(I3761,过机服务商重量差!A:A,过机服务商重量差!G:G)</f>
        <v>玉麒麟</v>
      </c>
      <c r="C3761" s="9" t="str">
        <f>IF(N3761="FBA","主营产品",IF(N3761="专线","专线",LOOKUP(1,0/((G3761&gt;=提成标准!D:D)*(G3761&lt;提成标准!E:E)),提成标准!C:C)))</f>
        <v>快递大货</v>
      </c>
      <c r="D3761" s="9">
        <f t="shared" si="184"/>
        <v>100</v>
      </c>
      <c r="E3761" s="9">
        <f>_xlfn.XLOOKUP(C3761,提成标准!C:C,提成标准!H:H,"")</f>
        <v>0.1</v>
      </c>
      <c r="F3761" s="9">
        <f t="shared" si="185"/>
        <v>10</v>
      </c>
      <c r="G3761" s="9">
        <f>_xlfn.XLOOKUP(I3761,过机服务商重量差!A:A,过机服务商重量差!L:L)</f>
        <v>100</v>
      </c>
      <c r="H3761" s="9" t="str">
        <f ca="1">IFERROR(LOOKUP(1,0/((B3761=名单!B:B)*(VALUE(AY3761)&gt;=名单!E:E)*(VALUE(AY3761)&lt;=名单!G:G)*(AA3761="正常走货")),名单!H:H),"否")</f>
        <v>否</v>
      </c>
      <c r="I3761" s="64" t="s">
        <v>11276</v>
      </c>
      <c r="J3761" s="64" t="s">
        <v>11278</v>
      </c>
      <c r="L3761" s="64" t="s">
        <v>24</v>
      </c>
      <c r="N3761" s="64" t="s">
        <v>18</v>
      </c>
      <c r="O3761" s="66"/>
      <c r="P3761" s="66"/>
      <c r="T3761" s="66"/>
      <c r="U3761" s="65" t="s">
        <v>211</v>
      </c>
      <c r="V3761" s="64" t="s">
        <v>14410</v>
      </c>
      <c r="W3761" s="66"/>
      <c r="Y3761" s="66"/>
      <c r="Z3761" s="66"/>
      <c r="AA3761" s="65" t="s">
        <v>14382</v>
      </c>
      <c r="AQ3761" s="64">
        <v>581.6</v>
      </c>
      <c r="AY3761" s="67" t="s">
        <v>18159</v>
      </c>
    </row>
    <row r="3762" spans="1:51">
      <c r="A3762" s="9" t="str">
        <f t="shared" si="183"/>
        <v>2026-01</v>
      </c>
      <c r="B3762" s="18" t="str">
        <f>_xlfn.XLOOKUP(I3762,过机服务商重量差!A:A,过机服务商重量差!G:G)</f>
        <v>玉麒麟</v>
      </c>
      <c r="C3762" s="9" t="str">
        <f>IF(N3762="FBA","主营产品",IF(N3762="专线","专线",LOOKUP(1,0/((G3762&gt;=提成标准!D:D)*(G3762&lt;提成标准!E:E)),提成标准!C:C)))</f>
        <v>快递大货</v>
      </c>
      <c r="D3762" s="9">
        <f t="shared" si="184"/>
        <v>100</v>
      </c>
      <c r="E3762" s="9">
        <f>_xlfn.XLOOKUP(C3762,提成标准!C:C,提成标准!H:H,"")</f>
        <v>0.1</v>
      </c>
      <c r="F3762" s="9">
        <f t="shared" si="185"/>
        <v>10</v>
      </c>
      <c r="G3762" s="9">
        <f>_xlfn.XLOOKUP(I3762,过机服务商重量差!A:A,过机服务商重量差!L:L)</f>
        <v>100</v>
      </c>
      <c r="H3762" s="9" t="str">
        <f ca="1">IFERROR(LOOKUP(1,0/((B3762=名单!B:B)*(VALUE(AY3762)&gt;=名单!E:E)*(VALUE(AY3762)&lt;=名单!G:G)*(AA3762="正常走货")),名单!H:H),"否")</f>
        <v>否</v>
      </c>
      <c r="I3762" s="64" t="s">
        <v>11279</v>
      </c>
      <c r="J3762" s="64" t="s">
        <v>11281</v>
      </c>
      <c r="L3762" s="65" t="s">
        <v>24</v>
      </c>
      <c r="N3762" s="64" t="s">
        <v>18</v>
      </c>
      <c r="O3762" s="66"/>
      <c r="P3762" s="66"/>
      <c r="T3762" s="66"/>
      <c r="U3762" s="65" t="s">
        <v>211</v>
      </c>
      <c r="V3762" s="65" t="s">
        <v>14410</v>
      </c>
      <c r="W3762" s="66"/>
      <c r="Y3762" s="66"/>
      <c r="Z3762" s="66"/>
      <c r="AA3762" s="65" t="s">
        <v>14382</v>
      </c>
      <c r="AQ3762" s="64">
        <v>581.6</v>
      </c>
      <c r="AY3762" s="67" t="s">
        <v>18160</v>
      </c>
    </row>
    <row r="3763" spans="1:51">
      <c r="A3763" s="9" t="str">
        <f t="shared" si="183"/>
        <v>2026-01</v>
      </c>
      <c r="B3763" s="9" t="str">
        <f>_xlfn.XLOOKUP(I3763,过机服务商重量差!A:A,过机服务商重量差!G:G)</f>
        <v>玉麒麟</v>
      </c>
      <c r="C3763" s="9" t="str">
        <f>IF(N3763="FBA","主营产品",IF(N3763="专线","专线",LOOKUP(1,0/((G3763&gt;=提成标准!D:D)*(G3763&lt;提成标准!E:E)),提成标准!C:C)))</f>
        <v>快递大货</v>
      </c>
      <c r="D3763" s="9">
        <f t="shared" si="184"/>
        <v>100</v>
      </c>
      <c r="E3763" s="9">
        <f>_xlfn.XLOOKUP(C3763,提成标准!C:C,提成标准!H:H,"")</f>
        <v>0.1</v>
      </c>
      <c r="F3763" s="9">
        <f t="shared" si="185"/>
        <v>10</v>
      </c>
      <c r="G3763" s="9">
        <f>_xlfn.XLOOKUP(I3763,过机服务商重量差!A:A,过机服务商重量差!L:L)</f>
        <v>100</v>
      </c>
      <c r="H3763" s="9" t="str">
        <f ca="1">IFERROR(LOOKUP(1,0/((B3763=名单!B:B)*(VALUE(AY3763)&gt;=名单!E:E)*(VALUE(AY3763)&lt;=名单!G:G)*(AA3763="正常走货")),名单!H:H),"否")</f>
        <v>否</v>
      </c>
      <c r="I3763" s="64" t="s">
        <v>11282</v>
      </c>
      <c r="J3763" s="64" t="s">
        <v>11284</v>
      </c>
      <c r="L3763" s="65" t="s">
        <v>24</v>
      </c>
      <c r="N3763" s="64" t="s">
        <v>18</v>
      </c>
      <c r="O3763" s="66"/>
      <c r="P3763" s="66"/>
      <c r="T3763" s="66"/>
      <c r="U3763" s="65" t="s">
        <v>211</v>
      </c>
      <c r="V3763" s="64" t="s">
        <v>14410</v>
      </c>
      <c r="W3763" s="66"/>
      <c r="Y3763" s="66"/>
      <c r="Z3763" s="66"/>
      <c r="AA3763" s="65" t="s">
        <v>14382</v>
      </c>
      <c r="AQ3763" s="64">
        <v>581.6</v>
      </c>
      <c r="AY3763" s="67" t="s">
        <v>18161</v>
      </c>
    </row>
    <row r="3764" spans="1:51">
      <c r="A3764" s="9" t="str">
        <f t="shared" si="183"/>
        <v>2026-01</v>
      </c>
      <c r="B3764" s="9" t="str">
        <f>_xlfn.XLOOKUP(I3764,过机服务商重量差!A:A,过机服务商重量差!G:G)</f>
        <v>玉麒麟</v>
      </c>
      <c r="C3764" s="9" t="str">
        <f>IF(N3764="FBA","主营产品",IF(N3764="专线","专线",LOOKUP(1,0/((G3764&gt;=提成标准!D:D)*(G3764&lt;提成标准!E:E)),提成标准!C:C)))</f>
        <v>快递小货</v>
      </c>
      <c r="D3764" s="9">
        <f t="shared" si="184"/>
        <v>1</v>
      </c>
      <c r="E3764" s="9">
        <f>_xlfn.XLOOKUP(C3764,提成标准!C:C,提成标准!H:H,"")</f>
        <v>2</v>
      </c>
      <c r="F3764" s="9">
        <f t="shared" si="185"/>
        <v>2</v>
      </c>
      <c r="G3764" s="9">
        <f>_xlfn.XLOOKUP(I3764,过机服务商重量差!A:A,过机服务商重量差!L:L)</f>
        <v>13</v>
      </c>
      <c r="H3764" s="9" t="str">
        <f ca="1">IFERROR(LOOKUP(1,0/((B3764=名单!B:B)*(VALUE(AY3764)&gt;=名单!E:E)*(VALUE(AY3764)&lt;=名单!G:G)*(AA3764="正常走货")),名单!H:H),"否")</f>
        <v>否</v>
      </c>
      <c r="I3764" s="64" t="s">
        <v>11285</v>
      </c>
      <c r="J3764" s="64" t="s">
        <v>11287</v>
      </c>
      <c r="L3764" s="65" t="s">
        <v>17</v>
      </c>
      <c r="N3764" s="64" t="s">
        <v>18</v>
      </c>
      <c r="O3764" s="66"/>
      <c r="P3764" s="66"/>
      <c r="T3764" s="66"/>
      <c r="U3764" s="65" t="s">
        <v>103</v>
      </c>
      <c r="V3764" s="65" t="s">
        <v>14385</v>
      </c>
      <c r="W3764" s="66"/>
      <c r="Y3764" s="66"/>
      <c r="Z3764" s="66"/>
      <c r="AA3764" s="65" t="s">
        <v>14382</v>
      </c>
      <c r="AQ3764" s="64">
        <v>159</v>
      </c>
      <c r="AY3764" s="67" t="s">
        <v>18162</v>
      </c>
    </row>
    <row r="3765" spans="1:51">
      <c r="A3765" s="9" t="str">
        <f t="shared" si="183"/>
        <v>2026-01</v>
      </c>
      <c r="B3765" s="18" t="str">
        <f>_xlfn.XLOOKUP(I3765,过机服务商重量差!A:A,过机服务商重量差!G:G)</f>
        <v>玉麒麟</v>
      </c>
      <c r="C3765" s="9" t="str">
        <f>IF(N3765="FBA","主营产品",IF(N3765="专线","专线",LOOKUP(1,0/((G3765&gt;=提成标准!D:D)*(G3765&lt;提成标准!E:E)),提成标准!C:C)))</f>
        <v>快递小货</v>
      </c>
      <c r="D3765" s="9">
        <f t="shared" si="184"/>
        <v>1</v>
      </c>
      <c r="E3765" s="9">
        <f>_xlfn.XLOOKUP(C3765,提成标准!C:C,提成标准!H:H,"")</f>
        <v>2</v>
      </c>
      <c r="F3765" s="9">
        <f t="shared" si="185"/>
        <v>2</v>
      </c>
      <c r="G3765" s="9">
        <f>_xlfn.XLOOKUP(I3765,过机服务商重量差!A:A,过机服务商重量差!L:L)</f>
        <v>0.5</v>
      </c>
      <c r="H3765" s="9" t="str">
        <f ca="1">IFERROR(LOOKUP(1,0/((B3765=名单!B:B)*(VALUE(AY3765)&gt;=名单!E:E)*(VALUE(AY3765)&lt;=名单!G:G)*(AA3765="正常走货")),名单!H:H),"否")</f>
        <v>否</v>
      </c>
      <c r="I3765" s="64" t="s">
        <v>11288</v>
      </c>
      <c r="J3765" s="64" t="s">
        <v>11290</v>
      </c>
      <c r="L3765" s="65" t="s">
        <v>17</v>
      </c>
      <c r="N3765" s="64" t="s">
        <v>18</v>
      </c>
      <c r="O3765" s="66"/>
      <c r="P3765" s="66"/>
      <c r="T3765" s="66"/>
      <c r="U3765" s="65" t="s">
        <v>90</v>
      </c>
      <c r="V3765" s="65" t="s">
        <v>14410</v>
      </c>
      <c r="W3765" s="66"/>
      <c r="Y3765" s="66"/>
      <c r="Z3765" s="66"/>
      <c r="AA3765" s="65" t="s">
        <v>14382</v>
      </c>
      <c r="AQ3765" s="64">
        <v>97.9</v>
      </c>
      <c r="AY3765" s="67" t="s">
        <v>18163</v>
      </c>
    </row>
    <row r="3766" spans="1:51">
      <c r="A3766" s="9" t="str">
        <f t="shared" si="183"/>
        <v>2026-01</v>
      </c>
      <c r="B3766" s="9" t="str">
        <f>_xlfn.XLOOKUP(I3766,过机服务商重量差!A:A,过机服务商重量差!G:G)</f>
        <v>小旋风</v>
      </c>
      <c r="C3766" s="9" t="str">
        <f>IF(N3766="FBA","主营产品",IF(N3766="专线","专线",LOOKUP(1,0/((G3766&gt;=提成标准!D:D)*(G3766&lt;提成标准!E:E)),提成标准!C:C)))</f>
        <v>快递大货</v>
      </c>
      <c r="D3766" s="9">
        <f t="shared" si="184"/>
        <v>124.5</v>
      </c>
      <c r="E3766" s="9">
        <f>_xlfn.XLOOKUP(C3766,提成标准!C:C,提成标准!H:H,"")</f>
        <v>0.1</v>
      </c>
      <c r="F3766" s="9">
        <f t="shared" si="185"/>
        <v>12.45</v>
      </c>
      <c r="G3766" s="9">
        <f>_xlfn.XLOOKUP(I3766,过机服务商重量差!A:A,过机服务商重量差!L:L)</f>
        <v>124.5</v>
      </c>
      <c r="H3766" s="9" t="str">
        <f ca="1">IFERROR(LOOKUP(1,0/((B3766=名单!B:B)*(VALUE(AY3766)&gt;=名单!E:E)*(VALUE(AY3766)&lt;=名单!G:G)*(AA3766="正常走货")),名单!H:H),"否")</f>
        <v>否</v>
      </c>
      <c r="I3766" s="64" t="s">
        <v>11291</v>
      </c>
      <c r="J3766" s="64" t="s">
        <v>11293</v>
      </c>
      <c r="L3766" s="65" t="s">
        <v>428</v>
      </c>
      <c r="N3766" s="64" t="s">
        <v>18</v>
      </c>
      <c r="O3766" s="66"/>
      <c r="P3766" s="66"/>
      <c r="T3766" s="66"/>
      <c r="U3766" s="65" t="s">
        <v>145</v>
      </c>
      <c r="V3766" s="65" t="s">
        <v>14410</v>
      </c>
      <c r="W3766" s="66"/>
      <c r="Y3766" s="66"/>
      <c r="Z3766" s="66"/>
      <c r="AA3766" s="65" t="s">
        <v>14382</v>
      </c>
      <c r="AQ3766" s="64">
        <v>541.5</v>
      </c>
      <c r="AY3766" s="67" t="s">
        <v>18164</v>
      </c>
    </row>
    <row r="3767" spans="1:51">
      <c r="A3767" s="9" t="str">
        <f t="shared" si="183"/>
        <v>2026-01</v>
      </c>
      <c r="B3767" s="9" t="str">
        <f>_xlfn.XLOOKUP(I3767,过机服务商重量差!A:A,过机服务商重量差!G:G)</f>
        <v>小旋风</v>
      </c>
      <c r="C3767" s="9" t="str">
        <f>IF(N3767="FBA","主营产品",IF(N3767="专线","专线",LOOKUP(1,0/((G3767&gt;=提成标准!D:D)*(G3767&lt;提成标准!E:E)),提成标准!C:C)))</f>
        <v>快递大货</v>
      </c>
      <c r="D3767" s="9">
        <f t="shared" si="184"/>
        <v>29</v>
      </c>
      <c r="E3767" s="9">
        <f>_xlfn.XLOOKUP(C3767,提成标准!C:C,提成标准!H:H,"")</f>
        <v>0.1</v>
      </c>
      <c r="F3767" s="9">
        <f t="shared" si="185"/>
        <v>2.9</v>
      </c>
      <c r="G3767" s="9">
        <f>_xlfn.XLOOKUP(I3767,过机服务商重量差!A:A,过机服务商重量差!L:L)</f>
        <v>29</v>
      </c>
      <c r="H3767" s="9" t="str">
        <f ca="1">IFERROR(LOOKUP(1,0/((B3767=名单!B:B)*(VALUE(AY3767)&gt;=名单!E:E)*(VALUE(AY3767)&lt;=名单!G:G)*(AA3767="正常走货")),名单!H:H),"否")</f>
        <v>否</v>
      </c>
      <c r="I3767" s="64" t="s">
        <v>11294</v>
      </c>
      <c r="J3767" s="64" t="s">
        <v>11296</v>
      </c>
      <c r="L3767" s="64" t="s">
        <v>397</v>
      </c>
      <c r="N3767" s="64" t="s">
        <v>18</v>
      </c>
      <c r="O3767" s="66"/>
      <c r="P3767" s="66"/>
      <c r="T3767" s="66"/>
      <c r="U3767" s="65" t="s">
        <v>421</v>
      </c>
      <c r="V3767" s="64" t="s">
        <v>14385</v>
      </c>
      <c r="W3767" s="66"/>
      <c r="Y3767" s="66"/>
      <c r="Z3767" s="66"/>
      <c r="AA3767" s="65" t="s">
        <v>14382</v>
      </c>
      <c r="AQ3767" s="64">
        <v>127</v>
      </c>
      <c r="AY3767" s="67" t="s">
        <v>18165</v>
      </c>
    </row>
    <row r="3768" spans="1:51">
      <c r="A3768" s="9" t="str">
        <f t="shared" si="183"/>
        <v>2026-01</v>
      </c>
      <c r="B3768" s="9" t="str">
        <f>_xlfn.XLOOKUP(I3768,过机服务商重量差!A:A,过机服务商重量差!G:G)</f>
        <v>玉麒麟</v>
      </c>
      <c r="C3768" s="9" t="str">
        <f>IF(N3768="FBA","主营产品",IF(N3768="专线","专线",LOOKUP(1,0/((G3768&gt;=提成标准!D:D)*(G3768&lt;提成标准!E:E)),提成标准!C:C)))</f>
        <v>快递大货</v>
      </c>
      <c r="D3768" s="9">
        <f t="shared" si="184"/>
        <v>45</v>
      </c>
      <c r="E3768" s="9">
        <f>_xlfn.XLOOKUP(C3768,提成标准!C:C,提成标准!H:H,"")</f>
        <v>0.1</v>
      </c>
      <c r="F3768" s="9">
        <f t="shared" si="185"/>
        <v>4.5</v>
      </c>
      <c r="G3768" s="9">
        <f>_xlfn.XLOOKUP(I3768,过机服务商重量差!A:A,过机服务商重量差!L:L)</f>
        <v>45</v>
      </c>
      <c r="H3768" s="9" t="str">
        <f ca="1">IFERROR(LOOKUP(1,0/((B3768=名单!B:B)*(VALUE(AY3768)&gt;=名单!E:E)*(VALUE(AY3768)&lt;=名单!G:G)*(AA3768="正常走货")),名单!H:H),"否")</f>
        <v>否</v>
      </c>
      <c r="I3768" s="64" t="s">
        <v>11297</v>
      </c>
      <c r="J3768" s="64" t="s">
        <v>11299</v>
      </c>
      <c r="L3768" s="65" t="s">
        <v>24</v>
      </c>
      <c r="N3768" s="64" t="s">
        <v>18</v>
      </c>
      <c r="O3768" s="66"/>
      <c r="P3768" s="66"/>
      <c r="T3768" s="66"/>
      <c r="U3768" s="65" t="s">
        <v>191</v>
      </c>
      <c r="V3768" s="65" t="s">
        <v>14413</v>
      </c>
      <c r="W3768" s="66"/>
      <c r="Y3768" s="66"/>
      <c r="Z3768" s="66"/>
      <c r="AA3768" s="65" t="s">
        <v>14382</v>
      </c>
      <c r="AQ3768" s="64">
        <v>386.6</v>
      </c>
      <c r="AY3768" s="67" t="s">
        <v>18166</v>
      </c>
    </row>
    <row r="3769" spans="1:51">
      <c r="A3769" s="9" t="str">
        <f t="shared" si="183"/>
        <v>2026-01</v>
      </c>
      <c r="B3769" s="9" t="str">
        <f>_xlfn.XLOOKUP(I3769,过机服务商重量差!A:A,过机服务商重量差!G:G)</f>
        <v>帅时莹</v>
      </c>
      <c r="C3769" s="9" t="str">
        <f>IF(N3769="FBA","主营产品",IF(N3769="专线","专线",LOOKUP(1,0/((G3769&gt;=提成标准!D:D)*(G3769&lt;提成标准!E:E)),提成标准!C:C)))</f>
        <v>快递小货</v>
      </c>
      <c r="D3769" s="9">
        <f t="shared" si="184"/>
        <v>1</v>
      </c>
      <c r="E3769" s="9">
        <f>_xlfn.XLOOKUP(C3769,提成标准!C:C,提成标准!H:H,"")</f>
        <v>2</v>
      </c>
      <c r="F3769" s="9">
        <f t="shared" si="185"/>
        <v>2</v>
      </c>
      <c r="G3769" s="9">
        <f>_xlfn.XLOOKUP(I3769,过机服务商重量差!A:A,过机服务商重量差!L:L)</f>
        <v>18</v>
      </c>
      <c r="H3769" s="9" t="str">
        <f ca="1">IFERROR(LOOKUP(1,0/((B3769=名单!B:B)*(VALUE(AY3769)&gt;=名单!E:E)*(VALUE(AY3769)&lt;=名单!G:G)*(AA3769="正常走货")),名单!H:H),"否")</f>
        <v>否</v>
      </c>
      <c r="I3769" s="64" t="s">
        <v>11300</v>
      </c>
      <c r="J3769" s="64" t="s">
        <v>11302</v>
      </c>
      <c r="L3769" s="65" t="s">
        <v>140</v>
      </c>
      <c r="N3769" s="64" t="s">
        <v>18</v>
      </c>
      <c r="O3769" s="66"/>
      <c r="P3769" s="66"/>
      <c r="T3769" s="66"/>
      <c r="U3769" s="65" t="s">
        <v>199</v>
      </c>
      <c r="V3769" s="65" t="s">
        <v>14442</v>
      </c>
      <c r="W3769" s="66"/>
      <c r="Y3769" s="66"/>
      <c r="Z3769" s="66"/>
      <c r="AA3769" s="65" t="s">
        <v>14382</v>
      </c>
      <c r="AQ3769" s="64">
        <v>406.83</v>
      </c>
      <c r="AY3769" s="67" t="s">
        <v>18167</v>
      </c>
    </row>
    <row r="3770" spans="1:51">
      <c r="A3770" s="9" t="str">
        <f t="shared" ref="A3770:A3833" si="186">MID(AY3770,1,7)</f>
        <v>2026-01</v>
      </c>
      <c r="B3770" s="18" t="str">
        <f>_xlfn.XLOOKUP(I3770,过机服务商重量差!A:A,过机服务商重量差!G:G)</f>
        <v>帅时莹</v>
      </c>
      <c r="C3770" s="9" t="str">
        <f>IF(N3770="FBA","主营产品",IF(N3770="专线","专线",LOOKUP(1,0/((G3770&gt;=提成标准!D:D)*(G3770&lt;提成标准!E:E)),提成标准!C:C)))</f>
        <v>快递小货</v>
      </c>
      <c r="D3770" s="9">
        <f t="shared" si="184"/>
        <v>1</v>
      </c>
      <c r="E3770" s="9">
        <f>_xlfn.XLOOKUP(C3770,提成标准!C:C,提成标准!H:H,"")</f>
        <v>2</v>
      </c>
      <c r="F3770" s="9">
        <f t="shared" si="185"/>
        <v>2</v>
      </c>
      <c r="G3770" s="9">
        <f>_xlfn.XLOOKUP(I3770,过机服务商重量差!A:A,过机服务商重量差!L:L)</f>
        <v>18</v>
      </c>
      <c r="H3770" s="9" t="str">
        <f ca="1">IFERROR(LOOKUP(1,0/((B3770=名单!B:B)*(VALUE(AY3770)&gt;=名单!E:E)*(VALUE(AY3770)&lt;=名单!G:G)*(AA3770="正常走货")),名单!H:H),"否")</f>
        <v>否</v>
      </c>
      <c r="I3770" s="64" t="s">
        <v>11303</v>
      </c>
      <c r="J3770" s="64" t="s">
        <v>11305</v>
      </c>
      <c r="L3770" s="65" t="s">
        <v>140</v>
      </c>
      <c r="N3770" s="64" t="s">
        <v>18</v>
      </c>
      <c r="O3770" s="66"/>
      <c r="P3770" s="66"/>
      <c r="T3770" s="66"/>
      <c r="U3770" s="65" t="s">
        <v>199</v>
      </c>
      <c r="V3770" s="65" t="s">
        <v>14442</v>
      </c>
      <c r="W3770" s="66"/>
      <c r="Y3770" s="66"/>
      <c r="Z3770" s="66"/>
      <c r="AA3770" s="65" t="s">
        <v>14382</v>
      </c>
      <c r="AQ3770" s="64">
        <v>465.83</v>
      </c>
      <c r="AY3770" s="67" t="s">
        <v>18168</v>
      </c>
    </row>
    <row r="3771" spans="1:51">
      <c r="A3771" s="9" t="str">
        <f t="shared" si="186"/>
        <v>2026-01</v>
      </c>
      <c r="B3771" s="18" t="str">
        <f>_xlfn.XLOOKUP(I3771,过机服务商重量差!A:A,过机服务商重量差!G:G)</f>
        <v>帅时莹</v>
      </c>
      <c r="C3771" s="9" t="str">
        <f>IF(N3771="FBA","主营产品",IF(N3771="专线","专线",LOOKUP(1,0/((G3771&gt;=提成标准!D:D)*(G3771&lt;提成标准!E:E)),提成标准!C:C)))</f>
        <v>快递小货</v>
      </c>
      <c r="D3771" s="9">
        <f t="shared" si="184"/>
        <v>1</v>
      </c>
      <c r="E3771" s="9">
        <f>_xlfn.XLOOKUP(C3771,提成标准!C:C,提成标准!H:H,"")</f>
        <v>2</v>
      </c>
      <c r="F3771" s="9">
        <f t="shared" si="185"/>
        <v>2</v>
      </c>
      <c r="G3771" s="9">
        <f>_xlfn.XLOOKUP(I3771,过机服务商重量差!A:A,过机服务商重量差!L:L)</f>
        <v>18</v>
      </c>
      <c r="H3771" s="9" t="str">
        <f ca="1">IFERROR(LOOKUP(1,0/((B3771=名单!B:B)*(VALUE(AY3771)&gt;=名单!E:E)*(VALUE(AY3771)&lt;=名单!G:G)*(AA3771="正常走货")),名单!H:H),"否")</f>
        <v>否</v>
      </c>
      <c r="I3771" s="64" t="s">
        <v>11306</v>
      </c>
      <c r="J3771" s="64" t="s">
        <v>11308</v>
      </c>
      <c r="L3771" s="64" t="s">
        <v>140</v>
      </c>
      <c r="N3771" s="64" t="s">
        <v>18</v>
      </c>
      <c r="O3771" s="66"/>
      <c r="P3771" s="66"/>
      <c r="T3771" s="66"/>
      <c r="U3771" s="65" t="s">
        <v>199</v>
      </c>
      <c r="V3771" s="65" t="s">
        <v>14442</v>
      </c>
      <c r="W3771" s="66"/>
      <c r="Y3771" s="66"/>
      <c r="Z3771" s="66"/>
      <c r="AA3771" s="65" t="s">
        <v>14382</v>
      </c>
      <c r="AQ3771" s="64">
        <v>406.83</v>
      </c>
      <c r="AY3771" s="67" t="s">
        <v>18169</v>
      </c>
    </row>
    <row r="3772" spans="1:51">
      <c r="A3772" s="9" t="str">
        <f t="shared" si="186"/>
        <v>2026-01</v>
      </c>
      <c r="B3772" s="18" t="str">
        <f>_xlfn.XLOOKUP(I3772,过机服务商重量差!A:A,过机服务商重量差!G:G)</f>
        <v>帅时莹</v>
      </c>
      <c r="C3772" s="9" t="str">
        <f>IF(N3772="FBA","主营产品",IF(N3772="专线","专线",LOOKUP(1,0/((G3772&gt;=提成标准!D:D)*(G3772&lt;提成标准!E:E)),提成标准!C:C)))</f>
        <v>快递小货</v>
      </c>
      <c r="D3772" s="9">
        <f t="shared" ref="D3772:D3835" si="187">IF(C3772="快递小货",1,IF(C3772="主营产品",0,G3772))</f>
        <v>1</v>
      </c>
      <c r="E3772" s="9">
        <f>_xlfn.XLOOKUP(C3772,提成标准!C:C,提成标准!H:H,"")</f>
        <v>2</v>
      </c>
      <c r="F3772" s="9">
        <f t="shared" ref="F3772:F3835" si="188">D3772*E3772</f>
        <v>2</v>
      </c>
      <c r="G3772" s="9">
        <f>_xlfn.XLOOKUP(I3772,过机服务商重量差!A:A,过机服务商重量差!L:L)</f>
        <v>17</v>
      </c>
      <c r="H3772" s="9" t="str">
        <f ca="1">IFERROR(LOOKUP(1,0/((B3772=名单!B:B)*(VALUE(AY3772)&gt;=名单!E:E)*(VALUE(AY3772)&lt;=名单!G:G)*(AA3772="正常走货")),名单!H:H),"否")</f>
        <v>否</v>
      </c>
      <c r="I3772" s="64" t="s">
        <v>11309</v>
      </c>
      <c r="J3772" s="64" t="s">
        <v>11311</v>
      </c>
      <c r="L3772" s="64" t="s">
        <v>140</v>
      </c>
      <c r="N3772" s="65" t="s">
        <v>18</v>
      </c>
      <c r="O3772" s="66"/>
      <c r="P3772" s="66"/>
      <c r="T3772" s="66"/>
      <c r="U3772" s="65" t="s">
        <v>199</v>
      </c>
      <c r="V3772" s="65" t="s">
        <v>14442</v>
      </c>
      <c r="W3772" s="66"/>
      <c r="Y3772" s="66"/>
      <c r="Z3772" s="66"/>
      <c r="AA3772" s="65" t="s">
        <v>14382</v>
      </c>
      <c r="AQ3772" s="64">
        <v>283.32</v>
      </c>
      <c r="AY3772" s="67" t="s">
        <v>18170</v>
      </c>
    </row>
    <row r="3773" spans="1:51">
      <c r="A3773" s="9" t="str">
        <f t="shared" si="186"/>
        <v>2026-01</v>
      </c>
      <c r="B3773" s="9" t="str">
        <f>_xlfn.XLOOKUP(I3773,过机服务商重量差!A:A,过机服务商重量差!G:G)</f>
        <v>帅时莹</v>
      </c>
      <c r="C3773" s="9" t="str">
        <f>IF(N3773="FBA","主营产品",IF(N3773="专线","专线",LOOKUP(1,0/((G3773&gt;=提成标准!D:D)*(G3773&lt;提成标准!E:E)),提成标准!C:C)))</f>
        <v>快递大货</v>
      </c>
      <c r="D3773" s="9">
        <f t="shared" si="187"/>
        <v>22</v>
      </c>
      <c r="E3773" s="9">
        <f>_xlfn.XLOOKUP(C3773,提成标准!C:C,提成标准!H:H,"")</f>
        <v>0.1</v>
      </c>
      <c r="F3773" s="9">
        <f t="shared" si="188"/>
        <v>2.2</v>
      </c>
      <c r="G3773" s="9">
        <f>_xlfn.XLOOKUP(I3773,过机服务商重量差!A:A,过机服务商重量差!L:L)</f>
        <v>22</v>
      </c>
      <c r="H3773" s="9" t="str">
        <f ca="1">IFERROR(LOOKUP(1,0/((B3773=名单!B:B)*(VALUE(AY3773)&gt;=名单!E:E)*(VALUE(AY3773)&lt;=名单!G:G)*(AA3773="正常走货")),名单!H:H),"否")</f>
        <v>否</v>
      </c>
      <c r="I3773" s="64" t="s">
        <v>11312</v>
      </c>
      <c r="J3773" s="64" t="s">
        <v>11314</v>
      </c>
      <c r="L3773" s="65" t="s">
        <v>140</v>
      </c>
      <c r="N3773" s="65" t="s">
        <v>18</v>
      </c>
      <c r="O3773" s="66"/>
      <c r="P3773" s="66"/>
      <c r="T3773" s="66"/>
      <c r="U3773" s="65" t="s">
        <v>199</v>
      </c>
      <c r="V3773" s="65" t="s">
        <v>14442</v>
      </c>
      <c r="W3773" s="66"/>
      <c r="Y3773" s="66"/>
      <c r="Z3773" s="66"/>
      <c r="AA3773" s="65" t="s">
        <v>14382</v>
      </c>
      <c r="AQ3773" s="64">
        <v>268.4</v>
      </c>
      <c r="AY3773" s="67" t="s">
        <v>18171</v>
      </c>
    </row>
    <row r="3774" spans="1:51">
      <c r="A3774" s="9" t="str">
        <f t="shared" si="186"/>
        <v>2026-01</v>
      </c>
      <c r="B3774" s="9" t="str">
        <f>_xlfn.XLOOKUP(I3774,过机服务商重量差!A:A,过机服务商重量差!G:G)</f>
        <v>帅时莹</v>
      </c>
      <c r="C3774" s="9" t="str">
        <f>IF(N3774="FBA","主营产品",IF(N3774="专线","专线",LOOKUP(1,0/((G3774&gt;=提成标准!D:D)*(G3774&lt;提成标准!E:E)),提成标准!C:C)))</f>
        <v>快递小货</v>
      </c>
      <c r="D3774" s="9">
        <f t="shared" si="187"/>
        <v>1</v>
      </c>
      <c r="E3774" s="9">
        <f>_xlfn.XLOOKUP(C3774,提成标准!C:C,提成标准!H:H,"")</f>
        <v>2</v>
      </c>
      <c r="F3774" s="9">
        <f t="shared" si="188"/>
        <v>2</v>
      </c>
      <c r="G3774" s="9">
        <f>_xlfn.XLOOKUP(I3774,过机服务商重量差!A:A,过机服务商重量差!L:L)</f>
        <v>6</v>
      </c>
      <c r="H3774" s="9" t="str">
        <f ca="1">IFERROR(LOOKUP(1,0/((B3774=名单!B:B)*(VALUE(AY3774)&gt;=名单!E:E)*(VALUE(AY3774)&lt;=名单!G:G)*(AA3774="正常走货")),名单!H:H),"否")</f>
        <v>否</v>
      </c>
      <c r="I3774" s="64" t="s">
        <v>11315</v>
      </c>
      <c r="J3774" s="64" t="s">
        <v>11317</v>
      </c>
      <c r="L3774" s="64" t="s">
        <v>140</v>
      </c>
      <c r="N3774" s="64" t="s">
        <v>18</v>
      </c>
      <c r="O3774" s="66"/>
      <c r="P3774" s="66"/>
      <c r="T3774" s="66"/>
      <c r="U3774" s="65" t="s">
        <v>199</v>
      </c>
      <c r="V3774" s="64" t="s">
        <v>14442</v>
      </c>
      <c r="W3774" s="66"/>
      <c r="Y3774" s="66"/>
      <c r="Z3774" s="66"/>
      <c r="AA3774" s="65" t="s">
        <v>14382</v>
      </c>
      <c r="AQ3774" s="64">
        <v>197.61</v>
      </c>
      <c r="AY3774" s="67" t="s">
        <v>18172</v>
      </c>
    </row>
    <row r="3775" spans="1:51">
      <c r="A3775" s="9" t="str">
        <f t="shared" si="186"/>
        <v>2026-01</v>
      </c>
      <c r="B3775" s="9" t="str">
        <f>_xlfn.XLOOKUP(I3775,过机服务商重量差!A:A,过机服务商重量差!G:G)</f>
        <v>帅时莹</v>
      </c>
      <c r="C3775" s="9" t="str">
        <f>IF(N3775="FBA","主营产品",IF(N3775="专线","专线",LOOKUP(1,0/((G3775&gt;=提成标准!D:D)*(G3775&lt;提成标准!E:E)),提成标准!C:C)))</f>
        <v>快递小货</v>
      </c>
      <c r="D3775" s="9">
        <f t="shared" si="187"/>
        <v>1</v>
      </c>
      <c r="E3775" s="9">
        <f>_xlfn.XLOOKUP(C3775,提成标准!C:C,提成标准!H:H,"")</f>
        <v>2</v>
      </c>
      <c r="F3775" s="9">
        <f t="shared" si="188"/>
        <v>2</v>
      </c>
      <c r="G3775" s="9">
        <f>_xlfn.XLOOKUP(I3775,过机服务商重量差!A:A,过机服务商重量差!L:L)</f>
        <v>6</v>
      </c>
      <c r="H3775" s="9" t="str">
        <f ca="1">IFERROR(LOOKUP(1,0/((B3775=名单!B:B)*(VALUE(AY3775)&gt;=名单!E:E)*(VALUE(AY3775)&lt;=名单!G:G)*(AA3775="正常走货")),名单!H:H),"否")</f>
        <v>否</v>
      </c>
      <c r="I3775" s="64" t="s">
        <v>11318</v>
      </c>
      <c r="J3775" s="64" t="s">
        <v>11320</v>
      </c>
      <c r="L3775" s="65" t="s">
        <v>140</v>
      </c>
      <c r="N3775" s="64" t="s">
        <v>18</v>
      </c>
      <c r="O3775" s="66"/>
      <c r="P3775" s="66"/>
      <c r="T3775" s="66"/>
      <c r="U3775" s="65" t="s">
        <v>199</v>
      </c>
      <c r="V3775" s="65" t="s">
        <v>14442</v>
      </c>
      <c r="W3775" s="66"/>
      <c r="Y3775" s="66"/>
      <c r="Z3775" s="66"/>
      <c r="AA3775" s="65" t="s">
        <v>14382</v>
      </c>
      <c r="AQ3775" s="64">
        <v>197.61</v>
      </c>
      <c r="AY3775" s="67" t="s">
        <v>18173</v>
      </c>
    </row>
    <row r="3776" spans="1:51">
      <c r="A3776" s="9" t="str">
        <f t="shared" si="186"/>
        <v>2026-01</v>
      </c>
      <c r="B3776" s="9" t="str">
        <f>_xlfn.XLOOKUP(I3776,过机服务商重量差!A:A,过机服务商重量差!G:G)</f>
        <v>玉麒麟</v>
      </c>
      <c r="C3776" s="9" t="str">
        <f>IF(N3776="FBA","主营产品",IF(N3776="专线","专线",LOOKUP(1,0/((G3776&gt;=提成标准!D:D)*(G3776&lt;提成标准!E:E)),提成标准!C:C)))</f>
        <v>快递小货</v>
      </c>
      <c r="D3776" s="9">
        <f t="shared" si="187"/>
        <v>1</v>
      </c>
      <c r="E3776" s="9">
        <f>_xlfn.XLOOKUP(C3776,提成标准!C:C,提成标准!H:H,"")</f>
        <v>2</v>
      </c>
      <c r="F3776" s="9">
        <f t="shared" si="188"/>
        <v>2</v>
      </c>
      <c r="G3776" s="9">
        <f>_xlfn.XLOOKUP(I3776,过机服务商重量差!A:A,过机服务商重量差!L:L)</f>
        <v>5</v>
      </c>
      <c r="H3776" s="9" t="str">
        <f ca="1">IFERROR(LOOKUP(1,0/((B3776=名单!B:B)*(VALUE(AY3776)&gt;=名单!E:E)*(VALUE(AY3776)&lt;=名单!G:G)*(AA3776="正常走货")),名单!H:H),"否")</f>
        <v>否</v>
      </c>
      <c r="I3776" s="64" t="s">
        <v>11321</v>
      </c>
      <c r="J3776" s="64" t="s">
        <v>11323</v>
      </c>
      <c r="L3776" s="65" t="s">
        <v>17</v>
      </c>
      <c r="N3776" s="64" t="s">
        <v>18</v>
      </c>
      <c r="O3776" s="66"/>
      <c r="P3776" s="66"/>
      <c r="T3776" s="66"/>
      <c r="U3776" s="65" t="s">
        <v>199</v>
      </c>
      <c r="V3776" s="65" t="s">
        <v>14442</v>
      </c>
      <c r="W3776" s="66"/>
      <c r="Y3776" s="66"/>
      <c r="Z3776" s="66"/>
      <c r="AA3776" s="65" t="s">
        <v>14382</v>
      </c>
      <c r="AQ3776" s="64">
        <v>133.64</v>
      </c>
      <c r="AY3776" s="67" t="s">
        <v>18174</v>
      </c>
    </row>
    <row r="3777" spans="1:51">
      <c r="A3777" s="9" t="str">
        <f t="shared" si="186"/>
        <v>2026-01</v>
      </c>
      <c r="B3777" s="9" t="str">
        <f>_xlfn.XLOOKUP(I3777,过机服务商重量差!A:A,过机服务商重量差!G:G)</f>
        <v>玉麒麟</v>
      </c>
      <c r="C3777" s="9" t="str">
        <f>IF(N3777="FBA","主营产品",IF(N3777="专线","专线",LOOKUP(1,0/((G3777&gt;=提成标准!D:D)*(G3777&lt;提成标准!E:E)),提成标准!C:C)))</f>
        <v>快递小货</v>
      </c>
      <c r="D3777" s="9">
        <f t="shared" si="187"/>
        <v>1</v>
      </c>
      <c r="E3777" s="9">
        <f>_xlfn.XLOOKUP(C3777,提成标准!C:C,提成标准!H:H,"")</f>
        <v>2</v>
      </c>
      <c r="F3777" s="9">
        <f t="shared" si="188"/>
        <v>2</v>
      </c>
      <c r="G3777" s="9">
        <f>_xlfn.XLOOKUP(I3777,过机服务商重量差!A:A,过机服务商重量差!L:L)</f>
        <v>3.5</v>
      </c>
      <c r="H3777" s="9" t="str">
        <f ca="1">IFERROR(LOOKUP(1,0/((B3777=名单!B:B)*(VALUE(AY3777)&gt;=名单!E:E)*(VALUE(AY3777)&lt;=名单!G:G)*(AA3777="正常走货")),名单!H:H),"否")</f>
        <v>否</v>
      </c>
      <c r="I3777" s="64" t="s">
        <v>11324</v>
      </c>
      <c r="J3777" s="64" t="s">
        <v>11326</v>
      </c>
      <c r="L3777" s="65" t="s">
        <v>17</v>
      </c>
      <c r="N3777" s="64" t="s">
        <v>18</v>
      </c>
      <c r="O3777" s="66"/>
      <c r="P3777" s="66"/>
      <c r="T3777" s="66"/>
      <c r="U3777" s="65" t="s">
        <v>199</v>
      </c>
      <c r="V3777" s="64" t="s">
        <v>14442</v>
      </c>
      <c r="W3777" s="66"/>
      <c r="Y3777" s="66"/>
      <c r="Z3777" s="66"/>
      <c r="AA3777" s="65" t="s">
        <v>14382</v>
      </c>
      <c r="AQ3777" s="64">
        <v>122.78</v>
      </c>
      <c r="AY3777" s="67" t="s">
        <v>18175</v>
      </c>
    </row>
    <row r="3778" spans="1:51">
      <c r="A3778" s="9" t="str">
        <f t="shared" si="186"/>
        <v>2026-01</v>
      </c>
      <c r="B3778" s="9" t="str">
        <f>_xlfn.XLOOKUP(I3778,过机服务商重量差!A:A,过机服务商重量差!G:G)</f>
        <v>玉麒麟</v>
      </c>
      <c r="C3778" s="9" t="str">
        <f>IF(N3778="FBA","主营产品",IF(N3778="专线","专线",LOOKUP(1,0/((G3778&gt;=提成标准!D:D)*(G3778&lt;提成标准!E:E)),提成标准!C:C)))</f>
        <v>快递小货</v>
      </c>
      <c r="D3778" s="9">
        <f t="shared" si="187"/>
        <v>1</v>
      </c>
      <c r="E3778" s="9">
        <f>_xlfn.XLOOKUP(C3778,提成标准!C:C,提成标准!H:H,"")</f>
        <v>2</v>
      </c>
      <c r="F3778" s="9">
        <f t="shared" si="188"/>
        <v>2</v>
      </c>
      <c r="G3778" s="9">
        <f>_xlfn.XLOOKUP(I3778,过机服务商重量差!A:A,过机服务商重量差!L:L)</f>
        <v>3.5</v>
      </c>
      <c r="H3778" s="9" t="str">
        <f ca="1">IFERROR(LOOKUP(1,0/((B3778=名单!B:B)*(VALUE(AY3778)&gt;=名单!E:E)*(VALUE(AY3778)&lt;=名单!G:G)*(AA3778="正常走货")),名单!H:H),"否")</f>
        <v>否</v>
      </c>
      <c r="I3778" s="64" t="s">
        <v>11327</v>
      </c>
      <c r="J3778" s="64" t="s">
        <v>11329</v>
      </c>
      <c r="L3778" s="65" t="s">
        <v>17</v>
      </c>
      <c r="N3778" s="64" t="s">
        <v>18</v>
      </c>
      <c r="O3778" s="66"/>
      <c r="P3778" s="66"/>
      <c r="T3778" s="66"/>
      <c r="U3778" s="65" t="s">
        <v>199</v>
      </c>
      <c r="V3778" s="64" t="s">
        <v>14442</v>
      </c>
      <c r="W3778" s="66"/>
      <c r="Y3778" s="66"/>
      <c r="Z3778" s="66"/>
      <c r="AA3778" s="65" t="s">
        <v>14382</v>
      </c>
      <c r="AQ3778" s="64">
        <v>122.78</v>
      </c>
      <c r="AY3778" s="67" t="s">
        <v>18176</v>
      </c>
    </row>
    <row r="3779" spans="1:51">
      <c r="A3779" s="9" t="str">
        <f t="shared" si="186"/>
        <v>2026-01</v>
      </c>
      <c r="B3779" s="9" t="str">
        <f>_xlfn.XLOOKUP(I3779,过机服务商重量差!A:A,过机服务商重量差!G:G)</f>
        <v>玉麒麟</v>
      </c>
      <c r="C3779" s="9" t="str">
        <f>IF(N3779="FBA","主营产品",IF(N3779="专线","专线",LOOKUP(1,0/((G3779&gt;=提成标准!D:D)*(G3779&lt;提成标准!E:E)),提成标准!C:C)))</f>
        <v>快递小货</v>
      </c>
      <c r="D3779" s="9">
        <f t="shared" si="187"/>
        <v>1</v>
      </c>
      <c r="E3779" s="9">
        <f>_xlfn.XLOOKUP(C3779,提成标准!C:C,提成标准!H:H,"")</f>
        <v>2</v>
      </c>
      <c r="F3779" s="9">
        <f t="shared" si="188"/>
        <v>2</v>
      </c>
      <c r="G3779" s="9">
        <f>_xlfn.XLOOKUP(I3779,过机服务商重量差!A:A,过机服务商重量差!L:L)</f>
        <v>4.5</v>
      </c>
      <c r="H3779" s="9" t="str">
        <f ca="1">IFERROR(LOOKUP(1,0/((B3779=名单!B:B)*(VALUE(AY3779)&gt;=名单!E:E)*(VALUE(AY3779)&lt;=名单!G:G)*(AA3779="正常走货")),名单!H:H),"否")</f>
        <v>否</v>
      </c>
      <c r="I3779" s="64" t="s">
        <v>11330</v>
      </c>
      <c r="J3779" s="64" t="s">
        <v>11332</v>
      </c>
      <c r="L3779" s="65" t="s">
        <v>17</v>
      </c>
      <c r="N3779" s="64" t="s">
        <v>18</v>
      </c>
      <c r="O3779" s="66"/>
      <c r="P3779" s="66"/>
      <c r="T3779" s="66"/>
      <c r="U3779" s="65" t="s">
        <v>199</v>
      </c>
      <c r="V3779" s="65" t="s">
        <v>14442</v>
      </c>
      <c r="W3779" s="66"/>
      <c r="Y3779" s="66"/>
      <c r="Z3779" s="66"/>
      <c r="AA3779" s="65" t="s">
        <v>14382</v>
      </c>
      <c r="AQ3779" s="64">
        <v>168.35</v>
      </c>
      <c r="AY3779" s="67" t="s">
        <v>18177</v>
      </c>
    </row>
    <row r="3780" spans="1:51">
      <c r="A3780" s="9" t="str">
        <f t="shared" si="186"/>
        <v>2026-01</v>
      </c>
      <c r="B3780" s="9" t="str">
        <f>_xlfn.XLOOKUP(I3780,过机服务商重量差!A:A,过机服务商重量差!G:G)</f>
        <v>玉麒麟</v>
      </c>
      <c r="C3780" s="9" t="str">
        <f>IF(N3780="FBA","主营产品",IF(N3780="专线","专线",LOOKUP(1,0/((G3780&gt;=提成标准!D:D)*(G3780&lt;提成标准!E:E)),提成标准!C:C)))</f>
        <v>快递小货</v>
      </c>
      <c r="D3780" s="9">
        <f t="shared" si="187"/>
        <v>1</v>
      </c>
      <c r="E3780" s="9">
        <f>_xlfn.XLOOKUP(C3780,提成标准!C:C,提成标准!H:H,"")</f>
        <v>2</v>
      </c>
      <c r="F3780" s="9">
        <f t="shared" si="188"/>
        <v>2</v>
      </c>
      <c r="G3780" s="9">
        <f>_xlfn.XLOOKUP(I3780,过机服务商重量差!A:A,过机服务商重量差!L:L)</f>
        <v>3.5</v>
      </c>
      <c r="H3780" s="9" t="str">
        <f ca="1">IFERROR(LOOKUP(1,0/((B3780=名单!B:B)*(VALUE(AY3780)&gt;=名单!E:E)*(VALUE(AY3780)&lt;=名单!G:G)*(AA3780="正常走货")),名单!H:H),"否")</f>
        <v>否</v>
      </c>
      <c r="I3780" s="64" t="s">
        <v>11333</v>
      </c>
      <c r="J3780" s="64" t="s">
        <v>11335</v>
      </c>
      <c r="L3780" s="65" t="s">
        <v>17</v>
      </c>
      <c r="N3780" s="64" t="s">
        <v>18</v>
      </c>
      <c r="O3780" s="66"/>
      <c r="P3780" s="66"/>
      <c r="T3780" s="66"/>
      <c r="U3780" s="65" t="s">
        <v>199</v>
      </c>
      <c r="V3780" s="65" t="s">
        <v>14442</v>
      </c>
      <c r="W3780" s="66"/>
      <c r="Y3780" s="66"/>
      <c r="Z3780" s="66"/>
      <c r="AA3780" s="65" t="s">
        <v>14382</v>
      </c>
      <c r="AQ3780" s="64">
        <v>122.78</v>
      </c>
      <c r="AY3780" s="67" t="s">
        <v>18178</v>
      </c>
    </row>
    <row r="3781" spans="1:51">
      <c r="A3781" s="9" t="str">
        <f t="shared" si="186"/>
        <v>2026-01</v>
      </c>
      <c r="B3781" s="9" t="str">
        <f>_xlfn.XLOOKUP(I3781,过机服务商重量差!A:A,过机服务商重量差!G:G)</f>
        <v>玉麒麟</v>
      </c>
      <c r="C3781" s="9" t="str">
        <f>IF(N3781="FBA","主营产品",IF(N3781="专线","专线",LOOKUP(1,0/((G3781&gt;=提成标准!D:D)*(G3781&lt;提成标准!E:E)),提成标准!C:C)))</f>
        <v>快递小货</v>
      </c>
      <c r="D3781" s="9">
        <f t="shared" si="187"/>
        <v>1</v>
      </c>
      <c r="E3781" s="9">
        <f>_xlfn.XLOOKUP(C3781,提成标准!C:C,提成标准!H:H,"")</f>
        <v>2</v>
      </c>
      <c r="F3781" s="9">
        <f t="shared" si="188"/>
        <v>2</v>
      </c>
      <c r="G3781" s="9">
        <f>_xlfn.XLOOKUP(I3781,过机服务商重量差!A:A,过机服务商重量差!L:L)</f>
        <v>7</v>
      </c>
      <c r="H3781" s="9" t="str">
        <f ca="1">IFERROR(LOOKUP(1,0/((B3781=名单!B:B)*(VALUE(AY3781)&gt;=名单!E:E)*(VALUE(AY3781)&lt;=名单!G:G)*(AA3781="正常走货")),名单!H:H),"否")</f>
        <v>否</v>
      </c>
      <c r="I3781" s="64" t="s">
        <v>11336</v>
      </c>
      <c r="J3781" s="64" t="s">
        <v>11338</v>
      </c>
      <c r="L3781" s="65" t="s">
        <v>17</v>
      </c>
      <c r="N3781" s="64" t="s">
        <v>18</v>
      </c>
      <c r="O3781" s="66"/>
      <c r="P3781" s="66"/>
      <c r="T3781" s="66"/>
      <c r="U3781" s="65" t="s">
        <v>191</v>
      </c>
      <c r="V3781" s="65" t="s">
        <v>14413</v>
      </c>
      <c r="W3781" s="66"/>
      <c r="Y3781" s="66"/>
      <c r="Z3781" s="66"/>
      <c r="AA3781" s="65" t="s">
        <v>14382</v>
      </c>
      <c r="AQ3781" s="64">
        <v>256.4</v>
      </c>
      <c r="AY3781" s="67" t="s">
        <v>18179</v>
      </c>
    </row>
    <row r="3782" spans="1:51">
      <c r="A3782" s="9" t="str">
        <f t="shared" si="186"/>
        <v>2026-01</v>
      </c>
      <c r="B3782" s="9" t="str">
        <f>_xlfn.XLOOKUP(I3782,过机服务商重量差!A:A,过机服务商重量差!G:G)</f>
        <v>玉麒麟</v>
      </c>
      <c r="C3782" s="9" t="str">
        <f>IF(N3782="FBA","主营产品",IF(N3782="专线","专线",LOOKUP(1,0/((G3782&gt;=提成标准!D:D)*(G3782&lt;提成标准!E:E)),提成标准!C:C)))</f>
        <v>快递小货</v>
      </c>
      <c r="D3782" s="9">
        <f t="shared" si="187"/>
        <v>1</v>
      </c>
      <c r="E3782" s="9">
        <f>_xlfn.XLOOKUP(C3782,提成标准!C:C,提成标准!H:H,"")</f>
        <v>2</v>
      </c>
      <c r="F3782" s="9">
        <f t="shared" si="188"/>
        <v>2</v>
      </c>
      <c r="G3782" s="9">
        <f>_xlfn.XLOOKUP(I3782,过机服务商重量差!A:A,过机服务商重量差!L:L)</f>
        <v>7</v>
      </c>
      <c r="H3782" s="9" t="str">
        <f ca="1">IFERROR(LOOKUP(1,0/((B3782=名单!B:B)*(VALUE(AY3782)&gt;=名单!E:E)*(VALUE(AY3782)&lt;=名单!G:G)*(AA3782="正常走货")),名单!H:H),"否")</f>
        <v>否</v>
      </c>
      <c r="I3782" s="64" t="s">
        <v>11339</v>
      </c>
      <c r="J3782" s="64" t="s">
        <v>11341</v>
      </c>
      <c r="L3782" s="65" t="s">
        <v>17</v>
      </c>
      <c r="N3782" s="64" t="s">
        <v>18</v>
      </c>
      <c r="O3782" s="66"/>
      <c r="P3782" s="66"/>
      <c r="T3782" s="66"/>
      <c r="U3782" s="65" t="s">
        <v>454</v>
      </c>
      <c r="V3782" s="65" t="s">
        <v>14410</v>
      </c>
      <c r="W3782" s="66"/>
      <c r="Y3782" s="66"/>
      <c r="Z3782" s="66"/>
      <c r="AA3782" s="65" t="s">
        <v>14382</v>
      </c>
      <c r="AQ3782" s="64">
        <v>107.1</v>
      </c>
      <c r="AY3782" s="67" t="s">
        <v>18180</v>
      </c>
    </row>
    <row r="3783" spans="1:51">
      <c r="A3783" s="9" t="str">
        <f t="shared" si="186"/>
        <v>2026-01</v>
      </c>
      <c r="B3783" s="9" t="str">
        <f>_xlfn.XLOOKUP(I3783,过机服务商重量差!A:A,过机服务商重量差!G:G)</f>
        <v>玉麒麟</v>
      </c>
      <c r="C3783" s="9" t="str">
        <f>IF(N3783="FBA","主营产品",IF(N3783="专线","专线",LOOKUP(1,0/((G3783&gt;=提成标准!D:D)*(G3783&lt;提成标准!E:E)),提成标准!C:C)))</f>
        <v>快递小货</v>
      </c>
      <c r="D3783" s="9">
        <f t="shared" si="187"/>
        <v>1</v>
      </c>
      <c r="E3783" s="9">
        <f>_xlfn.XLOOKUP(C3783,提成标准!C:C,提成标准!H:H,"")</f>
        <v>2</v>
      </c>
      <c r="F3783" s="9">
        <f t="shared" si="188"/>
        <v>2</v>
      </c>
      <c r="G3783" s="9">
        <f>_xlfn.XLOOKUP(I3783,过机服务商重量差!A:A,过机服务商重量差!L:L)</f>
        <v>5.5</v>
      </c>
      <c r="H3783" s="9" t="str">
        <f ca="1">IFERROR(LOOKUP(1,0/((B3783=名单!B:B)*(VALUE(AY3783)&gt;=名单!E:E)*(VALUE(AY3783)&lt;=名单!G:G)*(AA3783="正常走货")),名单!H:H),"否")</f>
        <v>否</v>
      </c>
      <c r="I3783" s="64" t="s">
        <v>11342</v>
      </c>
      <c r="J3783" s="64" t="s">
        <v>11344</v>
      </c>
      <c r="L3783" s="65" t="s">
        <v>17</v>
      </c>
      <c r="N3783" s="64" t="s">
        <v>18</v>
      </c>
      <c r="O3783" s="66"/>
      <c r="P3783" s="66"/>
      <c r="T3783" s="66"/>
      <c r="U3783" s="65" t="s">
        <v>454</v>
      </c>
      <c r="V3783" s="65" t="s">
        <v>14410</v>
      </c>
      <c r="W3783" s="66"/>
      <c r="Y3783" s="66"/>
      <c r="Z3783" s="66"/>
      <c r="AA3783" s="65" t="s">
        <v>14382</v>
      </c>
      <c r="AQ3783" s="64">
        <v>112</v>
      </c>
      <c r="AY3783" s="67" t="s">
        <v>18181</v>
      </c>
    </row>
    <row r="3784" spans="1:51">
      <c r="A3784" s="9" t="str">
        <f t="shared" si="186"/>
        <v>2026-01</v>
      </c>
      <c r="B3784" s="9" t="str">
        <f>_xlfn.XLOOKUP(I3784,过机服务商重量差!A:A,过机服务商重量差!G:G)</f>
        <v>玉麒麟</v>
      </c>
      <c r="C3784" s="9" t="str">
        <f>IF(N3784="FBA","主营产品",IF(N3784="专线","专线",LOOKUP(1,0/((G3784&gt;=提成标准!D:D)*(G3784&lt;提成标准!E:E)),提成标准!C:C)))</f>
        <v>快递小货</v>
      </c>
      <c r="D3784" s="9">
        <f t="shared" si="187"/>
        <v>1</v>
      </c>
      <c r="E3784" s="9">
        <f>_xlfn.XLOOKUP(C3784,提成标准!C:C,提成标准!H:H,"")</f>
        <v>2</v>
      </c>
      <c r="F3784" s="9">
        <f t="shared" si="188"/>
        <v>2</v>
      </c>
      <c r="G3784" s="9">
        <f>_xlfn.XLOOKUP(I3784,过机服务商重量差!A:A,过机服务商重量差!L:L)</f>
        <v>7</v>
      </c>
      <c r="H3784" s="9" t="str">
        <f ca="1">IFERROR(LOOKUP(1,0/((B3784=名单!B:B)*(VALUE(AY3784)&gt;=名单!E:E)*(VALUE(AY3784)&lt;=名单!G:G)*(AA3784="正常走货")),名单!H:H),"否")</f>
        <v>否</v>
      </c>
      <c r="I3784" s="64" t="s">
        <v>11345</v>
      </c>
      <c r="J3784" s="64" t="s">
        <v>11347</v>
      </c>
      <c r="L3784" s="65" t="s">
        <v>17</v>
      </c>
      <c r="N3784" s="64" t="s">
        <v>18</v>
      </c>
      <c r="O3784" s="66"/>
      <c r="P3784" s="66"/>
      <c r="T3784" s="66"/>
      <c r="U3784" s="65" t="s">
        <v>454</v>
      </c>
      <c r="V3784" s="65" t="s">
        <v>14410</v>
      </c>
      <c r="W3784" s="66"/>
      <c r="Y3784" s="66"/>
      <c r="Z3784" s="66"/>
      <c r="AA3784" s="65" t="s">
        <v>14382</v>
      </c>
      <c r="AQ3784" s="64">
        <v>82.1</v>
      </c>
      <c r="AY3784" s="67" t="s">
        <v>18182</v>
      </c>
    </row>
    <row r="3785" spans="1:51">
      <c r="A3785" s="9" t="str">
        <f t="shared" si="186"/>
        <v>2026-01</v>
      </c>
      <c r="B3785" s="9" t="str">
        <f>_xlfn.XLOOKUP(I3785,过机服务商重量差!A:A,过机服务商重量差!G:G)</f>
        <v>玉麒麟</v>
      </c>
      <c r="C3785" s="9" t="str">
        <f>IF(N3785="FBA","主营产品",IF(N3785="专线","专线",LOOKUP(1,0/((G3785&gt;=提成标准!D:D)*(G3785&lt;提成标准!E:E)),提成标准!C:C)))</f>
        <v>快递小货</v>
      </c>
      <c r="D3785" s="9">
        <f t="shared" si="187"/>
        <v>1</v>
      </c>
      <c r="E3785" s="9">
        <f>_xlfn.XLOOKUP(C3785,提成标准!C:C,提成标准!H:H,"")</f>
        <v>2</v>
      </c>
      <c r="F3785" s="9">
        <f t="shared" si="188"/>
        <v>2</v>
      </c>
      <c r="G3785" s="9">
        <f>_xlfn.XLOOKUP(I3785,过机服务商重量差!A:A,过机服务商重量差!L:L)</f>
        <v>6</v>
      </c>
      <c r="H3785" s="9" t="str">
        <f ca="1">IFERROR(LOOKUP(1,0/((B3785=名单!B:B)*(VALUE(AY3785)&gt;=名单!E:E)*(VALUE(AY3785)&lt;=名单!G:G)*(AA3785="正常走货")),名单!H:H),"否")</f>
        <v>否</v>
      </c>
      <c r="I3785" s="64" t="s">
        <v>11348</v>
      </c>
      <c r="J3785" s="64" t="s">
        <v>11350</v>
      </c>
      <c r="L3785" s="65" t="s">
        <v>17</v>
      </c>
      <c r="N3785" s="64" t="s">
        <v>18</v>
      </c>
      <c r="O3785" s="66"/>
      <c r="P3785" s="66"/>
      <c r="T3785" s="66"/>
      <c r="U3785" s="65" t="s">
        <v>454</v>
      </c>
      <c r="V3785" s="65" t="s">
        <v>14410</v>
      </c>
      <c r="W3785" s="66"/>
      <c r="Y3785" s="66"/>
      <c r="Z3785" s="66"/>
      <c r="AA3785" s="65" t="s">
        <v>14382</v>
      </c>
      <c r="AQ3785" s="64">
        <v>112</v>
      </c>
      <c r="AY3785" s="67" t="s">
        <v>18183</v>
      </c>
    </row>
    <row r="3786" spans="1:51">
      <c r="A3786" s="9" t="str">
        <f t="shared" si="186"/>
        <v>2026-01</v>
      </c>
      <c r="B3786" s="9" t="str">
        <f>_xlfn.XLOOKUP(I3786,过机服务商重量差!A:A,过机服务商重量差!G:G)</f>
        <v>玉麒麟</v>
      </c>
      <c r="C3786" s="9" t="str">
        <f>IF(N3786="FBA","主营产品",IF(N3786="专线","专线",LOOKUP(1,0/((G3786&gt;=提成标准!D:D)*(G3786&lt;提成标准!E:E)),提成标准!C:C)))</f>
        <v>快递小货</v>
      </c>
      <c r="D3786" s="9">
        <f t="shared" si="187"/>
        <v>1</v>
      </c>
      <c r="E3786" s="9">
        <f>_xlfn.XLOOKUP(C3786,提成标准!C:C,提成标准!H:H,"")</f>
        <v>2</v>
      </c>
      <c r="F3786" s="9">
        <f t="shared" si="188"/>
        <v>2</v>
      </c>
      <c r="G3786" s="9">
        <f>_xlfn.XLOOKUP(I3786,过机服务商重量差!A:A,过机服务商重量差!L:L)</f>
        <v>5.5</v>
      </c>
      <c r="H3786" s="9" t="str">
        <f ca="1">IFERROR(LOOKUP(1,0/((B3786=名单!B:B)*(VALUE(AY3786)&gt;=名单!E:E)*(VALUE(AY3786)&lt;=名单!G:G)*(AA3786="正常走货")),名单!H:H),"否")</f>
        <v>否</v>
      </c>
      <c r="I3786" s="64" t="s">
        <v>11351</v>
      </c>
      <c r="J3786" s="64" t="s">
        <v>11353</v>
      </c>
      <c r="L3786" s="65" t="s">
        <v>17</v>
      </c>
      <c r="N3786" s="64" t="s">
        <v>18</v>
      </c>
      <c r="O3786" s="66"/>
      <c r="P3786" s="66"/>
      <c r="T3786" s="66"/>
      <c r="U3786" s="65" t="s">
        <v>454</v>
      </c>
      <c r="V3786" s="65" t="s">
        <v>14410</v>
      </c>
      <c r="W3786" s="66"/>
      <c r="Y3786" s="66"/>
      <c r="Z3786" s="66"/>
      <c r="AA3786" s="65" t="s">
        <v>14382</v>
      </c>
      <c r="AQ3786" s="64">
        <v>203</v>
      </c>
      <c r="AY3786" s="67" t="s">
        <v>18184</v>
      </c>
    </row>
    <row r="3787" spans="1:51">
      <c r="A3787" s="9" t="str">
        <f t="shared" si="186"/>
        <v>2026-01</v>
      </c>
      <c r="B3787" s="9" t="str">
        <f>_xlfn.XLOOKUP(I3787,过机服务商重量差!A:A,过机服务商重量差!G:G)</f>
        <v>帅时莹</v>
      </c>
      <c r="C3787" s="9" t="str">
        <f>IF(N3787="FBA","主营产品",IF(N3787="专线","专线",LOOKUP(1,0/((G3787&gt;=提成标准!D:D)*(G3787&lt;提成标准!E:E)),提成标准!C:C)))</f>
        <v>快递大货</v>
      </c>
      <c r="D3787" s="9">
        <f t="shared" si="187"/>
        <v>97</v>
      </c>
      <c r="E3787" s="9">
        <f>_xlfn.XLOOKUP(C3787,提成标准!C:C,提成标准!H:H,"")</f>
        <v>0.1</v>
      </c>
      <c r="F3787" s="9">
        <f t="shared" si="188"/>
        <v>9.7</v>
      </c>
      <c r="G3787" s="9">
        <f>_xlfn.XLOOKUP(I3787,过机服务商重量差!A:A,过机服务商重量差!L:L)</f>
        <v>97</v>
      </c>
      <c r="H3787" s="9" t="str">
        <f ca="1">IFERROR(LOOKUP(1,0/((B3787=名单!B:B)*(VALUE(AY3787)&gt;=名单!E:E)*(VALUE(AY3787)&lt;=名单!G:G)*(AA3787="正常走货")),名单!H:H),"否")</f>
        <v>否</v>
      </c>
      <c r="I3787" s="64" t="s">
        <v>11354</v>
      </c>
      <c r="J3787" s="64" t="s">
        <v>11356</v>
      </c>
      <c r="L3787" s="65" t="s">
        <v>287</v>
      </c>
      <c r="N3787" s="64" t="s">
        <v>18</v>
      </c>
      <c r="O3787" s="66"/>
      <c r="P3787" s="66"/>
      <c r="T3787" s="66"/>
      <c r="U3787" s="65" t="s">
        <v>199</v>
      </c>
      <c r="V3787" s="65" t="s">
        <v>14442</v>
      </c>
      <c r="W3787" s="66"/>
      <c r="Y3787" s="66"/>
      <c r="Z3787" s="66"/>
      <c r="AA3787" s="65" t="s">
        <v>14382</v>
      </c>
      <c r="AQ3787" s="64">
        <v>361.8</v>
      </c>
      <c r="AY3787" s="67" t="s">
        <v>18185</v>
      </c>
    </row>
    <row r="3788" spans="1:51">
      <c r="A3788" s="9" t="str">
        <f t="shared" si="186"/>
        <v>2026-01</v>
      </c>
      <c r="B3788" s="9" t="str">
        <f>_xlfn.XLOOKUP(I3788,过机服务商重量差!A:A,过机服务商重量差!G:G)</f>
        <v>无崖子</v>
      </c>
      <c r="C3788" s="9" t="str">
        <f>IF(N3788="FBA","主营产品",IF(N3788="专线","专线",LOOKUP(1,0/((G3788&gt;=提成标准!D:D)*(G3788&lt;提成标准!E:E)),提成标准!C:C)))</f>
        <v>快递小货</v>
      </c>
      <c r="D3788" s="9">
        <f t="shared" si="187"/>
        <v>1</v>
      </c>
      <c r="E3788" s="9">
        <f>_xlfn.XLOOKUP(C3788,提成标准!C:C,提成标准!H:H,"")</f>
        <v>2</v>
      </c>
      <c r="F3788" s="9">
        <f t="shared" si="188"/>
        <v>2</v>
      </c>
      <c r="G3788" s="9">
        <f>_xlfn.XLOOKUP(I3788,过机服务商重量差!A:A,过机服务商重量差!L:L)</f>
        <v>9.36</v>
      </c>
      <c r="H3788" s="9" t="str">
        <f ca="1">IFERROR(LOOKUP(1,0/((B3788=名单!B:B)*(VALUE(AY3788)&gt;=名单!E:E)*(VALUE(AY3788)&lt;=名单!G:G)*(AA3788="正常走货")),名单!H:H),"否")</f>
        <v>是</v>
      </c>
      <c r="I3788" s="64" t="s">
        <v>11357</v>
      </c>
      <c r="J3788" s="64" t="s">
        <v>11359</v>
      </c>
      <c r="L3788" s="65" t="s">
        <v>128</v>
      </c>
      <c r="N3788" s="64" t="s">
        <v>18</v>
      </c>
      <c r="O3788" s="66"/>
      <c r="P3788" s="66"/>
      <c r="T3788" s="66"/>
      <c r="U3788" s="65" t="s">
        <v>199</v>
      </c>
      <c r="V3788" s="65" t="s">
        <v>14442</v>
      </c>
      <c r="W3788" s="66"/>
      <c r="Y3788" s="66"/>
      <c r="Z3788" s="66"/>
      <c r="AA3788" s="65" t="s">
        <v>14382</v>
      </c>
      <c r="AQ3788" s="64">
        <v>571.54</v>
      </c>
      <c r="AY3788" s="67" t="s">
        <v>18186</v>
      </c>
    </row>
    <row r="3789" spans="1:51">
      <c r="A3789" s="9" t="str">
        <f t="shared" si="186"/>
        <v>2026-01</v>
      </c>
      <c r="B3789" s="9" t="str">
        <f>_xlfn.XLOOKUP(I3789,过机服务商重量差!A:A,过机服务商重量差!G:G)</f>
        <v>玉麒麟</v>
      </c>
      <c r="C3789" s="9" t="str">
        <f>IF(N3789="FBA","主营产品",IF(N3789="专线","专线",LOOKUP(1,0/((G3789&gt;=提成标准!D:D)*(G3789&lt;提成标准!E:E)),提成标准!C:C)))</f>
        <v>快递小货</v>
      </c>
      <c r="D3789" s="9">
        <f t="shared" si="187"/>
        <v>1</v>
      </c>
      <c r="E3789" s="9">
        <f>_xlfn.XLOOKUP(C3789,提成标准!C:C,提成标准!H:H,"")</f>
        <v>2</v>
      </c>
      <c r="F3789" s="9">
        <f t="shared" si="188"/>
        <v>2</v>
      </c>
      <c r="G3789" s="9">
        <f>_xlfn.XLOOKUP(I3789,过机服务商重量差!A:A,过机服务商重量差!L:L)</f>
        <v>3</v>
      </c>
      <c r="H3789" s="9" t="str">
        <f ca="1">IFERROR(LOOKUP(1,0/((B3789=名单!B:B)*(VALUE(AY3789)&gt;=名单!E:E)*(VALUE(AY3789)&lt;=名单!G:G)*(AA3789="正常走货")),名单!H:H),"否")</f>
        <v>否</v>
      </c>
      <c r="I3789" s="64" t="s">
        <v>11360</v>
      </c>
      <c r="J3789" s="64" t="s">
        <v>11362</v>
      </c>
      <c r="L3789" s="65" t="s">
        <v>17</v>
      </c>
      <c r="N3789" s="64" t="s">
        <v>18</v>
      </c>
      <c r="O3789" s="66"/>
      <c r="P3789" s="66"/>
      <c r="T3789" s="66"/>
      <c r="U3789" s="65" t="s">
        <v>353</v>
      </c>
      <c r="V3789" s="65" t="s">
        <v>14389</v>
      </c>
      <c r="W3789" s="66"/>
      <c r="Y3789" s="66"/>
      <c r="Z3789" s="66"/>
      <c r="AA3789" s="65" t="s">
        <v>14382</v>
      </c>
      <c r="AQ3789" s="64">
        <v>6.31</v>
      </c>
      <c r="AY3789" s="67" t="s">
        <v>18187</v>
      </c>
    </row>
    <row r="3790" spans="1:51">
      <c r="A3790" s="9" t="str">
        <f t="shared" si="186"/>
        <v>2026-01</v>
      </c>
      <c r="B3790" s="9" t="str">
        <f>_xlfn.XLOOKUP(I3790,过机服务商重量差!A:A,过机服务商重量差!G:G)</f>
        <v>小旋风</v>
      </c>
      <c r="C3790" s="9" t="str">
        <f>IF(N3790="FBA","主营产品",IF(N3790="专线","专线",LOOKUP(1,0/((G3790&gt;=提成标准!D:D)*(G3790&lt;提成标准!E:E)),提成标准!C:C)))</f>
        <v>快递大货</v>
      </c>
      <c r="D3790" s="9">
        <f t="shared" si="187"/>
        <v>187</v>
      </c>
      <c r="E3790" s="9">
        <f>_xlfn.XLOOKUP(C3790,提成标准!C:C,提成标准!H:H,"")</f>
        <v>0.1</v>
      </c>
      <c r="F3790" s="9">
        <f t="shared" si="188"/>
        <v>18.7</v>
      </c>
      <c r="G3790" s="9">
        <f>_xlfn.XLOOKUP(I3790,过机服务商重量差!A:A,过机服务商重量差!L:L)</f>
        <v>187</v>
      </c>
      <c r="H3790" s="9" t="str">
        <f ca="1">IFERROR(LOOKUP(1,0/((B3790=名单!B:B)*(VALUE(AY3790)&gt;=名单!E:E)*(VALUE(AY3790)&lt;=名单!G:G)*(AA3790="正常走货")),名单!H:H),"否")</f>
        <v>否</v>
      </c>
      <c r="I3790" s="64" t="s">
        <v>11363</v>
      </c>
      <c r="J3790" s="64" t="s">
        <v>11365</v>
      </c>
      <c r="L3790" s="65" t="s">
        <v>78</v>
      </c>
      <c r="N3790" s="64" t="s">
        <v>18</v>
      </c>
      <c r="O3790" s="66"/>
      <c r="P3790" s="66"/>
      <c r="T3790" s="66"/>
      <c r="U3790" s="65" t="s">
        <v>232</v>
      </c>
      <c r="V3790" s="65" t="s">
        <v>14389</v>
      </c>
      <c r="W3790" s="66"/>
      <c r="Y3790" s="66"/>
      <c r="Z3790" s="66"/>
      <c r="AA3790" s="65" t="s">
        <v>14382</v>
      </c>
      <c r="AQ3790" s="64">
        <v>317.9</v>
      </c>
      <c r="AY3790" s="67" t="s">
        <v>18188</v>
      </c>
    </row>
    <row r="3791" spans="1:51">
      <c r="A3791" s="9" t="str">
        <f t="shared" si="186"/>
        <v>2026-01</v>
      </c>
      <c r="B3791" s="9" t="str">
        <f>_xlfn.XLOOKUP(I3791,过机服务商重量差!A:A,过机服务商重量差!G:G)</f>
        <v>玉麒麟</v>
      </c>
      <c r="C3791" s="9" t="str">
        <f>IF(N3791="FBA","主营产品",IF(N3791="专线","专线",LOOKUP(1,0/((G3791&gt;=提成标准!D:D)*(G3791&lt;提成标准!E:E)),提成标准!C:C)))</f>
        <v>快递大货</v>
      </c>
      <c r="D3791" s="9">
        <f t="shared" si="187"/>
        <v>67</v>
      </c>
      <c r="E3791" s="9">
        <f>_xlfn.XLOOKUP(C3791,提成标准!C:C,提成标准!H:H,"")</f>
        <v>0.1</v>
      </c>
      <c r="F3791" s="9">
        <f t="shared" si="188"/>
        <v>6.7</v>
      </c>
      <c r="G3791" s="9">
        <f>_xlfn.XLOOKUP(I3791,过机服务商重量差!A:A,过机服务商重量差!L:L)</f>
        <v>67</v>
      </c>
      <c r="H3791" s="9" t="str">
        <f ca="1">IFERROR(LOOKUP(1,0/((B3791=名单!B:B)*(VALUE(AY3791)&gt;=名单!E:E)*(VALUE(AY3791)&lt;=名单!G:G)*(AA3791="正常走货")),名单!H:H),"否")</f>
        <v>否</v>
      </c>
      <c r="I3791" s="64" t="s">
        <v>11366</v>
      </c>
      <c r="J3791" s="64" t="s">
        <v>11368</v>
      </c>
      <c r="L3791" s="65" t="s">
        <v>17</v>
      </c>
      <c r="N3791" s="64" t="s">
        <v>18</v>
      </c>
      <c r="O3791" s="66"/>
      <c r="P3791" s="66"/>
      <c r="T3791" s="66"/>
      <c r="U3791" s="65" t="s">
        <v>191</v>
      </c>
      <c r="V3791" s="65" t="s">
        <v>14413</v>
      </c>
      <c r="W3791" s="66"/>
      <c r="Y3791" s="66"/>
      <c r="Z3791" s="66"/>
      <c r="AA3791" s="65" t="s">
        <v>14382</v>
      </c>
      <c r="AQ3791" s="64">
        <v>217.03</v>
      </c>
      <c r="AY3791" s="67" t="s">
        <v>18189</v>
      </c>
    </row>
    <row r="3792" spans="1:51">
      <c r="A3792" s="9" t="str">
        <f t="shared" si="186"/>
        <v>2026-01</v>
      </c>
      <c r="B3792" s="9" t="str">
        <f>_xlfn.XLOOKUP(I3792,过机服务商重量差!A:A,过机服务商重量差!G:G)</f>
        <v>风清扬</v>
      </c>
      <c r="C3792" s="9" t="str">
        <f>IF(N3792="FBA","主营产品",IF(N3792="专线","专线",LOOKUP(1,0/((G3792&gt;=提成标准!D:D)*(G3792&lt;提成标准!E:E)),提成标准!C:C)))</f>
        <v>快递大货</v>
      </c>
      <c r="D3792" s="9">
        <f t="shared" si="187"/>
        <v>38</v>
      </c>
      <c r="E3792" s="9">
        <f>_xlfn.XLOOKUP(C3792,提成标准!C:C,提成标准!H:H,"")</f>
        <v>0.1</v>
      </c>
      <c r="F3792" s="9">
        <f t="shared" si="188"/>
        <v>3.8</v>
      </c>
      <c r="G3792" s="9">
        <f>_xlfn.XLOOKUP(I3792,过机服务商重量差!A:A,过机服务商重量差!L:L)</f>
        <v>38</v>
      </c>
      <c r="H3792" s="9" t="str">
        <f ca="1">IFERROR(LOOKUP(1,0/((B3792=名单!B:B)*(VALUE(AY3792)&gt;=名单!E:E)*(VALUE(AY3792)&lt;=名单!G:G)*(AA3792="正常走货")),名单!H:H),"否")</f>
        <v>否</v>
      </c>
      <c r="I3792" s="64" t="s">
        <v>11369</v>
      </c>
      <c r="J3792" s="64" t="s">
        <v>11371</v>
      </c>
      <c r="L3792" s="65" t="s">
        <v>144</v>
      </c>
      <c r="N3792" s="64" t="s">
        <v>18</v>
      </c>
      <c r="O3792" s="66"/>
      <c r="P3792" s="66"/>
      <c r="T3792" s="66"/>
      <c r="U3792" s="65" t="s">
        <v>191</v>
      </c>
      <c r="V3792" s="65" t="s">
        <v>14413</v>
      </c>
      <c r="W3792" s="66"/>
      <c r="Y3792" s="66"/>
      <c r="Z3792" s="66"/>
      <c r="AA3792" s="65" t="s">
        <v>14382</v>
      </c>
      <c r="AQ3792" s="64">
        <v>322</v>
      </c>
      <c r="AY3792" s="67" t="s">
        <v>18190</v>
      </c>
    </row>
    <row r="3793" spans="1:51">
      <c r="A3793" s="9" t="str">
        <f t="shared" si="186"/>
        <v>2026-01</v>
      </c>
      <c r="B3793" s="9" t="str">
        <f>_xlfn.XLOOKUP(I3793,过机服务商重量差!A:A,过机服务商重量差!G:G)</f>
        <v>玉麒麟</v>
      </c>
      <c r="C3793" s="9" t="str">
        <f>IF(N3793="FBA","主营产品",IF(N3793="专线","专线",LOOKUP(1,0/((G3793&gt;=提成标准!D:D)*(G3793&lt;提成标准!E:E)),提成标准!C:C)))</f>
        <v>快递小货</v>
      </c>
      <c r="D3793" s="9">
        <f t="shared" si="187"/>
        <v>1</v>
      </c>
      <c r="E3793" s="9">
        <f>_xlfn.XLOOKUP(C3793,提成标准!C:C,提成标准!H:H,"")</f>
        <v>2</v>
      </c>
      <c r="F3793" s="9">
        <f t="shared" si="188"/>
        <v>2</v>
      </c>
      <c r="G3793" s="9">
        <f>_xlfn.XLOOKUP(I3793,过机服务商重量差!A:A,过机服务商重量差!L:L)</f>
        <v>0.5</v>
      </c>
      <c r="H3793" s="9" t="str">
        <f ca="1">IFERROR(LOOKUP(1,0/((B3793=名单!B:B)*(VALUE(AY3793)&gt;=名单!E:E)*(VALUE(AY3793)&lt;=名单!G:G)*(AA3793="正常走货")),名单!H:H),"否")</f>
        <v>否</v>
      </c>
      <c r="I3793" s="64" t="s">
        <v>11372</v>
      </c>
      <c r="J3793" s="64" t="s">
        <v>11374</v>
      </c>
      <c r="L3793" s="65" t="s">
        <v>17</v>
      </c>
      <c r="N3793" s="64" t="s">
        <v>18</v>
      </c>
      <c r="O3793" s="66"/>
      <c r="P3793" s="66"/>
      <c r="T3793" s="66"/>
      <c r="U3793" s="65" t="s">
        <v>767</v>
      </c>
      <c r="V3793" s="65" t="s">
        <v>14385</v>
      </c>
      <c r="W3793" s="66"/>
      <c r="Y3793" s="66"/>
      <c r="Z3793" s="66"/>
      <c r="AA3793" s="65" t="s">
        <v>14382</v>
      </c>
      <c r="AQ3793" s="64">
        <v>53.4</v>
      </c>
      <c r="AY3793" s="67" t="s">
        <v>18191</v>
      </c>
    </row>
    <row r="3794" spans="1:51">
      <c r="A3794" s="9" t="str">
        <f t="shared" si="186"/>
        <v>2026-01</v>
      </c>
      <c r="B3794" s="9" t="str">
        <f>_xlfn.XLOOKUP(I3794,过机服务商重量差!A:A,过机服务商重量差!G:G)</f>
        <v>小旋风</v>
      </c>
      <c r="C3794" s="9" t="str">
        <f>IF(N3794="FBA","主营产品",IF(N3794="专线","专线",LOOKUP(1,0/((G3794&gt;=提成标准!D:D)*(G3794&lt;提成标准!E:E)),提成标准!C:C)))</f>
        <v>快递大货</v>
      </c>
      <c r="D3794" s="9">
        <f t="shared" si="187"/>
        <v>767</v>
      </c>
      <c r="E3794" s="9">
        <f>_xlfn.XLOOKUP(C3794,提成标准!C:C,提成标准!H:H,"")</f>
        <v>0.1</v>
      </c>
      <c r="F3794" s="9">
        <f t="shared" si="188"/>
        <v>76.7</v>
      </c>
      <c r="G3794" s="9">
        <f>_xlfn.XLOOKUP(I3794,过机服务商重量差!A:A,过机服务商重量差!L:L)</f>
        <v>767</v>
      </c>
      <c r="H3794" s="9" t="str">
        <f ca="1">IFERROR(LOOKUP(1,0/((B3794=名单!B:B)*(VALUE(AY3794)&gt;=名单!E:E)*(VALUE(AY3794)&lt;=名单!G:G)*(AA3794="正常走货")),名单!H:H),"否")</f>
        <v>否</v>
      </c>
      <c r="I3794" s="64" t="s">
        <v>11375</v>
      </c>
      <c r="J3794" s="64" t="s">
        <v>11377</v>
      </c>
      <c r="L3794" s="65" t="s">
        <v>78</v>
      </c>
      <c r="N3794" s="64" t="s">
        <v>18</v>
      </c>
      <c r="O3794" s="66"/>
      <c r="P3794" s="66"/>
      <c r="T3794" s="66"/>
      <c r="U3794" s="65" t="s">
        <v>328</v>
      </c>
      <c r="V3794" s="65" t="s">
        <v>14385</v>
      </c>
      <c r="W3794" s="66"/>
      <c r="Y3794" s="66"/>
      <c r="Z3794" s="66"/>
      <c r="AA3794" s="65" t="s">
        <v>14382</v>
      </c>
      <c r="AQ3794" s="64">
        <v>2381.66</v>
      </c>
      <c r="AY3794" s="67" t="s">
        <v>18192</v>
      </c>
    </row>
    <row r="3795" spans="1:51">
      <c r="A3795" s="9" t="str">
        <f t="shared" si="186"/>
        <v>2026-01</v>
      </c>
      <c r="B3795" s="18" t="str">
        <f>_xlfn.XLOOKUP(I3795,过机服务商重量差!A:A,过机服务商重量差!G:G)</f>
        <v>小旋风</v>
      </c>
      <c r="C3795" s="9" t="str">
        <f>IF(N3795="FBA","主营产品",IF(N3795="专线","专线",LOOKUP(1,0/((G3795&gt;=提成标准!D:D)*(G3795&lt;提成标准!E:E)),提成标准!C:C)))</f>
        <v>快递大货</v>
      </c>
      <c r="D3795" s="9">
        <f t="shared" si="187"/>
        <v>344</v>
      </c>
      <c r="E3795" s="9">
        <f>_xlfn.XLOOKUP(C3795,提成标准!C:C,提成标准!H:H,"")</f>
        <v>0.1</v>
      </c>
      <c r="F3795" s="9">
        <f t="shared" si="188"/>
        <v>34.4</v>
      </c>
      <c r="G3795" s="9">
        <f>_xlfn.XLOOKUP(I3795,过机服务商重量差!A:A,过机服务商重量差!L:L)</f>
        <v>344</v>
      </c>
      <c r="H3795" s="9" t="str">
        <f ca="1">IFERROR(LOOKUP(1,0/((B3795=名单!B:B)*(VALUE(AY3795)&gt;=名单!E:E)*(VALUE(AY3795)&lt;=名单!G:G)*(AA3795="正常走货")),名单!H:H),"否")</f>
        <v>否</v>
      </c>
      <c r="I3795" s="64" t="s">
        <v>11378</v>
      </c>
      <c r="J3795" s="64" t="s">
        <v>11380</v>
      </c>
      <c r="L3795" s="65" t="s">
        <v>364</v>
      </c>
      <c r="N3795" s="64" t="s">
        <v>18</v>
      </c>
      <c r="O3795" s="66"/>
      <c r="P3795" s="66"/>
      <c r="T3795" s="66"/>
      <c r="U3795" s="65" t="s">
        <v>328</v>
      </c>
      <c r="V3795" s="65" t="s">
        <v>14385</v>
      </c>
      <c r="W3795" s="66"/>
      <c r="Y3795" s="66"/>
      <c r="Z3795" s="66"/>
      <c r="AA3795" s="65" t="s">
        <v>14382</v>
      </c>
      <c r="AQ3795" s="64">
        <v>2408</v>
      </c>
      <c r="AY3795" s="67" t="s">
        <v>18193</v>
      </c>
    </row>
    <row r="3796" spans="1:51">
      <c r="A3796" s="9" t="str">
        <f t="shared" si="186"/>
        <v>2026-01</v>
      </c>
      <c r="B3796" s="9" t="str">
        <f>_xlfn.XLOOKUP(I3796,过机服务商重量差!A:A,过机服务商重量差!G:G)</f>
        <v>帅时莹</v>
      </c>
      <c r="C3796" s="9" t="str">
        <f>IF(N3796="FBA","主营产品",IF(N3796="专线","专线",LOOKUP(1,0/((G3796&gt;=提成标准!D:D)*(G3796&lt;提成标准!E:E)),提成标准!C:C)))</f>
        <v>快递小货</v>
      </c>
      <c r="D3796" s="9">
        <f t="shared" si="187"/>
        <v>1</v>
      </c>
      <c r="E3796" s="9">
        <f>_xlfn.XLOOKUP(C3796,提成标准!C:C,提成标准!H:H,"")</f>
        <v>2</v>
      </c>
      <c r="F3796" s="9">
        <f t="shared" si="188"/>
        <v>2</v>
      </c>
      <c r="G3796" s="9">
        <f>_xlfn.XLOOKUP(I3796,过机服务商重量差!A:A,过机服务商重量差!L:L)</f>
        <v>4</v>
      </c>
      <c r="H3796" s="9" t="str">
        <f ca="1">IFERROR(LOOKUP(1,0/((B3796=名单!B:B)*(VALUE(AY3796)&gt;=名单!E:E)*(VALUE(AY3796)&lt;=名单!G:G)*(AA3796="正常走货")),名单!H:H),"否")</f>
        <v>否</v>
      </c>
      <c r="I3796" s="64" t="s">
        <v>11381</v>
      </c>
      <c r="J3796" s="64" t="s">
        <v>11383</v>
      </c>
      <c r="L3796" s="65" t="s">
        <v>140</v>
      </c>
      <c r="N3796" s="64" t="s">
        <v>18</v>
      </c>
      <c r="O3796" s="66"/>
      <c r="P3796" s="66"/>
      <c r="T3796" s="66"/>
      <c r="U3796" s="65" t="s">
        <v>199</v>
      </c>
      <c r="V3796" s="65" t="s">
        <v>14442</v>
      </c>
      <c r="W3796" s="66"/>
      <c r="Y3796" s="66"/>
      <c r="Z3796" s="66"/>
      <c r="AA3796" s="65" t="s">
        <v>14382</v>
      </c>
      <c r="AQ3796" s="64">
        <v>65</v>
      </c>
      <c r="AY3796" s="67" t="s">
        <v>18194</v>
      </c>
    </row>
    <row r="3797" spans="1:51">
      <c r="A3797" s="9" t="str">
        <f t="shared" si="186"/>
        <v>2026-01</v>
      </c>
      <c r="B3797" s="9" t="str">
        <f>_xlfn.XLOOKUP(I3797,过机服务商重量差!A:A,过机服务商重量差!G:G)</f>
        <v>无崖子</v>
      </c>
      <c r="C3797" s="9" t="str">
        <f>IF(N3797="FBA","主营产品",IF(N3797="专线","专线",LOOKUP(1,0/((G3797&gt;=提成标准!D:D)*(G3797&lt;提成标准!E:E)),提成标准!C:C)))</f>
        <v>快递小货</v>
      </c>
      <c r="D3797" s="9">
        <f t="shared" si="187"/>
        <v>1</v>
      </c>
      <c r="E3797" s="9">
        <f>_xlfn.XLOOKUP(C3797,提成标准!C:C,提成标准!H:H,"")</f>
        <v>2</v>
      </c>
      <c r="F3797" s="9">
        <f t="shared" si="188"/>
        <v>2</v>
      </c>
      <c r="G3797" s="9">
        <f>_xlfn.XLOOKUP(I3797,过机服务商重量差!A:A,过机服务商重量差!L:L)</f>
        <v>15</v>
      </c>
      <c r="H3797" s="9" t="str">
        <f ca="1">IFERROR(LOOKUP(1,0/((B3797=名单!B:B)*(VALUE(AY3797)&gt;=名单!E:E)*(VALUE(AY3797)&lt;=名单!G:G)*(AA3797="正常走货")),名单!H:H),"否")</f>
        <v>是</v>
      </c>
      <c r="I3797" s="64" t="s">
        <v>11384</v>
      </c>
      <c r="J3797" s="64" t="s">
        <v>11386</v>
      </c>
      <c r="L3797" s="65" t="s">
        <v>590</v>
      </c>
      <c r="N3797" s="65" t="s">
        <v>18</v>
      </c>
      <c r="O3797" s="66"/>
      <c r="P3797" s="66"/>
      <c r="T3797" s="66"/>
      <c r="U3797" s="65" t="s">
        <v>191</v>
      </c>
      <c r="V3797" s="65" t="s">
        <v>14413</v>
      </c>
      <c r="W3797" s="66"/>
      <c r="Y3797" s="66"/>
      <c r="Z3797" s="66"/>
      <c r="AA3797" s="65" t="s">
        <v>14382</v>
      </c>
      <c r="AQ3797" s="64">
        <v>139</v>
      </c>
      <c r="AY3797" s="67" t="s">
        <v>18195</v>
      </c>
    </row>
    <row r="3798" spans="1:51">
      <c r="A3798" s="9" t="str">
        <f t="shared" si="186"/>
        <v>2026-01</v>
      </c>
      <c r="B3798" s="9" t="str">
        <f>_xlfn.XLOOKUP(I3798,过机服务商重量差!A:A,过机服务商重量差!G:G)</f>
        <v>小旋风</v>
      </c>
      <c r="C3798" s="9" t="str">
        <f>IF(N3798="FBA","主营产品",IF(N3798="专线","专线",LOOKUP(1,0/((G3798&gt;=提成标准!D:D)*(G3798&lt;提成标准!E:E)),提成标准!C:C)))</f>
        <v>快递大货</v>
      </c>
      <c r="D3798" s="9">
        <f t="shared" si="187"/>
        <v>945</v>
      </c>
      <c r="E3798" s="9">
        <f>_xlfn.XLOOKUP(C3798,提成标准!C:C,提成标准!H:H,"")</f>
        <v>0.1</v>
      </c>
      <c r="F3798" s="9">
        <f t="shared" si="188"/>
        <v>94.5</v>
      </c>
      <c r="G3798" s="9">
        <f>_xlfn.XLOOKUP(I3798,过机服务商重量差!A:A,过机服务商重量差!L:L)</f>
        <v>945</v>
      </c>
      <c r="H3798" s="9" t="str">
        <f ca="1">IFERROR(LOOKUP(1,0/((B3798=名单!B:B)*(VALUE(AY3798)&gt;=名单!E:E)*(VALUE(AY3798)&lt;=名单!G:G)*(AA3798="正常走货")),名单!H:H),"否")</f>
        <v>否</v>
      </c>
      <c r="I3798" s="64" t="s">
        <v>11387</v>
      </c>
      <c r="J3798" s="64" t="s">
        <v>11389</v>
      </c>
      <c r="L3798" s="65" t="s">
        <v>78</v>
      </c>
      <c r="N3798" s="64" t="s">
        <v>18</v>
      </c>
      <c r="O3798" s="66"/>
      <c r="P3798" s="66"/>
      <c r="T3798" s="66"/>
      <c r="U3798" s="65" t="s">
        <v>79</v>
      </c>
      <c r="V3798" s="65" t="s">
        <v>14381</v>
      </c>
      <c r="W3798" s="66"/>
      <c r="Y3798" s="66"/>
      <c r="Z3798" s="66"/>
      <c r="AA3798" s="65" t="s">
        <v>14382</v>
      </c>
      <c r="AQ3798" s="64">
        <v>2079</v>
      </c>
      <c r="AY3798" s="67" t="s">
        <v>18196</v>
      </c>
    </row>
    <row r="3799" spans="1:51">
      <c r="A3799" s="9" t="str">
        <f t="shared" si="186"/>
        <v>2026-01</v>
      </c>
      <c r="B3799" s="9" t="str">
        <f>_xlfn.XLOOKUP(I3799,过机服务商重量差!A:A,过机服务商重量差!G:G)</f>
        <v>帅时莹</v>
      </c>
      <c r="C3799" s="9" t="str">
        <f>IF(N3799="FBA","主营产品",IF(N3799="专线","专线",LOOKUP(1,0/((G3799&gt;=提成标准!D:D)*(G3799&lt;提成标准!E:E)),提成标准!C:C)))</f>
        <v>快递大货</v>
      </c>
      <c r="D3799" s="9">
        <f t="shared" si="187"/>
        <v>327</v>
      </c>
      <c r="E3799" s="9">
        <f>_xlfn.XLOOKUP(C3799,提成标准!C:C,提成标准!H:H,"")</f>
        <v>0.1</v>
      </c>
      <c r="F3799" s="9">
        <f t="shared" si="188"/>
        <v>32.7</v>
      </c>
      <c r="G3799" s="9">
        <f>_xlfn.XLOOKUP(I3799,过机服务商重量差!A:A,过机服务商重量差!L:L)</f>
        <v>327</v>
      </c>
      <c r="H3799" s="9" t="str">
        <f ca="1">IFERROR(LOOKUP(1,0/((B3799=名单!B:B)*(VALUE(AY3799)&gt;=名单!E:E)*(VALUE(AY3799)&lt;=名单!G:G)*(AA3799="正常走货")),名单!H:H),"否")</f>
        <v>否</v>
      </c>
      <c r="I3799" s="64" t="s">
        <v>11390</v>
      </c>
      <c r="J3799" s="64" t="s">
        <v>11392</v>
      </c>
      <c r="L3799" s="65" t="s">
        <v>97</v>
      </c>
      <c r="N3799" s="64" t="s">
        <v>18</v>
      </c>
      <c r="O3799" s="66"/>
      <c r="P3799" s="66"/>
      <c r="T3799" s="66"/>
      <c r="U3799" s="65" t="s">
        <v>227</v>
      </c>
      <c r="V3799" s="65" t="s">
        <v>14413</v>
      </c>
      <c r="W3799" s="66"/>
      <c r="Y3799" s="66"/>
      <c r="Z3799" s="66"/>
      <c r="AA3799" s="65" t="s">
        <v>14382</v>
      </c>
      <c r="AQ3799" s="64">
        <v>262.4</v>
      </c>
      <c r="AY3799" s="67" t="s">
        <v>18197</v>
      </c>
    </row>
    <row r="3800" spans="1:51">
      <c r="A3800" s="9" t="str">
        <f t="shared" si="186"/>
        <v>2026-01</v>
      </c>
      <c r="B3800" s="9" t="str">
        <f>_xlfn.XLOOKUP(I3800,过机服务商重量差!A:A,过机服务商重量差!G:G)</f>
        <v>玉麒麟</v>
      </c>
      <c r="C3800" s="9" t="str">
        <f>IF(N3800="FBA","主营产品",IF(N3800="专线","专线",LOOKUP(1,0/((G3800&gt;=提成标准!D:D)*(G3800&lt;提成标准!E:E)),提成标准!C:C)))</f>
        <v>快递小货</v>
      </c>
      <c r="D3800" s="9">
        <f t="shared" si="187"/>
        <v>1</v>
      </c>
      <c r="E3800" s="9">
        <f>_xlfn.XLOOKUP(C3800,提成标准!C:C,提成标准!H:H,"")</f>
        <v>2</v>
      </c>
      <c r="F3800" s="9">
        <f t="shared" si="188"/>
        <v>2</v>
      </c>
      <c r="G3800" s="9">
        <f>_xlfn.XLOOKUP(I3800,过机服务商重量差!A:A,过机服务商重量差!L:L)</f>
        <v>1</v>
      </c>
      <c r="H3800" s="9" t="str">
        <f ca="1">IFERROR(LOOKUP(1,0/((B3800=名单!B:B)*(VALUE(AY3800)&gt;=名单!E:E)*(VALUE(AY3800)&lt;=名单!G:G)*(AA3800="正常走货")),名单!H:H),"否")</f>
        <v>否</v>
      </c>
      <c r="I3800" s="64" t="s">
        <v>11393</v>
      </c>
      <c r="J3800" s="64" t="s">
        <v>11395</v>
      </c>
      <c r="L3800" s="65" t="s">
        <v>17</v>
      </c>
      <c r="N3800" s="64" t="s">
        <v>18</v>
      </c>
      <c r="O3800" s="66"/>
      <c r="P3800" s="66"/>
      <c r="T3800" s="66"/>
      <c r="U3800" s="65" t="s">
        <v>570</v>
      </c>
      <c r="V3800" s="65" t="s">
        <v>14410</v>
      </c>
      <c r="W3800" s="66"/>
      <c r="Y3800" s="66"/>
      <c r="Z3800" s="66"/>
      <c r="AA3800" s="65" t="s">
        <v>14382</v>
      </c>
      <c r="AQ3800" s="64">
        <v>90.95</v>
      </c>
      <c r="AY3800" s="67" t="s">
        <v>18198</v>
      </c>
    </row>
    <row r="3801" spans="1:51">
      <c r="A3801" s="9" t="str">
        <f t="shared" si="186"/>
        <v>2026-01</v>
      </c>
      <c r="B3801" s="9" t="str">
        <f>_xlfn.XLOOKUP(I3801,过机服务商重量差!A:A,过机服务商重量差!G:G)</f>
        <v>风清扬</v>
      </c>
      <c r="C3801" s="9" t="str">
        <f>IF(N3801="FBA","主营产品",IF(N3801="专线","专线",LOOKUP(1,0/((G3801&gt;=提成标准!D:D)*(G3801&lt;提成标准!E:E)),提成标准!C:C)))</f>
        <v>快递大货</v>
      </c>
      <c r="D3801" s="9">
        <f t="shared" si="187"/>
        <v>25</v>
      </c>
      <c r="E3801" s="9">
        <f>_xlfn.XLOOKUP(C3801,提成标准!C:C,提成标准!H:H,"")</f>
        <v>0.1</v>
      </c>
      <c r="F3801" s="9">
        <f t="shared" si="188"/>
        <v>2.5</v>
      </c>
      <c r="G3801" s="9">
        <f>_xlfn.XLOOKUP(I3801,过机服务商重量差!A:A,过机服务商重量差!L:L)</f>
        <v>25</v>
      </c>
      <c r="H3801" s="9" t="str">
        <f ca="1">IFERROR(LOOKUP(1,0/((B3801=名单!B:B)*(VALUE(AY3801)&gt;=名单!E:E)*(VALUE(AY3801)&lt;=名单!G:G)*(AA3801="正常走货")),名单!H:H),"否")</f>
        <v>否</v>
      </c>
      <c r="I3801" s="64" t="s">
        <v>11396</v>
      </c>
      <c r="J3801" s="64" t="s">
        <v>11398</v>
      </c>
      <c r="L3801" s="64" t="s">
        <v>144</v>
      </c>
      <c r="N3801" s="64" t="s">
        <v>18</v>
      </c>
      <c r="O3801" s="66"/>
      <c r="P3801" s="66"/>
      <c r="T3801" s="66"/>
      <c r="U3801" s="65" t="s">
        <v>90</v>
      </c>
      <c r="V3801" s="65" t="s">
        <v>14410</v>
      </c>
      <c r="W3801" s="66"/>
      <c r="Y3801" s="66"/>
      <c r="Z3801" s="66"/>
      <c r="AA3801" s="65" t="s">
        <v>14382</v>
      </c>
      <c r="AQ3801" s="64">
        <v>37.5</v>
      </c>
      <c r="AY3801" s="67" t="s">
        <v>18199</v>
      </c>
    </row>
    <row r="3802" spans="1:51">
      <c r="A3802" s="9" t="str">
        <f t="shared" si="186"/>
        <v>2026-01</v>
      </c>
      <c r="B3802" s="9" t="str">
        <f>_xlfn.XLOOKUP(I3802,过机服务商重量差!A:A,过机服务商重量差!G:G)</f>
        <v>风清扬</v>
      </c>
      <c r="C3802" s="9" t="str">
        <f>IF(N3802="FBA","主营产品",IF(N3802="专线","专线",LOOKUP(1,0/((G3802&gt;=提成标准!D:D)*(G3802&lt;提成标准!E:E)),提成标准!C:C)))</f>
        <v>快递大货</v>
      </c>
      <c r="D3802" s="9">
        <f t="shared" si="187"/>
        <v>30</v>
      </c>
      <c r="E3802" s="9">
        <f>_xlfn.XLOOKUP(C3802,提成标准!C:C,提成标准!H:H,"")</f>
        <v>0.1</v>
      </c>
      <c r="F3802" s="9">
        <f t="shared" si="188"/>
        <v>3</v>
      </c>
      <c r="G3802" s="9">
        <f>_xlfn.XLOOKUP(I3802,过机服务商重量差!A:A,过机服务商重量差!L:L)</f>
        <v>30</v>
      </c>
      <c r="H3802" s="9" t="str">
        <f ca="1">IFERROR(LOOKUP(1,0/((B3802=名单!B:B)*(VALUE(AY3802)&gt;=名单!E:E)*(VALUE(AY3802)&lt;=名单!G:G)*(AA3802="正常走货")),名单!H:H),"否")</f>
        <v>否</v>
      </c>
      <c r="I3802" s="64" t="s">
        <v>11399</v>
      </c>
      <c r="J3802" s="64" t="s">
        <v>11401</v>
      </c>
      <c r="L3802" s="65" t="s">
        <v>231</v>
      </c>
      <c r="N3802" s="64" t="s">
        <v>18</v>
      </c>
      <c r="O3802" s="66"/>
      <c r="P3802" s="66"/>
      <c r="T3802" s="66"/>
      <c r="U3802" s="65" t="s">
        <v>1488</v>
      </c>
      <c r="V3802" s="65" t="s">
        <v>14389</v>
      </c>
      <c r="W3802" s="66"/>
      <c r="Y3802" s="66"/>
      <c r="Z3802" s="66"/>
      <c r="AA3802" s="65" t="s">
        <v>14382</v>
      </c>
      <c r="AQ3802" s="64">
        <v>231</v>
      </c>
      <c r="AY3802" s="67" t="s">
        <v>18200</v>
      </c>
    </row>
    <row r="3803" spans="1:51">
      <c r="A3803" s="9" t="str">
        <f t="shared" si="186"/>
        <v>2026-01</v>
      </c>
      <c r="B3803" s="9" t="str">
        <f>_xlfn.XLOOKUP(I3803,过机服务商重量差!A:A,过机服务商重量差!G:G)</f>
        <v>无崖子</v>
      </c>
      <c r="C3803" s="9" t="str">
        <f>IF(N3803="FBA","主营产品",IF(N3803="专线","专线",LOOKUP(1,0/((G3803&gt;=提成标准!D:D)*(G3803&lt;提成标准!E:E)),提成标准!C:C)))</f>
        <v>快递小货</v>
      </c>
      <c r="D3803" s="9">
        <f t="shared" si="187"/>
        <v>1</v>
      </c>
      <c r="E3803" s="9">
        <f>_xlfn.XLOOKUP(C3803,提成标准!C:C,提成标准!H:H,"")</f>
        <v>2</v>
      </c>
      <c r="F3803" s="9">
        <f t="shared" si="188"/>
        <v>2</v>
      </c>
      <c r="G3803" s="9">
        <f>_xlfn.XLOOKUP(I3803,过机服务商重量差!A:A,过机服务商重量差!L:L)</f>
        <v>12.5</v>
      </c>
      <c r="H3803" s="9" t="str">
        <f ca="1">IFERROR(LOOKUP(1,0/((B3803=名单!B:B)*(VALUE(AY3803)&gt;=名单!E:E)*(VALUE(AY3803)&lt;=名单!G:G)*(AA3803="正常走货")),名单!H:H),"否")</f>
        <v>是</v>
      </c>
      <c r="I3803" s="64" t="s">
        <v>11402</v>
      </c>
      <c r="J3803" s="64" t="s">
        <v>11404</v>
      </c>
      <c r="L3803" s="65" t="s">
        <v>807</v>
      </c>
      <c r="N3803" s="64" t="s">
        <v>18</v>
      </c>
      <c r="O3803" s="66"/>
      <c r="P3803" s="66"/>
      <c r="T3803" s="66"/>
      <c r="U3803" s="65" t="s">
        <v>1488</v>
      </c>
      <c r="V3803" s="65" t="s">
        <v>14389</v>
      </c>
      <c r="W3803" s="66"/>
      <c r="Y3803" s="66"/>
      <c r="Z3803" s="66"/>
      <c r="AA3803" s="65" t="s">
        <v>14382</v>
      </c>
      <c r="AQ3803" s="64">
        <v>0</v>
      </c>
      <c r="AY3803" s="67" t="s">
        <v>18201</v>
      </c>
    </row>
    <row r="3804" spans="1:51">
      <c r="A3804" s="9" t="str">
        <f t="shared" si="186"/>
        <v>2026-01</v>
      </c>
      <c r="B3804" s="9" t="str">
        <f>_xlfn.XLOOKUP(I3804,过机服务商重量差!A:A,过机服务商重量差!G:G)</f>
        <v>无崖子</v>
      </c>
      <c r="C3804" s="9" t="str">
        <f>IF(N3804="FBA","主营产品",IF(N3804="专线","专线",LOOKUP(1,0/((G3804&gt;=提成标准!D:D)*(G3804&lt;提成标准!E:E)),提成标准!C:C)))</f>
        <v>快递小货</v>
      </c>
      <c r="D3804" s="9">
        <f t="shared" si="187"/>
        <v>1</v>
      </c>
      <c r="E3804" s="9">
        <f>_xlfn.XLOOKUP(C3804,提成标准!C:C,提成标准!H:H,"")</f>
        <v>2</v>
      </c>
      <c r="F3804" s="9">
        <f t="shared" si="188"/>
        <v>2</v>
      </c>
      <c r="G3804" s="9">
        <f>_xlfn.XLOOKUP(I3804,过机服务商重量差!A:A,过机服务商重量差!L:L)</f>
        <v>1</v>
      </c>
      <c r="H3804" s="9" t="str">
        <f ca="1">IFERROR(LOOKUP(1,0/((B3804=名单!B:B)*(VALUE(AY3804)&gt;=名单!E:E)*(VALUE(AY3804)&lt;=名单!G:G)*(AA3804="正常走货")),名单!H:H),"否")</f>
        <v>是</v>
      </c>
      <c r="I3804" s="64" t="s">
        <v>11405</v>
      </c>
      <c r="J3804" s="64" t="s">
        <v>11407</v>
      </c>
      <c r="L3804" s="65" t="s">
        <v>590</v>
      </c>
      <c r="N3804" s="64" t="s">
        <v>18</v>
      </c>
      <c r="O3804" s="66"/>
      <c r="P3804" s="66"/>
      <c r="T3804" s="66"/>
      <c r="U3804" s="65" t="s">
        <v>187</v>
      </c>
      <c r="V3804" s="65" t="s">
        <v>14413</v>
      </c>
      <c r="W3804" s="66"/>
      <c r="Y3804" s="66"/>
      <c r="Z3804" s="66"/>
      <c r="AA3804" s="65" t="s">
        <v>14382</v>
      </c>
      <c r="AQ3804" s="64">
        <v>28.5</v>
      </c>
      <c r="AY3804" s="67" t="s">
        <v>18202</v>
      </c>
    </row>
    <row r="3805" spans="1:51">
      <c r="A3805" s="9" t="str">
        <f t="shared" si="186"/>
        <v>2026-01</v>
      </c>
      <c r="B3805" s="9" t="str">
        <f>_xlfn.XLOOKUP(I3805,过机服务商重量差!A:A,过机服务商重量差!G:G)</f>
        <v>玉麒麟</v>
      </c>
      <c r="C3805" s="9" t="str">
        <f>IF(N3805="FBA","主营产品",IF(N3805="专线","专线",LOOKUP(1,0/((G3805&gt;=提成标准!D:D)*(G3805&lt;提成标准!E:E)),提成标准!C:C)))</f>
        <v>快递大货</v>
      </c>
      <c r="D3805" s="9">
        <f t="shared" si="187"/>
        <v>56</v>
      </c>
      <c r="E3805" s="9">
        <f>_xlfn.XLOOKUP(C3805,提成标准!C:C,提成标准!H:H,"")</f>
        <v>0.1</v>
      </c>
      <c r="F3805" s="9">
        <f t="shared" si="188"/>
        <v>5.6</v>
      </c>
      <c r="G3805" s="9">
        <f>_xlfn.XLOOKUP(I3805,过机服务商重量差!A:A,过机服务商重量差!L:L)</f>
        <v>56</v>
      </c>
      <c r="H3805" s="9" t="str">
        <f ca="1">IFERROR(LOOKUP(1,0/((B3805=名单!B:B)*(VALUE(AY3805)&gt;=名单!E:E)*(VALUE(AY3805)&lt;=名单!G:G)*(AA3805="正常走货")),名单!H:H),"否")</f>
        <v>否</v>
      </c>
      <c r="I3805" s="64" t="s">
        <v>11408</v>
      </c>
      <c r="J3805" s="64" t="s">
        <v>11410</v>
      </c>
      <c r="L3805" s="65" t="s">
        <v>17</v>
      </c>
      <c r="N3805" s="64" t="s">
        <v>18</v>
      </c>
      <c r="O3805" s="66"/>
      <c r="P3805" s="66"/>
      <c r="T3805" s="66"/>
      <c r="U3805" s="65" t="s">
        <v>562</v>
      </c>
      <c r="V3805" s="65" t="s">
        <v>14413</v>
      </c>
      <c r="W3805" s="66"/>
      <c r="Y3805" s="66"/>
      <c r="Z3805" s="66"/>
      <c r="AA3805" s="65" t="s">
        <v>14382</v>
      </c>
      <c r="AQ3805" s="64">
        <v>492.91</v>
      </c>
      <c r="AY3805" s="67" t="s">
        <v>18203</v>
      </c>
    </row>
    <row r="3806" spans="1:51">
      <c r="A3806" s="9" t="str">
        <f t="shared" si="186"/>
        <v>2026-01</v>
      </c>
      <c r="B3806" s="18" t="str">
        <f>_xlfn.XLOOKUP(I3806,过机服务商重量差!A:A,过机服务商重量差!G:G)</f>
        <v>玉麒麟</v>
      </c>
      <c r="C3806" s="9" t="str">
        <f>IF(N3806="FBA","主营产品",IF(N3806="专线","专线",LOOKUP(1,0/((G3806&gt;=提成标准!D:D)*(G3806&lt;提成标准!E:E)),提成标准!C:C)))</f>
        <v>快递大货</v>
      </c>
      <c r="D3806" s="9">
        <f t="shared" si="187"/>
        <v>51</v>
      </c>
      <c r="E3806" s="9">
        <f>_xlfn.XLOOKUP(C3806,提成标准!C:C,提成标准!H:H,"")</f>
        <v>0.1</v>
      </c>
      <c r="F3806" s="9">
        <f t="shared" si="188"/>
        <v>5.1</v>
      </c>
      <c r="G3806" s="9">
        <f>_xlfn.XLOOKUP(I3806,过机服务商重量差!A:A,过机服务商重量差!L:L)</f>
        <v>51</v>
      </c>
      <c r="H3806" s="9" t="str">
        <f ca="1">IFERROR(LOOKUP(1,0/((B3806=名单!B:B)*(VALUE(AY3806)&gt;=名单!E:E)*(VALUE(AY3806)&lt;=名单!G:G)*(AA3806="正常走货")),名单!H:H),"否")</f>
        <v>否</v>
      </c>
      <c r="I3806" s="64" t="s">
        <v>11411</v>
      </c>
      <c r="J3806" s="64" t="s">
        <v>11413</v>
      </c>
      <c r="L3806" s="65" t="s">
        <v>17</v>
      </c>
      <c r="N3806" s="64" t="s">
        <v>18</v>
      </c>
      <c r="O3806" s="66"/>
      <c r="P3806" s="66"/>
      <c r="T3806" s="66"/>
      <c r="U3806" s="65" t="s">
        <v>562</v>
      </c>
      <c r="V3806" s="65" t="s">
        <v>14413</v>
      </c>
      <c r="W3806" s="66"/>
      <c r="Y3806" s="66"/>
      <c r="Z3806" s="66"/>
      <c r="AA3806" s="65" t="s">
        <v>14382</v>
      </c>
      <c r="AQ3806" s="64">
        <v>450.6</v>
      </c>
      <c r="AY3806" s="67" t="s">
        <v>18204</v>
      </c>
    </row>
    <row r="3807" spans="1:51">
      <c r="A3807" s="9" t="str">
        <f t="shared" si="186"/>
        <v>2026-01</v>
      </c>
      <c r="B3807" s="18" t="str">
        <f>_xlfn.XLOOKUP(I3807,过机服务商重量差!A:A,过机服务商重量差!G:G)</f>
        <v>玉麒麟</v>
      </c>
      <c r="C3807" s="9" t="str">
        <f>IF(N3807="FBA","主营产品",IF(N3807="专线","专线",LOOKUP(1,0/((G3807&gt;=提成标准!D:D)*(G3807&lt;提成标准!E:E)),提成标准!C:C)))</f>
        <v>快递小货</v>
      </c>
      <c r="D3807" s="9">
        <f t="shared" si="187"/>
        <v>1</v>
      </c>
      <c r="E3807" s="9">
        <f>_xlfn.XLOOKUP(C3807,提成标准!C:C,提成标准!H:H,"")</f>
        <v>2</v>
      </c>
      <c r="F3807" s="9">
        <f t="shared" si="188"/>
        <v>2</v>
      </c>
      <c r="G3807" s="9">
        <f>_xlfn.XLOOKUP(I3807,过机服务商重量差!A:A,过机服务商重量差!L:L)</f>
        <v>0.5</v>
      </c>
      <c r="H3807" s="9" t="str">
        <f ca="1">IFERROR(LOOKUP(1,0/((B3807=名单!B:B)*(VALUE(AY3807)&gt;=名单!E:E)*(VALUE(AY3807)&lt;=名单!G:G)*(AA3807="正常走货")),名单!H:H),"否")</f>
        <v>否</v>
      </c>
      <c r="I3807" s="64" t="s">
        <v>11414</v>
      </c>
      <c r="J3807" s="64" t="s">
        <v>11416</v>
      </c>
      <c r="L3807" s="65" t="s">
        <v>17</v>
      </c>
      <c r="N3807" s="64" t="s">
        <v>18</v>
      </c>
      <c r="O3807" s="66"/>
      <c r="P3807" s="66"/>
      <c r="T3807" s="66"/>
      <c r="U3807" s="65" t="s">
        <v>558</v>
      </c>
      <c r="V3807" s="65" t="s">
        <v>14413</v>
      </c>
      <c r="W3807" s="66"/>
      <c r="Y3807" s="66"/>
      <c r="Z3807" s="66"/>
      <c r="AA3807" s="65" t="s">
        <v>14382</v>
      </c>
      <c r="AQ3807" s="64">
        <v>49.73</v>
      </c>
      <c r="AY3807" s="67" t="s">
        <v>18205</v>
      </c>
    </row>
    <row r="3808" spans="1:51">
      <c r="A3808" s="9" t="str">
        <f t="shared" si="186"/>
        <v>2026-01</v>
      </c>
      <c r="B3808" s="9" t="str">
        <f>_xlfn.XLOOKUP(I3808,过机服务商重量差!A:A,过机服务商重量差!G:G)</f>
        <v>无崖子</v>
      </c>
      <c r="C3808" s="9" t="str">
        <f>IF(N3808="FBA","主营产品",IF(N3808="专线","专线",LOOKUP(1,0/((G3808&gt;=提成标准!D:D)*(G3808&lt;提成标准!E:E)),提成标准!C:C)))</f>
        <v>快递小货</v>
      </c>
      <c r="D3808" s="9">
        <f t="shared" si="187"/>
        <v>1</v>
      </c>
      <c r="E3808" s="9">
        <f>_xlfn.XLOOKUP(C3808,提成标准!C:C,提成标准!H:H,"")</f>
        <v>2</v>
      </c>
      <c r="F3808" s="9">
        <f t="shared" si="188"/>
        <v>2</v>
      </c>
      <c r="G3808" s="9">
        <f>_xlfn.XLOOKUP(I3808,过机服务商重量差!A:A,过机服务商重量差!L:L)</f>
        <v>0.5</v>
      </c>
      <c r="H3808" s="9" t="str">
        <f ca="1">IFERROR(LOOKUP(1,0/((B3808=名单!B:B)*(VALUE(AY3808)&gt;=名单!E:E)*(VALUE(AY3808)&lt;=名单!G:G)*(AA3808="正常走货")),名单!H:H),"否")</f>
        <v>是</v>
      </c>
      <c r="I3808" s="64" t="s">
        <v>11417</v>
      </c>
      <c r="J3808" s="64" t="s">
        <v>11419</v>
      </c>
      <c r="L3808" s="64" t="s">
        <v>198</v>
      </c>
      <c r="N3808" s="64" t="s">
        <v>18</v>
      </c>
      <c r="O3808" s="66"/>
      <c r="P3808" s="66"/>
      <c r="T3808" s="66"/>
      <c r="U3808" s="65" t="s">
        <v>191</v>
      </c>
      <c r="V3808" s="65" t="s">
        <v>14413</v>
      </c>
      <c r="W3808" s="66"/>
      <c r="Y3808" s="66"/>
      <c r="Z3808" s="66"/>
      <c r="AA3808" s="65" t="s">
        <v>14382</v>
      </c>
      <c r="AQ3808" s="64">
        <v>0</v>
      </c>
      <c r="AY3808" s="67" t="s">
        <v>18206</v>
      </c>
    </row>
    <row r="3809" spans="1:51">
      <c r="A3809" s="9" t="str">
        <f t="shared" si="186"/>
        <v>2026-01</v>
      </c>
      <c r="B3809" s="9" t="str">
        <f>_xlfn.XLOOKUP(I3809,过机服务商重量差!A:A,过机服务商重量差!G:G)</f>
        <v>风清扬</v>
      </c>
      <c r="C3809" s="9" t="str">
        <f>IF(N3809="FBA","主营产品",IF(N3809="专线","专线",LOOKUP(1,0/((G3809&gt;=提成标准!D:D)*(G3809&lt;提成标准!E:E)),提成标准!C:C)))</f>
        <v>快递大货</v>
      </c>
      <c r="D3809" s="9">
        <f t="shared" si="187"/>
        <v>98</v>
      </c>
      <c r="E3809" s="9">
        <f>_xlfn.XLOOKUP(C3809,提成标准!C:C,提成标准!H:H,"")</f>
        <v>0.1</v>
      </c>
      <c r="F3809" s="9">
        <f t="shared" si="188"/>
        <v>9.8</v>
      </c>
      <c r="G3809" s="9">
        <f>_xlfn.XLOOKUP(I3809,过机服务商重量差!A:A,过机服务商重量差!L:L)</f>
        <v>98</v>
      </c>
      <c r="H3809" s="9" t="str">
        <f ca="1">IFERROR(LOOKUP(1,0/((B3809=名单!B:B)*(VALUE(AY3809)&gt;=名单!E:E)*(VALUE(AY3809)&lt;=名单!G:G)*(AA3809="正常走货")),名单!H:H),"否")</f>
        <v>否</v>
      </c>
      <c r="I3809" s="64" t="s">
        <v>11420</v>
      </c>
      <c r="J3809" s="64" t="s">
        <v>11422</v>
      </c>
      <c r="L3809" s="65" t="s">
        <v>231</v>
      </c>
      <c r="N3809" s="64" t="s">
        <v>18</v>
      </c>
      <c r="O3809" s="66"/>
      <c r="P3809" s="66"/>
      <c r="T3809" s="66"/>
      <c r="U3809" s="65" t="s">
        <v>211</v>
      </c>
      <c r="V3809" s="65" t="s">
        <v>14410</v>
      </c>
      <c r="W3809" s="66"/>
      <c r="Y3809" s="66"/>
      <c r="Z3809" s="66"/>
      <c r="AA3809" s="65" t="s">
        <v>14382</v>
      </c>
      <c r="AQ3809" s="64">
        <v>280</v>
      </c>
      <c r="AY3809" s="67" t="s">
        <v>18207</v>
      </c>
    </row>
    <row r="3810" spans="1:51">
      <c r="A3810" s="9" t="str">
        <f t="shared" si="186"/>
        <v>2026-01</v>
      </c>
      <c r="B3810" s="18" t="str">
        <f>_xlfn.XLOOKUP(I3810,过机服务商重量差!A:A,过机服务商重量差!G:G)</f>
        <v>玉麒麟</v>
      </c>
      <c r="C3810" s="9" t="str">
        <f>IF(N3810="FBA","主营产品",IF(N3810="专线","专线",LOOKUP(1,0/((G3810&gt;=提成标准!D:D)*(G3810&lt;提成标准!E:E)),提成标准!C:C)))</f>
        <v>快递小货</v>
      </c>
      <c r="D3810" s="9">
        <f t="shared" si="187"/>
        <v>1</v>
      </c>
      <c r="E3810" s="9">
        <f>_xlfn.XLOOKUP(C3810,提成标准!C:C,提成标准!H:H,"")</f>
        <v>2</v>
      </c>
      <c r="F3810" s="9">
        <f t="shared" si="188"/>
        <v>2</v>
      </c>
      <c r="G3810" s="9">
        <f>_xlfn.XLOOKUP(I3810,过机服务商重量差!A:A,过机服务商重量差!L:L)</f>
        <v>7.5</v>
      </c>
      <c r="H3810" s="9" t="str">
        <f ca="1">IFERROR(LOOKUP(1,0/((B3810=名单!B:B)*(VALUE(AY3810)&gt;=名单!E:E)*(VALUE(AY3810)&lt;=名单!G:G)*(AA3810="正常走货")),名单!H:H),"否")</f>
        <v>否</v>
      </c>
      <c r="I3810" s="64" t="s">
        <v>11423</v>
      </c>
      <c r="J3810" s="64" t="s">
        <v>11425</v>
      </c>
      <c r="L3810" s="65" t="s">
        <v>17</v>
      </c>
      <c r="N3810" s="64" t="s">
        <v>18</v>
      </c>
      <c r="O3810" s="66"/>
      <c r="P3810" s="66"/>
      <c r="T3810" s="66"/>
      <c r="U3810" s="65" t="s">
        <v>191</v>
      </c>
      <c r="V3810" s="65" t="s">
        <v>14413</v>
      </c>
      <c r="W3810" s="66"/>
      <c r="Y3810" s="66"/>
      <c r="Z3810" s="66"/>
      <c r="AA3810" s="65" t="s">
        <v>14382</v>
      </c>
      <c r="AQ3810" s="64">
        <v>143</v>
      </c>
      <c r="AY3810" s="67" t="s">
        <v>18208</v>
      </c>
    </row>
    <row r="3811" spans="1:51">
      <c r="A3811" s="9" t="str">
        <f t="shared" si="186"/>
        <v>2026-01</v>
      </c>
      <c r="B3811" s="9" t="str">
        <f>_xlfn.XLOOKUP(I3811,过机服务商重量差!A:A,过机服务商重量差!G:G)</f>
        <v>007</v>
      </c>
      <c r="C3811" s="9" t="str">
        <f>IF(N3811="FBA","主营产品",IF(N3811="专线","专线",LOOKUP(1,0/((G3811&gt;=提成标准!D:D)*(G3811&lt;提成标准!E:E)),提成标准!C:C)))</f>
        <v>快递大货</v>
      </c>
      <c r="D3811" s="9">
        <f t="shared" si="187"/>
        <v>199</v>
      </c>
      <c r="E3811" s="9">
        <f>_xlfn.XLOOKUP(C3811,提成标准!C:C,提成标准!H:H,"")</f>
        <v>0.1</v>
      </c>
      <c r="F3811" s="9">
        <f t="shared" si="188"/>
        <v>19.9</v>
      </c>
      <c r="G3811" s="9">
        <f>_xlfn.XLOOKUP(I3811,过机服务商重量差!A:A,过机服务商重量差!L:L)</f>
        <v>199</v>
      </c>
      <c r="H3811" s="9" t="str">
        <f ca="1">IFERROR(LOOKUP(1,0/((B3811=名单!B:B)*(VALUE(AY3811)&gt;=名单!E:E)*(VALUE(AY3811)&lt;=名单!G:G)*(AA3811="正常走货")),名单!H:H),"否")</f>
        <v>否</v>
      </c>
      <c r="I3811" s="64" t="s">
        <v>11426</v>
      </c>
      <c r="J3811" s="64" t="s">
        <v>11428</v>
      </c>
      <c r="L3811" s="65" t="s">
        <v>168</v>
      </c>
      <c r="N3811" s="64" t="s">
        <v>18</v>
      </c>
      <c r="O3811" s="66"/>
      <c r="P3811" s="66"/>
      <c r="T3811" s="66"/>
      <c r="U3811" s="65" t="s">
        <v>203</v>
      </c>
      <c r="V3811" s="65" t="s">
        <v>14381</v>
      </c>
      <c r="W3811" s="66"/>
      <c r="Y3811" s="66"/>
      <c r="Z3811" s="66"/>
      <c r="AA3811" s="65" t="s">
        <v>14382</v>
      </c>
      <c r="AQ3811" s="64">
        <v>199</v>
      </c>
      <c r="AY3811" s="67" t="s">
        <v>18209</v>
      </c>
    </row>
    <row r="3812" spans="1:51">
      <c r="A3812" s="9" t="str">
        <f t="shared" si="186"/>
        <v>2026-01</v>
      </c>
      <c r="B3812" s="9" t="str">
        <f>_xlfn.XLOOKUP(I3812,过机服务商重量差!A:A,过机服务商重量差!G:G)</f>
        <v>帅时莹</v>
      </c>
      <c r="C3812" s="9" t="str">
        <f>IF(N3812="FBA","主营产品",IF(N3812="专线","专线",LOOKUP(1,0/((G3812&gt;=提成标准!D:D)*(G3812&lt;提成标准!E:E)),提成标准!C:C)))</f>
        <v>快递小货</v>
      </c>
      <c r="D3812" s="9">
        <f t="shared" si="187"/>
        <v>1</v>
      </c>
      <c r="E3812" s="9">
        <f>_xlfn.XLOOKUP(C3812,提成标准!C:C,提成标准!H:H,"")</f>
        <v>2</v>
      </c>
      <c r="F3812" s="9">
        <f t="shared" si="188"/>
        <v>2</v>
      </c>
      <c r="G3812" s="9">
        <f>_xlfn.XLOOKUP(I3812,过机服务商重量差!A:A,过机服务商重量差!L:L)</f>
        <v>9.5</v>
      </c>
      <c r="H3812" s="9" t="str">
        <f ca="1">IFERROR(LOOKUP(1,0/((B3812=名单!B:B)*(VALUE(AY3812)&gt;=名单!E:E)*(VALUE(AY3812)&lt;=名单!G:G)*(AA3812="正常走货")),名单!H:H),"否")</f>
        <v>否</v>
      </c>
      <c r="I3812" s="64" t="s">
        <v>11429</v>
      </c>
      <c r="J3812" s="64" t="s">
        <v>11431</v>
      </c>
      <c r="L3812" s="65" t="s">
        <v>586</v>
      </c>
      <c r="N3812" s="64" t="s">
        <v>18</v>
      </c>
      <c r="O3812" s="66"/>
      <c r="P3812" s="66"/>
      <c r="T3812" s="66"/>
      <c r="U3812" s="65" t="s">
        <v>562</v>
      </c>
      <c r="V3812" s="65" t="s">
        <v>14413</v>
      </c>
      <c r="W3812" s="66"/>
      <c r="Y3812" s="66"/>
      <c r="Z3812" s="66"/>
      <c r="AA3812" s="65" t="s">
        <v>14382</v>
      </c>
      <c r="AQ3812" s="64">
        <v>329.29</v>
      </c>
      <c r="AY3812" s="67" t="s">
        <v>18210</v>
      </c>
    </row>
    <row r="3813" spans="1:51">
      <c r="A3813" s="9" t="str">
        <f t="shared" si="186"/>
        <v>2026-01</v>
      </c>
      <c r="B3813" s="9" t="str">
        <f>_xlfn.XLOOKUP(I3813,过机服务商重量差!A:A,过机服务商重量差!G:G)</f>
        <v>帅时莹</v>
      </c>
      <c r="C3813" s="9" t="str">
        <f>IF(N3813="FBA","主营产品",IF(N3813="专线","专线",LOOKUP(1,0/((G3813&gt;=提成标准!D:D)*(G3813&lt;提成标准!E:E)),提成标准!C:C)))</f>
        <v>快递大货</v>
      </c>
      <c r="D3813" s="9">
        <f t="shared" si="187"/>
        <v>75</v>
      </c>
      <c r="E3813" s="9">
        <f>_xlfn.XLOOKUP(C3813,提成标准!C:C,提成标准!H:H,"")</f>
        <v>0.1</v>
      </c>
      <c r="F3813" s="9">
        <f t="shared" si="188"/>
        <v>7.5</v>
      </c>
      <c r="G3813" s="9">
        <f>_xlfn.XLOOKUP(I3813,过机服务商重量差!A:A,过机服务商重量差!L:L)</f>
        <v>75</v>
      </c>
      <c r="H3813" s="9" t="str">
        <f ca="1">IFERROR(LOOKUP(1,0/((B3813=名单!B:B)*(VALUE(AY3813)&gt;=名单!E:E)*(VALUE(AY3813)&lt;=名单!G:G)*(AA3813="正常走货")),名单!H:H),"否")</f>
        <v>否</v>
      </c>
      <c r="I3813" s="64" t="s">
        <v>11432</v>
      </c>
      <c r="J3813" s="64" t="s">
        <v>11434</v>
      </c>
      <c r="L3813" s="65" t="s">
        <v>186</v>
      </c>
      <c r="N3813" s="64" t="s">
        <v>18</v>
      </c>
      <c r="O3813" s="66"/>
      <c r="P3813" s="66"/>
      <c r="T3813" s="66"/>
      <c r="U3813" s="65" t="s">
        <v>187</v>
      </c>
      <c r="V3813" s="65" t="s">
        <v>14413</v>
      </c>
      <c r="W3813" s="66"/>
      <c r="Y3813" s="66"/>
      <c r="Z3813" s="66"/>
      <c r="AA3813" s="65" t="s">
        <v>14382</v>
      </c>
      <c r="AQ3813" s="64">
        <v>482</v>
      </c>
      <c r="AY3813" s="67" t="s">
        <v>18211</v>
      </c>
    </row>
    <row r="3814" spans="1:51">
      <c r="A3814" s="9" t="str">
        <f t="shared" si="186"/>
        <v>2026-01</v>
      </c>
      <c r="B3814" s="9" t="str">
        <f>_xlfn.XLOOKUP(I3814,过机服务商重量差!A:A,过机服务商重量差!G:G)</f>
        <v>风清扬</v>
      </c>
      <c r="C3814" s="9" t="str">
        <f>IF(N3814="FBA","主营产品",IF(N3814="专线","专线",LOOKUP(1,0/((G3814&gt;=提成标准!D:D)*(G3814&lt;提成标准!E:E)),提成标准!C:C)))</f>
        <v>快递大货</v>
      </c>
      <c r="D3814" s="9">
        <f t="shared" si="187"/>
        <v>350</v>
      </c>
      <c r="E3814" s="9">
        <f>_xlfn.XLOOKUP(C3814,提成标准!C:C,提成标准!H:H,"")</f>
        <v>0.1</v>
      </c>
      <c r="F3814" s="9">
        <f t="shared" si="188"/>
        <v>35</v>
      </c>
      <c r="G3814" s="9">
        <f>_xlfn.XLOOKUP(I3814,过机服务商重量差!A:A,过机服务商重量差!L:L)</f>
        <v>350</v>
      </c>
      <c r="H3814" s="9" t="str">
        <f ca="1">IFERROR(LOOKUP(1,0/((B3814=名单!B:B)*(VALUE(AY3814)&gt;=名单!E:E)*(VALUE(AY3814)&lt;=名单!G:G)*(AA3814="正常走货")),名单!H:H),"否")</f>
        <v>否</v>
      </c>
      <c r="I3814" s="64" t="s">
        <v>11435</v>
      </c>
      <c r="J3814" s="64" t="s">
        <v>11437</v>
      </c>
      <c r="L3814" s="65" t="s">
        <v>144</v>
      </c>
      <c r="N3814" s="64" t="s">
        <v>18</v>
      </c>
      <c r="O3814" s="66"/>
      <c r="P3814" s="66"/>
      <c r="T3814" s="66"/>
      <c r="U3814" s="65" t="s">
        <v>227</v>
      </c>
      <c r="V3814" s="65" t="s">
        <v>14413</v>
      </c>
      <c r="W3814" s="66"/>
      <c r="Y3814" s="66"/>
      <c r="Z3814" s="66"/>
      <c r="AA3814" s="65" t="s">
        <v>14382</v>
      </c>
      <c r="AQ3814" s="64">
        <v>502</v>
      </c>
      <c r="AY3814" s="67" t="s">
        <v>18212</v>
      </c>
    </row>
    <row r="3815" spans="1:51">
      <c r="A3815" s="9" t="str">
        <f t="shared" si="186"/>
        <v>2026-01</v>
      </c>
      <c r="B3815" s="9" t="str">
        <f>_xlfn.XLOOKUP(I3815,过机服务商重量差!A:A,过机服务商重量差!G:G)</f>
        <v>风清扬</v>
      </c>
      <c r="C3815" s="9" t="str">
        <f>IF(N3815="FBA","主营产品",IF(N3815="专线","专线",LOOKUP(1,0/((G3815&gt;=提成标准!D:D)*(G3815&lt;提成标准!E:E)),提成标准!C:C)))</f>
        <v>快递大货</v>
      </c>
      <c r="D3815" s="9">
        <f t="shared" si="187"/>
        <v>58</v>
      </c>
      <c r="E3815" s="9">
        <f>_xlfn.XLOOKUP(C3815,提成标准!C:C,提成标准!H:H,"")</f>
        <v>0.1</v>
      </c>
      <c r="F3815" s="9">
        <f t="shared" si="188"/>
        <v>5.8</v>
      </c>
      <c r="G3815" s="9">
        <f>_xlfn.XLOOKUP(I3815,过机服务商重量差!A:A,过机服务商重量差!L:L)</f>
        <v>58</v>
      </c>
      <c r="H3815" s="9" t="str">
        <f ca="1">IFERROR(LOOKUP(1,0/((B3815=名单!B:B)*(VALUE(AY3815)&gt;=名单!E:E)*(VALUE(AY3815)&lt;=名单!G:G)*(AA3815="正常走货")),名单!H:H),"否")</f>
        <v>否</v>
      </c>
      <c r="I3815" s="64" t="s">
        <v>11438</v>
      </c>
      <c r="J3815" s="64" t="s">
        <v>11440</v>
      </c>
      <c r="L3815" s="64" t="s">
        <v>51</v>
      </c>
      <c r="N3815" s="64" t="s">
        <v>18</v>
      </c>
      <c r="O3815" s="66"/>
      <c r="P3815" s="66"/>
      <c r="T3815" s="66"/>
      <c r="U3815" s="65" t="s">
        <v>156</v>
      </c>
      <c r="V3815" s="65" t="s">
        <v>14389</v>
      </c>
      <c r="W3815" s="66"/>
      <c r="Y3815" s="66"/>
      <c r="Z3815" s="66"/>
      <c r="AA3815" s="65" t="s">
        <v>14382</v>
      </c>
      <c r="AQ3815" s="64">
        <v>216.2</v>
      </c>
      <c r="AY3815" s="67" t="s">
        <v>18213</v>
      </c>
    </row>
    <row r="3816" spans="1:51">
      <c r="A3816" s="9" t="str">
        <f t="shared" si="186"/>
        <v>2026-01</v>
      </c>
      <c r="B3816" s="9" t="str">
        <f>_xlfn.XLOOKUP(I3816,过机服务商重量差!A:A,过机服务商重量差!G:G)</f>
        <v>玉麒麟</v>
      </c>
      <c r="C3816" s="9" t="str">
        <f>IF(N3816="FBA","主营产品",IF(N3816="专线","专线",LOOKUP(1,0/((G3816&gt;=提成标准!D:D)*(G3816&lt;提成标准!E:E)),提成标准!C:C)))</f>
        <v>快递大货</v>
      </c>
      <c r="D3816" s="9">
        <f t="shared" si="187"/>
        <v>106</v>
      </c>
      <c r="E3816" s="9">
        <f>_xlfn.XLOOKUP(C3816,提成标准!C:C,提成标准!H:H,"")</f>
        <v>0.1</v>
      </c>
      <c r="F3816" s="9">
        <f t="shared" si="188"/>
        <v>10.6</v>
      </c>
      <c r="G3816" s="9">
        <f>_xlfn.XLOOKUP(I3816,过机服务商重量差!A:A,过机服务商重量差!L:L)</f>
        <v>106</v>
      </c>
      <c r="H3816" s="9" t="str">
        <f ca="1">IFERROR(LOOKUP(1,0/((B3816=名单!B:B)*(VALUE(AY3816)&gt;=名单!E:E)*(VALUE(AY3816)&lt;=名单!G:G)*(AA3816="正常走货")),名单!H:H),"否")</f>
        <v>否</v>
      </c>
      <c r="I3816" s="64" t="s">
        <v>11441</v>
      </c>
      <c r="J3816" s="64" t="s">
        <v>11443</v>
      </c>
      <c r="L3816" s="65" t="s">
        <v>17</v>
      </c>
      <c r="N3816" s="64" t="s">
        <v>18</v>
      </c>
      <c r="O3816" s="66"/>
      <c r="P3816" s="66"/>
      <c r="T3816" s="66"/>
      <c r="U3816" s="65" t="s">
        <v>145</v>
      </c>
      <c r="V3816" s="65" t="s">
        <v>14410</v>
      </c>
      <c r="W3816" s="66"/>
      <c r="Y3816" s="66"/>
      <c r="Z3816" s="66"/>
      <c r="AA3816" s="65" t="s">
        <v>14382</v>
      </c>
      <c r="AQ3816" s="64">
        <v>453</v>
      </c>
      <c r="AY3816" s="67" t="s">
        <v>18214</v>
      </c>
    </row>
    <row r="3817" spans="1:51">
      <c r="A3817" s="9" t="str">
        <f t="shared" si="186"/>
        <v>2026-01</v>
      </c>
      <c r="B3817" s="9" t="str">
        <f>_xlfn.XLOOKUP(I3817,过机服务商重量差!A:A,过机服务商重量差!G:G)</f>
        <v>玉麒麟</v>
      </c>
      <c r="C3817" s="9" t="str">
        <f>IF(N3817="FBA","主营产品",IF(N3817="专线","专线",LOOKUP(1,0/((G3817&gt;=提成标准!D:D)*(G3817&lt;提成标准!E:E)),提成标准!C:C)))</f>
        <v>快递大货</v>
      </c>
      <c r="D3817" s="9">
        <f t="shared" si="187"/>
        <v>28</v>
      </c>
      <c r="E3817" s="9">
        <f>_xlfn.XLOOKUP(C3817,提成标准!C:C,提成标准!H:H,"")</f>
        <v>0.1</v>
      </c>
      <c r="F3817" s="9">
        <f t="shared" si="188"/>
        <v>2.8</v>
      </c>
      <c r="G3817" s="9">
        <f>_xlfn.XLOOKUP(I3817,过机服务商重量差!A:A,过机服务商重量差!L:L)</f>
        <v>28</v>
      </c>
      <c r="H3817" s="9" t="str">
        <f ca="1">IFERROR(LOOKUP(1,0/((B3817=名单!B:B)*(VALUE(AY3817)&gt;=名单!E:E)*(VALUE(AY3817)&lt;=名单!G:G)*(AA3817="正常走货")),名单!H:H),"否")</f>
        <v>否</v>
      </c>
      <c r="I3817" s="64" t="s">
        <v>11444</v>
      </c>
      <c r="J3817" s="64" t="s">
        <v>11446</v>
      </c>
      <c r="L3817" s="65" t="s">
        <v>17</v>
      </c>
      <c r="N3817" s="64" t="s">
        <v>18</v>
      </c>
      <c r="O3817" s="66"/>
      <c r="P3817" s="66"/>
      <c r="T3817" s="66"/>
      <c r="U3817" s="65" t="s">
        <v>145</v>
      </c>
      <c r="V3817" s="65" t="s">
        <v>14410</v>
      </c>
      <c r="W3817" s="66"/>
      <c r="Y3817" s="66"/>
      <c r="Z3817" s="66"/>
      <c r="AA3817" s="65" t="s">
        <v>14382</v>
      </c>
      <c r="AQ3817" s="64">
        <v>154</v>
      </c>
      <c r="AY3817" s="67" t="s">
        <v>18215</v>
      </c>
    </row>
    <row r="3818" spans="1:51">
      <c r="A3818" s="9" t="str">
        <f t="shared" si="186"/>
        <v>2026-01</v>
      </c>
      <c r="B3818" s="9" t="str">
        <f>_xlfn.XLOOKUP(I3818,过机服务商重量差!A:A,过机服务商重量差!G:G)</f>
        <v>玉麒麟</v>
      </c>
      <c r="C3818" s="9" t="str">
        <f>IF(N3818="FBA","主营产品",IF(N3818="专线","专线",LOOKUP(1,0/((G3818&gt;=提成标准!D:D)*(G3818&lt;提成标准!E:E)),提成标准!C:C)))</f>
        <v>快递小货</v>
      </c>
      <c r="D3818" s="9">
        <f t="shared" si="187"/>
        <v>1</v>
      </c>
      <c r="E3818" s="9">
        <f>_xlfn.XLOOKUP(C3818,提成标准!C:C,提成标准!H:H,"")</f>
        <v>2</v>
      </c>
      <c r="F3818" s="9">
        <f t="shared" si="188"/>
        <v>2</v>
      </c>
      <c r="G3818" s="9">
        <f>_xlfn.XLOOKUP(I3818,过机服务商重量差!A:A,过机服务商重量差!L:L)</f>
        <v>0.5</v>
      </c>
      <c r="H3818" s="9" t="str">
        <f ca="1">IFERROR(LOOKUP(1,0/((B3818=名单!B:B)*(VALUE(AY3818)&gt;=名单!E:E)*(VALUE(AY3818)&lt;=名单!G:G)*(AA3818="正常走货")),名单!H:H),"否")</f>
        <v>否</v>
      </c>
      <c r="I3818" s="64" t="s">
        <v>11447</v>
      </c>
      <c r="J3818" s="64" t="s">
        <v>11449</v>
      </c>
      <c r="L3818" s="65" t="s">
        <v>17</v>
      </c>
      <c r="N3818" s="64" t="s">
        <v>18</v>
      </c>
      <c r="O3818" s="66"/>
      <c r="P3818" s="66"/>
      <c r="T3818" s="66"/>
      <c r="U3818" s="65" t="s">
        <v>562</v>
      </c>
      <c r="V3818" s="65" t="s">
        <v>14413</v>
      </c>
      <c r="W3818" s="66"/>
      <c r="Y3818" s="66"/>
      <c r="Z3818" s="66"/>
      <c r="AA3818" s="65" t="s">
        <v>14382</v>
      </c>
      <c r="AQ3818" s="64">
        <v>58.5</v>
      </c>
      <c r="AY3818" s="67" t="s">
        <v>18216</v>
      </c>
    </row>
    <row r="3819" spans="1:51">
      <c r="A3819" s="9" t="str">
        <f t="shared" si="186"/>
        <v>2026-01</v>
      </c>
      <c r="B3819" s="9" t="str">
        <f>_xlfn.XLOOKUP(I3819,过机服务商重量差!A:A,过机服务商重量差!G:G)</f>
        <v>玉麒麟</v>
      </c>
      <c r="C3819" s="9" t="str">
        <f>IF(N3819="FBA","主营产品",IF(N3819="专线","专线",LOOKUP(1,0/((G3819&gt;=提成标准!D:D)*(G3819&lt;提成标准!E:E)),提成标准!C:C)))</f>
        <v>快递小货</v>
      </c>
      <c r="D3819" s="9">
        <f t="shared" si="187"/>
        <v>1</v>
      </c>
      <c r="E3819" s="9">
        <f>_xlfn.XLOOKUP(C3819,提成标准!C:C,提成标准!H:H,"")</f>
        <v>2</v>
      </c>
      <c r="F3819" s="9">
        <f t="shared" si="188"/>
        <v>2</v>
      </c>
      <c r="G3819" s="9">
        <f>_xlfn.XLOOKUP(I3819,过机服务商重量差!A:A,过机服务商重量差!L:L)</f>
        <v>1.5</v>
      </c>
      <c r="H3819" s="9" t="str">
        <f ca="1">IFERROR(LOOKUP(1,0/((B3819=名单!B:B)*(VALUE(AY3819)&gt;=名单!E:E)*(VALUE(AY3819)&lt;=名单!G:G)*(AA3819="正常走货")),名单!H:H),"否")</f>
        <v>否</v>
      </c>
      <c r="I3819" s="64" t="s">
        <v>11450</v>
      </c>
      <c r="J3819" s="64" t="s">
        <v>11452</v>
      </c>
      <c r="L3819" s="65" t="s">
        <v>17</v>
      </c>
      <c r="N3819" s="64" t="s">
        <v>18</v>
      </c>
      <c r="O3819" s="66"/>
      <c r="P3819" s="66"/>
      <c r="T3819" s="66"/>
      <c r="U3819" s="65" t="s">
        <v>2305</v>
      </c>
      <c r="V3819" s="65" t="s">
        <v>14413</v>
      </c>
      <c r="W3819" s="66"/>
      <c r="Y3819" s="66"/>
      <c r="Z3819" s="66"/>
      <c r="AA3819" s="65" t="s">
        <v>14382</v>
      </c>
      <c r="AQ3819" s="64">
        <v>97.5</v>
      </c>
      <c r="AY3819" s="67" t="s">
        <v>18217</v>
      </c>
    </row>
    <row r="3820" spans="1:51">
      <c r="A3820" s="9" t="str">
        <f t="shared" si="186"/>
        <v>2026-01</v>
      </c>
      <c r="B3820" s="9" t="str">
        <f>_xlfn.XLOOKUP(I3820,过机服务商重量差!A:A,过机服务商重量差!G:G)</f>
        <v>帅时莹</v>
      </c>
      <c r="C3820" s="9" t="str">
        <f>IF(N3820="FBA","主营产品",IF(N3820="专线","专线",LOOKUP(1,0/((G3820&gt;=提成标准!D:D)*(G3820&lt;提成标准!E:E)),提成标准!C:C)))</f>
        <v>快递小货</v>
      </c>
      <c r="D3820" s="9">
        <f t="shared" si="187"/>
        <v>1</v>
      </c>
      <c r="E3820" s="9">
        <f>_xlfn.XLOOKUP(C3820,提成标准!C:C,提成标准!H:H,"")</f>
        <v>2</v>
      </c>
      <c r="F3820" s="9">
        <f t="shared" si="188"/>
        <v>2</v>
      </c>
      <c r="G3820" s="9">
        <f>_xlfn.XLOOKUP(I3820,过机服务商重量差!A:A,过机服务商重量差!L:L)</f>
        <v>1</v>
      </c>
      <c r="H3820" s="9" t="str">
        <f ca="1">IFERROR(LOOKUP(1,0/((B3820=名单!B:B)*(VALUE(AY3820)&gt;=名单!E:E)*(VALUE(AY3820)&lt;=名单!G:G)*(AA3820="正常走货")),名单!H:H),"否")</f>
        <v>否</v>
      </c>
      <c r="I3820" s="64" t="s">
        <v>11453</v>
      </c>
      <c r="J3820" s="64" t="s">
        <v>11455</v>
      </c>
      <c r="L3820" s="64" t="s">
        <v>458</v>
      </c>
      <c r="N3820" s="64" t="s">
        <v>18</v>
      </c>
      <c r="O3820" s="66"/>
      <c r="P3820" s="66"/>
      <c r="T3820" s="66"/>
      <c r="U3820" s="65" t="s">
        <v>306</v>
      </c>
      <c r="V3820" s="65" t="s">
        <v>14413</v>
      </c>
      <c r="W3820" s="66"/>
      <c r="Y3820" s="66"/>
      <c r="Z3820" s="66"/>
      <c r="AA3820" s="65" t="s">
        <v>14382</v>
      </c>
      <c r="AQ3820" s="64">
        <v>25</v>
      </c>
      <c r="AY3820" s="67" t="s">
        <v>18218</v>
      </c>
    </row>
    <row r="3821" spans="1:51">
      <c r="A3821" s="9" t="str">
        <f t="shared" si="186"/>
        <v>2026-01</v>
      </c>
      <c r="B3821" s="9" t="str">
        <f>_xlfn.XLOOKUP(I3821,过机服务商重量差!A:A,过机服务商重量差!G:G)</f>
        <v>玉麒麟</v>
      </c>
      <c r="C3821" s="9" t="str">
        <f>IF(N3821="FBA","主营产品",IF(N3821="专线","专线",LOOKUP(1,0/((G3821&gt;=提成标准!D:D)*(G3821&lt;提成标准!E:E)),提成标准!C:C)))</f>
        <v>快递大货</v>
      </c>
      <c r="D3821" s="9">
        <f t="shared" si="187"/>
        <v>33</v>
      </c>
      <c r="E3821" s="9">
        <f>_xlfn.XLOOKUP(C3821,提成标准!C:C,提成标准!H:H,"")</f>
        <v>0.1</v>
      </c>
      <c r="F3821" s="9">
        <f t="shared" si="188"/>
        <v>3.3</v>
      </c>
      <c r="G3821" s="9">
        <f>_xlfn.XLOOKUP(I3821,过机服务商重量差!A:A,过机服务商重量差!L:L)</f>
        <v>33</v>
      </c>
      <c r="H3821" s="9" t="str">
        <f ca="1">IFERROR(LOOKUP(1,0/((B3821=名单!B:B)*(VALUE(AY3821)&gt;=名单!E:E)*(VALUE(AY3821)&lt;=名单!G:G)*(AA3821="正常走货")),名单!H:H),"否")</f>
        <v>否</v>
      </c>
      <c r="I3821" s="64" t="s">
        <v>11456</v>
      </c>
      <c r="J3821" s="64" t="s">
        <v>11458</v>
      </c>
      <c r="L3821" s="65" t="s">
        <v>24</v>
      </c>
      <c r="N3821" s="64" t="s">
        <v>18</v>
      </c>
      <c r="O3821" s="66"/>
      <c r="P3821" s="66"/>
      <c r="T3821" s="66"/>
      <c r="U3821" s="65" t="s">
        <v>246</v>
      </c>
      <c r="V3821" s="65" t="s">
        <v>14389</v>
      </c>
      <c r="W3821" s="66"/>
      <c r="Y3821" s="66"/>
      <c r="Z3821" s="66"/>
      <c r="AA3821" s="65" t="s">
        <v>14382</v>
      </c>
      <c r="AQ3821" s="64">
        <v>179.6</v>
      </c>
      <c r="AY3821" s="67" t="s">
        <v>18219</v>
      </c>
    </row>
    <row r="3822" spans="1:51">
      <c r="A3822" s="9" t="str">
        <f t="shared" si="186"/>
        <v>2026-01</v>
      </c>
      <c r="B3822" s="9" t="str">
        <f>_xlfn.XLOOKUP(I3822,过机服务商重量差!A:A,过机服务商重量差!G:G)</f>
        <v>玉麒麟</v>
      </c>
      <c r="C3822" s="9" t="str">
        <f>IF(N3822="FBA","主营产品",IF(N3822="专线","专线",LOOKUP(1,0/((G3822&gt;=提成标准!D:D)*(G3822&lt;提成标准!E:E)),提成标准!C:C)))</f>
        <v>快递大货</v>
      </c>
      <c r="D3822" s="9">
        <f t="shared" si="187"/>
        <v>28</v>
      </c>
      <c r="E3822" s="9">
        <f>_xlfn.XLOOKUP(C3822,提成标准!C:C,提成标准!H:H,"")</f>
        <v>0.1</v>
      </c>
      <c r="F3822" s="9">
        <f t="shared" si="188"/>
        <v>2.8</v>
      </c>
      <c r="G3822" s="9">
        <f>_xlfn.XLOOKUP(I3822,过机服务商重量差!A:A,过机服务商重量差!L:L)</f>
        <v>28</v>
      </c>
      <c r="H3822" s="9" t="str">
        <f ca="1">IFERROR(LOOKUP(1,0/((B3822=名单!B:B)*(VALUE(AY3822)&gt;=名单!E:E)*(VALUE(AY3822)&lt;=名单!G:G)*(AA3822="正常走货")),名单!H:H),"否")</f>
        <v>否</v>
      </c>
      <c r="I3822" s="64" t="s">
        <v>11459</v>
      </c>
      <c r="J3822" s="64" t="s">
        <v>11461</v>
      </c>
      <c r="L3822" s="65" t="s">
        <v>24</v>
      </c>
      <c r="N3822" s="64" t="s">
        <v>18</v>
      </c>
      <c r="O3822" s="66"/>
      <c r="P3822" s="66"/>
      <c r="T3822" s="66"/>
      <c r="U3822" s="65" t="s">
        <v>246</v>
      </c>
      <c r="V3822" s="65" t="s">
        <v>14389</v>
      </c>
      <c r="W3822" s="66"/>
      <c r="Y3822" s="66"/>
      <c r="Z3822" s="66"/>
      <c r="AA3822" s="65" t="s">
        <v>14382</v>
      </c>
      <c r="AQ3822" s="64">
        <v>149.6</v>
      </c>
      <c r="AY3822" s="67" t="s">
        <v>18220</v>
      </c>
    </row>
    <row r="3823" spans="1:51">
      <c r="A3823" s="9" t="str">
        <f t="shared" si="186"/>
        <v>2026-01</v>
      </c>
      <c r="B3823" s="9" t="str">
        <f>_xlfn.XLOOKUP(I3823,过机服务商重量差!A:A,过机服务商重量差!G:G)</f>
        <v>无崖子</v>
      </c>
      <c r="C3823" s="9" t="str">
        <f>IF(N3823="FBA","主营产品",IF(N3823="专线","专线",LOOKUP(1,0/((G3823&gt;=提成标准!D:D)*(G3823&lt;提成标准!E:E)),提成标准!C:C)))</f>
        <v>快递小货</v>
      </c>
      <c r="D3823" s="9">
        <f t="shared" si="187"/>
        <v>1</v>
      </c>
      <c r="E3823" s="9">
        <f>_xlfn.XLOOKUP(C3823,提成标准!C:C,提成标准!H:H,"")</f>
        <v>2</v>
      </c>
      <c r="F3823" s="9">
        <f t="shared" si="188"/>
        <v>2</v>
      </c>
      <c r="G3823" s="9">
        <f>_xlfn.XLOOKUP(I3823,过机服务商重量差!A:A,过机服务商重量差!L:L)</f>
        <v>3</v>
      </c>
      <c r="H3823" s="9" t="str">
        <f ca="1">IFERROR(LOOKUP(1,0/((B3823=名单!B:B)*(VALUE(AY3823)&gt;=名单!E:E)*(VALUE(AY3823)&lt;=名单!G:G)*(AA3823="正常走货")),名单!H:H),"否")</f>
        <v>是</v>
      </c>
      <c r="I3823" s="64" t="s">
        <v>11462</v>
      </c>
      <c r="J3823" s="64" t="s">
        <v>11464</v>
      </c>
      <c r="L3823" s="65" t="s">
        <v>336</v>
      </c>
      <c r="N3823" s="64" t="s">
        <v>18</v>
      </c>
      <c r="O3823" s="66"/>
      <c r="P3823" s="66"/>
      <c r="T3823" s="66"/>
      <c r="U3823" s="65" t="s">
        <v>203</v>
      </c>
      <c r="V3823" s="65" t="s">
        <v>14381</v>
      </c>
      <c r="W3823" s="66"/>
      <c r="Y3823" s="66"/>
      <c r="Z3823" s="66"/>
      <c r="AA3823" s="65" t="s">
        <v>14382</v>
      </c>
      <c r="AQ3823" s="64">
        <v>0</v>
      </c>
      <c r="AY3823" s="67" t="s">
        <v>18221</v>
      </c>
    </row>
    <row r="3824" spans="1:51">
      <c r="A3824" s="9" t="str">
        <f t="shared" si="186"/>
        <v>2026-01</v>
      </c>
      <c r="B3824" s="18" t="str">
        <f>_xlfn.XLOOKUP(I3824,过机服务商重量差!A:A,过机服务商重量差!G:G)</f>
        <v>玉麒麟</v>
      </c>
      <c r="C3824" s="9" t="str">
        <f>IF(N3824="FBA","主营产品",IF(N3824="专线","专线",LOOKUP(1,0/((G3824&gt;=提成标准!D:D)*(G3824&lt;提成标准!E:E)),提成标准!C:C)))</f>
        <v>快递大货</v>
      </c>
      <c r="D3824" s="9">
        <f t="shared" si="187"/>
        <v>39</v>
      </c>
      <c r="E3824" s="9">
        <f>_xlfn.XLOOKUP(C3824,提成标准!C:C,提成标准!H:H,"")</f>
        <v>0.1</v>
      </c>
      <c r="F3824" s="9">
        <f t="shared" si="188"/>
        <v>3.9</v>
      </c>
      <c r="G3824" s="9">
        <f>_xlfn.XLOOKUP(I3824,过机服务商重量差!A:A,过机服务商重量差!L:L)</f>
        <v>39</v>
      </c>
      <c r="H3824" s="9" t="str">
        <f ca="1">IFERROR(LOOKUP(1,0/((B3824=名单!B:B)*(VALUE(AY3824)&gt;=名单!E:E)*(VALUE(AY3824)&lt;=名单!G:G)*(AA3824="正常走货")),名单!H:H),"否")</f>
        <v>否</v>
      </c>
      <c r="I3824" s="64" t="s">
        <v>11465</v>
      </c>
      <c r="J3824" s="64" t="s">
        <v>11467</v>
      </c>
      <c r="L3824" s="65" t="s">
        <v>17</v>
      </c>
      <c r="N3824" s="64" t="s">
        <v>18</v>
      </c>
      <c r="O3824" s="66"/>
      <c r="P3824" s="66"/>
      <c r="T3824" s="66"/>
      <c r="U3824" s="65" t="s">
        <v>191</v>
      </c>
      <c r="V3824" s="65" t="s">
        <v>14413</v>
      </c>
      <c r="W3824" s="66"/>
      <c r="Y3824" s="66"/>
      <c r="Z3824" s="66"/>
      <c r="AA3824" s="65" t="s">
        <v>14382</v>
      </c>
      <c r="AQ3824" s="64">
        <v>1164</v>
      </c>
      <c r="AY3824" s="67" t="s">
        <v>18222</v>
      </c>
    </row>
    <row r="3825" spans="1:51">
      <c r="A3825" s="9" t="str">
        <f t="shared" si="186"/>
        <v>2026-01</v>
      </c>
      <c r="B3825" s="9" t="str">
        <f>_xlfn.XLOOKUP(I3825,过机服务商重量差!A:A,过机服务商重量差!G:G)</f>
        <v>无崖子</v>
      </c>
      <c r="C3825" s="9" t="str">
        <f>IF(N3825="FBA","主营产品",IF(N3825="专线","专线",LOOKUP(1,0/((G3825&gt;=提成标准!D:D)*(G3825&lt;提成标准!E:E)),提成标准!C:C)))</f>
        <v>快递小货</v>
      </c>
      <c r="D3825" s="9">
        <f t="shared" si="187"/>
        <v>1</v>
      </c>
      <c r="E3825" s="9">
        <f>_xlfn.XLOOKUP(C3825,提成标准!C:C,提成标准!H:H,"")</f>
        <v>2</v>
      </c>
      <c r="F3825" s="9">
        <f t="shared" si="188"/>
        <v>2</v>
      </c>
      <c r="G3825" s="9">
        <f>_xlfn.XLOOKUP(I3825,过机服务商重量差!A:A,过机服务商重量差!L:L)</f>
        <v>1.5</v>
      </c>
      <c r="H3825" s="9" t="str">
        <f ca="1">IFERROR(LOOKUP(1,0/((B3825=名单!B:B)*(VALUE(AY3825)&gt;=名单!E:E)*(VALUE(AY3825)&lt;=名单!G:G)*(AA3825="正常走货")),名单!H:H),"否")</f>
        <v>是</v>
      </c>
      <c r="I3825" s="64" t="s">
        <v>11468</v>
      </c>
      <c r="J3825" s="64" t="s">
        <v>11470</v>
      </c>
      <c r="L3825" s="65" t="s">
        <v>807</v>
      </c>
      <c r="N3825" s="64" t="s">
        <v>18</v>
      </c>
      <c r="O3825" s="66"/>
      <c r="P3825" s="66"/>
      <c r="T3825" s="66"/>
      <c r="U3825" s="65" t="s">
        <v>215</v>
      </c>
      <c r="V3825" s="65" t="s">
        <v>14381</v>
      </c>
      <c r="W3825" s="66"/>
      <c r="Y3825" s="66"/>
      <c r="Z3825" s="66"/>
      <c r="AA3825" s="65" t="s">
        <v>14382</v>
      </c>
      <c r="AQ3825" s="64">
        <v>0</v>
      </c>
      <c r="AY3825" s="67" t="s">
        <v>18223</v>
      </c>
    </row>
    <row r="3826" spans="1:51">
      <c r="A3826" s="9" t="str">
        <f t="shared" si="186"/>
        <v>2026-01</v>
      </c>
      <c r="B3826" s="9" t="str">
        <f>_xlfn.XLOOKUP(I3826,过机服务商重量差!A:A,过机服务商重量差!G:G)</f>
        <v>玉麒麟</v>
      </c>
      <c r="C3826" s="9" t="str">
        <f>IF(N3826="FBA","主营产品",IF(N3826="专线","专线",LOOKUP(1,0/((G3826&gt;=提成标准!D:D)*(G3826&lt;提成标准!E:E)),提成标准!C:C)))</f>
        <v>快递大货</v>
      </c>
      <c r="D3826" s="9">
        <f t="shared" si="187"/>
        <v>22</v>
      </c>
      <c r="E3826" s="9">
        <f>_xlfn.XLOOKUP(C3826,提成标准!C:C,提成标准!H:H,"")</f>
        <v>0.1</v>
      </c>
      <c r="F3826" s="9">
        <f t="shared" si="188"/>
        <v>2.2</v>
      </c>
      <c r="G3826" s="9">
        <f>_xlfn.XLOOKUP(I3826,过机服务商重量差!A:A,过机服务商重量差!L:L)</f>
        <v>22</v>
      </c>
      <c r="H3826" s="9" t="str">
        <f ca="1">IFERROR(LOOKUP(1,0/((B3826=名单!B:B)*(VALUE(AY3826)&gt;=名单!E:E)*(VALUE(AY3826)&lt;=名单!G:G)*(AA3826="正常走货")),名单!H:H),"否")</f>
        <v>否</v>
      </c>
      <c r="I3826" s="64" t="s">
        <v>11471</v>
      </c>
      <c r="J3826" s="64" t="s">
        <v>11473</v>
      </c>
      <c r="L3826" s="65" t="s">
        <v>1080</v>
      </c>
      <c r="N3826" s="65" t="s">
        <v>18</v>
      </c>
      <c r="O3826" s="66"/>
      <c r="P3826" s="66"/>
      <c r="T3826" s="66"/>
      <c r="U3826" s="65" t="s">
        <v>10131</v>
      </c>
      <c r="V3826" s="65" t="s">
        <v>14581</v>
      </c>
      <c r="W3826" s="66"/>
      <c r="Y3826" s="66"/>
      <c r="Z3826" s="66"/>
      <c r="AA3826" s="65" t="s">
        <v>14382</v>
      </c>
      <c r="AQ3826" s="64">
        <v>91.5999999999999</v>
      </c>
      <c r="AY3826" s="67" t="s">
        <v>18224</v>
      </c>
    </row>
    <row r="3827" spans="1:51">
      <c r="A3827" s="9" t="str">
        <f t="shared" si="186"/>
        <v>2026-01</v>
      </c>
      <c r="B3827" s="9" t="str">
        <f>_xlfn.XLOOKUP(I3827,过机服务商重量差!A:A,过机服务商重量差!G:G)</f>
        <v>玉麒麟</v>
      </c>
      <c r="C3827" s="9" t="str">
        <f>IF(N3827="FBA","主营产品",IF(N3827="专线","专线",LOOKUP(1,0/((G3827&gt;=提成标准!D:D)*(G3827&lt;提成标准!E:E)),提成标准!C:C)))</f>
        <v>快递大货</v>
      </c>
      <c r="D3827" s="9">
        <f t="shared" si="187"/>
        <v>22</v>
      </c>
      <c r="E3827" s="9">
        <f>_xlfn.XLOOKUP(C3827,提成标准!C:C,提成标准!H:H,"")</f>
        <v>0.1</v>
      </c>
      <c r="F3827" s="9">
        <f t="shared" si="188"/>
        <v>2.2</v>
      </c>
      <c r="G3827" s="9">
        <f>_xlfn.XLOOKUP(I3827,过机服务商重量差!A:A,过机服务商重量差!L:L)</f>
        <v>22</v>
      </c>
      <c r="H3827" s="9" t="str">
        <f ca="1">IFERROR(LOOKUP(1,0/((B3827=名单!B:B)*(VALUE(AY3827)&gt;=名单!E:E)*(VALUE(AY3827)&lt;=名单!G:G)*(AA3827="正常走货")),名单!H:H),"否")</f>
        <v>否</v>
      </c>
      <c r="I3827" s="64" t="s">
        <v>11474</v>
      </c>
      <c r="J3827" s="64" t="s">
        <v>11476</v>
      </c>
      <c r="L3827" s="65" t="s">
        <v>1080</v>
      </c>
      <c r="N3827" s="64" t="s">
        <v>18</v>
      </c>
      <c r="O3827" s="66"/>
      <c r="P3827" s="66"/>
      <c r="T3827" s="66"/>
      <c r="U3827" s="65" t="s">
        <v>10131</v>
      </c>
      <c r="V3827" s="65" t="s">
        <v>14581</v>
      </c>
      <c r="W3827" s="66"/>
      <c r="Y3827" s="66"/>
      <c r="Z3827" s="66"/>
      <c r="AA3827" s="65" t="s">
        <v>14382</v>
      </c>
      <c r="AQ3827" s="64">
        <v>91.5999999999999</v>
      </c>
      <c r="AY3827" s="67" t="s">
        <v>18225</v>
      </c>
    </row>
    <row r="3828" spans="1:51">
      <c r="A3828" s="9" t="str">
        <f t="shared" si="186"/>
        <v>2026-01</v>
      </c>
      <c r="B3828" s="9" t="str">
        <f>_xlfn.XLOOKUP(I3828,过机服务商重量差!A:A,过机服务商重量差!G:G)</f>
        <v>玉麒麟</v>
      </c>
      <c r="C3828" s="9" t="str">
        <f>IF(N3828="FBA","主营产品",IF(N3828="专线","专线",LOOKUP(1,0/((G3828&gt;=提成标准!D:D)*(G3828&lt;提成标准!E:E)),提成标准!C:C)))</f>
        <v>快递大货</v>
      </c>
      <c r="D3828" s="9">
        <f t="shared" si="187"/>
        <v>33</v>
      </c>
      <c r="E3828" s="9">
        <f>_xlfn.XLOOKUP(C3828,提成标准!C:C,提成标准!H:H,"")</f>
        <v>0.1</v>
      </c>
      <c r="F3828" s="9">
        <f t="shared" si="188"/>
        <v>3.3</v>
      </c>
      <c r="G3828" s="9">
        <f>_xlfn.XLOOKUP(I3828,过机服务商重量差!A:A,过机服务商重量差!L:L)</f>
        <v>33</v>
      </c>
      <c r="H3828" s="9" t="str">
        <f ca="1">IFERROR(LOOKUP(1,0/((B3828=名单!B:B)*(VALUE(AY3828)&gt;=名单!E:E)*(VALUE(AY3828)&lt;=名单!G:G)*(AA3828="正常走货")),名单!H:H),"否")</f>
        <v>否</v>
      </c>
      <c r="I3828" s="64" t="s">
        <v>11477</v>
      </c>
      <c r="J3828" s="64" t="s">
        <v>11479</v>
      </c>
      <c r="L3828" s="65" t="s">
        <v>17</v>
      </c>
      <c r="N3828" s="64" t="s">
        <v>18</v>
      </c>
      <c r="O3828" s="66"/>
      <c r="P3828" s="66"/>
      <c r="T3828" s="66"/>
      <c r="U3828" s="65" t="s">
        <v>227</v>
      </c>
      <c r="V3828" s="65" t="s">
        <v>14413</v>
      </c>
      <c r="W3828" s="66"/>
      <c r="Y3828" s="66"/>
      <c r="Z3828" s="66"/>
      <c r="AA3828" s="65" t="s">
        <v>14382</v>
      </c>
      <c r="AQ3828" s="64">
        <v>235.6</v>
      </c>
      <c r="AY3828" s="67" t="s">
        <v>18226</v>
      </c>
    </row>
    <row r="3829" spans="1:51">
      <c r="A3829" s="9" t="str">
        <f t="shared" si="186"/>
        <v>2026-01</v>
      </c>
      <c r="B3829" s="9" t="str">
        <f>_xlfn.XLOOKUP(I3829,过机服务商重量差!A:A,过机服务商重量差!G:G)</f>
        <v>玉麒麟</v>
      </c>
      <c r="C3829" s="9" t="str">
        <f>IF(N3829="FBA","主营产品",IF(N3829="专线","专线",LOOKUP(1,0/((G3829&gt;=提成标准!D:D)*(G3829&lt;提成标准!E:E)),提成标准!C:C)))</f>
        <v>快递小货</v>
      </c>
      <c r="D3829" s="9">
        <f t="shared" si="187"/>
        <v>1</v>
      </c>
      <c r="E3829" s="9">
        <f>_xlfn.XLOOKUP(C3829,提成标准!C:C,提成标准!H:H,"")</f>
        <v>2</v>
      </c>
      <c r="F3829" s="9">
        <f t="shared" si="188"/>
        <v>2</v>
      </c>
      <c r="G3829" s="9">
        <f>_xlfn.XLOOKUP(I3829,过机服务商重量差!A:A,过机服务商重量差!L:L)</f>
        <v>2</v>
      </c>
      <c r="H3829" s="9" t="str">
        <f ca="1">IFERROR(LOOKUP(1,0/((B3829=名单!B:B)*(VALUE(AY3829)&gt;=名单!E:E)*(VALUE(AY3829)&lt;=名单!G:G)*(AA3829="正常走货")),名单!H:H),"否")</f>
        <v>否</v>
      </c>
      <c r="I3829" s="64" t="s">
        <v>11480</v>
      </c>
      <c r="J3829" s="64" t="s">
        <v>11482</v>
      </c>
      <c r="L3829" s="65" t="s">
        <v>17</v>
      </c>
      <c r="N3829" s="64" t="s">
        <v>18</v>
      </c>
      <c r="O3829" s="66"/>
      <c r="P3829" s="66"/>
      <c r="T3829" s="66"/>
      <c r="U3829" s="65" t="s">
        <v>227</v>
      </c>
      <c r="V3829" s="65" t="s">
        <v>14413</v>
      </c>
      <c r="W3829" s="66"/>
      <c r="Y3829" s="66"/>
      <c r="Z3829" s="66"/>
      <c r="AA3829" s="65" t="s">
        <v>14382</v>
      </c>
      <c r="AQ3829" s="64">
        <v>54.27</v>
      </c>
      <c r="AY3829" s="67" t="s">
        <v>18227</v>
      </c>
    </row>
    <row r="3830" spans="1:51">
      <c r="A3830" s="9" t="str">
        <f t="shared" si="186"/>
        <v>2026-01</v>
      </c>
      <c r="B3830" s="9" t="str">
        <f>_xlfn.XLOOKUP(I3830,过机服务商重量差!A:A,过机服务商重量差!G:G)</f>
        <v>玉麒麟</v>
      </c>
      <c r="C3830" s="9" t="str">
        <f>IF(N3830="FBA","主营产品",IF(N3830="专线","专线",LOOKUP(1,0/((G3830&gt;=提成标准!D:D)*(G3830&lt;提成标准!E:E)),提成标准!C:C)))</f>
        <v>快递小货</v>
      </c>
      <c r="D3830" s="9">
        <f t="shared" si="187"/>
        <v>1</v>
      </c>
      <c r="E3830" s="9">
        <f>_xlfn.XLOOKUP(C3830,提成标准!C:C,提成标准!H:H,"")</f>
        <v>2</v>
      </c>
      <c r="F3830" s="9">
        <f t="shared" si="188"/>
        <v>2</v>
      </c>
      <c r="G3830" s="9">
        <f>_xlfn.XLOOKUP(I3830,过机服务商重量差!A:A,过机服务商重量差!L:L)</f>
        <v>1.5</v>
      </c>
      <c r="H3830" s="9" t="str">
        <f ca="1">IFERROR(LOOKUP(1,0/((B3830=名单!B:B)*(VALUE(AY3830)&gt;=名单!E:E)*(VALUE(AY3830)&lt;=名单!G:G)*(AA3830="正常走货")),名单!H:H),"否")</f>
        <v>否</v>
      </c>
      <c r="I3830" s="64" t="s">
        <v>11483</v>
      </c>
      <c r="J3830" s="64" t="s">
        <v>11485</v>
      </c>
      <c r="L3830" s="64" t="s">
        <v>17</v>
      </c>
      <c r="N3830" s="64" t="s">
        <v>18</v>
      </c>
      <c r="O3830" s="66"/>
      <c r="P3830" s="66"/>
      <c r="T3830" s="66"/>
      <c r="U3830" s="65" t="s">
        <v>398</v>
      </c>
      <c r="V3830" s="65" t="s">
        <v>14385</v>
      </c>
      <c r="W3830" s="66"/>
      <c r="Y3830" s="66"/>
      <c r="Z3830" s="66"/>
      <c r="AA3830" s="65" t="s">
        <v>14382</v>
      </c>
      <c r="AQ3830" s="64">
        <v>66.24</v>
      </c>
      <c r="AY3830" s="67" t="s">
        <v>18228</v>
      </c>
    </row>
    <row r="3831" spans="1:51">
      <c r="A3831" s="9" t="str">
        <f t="shared" si="186"/>
        <v>2026-01</v>
      </c>
      <c r="B3831" s="9" t="str">
        <f>_xlfn.XLOOKUP(I3831,过机服务商重量差!A:A,过机服务商重量差!G:G)</f>
        <v>风清扬</v>
      </c>
      <c r="C3831" s="9" t="str">
        <f>IF(N3831="FBA","主营产品",IF(N3831="专线","专线",LOOKUP(1,0/((G3831&gt;=提成标准!D:D)*(G3831&lt;提成标准!E:E)),提成标准!C:C)))</f>
        <v>快递大货</v>
      </c>
      <c r="D3831" s="9">
        <f t="shared" si="187"/>
        <v>104</v>
      </c>
      <c r="E3831" s="9">
        <f>_xlfn.XLOOKUP(C3831,提成标准!C:C,提成标准!H:H,"")</f>
        <v>0.1</v>
      </c>
      <c r="F3831" s="9">
        <f t="shared" si="188"/>
        <v>10.4</v>
      </c>
      <c r="G3831" s="9">
        <f>_xlfn.XLOOKUP(I3831,过机服务商重量差!A:A,过机服务商重量差!L:L)</f>
        <v>104</v>
      </c>
      <c r="H3831" s="9" t="str">
        <f ca="1">IFERROR(LOOKUP(1,0/((B3831=名单!B:B)*(VALUE(AY3831)&gt;=名单!E:E)*(VALUE(AY3831)&lt;=名单!G:G)*(AA3831="正常走货")),名单!H:H),"否")</f>
        <v>否</v>
      </c>
      <c r="I3831" s="64" t="s">
        <v>11486</v>
      </c>
      <c r="J3831" s="64" t="s">
        <v>50</v>
      </c>
      <c r="L3831" s="65" t="s">
        <v>2246</v>
      </c>
      <c r="N3831" s="64" t="s">
        <v>18</v>
      </c>
      <c r="O3831" s="66"/>
      <c r="P3831" s="66"/>
      <c r="T3831" s="66"/>
      <c r="U3831" s="65" t="s">
        <v>223</v>
      </c>
      <c r="V3831" s="65" t="s">
        <v>14413</v>
      </c>
      <c r="W3831" s="66"/>
      <c r="Y3831" s="66"/>
      <c r="Z3831" s="66"/>
      <c r="AA3831" s="65" t="s">
        <v>14382</v>
      </c>
      <c r="AQ3831" s="64">
        <v>0</v>
      </c>
      <c r="AY3831" s="67" t="s">
        <v>18229</v>
      </c>
    </row>
    <row r="3832" spans="1:51">
      <c r="A3832" s="9" t="str">
        <f t="shared" si="186"/>
        <v>2026-01</v>
      </c>
      <c r="B3832" s="9" t="str">
        <f>_xlfn.XLOOKUP(I3832,过机服务商重量差!A:A,过机服务商重量差!G:G)</f>
        <v>玉麒麟</v>
      </c>
      <c r="C3832" s="9" t="str">
        <f>IF(N3832="FBA","主营产品",IF(N3832="专线","专线",LOOKUP(1,0/((G3832&gt;=提成标准!D:D)*(G3832&lt;提成标准!E:E)),提成标准!C:C)))</f>
        <v>快递大货</v>
      </c>
      <c r="D3832" s="9">
        <f t="shared" si="187"/>
        <v>29</v>
      </c>
      <c r="E3832" s="9">
        <f>_xlfn.XLOOKUP(C3832,提成标准!C:C,提成标准!H:H,"")</f>
        <v>0.1</v>
      </c>
      <c r="F3832" s="9">
        <f t="shared" si="188"/>
        <v>2.9</v>
      </c>
      <c r="G3832" s="9">
        <f>_xlfn.XLOOKUP(I3832,过机服务商重量差!A:A,过机服务商重量差!L:L)</f>
        <v>29</v>
      </c>
      <c r="H3832" s="9" t="str">
        <f ca="1">IFERROR(LOOKUP(1,0/((B3832=名单!B:B)*(VALUE(AY3832)&gt;=名单!E:E)*(VALUE(AY3832)&lt;=名单!G:G)*(AA3832="正常走货")),名单!H:H),"否")</f>
        <v>否</v>
      </c>
      <c r="I3832" s="64" t="s">
        <v>11488</v>
      </c>
      <c r="J3832" s="64" t="s">
        <v>11490</v>
      </c>
      <c r="L3832" s="65" t="s">
        <v>256</v>
      </c>
      <c r="N3832" s="64" t="s">
        <v>18</v>
      </c>
      <c r="O3832" s="66"/>
      <c r="P3832" s="66"/>
      <c r="T3832" s="66"/>
      <c r="U3832" s="65" t="s">
        <v>4015</v>
      </c>
      <c r="V3832" s="65" t="s">
        <v>14413</v>
      </c>
      <c r="W3832" s="66"/>
      <c r="Y3832" s="66"/>
      <c r="Z3832" s="66"/>
      <c r="AA3832" s="65" t="s">
        <v>14382</v>
      </c>
      <c r="AQ3832" s="64">
        <v>230.13</v>
      </c>
      <c r="AY3832" s="67" t="s">
        <v>18230</v>
      </c>
    </row>
    <row r="3833" spans="1:51">
      <c r="A3833" s="9" t="str">
        <f t="shared" si="186"/>
        <v>2026-01</v>
      </c>
      <c r="B3833" s="9" t="str">
        <f>_xlfn.XLOOKUP(I3833,过机服务商重量差!A:A,过机服务商重量差!G:G)</f>
        <v>小旋风</v>
      </c>
      <c r="C3833" s="9" t="str">
        <f>IF(N3833="FBA","主营产品",IF(N3833="专线","专线",LOOKUP(1,0/((G3833&gt;=提成标准!D:D)*(G3833&lt;提成标准!E:E)),提成标准!C:C)))</f>
        <v>快递小货</v>
      </c>
      <c r="D3833" s="9">
        <f t="shared" si="187"/>
        <v>1</v>
      </c>
      <c r="E3833" s="9">
        <f>_xlfn.XLOOKUP(C3833,提成标准!C:C,提成标准!H:H,"")</f>
        <v>2</v>
      </c>
      <c r="F3833" s="9">
        <f t="shared" si="188"/>
        <v>2</v>
      </c>
      <c r="G3833" s="9">
        <f>_xlfn.XLOOKUP(I3833,过机服务商重量差!A:A,过机服务商重量差!L:L)</f>
        <v>0.4</v>
      </c>
      <c r="H3833" s="9" t="str">
        <f ca="1">IFERROR(LOOKUP(1,0/((B3833=名单!B:B)*(VALUE(AY3833)&gt;=名单!E:E)*(VALUE(AY3833)&lt;=名单!G:G)*(AA3833="正常走货")),名单!H:H),"否")</f>
        <v>否</v>
      </c>
      <c r="I3833" s="64" t="s">
        <v>11491</v>
      </c>
      <c r="J3833" s="64" t="s">
        <v>11493</v>
      </c>
      <c r="L3833" s="65" t="s">
        <v>28</v>
      </c>
      <c r="N3833" s="64" t="s">
        <v>18</v>
      </c>
      <c r="O3833" s="66"/>
      <c r="P3833" s="66"/>
      <c r="T3833" s="66"/>
      <c r="U3833" s="65" t="s">
        <v>30</v>
      </c>
      <c r="V3833" s="65" t="s">
        <v>14385</v>
      </c>
      <c r="W3833" s="66"/>
      <c r="Y3833" s="66"/>
      <c r="Z3833" s="66"/>
      <c r="AA3833" s="65" t="s">
        <v>14382</v>
      </c>
      <c r="AQ3833" s="64">
        <v>201</v>
      </c>
      <c r="AY3833" s="67" t="s">
        <v>18231</v>
      </c>
    </row>
    <row r="3834" spans="1:51">
      <c r="A3834" s="9" t="str">
        <f t="shared" ref="A3834:A3897" si="189">MID(AY3834,1,7)</f>
        <v>2026-01</v>
      </c>
      <c r="B3834" s="9" t="str">
        <f>_xlfn.XLOOKUP(I3834,过机服务商重量差!A:A,过机服务商重量差!G:G)</f>
        <v>小旋风</v>
      </c>
      <c r="C3834" s="9" t="str">
        <f>IF(N3834="FBA","主营产品",IF(N3834="专线","专线",LOOKUP(1,0/((G3834&gt;=提成标准!D:D)*(G3834&lt;提成标准!E:E)),提成标准!C:C)))</f>
        <v>快递大货</v>
      </c>
      <c r="D3834" s="9">
        <f t="shared" si="187"/>
        <v>223</v>
      </c>
      <c r="E3834" s="9">
        <f>_xlfn.XLOOKUP(C3834,提成标准!C:C,提成标准!H:H,"")</f>
        <v>0.1</v>
      </c>
      <c r="F3834" s="9">
        <f t="shared" si="188"/>
        <v>22.3</v>
      </c>
      <c r="G3834" s="9">
        <f>_xlfn.XLOOKUP(I3834,过机服务商重量差!A:A,过机服务商重量差!L:L)</f>
        <v>223</v>
      </c>
      <c r="H3834" s="9" t="str">
        <f ca="1">IFERROR(LOOKUP(1,0/((B3834=名单!B:B)*(VALUE(AY3834)&gt;=名单!E:E)*(VALUE(AY3834)&lt;=名单!G:G)*(AA3834="正常走货")),名单!H:H),"否")</f>
        <v>否</v>
      </c>
      <c r="I3834" s="64" t="s">
        <v>11494</v>
      </c>
      <c r="J3834" s="64" t="s">
        <v>11496</v>
      </c>
      <c r="L3834" s="65" t="s">
        <v>78</v>
      </c>
      <c r="N3834" s="64" t="s">
        <v>18</v>
      </c>
      <c r="O3834" s="66"/>
      <c r="P3834" s="66"/>
      <c r="T3834" s="66"/>
      <c r="U3834" s="65" t="s">
        <v>120</v>
      </c>
      <c r="V3834" s="65" t="s">
        <v>14385</v>
      </c>
      <c r="W3834" s="66"/>
      <c r="Y3834" s="66"/>
      <c r="Z3834" s="66"/>
      <c r="AA3834" s="65" t="s">
        <v>14382</v>
      </c>
      <c r="AQ3834" s="64">
        <v>402.1</v>
      </c>
      <c r="AY3834" s="67" t="s">
        <v>18232</v>
      </c>
    </row>
    <row r="3835" spans="1:51">
      <c r="A3835" s="9" t="str">
        <f t="shared" si="189"/>
        <v>2026-01</v>
      </c>
      <c r="B3835" s="9" t="str">
        <f>_xlfn.XLOOKUP(I3835,过机服务商重量差!A:A,过机服务商重量差!G:G)</f>
        <v>玉麒麟</v>
      </c>
      <c r="C3835" s="9" t="str">
        <f>IF(N3835="FBA","主营产品",IF(N3835="专线","专线",LOOKUP(1,0/((G3835&gt;=提成标准!D:D)*(G3835&lt;提成标准!E:E)),提成标准!C:C)))</f>
        <v>快递小货</v>
      </c>
      <c r="D3835" s="9">
        <f t="shared" si="187"/>
        <v>1</v>
      </c>
      <c r="E3835" s="9">
        <f>_xlfn.XLOOKUP(C3835,提成标准!C:C,提成标准!H:H,"")</f>
        <v>2</v>
      </c>
      <c r="F3835" s="9">
        <f t="shared" si="188"/>
        <v>2</v>
      </c>
      <c r="G3835" s="9">
        <f>_xlfn.XLOOKUP(I3835,过机服务商重量差!A:A,过机服务商重量差!L:L)</f>
        <v>4.5</v>
      </c>
      <c r="H3835" s="9" t="str">
        <f ca="1">IFERROR(LOOKUP(1,0/((B3835=名单!B:B)*(VALUE(AY3835)&gt;=名单!E:E)*(VALUE(AY3835)&lt;=名单!G:G)*(AA3835="正常走货")),名单!H:H),"否")</f>
        <v>否</v>
      </c>
      <c r="I3835" s="64" t="s">
        <v>11497</v>
      </c>
      <c r="J3835" s="64" t="s">
        <v>11499</v>
      </c>
      <c r="L3835" s="65" t="s">
        <v>17</v>
      </c>
      <c r="N3835" s="64" t="s">
        <v>18</v>
      </c>
      <c r="O3835" s="66"/>
      <c r="P3835" s="66"/>
      <c r="T3835" s="66"/>
      <c r="U3835" s="65" t="s">
        <v>152</v>
      </c>
      <c r="V3835" s="65" t="s">
        <v>14385</v>
      </c>
      <c r="W3835" s="66"/>
      <c r="Y3835" s="66"/>
      <c r="Z3835" s="66"/>
      <c r="AA3835" s="65" t="s">
        <v>14382</v>
      </c>
      <c r="AQ3835" s="64">
        <v>60.37</v>
      </c>
      <c r="AY3835" s="67" t="s">
        <v>18233</v>
      </c>
    </row>
    <row r="3836" spans="1:51">
      <c r="A3836" s="9" t="str">
        <f t="shared" si="189"/>
        <v>2026-01</v>
      </c>
      <c r="B3836" s="9" t="str">
        <f>_xlfn.XLOOKUP(I3836,过机服务商重量差!A:A,过机服务商重量差!G:G)</f>
        <v>玉麒麟</v>
      </c>
      <c r="C3836" s="9" t="str">
        <f>IF(N3836="FBA","主营产品",IF(N3836="专线","专线",LOOKUP(1,0/((G3836&gt;=提成标准!D:D)*(G3836&lt;提成标准!E:E)),提成标准!C:C)))</f>
        <v>快递小货</v>
      </c>
      <c r="D3836" s="9">
        <f t="shared" ref="D3836:D3899" si="190">IF(C3836="快递小货",1,IF(C3836="主营产品",0,G3836))</f>
        <v>1</v>
      </c>
      <c r="E3836" s="9">
        <f>_xlfn.XLOOKUP(C3836,提成标准!C:C,提成标准!H:H,"")</f>
        <v>2</v>
      </c>
      <c r="F3836" s="9">
        <f t="shared" ref="F3836:F3899" si="191">D3836*E3836</f>
        <v>2</v>
      </c>
      <c r="G3836" s="9">
        <f>_xlfn.XLOOKUP(I3836,过机服务商重量差!A:A,过机服务商重量差!L:L)</f>
        <v>2</v>
      </c>
      <c r="H3836" s="9" t="str">
        <f ca="1">IFERROR(LOOKUP(1,0/((B3836=名单!B:B)*(VALUE(AY3836)&gt;=名单!E:E)*(VALUE(AY3836)&lt;=名单!G:G)*(AA3836="正常走货")),名单!H:H),"否")</f>
        <v>否</v>
      </c>
      <c r="I3836" s="64" t="s">
        <v>11500</v>
      </c>
      <c r="J3836" s="64" t="s">
        <v>11502</v>
      </c>
      <c r="L3836" s="65" t="s">
        <v>17</v>
      </c>
      <c r="N3836" s="64" t="s">
        <v>18</v>
      </c>
      <c r="O3836" s="66"/>
      <c r="P3836" s="66"/>
      <c r="T3836" s="66"/>
      <c r="U3836" s="65" t="s">
        <v>675</v>
      </c>
      <c r="V3836" s="65" t="s">
        <v>14385</v>
      </c>
      <c r="W3836" s="66"/>
      <c r="Y3836" s="66"/>
      <c r="Z3836" s="66"/>
      <c r="AA3836" s="65" t="s">
        <v>14382</v>
      </c>
      <c r="AQ3836" s="64">
        <v>188.27</v>
      </c>
      <c r="AY3836" s="67" t="s">
        <v>18234</v>
      </c>
    </row>
    <row r="3837" spans="1:51">
      <c r="A3837" s="9" t="str">
        <f t="shared" si="189"/>
        <v>2026-01</v>
      </c>
      <c r="B3837" s="9" t="str">
        <f>_xlfn.XLOOKUP(I3837,过机服务商重量差!A:A,过机服务商重量差!G:G)</f>
        <v>玉麒麟</v>
      </c>
      <c r="C3837" s="9" t="str">
        <f>IF(N3837="FBA","主营产品",IF(N3837="专线","专线",LOOKUP(1,0/((G3837&gt;=提成标准!D:D)*(G3837&lt;提成标准!E:E)),提成标准!C:C)))</f>
        <v>快递小货</v>
      </c>
      <c r="D3837" s="9">
        <f t="shared" si="190"/>
        <v>1</v>
      </c>
      <c r="E3837" s="9">
        <f>_xlfn.XLOOKUP(C3837,提成标准!C:C,提成标准!H:H,"")</f>
        <v>2</v>
      </c>
      <c r="F3837" s="9">
        <f t="shared" si="191"/>
        <v>2</v>
      </c>
      <c r="G3837" s="9">
        <f>_xlfn.XLOOKUP(I3837,过机服务商重量差!A:A,过机服务商重量差!L:L)</f>
        <v>15.5</v>
      </c>
      <c r="H3837" s="9" t="str">
        <f ca="1">IFERROR(LOOKUP(1,0/((B3837=名单!B:B)*(VALUE(AY3837)&gt;=名单!E:E)*(VALUE(AY3837)&lt;=名单!G:G)*(AA3837="正常走货")),名单!H:H),"否")</f>
        <v>否</v>
      </c>
      <c r="I3837" s="64" t="s">
        <v>11503</v>
      </c>
      <c r="J3837" s="64" t="s">
        <v>11505</v>
      </c>
      <c r="L3837" s="65" t="s">
        <v>17</v>
      </c>
      <c r="N3837" s="64" t="s">
        <v>18</v>
      </c>
      <c r="O3837" s="66"/>
      <c r="P3837" s="66"/>
      <c r="T3837" s="66"/>
      <c r="U3837" s="65" t="s">
        <v>442</v>
      </c>
      <c r="V3837" s="65" t="s">
        <v>14413</v>
      </c>
      <c r="W3837" s="66"/>
      <c r="Y3837" s="66"/>
      <c r="Z3837" s="66"/>
      <c r="AA3837" s="65" t="s">
        <v>14382</v>
      </c>
      <c r="AQ3837" s="64">
        <v>100</v>
      </c>
      <c r="AY3837" s="67" t="s">
        <v>18235</v>
      </c>
    </row>
    <row r="3838" spans="1:51">
      <c r="A3838" s="9" t="str">
        <f t="shared" si="189"/>
        <v>2026-01</v>
      </c>
      <c r="B3838" s="9" t="str">
        <f>_xlfn.XLOOKUP(I3838,过机服务商重量差!A:A,过机服务商重量差!G:G)</f>
        <v>玉麒麟</v>
      </c>
      <c r="C3838" s="9" t="str">
        <f>IF(N3838="FBA","主营产品",IF(N3838="专线","专线",LOOKUP(1,0/((G3838&gt;=提成标准!D:D)*(G3838&lt;提成标准!E:E)),提成标准!C:C)))</f>
        <v>快递小货</v>
      </c>
      <c r="D3838" s="9">
        <f t="shared" si="190"/>
        <v>1</v>
      </c>
      <c r="E3838" s="9">
        <f>_xlfn.XLOOKUP(C3838,提成标准!C:C,提成标准!H:H,"")</f>
        <v>2</v>
      </c>
      <c r="F3838" s="9">
        <f t="shared" si="191"/>
        <v>2</v>
      </c>
      <c r="G3838" s="9">
        <f>_xlfn.XLOOKUP(I3838,过机服务商重量差!A:A,过机服务商重量差!L:L)</f>
        <v>2.5</v>
      </c>
      <c r="H3838" s="9" t="str">
        <f ca="1">IFERROR(LOOKUP(1,0/((B3838=名单!B:B)*(VALUE(AY3838)&gt;=名单!E:E)*(VALUE(AY3838)&lt;=名单!G:G)*(AA3838="正常走货")),名单!H:H),"否")</f>
        <v>否</v>
      </c>
      <c r="I3838" s="64" t="s">
        <v>11506</v>
      </c>
      <c r="J3838" s="64" t="s">
        <v>11508</v>
      </c>
      <c r="L3838" s="65" t="s">
        <v>24</v>
      </c>
      <c r="N3838" s="64" t="s">
        <v>18</v>
      </c>
      <c r="O3838" s="66"/>
      <c r="P3838" s="66"/>
      <c r="T3838" s="66"/>
      <c r="U3838" s="65" t="s">
        <v>664</v>
      </c>
      <c r="V3838" s="65" t="s">
        <v>14410</v>
      </c>
      <c r="W3838" s="66"/>
      <c r="Y3838" s="66"/>
      <c r="Z3838" s="66"/>
      <c r="AA3838" s="65" t="s">
        <v>14382</v>
      </c>
      <c r="AQ3838" s="64">
        <v>47.93</v>
      </c>
      <c r="AY3838" s="67" t="s">
        <v>18236</v>
      </c>
    </row>
    <row r="3839" spans="1:51">
      <c r="A3839" s="9" t="str">
        <f t="shared" si="189"/>
        <v>2026-01</v>
      </c>
      <c r="B3839" s="18" t="str">
        <f>_xlfn.XLOOKUP(I3839,过机服务商重量差!A:A,过机服务商重量差!G:G)</f>
        <v>玉麒麟</v>
      </c>
      <c r="C3839" s="9" t="str">
        <f>IF(N3839="FBA","主营产品",IF(N3839="专线","专线",LOOKUP(1,0/((G3839&gt;=提成标准!D:D)*(G3839&lt;提成标准!E:E)),提成标准!C:C)))</f>
        <v>快递小货</v>
      </c>
      <c r="D3839" s="9">
        <f t="shared" si="190"/>
        <v>1</v>
      </c>
      <c r="E3839" s="9">
        <f>_xlfn.XLOOKUP(C3839,提成标准!C:C,提成标准!H:H,"")</f>
        <v>2</v>
      </c>
      <c r="F3839" s="9">
        <f t="shared" si="191"/>
        <v>2</v>
      </c>
      <c r="G3839" s="9">
        <f>_xlfn.XLOOKUP(I3839,过机服务商重量差!A:A,过机服务商重量差!L:L)</f>
        <v>8.5</v>
      </c>
      <c r="H3839" s="9" t="str">
        <f ca="1">IFERROR(LOOKUP(1,0/((B3839=名单!B:B)*(VALUE(AY3839)&gt;=名单!E:E)*(VALUE(AY3839)&lt;=名单!G:G)*(AA3839="正常走货")),名单!H:H),"否")</f>
        <v>否</v>
      </c>
      <c r="I3839" s="64" t="s">
        <v>11509</v>
      </c>
      <c r="J3839" s="64" t="s">
        <v>11511</v>
      </c>
      <c r="L3839" s="65" t="s">
        <v>17</v>
      </c>
      <c r="N3839" s="64" t="s">
        <v>18</v>
      </c>
      <c r="O3839" s="66"/>
      <c r="P3839" s="66"/>
      <c r="T3839" s="66"/>
      <c r="U3839" s="65" t="s">
        <v>7799</v>
      </c>
      <c r="V3839" s="65" t="s">
        <v>14385</v>
      </c>
      <c r="W3839" s="66"/>
      <c r="Y3839" s="66"/>
      <c r="Z3839" s="66"/>
      <c r="AA3839" s="65" t="s">
        <v>14382</v>
      </c>
      <c r="AQ3839" s="64">
        <v>91.58</v>
      </c>
      <c r="AY3839" s="67" t="s">
        <v>18237</v>
      </c>
    </row>
    <row r="3840" spans="1:51">
      <c r="A3840" s="9" t="str">
        <f t="shared" si="189"/>
        <v>2026-01</v>
      </c>
      <c r="B3840" s="9" t="str">
        <f>_xlfn.XLOOKUP(I3840,过机服务商重量差!A:A,过机服务商重量差!G:G)</f>
        <v>玉麒麟</v>
      </c>
      <c r="C3840" s="9" t="str">
        <f>IF(N3840="FBA","主营产品",IF(N3840="专线","专线",LOOKUP(1,0/((G3840&gt;=提成标准!D:D)*(G3840&lt;提成标准!E:E)),提成标准!C:C)))</f>
        <v>快递小货</v>
      </c>
      <c r="D3840" s="9">
        <f t="shared" si="190"/>
        <v>1</v>
      </c>
      <c r="E3840" s="9">
        <f>_xlfn.XLOOKUP(C3840,提成标准!C:C,提成标准!H:H,"")</f>
        <v>2</v>
      </c>
      <c r="F3840" s="9">
        <f t="shared" si="191"/>
        <v>2</v>
      </c>
      <c r="G3840" s="9">
        <f>_xlfn.XLOOKUP(I3840,过机服务商重量差!A:A,过机服务商重量差!L:L)</f>
        <v>2.5</v>
      </c>
      <c r="H3840" s="9" t="str">
        <f ca="1">IFERROR(LOOKUP(1,0/((B3840=名单!B:B)*(VALUE(AY3840)&gt;=名单!E:E)*(VALUE(AY3840)&lt;=名单!G:G)*(AA3840="正常走货")),名单!H:H),"否")</f>
        <v>否</v>
      </c>
      <c r="I3840" s="64" t="s">
        <v>11512</v>
      </c>
      <c r="J3840" s="64" t="s">
        <v>11514</v>
      </c>
      <c r="L3840" s="65" t="s">
        <v>17</v>
      </c>
      <c r="N3840" s="64" t="s">
        <v>18</v>
      </c>
      <c r="O3840" s="66"/>
      <c r="P3840" s="66"/>
      <c r="T3840" s="66"/>
      <c r="U3840" s="65" t="s">
        <v>152</v>
      </c>
      <c r="V3840" s="65" t="s">
        <v>14385</v>
      </c>
      <c r="W3840" s="66"/>
      <c r="Y3840" s="66"/>
      <c r="Z3840" s="66"/>
      <c r="AA3840" s="65" t="s">
        <v>14382</v>
      </c>
      <c r="AQ3840" s="64">
        <v>39.61</v>
      </c>
      <c r="AY3840" s="67" t="s">
        <v>18238</v>
      </c>
    </row>
    <row r="3841" spans="1:51">
      <c r="A3841" s="9" t="str">
        <f t="shared" si="189"/>
        <v>2026-01</v>
      </c>
      <c r="B3841" s="9" t="str">
        <f>_xlfn.XLOOKUP(I3841,过机服务商重量差!A:A,过机服务商重量差!G:G)</f>
        <v>帅时莹</v>
      </c>
      <c r="C3841" s="9" t="str">
        <f>IF(N3841="FBA","主营产品",IF(N3841="专线","专线",LOOKUP(1,0/((G3841&gt;=提成标准!D:D)*(G3841&lt;提成标准!E:E)),提成标准!C:C)))</f>
        <v>快递大货</v>
      </c>
      <c r="D3841" s="9">
        <f t="shared" si="190"/>
        <v>405</v>
      </c>
      <c r="E3841" s="9">
        <f>_xlfn.XLOOKUP(C3841,提成标准!C:C,提成标准!H:H,"")</f>
        <v>0.1</v>
      </c>
      <c r="F3841" s="9">
        <f t="shared" si="191"/>
        <v>40.5</v>
      </c>
      <c r="G3841" s="9">
        <f>_xlfn.XLOOKUP(I3841,过机服务商重量差!A:A,过机服务商重量差!L:L)</f>
        <v>405</v>
      </c>
      <c r="H3841" s="9" t="str">
        <f ca="1">IFERROR(LOOKUP(1,0/((B3841=名单!B:B)*(VALUE(AY3841)&gt;=名单!E:E)*(VALUE(AY3841)&lt;=名单!G:G)*(AA3841="正常走货")),名单!H:H),"否")</f>
        <v>否</v>
      </c>
      <c r="I3841" s="64" t="s">
        <v>11515</v>
      </c>
      <c r="J3841" s="64" t="s">
        <v>11517</v>
      </c>
      <c r="L3841" s="65" t="s">
        <v>97</v>
      </c>
      <c r="N3841" s="65" t="s">
        <v>18</v>
      </c>
      <c r="O3841" s="66"/>
      <c r="P3841" s="66"/>
      <c r="T3841" s="66"/>
      <c r="U3841" s="65" t="s">
        <v>223</v>
      </c>
      <c r="V3841" s="65" t="s">
        <v>14413</v>
      </c>
      <c r="W3841" s="66"/>
      <c r="Y3841" s="66"/>
      <c r="Z3841" s="66"/>
      <c r="AA3841" s="65" t="s">
        <v>14382</v>
      </c>
      <c r="AQ3841" s="64">
        <v>738.5</v>
      </c>
      <c r="AY3841" s="67" t="s">
        <v>18239</v>
      </c>
    </row>
    <row r="3842" spans="1:51">
      <c r="A3842" s="9" t="str">
        <f t="shared" si="189"/>
        <v>2026-01</v>
      </c>
      <c r="B3842" s="9" t="str">
        <f>_xlfn.XLOOKUP(I3842,过机服务商重量差!A:A,过机服务商重量差!G:G)</f>
        <v>无崖子</v>
      </c>
      <c r="C3842" s="9" t="str">
        <f>IF(N3842="FBA","主营产品",IF(N3842="专线","专线",LOOKUP(1,0/((G3842&gt;=提成标准!D:D)*(G3842&lt;提成标准!E:E)),提成标准!C:C)))</f>
        <v>快递小货</v>
      </c>
      <c r="D3842" s="9">
        <f t="shared" si="190"/>
        <v>1</v>
      </c>
      <c r="E3842" s="9">
        <f>_xlfn.XLOOKUP(C3842,提成标准!C:C,提成标准!H:H,"")</f>
        <v>2</v>
      </c>
      <c r="F3842" s="9">
        <f t="shared" si="191"/>
        <v>2</v>
      </c>
      <c r="G3842" s="9">
        <f>_xlfn.XLOOKUP(I3842,过机服务商重量差!A:A,过机服务商重量差!L:L)</f>
        <v>4</v>
      </c>
      <c r="H3842" s="9" t="str">
        <f ca="1">IFERROR(LOOKUP(1,0/((B3842=名单!B:B)*(VALUE(AY3842)&gt;=名单!E:E)*(VALUE(AY3842)&lt;=名单!G:G)*(AA3842="正常走货")),名单!H:H),"否")</f>
        <v>是</v>
      </c>
      <c r="I3842" s="64" t="s">
        <v>11518</v>
      </c>
      <c r="J3842" s="64" t="s">
        <v>11520</v>
      </c>
      <c r="L3842" s="65" t="s">
        <v>128</v>
      </c>
      <c r="N3842" s="64" t="s">
        <v>18</v>
      </c>
      <c r="O3842" s="66"/>
      <c r="P3842" s="66"/>
      <c r="T3842" s="66"/>
      <c r="U3842" s="65" t="s">
        <v>442</v>
      </c>
      <c r="V3842" s="65" t="s">
        <v>14413</v>
      </c>
      <c r="W3842" s="66"/>
      <c r="Y3842" s="66"/>
      <c r="Z3842" s="66"/>
      <c r="AA3842" s="65" t="s">
        <v>14382</v>
      </c>
      <c r="AQ3842" s="64">
        <v>70.35</v>
      </c>
      <c r="AY3842" s="67" t="s">
        <v>18240</v>
      </c>
    </row>
    <row r="3843" spans="1:51">
      <c r="A3843" s="9" t="str">
        <f t="shared" si="189"/>
        <v>2026-01</v>
      </c>
      <c r="B3843" s="9" t="str">
        <f>_xlfn.XLOOKUP(I3843,过机服务商重量差!A:A,过机服务商重量差!G:G)</f>
        <v>玉麒麟</v>
      </c>
      <c r="C3843" s="9" t="str">
        <f>IF(N3843="FBA","主营产品",IF(N3843="专线","专线",LOOKUP(1,0/((G3843&gt;=提成标准!D:D)*(G3843&lt;提成标准!E:E)),提成标准!C:C)))</f>
        <v>快递小货</v>
      </c>
      <c r="D3843" s="9">
        <f t="shared" si="190"/>
        <v>1</v>
      </c>
      <c r="E3843" s="9">
        <f>_xlfn.XLOOKUP(C3843,提成标准!C:C,提成标准!H:H,"")</f>
        <v>2</v>
      </c>
      <c r="F3843" s="9">
        <f t="shared" si="191"/>
        <v>2</v>
      </c>
      <c r="G3843" s="9">
        <f>_xlfn.XLOOKUP(I3843,过机服务商重量差!A:A,过机服务商重量差!L:L)</f>
        <v>16.5</v>
      </c>
      <c r="H3843" s="9" t="str">
        <f ca="1">IFERROR(LOOKUP(1,0/((B3843=名单!B:B)*(VALUE(AY3843)&gt;=名单!E:E)*(VALUE(AY3843)&lt;=名单!G:G)*(AA3843="正常走货")),名单!H:H),"否")</f>
        <v>否</v>
      </c>
      <c r="I3843" s="64" t="s">
        <v>11521</v>
      </c>
      <c r="J3843" s="64" t="s">
        <v>11523</v>
      </c>
      <c r="L3843" s="65" t="s">
        <v>17</v>
      </c>
      <c r="N3843" s="64" t="s">
        <v>18</v>
      </c>
      <c r="O3843" s="66"/>
      <c r="P3843" s="66"/>
      <c r="T3843" s="66"/>
      <c r="U3843" s="65" t="s">
        <v>7799</v>
      </c>
      <c r="V3843" s="65" t="s">
        <v>14385</v>
      </c>
      <c r="W3843" s="66"/>
      <c r="Y3843" s="66"/>
      <c r="Z3843" s="66"/>
      <c r="AA3843" s="65" t="s">
        <v>14382</v>
      </c>
      <c r="AQ3843" s="64">
        <v>206</v>
      </c>
      <c r="AY3843" s="67" t="s">
        <v>18241</v>
      </c>
    </row>
    <row r="3844" spans="1:51">
      <c r="A3844" s="9" t="str">
        <f t="shared" si="189"/>
        <v>2026-01</v>
      </c>
      <c r="B3844" s="9" t="str">
        <f>_xlfn.XLOOKUP(I3844,过机服务商重量差!A:A,过机服务商重量差!G:G)</f>
        <v>玉麒麟</v>
      </c>
      <c r="C3844" s="9" t="str">
        <f>IF(N3844="FBA","主营产品",IF(N3844="专线","专线",LOOKUP(1,0/((G3844&gt;=提成标准!D:D)*(G3844&lt;提成标准!E:E)),提成标准!C:C)))</f>
        <v>快递大货</v>
      </c>
      <c r="D3844" s="9">
        <f t="shared" si="190"/>
        <v>24</v>
      </c>
      <c r="E3844" s="9">
        <f>_xlfn.XLOOKUP(C3844,提成标准!C:C,提成标准!H:H,"")</f>
        <v>0.1</v>
      </c>
      <c r="F3844" s="9">
        <f t="shared" si="191"/>
        <v>2.4</v>
      </c>
      <c r="G3844" s="9">
        <f>_xlfn.XLOOKUP(I3844,过机服务商重量差!A:A,过机服务商重量差!L:L)</f>
        <v>24</v>
      </c>
      <c r="H3844" s="9" t="str">
        <f ca="1">IFERROR(LOOKUP(1,0/((B3844=名单!B:B)*(VALUE(AY3844)&gt;=名单!E:E)*(VALUE(AY3844)&lt;=名单!G:G)*(AA3844="正常走货")),名单!H:H),"否")</f>
        <v>否</v>
      </c>
      <c r="I3844" s="64" t="s">
        <v>11524</v>
      </c>
      <c r="J3844" s="64" t="s">
        <v>11526</v>
      </c>
      <c r="L3844" s="65" t="s">
        <v>17</v>
      </c>
      <c r="N3844" s="64" t="s">
        <v>18</v>
      </c>
      <c r="O3844" s="66"/>
      <c r="P3844" s="66"/>
      <c r="T3844" s="66"/>
      <c r="U3844" s="65" t="s">
        <v>239</v>
      </c>
      <c r="V3844" s="65" t="s">
        <v>14389</v>
      </c>
      <c r="W3844" s="66"/>
      <c r="Y3844" s="66"/>
      <c r="Z3844" s="66"/>
      <c r="AA3844" s="65" t="s">
        <v>14382</v>
      </c>
      <c r="AQ3844" s="64">
        <v>321.6</v>
      </c>
      <c r="AY3844" s="67" t="s">
        <v>18242</v>
      </c>
    </row>
    <row r="3845" spans="1:51">
      <c r="A3845" s="9" t="str">
        <f t="shared" si="189"/>
        <v>2026-01</v>
      </c>
      <c r="B3845" s="9" t="str">
        <f>_xlfn.XLOOKUP(I3845,过机服务商重量差!A:A,过机服务商重量差!G:G)</f>
        <v>无崖子</v>
      </c>
      <c r="C3845" s="9" t="str">
        <f>IF(N3845="FBA","主营产品",IF(N3845="专线","专线",LOOKUP(1,0/((G3845&gt;=提成标准!D:D)*(G3845&lt;提成标准!E:E)),提成标准!C:C)))</f>
        <v>快递小货</v>
      </c>
      <c r="D3845" s="9">
        <f t="shared" si="190"/>
        <v>1</v>
      </c>
      <c r="E3845" s="9">
        <f>_xlfn.XLOOKUP(C3845,提成标准!C:C,提成标准!H:H,"")</f>
        <v>2</v>
      </c>
      <c r="F3845" s="9">
        <f t="shared" si="191"/>
        <v>2</v>
      </c>
      <c r="G3845" s="9">
        <f>_xlfn.XLOOKUP(I3845,过机服务商重量差!A:A,过机服务商重量差!L:L)</f>
        <v>13</v>
      </c>
      <c r="H3845" s="9" t="str">
        <f ca="1">IFERROR(LOOKUP(1,0/((B3845=名单!B:B)*(VALUE(AY3845)&gt;=名单!E:E)*(VALUE(AY3845)&lt;=名单!G:G)*(AA3845="正常走货")),名单!H:H),"否")</f>
        <v>是</v>
      </c>
      <c r="I3845" s="64" t="s">
        <v>11527</v>
      </c>
      <c r="J3845" s="64" t="s">
        <v>11529</v>
      </c>
      <c r="L3845" s="65" t="s">
        <v>590</v>
      </c>
      <c r="N3845" s="64" t="s">
        <v>18</v>
      </c>
      <c r="O3845" s="66"/>
      <c r="P3845" s="66"/>
      <c r="T3845" s="66"/>
      <c r="U3845" s="65" t="s">
        <v>612</v>
      </c>
      <c r="V3845" s="65" t="s">
        <v>14410</v>
      </c>
      <c r="W3845" s="66"/>
      <c r="Y3845" s="66"/>
      <c r="Z3845" s="66"/>
      <c r="AA3845" s="65" t="s">
        <v>14382</v>
      </c>
      <c r="AQ3845" s="64">
        <v>-2.79999999999995</v>
      </c>
      <c r="AY3845" s="67" t="s">
        <v>18243</v>
      </c>
    </row>
    <row r="3846" spans="1:51">
      <c r="A3846" s="9" t="str">
        <f t="shared" si="189"/>
        <v>2026-01</v>
      </c>
      <c r="B3846" s="9" t="str">
        <f>_xlfn.XLOOKUP(I3846,过机服务商重量差!A:A,过机服务商重量差!G:G)</f>
        <v>无崖子</v>
      </c>
      <c r="C3846" s="9" t="str">
        <f>IF(N3846="FBA","主营产品",IF(N3846="专线","专线",LOOKUP(1,0/((G3846&gt;=提成标准!D:D)*(G3846&lt;提成标准!E:E)),提成标准!C:C)))</f>
        <v>快递小货</v>
      </c>
      <c r="D3846" s="9">
        <f t="shared" si="190"/>
        <v>1</v>
      </c>
      <c r="E3846" s="9">
        <f>_xlfn.XLOOKUP(C3846,提成标准!C:C,提成标准!H:H,"")</f>
        <v>2</v>
      </c>
      <c r="F3846" s="9">
        <f t="shared" si="191"/>
        <v>2</v>
      </c>
      <c r="G3846" s="9">
        <f>_xlfn.XLOOKUP(I3846,过机服务商重量差!A:A,过机服务商重量差!L:L)</f>
        <v>0.5</v>
      </c>
      <c r="H3846" s="9" t="str">
        <f ca="1">IFERROR(LOOKUP(1,0/((B3846=名单!B:B)*(VALUE(AY3846)&gt;=名单!E:E)*(VALUE(AY3846)&lt;=名单!G:G)*(AA3846="正常走货")),名单!H:H),"否")</f>
        <v>是</v>
      </c>
      <c r="I3846" s="64" t="s">
        <v>11530</v>
      </c>
      <c r="J3846" s="64" t="s">
        <v>11532</v>
      </c>
      <c r="L3846" s="65" t="s">
        <v>590</v>
      </c>
      <c r="N3846" s="64" t="s">
        <v>18</v>
      </c>
      <c r="O3846" s="66"/>
      <c r="P3846" s="66"/>
      <c r="T3846" s="66"/>
      <c r="U3846" s="65" t="s">
        <v>199</v>
      </c>
      <c r="V3846" s="65" t="s">
        <v>14442</v>
      </c>
      <c r="W3846" s="66"/>
      <c r="Y3846" s="66"/>
      <c r="Z3846" s="66"/>
      <c r="AA3846" s="65" t="s">
        <v>14382</v>
      </c>
      <c r="AQ3846" s="64">
        <v>99.7</v>
      </c>
      <c r="AY3846" s="67" t="s">
        <v>18244</v>
      </c>
    </row>
    <row r="3847" spans="1:51">
      <c r="A3847" s="9" t="str">
        <f t="shared" si="189"/>
        <v>2026-01</v>
      </c>
      <c r="B3847" s="9" t="str">
        <f>_xlfn.XLOOKUP(I3847,过机服务商重量差!A:A,过机服务商重量差!G:G)</f>
        <v>玉麒麟</v>
      </c>
      <c r="C3847" s="9" t="str">
        <f>IF(N3847="FBA","主营产品",IF(N3847="专线","专线",LOOKUP(1,0/((G3847&gt;=提成标准!D:D)*(G3847&lt;提成标准!E:E)),提成标准!C:C)))</f>
        <v>快递小货</v>
      </c>
      <c r="D3847" s="9">
        <f t="shared" si="190"/>
        <v>1</v>
      </c>
      <c r="E3847" s="9">
        <f>_xlfn.XLOOKUP(C3847,提成标准!C:C,提成标准!H:H,"")</f>
        <v>2</v>
      </c>
      <c r="F3847" s="9">
        <f t="shared" si="191"/>
        <v>2</v>
      </c>
      <c r="G3847" s="9">
        <f>_xlfn.XLOOKUP(I3847,过机服务商重量差!A:A,过机服务商重量差!L:L)</f>
        <v>0.5</v>
      </c>
      <c r="H3847" s="9" t="str">
        <f ca="1">IFERROR(LOOKUP(1,0/((B3847=名单!B:B)*(VALUE(AY3847)&gt;=名单!E:E)*(VALUE(AY3847)&lt;=名单!G:G)*(AA3847="正常走货")),名单!H:H),"否")</f>
        <v>否</v>
      </c>
      <c r="I3847" s="64" t="s">
        <v>11533</v>
      </c>
      <c r="J3847" s="64" t="s">
        <v>11535</v>
      </c>
      <c r="L3847" s="65" t="s">
        <v>17</v>
      </c>
      <c r="N3847" s="64" t="s">
        <v>18</v>
      </c>
      <c r="O3847" s="66"/>
      <c r="P3847" s="66"/>
      <c r="T3847" s="66"/>
      <c r="U3847" s="65" t="s">
        <v>820</v>
      </c>
      <c r="V3847" s="65" t="s">
        <v>14410</v>
      </c>
      <c r="W3847" s="66"/>
      <c r="Y3847" s="66"/>
      <c r="Z3847" s="66"/>
      <c r="AA3847" s="65" t="s">
        <v>14382</v>
      </c>
      <c r="AQ3847" s="64">
        <v>54.05</v>
      </c>
      <c r="AY3847" s="67" t="s">
        <v>18245</v>
      </c>
    </row>
    <row r="3848" spans="1:51">
      <c r="A3848" s="9" t="str">
        <f t="shared" si="189"/>
        <v>2026-01</v>
      </c>
      <c r="B3848" s="9" t="str">
        <f>_xlfn.XLOOKUP(I3848,过机服务商重量差!A:A,过机服务商重量差!G:G)</f>
        <v>玉麒麟</v>
      </c>
      <c r="C3848" s="9" t="str">
        <f>IF(N3848="FBA","主营产品",IF(N3848="专线","专线",LOOKUP(1,0/((G3848&gt;=提成标准!D:D)*(G3848&lt;提成标准!E:E)),提成标准!C:C)))</f>
        <v>快递小货</v>
      </c>
      <c r="D3848" s="9">
        <f t="shared" si="190"/>
        <v>1</v>
      </c>
      <c r="E3848" s="9">
        <f>_xlfn.XLOOKUP(C3848,提成标准!C:C,提成标准!H:H,"")</f>
        <v>2</v>
      </c>
      <c r="F3848" s="9">
        <f t="shared" si="191"/>
        <v>2</v>
      </c>
      <c r="G3848" s="9">
        <f>_xlfn.XLOOKUP(I3848,过机服务商重量差!A:A,过机服务商重量差!L:L)</f>
        <v>5.5</v>
      </c>
      <c r="H3848" s="9" t="str">
        <f ca="1">IFERROR(LOOKUP(1,0/((B3848=名单!B:B)*(VALUE(AY3848)&gt;=名单!E:E)*(VALUE(AY3848)&lt;=名单!G:G)*(AA3848="正常走货")),名单!H:H),"否")</f>
        <v>否</v>
      </c>
      <c r="I3848" s="64" t="s">
        <v>11539</v>
      </c>
      <c r="J3848" s="64" t="s">
        <v>11541</v>
      </c>
      <c r="L3848" s="65" t="s">
        <v>17</v>
      </c>
      <c r="N3848" s="64" t="s">
        <v>18</v>
      </c>
      <c r="O3848" s="66"/>
      <c r="P3848" s="66"/>
      <c r="T3848" s="66"/>
      <c r="U3848" s="65" t="s">
        <v>820</v>
      </c>
      <c r="V3848" s="65" t="s">
        <v>14410</v>
      </c>
      <c r="W3848" s="66"/>
      <c r="Y3848" s="66"/>
      <c r="Z3848" s="66"/>
      <c r="AA3848" s="65" t="s">
        <v>14382</v>
      </c>
      <c r="AQ3848" s="64">
        <v>102.17</v>
      </c>
      <c r="AY3848" s="67" t="s">
        <v>18246</v>
      </c>
    </row>
    <row r="3849" spans="1:51">
      <c r="A3849" s="9" t="str">
        <f t="shared" si="189"/>
        <v>2026-01</v>
      </c>
      <c r="B3849" s="18" t="str">
        <f>_xlfn.XLOOKUP(I3849,过机服务商重量差!A:A,过机服务商重量差!G:G)</f>
        <v>玉麒麟</v>
      </c>
      <c r="C3849" s="9" t="str">
        <f>IF(N3849="FBA","主营产品",IF(N3849="专线","专线",LOOKUP(1,0/((G3849&gt;=提成标准!D:D)*(G3849&lt;提成标准!E:E)),提成标准!C:C)))</f>
        <v>快递小货</v>
      </c>
      <c r="D3849" s="9">
        <f t="shared" si="190"/>
        <v>1</v>
      </c>
      <c r="E3849" s="9">
        <f>_xlfn.XLOOKUP(C3849,提成标准!C:C,提成标准!H:H,"")</f>
        <v>2</v>
      </c>
      <c r="F3849" s="9">
        <f t="shared" si="191"/>
        <v>2</v>
      </c>
      <c r="G3849" s="9">
        <f>_xlfn.XLOOKUP(I3849,过机服务商重量差!A:A,过机服务商重量差!L:L)</f>
        <v>20.5</v>
      </c>
      <c r="H3849" s="9" t="str">
        <f ca="1">IFERROR(LOOKUP(1,0/((B3849=名单!B:B)*(VALUE(AY3849)&gt;=名单!E:E)*(VALUE(AY3849)&lt;=名单!G:G)*(AA3849="正常走货")),名单!H:H),"否")</f>
        <v>否</v>
      </c>
      <c r="I3849" s="64" t="s">
        <v>11536</v>
      </c>
      <c r="J3849" s="64" t="s">
        <v>11538</v>
      </c>
      <c r="L3849" s="65" t="s">
        <v>17</v>
      </c>
      <c r="N3849" s="64" t="s">
        <v>18</v>
      </c>
      <c r="O3849" s="66"/>
      <c r="P3849" s="66"/>
      <c r="T3849" s="66"/>
      <c r="U3849" s="65" t="s">
        <v>2305</v>
      </c>
      <c r="V3849" s="65" t="s">
        <v>14413</v>
      </c>
      <c r="W3849" s="66"/>
      <c r="Y3849" s="66"/>
      <c r="Z3849" s="66"/>
      <c r="AA3849" s="65" t="s">
        <v>14382</v>
      </c>
      <c r="AQ3849" s="64">
        <v>142</v>
      </c>
      <c r="AY3849" s="67" t="s">
        <v>18246</v>
      </c>
    </row>
    <row r="3850" spans="1:51">
      <c r="A3850" s="9" t="str">
        <f t="shared" si="189"/>
        <v>2026-01</v>
      </c>
      <c r="B3850" s="9" t="str">
        <f>_xlfn.XLOOKUP(I3850,过机服务商重量差!A:A,过机服务商重量差!G:G)</f>
        <v>玉麒麟</v>
      </c>
      <c r="C3850" s="9" t="str">
        <f>IF(N3850="FBA","主营产品",IF(N3850="专线","专线",LOOKUP(1,0/((G3850&gt;=提成标准!D:D)*(G3850&lt;提成标准!E:E)),提成标准!C:C)))</f>
        <v>快递小货</v>
      </c>
      <c r="D3850" s="9">
        <f t="shared" si="190"/>
        <v>1</v>
      </c>
      <c r="E3850" s="9">
        <f>_xlfn.XLOOKUP(C3850,提成标准!C:C,提成标准!H:H,"")</f>
        <v>2</v>
      </c>
      <c r="F3850" s="9">
        <f t="shared" si="191"/>
        <v>2</v>
      </c>
      <c r="G3850" s="9">
        <f>_xlfn.XLOOKUP(I3850,过机服务商重量差!A:A,过机服务商重量差!L:L)</f>
        <v>0.5</v>
      </c>
      <c r="H3850" s="9" t="str">
        <f ca="1">IFERROR(LOOKUP(1,0/((B3850=名单!B:B)*(VALUE(AY3850)&gt;=名单!E:E)*(VALUE(AY3850)&lt;=名单!G:G)*(AA3850="正常走货")),名单!H:H),"否")</f>
        <v>否</v>
      </c>
      <c r="I3850" s="64" t="s">
        <v>11542</v>
      </c>
      <c r="J3850" s="64" t="s">
        <v>11544</v>
      </c>
      <c r="L3850" s="65" t="s">
        <v>17</v>
      </c>
      <c r="N3850" s="64" t="s">
        <v>18</v>
      </c>
      <c r="O3850" s="66"/>
      <c r="P3850" s="66"/>
      <c r="T3850" s="66"/>
      <c r="U3850" s="65" t="s">
        <v>292</v>
      </c>
      <c r="V3850" s="65" t="s">
        <v>14413</v>
      </c>
      <c r="W3850" s="66"/>
      <c r="Y3850" s="66"/>
      <c r="Z3850" s="66"/>
      <c r="AA3850" s="65" t="s">
        <v>14382</v>
      </c>
      <c r="AQ3850" s="64">
        <v>39.36</v>
      </c>
      <c r="AY3850" s="67" t="s">
        <v>18247</v>
      </c>
    </row>
    <row r="3851" spans="1:51">
      <c r="A3851" s="9" t="str">
        <f t="shared" si="189"/>
        <v>2026-01</v>
      </c>
      <c r="B3851" s="18" t="str">
        <f>_xlfn.XLOOKUP(I3851,过机服务商重量差!A:A,过机服务商重量差!G:G)</f>
        <v>小旋风</v>
      </c>
      <c r="C3851" s="9" t="str">
        <f>IF(N3851="FBA","主营产品",IF(N3851="专线","专线",LOOKUP(1,0/((G3851&gt;=提成标准!D:D)*(G3851&lt;提成标准!E:E)),提成标准!C:C)))</f>
        <v>快递大货</v>
      </c>
      <c r="D3851" s="9">
        <f t="shared" si="190"/>
        <v>93</v>
      </c>
      <c r="E3851" s="9">
        <f>_xlfn.XLOOKUP(C3851,提成标准!C:C,提成标准!H:H,"")</f>
        <v>0.1</v>
      </c>
      <c r="F3851" s="9">
        <f t="shared" si="191"/>
        <v>9.3</v>
      </c>
      <c r="G3851" s="9">
        <f>_xlfn.XLOOKUP(I3851,过机服务商重量差!A:A,过机服务商重量差!L:L)</f>
        <v>93</v>
      </c>
      <c r="H3851" s="9" t="str">
        <f ca="1">IFERROR(LOOKUP(1,0/((B3851=名单!B:B)*(VALUE(AY3851)&gt;=名单!E:E)*(VALUE(AY3851)&lt;=名单!G:G)*(AA3851="正常走货")),名单!H:H),"否")</f>
        <v>否</v>
      </c>
      <c r="I3851" s="64" t="s">
        <v>11545</v>
      </c>
      <c r="J3851" s="64" t="s">
        <v>11547</v>
      </c>
      <c r="L3851" s="65" t="s">
        <v>85</v>
      </c>
      <c r="N3851" s="65" t="s">
        <v>18</v>
      </c>
      <c r="O3851" s="66"/>
      <c r="P3851" s="66"/>
      <c r="T3851" s="66"/>
      <c r="U3851" s="65" t="s">
        <v>2149</v>
      </c>
      <c r="V3851" s="64" t="s">
        <v>14385</v>
      </c>
      <c r="W3851" s="66"/>
      <c r="Y3851" s="66"/>
      <c r="Z3851" s="66"/>
      <c r="AA3851" s="65" t="s">
        <v>14382</v>
      </c>
      <c r="AQ3851" s="64">
        <v>204.6</v>
      </c>
      <c r="AY3851" s="67" t="s">
        <v>18248</v>
      </c>
    </row>
    <row r="3852" spans="1:51">
      <c r="A3852" s="9" t="str">
        <f t="shared" si="189"/>
        <v>2026-01</v>
      </c>
      <c r="B3852" s="9" t="str">
        <f>_xlfn.XLOOKUP(I3852,过机服务商重量差!A:A,过机服务商重量差!G:G)</f>
        <v>帅时莹</v>
      </c>
      <c r="C3852" s="9" t="str">
        <f>IF(N3852="FBA","主营产品",IF(N3852="专线","专线",LOOKUP(1,0/((G3852&gt;=提成标准!D:D)*(G3852&lt;提成标准!E:E)),提成标准!C:C)))</f>
        <v>快递大货</v>
      </c>
      <c r="D3852" s="9">
        <f t="shared" si="190"/>
        <v>29</v>
      </c>
      <c r="E3852" s="9">
        <f>_xlfn.XLOOKUP(C3852,提成标准!C:C,提成标准!H:H,"")</f>
        <v>0.1</v>
      </c>
      <c r="F3852" s="9">
        <f t="shared" si="191"/>
        <v>2.9</v>
      </c>
      <c r="G3852" s="9">
        <f>_xlfn.XLOOKUP(I3852,过机服务商重量差!A:A,过机服务商重量差!L:L)</f>
        <v>29</v>
      </c>
      <c r="H3852" s="9" t="str">
        <f ca="1">IFERROR(LOOKUP(1,0/((B3852=名单!B:B)*(VALUE(AY3852)&gt;=名单!E:E)*(VALUE(AY3852)&lt;=名单!G:G)*(AA3852="正常走货")),名单!H:H),"否")</f>
        <v>否</v>
      </c>
      <c r="I3852" s="64" t="s">
        <v>11548</v>
      </c>
      <c r="J3852" s="64" t="s">
        <v>11550</v>
      </c>
      <c r="L3852" s="64" t="s">
        <v>140</v>
      </c>
      <c r="N3852" s="64" t="s">
        <v>18</v>
      </c>
      <c r="O3852" s="66"/>
      <c r="P3852" s="66"/>
      <c r="T3852" s="66"/>
      <c r="U3852" s="65" t="s">
        <v>442</v>
      </c>
      <c r="V3852" s="65" t="s">
        <v>14413</v>
      </c>
      <c r="W3852" s="66"/>
      <c r="Y3852" s="66"/>
      <c r="Z3852" s="66"/>
      <c r="AA3852" s="65" t="s">
        <v>14382</v>
      </c>
      <c r="AQ3852" s="64">
        <v>68.5999999999999</v>
      </c>
      <c r="AY3852" s="67" t="s">
        <v>18249</v>
      </c>
    </row>
    <row r="3853" spans="1:51">
      <c r="A3853" s="9" t="str">
        <f t="shared" si="189"/>
        <v>2026-01</v>
      </c>
      <c r="B3853" s="9" t="str">
        <f>_xlfn.XLOOKUP(I3853,过机服务商重量差!A:A,过机服务商重量差!G:G)</f>
        <v>玉麒麟</v>
      </c>
      <c r="C3853" s="9" t="str">
        <f>IF(N3853="FBA","主营产品",IF(N3853="专线","专线",LOOKUP(1,0/((G3853&gt;=提成标准!D:D)*(G3853&lt;提成标准!E:E)),提成标准!C:C)))</f>
        <v>快递大货</v>
      </c>
      <c r="D3853" s="9">
        <f t="shared" si="190"/>
        <v>44</v>
      </c>
      <c r="E3853" s="9">
        <f>_xlfn.XLOOKUP(C3853,提成标准!C:C,提成标准!H:H,"")</f>
        <v>0.1</v>
      </c>
      <c r="F3853" s="9">
        <f t="shared" si="191"/>
        <v>4.4</v>
      </c>
      <c r="G3853" s="9">
        <f>_xlfn.XLOOKUP(I3853,过机服务商重量差!A:A,过机服务商重量差!L:L)</f>
        <v>44</v>
      </c>
      <c r="H3853" s="9" t="str">
        <f ca="1">IFERROR(LOOKUP(1,0/((B3853=名单!B:B)*(VALUE(AY3853)&gt;=名单!E:E)*(VALUE(AY3853)&lt;=名单!G:G)*(AA3853="正常走货")),名单!H:H),"否")</f>
        <v>否</v>
      </c>
      <c r="I3853" s="64" t="s">
        <v>11551</v>
      </c>
      <c r="J3853" s="64" t="s">
        <v>11553</v>
      </c>
      <c r="L3853" s="65" t="s">
        <v>17</v>
      </c>
      <c r="N3853" s="65" t="s">
        <v>18</v>
      </c>
      <c r="O3853" s="66"/>
      <c r="P3853" s="66"/>
      <c r="T3853" s="66"/>
      <c r="U3853" s="65" t="s">
        <v>540</v>
      </c>
      <c r="V3853" s="65" t="s">
        <v>14413</v>
      </c>
      <c r="W3853" s="66"/>
      <c r="Y3853" s="66"/>
      <c r="Z3853" s="66"/>
      <c r="AA3853" s="65" t="s">
        <v>14382</v>
      </c>
      <c r="AQ3853" s="64">
        <v>669.33</v>
      </c>
      <c r="AY3853" s="67" t="s">
        <v>18250</v>
      </c>
    </row>
    <row r="3854" spans="1:51">
      <c r="A3854" s="9" t="str">
        <f t="shared" si="189"/>
        <v>2026-01</v>
      </c>
      <c r="B3854" s="9" t="str">
        <f>_xlfn.XLOOKUP(I3854,过机服务商重量差!A:A,过机服务商重量差!G:G)</f>
        <v>小旋风</v>
      </c>
      <c r="C3854" s="9" t="str">
        <f>IF(N3854="FBA","主营产品",IF(N3854="专线","专线",LOOKUP(1,0/((G3854&gt;=提成标准!D:D)*(G3854&lt;提成标准!E:E)),提成标准!C:C)))</f>
        <v>快递大货</v>
      </c>
      <c r="D3854" s="9">
        <f t="shared" si="190"/>
        <v>102</v>
      </c>
      <c r="E3854" s="9">
        <f>_xlfn.XLOOKUP(C3854,提成标准!C:C,提成标准!H:H,"")</f>
        <v>0.1</v>
      </c>
      <c r="F3854" s="9">
        <f t="shared" si="191"/>
        <v>10.2</v>
      </c>
      <c r="G3854" s="9">
        <f>_xlfn.XLOOKUP(I3854,过机服务商重量差!A:A,过机服务商重量差!L:L)</f>
        <v>102</v>
      </c>
      <c r="H3854" s="9" t="str">
        <f ca="1">IFERROR(LOOKUP(1,0/((B3854=名单!B:B)*(VALUE(AY3854)&gt;=名单!E:E)*(VALUE(AY3854)&lt;=名单!G:G)*(AA3854="正常走货")),名单!H:H),"否")</f>
        <v>否</v>
      </c>
      <c r="I3854" s="64" t="s">
        <v>11554</v>
      </c>
      <c r="J3854" s="64" t="s">
        <v>11556</v>
      </c>
      <c r="L3854" s="65" t="s">
        <v>78</v>
      </c>
      <c r="N3854" s="64" t="s">
        <v>18</v>
      </c>
      <c r="O3854" s="66"/>
      <c r="P3854" s="66"/>
      <c r="T3854" s="66"/>
      <c r="U3854" s="65" t="s">
        <v>86</v>
      </c>
      <c r="V3854" s="65" t="s">
        <v>14381</v>
      </c>
      <c r="W3854" s="66"/>
      <c r="Y3854" s="66"/>
      <c r="Z3854" s="66"/>
      <c r="AA3854" s="65" t="s">
        <v>14382</v>
      </c>
      <c r="AQ3854" s="64">
        <v>201.4</v>
      </c>
      <c r="AY3854" s="67" t="s">
        <v>18251</v>
      </c>
    </row>
    <row r="3855" spans="1:51">
      <c r="A3855" s="9" t="str">
        <f t="shared" si="189"/>
        <v>2026-01</v>
      </c>
      <c r="B3855" s="9" t="str">
        <f>_xlfn.XLOOKUP(I3855,过机服务商重量差!A:A,过机服务商重量差!G:G)</f>
        <v>小旋风</v>
      </c>
      <c r="C3855" s="9" t="str">
        <f>IF(N3855="FBA","主营产品",IF(N3855="专线","专线",LOOKUP(1,0/((G3855&gt;=提成标准!D:D)*(G3855&lt;提成标准!E:E)),提成标准!C:C)))</f>
        <v>快递大货</v>
      </c>
      <c r="D3855" s="9">
        <f t="shared" si="190"/>
        <v>38</v>
      </c>
      <c r="E3855" s="9">
        <f>_xlfn.XLOOKUP(C3855,提成标准!C:C,提成标准!H:H,"")</f>
        <v>0.1</v>
      </c>
      <c r="F3855" s="9">
        <f t="shared" si="191"/>
        <v>3.8</v>
      </c>
      <c r="G3855" s="9">
        <f>_xlfn.XLOOKUP(I3855,过机服务商重量差!A:A,过机服务商重量差!L:L)</f>
        <v>38</v>
      </c>
      <c r="H3855" s="9" t="str">
        <f ca="1">IFERROR(LOOKUP(1,0/((B3855=名单!B:B)*(VALUE(AY3855)&gt;=名单!E:E)*(VALUE(AY3855)&lt;=名单!G:G)*(AA3855="正常走货")),名单!H:H),"否")</f>
        <v>否</v>
      </c>
      <c r="I3855" s="64" t="s">
        <v>11557</v>
      </c>
      <c r="J3855" s="64" t="s">
        <v>11559</v>
      </c>
      <c r="L3855" s="64" t="s">
        <v>78</v>
      </c>
      <c r="N3855" s="64" t="s">
        <v>18</v>
      </c>
      <c r="O3855" s="66"/>
      <c r="P3855" s="66"/>
      <c r="T3855" s="66"/>
      <c r="U3855" s="65" t="s">
        <v>421</v>
      </c>
      <c r="V3855" s="65" t="s">
        <v>14385</v>
      </c>
      <c r="W3855" s="66"/>
      <c r="Y3855" s="66"/>
      <c r="Z3855" s="66"/>
      <c r="AA3855" s="65" t="s">
        <v>14382</v>
      </c>
      <c r="AQ3855" s="64">
        <v>82.6</v>
      </c>
      <c r="AY3855" s="67" t="s">
        <v>18252</v>
      </c>
    </row>
    <row r="3856" spans="1:51">
      <c r="A3856" s="9" t="str">
        <f t="shared" si="189"/>
        <v>2026-01</v>
      </c>
      <c r="B3856" s="18" t="str">
        <f>_xlfn.XLOOKUP(I3856,过机服务商重量差!A:A,过机服务商重量差!G:G)</f>
        <v>玉麒麟</v>
      </c>
      <c r="C3856" s="9" t="str">
        <f>IF(N3856="FBA","主营产品",IF(N3856="专线","专线",LOOKUP(1,0/((G3856&gt;=提成标准!D:D)*(G3856&lt;提成标准!E:E)),提成标准!C:C)))</f>
        <v>快递大货</v>
      </c>
      <c r="D3856" s="9">
        <f t="shared" si="190"/>
        <v>37</v>
      </c>
      <c r="E3856" s="9">
        <f>_xlfn.XLOOKUP(C3856,提成标准!C:C,提成标准!H:H,"")</f>
        <v>0.1</v>
      </c>
      <c r="F3856" s="9">
        <f t="shared" si="191"/>
        <v>3.7</v>
      </c>
      <c r="G3856" s="9">
        <f>_xlfn.XLOOKUP(I3856,过机服务商重量差!A:A,过机服务商重量差!L:L)</f>
        <v>37</v>
      </c>
      <c r="H3856" s="9" t="str">
        <f ca="1">IFERROR(LOOKUP(1,0/((B3856=名单!B:B)*(VALUE(AY3856)&gt;=名单!E:E)*(VALUE(AY3856)&lt;=名单!G:G)*(AA3856="正常走货")),名单!H:H),"否")</f>
        <v>否</v>
      </c>
      <c r="I3856" s="64" t="s">
        <v>11560</v>
      </c>
      <c r="J3856" s="64" t="s">
        <v>11562</v>
      </c>
      <c r="L3856" s="65" t="s">
        <v>17</v>
      </c>
      <c r="N3856" s="64" t="s">
        <v>18</v>
      </c>
      <c r="O3856" s="66"/>
      <c r="P3856" s="66"/>
      <c r="T3856" s="66"/>
      <c r="U3856" s="65" t="s">
        <v>152</v>
      </c>
      <c r="V3856" s="65" t="s">
        <v>14385</v>
      </c>
      <c r="W3856" s="66"/>
      <c r="Y3856" s="66"/>
      <c r="Z3856" s="66"/>
      <c r="AA3856" s="65" t="s">
        <v>14382</v>
      </c>
      <c r="AQ3856" s="64">
        <v>79.5999999999999</v>
      </c>
      <c r="AY3856" s="67" t="s">
        <v>18253</v>
      </c>
    </row>
    <row r="3857" spans="1:51">
      <c r="A3857" s="9" t="str">
        <f t="shared" si="189"/>
        <v>2026-01</v>
      </c>
      <c r="B3857" s="9" t="str">
        <f>_xlfn.XLOOKUP(I3857,过机服务商重量差!A:A,过机服务商重量差!G:G)</f>
        <v>007</v>
      </c>
      <c r="C3857" s="9" t="str">
        <f>IF(N3857="FBA","主营产品",IF(N3857="专线","专线",LOOKUP(1,0/((G3857&gt;=提成标准!D:D)*(G3857&lt;提成标准!E:E)),提成标准!C:C)))</f>
        <v>快递大货</v>
      </c>
      <c r="D3857" s="9">
        <f t="shared" si="190"/>
        <v>405</v>
      </c>
      <c r="E3857" s="9">
        <f>_xlfn.XLOOKUP(C3857,提成标准!C:C,提成标准!H:H,"")</f>
        <v>0.1</v>
      </c>
      <c r="F3857" s="9">
        <f t="shared" si="191"/>
        <v>40.5</v>
      </c>
      <c r="G3857" s="9">
        <f>_xlfn.XLOOKUP(I3857,过机服务商重量差!A:A,过机服务商重量差!L:L)</f>
        <v>405</v>
      </c>
      <c r="H3857" s="9" t="str">
        <f ca="1">IFERROR(LOOKUP(1,0/((B3857=名单!B:B)*(VALUE(AY3857)&gt;=名单!E:E)*(VALUE(AY3857)&lt;=名单!G:G)*(AA3857="正常走货")),名单!H:H),"否")</f>
        <v>否</v>
      </c>
      <c r="I3857" s="64" t="s">
        <v>11563</v>
      </c>
      <c r="J3857" s="64" t="s">
        <v>11565</v>
      </c>
      <c r="L3857" s="65" t="s">
        <v>266</v>
      </c>
      <c r="N3857" s="64" t="s">
        <v>18</v>
      </c>
      <c r="O3857" s="66"/>
      <c r="P3857" s="66"/>
      <c r="T3857" s="66"/>
      <c r="U3857" s="65" t="s">
        <v>664</v>
      </c>
      <c r="V3857" s="65" t="s">
        <v>14410</v>
      </c>
      <c r="W3857" s="66"/>
      <c r="Y3857" s="66"/>
      <c r="Z3857" s="66"/>
      <c r="AA3857" s="65" t="s">
        <v>14382</v>
      </c>
      <c r="AQ3857" s="64">
        <v>121.5</v>
      </c>
      <c r="AY3857" s="67" t="s">
        <v>18254</v>
      </c>
    </row>
    <row r="3858" spans="1:51">
      <c r="A3858" s="9" t="str">
        <f t="shared" si="189"/>
        <v>2026-01</v>
      </c>
      <c r="B3858" s="9" t="str">
        <f>_xlfn.XLOOKUP(I3858,过机服务商重量差!A:A,过机服务商重量差!G:G)</f>
        <v>小旋风</v>
      </c>
      <c r="C3858" s="9" t="str">
        <f>IF(N3858="FBA","主营产品",IF(N3858="专线","专线",LOOKUP(1,0/((G3858&gt;=提成标准!D:D)*(G3858&lt;提成标准!E:E)),提成标准!C:C)))</f>
        <v>快递大货</v>
      </c>
      <c r="D3858" s="9">
        <f t="shared" si="190"/>
        <v>64</v>
      </c>
      <c r="E3858" s="9">
        <f>_xlfn.XLOOKUP(C3858,提成标准!C:C,提成标准!H:H,"")</f>
        <v>0.1</v>
      </c>
      <c r="F3858" s="9">
        <f t="shared" si="191"/>
        <v>6.4</v>
      </c>
      <c r="G3858" s="9">
        <f>_xlfn.XLOOKUP(I3858,过机服务商重量差!A:A,过机服务商重量差!L:L)</f>
        <v>64</v>
      </c>
      <c r="H3858" s="9" t="str">
        <f ca="1">IFERROR(LOOKUP(1,0/((B3858=名单!B:B)*(VALUE(AY3858)&gt;=名单!E:E)*(VALUE(AY3858)&lt;=名单!G:G)*(AA3858="正常走货")),名单!H:H),"否")</f>
        <v>否</v>
      </c>
      <c r="I3858" s="64" t="s">
        <v>11566</v>
      </c>
      <c r="J3858" s="64" t="s">
        <v>11568</v>
      </c>
      <c r="L3858" s="65" t="s">
        <v>453</v>
      </c>
      <c r="N3858" s="64" t="s">
        <v>18</v>
      </c>
      <c r="O3858" s="66"/>
      <c r="P3858" s="66"/>
      <c r="T3858" s="66"/>
      <c r="U3858" s="65" t="s">
        <v>227</v>
      </c>
      <c r="V3858" s="64" t="s">
        <v>14413</v>
      </c>
      <c r="W3858" s="66"/>
      <c r="Y3858" s="66"/>
      <c r="Z3858" s="66"/>
      <c r="AA3858" s="65" t="s">
        <v>14382</v>
      </c>
      <c r="AQ3858" s="64">
        <v>12.8</v>
      </c>
      <c r="AY3858" s="67" t="s">
        <v>18255</v>
      </c>
    </row>
    <row r="3859" spans="1:51">
      <c r="A3859" s="9" t="str">
        <f t="shared" si="189"/>
        <v>2026-01</v>
      </c>
      <c r="B3859" s="18" t="str">
        <f>_xlfn.XLOOKUP(I3859,过机服务商重量差!A:A,过机服务商重量差!G:G)</f>
        <v>无崖子</v>
      </c>
      <c r="C3859" s="9" t="str">
        <f>IF(N3859="FBA","主营产品",IF(N3859="专线","专线",LOOKUP(1,0/((G3859&gt;=提成标准!D:D)*(G3859&lt;提成标准!E:E)),提成标准!C:C)))</f>
        <v>快递小货</v>
      </c>
      <c r="D3859" s="9">
        <f t="shared" si="190"/>
        <v>1</v>
      </c>
      <c r="E3859" s="9">
        <f>_xlfn.XLOOKUP(C3859,提成标准!C:C,提成标准!H:H,"")</f>
        <v>2</v>
      </c>
      <c r="F3859" s="9">
        <f t="shared" si="191"/>
        <v>2</v>
      </c>
      <c r="G3859" s="9">
        <f>_xlfn.XLOOKUP(I3859,过机服务商重量差!A:A,过机服务商重量差!L:L)</f>
        <v>8.5</v>
      </c>
      <c r="H3859" s="9" t="str">
        <f ca="1">IFERROR(LOOKUP(1,0/((B3859=名单!B:B)*(VALUE(AY3859)&gt;=名单!E:E)*(VALUE(AY3859)&lt;=名单!G:G)*(AA3859="正常走货")),名单!H:H),"否")</f>
        <v>是</v>
      </c>
      <c r="I3859" s="64" t="s">
        <v>11569</v>
      </c>
      <c r="J3859" s="64" t="s">
        <v>11571</v>
      </c>
      <c r="L3859" s="65" t="s">
        <v>128</v>
      </c>
      <c r="N3859" s="64" t="s">
        <v>18</v>
      </c>
      <c r="O3859" s="66"/>
      <c r="P3859" s="66"/>
      <c r="T3859" s="66"/>
      <c r="U3859" s="65" t="s">
        <v>558</v>
      </c>
      <c r="V3859" s="65" t="s">
        <v>14413</v>
      </c>
      <c r="W3859" s="66"/>
      <c r="Y3859" s="66"/>
      <c r="Z3859" s="66"/>
      <c r="AA3859" s="65" t="s">
        <v>14382</v>
      </c>
      <c r="AQ3859" s="64">
        <v>307.43</v>
      </c>
      <c r="AY3859" s="67" t="s">
        <v>18256</v>
      </c>
    </row>
    <row r="3860" spans="1:51">
      <c r="A3860" s="9" t="str">
        <f t="shared" si="189"/>
        <v>2026-01</v>
      </c>
      <c r="B3860" s="18" t="str">
        <f>_xlfn.XLOOKUP(I3860,过机服务商重量差!A:A,过机服务商重量差!G:G)</f>
        <v>玉麒麟</v>
      </c>
      <c r="C3860" s="9" t="str">
        <f>IF(N3860="FBA","主营产品",IF(N3860="专线","专线",LOOKUP(1,0/((G3860&gt;=提成标准!D:D)*(G3860&lt;提成标准!E:E)),提成标准!C:C)))</f>
        <v>快递小货</v>
      </c>
      <c r="D3860" s="9">
        <f t="shared" si="190"/>
        <v>1</v>
      </c>
      <c r="E3860" s="9">
        <f>_xlfn.XLOOKUP(C3860,提成标准!C:C,提成标准!H:H,"")</f>
        <v>2</v>
      </c>
      <c r="F3860" s="9">
        <f t="shared" si="191"/>
        <v>2</v>
      </c>
      <c r="G3860" s="9">
        <f>_xlfn.XLOOKUP(I3860,过机服务商重量差!A:A,过机服务商重量差!L:L)</f>
        <v>1</v>
      </c>
      <c r="H3860" s="9" t="str">
        <f ca="1">IFERROR(LOOKUP(1,0/((B3860=名单!B:B)*(VALUE(AY3860)&gt;=名单!E:E)*(VALUE(AY3860)&lt;=名单!G:G)*(AA3860="正常走货")),名单!H:H),"否")</f>
        <v>否</v>
      </c>
      <c r="I3860" s="64" t="s">
        <v>11572</v>
      </c>
      <c r="J3860" s="64" t="s">
        <v>11574</v>
      </c>
      <c r="L3860" s="65" t="s">
        <v>17</v>
      </c>
      <c r="N3860" s="64" t="s">
        <v>18</v>
      </c>
      <c r="O3860" s="66"/>
      <c r="P3860" s="66"/>
      <c r="T3860" s="66"/>
      <c r="U3860" s="65" t="s">
        <v>223</v>
      </c>
      <c r="V3860" s="65" t="s">
        <v>14413</v>
      </c>
      <c r="W3860" s="66"/>
      <c r="Y3860" s="66"/>
      <c r="Z3860" s="66"/>
      <c r="AA3860" s="65" t="s">
        <v>14382</v>
      </c>
      <c r="AQ3860" s="64">
        <v>23.9</v>
      </c>
      <c r="AY3860" s="67" t="s">
        <v>18257</v>
      </c>
    </row>
    <row r="3861" spans="1:51">
      <c r="A3861" s="9" t="str">
        <f t="shared" si="189"/>
        <v>2026-01</v>
      </c>
      <c r="B3861" s="18" t="str">
        <f>_xlfn.XLOOKUP(I3861,过机服务商重量差!A:A,过机服务商重量差!G:G)</f>
        <v>玉麒麟</v>
      </c>
      <c r="C3861" s="9" t="str">
        <f>IF(N3861="FBA","主营产品",IF(N3861="专线","专线",LOOKUP(1,0/((G3861&gt;=提成标准!D:D)*(G3861&lt;提成标准!E:E)),提成标准!C:C)))</f>
        <v>快递小货</v>
      </c>
      <c r="D3861" s="9">
        <f t="shared" si="190"/>
        <v>1</v>
      </c>
      <c r="E3861" s="9">
        <f>_xlfn.XLOOKUP(C3861,提成标准!C:C,提成标准!H:H,"")</f>
        <v>2</v>
      </c>
      <c r="F3861" s="9">
        <f t="shared" si="191"/>
        <v>2</v>
      </c>
      <c r="G3861" s="9">
        <f>_xlfn.XLOOKUP(I3861,过机服务商重量差!A:A,过机服务商重量差!L:L)</f>
        <v>9.5</v>
      </c>
      <c r="H3861" s="9" t="str">
        <f ca="1">IFERROR(LOOKUP(1,0/((B3861=名单!B:B)*(VALUE(AY3861)&gt;=名单!E:E)*(VALUE(AY3861)&lt;=名单!G:G)*(AA3861="正常走货")),名单!H:H),"否")</f>
        <v>否</v>
      </c>
      <c r="I3861" s="64" t="s">
        <v>11575</v>
      </c>
      <c r="J3861" s="64" t="s">
        <v>11577</v>
      </c>
      <c r="L3861" s="65" t="s">
        <v>17</v>
      </c>
      <c r="N3861" s="65" t="s">
        <v>18</v>
      </c>
      <c r="O3861" s="66"/>
      <c r="P3861" s="66"/>
      <c r="T3861" s="66"/>
      <c r="U3861" s="65" t="s">
        <v>7799</v>
      </c>
      <c r="V3861" s="65" t="s">
        <v>14385</v>
      </c>
      <c r="W3861" s="66"/>
      <c r="Y3861" s="66"/>
      <c r="Z3861" s="66"/>
      <c r="AA3861" s="65" t="s">
        <v>14382</v>
      </c>
      <c r="AQ3861" s="64">
        <v>227.1</v>
      </c>
      <c r="AY3861" s="67" t="s">
        <v>18258</v>
      </c>
    </row>
    <row r="3862" spans="1:51">
      <c r="A3862" s="9" t="str">
        <f t="shared" si="189"/>
        <v>2026-01</v>
      </c>
      <c r="B3862" s="18" t="str">
        <f>_xlfn.XLOOKUP(I3862,过机服务商重量差!A:A,过机服务商重量差!G:G)</f>
        <v>玉麒麟</v>
      </c>
      <c r="C3862" s="9" t="str">
        <f>IF(N3862="FBA","主营产品",IF(N3862="专线","专线",LOOKUP(1,0/((G3862&gt;=提成标准!D:D)*(G3862&lt;提成标准!E:E)),提成标准!C:C)))</f>
        <v>快递小货</v>
      </c>
      <c r="D3862" s="9">
        <f t="shared" si="190"/>
        <v>1</v>
      </c>
      <c r="E3862" s="9">
        <f>_xlfn.XLOOKUP(C3862,提成标准!C:C,提成标准!H:H,"")</f>
        <v>2</v>
      </c>
      <c r="F3862" s="9">
        <f t="shared" si="191"/>
        <v>2</v>
      </c>
      <c r="G3862" s="9">
        <f>_xlfn.XLOOKUP(I3862,过机服务商重量差!A:A,过机服务商重量差!L:L)</f>
        <v>14</v>
      </c>
      <c r="H3862" s="9" t="str">
        <f ca="1">IFERROR(LOOKUP(1,0/((B3862=名单!B:B)*(VALUE(AY3862)&gt;=名单!E:E)*(VALUE(AY3862)&lt;=名单!G:G)*(AA3862="正常走货")),名单!H:H),"否")</f>
        <v>否</v>
      </c>
      <c r="I3862" s="64" t="s">
        <v>11578</v>
      </c>
      <c r="J3862" s="64" t="s">
        <v>11580</v>
      </c>
      <c r="L3862" s="65" t="s">
        <v>17</v>
      </c>
      <c r="N3862" s="64" t="s">
        <v>18</v>
      </c>
      <c r="O3862" s="66"/>
      <c r="P3862" s="66"/>
      <c r="T3862" s="66"/>
      <c r="U3862" s="65" t="s">
        <v>7799</v>
      </c>
      <c r="V3862" s="65" t="s">
        <v>14385</v>
      </c>
      <c r="W3862" s="66"/>
      <c r="Y3862" s="66"/>
      <c r="Z3862" s="66"/>
      <c r="AA3862" s="65" t="s">
        <v>14382</v>
      </c>
      <c r="AQ3862" s="64">
        <v>297</v>
      </c>
      <c r="AY3862" s="67" t="s">
        <v>18259</v>
      </c>
    </row>
    <row r="3863" spans="1:51">
      <c r="A3863" s="9" t="str">
        <f t="shared" si="189"/>
        <v>2026-01</v>
      </c>
      <c r="B3863" s="18" t="str">
        <f>_xlfn.XLOOKUP(I3863,过机服务商重量差!A:A,过机服务商重量差!G:G)</f>
        <v>玉麒麟</v>
      </c>
      <c r="C3863" s="9" t="str">
        <f>IF(N3863="FBA","主营产品",IF(N3863="专线","专线",LOOKUP(1,0/((G3863&gt;=提成标准!D:D)*(G3863&lt;提成标准!E:E)),提成标准!C:C)))</f>
        <v>快递大货</v>
      </c>
      <c r="D3863" s="9">
        <f t="shared" si="190"/>
        <v>25</v>
      </c>
      <c r="E3863" s="9">
        <f>_xlfn.XLOOKUP(C3863,提成标准!C:C,提成标准!H:H,"")</f>
        <v>0.1</v>
      </c>
      <c r="F3863" s="9">
        <f t="shared" si="191"/>
        <v>2.5</v>
      </c>
      <c r="G3863" s="9">
        <f>_xlfn.XLOOKUP(I3863,过机服务商重量差!A:A,过机服务商重量差!L:L)</f>
        <v>25</v>
      </c>
      <c r="H3863" s="9" t="str">
        <f ca="1">IFERROR(LOOKUP(1,0/((B3863=名单!B:B)*(VALUE(AY3863)&gt;=名单!E:E)*(VALUE(AY3863)&lt;=名单!G:G)*(AA3863="正常走货")),名单!H:H),"否")</f>
        <v>否</v>
      </c>
      <c r="I3863" s="64" t="s">
        <v>11581</v>
      </c>
      <c r="J3863" s="64" t="s">
        <v>11583</v>
      </c>
      <c r="L3863" s="65" t="s">
        <v>24</v>
      </c>
      <c r="N3863" s="64" t="s">
        <v>18</v>
      </c>
      <c r="O3863" s="66"/>
      <c r="P3863" s="66"/>
      <c r="T3863" s="66"/>
      <c r="U3863" s="65" t="s">
        <v>246</v>
      </c>
      <c r="V3863" s="65" t="s">
        <v>14389</v>
      </c>
      <c r="W3863" s="66"/>
      <c r="Y3863" s="66"/>
      <c r="Z3863" s="66"/>
      <c r="AA3863" s="65" t="s">
        <v>14382</v>
      </c>
      <c r="AQ3863" s="64">
        <v>351.1</v>
      </c>
      <c r="AY3863" s="67" t="s">
        <v>18260</v>
      </c>
    </row>
    <row r="3864" spans="1:51">
      <c r="A3864" s="9" t="str">
        <f t="shared" si="189"/>
        <v>2026-01</v>
      </c>
      <c r="B3864" s="18" t="str">
        <f>_xlfn.XLOOKUP(I3864,过机服务商重量差!A:A,过机服务商重量差!G:G)</f>
        <v>玉麒麟</v>
      </c>
      <c r="C3864" s="9" t="str">
        <f>IF(N3864="FBA","主营产品",IF(N3864="专线","专线",LOOKUP(1,0/((G3864&gt;=提成标准!D:D)*(G3864&lt;提成标准!E:E)),提成标准!C:C)))</f>
        <v>快递大货</v>
      </c>
      <c r="D3864" s="9">
        <f t="shared" si="190"/>
        <v>25</v>
      </c>
      <c r="E3864" s="9">
        <f>_xlfn.XLOOKUP(C3864,提成标准!C:C,提成标准!H:H,"")</f>
        <v>0.1</v>
      </c>
      <c r="F3864" s="9">
        <f t="shared" si="191"/>
        <v>2.5</v>
      </c>
      <c r="G3864" s="9">
        <f>_xlfn.XLOOKUP(I3864,过机服务商重量差!A:A,过机服务商重量差!L:L)</f>
        <v>25</v>
      </c>
      <c r="H3864" s="9" t="str">
        <f ca="1">IFERROR(LOOKUP(1,0/((B3864=名单!B:B)*(VALUE(AY3864)&gt;=名单!E:E)*(VALUE(AY3864)&lt;=名单!G:G)*(AA3864="正常走货")),名单!H:H),"否")</f>
        <v>否</v>
      </c>
      <c r="I3864" s="64" t="s">
        <v>11584</v>
      </c>
      <c r="J3864" s="64" t="s">
        <v>11586</v>
      </c>
      <c r="L3864" s="64" t="s">
        <v>24</v>
      </c>
      <c r="N3864" s="64" t="s">
        <v>18</v>
      </c>
      <c r="O3864" s="66"/>
      <c r="P3864" s="66"/>
      <c r="T3864" s="66"/>
      <c r="U3864" s="65" t="s">
        <v>246</v>
      </c>
      <c r="V3864" s="64" t="s">
        <v>14389</v>
      </c>
      <c r="W3864" s="66"/>
      <c r="Y3864" s="66"/>
      <c r="Z3864" s="66"/>
      <c r="AA3864" s="65" t="s">
        <v>14382</v>
      </c>
      <c r="AQ3864" s="64">
        <v>351.1</v>
      </c>
      <c r="AY3864" s="67" t="s">
        <v>18261</v>
      </c>
    </row>
    <row r="3865" spans="1:51">
      <c r="A3865" s="9" t="str">
        <f t="shared" si="189"/>
        <v>2026-01</v>
      </c>
      <c r="B3865" s="9" t="str">
        <f>_xlfn.XLOOKUP(I3865,过机服务商重量差!A:A,过机服务商重量差!G:G)</f>
        <v>玉麒麟</v>
      </c>
      <c r="C3865" s="9" t="str">
        <f>IF(N3865="FBA","主营产品",IF(N3865="专线","专线",LOOKUP(1,0/((G3865&gt;=提成标准!D:D)*(G3865&lt;提成标准!E:E)),提成标准!C:C)))</f>
        <v>快递小货</v>
      </c>
      <c r="D3865" s="9">
        <f t="shared" si="190"/>
        <v>1</v>
      </c>
      <c r="E3865" s="9">
        <f>_xlfn.XLOOKUP(C3865,提成标准!C:C,提成标准!H:H,"")</f>
        <v>2</v>
      </c>
      <c r="F3865" s="9">
        <f t="shared" si="191"/>
        <v>2</v>
      </c>
      <c r="G3865" s="9">
        <f>_xlfn.XLOOKUP(I3865,过机服务商重量差!A:A,过机服务商重量差!L:L)</f>
        <v>2</v>
      </c>
      <c r="H3865" s="9" t="str">
        <f ca="1">IFERROR(LOOKUP(1,0/((B3865=名单!B:B)*(VALUE(AY3865)&gt;=名单!E:E)*(VALUE(AY3865)&lt;=名单!G:G)*(AA3865="正常走货")),名单!H:H),"否")</f>
        <v>否</v>
      </c>
      <c r="I3865" s="64" t="s">
        <v>11587</v>
      </c>
      <c r="J3865" s="64" t="s">
        <v>11589</v>
      </c>
      <c r="L3865" s="65" t="s">
        <v>24</v>
      </c>
      <c r="N3865" s="65" t="s">
        <v>18</v>
      </c>
      <c r="O3865" s="66"/>
      <c r="P3865" s="66"/>
      <c r="T3865" s="66"/>
      <c r="U3865" s="65" t="s">
        <v>306</v>
      </c>
      <c r="V3865" s="65" t="s">
        <v>14413</v>
      </c>
      <c r="W3865" s="66"/>
      <c r="Y3865" s="66"/>
      <c r="Z3865" s="66"/>
      <c r="AA3865" s="65" t="s">
        <v>14382</v>
      </c>
      <c r="AQ3865" s="64">
        <v>45.8</v>
      </c>
      <c r="AY3865" s="67" t="s">
        <v>18262</v>
      </c>
    </row>
    <row r="3866" spans="1:51">
      <c r="A3866" s="9" t="str">
        <f t="shared" si="189"/>
        <v>2026-01</v>
      </c>
      <c r="B3866" s="18" t="str">
        <f>_xlfn.XLOOKUP(I3866,过机服务商重量差!A:A,过机服务商重量差!G:G)</f>
        <v>玉麒麟</v>
      </c>
      <c r="C3866" s="9" t="str">
        <f>IF(N3866="FBA","主营产品",IF(N3866="专线","专线",LOOKUP(1,0/((G3866&gt;=提成标准!D:D)*(G3866&lt;提成标准!E:E)),提成标准!C:C)))</f>
        <v>快递大货</v>
      </c>
      <c r="D3866" s="9">
        <f t="shared" si="190"/>
        <v>25</v>
      </c>
      <c r="E3866" s="9">
        <f>_xlfn.XLOOKUP(C3866,提成标准!C:C,提成标准!H:H,"")</f>
        <v>0.1</v>
      </c>
      <c r="F3866" s="9">
        <f t="shared" si="191"/>
        <v>2.5</v>
      </c>
      <c r="G3866" s="9">
        <f>_xlfn.XLOOKUP(I3866,过机服务商重量差!A:A,过机服务商重量差!L:L)</f>
        <v>25</v>
      </c>
      <c r="H3866" s="9" t="str">
        <f ca="1">IFERROR(LOOKUP(1,0/((B3866=名单!B:B)*(VALUE(AY3866)&gt;=名单!E:E)*(VALUE(AY3866)&lt;=名单!G:G)*(AA3866="正常走货")),名单!H:H),"否")</f>
        <v>否</v>
      </c>
      <c r="I3866" s="64" t="s">
        <v>11590</v>
      </c>
      <c r="J3866" s="64" t="s">
        <v>11592</v>
      </c>
      <c r="L3866" s="64" t="s">
        <v>24</v>
      </c>
      <c r="N3866" s="64" t="s">
        <v>18</v>
      </c>
      <c r="O3866" s="66"/>
      <c r="P3866" s="66"/>
      <c r="T3866" s="66"/>
      <c r="U3866" s="65" t="s">
        <v>246</v>
      </c>
      <c r="V3866" s="65" t="s">
        <v>14389</v>
      </c>
      <c r="W3866" s="66"/>
      <c r="Y3866" s="66"/>
      <c r="Z3866" s="66"/>
      <c r="AA3866" s="65" t="s">
        <v>14382</v>
      </c>
      <c r="AQ3866" s="64">
        <v>351.1</v>
      </c>
      <c r="AY3866" s="67" t="s">
        <v>18263</v>
      </c>
    </row>
    <row r="3867" spans="1:51">
      <c r="A3867" s="9" t="str">
        <f t="shared" si="189"/>
        <v>2026-01</v>
      </c>
      <c r="B3867" s="18" t="str">
        <f>_xlfn.XLOOKUP(I3867,过机服务商重量差!A:A,过机服务商重量差!G:G)</f>
        <v>玉麒麟</v>
      </c>
      <c r="C3867" s="9" t="str">
        <f>IF(N3867="FBA","主营产品",IF(N3867="专线","专线",LOOKUP(1,0/((G3867&gt;=提成标准!D:D)*(G3867&lt;提成标准!E:E)),提成标准!C:C)))</f>
        <v>快递大货</v>
      </c>
      <c r="D3867" s="9">
        <f t="shared" si="190"/>
        <v>25</v>
      </c>
      <c r="E3867" s="9">
        <f>_xlfn.XLOOKUP(C3867,提成标准!C:C,提成标准!H:H,"")</f>
        <v>0.1</v>
      </c>
      <c r="F3867" s="9">
        <f t="shared" si="191"/>
        <v>2.5</v>
      </c>
      <c r="G3867" s="9">
        <f>_xlfn.XLOOKUP(I3867,过机服务商重量差!A:A,过机服务商重量差!L:L)</f>
        <v>25</v>
      </c>
      <c r="H3867" s="9" t="str">
        <f ca="1">IFERROR(LOOKUP(1,0/((B3867=名单!B:B)*(VALUE(AY3867)&gt;=名单!E:E)*(VALUE(AY3867)&lt;=名单!G:G)*(AA3867="正常走货")),名单!H:H),"否")</f>
        <v>否</v>
      </c>
      <c r="I3867" s="64" t="s">
        <v>11593</v>
      </c>
      <c r="J3867" s="64" t="s">
        <v>11595</v>
      </c>
      <c r="L3867" s="65" t="s">
        <v>24</v>
      </c>
      <c r="N3867" s="64" t="s">
        <v>18</v>
      </c>
      <c r="O3867" s="66"/>
      <c r="P3867" s="66"/>
      <c r="T3867" s="66"/>
      <c r="U3867" s="65" t="s">
        <v>246</v>
      </c>
      <c r="V3867" s="65" t="s">
        <v>14389</v>
      </c>
      <c r="W3867" s="66"/>
      <c r="Y3867" s="66"/>
      <c r="Z3867" s="66"/>
      <c r="AA3867" s="65" t="s">
        <v>14382</v>
      </c>
      <c r="AQ3867" s="64">
        <v>351.1</v>
      </c>
      <c r="AY3867" s="67" t="s">
        <v>18264</v>
      </c>
    </row>
    <row r="3868" spans="1:51">
      <c r="A3868" s="9" t="str">
        <f t="shared" si="189"/>
        <v>2026-01</v>
      </c>
      <c r="B3868" s="9" t="str">
        <f>_xlfn.XLOOKUP(I3868,过机服务商重量差!A:A,过机服务商重量差!G:G)</f>
        <v>玉麒麟</v>
      </c>
      <c r="C3868" s="9" t="str">
        <f>IF(N3868="FBA","主营产品",IF(N3868="专线","专线",LOOKUP(1,0/((G3868&gt;=提成标准!D:D)*(G3868&lt;提成标准!E:E)),提成标准!C:C)))</f>
        <v>快递大货</v>
      </c>
      <c r="D3868" s="9">
        <f t="shared" si="190"/>
        <v>25</v>
      </c>
      <c r="E3868" s="9">
        <f>_xlfn.XLOOKUP(C3868,提成标准!C:C,提成标准!H:H,"")</f>
        <v>0.1</v>
      </c>
      <c r="F3868" s="9">
        <f t="shared" si="191"/>
        <v>2.5</v>
      </c>
      <c r="G3868" s="9">
        <f>_xlfn.XLOOKUP(I3868,过机服务商重量差!A:A,过机服务商重量差!L:L)</f>
        <v>25</v>
      </c>
      <c r="H3868" s="9" t="str">
        <f ca="1">IFERROR(LOOKUP(1,0/((B3868=名单!B:B)*(VALUE(AY3868)&gt;=名单!E:E)*(VALUE(AY3868)&lt;=名单!G:G)*(AA3868="正常走货")),名单!H:H),"否")</f>
        <v>否</v>
      </c>
      <c r="I3868" s="64" t="s">
        <v>11596</v>
      </c>
      <c r="J3868" s="64" t="s">
        <v>11598</v>
      </c>
      <c r="L3868" s="65" t="s">
        <v>24</v>
      </c>
      <c r="N3868" s="65" t="s">
        <v>18</v>
      </c>
      <c r="O3868" s="66"/>
      <c r="P3868" s="66"/>
      <c r="T3868" s="66"/>
      <c r="U3868" s="65" t="s">
        <v>246</v>
      </c>
      <c r="V3868" s="65" t="s">
        <v>14389</v>
      </c>
      <c r="W3868" s="66"/>
      <c r="Y3868" s="66"/>
      <c r="Z3868" s="66"/>
      <c r="AA3868" s="65" t="s">
        <v>14382</v>
      </c>
      <c r="AQ3868" s="64">
        <v>351.1</v>
      </c>
      <c r="AY3868" s="67" t="s">
        <v>18265</v>
      </c>
    </row>
    <row r="3869" spans="1:51">
      <c r="A3869" s="9" t="str">
        <f t="shared" si="189"/>
        <v>2026-01</v>
      </c>
      <c r="B3869" s="9" t="str">
        <f>_xlfn.XLOOKUP(I3869,过机服务商重量差!A:A,过机服务商重量差!G:G)</f>
        <v>玉麒麟</v>
      </c>
      <c r="C3869" s="9" t="str">
        <f>IF(N3869="FBA","主营产品",IF(N3869="专线","专线",LOOKUP(1,0/((G3869&gt;=提成标准!D:D)*(G3869&lt;提成标准!E:E)),提成标准!C:C)))</f>
        <v>快递大货</v>
      </c>
      <c r="D3869" s="9">
        <f t="shared" si="190"/>
        <v>25</v>
      </c>
      <c r="E3869" s="9">
        <f>_xlfn.XLOOKUP(C3869,提成标准!C:C,提成标准!H:H,"")</f>
        <v>0.1</v>
      </c>
      <c r="F3869" s="9">
        <f t="shared" si="191"/>
        <v>2.5</v>
      </c>
      <c r="G3869" s="9">
        <f>_xlfn.XLOOKUP(I3869,过机服务商重量差!A:A,过机服务商重量差!L:L)</f>
        <v>25</v>
      </c>
      <c r="H3869" s="9" t="str">
        <f ca="1">IFERROR(LOOKUP(1,0/((B3869=名单!B:B)*(VALUE(AY3869)&gt;=名单!E:E)*(VALUE(AY3869)&lt;=名单!G:G)*(AA3869="正常走货")),名单!H:H),"否")</f>
        <v>否</v>
      </c>
      <c r="I3869" s="64" t="s">
        <v>11599</v>
      </c>
      <c r="J3869" s="64" t="s">
        <v>11601</v>
      </c>
      <c r="L3869" s="65" t="s">
        <v>24</v>
      </c>
      <c r="N3869" s="65" t="s">
        <v>18</v>
      </c>
      <c r="O3869" s="66"/>
      <c r="P3869" s="66"/>
      <c r="T3869" s="66"/>
      <c r="U3869" s="65" t="s">
        <v>246</v>
      </c>
      <c r="V3869" s="65" t="s">
        <v>14389</v>
      </c>
      <c r="W3869" s="66"/>
      <c r="Y3869" s="66"/>
      <c r="Z3869" s="66"/>
      <c r="AA3869" s="65" t="s">
        <v>14382</v>
      </c>
      <c r="AQ3869" s="64">
        <v>351.1</v>
      </c>
      <c r="AY3869" s="67" t="s">
        <v>18266</v>
      </c>
    </row>
    <row r="3870" spans="1:51">
      <c r="A3870" s="9" t="str">
        <f t="shared" si="189"/>
        <v>2026-01</v>
      </c>
      <c r="B3870" s="9" t="str">
        <f>_xlfn.XLOOKUP(I3870,过机服务商重量差!A:A,过机服务商重量差!G:G)</f>
        <v>玉麒麟</v>
      </c>
      <c r="C3870" s="9" t="str">
        <f>IF(N3870="FBA","主营产品",IF(N3870="专线","专线",LOOKUP(1,0/((G3870&gt;=提成标准!D:D)*(G3870&lt;提成标准!E:E)),提成标准!C:C)))</f>
        <v>快递大货</v>
      </c>
      <c r="D3870" s="9">
        <f t="shared" si="190"/>
        <v>24</v>
      </c>
      <c r="E3870" s="9">
        <f>_xlfn.XLOOKUP(C3870,提成标准!C:C,提成标准!H:H,"")</f>
        <v>0.1</v>
      </c>
      <c r="F3870" s="9">
        <f t="shared" si="191"/>
        <v>2.4</v>
      </c>
      <c r="G3870" s="9">
        <f>_xlfn.XLOOKUP(I3870,过机服务商重量差!A:A,过机服务商重量差!L:L)</f>
        <v>24</v>
      </c>
      <c r="H3870" s="9" t="str">
        <f ca="1">IFERROR(LOOKUP(1,0/((B3870=名单!B:B)*(VALUE(AY3870)&gt;=名单!E:E)*(VALUE(AY3870)&lt;=名单!G:G)*(AA3870="正常走货")),名单!H:H),"否")</f>
        <v>否</v>
      </c>
      <c r="I3870" s="64" t="s">
        <v>11602</v>
      </c>
      <c r="J3870" s="64" t="s">
        <v>11604</v>
      </c>
      <c r="L3870" s="65" t="s">
        <v>24</v>
      </c>
      <c r="N3870" s="64" t="s">
        <v>18</v>
      </c>
      <c r="O3870" s="66"/>
      <c r="P3870" s="66"/>
      <c r="T3870" s="66"/>
      <c r="U3870" s="65" t="s">
        <v>246</v>
      </c>
      <c r="V3870" s="65" t="s">
        <v>14389</v>
      </c>
      <c r="W3870" s="66"/>
      <c r="Y3870" s="66"/>
      <c r="Z3870" s="66"/>
      <c r="AA3870" s="65" t="s">
        <v>14382</v>
      </c>
      <c r="AQ3870" s="64">
        <v>403.6</v>
      </c>
      <c r="AY3870" s="67" t="s">
        <v>18267</v>
      </c>
    </row>
    <row r="3871" spans="1:51">
      <c r="A3871" s="9" t="str">
        <f t="shared" si="189"/>
        <v>2026-01</v>
      </c>
      <c r="B3871" s="9" t="str">
        <f>_xlfn.XLOOKUP(I3871,过机服务商重量差!A:A,过机服务商重量差!G:G)</f>
        <v>风清扬</v>
      </c>
      <c r="C3871" s="9" t="str">
        <f>IF(N3871="FBA","主营产品",IF(N3871="专线","专线",LOOKUP(1,0/((G3871&gt;=提成标准!D:D)*(G3871&lt;提成标准!E:E)),提成标准!C:C)))</f>
        <v>快递大货</v>
      </c>
      <c r="D3871" s="9">
        <f t="shared" si="190"/>
        <v>784</v>
      </c>
      <c r="E3871" s="9">
        <f>_xlfn.XLOOKUP(C3871,提成标准!C:C,提成标准!H:H,"")</f>
        <v>0.1</v>
      </c>
      <c r="F3871" s="9">
        <f t="shared" si="191"/>
        <v>78.4</v>
      </c>
      <c r="G3871" s="9">
        <f>_xlfn.XLOOKUP(I3871,过机服务商重量差!A:A,过机服务商重量差!L:L)</f>
        <v>784</v>
      </c>
      <c r="H3871" s="9" t="str">
        <f ca="1">IFERROR(LOOKUP(1,0/((B3871=名单!B:B)*(VALUE(AY3871)&gt;=名单!E:E)*(VALUE(AY3871)&lt;=名单!G:G)*(AA3871="正常走货")),名单!H:H),"否")</f>
        <v>否</v>
      </c>
      <c r="I3871" s="64" t="s">
        <v>11605</v>
      </c>
      <c r="J3871" s="64" t="s">
        <v>11607</v>
      </c>
      <c r="L3871" s="65" t="s">
        <v>880</v>
      </c>
      <c r="N3871" s="64" t="s">
        <v>18</v>
      </c>
      <c r="O3871" s="66"/>
      <c r="P3871" s="66"/>
      <c r="T3871" s="66"/>
      <c r="U3871" s="65" t="s">
        <v>187</v>
      </c>
      <c r="V3871" s="65" t="s">
        <v>14413</v>
      </c>
      <c r="W3871" s="66"/>
      <c r="Y3871" s="66"/>
      <c r="Z3871" s="66"/>
      <c r="AA3871" s="65" t="s">
        <v>14382</v>
      </c>
      <c r="AQ3871" s="64">
        <v>1357</v>
      </c>
      <c r="AY3871" s="67" t="s">
        <v>18268</v>
      </c>
    </row>
    <row r="3872" spans="1:51">
      <c r="A3872" s="9" t="str">
        <f t="shared" si="189"/>
        <v>2026-01</v>
      </c>
      <c r="B3872" s="9" t="str">
        <f>_xlfn.XLOOKUP(I3872,过机服务商重量差!A:A,过机服务商重量差!G:G)</f>
        <v>小旋风</v>
      </c>
      <c r="C3872" s="9" t="str">
        <f>IF(N3872="FBA","主营产品",IF(N3872="专线","专线",LOOKUP(1,0/((G3872&gt;=提成标准!D:D)*(G3872&lt;提成标准!E:E)),提成标准!C:C)))</f>
        <v>快递大货</v>
      </c>
      <c r="D3872" s="9">
        <f t="shared" si="190"/>
        <v>25.5</v>
      </c>
      <c r="E3872" s="9">
        <f>_xlfn.XLOOKUP(C3872,提成标准!C:C,提成标准!H:H,"")</f>
        <v>0.1</v>
      </c>
      <c r="F3872" s="9">
        <f t="shared" si="191"/>
        <v>2.55</v>
      </c>
      <c r="G3872" s="9">
        <f>_xlfn.XLOOKUP(I3872,过机服务商重量差!A:A,过机服务商重量差!L:L)</f>
        <v>25.5</v>
      </c>
      <c r="H3872" s="9" t="str">
        <f ca="1">IFERROR(LOOKUP(1,0/((B3872=名单!B:B)*(VALUE(AY3872)&gt;=名单!E:E)*(VALUE(AY3872)&lt;=名单!G:G)*(AA3872="正常走货")),名单!H:H),"否")</f>
        <v>否</v>
      </c>
      <c r="I3872" s="64" t="s">
        <v>11608</v>
      </c>
      <c r="J3872" s="64" t="s">
        <v>11610</v>
      </c>
      <c r="L3872" s="65" t="s">
        <v>364</v>
      </c>
      <c r="N3872" s="64" t="s">
        <v>18</v>
      </c>
      <c r="O3872" s="66"/>
      <c r="P3872" s="66"/>
      <c r="T3872" s="66"/>
      <c r="U3872" s="65" t="s">
        <v>288</v>
      </c>
      <c r="V3872" s="65" t="s">
        <v>14413</v>
      </c>
      <c r="W3872" s="66"/>
      <c r="Y3872" s="66"/>
      <c r="Z3872" s="66"/>
      <c r="AA3872" s="65" t="s">
        <v>14382</v>
      </c>
      <c r="AQ3872" s="64">
        <v>96.5</v>
      </c>
      <c r="AY3872" s="67" t="s">
        <v>18269</v>
      </c>
    </row>
    <row r="3873" spans="1:51">
      <c r="A3873" s="9" t="str">
        <f t="shared" si="189"/>
        <v>2026-01</v>
      </c>
      <c r="B3873" s="9" t="str">
        <f>_xlfn.XLOOKUP(I3873,过机服务商重量差!A:A,过机服务商重量差!G:G)</f>
        <v>无崖子</v>
      </c>
      <c r="C3873" s="9" t="str">
        <f>IF(N3873="FBA","主营产品",IF(N3873="专线","专线",LOOKUP(1,0/((G3873&gt;=提成标准!D:D)*(G3873&lt;提成标准!E:E)),提成标准!C:C)))</f>
        <v>快递小货</v>
      </c>
      <c r="D3873" s="9">
        <f t="shared" si="190"/>
        <v>1</v>
      </c>
      <c r="E3873" s="9">
        <f>_xlfn.XLOOKUP(C3873,提成标准!C:C,提成标准!H:H,"")</f>
        <v>2</v>
      </c>
      <c r="F3873" s="9">
        <f t="shared" si="191"/>
        <v>2</v>
      </c>
      <c r="G3873" s="9">
        <f>_xlfn.XLOOKUP(I3873,过机服务商重量差!A:A,过机服务商重量差!L:L)</f>
        <v>10</v>
      </c>
      <c r="H3873" s="9" t="str">
        <f ca="1">IFERROR(LOOKUP(1,0/((B3873=名单!B:B)*(VALUE(AY3873)&gt;=名单!E:E)*(VALUE(AY3873)&lt;=名单!G:G)*(AA3873="正常走货")),名单!H:H),"否")</f>
        <v>是</v>
      </c>
      <c r="I3873" s="64" t="s">
        <v>11611</v>
      </c>
      <c r="J3873" s="64" t="s">
        <v>11613</v>
      </c>
      <c r="L3873" s="65" t="s">
        <v>539</v>
      </c>
      <c r="N3873" s="64" t="s">
        <v>18</v>
      </c>
      <c r="O3873" s="66"/>
      <c r="P3873" s="66"/>
      <c r="T3873" s="66"/>
      <c r="U3873" s="65" t="s">
        <v>191</v>
      </c>
      <c r="V3873" s="65" t="s">
        <v>14413</v>
      </c>
      <c r="W3873" s="66"/>
      <c r="Y3873" s="66"/>
      <c r="Z3873" s="66"/>
      <c r="AA3873" s="65" t="s">
        <v>14382</v>
      </c>
      <c r="AQ3873" s="64">
        <v>642</v>
      </c>
      <c r="AY3873" s="67" t="s">
        <v>18270</v>
      </c>
    </row>
    <row r="3874" spans="1:51">
      <c r="A3874" s="9" t="str">
        <f t="shared" si="189"/>
        <v>2026-01</v>
      </c>
      <c r="B3874" s="18" t="str">
        <f>_xlfn.XLOOKUP(I3874,过机服务商重量差!A:A,过机服务商重量差!G:G)</f>
        <v>玉麒麟</v>
      </c>
      <c r="C3874" s="9" t="str">
        <f>IF(N3874="FBA","主营产品",IF(N3874="专线","专线",LOOKUP(1,0/((G3874&gt;=提成标准!D:D)*(G3874&lt;提成标准!E:E)),提成标准!C:C)))</f>
        <v>快递小货</v>
      </c>
      <c r="D3874" s="9">
        <f t="shared" si="190"/>
        <v>1</v>
      </c>
      <c r="E3874" s="9">
        <f>_xlfn.XLOOKUP(C3874,提成标准!C:C,提成标准!H:H,"")</f>
        <v>2</v>
      </c>
      <c r="F3874" s="9">
        <f t="shared" si="191"/>
        <v>2</v>
      </c>
      <c r="G3874" s="9">
        <f>_xlfn.XLOOKUP(I3874,过机服务商重量差!A:A,过机服务商重量差!L:L)</f>
        <v>3</v>
      </c>
      <c r="H3874" s="9" t="str">
        <f ca="1">IFERROR(LOOKUP(1,0/((B3874=名单!B:B)*(VALUE(AY3874)&gt;=名单!E:E)*(VALUE(AY3874)&lt;=名单!G:G)*(AA3874="正常走货")),名单!H:H),"否")</f>
        <v>否</v>
      </c>
      <c r="I3874" s="64" t="s">
        <v>11614</v>
      </c>
      <c r="J3874" s="64" t="s">
        <v>11616</v>
      </c>
      <c r="L3874" s="65" t="s">
        <v>17</v>
      </c>
      <c r="N3874" s="64" t="s">
        <v>18</v>
      </c>
      <c r="O3874" s="66"/>
      <c r="P3874" s="66"/>
      <c r="T3874" s="66"/>
      <c r="U3874" s="65" t="s">
        <v>120</v>
      </c>
      <c r="V3874" s="65" t="s">
        <v>14385</v>
      </c>
      <c r="W3874" s="66"/>
      <c r="Y3874" s="66"/>
      <c r="Z3874" s="66"/>
      <c r="AA3874" s="65" t="s">
        <v>14382</v>
      </c>
      <c r="AQ3874" s="64">
        <v>39</v>
      </c>
      <c r="AY3874" s="67" t="s">
        <v>18271</v>
      </c>
    </row>
    <row r="3875" spans="1:51">
      <c r="A3875" s="9" t="str">
        <f t="shared" si="189"/>
        <v>2026-01</v>
      </c>
      <c r="B3875" s="18" t="str">
        <f>_xlfn.XLOOKUP(I3875,过机服务商重量差!A:A,过机服务商重量差!G:G)</f>
        <v>风清扬</v>
      </c>
      <c r="C3875" s="9" t="str">
        <f>IF(N3875="FBA","主营产品",IF(N3875="专线","专线",LOOKUP(1,0/((G3875&gt;=提成标准!D:D)*(G3875&lt;提成标准!E:E)),提成标准!C:C)))</f>
        <v>快递大货</v>
      </c>
      <c r="D3875" s="9">
        <f t="shared" si="190"/>
        <v>53</v>
      </c>
      <c r="E3875" s="9">
        <f>_xlfn.XLOOKUP(C3875,提成标准!C:C,提成标准!H:H,"")</f>
        <v>0.1</v>
      </c>
      <c r="F3875" s="9">
        <f t="shared" si="191"/>
        <v>5.3</v>
      </c>
      <c r="G3875" s="9">
        <f>_xlfn.XLOOKUP(I3875,过机服务商重量差!A:A,过机服务商重量差!L:L)</f>
        <v>53</v>
      </c>
      <c r="H3875" s="9" t="str">
        <f ca="1">IFERROR(LOOKUP(1,0/((B3875=名单!B:B)*(VALUE(AY3875)&gt;=名单!E:E)*(VALUE(AY3875)&lt;=名单!G:G)*(AA3875="正常走货")),名单!H:H),"否")</f>
        <v>否</v>
      </c>
      <c r="I3875" s="64" t="s">
        <v>11617</v>
      </c>
      <c r="J3875" s="64" t="s">
        <v>11619</v>
      </c>
      <c r="L3875" s="64" t="s">
        <v>332</v>
      </c>
      <c r="N3875" s="64" t="s">
        <v>18</v>
      </c>
      <c r="O3875" s="66"/>
      <c r="P3875" s="66"/>
      <c r="T3875" s="66"/>
      <c r="U3875" s="65" t="s">
        <v>20</v>
      </c>
      <c r="V3875" s="65" t="s">
        <v>14381</v>
      </c>
      <c r="W3875" s="66"/>
      <c r="Y3875" s="66"/>
      <c r="Z3875" s="66"/>
      <c r="AA3875" s="65" t="s">
        <v>14382</v>
      </c>
      <c r="AQ3875" s="64">
        <v>0</v>
      </c>
      <c r="AY3875" s="67" t="s">
        <v>18272</v>
      </c>
    </row>
    <row r="3876" spans="1:51">
      <c r="A3876" s="9" t="str">
        <f t="shared" si="189"/>
        <v>2026-01</v>
      </c>
      <c r="B3876" s="9" t="str">
        <f>_xlfn.XLOOKUP(I3876,过机服务商重量差!A:A,过机服务商重量差!G:G)</f>
        <v>帅时莹</v>
      </c>
      <c r="C3876" s="9" t="str">
        <f>IF(N3876="FBA","主营产品",IF(N3876="专线","专线",LOOKUP(1,0/((G3876&gt;=提成标准!D:D)*(G3876&lt;提成标准!E:E)),提成标准!C:C)))</f>
        <v>快递大货</v>
      </c>
      <c r="D3876" s="9">
        <f t="shared" si="190"/>
        <v>56</v>
      </c>
      <c r="E3876" s="9">
        <f>_xlfn.XLOOKUP(C3876,提成标准!C:C,提成标准!H:H,"")</f>
        <v>0.1</v>
      </c>
      <c r="F3876" s="9">
        <f t="shared" si="191"/>
        <v>5.6</v>
      </c>
      <c r="G3876" s="9">
        <f>_xlfn.XLOOKUP(I3876,过机服务商重量差!A:A,过机服务商重量差!L:L)</f>
        <v>56</v>
      </c>
      <c r="H3876" s="9" t="str">
        <f ca="1">IFERROR(LOOKUP(1,0/((B3876=名单!B:B)*(VALUE(AY3876)&gt;=名单!E:E)*(VALUE(AY3876)&lt;=名单!G:G)*(AA3876="正常走货")),名单!H:H),"否")</f>
        <v>否</v>
      </c>
      <c r="I3876" s="64" t="s">
        <v>11620</v>
      </c>
      <c r="J3876" s="64" t="s">
        <v>11622</v>
      </c>
      <c r="L3876" s="64" t="s">
        <v>938</v>
      </c>
      <c r="N3876" s="64" t="s">
        <v>18</v>
      </c>
      <c r="O3876" s="66"/>
      <c r="P3876" s="66"/>
      <c r="T3876" s="66"/>
      <c r="U3876" s="65" t="s">
        <v>558</v>
      </c>
      <c r="V3876" s="65" t="s">
        <v>14413</v>
      </c>
      <c r="W3876" s="66"/>
      <c r="Y3876" s="66"/>
      <c r="Z3876" s="66"/>
      <c r="AA3876" s="65" t="s">
        <v>14382</v>
      </c>
      <c r="AQ3876" s="64">
        <v>1728</v>
      </c>
      <c r="AY3876" s="67" t="s">
        <v>18273</v>
      </c>
    </row>
    <row r="3877" spans="1:51">
      <c r="A3877" s="9" t="str">
        <f t="shared" si="189"/>
        <v>2026-01</v>
      </c>
      <c r="B3877" s="9" t="str">
        <f>_xlfn.XLOOKUP(I3877,过机服务商重量差!A:A,过机服务商重量差!G:G)</f>
        <v>玉麒麟</v>
      </c>
      <c r="C3877" s="9" t="str">
        <f>IF(N3877="FBA","主营产品",IF(N3877="专线","专线",LOOKUP(1,0/((G3877&gt;=提成标准!D:D)*(G3877&lt;提成标准!E:E)),提成标准!C:C)))</f>
        <v>快递小货</v>
      </c>
      <c r="D3877" s="9">
        <f t="shared" si="190"/>
        <v>1</v>
      </c>
      <c r="E3877" s="9">
        <f>_xlfn.XLOOKUP(C3877,提成标准!C:C,提成标准!H:H,"")</f>
        <v>2</v>
      </c>
      <c r="F3877" s="9">
        <f t="shared" si="191"/>
        <v>2</v>
      </c>
      <c r="G3877" s="9">
        <f>_xlfn.XLOOKUP(I3877,过机服务商重量差!A:A,过机服务商重量差!L:L)</f>
        <v>2</v>
      </c>
      <c r="H3877" s="9" t="str">
        <f ca="1">IFERROR(LOOKUP(1,0/((B3877=名单!B:B)*(VALUE(AY3877)&gt;=名单!E:E)*(VALUE(AY3877)&lt;=名单!G:G)*(AA3877="正常走货")),名单!H:H),"否")</f>
        <v>否</v>
      </c>
      <c r="I3877" s="64" t="s">
        <v>11623</v>
      </c>
      <c r="J3877" s="64" t="s">
        <v>11625</v>
      </c>
      <c r="L3877" s="65" t="s">
        <v>17</v>
      </c>
      <c r="N3877" s="65" t="s">
        <v>18</v>
      </c>
      <c r="O3877" s="66"/>
      <c r="P3877" s="66"/>
      <c r="T3877" s="66"/>
      <c r="U3877" s="65" t="s">
        <v>152</v>
      </c>
      <c r="V3877" s="65" t="s">
        <v>14385</v>
      </c>
      <c r="W3877" s="66"/>
      <c r="Y3877" s="66"/>
      <c r="Z3877" s="66"/>
      <c r="AA3877" s="65" t="s">
        <v>14382</v>
      </c>
      <c r="AQ3877" s="64">
        <v>39.88</v>
      </c>
      <c r="AY3877" s="67" t="s">
        <v>18274</v>
      </c>
    </row>
    <row r="3878" spans="1:51">
      <c r="A3878" s="9" t="str">
        <f t="shared" si="189"/>
        <v>2026-01</v>
      </c>
      <c r="B3878" s="9" t="str">
        <f>_xlfn.XLOOKUP(I3878,过机服务商重量差!A:A,过机服务商重量差!G:G)</f>
        <v>帅时莹</v>
      </c>
      <c r="C3878" s="9" t="str">
        <f>IF(N3878="FBA","主营产品",IF(N3878="专线","专线",LOOKUP(1,0/((G3878&gt;=提成标准!D:D)*(G3878&lt;提成标准!E:E)),提成标准!C:C)))</f>
        <v>快递大货</v>
      </c>
      <c r="D3878" s="9">
        <f t="shared" si="190"/>
        <v>31</v>
      </c>
      <c r="E3878" s="9">
        <f>_xlfn.XLOOKUP(C3878,提成标准!C:C,提成标准!H:H,"")</f>
        <v>0.1</v>
      </c>
      <c r="F3878" s="9">
        <f t="shared" si="191"/>
        <v>3.1</v>
      </c>
      <c r="G3878" s="9">
        <f>_xlfn.XLOOKUP(I3878,过机服务商重量差!A:A,过机服务商重量差!L:L)</f>
        <v>31</v>
      </c>
      <c r="H3878" s="9" t="str">
        <f ca="1">IFERROR(LOOKUP(1,0/((B3878=名单!B:B)*(VALUE(AY3878)&gt;=名单!E:E)*(VALUE(AY3878)&lt;=名单!G:G)*(AA3878="正常走货")),名单!H:H),"否")</f>
        <v>否</v>
      </c>
      <c r="I3878" s="64" t="s">
        <v>11626</v>
      </c>
      <c r="J3878" s="64" t="s">
        <v>11628</v>
      </c>
      <c r="L3878" s="65" t="s">
        <v>140</v>
      </c>
      <c r="N3878" s="64" t="s">
        <v>18</v>
      </c>
      <c r="O3878" s="66"/>
      <c r="P3878" s="66"/>
      <c r="T3878" s="66"/>
      <c r="U3878" s="65" t="s">
        <v>187</v>
      </c>
      <c r="V3878" s="65" t="s">
        <v>14413</v>
      </c>
      <c r="W3878" s="66"/>
      <c r="Y3878" s="66"/>
      <c r="Z3878" s="66"/>
      <c r="AA3878" s="65" t="s">
        <v>14382</v>
      </c>
      <c r="AQ3878" s="64">
        <v>187.12</v>
      </c>
      <c r="AY3878" s="67" t="s">
        <v>18275</v>
      </c>
    </row>
    <row r="3879" spans="1:51">
      <c r="A3879" s="9" t="str">
        <f t="shared" si="189"/>
        <v>2026-01</v>
      </c>
      <c r="B3879" s="9" t="str">
        <f>_xlfn.XLOOKUP(I3879,过机服务商重量差!A:A,过机服务商重量差!G:G)</f>
        <v>玉麒麟</v>
      </c>
      <c r="C3879" s="9" t="str">
        <f>IF(N3879="FBA","主营产品",IF(N3879="专线","专线",LOOKUP(1,0/((G3879&gt;=提成标准!D:D)*(G3879&lt;提成标准!E:E)),提成标准!C:C)))</f>
        <v>快递大货</v>
      </c>
      <c r="D3879" s="9">
        <f t="shared" si="190"/>
        <v>37</v>
      </c>
      <c r="E3879" s="9">
        <f>_xlfn.XLOOKUP(C3879,提成标准!C:C,提成标准!H:H,"")</f>
        <v>0.1</v>
      </c>
      <c r="F3879" s="9">
        <f t="shared" si="191"/>
        <v>3.7</v>
      </c>
      <c r="G3879" s="9">
        <f>_xlfn.XLOOKUP(I3879,过机服务商重量差!A:A,过机服务商重量差!L:L)</f>
        <v>37</v>
      </c>
      <c r="H3879" s="9" t="str">
        <f ca="1">IFERROR(LOOKUP(1,0/((B3879=名单!B:B)*(VALUE(AY3879)&gt;=名单!E:E)*(VALUE(AY3879)&lt;=名单!G:G)*(AA3879="正常走货")),名单!H:H),"否")</f>
        <v>否</v>
      </c>
      <c r="I3879" s="64" t="s">
        <v>11629</v>
      </c>
      <c r="J3879" s="64" t="s">
        <v>11631</v>
      </c>
      <c r="L3879" s="65" t="s">
        <v>17</v>
      </c>
      <c r="N3879" s="64" t="s">
        <v>18</v>
      </c>
      <c r="O3879" s="66"/>
      <c r="P3879" s="66"/>
      <c r="T3879" s="66"/>
      <c r="U3879" s="65" t="s">
        <v>1488</v>
      </c>
      <c r="V3879" s="65" t="s">
        <v>14389</v>
      </c>
      <c r="W3879" s="66"/>
      <c r="Y3879" s="66"/>
      <c r="Z3879" s="66"/>
      <c r="AA3879" s="65" t="s">
        <v>14382</v>
      </c>
      <c r="AQ3879" s="64">
        <v>1042</v>
      </c>
      <c r="AY3879" s="67" t="s">
        <v>18276</v>
      </c>
    </row>
    <row r="3880" spans="1:51">
      <c r="A3880" s="9" t="str">
        <f t="shared" si="189"/>
        <v>2026-01</v>
      </c>
      <c r="B3880" s="9" t="str">
        <f>_xlfn.XLOOKUP(I3880,过机服务商重量差!A:A,过机服务商重量差!G:G)</f>
        <v>玉麒麟</v>
      </c>
      <c r="C3880" s="9" t="str">
        <f>IF(N3880="FBA","主营产品",IF(N3880="专线","专线",LOOKUP(1,0/((G3880&gt;=提成标准!D:D)*(G3880&lt;提成标准!E:E)),提成标准!C:C)))</f>
        <v>快递小货</v>
      </c>
      <c r="D3880" s="9">
        <f t="shared" si="190"/>
        <v>1</v>
      </c>
      <c r="E3880" s="9">
        <f>_xlfn.XLOOKUP(C3880,提成标准!C:C,提成标准!H:H,"")</f>
        <v>2</v>
      </c>
      <c r="F3880" s="9">
        <f t="shared" si="191"/>
        <v>2</v>
      </c>
      <c r="G3880" s="9">
        <f>_xlfn.XLOOKUP(I3880,过机服务商重量差!A:A,过机服务商重量差!L:L)</f>
        <v>12</v>
      </c>
      <c r="H3880" s="9" t="str">
        <f ca="1">IFERROR(LOOKUP(1,0/((B3880=名单!B:B)*(VALUE(AY3880)&gt;=名单!E:E)*(VALUE(AY3880)&lt;=名单!G:G)*(AA3880="正常走货")),名单!H:H),"否")</f>
        <v>否</v>
      </c>
      <c r="I3880" s="64" t="s">
        <v>11632</v>
      </c>
      <c r="J3880" s="64" t="s">
        <v>11634</v>
      </c>
      <c r="L3880" s="65" t="s">
        <v>17</v>
      </c>
      <c r="N3880" s="64" t="s">
        <v>18</v>
      </c>
      <c r="O3880" s="66"/>
      <c r="P3880" s="66"/>
      <c r="T3880" s="66"/>
      <c r="U3880" s="65" t="s">
        <v>390</v>
      </c>
      <c r="V3880" s="65" t="s">
        <v>14389</v>
      </c>
      <c r="W3880" s="66"/>
      <c r="Y3880" s="66"/>
      <c r="Z3880" s="66"/>
      <c r="AA3880" s="65" t="s">
        <v>14382</v>
      </c>
      <c r="AQ3880" s="64">
        <v>69.1</v>
      </c>
      <c r="AY3880" s="67" t="s">
        <v>18277</v>
      </c>
    </row>
    <row r="3881" spans="1:51">
      <c r="A3881" s="9" t="str">
        <f t="shared" si="189"/>
        <v>2026-01</v>
      </c>
      <c r="B3881" s="9" t="str">
        <f>_xlfn.XLOOKUP(I3881,过机服务商重量差!A:A,过机服务商重量差!G:G)</f>
        <v>风清扬</v>
      </c>
      <c r="C3881" s="9" t="str">
        <f>IF(N3881="FBA","主营产品",IF(N3881="专线","专线",LOOKUP(1,0/((G3881&gt;=提成标准!D:D)*(G3881&lt;提成标准!E:E)),提成标准!C:C)))</f>
        <v>快递大货</v>
      </c>
      <c r="D3881" s="9">
        <f t="shared" si="190"/>
        <v>253</v>
      </c>
      <c r="E3881" s="9">
        <f>_xlfn.XLOOKUP(C3881,提成标准!C:C,提成标准!H:H,"")</f>
        <v>0.1</v>
      </c>
      <c r="F3881" s="9">
        <f t="shared" si="191"/>
        <v>25.3</v>
      </c>
      <c r="G3881" s="9">
        <f>_xlfn.XLOOKUP(I3881,过机服务商重量差!A:A,过机服务商重量差!L:L)</f>
        <v>253</v>
      </c>
      <c r="H3881" s="9" t="str">
        <f ca="1">IFERROR(LOOKUP(1,0/((B3881=名单!B:B)*(VALUE(AY3881)&gt;=名单!E:E)*(VALUE(AY3881)&lt;=名单!G:G)*(AA3881="正常走货")),名单!H:H),"否")</f>
        <v>否</v>
      </c>
      <c r="I3881" s="64" t="s">
        <v>11635</v>
      </c>
      <c r="J3881" s="64" t="s">
        <v>50</v>
      </c>
      <c r="L3881" s="65" t="s">
        <v>1516</v>
      </c>
      <c r="N3881" s="64" t="s">
        <v>18</v>
      </c>
      <c r="O3881" s="66"/>
      <c r="P3881" s="66"/>
      <c r="T3881" s="66"/>
      <c r="U3881" s="65" t="s">
        <v>152</v>
      </c>
      <c r="V3881" s="65" t="s">
        <v>14385</v>
      </c>
      <c r="W3881" s="66"/>
      <c r="Y3881" s="66"/>
      <c r="Z3881" s="66"/>
      <c r="AA3881" s="65" t="s">
        <v>14382</v>
      </c>
      <c r="AQ3881" s="64">
        <v>179.2</v>
      </c>
      <c r="AY3881" s="67" t="s">
        <v>18278</v>
      </c>
    </row>
    <row r="3882" spans="1:51">
      <c r="A3882" s="9" t="str">
        <f t="shared" si="189"/>
        <v>2026-01</v>
      </c>
      <c r="B3882" s="18" t="str">
        <f>_xlfn.XLOOKUP(I3882,过机服务商重量差!A:A,过机服务商重量差!G:G)</f>
        <v>玉麒麟</v>
      </c>
      <c r="C3882" s="9" t="str">
        <f>IF(N3882="FBA","主营产品",IF(N3882="专线","专线",LOOKUP(1,0/((G3882&gt;=提成标准!D:D)*(G3882&lt;提成标准!E:E)),提成标准!C:C)))</f>
        <v>快递小货</v>
      </c>
      <c r="D3882" s="9">
        <f t="shared" si="190"/>
        <v>1</v>
      </c>
      <c r="E3882" s="9">
        <f>_xlfn.XLOOKUP(C3882,提成标准!C:C,提成标准!H:H,"")</f>
        <v>2</v>
      </c>
      <c r="F3882" s="9">
        <f t="shared" si="191"/>
        <v>2</v>
      </c>
      <c r="G3882" s="9">
        <f>_xlfn.XLOOKUP(I3882,过机服务商重量差!A:A,过机服务商重量差!L:L)</f>
        <v>17.5</v>
      </c>
      <c r="H3882" s="9" t="str">
        <f ca="1">IFERROR(LOOKUP(1,0/((B3882=名单!B:B)*(VALUE(AY3882)&gt;=名单!E:E)*(VALUE(AY3882)&lt;=名单!G:G)*(AA3882="正常走货")),名单!H:H),"否")</f>
        <v>否</v>
      </c>
      <c r="I3882" s="64" t="s">
        <v>11637</v>
      </c>
      <c r="J3882" s="64" t="s">
        <v>11639</v>
      </c>
      <c r="L3882" s="65" t="s">
        <v>17</v>
      </c>
      <c r="N3882" s="64" t="s">
        <v>18</v>
      </c>
      <c r="O3882" s="66"/>
      <c r="P3882" s="66"/>
      <c r="T3882" s="66"/>
      <c r="U3882" s="65" t="s">
        <v>99</v>
      </c>
      <c r="V3882" s="65" t="s">
        <v>14413</v>
      </c>
      <c r="W3882" s="66"/>
      <c r="Y3882" s="66"/>
      <c r="Z3882" s="66"/>
      <c r="AA3882" s="65" t="s">
        <v>14382</v>
      </c>
      <c r="AQ3882" s="64">
        <v>74</v>
      </c>
      <c r="AY3882" s="67" t="s">
        <v>18279</v>
      </c>
    </row>
    <row r="3883" spans="1:51">
      <c r="A3883" s="9" t="str">
        <f t="shared" si="189"/>
        <v>2026-01</v>
      </c>
      <c r="B3883" s="18" t="str">
        <f>_xlfn.XLOOKUP(I3883,过机服务商重量差!A:A,过机服务商重量差!G:G)</f>
        <v>玉麒麟</v>
      </c>
      <c r="C3883" s="9" t="str">
        <f>IF(N3883="FBA","主营产品",IF(N3883="专线","专线",LOOKUP(1,0/((G3883&gt;=提成标准!D:D)*(G3883&lt;提成标准!E:E)),提成标准!C:C)))</f>
        <v>快递小货</v>
      </c>
      <c r="D3883" s="9">
        <f t="shared" si="190"/>
        <v>1</v>
      </c>
      <c r="E3883" s="9">
        <f>_xlfn.XLOOKUP(C3883,提成标准!C:C,提成标准!H:H,"")</f>
        <v>2</v>
      </c>
      <c r="F3883" s="9">
        <f t="shared" si="191"/>
        <v>2</v>
      </c>
      <c r="G3883" s="9">
        <f>_xlfn.XLOOKUP(I3883,过机服务商重量差!A:A,过机服务商重量差!L:L)</f>
        <v>4</v>
      </c>
      <c r="H3883" s="9" t="str">
        <f ca="1">IFERROR(LOOKUP(1,0/((B3883=名单!B:B)*(VALUE(AY3883)&gt;=名单!E:E)*(VALUE(AY3883)&lt;=名单!G:G)*(AA3883="正常走货")),名单!H:H),"否")</f>
        <v>否</v>
      </c>
      <c r="I3883" s="64" t="s">
        <v>11640</v>
      </c>
      <c r="J3883" s="64" t="s">
        <v>11642</v>
      </c>
      <c r="L3883" s="65" t="s">
        <v>24</v>
      </c>
      <c r="N3883" s="64" t="s">
        <v>18</v>
      </c>
      <c r="O3883" s="66"/>
      <c r="P3883" s="66"/>
      <c r="T3883" s="66"/>
      <c r="U3883" s="65" t="s">
        <v>540</v>
      </c>
      <c r="V3883" s="65" t="s">
        <v>14413</v>
      </c>
      <c r="W3883" s="66"/>
      <c r="Y3883" s="66"/>
      <c r="Z3883" s="66"/>
      <c r="AA3883" s="65" t="s">
        <v>14382</v>
      </c>
      <c r="AQ3883" s="64">
        <v>391.9</v>
      </c>
      <c r="AY3883" s="67" t="s">
        <v>18280</v>
      </c>
    </row>
    <row r="3884" spans="1:51">
      <c r="A3884" s="9" t="str">
        <f t="shared" si="189"/>
        <v>2026-01</v>
      </c>
      <c r="B3884" s="9" t="str">
        <f>_xlfn.XLOOKUP(I3884,过机服务商重量差!A:A,过机服务商重量差!G:G)</f>
        <v>帅时莹</v>
      </c>
      <c r="C3884" s="9" t="str">
        <f>IF(N3884="FBA","主营产品",IF(N3884="专线","专线",LOOKUP(1,0/((G3884&gt;=提成标准!D:D)*(G3884&lt;提成标准!E:E)),提成标准!C:C)))</f>
        <v>快递大货</v>
      </c>
      <c r="D3884" s="9">
        <f t="shared" si="190"/>
        <v>60</v>
      </c>
      <c r="E3884" s="9">
        <f>_xlfn.XLOOKUP(C3884,提成标准!C:C,提成标准!H:H,"")</f>
        <v>0.1</v>
      </c>
      <c r="F3884" s="9">
        <f t="shared" si="191"/>
        <v>6</v>
      </c>
      <c r="G3884" s="9">
        <f>_xlfn.XLOOKUP(I3884,过机服务商重量差!A:A,过机服务商重量差!L:L)</f>
        <v>60</v>
      </c>
      <c r="H3884" s="9" t="str">
        <f ca="1">IFERROR(LOOKUP(1,0/((B3884=名单!B:B)*(VALUE(AY3884)&gt;=名单!E:E)*(VALUE(AY3884)&lt;=名单!G:G)*(AA3884="正常走货")),名单!H:H),"否")</f>
        <v>否</v>
      </c>
      <c r="I3884" s="64" t="s">
        <v>11643</v>
      </c>
      <c r="J3884" s="64" t="s">
        <v>36</v>
      </c>
      <c r="L3884" s="65" t="s">
        <v>11645</v>
      </c>
      <c r="N3884" s="64" t="s">
        <v>18</v>
      </c>
      <c r="O3884" s="66"/>
      <c r="P3884" s="66"/>
      <c r="T3884" s="66"/>
      <c r="U3884" s="65" t="s">
        <v>767</v>
      </c>
      <c r="V3884" s="65" t="s">
        <v>14385</v>
      </c>
      <c r="W3884" s="66"/>
      <c r="Y3884" s="66"/>
      <c r="Z3884" s="66"/>
      <c r="AA3884" s="65" t="s">
        <v>14382</v>
      </c>
      <c r="AQ3884" s="64">
        <v>-270</v>
      </c>
      <c r="AY3884" s="67" t="s">
        <v>18281</v>
      </c>
    </row>
    <row r="3885" spans="1:51">
      <c r="A3885" s="9" t="str">
        <f t="shared" si="189"/>
        <v>2026-01</v>
      </c>
      <c r="B3885" s="9" t="str">
        <f>_xlfn.XLOOKUP(I3885,过机服务商重量差!A:A,过机服务商重量差!G:G)</f>
        <v>玉麒麟</v>
      </c>
      <c r="C3885" s="9" t="str">
        <f>IF(N3885="FBA","主营产品",IF(N3885="专线","专线",LOOKUP(1,0/((G3885&gt;=提成标准!D:D)*(G3885&lt;提成标准!E:E)),提成标准!C:C)))</f>
        <v>快递小货</v>
      </c>
      <c r="D3885" s="9">
        <f t="shared" si="190"/>
        <v>1</v>
      </c>
      <c r="E3885" s="9">
        <f>_xlfn.XLOOKUP(C3885,提成标准!C:C,提成标准!H:H,"")</f>
        <v>2</v>
      </c>
      <c r="F3885" s="9">
        <f t="shared" si="191"/>
        <v>2</v>
      </c>
      <c r="G3885" s="9">
        <f>_xlfn.XLOOKUP(I3885,过机服务商重量差!A:A,过机服务商重量差!L:L)</f>
        <v>2.5</v>
      </c>
      <c r="H3885" s="9" t="str">
        <f ca="1">IFERROR(LOOKUP(1,0/((B3885=名单!B:B)*(VALUE(AY3885)&gt;=名单!E:E)*(VALUE(AY3885)&lt;=名单!G:G)*(AA3885="正常走货")),名单!H:H),"否")</f>
        <v>否</v>
      </c>
      <c r="I3885" s="64" t="s">
        <v>11646</v>
      </c>
      <c r="J3885" s="64" t="s">
        <v>11648</v>
      </c>
      <c r="L3885" s="65" t="s">
        <v>17</v>
      </c>
      <c r="N3885" s="64" t="s">
        <v>18</v>
      </c>
      <c r="O3885" s="66"/>
      <c r="P3885" s="66"/>
      <c r="T3885" s="66"/>
      <c r="U3885" s="65" t="s">
        <v>246</v>
      </c>
      <c r="V3885" s="65" t="s">
        <v>14389</v>
      </c>
      <c r="W3885" s="66"/>
      <c r="Y3885" s="66"/>
      <c r="Z3885" s="66"/>
      <c r="AA3885" s="65" t="s">
        <v>14382</v>
      </c>
      <c r="AQ3885" s="64">
        <v>152.17</v>
      </c>
      <c r="AY3885" s="67" t="s">
        <v>18282</v>
      </c>
    </row>
    <row r="3886" spans="1:51">
      <c r="A3886" s="9" t="str">
        <f t="shared" si="189"/>
        <v>2026-01</v>
      </c>
      <c r="B3886" s="9" t="str">
        <f>_xlfn.XLOOKUP(I3886,过机服务商重量差!A:A,过机服务商重量差!G:G)</f>
        <v>玉麒麟</v>
      </c>
      <c r="C3886" s="9" t="str">
        <f>IF(N3886="FBA","主营产品",IF(N3886="专线","专线",LOOKUP(1,0/((G3886&gt;=提成标准!D:D)*(G3886&lt;提成标准!E:E)),提成标准!C:C)))</f>
        <v>快递小货</v>
      </c>
      <c r="D3886" s="9">
        <f t="shared" si="190"/>
        <v>1</v>
      </c>
      <c r="E3886" s="9">
        <f>_xlfn.XLOOKUP(C3886,提成标准!C:C,提成标准!H:H,"")</f>
        <v>2</v>
      </c>
      <c r="F3886" s="9">
        <f t="shared" si="191"/>
        <v>2</v>
      </c>
      <c r="G3886" s="9">
        <f>_xlfn.XLOOKUP(I3886,过机服务商重量差!A:A,过机服务商重量差!L:L)</f>
        <v>1</v>
      </c>
      <c r="H3886" s="9" t="str">
        <f ca="1">IFERROR(LOOKUP(1,0/((B3886=名单!B:B)*(VALUE(AY3886)&gt;=名单!E:E)*(VALUE(AY3886)&lt;=名单!G:G)*(AA3886="正常走货")),名单!H:H),"否")</f>
        <v>否</v>
      </c>
      <c r="I3886" s="64" t="s">
        <v>11649</v>
      </c>
      <c r="J3886" s="64" t="s">
        <v>11651</v>
      </c>
      <c r="L3886" s="65" t="s">
        <v>17</v>
      </c>
      <c r="N3886" s="64" t="s">
        <v>18</v>
      </c>
      <c r="O3886" s="66"/>
      <c r="P3886" s="66"/>
      <c r="T3886" s="66"/>
      <c r="U3886" s="65" t="s">
        <v>90</v>
      </c>
      <c r="V3886" s="65" t="s">
        <v>14410</v>
      </c>
      <c r="W3886" s="66"/>
      <c r="Y3886" s="66"/>
      <c r="Z3886" s="66"/>
      <c r="AA3886" s="65" t="s">
        <v>14382</v>
      </c>
      <c r="AQ3886" s="64">
        <v>46</v>
      </c>
      <c r="AY3886" s="67" t="s">
        <v>18283</v>
      </c>
    </row>
    <row r="3887" spans="1:51">
      <c r="A3887" s="9" t="str">
        <f t="shared" si="189"/>
        <v>2026-01</v>
      </c>
      <c r="B3887" s="9" t="str">
        <f>_xlfn.XLOOKUP(I3887,过机服务商重量差!A:A,过机服务商重量差!G:G)</f>
        <v>007</v>
      </c>
      <c r="C3887" s="9" t="str">
        <f>IF(N3887="FBA","主营产品",IF(N3887="专线","专线",LOOKUP(1,0/((G3887&gt;=提成标准!D:D)*(G3887&lt;提成标准!E:E)),提成标准!C:C)))</f>
        <v>快递大货</v>
      </c>
      <c r="D3887" s="9">
        <f t="shared" si="190"/>
        <v>660</v>
      </c>
      <c r="E3887" s="9">
        <f>_xlfn.XLOOKUP(C3887,提成标准!C:C,提成标准!H:H,"")</f>
        <v>0.1</v>
      </c>
      <c r="F3887" s="9">
        <f t="shared" si="191"/>
        <v>66</v>
      </c>
      <c r="G3887" s="9">
        <f>_xlfn.XLOOKUP(I3887,过机服务商重量差!A:A,过机服务商重量差!L:L)</f>
        <v>660</v>
      </c>
      <c r="H3887" s="9" t="str">
        <f ca="1">IFERROR(LOOKUP(1,0/((B3887=名单!B:B)*(VALUE(AY3887)&gt;=名单!E:E)*(VALUE(AY3887)&lt;=名单!G:G)*(AA3887="正常走货")),名单!H:H),"否")</f>
        <v>否</v>
      </c>
      <c r="I3887" s="64" t="s">
        <v>11652</v>
      </c>
      <c r="J3887" s="64" t="s">
        <v>2787</v>
      </c>
      <c r="L3887" s="65" t="s">
        <v>3034</v>
      </c>
      <c r="N3887" s="64" t="s">
        <v>18</v>
      </c>
      <c r="O3887" s="66"/>
      <c r="P3887" s="66"/>
      <c r="T3887" s="66"/>
      <c r="U3887" s="65" t="s">
        <v>535</v>
      </c>
      <c r="V3887" s="65" t="s">
        <v>14413</v>
      </c>
      <c r="W3887" s="66"/>
      <c r="Y3887" s="66"/>
      <c r="Z3887" s="66"/>
      <c r="AA3887" s="65" t="s">
        <v>14382</v>
      </c>
      <c r="AQ3887" s="64">
        <v>396</v>
      </c>
      <c r="AY3887" s="67" t="s">
        <v>18284</v>
      </c>
    </row>
    <row r="3888" spans="1:51">
      <c r="A3888" s="9" t="str">
        <f t="shared" si="189"/>
        <v>2026-01</v>
      </c>
      <c r="B3888" s="9" t="str">
        <f>_xlfn.XLOOKUP(I3888,过机服务商重量差!A:A,过机服务商重量差!G:G)</f>
        <v>玉麒麟</v>
      </c>
      <c r="C3888" s="9" t="str">
        <f>IF(N3888="FBA","主营产品",IF(N3888="专线","专线",LOOKUP(1,0/((G3888&gt;=提成标准!D:D)*(G3888&lt;提成标准!E:E)),提成标准!C:C)))</f>
        <v>快递小货</v>
      </c>
      <c r="D3888" s="9">
        <f t="shared" si="190"/>
        <v>1</v>
      </c>
      <c r="E3888" s="9">
        <f>_xlfn.XLOOKUP(C3888,提成标准!C:C,提成标准!H:H,"")</f>
        <v>2</v>
      </c>
      <c r="F3888" s="9">
        <f t="shared" si="191"/>
        <v>2</v>
      </c>
      <c r="G3888" s="9">
        <f>_xlfn.XLOOKUP(I3888,过机服务商重量差!A:A,过机服务商重量差!L:L)</f>
        <v>0.5</v>
      </c>
      <c r="H3888" s="9" t="str">
        <f ca="1">IFERROR(LOOKUP(1,0/((B3888=名单!B:B)*(VALUE(AY3888)&gt;=名单!E:E)*(VALUE(AY3888)&lt;=名单!G:G)*(AA3888="正常走货")),名单!H:H),"否")</f>
        <v>否</v>
      </c>
      <c r="I3888" s="64" t="s">
        <v>11654</v>
      </c>
      <c r="J3888" s="64" t="s">
        <v>11656</v>
      </c>
      <c r="L3888" s="65" t="s">
        <v>17</v>
      </c>
      <c r="N3888" s="64" t="s">
        <v>18</v>
      </c>
      <c r="O3888" s="66"/>
      <c r="P3888" s="66"/>
      <c r="T3888" s="66"/>
      <c r="U3888" s="65" t="s">
        <v>7799</v>
      </c>
      <c r="V3888" s="65" t="s">
        <v>14385</v>
      </c>
      <c r="W3888" s="66"/>
      <c r="Y3888" s="66"/>
      <c r="Z3888" s="66"/>
      <c r="AA3888" s="65" t="s">
        <v>14382</v>
      </c>
      <c r="AQ3888" s="64">
        <v>70.9</v>
      </c>
      <c r="AY3888" s="67" t="s">
        <v>18285</v>
      </c>
    </row>
    <row r="3889" spans="1:51">
      <c r="A3889" s="9" t="str">
        <f t="shared" si="189"/>
        <v>2026-01</v>
      </c>
      <c r="B3889" s="9" t="str">
        <f>_xlfn.XLOOKUP(I3889,过机服务商重量差!A:A,过机服务商重量差!G:G)</f>
        <v>玉麒麟</v>
      </c>
      <c r="C3889" s="9" t="str">
        <f>IF(N3889="FBA","主营产品",IF(N3889="专线","专线",LOOKUP(1,0/((G3889&gt;=提成标准!D:D)*(G3889&lt;提成标准!E:E)),提成标准!C:C)))</f>
        <v>快递大货</v>
      </c>
      <c r="D3889" s="9">
        <f t="shared" si="190"/>
        <v>40</v>
      </c>
      <c r="E3889" s="9">
        <f>_xlfn.XLOOKUP(C3889,提成标准!C:C,提成标准!H:H,"")</f>
        <v>0.1</v>
      </c>
      <c r="F3889" s="9">
        <f t="shared" si="191"/>
        <v>4</v>
      </c>
      <c r="G3889" s="9">
        <f>_xlfn.XLOOKUP(I3889,过机服务商重量差!A:A,过机服务商重量差!L:L)</f>
        <v>40</v>
      </c>
      <c r="H3889" s="9" t="str">
        <f ca="1">IFERROR(LOOKUP(1,0/((B3889=名单!B:B)*(VALUE(AY3889)&gt;=名单!E:E)*(VALUE(AY3889)&lt;=名单!G:G)*(AA3889="正常走货")),名单!H:H),"否")</f>
        <v>否</v>
      </c>
      <c r="I3889" s="64" t="s">
        <v>11657</v>
      </c>
      <c r="J3889" s="64" t="s">
        <v>11659</v>
      </c>
      <c r="L3889" s="65" t="s">
        <v>24</v>
      </c>
      <c r="N3889" s="64" t="s">
        <v>18</v>
      </c>
      <c r="O3889" s="66"/>
      <c r="P3889" s="66"/>
      <c r="T3889" s="66"/>
      <c r="U3889" s="65" t="s">
        <v>211</v>
      </c>
      <c r="V3889" s="65" t="s">
        <v>14410</v>
      </c>
      <c r="W3889" s="66"/>
      <c r="Y3889" s="66"/>
      <c r="Z3889" s="66"/>
      <c r="AA3889" s="65" t="s">
        <v>14382</v>
      </c>
      <c r="AQ3889" s="64">
        <v>566.6</v>
      </c>
      <c r="AY3889" s="67" t="s">
        <v>18286</v>
      </c>
    </row>
    <row r="3890" spans="1:51">
      <c r="A3890" s="9" t="str">
        <f t="shared" si="189"/>
        <v>2026-01</v>
      </c>
      <c r="B3890" s="9" t="str">
        <f>_xlfn.XLOOKUP(I3890,过机服务商重量差!A:A,过机服务商重量差!G:G)</f>
        <v>玉麒麟</v>
      </c>
      <c r="C3890" s="9" t="str">
        <f>IF(N3890="FBA","主营产品",IF(N3890="专线","专线",LOOKUP(1,0/((G3890&gt;=提成标准!D:D)*(G3890&lt;提成标准!E:E)),提成标准!C:C)))</f>
        <v>快递大货</v>
      </c>
      <c r="D3890" s="9">
        <f t="shared" si="190"/>
        <v>100</v>
      </c>
      <c r="E3890" s="9">
        <f>_xlfn.XLOOKUP(C3890,提成标准!C:C,提成标准!H:H,"")</f>
        <v>0.1</v>
      </c>
      <c r="F3890" s="9">
        <f t="shared" si="191"/>
        <v>10</v>
      </c>
      <c r="G3890" s="9">
        <f>_xlfn.XLOOKUP(I3890,过机服务商重量差!A:A,过机服务商重量差!L:L)</f>
        <v>100</v>
      </c>
      <c r="H3890" s="9" t="str">
        <f ca="1">IFERROR(LOOKUP(1,0/((B3890=名单!B:B)*(VALUE(AY3890)&gt;=名单!E:E)*(VALUE(AY3890)&lt;=名单!G:G)*(AA3890="正常走货")),名单!H:H),"否")</f>
        <v>否</v>
      </c>
      <c r="I3890" s="64" t="s">
        <v>11660</v>
      </c>
      <c r="J3890" s="64" t="s">
        <v>11662</v>
      </c>
      <c r="L3890" s="65" t="s">
        <v>24</v>
      </c>
      <c r="N3890" s="64" t="s">
        <v>18</v>
      </c>
      <c r="O3890" s="66"/>
      <c r="P3890" s="66"/>
      <c r="T3890" s="66"/>
      <c r="U3890" s="65" t="s">
        <v>211</v>
      </c>
      <c r="V3890" s="65" t="s">
        <v>14410</v>
      </c>
      <c r="W3890" s="66"/>
      <c r="Y3890" s="66"/>
      <c r="Z3890" s="66"/>
      <c r="AA3890" s="65" t="s">
        <v>14382</v>
      </c>
      <c r="AQ3890" s="64">
        <v>581.6</v>
      </c>
      <c r="AY3890" s="67" t="s">
        <v>18287</v>
      </c>
    </row>
    <row r="3891" spans="1:51">
      <c r="A3891" s="9" t="str">
        <f t="shared" si="189"/>
        <v>2026-01</v>
      </c>
      <c r="B3891" s="9" t="str">
        <f>_xlfn.XLOOKUP(I3891,过机服务商重量差!A:A,过机服务商重量差!G:G)</f>
        <v>玉麒麟</v>
      </c>
      <c r="C3891" s="9" t="str">
        <f>IF(N3891="FBA","主营产品",IF(N3891="专线","专线",LOOKUP(1,0/((G3891&gt;=提成标准!D:D)*(G3891&lt;提成标准!E:E)),提成标准!C:C)))</f>
        <v>快递大货</v>
      </c>
      <c r="D3891" s="9">
        <f t="shared" si="190"/>
        <v>100</v>
      </c>
      <c r="E3891" s="9">
        <f>_xlfn.XLOOKUP(C3891,提成标准!C:C,提成标准!H:H,"")</f>
        <v>0.1</v>
      </c>
      <c r="F3891" s="9">
        <f t="shared" si="191"/>
        <v>10</v>
      </c>
      <c r="G3891" s="9">
        <f>_xlfn.XLOOKUP(I3891,过机服务商重量差!A:A,过机服务商重量差!L:L)</f>
        <v>100</v>
      </c>
      <c r="H3891" s="9" t="str">
        <f ca="1">IFERROR(LOOKUP(1,0/((B3891=名单!B:B)*(VALUE(AY3891)&gt;=名单!E:E)*(VALUE(AY3891)&lt;=名单!G:G)*(AA3891="正常走货")),名单!H:H),"否")</f>
        <v>否</v>
      </c>
      <c r="I3891" s="64" t="s">
        <v>11663</v>
      </c>
      <c r="J3891" s="64" t="s">
        <v>11665</v>
      </c>
      <c r="L3891" s="65" t="s">
        <v>24</v>
      </c>
      <c r="N3891" s="64" t="s">
        <v>18</v>
      </c>
      <c r="O3891" s="66"/>
      <c r="P3891" s="66"/>
      <c r="T3891" s="66"/>
      <c r="U3891" s="65" t="s">
        <v>211</v>
      </c>
      <c r="V3891" s="65" t="s">
        <v>14410</v>
      </c>
      <c r="W3891" s="66"/>
      <c r="Y3891" s="66"/>
      <c r="Z3891" s="66"/>
      <c r="AA3891" s="65" t="s">
        <v>14382</v>
      </c>
      <c r="AQ3891" s="64">
        <v>581.6</v>
      </c>
      <c r="AY3891" s="67" t="s">
        <v>18288</v>
      </c>
    </row>
    <row r="3892" spans="1:51">
      <c r="A3892" s="9" t="str">
        <f t="shared" si="189"/>
        <v>2026-01</v>
      </c>
      <c r="B3892" s="18" t="str">
        <f>_xlfn.XLOOKUP(I3892,过机服务商重量差!A:A,过机服务商重量差!G:G)</f>
        <v>玉麒麟</v>
      </c>
      <c r="C3892" s="9" t="str">
        <f>IF(N3892="FBA","主营产品",IF(N3892="专线","专线",LOOKUP(1,0/((G3892&gt;=提成标准!D:D)*(G3892&lt;提成标准!E:E)),提成标准!C:C)))</f>
        <v>快递大货</v>
      </c>
      <c r="D3892" s="9">
        <f t="shared" si="190"/>
        <v>100</v>
      </c>
      <c r="E3892" s="9">
        <f>_xlfn.XLOOKUP(C3892,提成标准!C:C,提成标准!H:H,"")</f>
        <v>0.1</v>
      </c>
      <c r="F3892" s="9">
        <f t="shared" si="191"/>
        <v>10</v>
      </c>
      <c r="G3892" s="9">
        <f>_xlfn.XLOOKUP(I3892,过机服务商重量差!A:A,过机服务商重量差!L:L)</f>
        <v>100</v>
      </c>
      <c r="H3892" s="9" t="str">
        <f ca="1">IFERROR(LOOKUP(1,0/((B3892=名单!B:B)*(VALUE(AY3892)&gt;=名单!E:E)*(VALUE(AY3892)&lt;=名单!G:G)*(AA3892="正常走货")),名单!H:H),"否")</f>
        <v>否</v>
      </c>
      <c r="I3892" s="64" t="s">
        <v>11666</v>
      </c>
      <c r="J3892" s="64" t="s">
        <v>11668</v>
      </c>
      <c r="L3892" s="65" t="s">
        <v>24</v>
      </c>
      <c r="N3892" s="64" t="s">
        <v>18</v>
      </c>
      <c r="O3892" s="66"/>
      <c r="P3892" s="66"/>
      <c r="T3892" s="66"/>
      <c r="U3892" s="65" t="s">
        <v>211</v>
      </c>
      <c r="V3892" s="65" t="s">
        <v>14410</v>
      </c>
      <c r="W3892" s="66"/>
      <c r="Y3892" s="66"/>
      <c r="Z3892" s="66"/>
      <c r="AA3892" s="65" t="s">
        <v>14382</v>
      </c>
      <c r="AQ3892" s="64">
        <v>581.6</v>
      </c>
      <c r="AY3892" s="67" t="s">
        <v>18289</v>
      </c>
    </row>
    <row r="3893" spans="1:51">
      <c r="A3893" s="9" t="str">
        <f t="shared" si="189"/>
        <v>2026-01</v>
      </c>
      <c r="B3893" s="18" t="str">
        <f>_xlfn.XLOOKUP(I3893,过机服务商重量差!A:A,过机服务商重量差!G:G)</f>
        <v>玉麒麟</v>
      </c>
      <c r="C3893" s="9" t="str">
        <f>IF(N3893="FBA","主营产品",IF(N3893="专线","专线",LOOKUP(1,0/((G3893&gt;=提成标准!D:D)*(G3893&lt;提成标准!E:E)),提成标准!C:C)))</f>
        <v>快递大货</v>
      </c>
      <c r="D3893" s="9">
        <f t="shared" si="190"/>
        <v>100</v>
      </c>
      <c r="E3893" s="9">
        <f>_xlfn.XLOOKUP(C3893,提成标准!C:C,提成标准!H:H,"")</f>
        <v>0.1</v>
      </c>
      <c r="F3893" s="9">
        <f t="shared" si="191"/>
        <v>10</v>
      </c>
      <c r="G3893" s="9">
        <f>_xlfn.XLOOKUP(I3893,过机服务商重量差!A:A,过机服务商重量差!L:L)</f>
        <v>100</v>
      </c>
      <c r="H3893" s="9" t="str">
        <f ca="1">IFERROR(LOOKUP(1,0/((B3893=名单!B:B)*(VALUE(AY3893)&gt;=名单!E:E)*(VALUE(AY3893)&lt;=名单!G:G)*(AA3893="正常走货")),名单!H:H),"否")</f>
        <v>否</v>
      </c>
      <c r="I3893" s="64" t="s">
        <v>11669</v>
      </c>
      <c r="J3893" s="64" t="s">
        <v>11671</v>
      </c>
      <c r="L3893" s="65" t="s">
        <v>24</v>
      </c>
      <c r="N3893" s="64" t="s">
        <v>18</v>
      </c>
      <c r="O3893" s="66"/>
      <c r="P3893" s="66"/>
      <c r="T3893" s="66"/>
      <c r="U3893" s="65" t="s">
        <v>211</v>
      </c>
      <c r="V3893" s="65" t="s">
        <v>14410</v>
      </c>
      <c r="W3893" s="66"/>
      <c r="Y3893" s="66"/>
      <c r="Z3893" s="66"/>
      <c r="AA3893" s="65" t="s">
        <v>14382</v>
      </c>
      <c r="AQ3893" s="64">
        <v>581.6</v>
      </c>
      <c r="AY3893" s="67" t="s">
        <v>18290</v>
      </c>
    </row>
    <row r="3894" spans="1:51">
      <c r="A3894" s="9" t="str">
        <f t="shared" si="189"/>
        <v>2026-01</v>
      </c>
      <c r="B3894" s="18" t="str">
        <f>_xlfn.XLOOKUP(I3894,过机服务商重量差!A:A,过机服务商重量差!G:G)</f>
        <v>玉麒麟</v>
      </c>
      <c r="C3894" s="9" t="str">
        <f>IF(N3894="FBA","主营产品",IF(N3894="专线","专线",LOOKUP(1,0/((G3894&gt;=提成标准!D:D)*(G3894&lt;提成标准!E:E)),提成标准!C:C)))</f>
        <v>快递大货</v>
      </c>
      <c r="D3894" s="9">
        <f t="shared" si="190"/>
        <v>100</v>
      </c>
      <c r="E3894" s="9">
        <f>_xlfn.XLOOKUP(C3894,提成标准!C:C,提成标准!H:H,"")</f>
        <v>0.1</v>
      </c>
      <c r="F3894" s="9">
        <f t="shared" si="191"/>
        <v>10</v>
      </c>
      <c r="G3894" s="9">
        <f>_xlfn.XLOOKUP(I3894,过机服务商重量差!A:A,过机服务商重量差!L:L)</f>
        <v>100</v>
      </c>
      <c r="H3894" s="9" t="str">
        <f ca="1">IFERROR(LOOKUP(1,0/((B3894=名单!B:B)*(VALUE(AY3894)&gt;=名单!E:E)*(VALUE(AY3894)&lt;=名单!G:G)*(AA3894="正常走货")),名单!H:H),"否")</f>
        <v>否</v>
      </c>
      <c r="I3894" s="64" t="s">
        <v>11672</v>
      </c>
      <c r="J3894" s="64" t="s">
        <v>11674</v>
      </c>
      <c r="L3894" s="65" t="s">
        <v>24</v>
      </c>
      <c r="N3894" s="64" t="s">
        <v>18</v>
      </c>
      <c r="O3894" s="66"/>
      <c r="P3894" s="66"/>
      <c r="T3894" s="66"/>
      <c r="U3894" s="65" t="s">
        <v>211</v>
      </c>
      <c r="V3894" s="64" t="s">
        <v>14410</v>
      </c>
      <c r="W3894" s="66"/>
      <c r="Y3894" s="66"/>
      <c r="Z3894" s="66"/>
      <c r="AA3894" s="65" t="s">
        <v>14382</v>
      </c>
      <c r="AQ3894" s="64">
        <v>581.6</v>
      </c>
      <c r="AY3894" s="67" t="s">
        <v>18291</v>
      </c>
    </row>
    <row r="3895" spans="1:51">
      <c r="A3895" s="9" t="str">
        <f t="shared" si="189"/>
        <v>2026-01</v>
      </c>
      <c r="B3895" s="18" t="str">
        <f>_xlfn.XLOOKUP(I3895,过机服务商重量差!A:A,过机服务商重量差!G:G)</f>
        <v>玉麒麟</v>
      </c>
      <c r="C3895" s="9" t="str">
        <f>IF(N3895="FBA","主营产品",IF(N3895="专线","专线",LOOKUP(1,0/((G3895&gt;=提成标准!D:D)*(G3895&lt;提成标准!E:E)),提成标准!C:C)))</f>
        <v>快递大货</v>
      </c>
      <c r="D3895" s="9">
        <f t="shared" si="190"/>
        <v>100</v>
      </c>
      <c r="E3895" s="9">
        <f>_xlfn.XLOOKUP(C3895,提成标准!C:C,提成标准!H:H,"")</f>
        <v>0.1</v>
      </c>
      <c r="F3895" s="9">
        <f t="shared" si="191"/>
        <v>10</v>
      </c>
      <c r="G3895" s="9">
        <f>_xlfn.XLOOKUP(I3895,过机服务商重量差!A:A,过机服务商重量差!L:L)</f>
        <v>100</v>
      </c>
      <c r="H3895" s="9" t="str">
        <f ca="1">IFERROR(LOOKUP(1,0/((B3895=名单!B:B)*(VALUE(AY3895)&gt;=名单!E:E)*(VALUE(AY3895)&lt;=名单!G:G)*(AA3895="正常走货")),名单!H:H),"否")</f>
        <v>否</v>
      </c>
      <c r="I3895" s="64" t="s">
        <v>11675</v>
      </c>
      <c r="J3895" s="64" t="s">
        <v>11677</v>
      </c>
      <c r="L3895" s="65" t="s">
        <v>24</v>
      </c>
      <c r="N3895" s="64" t="s">
        <v>18</v>
      </c>
      <c r="O3895" s="66"/>
      <c r="P3895" s="66"/>
      <c r="T3895" s="66"/>
      <c r="U3895" s="65" t="s">
        <v>211</v>
      </c>
      <c r="V3895" s="65" t="s">
        <v>14410</v>
      </c>
      <c r="W3895" s="66"/>
      <c r="Y3895" s="66"/>
      <c r="Z3895" s="66"/>
      <c r="AA3895" s="65" t="s">
        <v>14382</v>
      </c>
      <c r="AQ3895" s="64">
        <v>581.6</v>
      </c>
      <c r="AY3895" s="67" t="s">
        <v>18292</v>
      </c>
    </row>
    <row r="3896" spans="1:51">
      <c r="A3896" s="9" t="str">
        <f t="shared" si="189"/>
        <v>2026-01</v>
      </c>
      <c r="B3896" s="9" t="str">
        <f>_xlfn.XLOOKUP(I3896,过机服务商重量差!A:A,过机服务商重量差!G:G)</f>
        <v>玉麒麟</v>
      </c>
      <c r="C3896" s="9" t="str">
        <f>IF(N3896="FBA","主营产品",IF(N3896="专线","专线",LOOKUP(1,0/((G3896&gt;=提成标准!D:D)*(G3896&lt;提成标准!E:E)),提成标准!C:C)))</f>
        <v>快递大货</v>
      </c>
      <c r="D3896" s="9">
        <f t="shared" si="190"/>
        <v>100</v>
      </c>
      <c r="E3896" s="9">
        <f>_xlfn.XLOOKUP(C3896,提成标准!C:C,提成标准!H:H,"")</f>
        <v>0.1</v>
      </c>
      <c r="F3896" s="9">
        <f t="shared" si="191"/>
        <v>10</v>
      </c>
      <c r="G3896" s="9">
        <f>_xlfn.XLOOKUP(I3896,过机服务商重量差!A:A,过机服务商重量差!L:L)</f>
        <v>100</v>
      </c>
      <c r="H3896" s="9" t="str">
        <f ca="1">IFERROR(LOOKUP(1,0/((B3896=名单!B:B)*(VALUE(AY3896)&gt;=名单!E:E)*(VALUE(AY3896)&lt;=名单!G:G)*(AA3896="正常走货")),名单!H:H),"否")</f>
        <v>否</v>
      </c>
      <c r="I3896" s="64" t="s">
        <v>11678</v>
      </c>
      <c r="J3896" s="64" t="s">
        <v>11680</v>
      </c>
      <c r="L3896" s="65" t="s">
        <v>24</v>
      </c>
      <c r="N3896" s="64" t="s">
        <v>18</v>
      </c>
      <c r="O3896" s="66"/>
      <c r="P3896" s="66"/>
      <c r="T3896" s="66"/>
      <c r="U3896" s="65" t="s">
        <v>211</v>
      </c>
      <c r="V3896" s="65" t="s">
        <v>14410</v>
      </c>
      <c r="W3896" s="66"/>
      <c r="Y3896" s="66"/>
      <c r="Z3896" s="66"/>
      <c r="AA3896" s="65" t="s">
        <v>14382</v>
      </c>
      <c r="AQ3896" s="64">
        <v>581.6</v>
      </c>
      <c r="AY3896" s="67" t="s">
        <v>18293</v>
      </c>
    </row>
    <row r="3897" spans="1:51">
      <c r="A3897" s="9" t="str">
        <f t="shared" si="189"/>
        <v>2026-01</v>
      </c>
      <c r="B3897" s="18" t="str">
        <f>_xlfn.XLOOKUP(I3897,过机服务商重量差!A:A,过机服务商重量差!G:G)</f>
        <v>玉麒麟</v>
      </c>
      <c r="C3897" s="9" t="str">
        <f>IF(N3897="FBA","主营产品",IF(N3897="专线","专线",LOOKUP(1,0/((G3897&gt;=提成标准!D:D)*(G3897&lt;提成标准!E:E)),提成标准!C:C)))</f>
        <v>快递大货</v>
      </c>
      <c r="D3897" s="9">
        <f t="shared" si="190"/>
        <v>100</v>
      </c>
      <c r="E3897" s="9">
        <f>_xlfn.XLOOKUP(C3897,提成标准!C:C,提成标准!H:H,"")</f>
        <v>0.1</v>
      </c>
      <c r="F3897" s="9">
        <f t="shared" si="191"/>
        <v>10</v>
      </c>
      <c r="G3897" s="9">
        <f>_xlfn.XLOOKUP(I3897,过机服务商重量差!A:A,过机服务商重量差!L:L)</f>
        <v>100</v>
      </c>
      <c r="H3897" s="9" t="str">
        <f ca="1">IFERROR(LOOKUP(1,0/((B3897=名单!B:B)*(VALUE(AY3897)&gt;=名单!E:E)*(VALUE(AY3897)&lt;=名单!G:G)*(AA3897="正常走货")),名单!H:H),"否")</f>
        <v>否</v>
      </c>
      <c r="I3897" s="64" t="s">
        <v>11681</v>
      </c>
      <c r="J3897" s="64" t="s">
        <v>11683</v>
      </c>
      <c r="L3897" s="65" t="s">
        <v>24</v>
      </c>
      <c r="N3897" s="64" t="s">
        <v>18</v>
      </c>
      <c r="O3897" s="66"/>
      <c r="P3897" s="66"/>
      <c r="T3897" s="66"/>
      <c r="U3897" s="65" t="s">
        <v>211</v>
      </c>
      <c r="V3897" s="64" t="s">
        <v>14410</v>
      </c>
      <c r="W3897" s="66"/>
      <c r="Y3897" s="66"/>
      <c r="Z3897" s="66"/>
      <c r="AA3897" s="65" t="s">
        <v>14382</v>
      </c>
      <c r="AQ3897" s="64">
        <v>581.6</v>
      </c>
      <c r="AY3897" s="67" t="s">
        <v>18294</v>
      </c>
    </row>
    <row r="3898" spans="1:51">
      <c r="A3898" s="9" t="str">
        <f t="shared" ref="A3898:A3961" si="192">MID(AY3898,1,7)</f>
        <v>2026-01</v>
      </c>
      <c r="B3898" s="18" t="str">
        <f>_xlfn.XLOOKUP(I3898,过机服务商重量差!A:A,过机服务商重量差!G:G)</f>
        <v>玉麒麟</v>
      </c>
      <c r="C3898" s="9" t="str">
        <f>IF(N3898="FBA","主营产品",IF(N3898="专线","专线",LOOKUP(1,0/((G3898&gt;=提成标准!D:D)*(G3898&lt;提成标准!E:E)),提成标准!C:C)))</f>
        <v>快递大货</v>
      </c>
      <c r="D3898" s="9">
        <f t="shared" si="190"/>
        <v>100</v>
      </c>
      <c r="E3898" s="9">
        <f>_xlfn.XLOOKUP(C3898,提成标准!C:C,提成标准!H:H,"")</f>
        <v>0.1</v>
      </c>
      <c r="F3898" s="9">
        <f t="shared" si="191"/>
        <v>10</v>
      </c>
      <c r="G3898" s="9">
        <f>_xlfn.XLOOKUP(I3898,过机服务商重量差!A:A,过机服务商重量差!L:L)</f>
        <v>100</v>
      </c>
      <c r="H3898" s="9" t="str">
        <f ca="1">IFERROR(LOOKUP(1,0/((B3898=名单!B:B)*(VALUE(AY3898)&gt;=名单!E:E)*(VALUE(AY3898)&lt;=名单!G:G)*(AA3898="正常走货")),名单!H:H),"否")</f>
        <v>否</v>
      </c>
      <c r="I3898" s="64" t="s">
        <v>11684</v>
      </c>
      <c r="J3898" s="64" t="s">
        <v>11686</v>
      </c>
      <c r="L3898" s="65" t="s">
        <v>24</v>
      </c>
      <c r="N3898" s="64" t="s">
        <v>18</v>
      </c>
      <c r="O3898" s="66"/>
      <c r="P3898" s="66"/>
      <c r="T3898" s="66"/>
      <c r="U3898" s="65" t="s">
        <v>211</v>
      </c>
      <c r="V3898" s="65" t="s">
        <v>14410</v>
      </c>
      <c r="W3898" s="66"/>
      <c r="Y3898" s="66"/>
      <c r="Z3898" s="66"/>
      <c r="AA3898" s="65" t="s">
        <v>14382</v>
      </c>
      <c r="AQ3898" s="64">
        <v>581.6</v>
      </c>
      <c r="AY3898" s="67" t="s">
        <v>18295</v>
      </c>
    </row>
    <row r="3899" spans="1:51">
      <c r="A3899" s="9" t="str">
        <f t="shared" si="192"/>
        <v>2026-01</v>
      </c>
      <c r="B3899" s="9" t="str">
        <f>_xlfn.XLOOKUP(I3899,过机服务商重量差!A:A,过机服务商重量差!G:G)</f>
        <v>玉麒麟</v>
      </c>
      <c r="C3899" s="9" t="str">
        <f>IF(N3899="FBA","主营产品",IF(N3899="专线","专线",LOOKUP(1,0/((G3899&gt;=提成标准!D:D)*(G3899&lt;提成标准!E:E)),提成标准!C:C)))</f>
        <v>快递大货</v>
      </c>
      <c r="D3899" s="9">
        <f t="shared" si="190"/>
        <v>100</v>
      </c>
      <c r="E3899" s="9">
        <f>_xlfn.XLOOKUP(C3899,提成标准!C:C,提成标准!H:H,"")</f>
        <v>0.1</v>
      </c>
      <c r="F3899" s="9">
        <f t="shared" si="191"/>
        <v>10</v>
      </c>
      <c r="G3899" s="9">
        <f>_xlfn.XLOOKUP(I3899,过机服务商重量差!A:A,过机服务商重量差!L:L)</f>
        <v>100</v>
      </c>
      <c r="H3899" s="9" t="str">
        <f ca="1">IFERROR(LOOKUP(1,0/((B3899=名单!B:B)*(VALUE(AY3899)&gt;=名单!E:E)*(VALUE(AY3899)&lt;=名单!G:G)*(AA3899="正常走货")),名单!H:H),"否")</f>
        <v>否</v>
      </c>
      <c r="I3899" s="64" t="s">
        <v>11687</v>
      </c>
      <c r="J3899" s="64" t="s">
        <v>11689</v>
      </c>
      <c r="L3899" s="64" t="s">
        <v>24</v>
      </c>
      <c r="N3899" s="64" t="s">
        <v>18</v>
      </c>
      <c r="O3899" s="66"/>
      <c r="P3899" s="66"/>
      <c r="T3899" s="66"/>
      <c r="U3899" s="65" t="s">
        <v>211</v>
      </c>
      <c r="V3899" s="64" t="s">
        <v>14410</v>
      </c>
      <c r="W3899" s="66"/>
      <c r="Y3899" s="66"/>
      <c r="Z3899" s="66"/>
      <c r="AA3899" s="65" t="s">
        <v>14382</v>
      </c>
      <c r="AQ3899" s="64">
        <v>581.6</v>
      </c>
      <c r="AY3899" s="67" t="s">
        <v>18296</v>
      </c>
    </row>
    <row r="3900" spans="1:51">
      <c r="A3900" s="9" t="str">
        <f t="shared" si="192"/>
        <v>2026-01</v>
      </c>
      <c r="B3900" s="9" t="str">
        <f>_xlfn.XLOOKUP(I3900,过机服务商重量差!A:A,过机服务商重量差!G:G)</f>
        <v>玉麒麟</v>
      </c>
      <c r="C3900" s="9" t="str">
        <f>IF(N3900="FBA","主营产品",IF(N3900="专线","专线",LOOKUP(1,0/((G3900&gt;=提成标准!D:D)*(G3900&lt;提成标准!E:E)),提成标准!C:C)))</f>
        <v>快递大货</v>
      </c>
      <c r="D3900" s="9">
        <f t="shared" ref="D3900:D3963" si="193">IF(C3900="快递小货",1,IF(C3900="主营产品",0,G3900))</f>
        <v>26</v>
      </c>
      <c r="E3900" s="9">
        <f>_xlfn.XLOOKUP(C3900,提成标准!C:C,提成标准!H:H,"")</f>
        <v>0.1</v>
      </c>
      <c r="F3900" s="9">
        <f t="shared" ref="F3900:F3963" si="194">D3900*E3900</f>
        <v>2.6</v>
      </c>
      <c r="G3900" s="9">
        <f>_xlfn.XLOOKUP(I3900,过机服务商重量差!A:A,过机服务商重量差!L:L)</f>
        <v>26</v>
      </c>
      <c r="H3900" s="9" t="str">
        <f ca="1">IFERROR(LOOKUP(1,0/((B3900=名单!B:B)*(VALUE(AY3900)&gt;=名单!E:E)*(VALUE(AY3900)&lt;=名单!G:G)*(AA3900="正常走货")),名单!H:H),"否")</f>
        <v>否</v>
      </c>
      <c r="I3900" s="64" t="s">
        <v>11690</v>
      </c>
      <c r="J3900" s="64" t="s">
        <v>11692</v>
      </c>
      <c r="L3900" s="65" t="s">
        <v>17</v>
      </c>
      <c r="N3900" s="64" t="s">
        <v>18</v>
      </c>
      <c r="O3900" s="66"/>
      <c r="P3900" s="66"/>
      <c r="T3900" s="66"/>
      <c r="U3900" s="65" t="s">
        <v>191</v>
      </c>
      <c r="V3900" s="64" t="s">
        <v>14413</v>
      </c>
      <c r="W3900" s="66"/>
      <c r="Y3900" s="66"/>
      <c r="Z3900" s="66"/>
      <c r="AA3900" s="65" t="s">
        <v>14382</v>
      </c>
      <c r="AQ3900" s="64">
        <v>319</v>
      </c>
      <c r="AY3900" s="67" t="s">
        <v>18297</v>
      </c>
    </row>
    <row r="3901" spans="1:51">
      <c r="A3901" s="9" t="str">
        <f t="shared" si="192"/>
        <v>2026-01</v>
      </c>
      <c r="B3901" s="9" t="str">
        <f>_xlfn.XLOOKUP(I3901,过机服务商重量差!A:A,过机服务商重量差!G:G)</f>
        <v>玉麒麟</v>
      </c>
      <c r="C3901" s="9" t="str">
        <f>IF(N3901="FBA","主营产品",IF(N3901="专线","专线",LOOKUP(1,0/((G3901&gt;=提成标准!D:D)*(G3901&lt;提成标准!E:E)),提成标准!C:C)))</f>
        <v>快递大货</v>
      </c>
      <c r="D3901" s="9">
        <f t="shared" si="193"/>
        <v>44</v>
      </c>
      <c r="E3901" s="9">
        <f>_xlfn.XLOOKUP(C3901,提成标准!C:C,提成标准!H:H,"")</f>
        <v>0.1</v>
      </c>
      <c r="F3901" s="9">
        <f t="shared" si="194"/>
        <v>4.4</v>
      </c>
      <c r="G3901" s="9">
        <f>_xlfn.XLOOKUP(I3901,过机服务商重量差!A:A,过机服务商重量差!L:L)</f>
        <v>44</v>
      </c>
      <c r="H3901" s="9" t="str">
        <f ca="1">IFERROR(LOOKUP(1,0/((B3901=名单!B:B)*(VALUE(AY3901)&gt;=名单!E:E)*(VALUE(AY3901)&lt;=名单!G:G)*(AA3901="正常走货")),名单!H:H),"否")</f>
        <v>否</v>
      </c>
      <c r="I3901" s="64" t="s">
        <v>11693</v>
      </c>
      <c r="J3901" s="64" t="s">
        <v>11695</v>
      </c>
      <c r="L3901" s="65" t="s">
        <v>17</v>
      </c>
      <c r="N3901" s="64" t="s">
        <v>18</v>
      </c>
      <c r="O3901" s="66"/>
      <c r="P3901" s="66"/>
      <c r="T3901" s="66"/>
      <c r="U3901" s="65" t="s">
        <v>99</v>
      </c>
      <c r="V3901" s="65" t="s">
        <v>14413</v>
      </c>
      <c r="W3901" s="66"/>
      <c r="Y3901" s="66"/>
      <c r="Z3901" s="66"/>
      <c r="AA3901" s="65" t="s">
        <v>14382</v>
      </c>
      <c r="AQ3901" s="64">
        <v>223.6</v>
      </c>
      <c r="AY3901" s="67" t="s">
        <v>18298</v>
      </c>
    </row>
    <row r="3902" spans="1:51">
      <c r="A3902" s="9" t="str">
        <f t="shared" si="192"/>
        <v>2026-01</v>
      </c>
      <c r="B3902" s="9" t="str">
        <f>_xlfn.XLOOKUP(I3902,过机服务商重量差!A:A,过机服务商重量差!G:G)</f>
        <v>玉麒麟</v>
      </c>
      <c r="C3902" s="9" t="str">
        <f>IF(N3902="FBA","主营产品",IF(N3902="专线","专线",LOOKUP(1,0/((G3902&gt;=提成标准!D:D)*(G3902&lt;提成标准!E:E)),提成标准!C:C)))</f>
        <v>快递大货</v>
      </c>
      <c r="D3902" s="9">
        <f t="shared" si="193"/>
        <v>37</v>
      </c>
      <c r="E3902" s="9">
        <f>_xlfn.XLOOKUP(C3902,提成标准!C:C,提成标准!H:H,"")</f>
        <v>0.1</v>
      </c>
      <c r="F3902" s="9">
        <f t="shared" si="194"/>
        <v>3.7</v>
      </c>
      <c r="G3902" s="9">
        <f>_xlfn.XLOOKUP(I3902,过机服务商重量差!A:A,过机服务商重量差!L:L)</f>
        <v>37</v>
      </c>
      <c r="H3902" s="9" t="str">
        <f ca="1">IFERROR(LOOKUP(1,0/((B3902=名单!B:B)*(VALUE(AY3902)&gt;=名单!E:E)*(VALUE(AY3902)&lt;=名单!G:G)*(AA3902="正常走货")),名单!H:H),"否")</f>
        <v>否</v>
      </c>
      <c r="I3902" s="64" t="s">
        <v>11696</v>
      </c>
      <c r="J3902" s="64" t="s">
        <v>11698</v>
      </c>
      <c r="L3902" s="65" t="s">
        <v>17</v>
      </c>
      <c r="N3902" s="64" t="s">
        <v>18</v>
      </c>
      <c r="O3902" s="66"/>
      <c r="P3902" s="66"/>
      <c r="T3902" s="66"/>
      <c r="U3902" s="65" t="s">
        <v>99</v>
      </c>
      <c r="V3902" s="65" t="s">
        <v>14413</v>
      </c>
      <c r="W3902" s="66"/>
      <c r="Y3902" s="66"/>
      <c r="Z3902" s="66"/>
      <c r="AA3902" s="65" t="s">
        <v>14382</v>
      </c>
      <c r="AQ3902" s="64">
        <v>185.1</v>
      </c>
      <c r="AY3902" s="67" t="s">
        <v>18299</v>
      </c>
    </row>
    <row r="3903" spans="1:51">
      <c r="A3903" s="9" t="str">
        <f t="shared" si="192"/>
        <v>2026-01</v>
      </c>
      <c r="B3903" s="9" t="str">
        <f>_xlfn.XLOOKUP(I3903,过机服务商重量差!A:A,过机服务商重量差!G:G)</f>
        <v>帅时莹</v>
      </c>
      <c r="C3903" s="9" t="str">
        <f>IF(N3903="FBA","主营产品",IF(N3903="专线","专线",LOOKUP(1,0/((G3903&gt;=提成标准!D:D)*(G3903&lt;提成标准!E:E)),提成标准!C:C)))</f>
        <v>快递小货</v>
      </c>
      <c r="D3903" s="9">
        <f t="shared" si="193"/>
        <v>1</v>
      </c>
      <c r="E3903" s="9">
        <f>_xlfn.XLOOKUP(C3903,提成标准!C:C,提成标准!H:H,"")</f>
        <v>2</v>
      </c>
      <c r="F3903" s="9">
        <f t="shared" si="194"/>
        <v>2</v>
      </c>
      <c r="G3903" s="9">
        <f>_xlfn.XLOOKUP(I3903,过机服务商重量差!A:A,过机服务商重量差!L:L)</f>
        <v>5.5</v>
      </c>
      <c r="H3903" s="9" t="str">
        <f ca="1">IFERROR(LOOKUP(1,0/((B3903=名单!B:B)*(VALUE(AY3903)&gt;=名单!E:E)*(VALUE(AY3903)&lt;=名单!G:G)*(AA3903="正常走货")),名单!H:H),"否")</f>
        <v>否</v>
      </c>
      <c r="I3903" s="64" t="s">
        <v>11699</v>
      </c>
      <c r="J3903" s="64" t="s">
        <v>11701</v>
      </c>
      <c r="L3903" s="65" t="s">
        <v>140</v>
      </c>
      <c r="N3903" s="64" t="s">
        <v>18</v>
      </c>
      <c r="O3903" s="66"/>
      <c r="P3903" s="66"/>
      <c r="T3903" s="66"/>
      <c r="U3903" s="65" t="s">
        <v>191</v>
      </c>
      <c r="V3903" s="65" t="s">
        <v>14413</v>
      </c>
      <c r="W3903" s="66"/>
      <c r="Y3903" s="66"/>
      <c r="Z3903" s="66"/>
      <c r="AA3903" s="65" t="s">
        <v>14382</v>
      </c>
      <c r="AQ3903" s="64">
        <v>206.63</v>
      </c>
      <c r="AY3903" s="67" t="s">
        <v>18300</v>
      </c>
    </row>
    <row r="3904" spans="1:51">
      <c r="A3904" s="9" t="str">
        <f t="shared" si="192"/>
        <v>2026-01</v>
      </c>
      <c r="B3904" s="9" t="str">
        <f>_xlfn.XLOOKUP(I3904,过机服务商重量差!A:A,过机服务商重量差!G:G)</f>
        <v>玉麒麟</v>
      </c>
      <c r="C3904" s="9" t="str">
        <f>IF(N3904="FBA","主营产品",IF(N3904="专线","专线",LOOKUP(1,0/((G3904&gt;=提成标准!D:D)*(G3904&lt;提成标准!E:E)),提成标准!C:C)))</f>
        <v>快递大货</v>
      </c>
      <c r="D3904" s="9">
        <f t="shared" si="193"/>
        <v>36</v>
      </c>
      <c r="E3904" s="9">
        <f>_xlfn.XLOOKUP(C3904,提成标准!C:C,提成标准!H:H,"")</f>
        <v>0.1</v>
      </c>
      <c r="F3904" s="9">
        <f t="shared" si="194"/>
        <v>3.6</v>
      </c>
      <c r="G3904" s="9">
        <f>_xlfn.XLOOKUP(I3904,过机服务商重量差!A:A,过机服务商重量差!L:L)</f>
        <v>36</v>
      </c>
      <c r="H3904" s="9" t="str">
        <f ca="1">IFERROR(LOOKUP(1,0/((B3904=名单!B:B)*(VALUE(AY3904)&gt;=名单!E:E)*(VALUE(AY3904)&lt;=名单!G:G)*(AA3904="正常走货")),名单!H:H),"否")</f>
        <v>否</v>
      </c>
      <c r="I3904" s="64" t="s">
        <v>11702</v>
      </c>
      <c r="J3904" s="64" t="s">
        <v>11704</v>
      </c>
      <c r="L3904" s="65" t="s">
        <v>17</v>
      </c>
      <c r="N3904" s="64" t="s">
        <v>18</v>
      </c>
      <c r="O3904" s="66"/>
      <c r="P3904" s="66"/>
      <c r="T3904" s="66"/>
      <c r="U3904" s="65" t="s">
        <v>99</v>
      </c>
      <c r="V3904" s="65" t="s">
        <v>14413</v>
      </c>
      <c r="W3904" s="66"/>
      <c r="Y3904" s="66"/>
      <c r="Z3904" s="66"/>
      <c r="AA3904" s="65" t="s">
        <v>14382</v>
      </c>
      <c r="AQ3904" s="64">
        <v>234.6</v>
      </c>
      <c r="AY3904" s="67" t="s">
        <v>18301</v>
      </c>
    </row>
    <row r="3905" spans="1:51">
      <c r="A3905" s="9" t="str">
        <f t="shared" si="192"/>
        <v>2026-01</v>
      </c>
      <c r="B3905" s="9" t="str">
        <f>_xlfn.XLOOKUP(I3905,过机服务商重量差!A:A,过机服务商重量差!G:G)</f>
        <v>玉麒麟</v>
      </c>
      <c r="C3905" s="9" t="str">
        <f>IF(N3905="FBA","主营产品",IF(N3905="专线","专线",LOOKUP(1,0/((G3905&gt;=提成标准!D:D)*(G3905&lt;提成标准!E:E)),提成标准!C:C)))</f>
        <v>快递大货</v>
      </c>
      <c r="D3905" s="9">
        <f t="shared" si="193"/>
        <v>44</v>
      </c>
      <c r="E3905" s="9">
        <f>_xlfn.XLOOKUP(C3905,提成标准!C:C,提成标准!H:H,"")</f>
        <v>0.1</v>
      </c>
      <c r="F3905" s="9">
        <f t="shared" si="194"/>
        <v>4.4</v>
      </c>
      <c r="G3905" s="9">
        <f>_xlfn.XLOOKUP(I3905,过机服务商重量差!A:A,过机服务商重量差!L:L)</f>
        <v>44</v>
      </c>
      <c r="H3905" s="9" t="str">
        <f ca="1">IFERROR(LOOKUP(1,0/((B3905=名单!B:B)*(VALUE(AY3905)&gt;=名单!E:E)*(VALUE(AY3905)&lt;=名单!G:G)*(AA3905="正常走货")),名单!H:H),"否")</f>
        <v>否</v>
      </c>
      <c r="I3905" s="64" t="s">
        <v>11705</v>
      </c>
      <c r="J3905" s="64" t="s">
        <v>11707</v>
      </c>
      <c r="L3905" s="65" t="s">
        <v>17</v>
      </c>
      <c r="N3905" s="64" t="s">
        <v>18</v>
      </c>
      <c r="O3905" s="66"/>
      <c r="P3905" s="66"/>
      <c r="R3905" s="66"/>
      <c r="T3905" s="66"/>
      <c r="U3905" s="65" t="s">
        <v>99</v>
      </c>
      <c r="V3905" s="65" t="s">
        <v>14413</v>
      </c>
      <c r="W3905" s="66"/>
      <c r="Y3905" s="66"/>
      <c r="Z3905" s="66"/>
      <c r="AA3905" s="65" t="s">
        <v>14382</v>
      </c>
      <c r="AQ3905" s="64">
        <v>223.6</v>
      </c>
      <c r="AY3905" s="67" t="s">
        <v>18302</v>
      </c>
    </row>
    <row r="3906" spans="1:51">
      <c r="A3906" s="9" t="str">
        <f t="shared" si="192"/>
        <v>2026-01</v>
      </c>
      <c r="B3906" s="9" t="str">
        <f>_xlfn.XLOOKUP(I3906,过机服务商重量差!A:A,过机服务商重量差!G:G)</f>
        <v>玉麒麟</v>
      </c>
      <c r="C3906" s="9" t="str">
        <f>IF(N3906="FBA","主营产品",IF(N3906="专线","专线",LOOKUP(1,0/((G3906&gt;=提成标准!D:D)*(G3906&lt;提成标准!E:E)),提成标准!C:C)))</f>
        <v>快递大货</v>
      </c>
      <c r="D3906" s="9">
        <f t="shared" si="193"/>
        <v>36</v>
      </c>
      <c r="E3906" s="9">
        <f>_xlfn.XLOOKUP(C3906,提成标准!C:C,提成标准!H:H,"")</f>
        <v>0.1</v>
      </c>
      <c r="F3906" s="9">
        <f t="shared" si="194"/>
        <v>3.6</v>
      </c>
      <c r="G3906" s="9">
        <f>_xlfn.XLOOKUP(I3906,过机服务商重量差!A:A,过机服务商重量差!L:L)</f>
        <v>36</v>
      </c>
      <c r="H3906" s="9" t="str">
        <f ca="1">IFERROR(LOOKUP(1,0/((B3906=名单!B:B)*(VALUE(AY3906)&gt;=名单!E:E)*(VALUE(AY3906)&lt;=名单!G:G)*(AA3906="正常走货")),名单!H:H),"否")</f>
        <v>否</v>
      </c>
      <c r="I3906" s="64" t="s">
        <v>11708</v>
      </c>
      <c r="J3906" s="64" t="s">
        <v>11710</v>
      </c>
      <c r="L3906" s="65" t="s">
        <v>17</v>
      </c>
      <c r="N3906" s="64" t="s">
        <v>18</v>
      </c>
      <c r="O3906" s="66"/>
      <c r="P3906" s="66"/>
      <c r="T3906" s="66"/>
      <c r="U3906" s="65" t="s">
        <v>99</v>
      </c>
      <c r="V3906" s="65" t="s">
        <v>14413</v>
      </c>
      <c r="W3906" s="66"/>
      <c r="Y3906" s="66"/>
      <c r="Z3906" s="66"/>
      <c r="AA3906" s="65" t="s">
        <v>14382</v>
      </c>
      <c r="AQ3906" s="64">
        <v>289.6</v>
      </c>
      <c r="AY3906" s="67" t="s">
        <v>18303</v>
      </c>
    </row>
    <row r="3907" spans="1:51">
      <c r="A3907" s="9" t="str">
        <f t="shared" si="192"/>
        <v>2026-01</v>
      </c>
      <c r="B3907" s="9" t="str">
        <f>_xlfn.XLOOKUP(I3907,过机服务商重量差!A:A,过机服务商重量差!G:G)</f>
        <v>玉麒麟</v>
      </c>
      <c r="C3907" s="9" t="str">
        <f>IF(N3907="FBA","主营产品",IF(N3907="专线","专线",LOOKUP(1,0/((G3907&gt;=提成标准!D:D)*(G3907&lt;提成标准!E:E)),提成标准!C:C)))</f>
        <v>快递大货</v>
      </c>
      <c r="D3907" s="9">
        <f t="shared" si="193"/>
        <v>35</v>
      </c>
      <c r="E3907" s="9">
        <f>_xlfn.XLOOKUP(C3907,提成标准!C:C,提成标准!H:H,"")</f>
        <v>0.1</v>
      </c>
      <c r="F3907" s="9">
        <f t="shared" si="194"/>
        <v>3.5</v>
      </c>
      <c r="G3907" s="9">
        <f>_xlfn.XLOOKUP(I3907,过机服务商重量差!A:A,过机服务商重量差!L:L)</f>
        <v>35</v>
      </c>
      <c r="H3907" s="9" t="str">
        <f ca="1">IFERROR(LOOKUP(1,0/((B3907=名单!B:B)*(VALUE(AY3907)&gt;=名单!E:E)*(VALUE(AY3907)&lt;=名单!G:G)*(AA3907="正常走货")),名单!H:H),"否")</f>
        <v>否</v>
      </c>
      <c r="I3907" s="64" t="s">
        <v>11711</v>
      </c>
      <c r="J3907" s="64" t="s">
        <v>11713</v>
      </c>
      <c r="L3907" s="65" t="s">
        <v>17</v>
      </c>
      <c r="N3907" s="64" t="s">
        <v>18</v>
      </c>
      <c r="O3907" s="66"/>
      <c r="P3907" s="66"/>
      <c r="T3907" s="66"/>
      <c r="U3907" s="65" t="s">
        <v>99</v>
      </c>
      <c r="V3907" s="65" t="s">
        <v>14413</v>
      </c>
      <c r="W3907" s="66"/>
      <c r="Y3907" s="66"/>
      <c r="Z3907" s="66"/>
      <c r="AA3907" s="65" t="s">
        <v>14382</v>
      </c>
      <c r="AQ3907" s="64">
        <v>174.1</v>
      </c>
      <c r="AY3907" s="67" t="s">
        <v>18304</v>
      </c>
    </row>
    <row r="3908" spans="1:51">
      <c r="A3908" s="9" t="str">
        <f t="shared" si="192"/>
        <v>2026-01</v>
      </c>
      <c r="B3908" s="9" t="str">
        <f>_xlfn.XLOOKUP(I3908,过机服务商重量差!A:A,过机服务商重量差!G:G)</f>
        <v>玉麒麟</v>
      </c>
      <c r="C3908" s="9" t="str">
        <f>IF(N3908="FBA","主营产品",IF(N3908="专线","专线",LOOKUP(1,0/((G3908&gt;=提成标准!D:D)*(G3908&lt;提成标准!E:E)),提成标准!C:C)))</f>
        <v>快递大货</v>
      </c>
      <c r="D3908" s="9">
        <f t="shared" si="193"/>
        <v>37</v>
      </c>
      <c r="E3908" s="9">
        <f>_xlfn.XLOOKUP(C3908,提成标准!C:C,提成标准!H:H,"")</f>
        <v>0.1</v>
      </c>
      <c r="F3908" s="9">
        <f t="shared" si="194"/>
        <v>3.7</v>
      </c>
      <c r="G3908" s="9">
        <f>_xlfn.XLOOKUP(I3908,过机服务商重量差!A:A,过机服务商重量差!L:L)</f>
        <v>37</v>
      </c>
      <c r="H3908" s="9" t="str">
        <f ca="1">IFERROR(LOOKUP(1,0/((B3908=名单!B:B)*(VALUE(AY3908)&gt;=名单!E:E)*(VALUE(AY3908)&lt;=名单!G:G)*(AA3908="正常走货")),名单!H:H),"否")</f>
        <v>否</v>
      </c>
      <c r="I3908" s="64" t="s">
        <v>11714</v>
      </c>
      <c r="J3908" s="64" t="s">
        <v>11716</v>
      </c>
      <c r="L3908" s="65" t="s">
        <v>17</v>
      </c>
      <c r="N3908" s="64" t="s">
        <v>18</v>
      </c>
      <c r="O3908" s="66"/>
      <c r="P3908" s="66"/>
      <c r="T3908" s="66"/>
      <c r="U3908" s="65" t="s">
        <v>99</v>
      </c>
      <c r="V3908" s="65" t="s">
        <v>14413</v>
      </c>
      <c r="W3908" s="66"/>
      <c r="Y3908" s="66"/>
      <c r="Z3908" s="66"/>
      <c r="AA3908" s="65" t="s">
        <v>14382</v>
      </c>
      <c r="AQ3908" s="64">
        <v>185.1</v>
      </c>
      <c r="AY3908" s="67" t="s">
        <v>18305</v>
      </c>
    </row>
    <row r="3909" spans="1:51">
      <c r="A3909" s="9" t="str">
        <f t="shared" si="192"/>
        <v>2026-01</v>
      </c>
      <c r="B3909" s="9" t="str">
        <f>_xlfn.XLOOKUP(I3909,过机服务商重量差!A:A,过机服务商重量差!G:G)</f>
        <v>玉麒麟</v>
      </c>
      <c r="C3909" s="9" t="str">
        <f>IF(N3909="FBA","主营产品",IF(N3909="专线","专线",LOOKUP(1,0/((G3909&gt;=提成标准!D:D)*(G3909&lt;提成标准!E:E)),提成标准!C:C)))</f>
        <v>快递大货</v>
      </c>
      <c r="D3909" s="9">
        <f t="shared" si="193"/>
        <v>34</v>
      </c>
      <c r="E3909" s="9">
        <f>_xlfn.XLOOKUP(C3909,提成标准!C:C,提成标准!H:H,"")</f>
        <v>0.1</v>
      </c>
      <c r="F3909" s="9">
        <f t="shared" si="194"/>
        <v>3.4</v>
      </c>
      <c r="G3909" s="9">
        <f>_xlfn.XLOOKUP(I3909,过机服务商重量差!A:A,过机服务商重量差!L:L)</f>
        <v>34</v>
      </c>
      <c r="H3909" s="9" t="str">
        <f ca="1">IFERROR(LOOKUP(1,0/((B3909=名单!B:B)*(VALUE(AY3909)&gt;=名单!E:E)*(VALUE(AY3909)&lt;=名单!G:G)*(AA3909="正常走货")),名单!H:H),"否")</f>
        <v>否</v>
      </c>
      <c r="I3909" s="64" t="s">
        <v>11717</v>
      </c>
      <c r="J3909" s="64" t="s">
        <v>11719</v>
      </c>
      <c r="L3909" s="65" t="s">
        <v>17</v>
      </c>
      <c r="N3909" s="64" t="s">
        <v>18</v>
      </c>
      <c r="O3909" s="66"/>
      <c r="P3909" s="66"/>
      <c r="T3909" s="66"/>
      <c r="U3909" s="65" t="s">
        <v>99</v>
      </c>
      <c r="V3909" s="65" t="s">
        <v>14413</v>
      </c>
      <c r="W3909" s="66"/>
      <c r="Y3909" s="66"/>
      <c r="Z3909" s="66"/>
      <c r="AA3909" s="65" t="s">
        <v>14382</v>
      </c>
      <c r="AQ3909" s="64">
        <v>168.6</v>
      </c>
      <c r="AY3909" s="67" t="s">
        <v>18306</v>
      </c>
    </row>
    <row r="3910" spans="1:51">
      <c r="A3910" s="9" t="str">
        <f t="shared" si="192"/>
        <v>2026-01</v>
      </c>
      <c r="B3910" s="9" t="str">
        <f>_xlfn.XLOOKUP(I3910,过机服务商重量差!A:A,过机服务商重量差!G:G)</f>
        <v>玉麒麟</v>
      </c>
      <c r="C3910" s="9" t="str">
        <f>IF(N3910="FBA","主营产品",IF(N3910="专线","专线",LOOKUP(1,0/((G3910&gt;=提成标准!D:D)*(G3910&lt;提成标准!E:E)),提成标准!C:C)))</f>
        <v>快递大货</v>
      </c>
      <c r="D3910" s="9">
        <f t="shared" si="193"/>
        <v>34</v>
      </c>
      <c r="E3910" s="9">
        <f>_xlfn.XLOOKUP(C3910,提成标准!C:C,提成标准!H:H,"")</f>
        <v>0.1</v>
      </c>
      <c r="F3910" s="9">
        <f t="shared" si="194"/>
        <v>3.4</v>
      </c>
      <c r="G3910" s="9">
        <f>_xlfn.XLOOKUP(I3910,过机服务商重量差!A:A,过机服务商重量差!L:L)</f>
        <v>34</v>
      </c>
      <c r="H3910" s="9" t="str">
        <f ca="1">IFERROR(LOOKUP(1,0/((B3910=名单!B:B)*(VALUE(AY3910)&gt;=名单!E:E)*(VALUE(AY3910)&lt;=名单!G:G)*(AA3910="正常走货")),名单!H:H),"否")</f>
        <v>否</v>
      </c>
      <c r="I3910" s="64" t="s">
        <v>11720</v>
      </c>
      <c r="J3910" s="64" t="s">
        <v>11722</v>
      </c>
      <c r="L3910" s="65" t="s">
        <v>17</v>
      </c>
      <c r="N3910" s="64" t="s">
        <v>18</v>
      </c>
      <c r="O3910" s="66"/>
      <c r="P3910" s="66"/>
      <c r="T3910" s="66"/>
      <c r="U3910" s="65" t="s">
        <v>99</v>
      </c>
      <c r="V3910" s="65" t="s">
        <v>14413</v>
      </c>
      <c r="W3910" s="66"/>
      <c r="Y3910" s="66"/>
      <c r="Z3910" s="66"/>
      <c r="AA3910" s="65" t="s">
        <v>14382</v>
      </c>
      <c r="AQ3910" s="64">
        <v>168.6</v>
      </c>
      <c r="AY3910" s="67" t="s">
        <v>18307</v>
      </c>
    </row>
    <row r="3911" spans="1:51">
      <c r="A3911" s="9" t="str">
        <f t="shared" si="192"/>
        <v>2026-01</v>
      </c>
      <c r="B3911" s="9" t="str">
        <f>_xlfn.XLOOKUP(I3911,过机服务商重量差!A:A,过机服务商重量差!G:G)</f>
        <v>玉麒麟</v>
      </c>
      <c r="C3911" s="9" t="str">
        <f>IF(N3911="FBA","主营产品",IF(N3911="专线","专线",LOOKUP(1,0/((G3911&gt;=提成标准!D:D)*(G3911&lt;提成标准!E:E)),提成标准!C:C)))</f>
        <v>快递大货</v>
      </c>
      <c r="D3911" s="9">
        <f t="shared" si="193"/>
        <v>34</v>
      </c>
      <c r="E3911" s="9">
        <f>_xlfn.XLOOKUP(C3911,提成标准!C:C,提成标准!H:H,"")</f>
        <v>0.1</v>
      </c>
      <c r="F3911" s="9">
        <f t="shared" si="194"/>
        <v>3.4</v>
      </c>
      <c r="G3911" s="9">
        <f>_xlfn.XLOOKUP(I3911,过机服务商重量差!A:A,过机服务商重量差!L:L)</f>
        <v>34</v>
      </c>
      <c r="H3911" s="9" t="str">
        <f ca="1">IFERROR(LOOKUP(1,0/((B3911=名单!B:B)*(VALUE(AY3911)&gt;=名单!E:E)*(VALUE(AY3911)&lt;=名单!G:G)*(AA3911="正常走货")),名单!H:H),"否")</f>
        <v>否</v>
      </c>
      <c r="I3911" s="64" t="s">
        <v>11723</v>
      </c>
      <c r="J3911" s="64" t="s">
        <v>11725</v>
      </c>
      <c r="L3911" s="65" t="s">
        <v>17</v>
      </c>
      <c r="N3911" s="64" t="s">
        <v>18</v>
      </c>
      <c r="O3911" s="66"/>
      <c r="P3911" s="66"/>
      <c r="T3911" s="66"/>
      <c r="U3911" s="65" t="s">
        <v>99</v>
      </c>
      <c r="V3911" s="65" t="s">
        <v>14413</v>
      </c>
      <c r="W3911" s="66"/>
      <c r="Y3911" s="66"/>
      <c r="Z3911" s="66"/>
      <c r="AA3911" s="65" t="s">
        <v>14382</v>
      </c>
      <c r="AQ3911" s="64">
        <v>168.6</v>
      </c>
      <c r="AY3911" s="67" t="s">
        <v>18308</v>
      </c>
    </row>
    <row r="3912" spans="1:51">
      <c r="A3912" s="9" t="str">
        <f t="shared" si="192"/>
        <v>2026-01</v>
      </c>
      <c r="B3912" s="9" t="str">
        <f>_xlfn.XLOOKUP(I3912,过机服务商重量差!A:A,过机服务商重量差!G:G)</f>
        <v>玉麒麟</v>
      </c>
      <c r="C3912" s="9" t="str">
        <f>IF(N3912="FBA","主营产品",IF(N3912="专线","专线",LOOKUP(1,0/((G3912&gt;=提成标准!D:D)*(G3912&lt;提成标准!E:E)),提成标准!C:C)))</f>
        <v>快递大货</v>
      </c>
      <c r="D3912" s="9">
        <f t="shared" si="193"/>
        <v>34</v>
      </c>
      <c r="E3912" s="9">
        <f>_xlfn.XLOOKUP(C3912,提成标准!C:C,提成标准!H:H,"")</f>
        <v>0.1</v>
      </c>
      <c r="F3912" s="9">
        <f t="shared" si="194"/>
        <v>3.4</v>
      </c>
      <c r="G3912" s="9">
        <f>_xlfn.XLOOKUP(I3912,过机服务商重量差!A:A,过机服务商重量差!L:L)</f>
        <v>34</v>
      </c>
      <c r="H3912" s="9" t="str">
        <f ca="1">IFERROR(LOOKUP(1,0/((B3912=名单!B:B)*(VALUE(AY3912)&gt;=名单!E:E)*(VALUE(AY3912)&lt;=名单!G:G)*(AA3912="正常走货")),名单!H:H),"否")</f>
        <v>否</v>
      </c>
      <c r="I3912" s="64" t="s">
        <v>11726</v>
      </c>
      <c r="J3912" s="64" t="s">
        <v>11728</v>
      </c>
      <c r="L3912" s="65" t="s">
        <v>17</v>
      </c>
      <c r="N3912" s="64" t="s">
        <v>18</v>
      </c>
      <c r="O3912" s="66"/>
      <c r="P3912" s="66"/>
      <c r="T3912" s="66"/>
      <c r="U3912" s="65" t="s">
        <v>99</v>
      </c>
      <c r="V3912" s="65" t="s">
        <v>14413</v>
      </c>
      <c r="W3912" s="66"/>
      <c r="Y3912" s="66"/>
      <c r="Z3912" s="66"/>
      <c r="AA3912" s="65" t="s">
        <v>14382</v>
      </c>
      <c r="AQ3912" s="64">
        <v>168.6</v>
      </c>
      <c r="AY3912" s="67" t="s">
        <v>18309</v>
      </c>
    </row>
    <row r="3913" spans="1:51">
      <c r="A3913" s="9" t="str">
        <f t="shared" si="192"/>
        <v>2026-01</v>
      </c>
      <c r="B3913" s="18" t="str">
        <f>_xlfn.XLOOKUP(I3913,过机服务商重量差!A:A,过机服务商重量差!G:G)</f>
        <v>玉麒麟</v>
      </c>
      <c r="C3913" s="9" t="str">
        <f>IF(N3913="FBA","主营产品",IF(N3913="专线","专线",LOOKUP(1,0/((G3913&gt;=提成标准!D:D)*(G3913&lt;提成标准!E:E)),提成标准!C:C)))</f>
        <v>快递大货</v>
      </c>
      <c r="D3913" s="9">
        <f t="shared" si="193"/>
        <v>34</v>
      </c>
      <c r="E3913" s="9">
        <f>_xlfn.XLOOKUP(C3913,提成标准!C:C,提成标准!H:H,"")</f>
        <v>0.1</v>
      </c>
      <c r="F3913" s="9">
        <f t="shared" si="194"/>
        <v>3.4</v>
      </c>
      <c r="G3913" s="9">
        <f>_xlfn.XLOOKUP(I3913,过机服务商重量差!A:A,过机服务商重量差!L:L)</f>
        <v>34</v>
      </c>
      <c r="H3913" s="9" t="str">
        <f ca="1">IFERROR(LOOKUP(1,0/((B3913=名单!B:B)*(VALUE(AY3913)&gt;=名单!E:E)*(VALUE(AY3913)&lt;=名单!G:G)*(AA3913="正常走货")),名单!H:H),"否")</f>
        <v>否</v>
      </c>
      <c r="I3913" s="64" t="s">
        <v>11729</v>
      </c>
      <c r="J3913" s="64" t="s">
        <v>11731</v>
      </c>
      <c r="L3913" s="65" t="s">
        <v>17</v>
      </c>
      <c r="N3913" s="64" t="s">
        <v>18</v>
      </c>
      <c r="O3913" s="66"/>
      <c r="P3913" s="66"/>
      <c r="T3913" s="66"/>
      <c r="U3913" s="65" t="s">
        <v>99</v>
      </c>
      <c r="V3913" s="65" t="s">
        <v>14413</v>
      </c>
      <c r="W3913" s="66"/>
      <c r="Y3913" s="66"/>
      <c r="Z3913" s="66"/>
      <c r="AA3913" s="65" t="s">
        <v>14382</v>
      </c>
      <c r="AQ3913" s="64">
        <v>168.6</v>
      </c>
      <c r="AY3913" s="67" t="s">
        <v>18310</v>
      </c>
    </row>
    <row r="3914" spans="1:51">
      <c r="A3914" s="9" t="str">
        <f t="shared" si="192"/>
        <v>2026-01</v>
      </c>
      <c r="B3914" s="9" t="str">
        <f>_xlfn.XLOOKUP(I3914,过机服务商重量差!A:A,过机服务商重量差!G:G)</f>
        <v>玉麒麟</v>
      </c>
      <c r="C3914" s="9" t="str">
        <f>IF(N3914="FBA","主营产品",IF(N3914="专线","专线",LOOKUP(1,0/((G3914&gt;=提成标准!D:D)*(G3914&lt;提成标准!E:E)),提成标准!C:C)))</f>
        <v>快递大货</v>
      </c>
      <c r="D3914" s="9">
        <f t="shared" si="193"/>
        <v>34</v>
      </c>
      <c r="E3914" s="9">
        <f>_xlfn.XLOOKUP(C3914,提成标准!C:C,提成标准!H:H,"")</f>
        <v>0.1</v>
      </c>
      <c r="F3914" s="9">
        <f t="shared" si="194"/>
        <v>3.4</v>
      </c>
      <c r="G3914" s="9">
        <f>_xlfn.XLOOKUP(I3914,过机服务商重量差!A:A,过机服务商重量差!L:L)</f>
        <v>34</v>
      </c>
      <c r="H3914" s="9" t="str">
        <f ca="1">IFERROR(LOOKUP(1,0/((B3914=名单!B:B)*(VALUE(AY3914)&gt;=名单!E:E)*(VALUE(AY3914)&lt;=名单!G:G)*(AA3914="正常走货")),名单!H:H),"否")</f>
        <v>否</v>
      </c>
      <c r="I3914" s="64" t="s">
        <v>11732</v>
      </c>
      <c r="J3914" s="64" t="s">
        <v>11734</v>
      </c>
      <c r="L3914" s="65" t="s">
        <v>17</v>
      </c>
      <c r="N3914" s="64" t="s">
        <v>18</v>
      </c>
      <c r="O3914" s="66"/>
      <c r="P3914" s="66"/>
      <c r="T3914" s="66"/>
      <c r="U3914" s="65" t="s">
        <v>99</v>
      </c>
      <c r="V3914" s="65" t="s">
        <v>14413</v>
      </c>
      <c r="W3914" s="66"/>
      <c r="Y3914" s="66"/>
      <c r="Z3914" s="66"/>
      <c r="AA3914" s="65" t="s">
        <v>14382</v>
      </c>
      <c r="AQ3914" s="64">
        <v>168.6</v>
      </c>
      <c r="AY3914" s="67" t="s">
        <v>18311</v>
      </c>
    </row>
    <row r="3915" spans="1:51">
      <c r="A3915" s="9" t="str">
        <f t="shared" si="192"/>
        <v>2026-01</v>
      </c>
      <c r="B3915" s="9" t="str">
        <f>_xlfn.XLOOKUP(I3915,过机服务商重量差!A:A,过机服务商重量差!G:G)</f>
        <v>玉麒麟</v>
      </c>
      <c r="C3915" s="9" t="str">
        <f>IF(N3915="FBA","主营产品",IF(N3915="专线","专线",LOOKUP(1,0/((G3915&gt;=提成标准!D:D)*(G3915&lt;提成标准!E:E)),提成标准!C:C)))</f>
        <v>快递大货</v>
      </c>
      <c r="D3915" s="9">
        <f t="shared" si="193"/>
        <v>34</v>
      </c>
      <c r="E3915" s="9">
        <f>_xlfn.XLOOKUP(C3915,提成标准!C:C,提成标准!H:H,"")</f>
        <v>0.1</v>
      </c>
      <c r="F3915" s="9">
        <f t="shared" si="194"/>
        <v>3.4</v>
      </c>
      <c r="G3915" s="9">
        <f>_xlfn.XLOOKUP(I3915,过机服务商重量差!A:A,过机服务商重量差!L:L)</f>
        <v>34</v>
      </c>
      <c r="H3915" s="9" t="str">
        <f ca="1">IFERROR(LOOKUP(1,0/((B3915=名单!B:B)*(VALUE(AY3915)&gt;=名单!E:E)*(VALUE(AY3915)&lt;=名单!G:G)*(AA3915="正常走货")),名单!H:H),"否")</f>
        <v>否</v>
      </c>
      <c r="I3915" s="64" t="s">
        <v>11735</v>
      </c>
      <c r="J3915" s="64" t="s">
        <v>11737</v>
      </c>
      <c r="L3915" s="64" t="s">
        <v>17</v>
      </c>
      <c r="N3915" s="64" t="s">
        <v>18</v>
      </c>
      <c r="O3915" s="66"/>
      <c r="P3915" s="66"/>
      <c r="T3915" s="66"/>
      <c r="U3915" s="65" t="s">
        <v>99</v>
      </c>
      <c r="V3915" s="65" t="s">
        <v>14413</v>
      </c>
      <c r="W3915" s="66"/>
      <c r="Y3915" s="66"/>
      <c r="Z3915" s="66"/>
      <c r="AA3915" s="65" t="s">
        <v>14382</v>
      </c>
      <c r="AQ3915" s="64">
        <v>168.6</v>
      </c>
      <c r="AY3915" s="67" t="s">
        <v>18312</v>
      </c>
    </row>
    <row r="3916" spans="1:51">
      <c r="A3916" s="9" t="str">
        <f t="shared" si="192"/>
        <v>2026-01</v>
      </c>
      <c r="B3916" s="9" t="str">
        <f>_xlfn.XLOOKUP(I3916,过机服务商重量差!A:A,过机服务商重量差!G:G)</f>
        <v>玉麒麟</v>
      </c>
      <c r="C3916" s="9" t="str">
        <f>IF(N3916="FBA","主营产品",IF(N3916="专线","专线",LOOKUP(1,0/((G3916&gt;=提成标准!D:D)*(G3916&lt;提成标准!E:E)),提成标准!C:C)))</f>
        <v>快递大货</v>
      </c>
      <c r="D3916" s="9">
        <f t="shared" si="193"/>
        <v>34</v>
      </c>
      <c r="E3916" s="9">
        <f>_xlfn.XLOOKUP(C3916,提成标准!C:C,提成标准!H:H,"")</f>
        <v>0.1</v>
      </c>
      <c r="F3916" s="9">
        <f t="shared" si="194"/>
        <v>3.4</v>
      </c>
      <c r="G3916" s="9">
        <f>_xlfn.XLOOKUP(I3916,过机服务商重量差!A:A,过机服务商重量差!L:L)</f>
        <v>34</v>
      </c>
      <c r="H3916" s="9" t="str">
        <f ca="1">IFERROR(LOOKUP(1,0/((B3916=名单!B:B)*(VALUE(AY3916)&gt;=名单!E:E)*(VALUE(AY3916)&lt;=名单!G:G)*(AA3916="正常走货")),名单!H:H),"否")</f>
        <v>否</v>
      </c>
      <c r="I3916" s="64" t="s">
        <v>11738</v>
      </c>
      <c r="J3916" s="64" t="s">
        <v>11740</v>
      </c>
      <c r="L3916" s="65" t="s">
        <v>17</v>
      </c>
      <c r="N3916" s="64" t="s">
        <v>18</v>
      </c>
      <c r="O3916" s="66"/>
      <c r="P3916" s="66"/>
      <c r="T3916" s="66"/>
      <c r="U3916" s="65" t="s">
        <v>99</v>
      </c>
      <c r="V3916" s="65" t="s">
        <v>14413</v>
      </c>
      <c r="W3916" s="66"/>
      <c r="Y3916" s="66"/>
      <c r="Z3916" s="66"/>
      <c r="AA3916" s="65" t="s">
        <v>14382</v>
      </c>
      <c r="AQ3916" s="64">
        <v>168.6</v>
      </c>
      <c r="AY3916" s="67" t="s">
        <v>18313</v>
      </c>
    </row>
    <row r="3917" spans="1:51">
      <c r="A3917" s="9" t="str">
        <f t="shared" si="192"/>
        <v>2026-01</v>
      </c>
      <c r="B3917" s="9" t="str">
        <f>_xlfn.XLOOKUP(I3917,过机服务商重量差!A:A,过机服务商重量差!G:G)</f>
        <v>玉麒麟</v>
      </c>
      <c r="C3917" s="9" t="str">
        <f>IF(N3917="FBA","主营产品",IF(N3917="专线","专线",LOOKUP(1,0/((G3917&gt;=提成标准!D:D)*(G3917&lt;提成标准!E:E)),提成标准!C:C)))</f>
        <v>快递大货</v>
      </c>
      <c r="D3917" s="9">
        <f t="shared" si="193"/>
        <v>34</v>
      </c>
      <c r="E3917" s="9">
        <f>_xlfn.XLOOKUP(C3917,提成标准!C:C,提成标准!H:H,"")</f>
        <v>0.1</v>
      </c>
      <c r="F3917" s="9">
        <f t="shared" si="194"/>
        <v>3.4</v>
      </c>
      <c r="G3917" s="9">
        <f>_xlfn.XLOOKUP(I3917,过机服务商重量差!A:A,过机服务商重量差!L:L)</f>
        <v>34</v>
      </c>
      <c r="H3917" s="9" t="str">
        <f ca="1">IFERROR(LOOKUP(1,0/((B3917=名单!B:B)*(VALUE(AY3917)&gt;=名单!E:E)*(VALUE(AY3917)&lt;=名单!G:G)*(AA3917="正常走货")),名单!H:H),"否")</f>
        <v>否</v>
      </c>
      <c r="I3917" s="64" t="s">
        <v>11741</v>
      </c>
      <c r="J3917" s="64" t="s">
        <v>11743</v>
      </c>
      <c r="L3917" s="65" t="s">
        <v>17</v>
      </c>
      <c r="N3917" s="64" t="s">
        <v>18</v>
      </c>
      <c r="O3917" s="66"/>
      <c r="P3917" s="66"/>
      <c r="T3917" s="66"/>
      <c r="U3917" s="65" t="s">
        <v>99</v>
      </c>
      <c r="V3917" s="65" t="s">
        <v>14413</v>
      </c>
      <c r="W3917" s="66"/>
      <c r="Y3917" s="66"/>
      <c r="Z3917" s="66"/>
      <c r="AA3917" s="65" t="s">
        <v>14382</v>
      </c>
      <c r="AQ3917" s="64">
        <v>168.6</v>
      </c>
      <c r="AY3917" s="67" t="s">
        <v>18314</v>
      </c>
    </row>
    <row r="3918" spans="1:51">
      <c r="A3918" s="9" t="str">
        <f t="shared" si="192"/>
        <v>2026-01</v>
      </c>
      <c r="B3918" s="9" t="str">
        <f>_xlfn.XLOOKUP(I3918,过机服务商重量差!A:A,过机服务商重量差!G:G)</f>
        <v>玉麒麟</v>
      </c>
      <c r="C3918" s="9" t="str">
        <f>IF(N3918="FBA","主营产品",IF(N3918="专线","专线",LOOKUP(1,0/((G3918&gt;=提成标准!D:D)*(G3918&lt;提成标准!E:E)),提成标准!C:C)))</f>
        <v>快递大货</v>
      </c>
      <c r="D3918" s="9">
        <f t="shared" si="193"/>
        <v>34</v>
      </c>
      <c r="E3918" s="9">
        <f>_xlfn.XLOOKUP(C3918,提成标准!C:C,提成标准!H:H,"")</f>
        <v>0.1</v>
      </c>
      <c r="F3918" s="9">
        <f t="shared" si="194"/>
        <v>3.4</v>
      </c>
      <c r="G3918" s="9">
        <f>_xlfn.XLOOKUP(I3918,过机服务商重量差!A:A,过机服务商重量差!L:L)</f>
        <v>34</v>
      </c>
      <c r="H3918" s="9" t="str">
        <f ca="1">IFERROR(LOOKUP(1,0/((B3918=名单!B:B)*(VALUE(AY3918)&gt;=名单!E:E)*(VALUE(AY3918)&lt;=名单!G:G)*(AA3918="正常走货")),名单!H:H),"否")</f>
        <v>否</v>
      </c>
      <c r="I3918" s="64" t="s">
        <v>11744</v>
      </c>
      <c r="J3918" s="64" t="s">
        <v>11746</v>
      </c>
      <c r="L3918" s="65" t="s">
        <v>17</v>
      </c>
      <c r="N3918" s="64" t="s">
        <v>18</v>
      </c>
      <c r="O3918" s="66"/>
      <c r="P3918" s="66"/>
      <c r="T3918" s="66"/>
      <c r="U3918" s="65" t="s">
        <v>99</v>
      </c>
      <c r="V3918" s="65" t="s">
        <v>14413</v>
      </c>
      <c r="W3918" s="66"/>
      <c r="Y3918" s="66"/>
      <c r="Z3918" s="66"/>
      <c r="AA3918" s="65" t="s">
        <v>14382</v>
      </c>
      <c r="AQ3918" s="64">
        <v>168.6</v>
      </c>
      <c r="AY3918" s="67" t="s">
        <v>18315</v>
      </c>
    </row>
    <row r="3919" spans="1:51">
      <c r="A3919" s="9" t="str">
        <f t="shared" si="192"/>
        <v>2026-01</v>
      </c>
      <c r="B3919" s="9" t="str">
        <f>_xlfn.XLOOKUP(I3919,过机服务商重量差!A:A,过机服务商重量差!G:G)</f>
        <v>玉麒麟</v>
      </c>
      <c r="C3919" s="9" t="str">
        <f>IF(N3919="FBA","主营产品",IF(N3919="专线","专线",LOOKUP(1,0/((G3919&gt;=提成标准!D:D)*(G3919&lt;提成标准!E:E)),提成标准!C:C)))</f>
        <v>快递大货</v>
      </c>
      <c r="D3919" s="9">
        <f t="shared" si="193"/>
        <v>34</v>
      </c>
      <c r="E3919" s="9">
        <f>_xlfn.XLOOKUP(C3919,提成标准!C:C,提成标准!H:H,"")</f>
        <v>0.1</v>
      </c>
      <c r="F3919" s="9">
        <f t="shared" si="194"/>
        <v>3.4</v>
      </c>
      <c r="G3919" s="9">
        <f>_xlfn.XLOOKUP(I3919,过机服务商重量差!A:A,过机服务商重量差!L:L)</f>
        <v>34</v>
      </c>
      <c r="H3919" s="9" t="str">
        <f ca="1">IFERROR(LOOKUP(1,0/((B3919=名单!B:B)*(VALUE(AY3919)&gt;=名单!E:E)*(VALUE(AY3919)&lt;=名单!G:G)*(AA3919="正常走货")),名单!H:H),"否")</f>
        <v>否</v>
      </c>
      <c r="I3919" s="64" t="s">
        <v>11747</v>
      </c>
      <c r="J3919" s="64" t="s">
        <v>11749</v>
      </c>
      <c r="L3919" s="65" t="s">
        <v>17</v>
      </c>
      <c r="N3919" s="64" t="s">
        <v>18</v>
      </c>
      <c r="O3919" s="66"/>
      <c r="P3919" s="66"/>
      <c r="T3919" s="66"/>
      <c r="U3919" s="65" t="s">
        <v>99</v>
      </c>
      <c r="V3919" s="65" t="s">
        <v>14413</v>
      </c>
      <c r="W3919" s="66"/>
      <c r="Y3919" s="66"/>
      <c r="Z3919" s="66"/>
      <c r="AA3919" s="65" t="s">
        <v>14382</v>
      </c>
      <c r="AQ3919" s="64">
        <v>168.6</v>
      </c>
      <c r="AY3919" s="67" t="s">
        <v>18316</v>
      </c>
    </row>
    <row r="3920" spans="1:51">
      <c r="A3920" s="9" t="str">
        <f t="shared" si="192"/>
        <v>2026-01</v>
      </c>
      <c r="B3920" s="9" t="str">
        <f>_xlfn.XLOOKUP(I3920,过机服务商重量差!A:A,过机服务商重量差!G:G)</f>
        <v>玉麒麟</v>
      </c>
      <c r="C3920" s="9" t="str">
        <f>IF(N3920="FBA","主营产品",IF(N3920="专线","专线",LOOKUP(1,0/((G3920&gt;=提成标准!D:D)*(G3920&lt;提成标准!E:E)),提成标准!C:C)))</f>
        <v>快递大货</v>
      </c>
      <c r="D3920" s="9">
        <f t="shared" si="193"/>
        <v>51</v>
      </c>
      <c r="E3920" s="9">
        <f>_xlfn.XLOOKUP(C3920,提成标准!C:C,提成标准!H:H,"")</f>
        <v>0.1</v>
      </c>
      <c r="F3920" s="9">
        <f t="shared" si="194"/>
        <v>5.1</v>
      </c>
      <c r="G3920" s="9">
        <f>_xlfn.XLOOKUP(I3920,过机服务商重量差!A:A,过机服务商重量差!L:L)</f>
        <v>51</v>
      </c>
      <c r="H3920" s="9" t="str">
        <f ca="1">IFERROR(LOOKUP(1,0/((B3920=名单!B:B)*(VALUE(AY3920)&gt;=名单!E:E)*(VALUE(AY3920)&lt;=名单!G:G)*(AA3920="正常走货")),名单!H:H),"否")</f>
        <v>否</v>
      </c>
      <c r="I3920" s="64" t="s">
        <v>11750</v>
      </c>
      <c r="J3920" s="64" t="s">
        <v>11752</v>
      </c>
      <c r="L3920" s="65" t="s">
        <v>17</v>
      </c>
      <c r="N3920" s="64" t="s">
        <v>18</v>
      </c>
      <c r="O3920" s="66"/>
      <c r="P3920" s="66"/>
      <c r="T3920" s="66"/>
      <c r="U3920" s="65" t="s">
        <v>99</v>
      </c>
      <c r="V3920" s="65" t="s">
        <v>14413</v>
      </c>
      <c r="W3920" s="66"/>
      <c r="Y3920" s="66"/>
      <c r="Z3920" s="66"/>
      <c r="AA3920" s="65" t="s">
        <v>14382</v>
      </c>
      <c r="AQ3920" s="64">
        <v>262.1</v>
      </c>
      <c r="AY3920" s="67" t="s">
        <v>18317</v>
      </c>
    </row>
    <row r="3921" spans="1:51">
      <c r="A3921" s="9" t="str">
        <f t="shared" si="192"/>
        <v>2026-01</v>
      </c>
      <c r="B3921" s="9" t="str">
        <f>_xlfn.XLOOKUP(I3921,过机服务商重量差!A:A,过机服务商重量差!G:G)</f>
        <v>玉麒麟</v>
      </c>
      <c r="C3921" s="9" t="str">
        <f>IF(N3921="FBA","主营产品",IF(N3921="专线","专线",LOOKUP(1,0/((G3921&gt;=提成标准!D:D)*(G3921&lt;提成标准!E:E)),提成标准!C:C)))</f>
        <v>快递大货</v>
      </c>
      <c r="D3921" s="9">
        <f t="shared" si="193"/>
        <v>34</v>
      </c>
      <c r="E3921" s="9">
        <f>_xlfn.XLOOKUP(C3921,提成标准!C:C,提成标准!H:H,"")</f>
        <v>0.1</v>
      </c>
      <c r="F3921" s="9">
        <f t="shared" si="194"/>
        <v>3.4</v>
      </c>
      <c r="G3921" s="9">
        <f>_xlfn.XLOOKUP(I3921,过机服务商重量差!A:A,过机服务商重量差!L:L)</f>
        <v>34</v>
      </c>
      <c r="H3921" s="9" t="str">
        <f ca="1">IFERROR(LOOKUP(1,0/((B3921=名单!B:B)*(VALUE(AY3921)&gt;=名单!E:E)*(VALUE(AY3921)&lt;=名单!G:G)*(AA3921="正常走货")),名单!H:H),"否")</f>
        <v>否</v>
      </c>
      <c r="I3921" s="64" t="s">
        <v>11753</v>
      </c>
      <c r="J3921" s="64" t="s">
        <v>11755</v>
      </c>
      <c r="L3921" s="65" t="s">
        <v>17</v>
      </c>
      <c r="N3921" s="64" t="s">
        <v>18</v>
      </c>
      <c r="O3921" s="66"/>
      <c r="P3921" s="66"/>
      <c r="T3921" s="66"/>
      <c r="U3921" s="65" t="s">
        <v>99</v>
      </c>
      <c r="V3921" s="65" t="s">
        <v>14413</v>
      </c>
      <c r="W3921" s="66"/>
      <c r="Y3921" s="66"/>
      <c r="Z3921" s="66"/>
      <c r="AA3921" s="65" t="s">
        <v>14382</v>
      </c>
      <c r="AQ3921" s="64">
        <v>168.6</v>
      </c>
      <c r="AY3921" s="67" t="s">
        <v>18318</v>
      </c>
    </row>
    <row r="3922" spans="1:51">
      <c r="A3922" s="9" t="str">
        <f t="shared" si="192"/>
        <v>2026-01</v>
      </c>
      <c r="B3922" s="9" t="str">
        <f>_xlfn.XLOOKUP(I3922,过机服务商重量差!A:A,过机服务商重量差!G:G)</f>
        <v>玉麒麟</v>
      </c>
      <c r="C3922" s="9" t="str">
        <f>IF(N3922="FBA","主营产品",IF(N3922="专线","专线",LOOKUP(1,0/((G3922&gt;=提成标准!D:D)*(G3922&lt;提成标准!E:E)),提成标准!C:C)))</f>
        <v>快递大货</v>
      </c>
      <c r="D3922" s="9">
        <f t="shared" si="193"/>
        <v>34</v>
      </c>
      <c r="E3922" s="9">
        <f>_xlfn.XLOOKUP(C3922,提成标准!C:C,提成标准!H:H,"")</f>
        <v>0.1</v>
      </c>
      <c r="F3922" s="9">
        <f t="shared" si="194"/>
        <v>3.4</v>
      </c>
      <c r="G3922" s="9">
        <f>_xlfn.XLOOKUP(I3922,过机服务商重量差!A:A,过机服务商重量差!L:L)</f>
        <v>34</v>
      </c>
      <c r="H3922" s="9" t="str">
        <f ca="1">IFERROR(LOOKUP(1,0/((B3922=名单!B:B)*(VALUE(AY3922)&gt;=名单!E:E)*(VALUE(AY3922)&lt;=名单!G:G)*(AA3922="正常走货")),名单!H:H),"否")</f>
        <v>否</v>
      </c>
      <c r="I3922" s="64" t="s">
        <v>11756</v>
      </c>
      <c r="J3922" s="64" t="s">
        <v>11758</v>
      </c>
      <c r="L3922" s="65" t="s">
        <v>17</v>
      </c>
      <c r="N3922" s="64" t="s">
        <v>18</v>
      </c>
      <c r="O3922" s="66"/>
      <c r="P3922" s="66"/>
      <c r="T3922" s="66"/>
      <c r="U3922" s="65" t="s">
        <v>99</v>
      </c>
      <c r="V3922" s="65" t="s">
        <v>14413</v>
      </c>
      <c r="W3922" s="66"/>
      <c r="Y3922" s="66"/>
      <c r="Z3922" s="66"/>
      <c r="AA3922" s="65" t="s">
        <v>14382</v>
      </c>
      <c r="AQ3922" s="64">
        <v>168.6</v>
      </c>
      <c r="AY3922" s="67" t="s">
        <v>18319</v>
      </c>
    </row>
    <row r="3923" spans="1:51">
      <c r="A3923" s="9" t="str">
        <f t="shared" si="192"/>
        <v>2026-01</v>
      </c>
      <c r="B3923" s="9" t="str">
        <f>_xlfn.XLOOKUP(I3923,过机服务商重量差!A:A,过机服务商重量差!G:G)</f>
        <v>玉麒麟</v>
      </c>
      <c r="C3923" s="9" t="str">
        <f>IF(N3923="FBA","主营产品",IF(N3923="专线","专线",LOOKUP(1,0/((G3923&gt;=提成标准!D:D)*(G3923&lt;提成标准!E:E)),提成标准!C:C)))</f>
        <v>快递小货</v>
      </c>
      <c r="D3923" s="9">
        <f t="shared" si="193"/>
        <v>1</v>
      </c>
      <c r="E3923" s="9">
        <f>_xlfn.XLOOKUP(C3923,提成标准!C:C,提成标准!H:H,"")</f>
        <v>2</v>
      </c>
      <c r="F3923" s="9">
        <f t="shared" si="194"/>
        <v>2</v>
      </c>
      <c r="G3923" s="9">
        <f>_xlfn.XLOOKUP(I3923,过机服务商重量差!A:A,过机服务商重量差!L:L)</f>
        <v>4</v>
      </c>
      <c r="H3923" s="9" t="str">
        <f ca="1">IFERROR(LOOKUP(1,0/((B3923=名单!B:B)*(VALUE(AY3923)&gt;=名单!E:E)*(VALUE(AY3923)&lt;=名单!G:G)*(AA3923="正常走货")),名单!H:H),"否")</f>
        <v>否</v>
      </c>
      <c r="I3923" s="64" t="s">
        <v>11759</v>
      </c>
      <c r="J3923" s="64" t="s">
        <v>11761</v>
      </c>
      <c r="L3923" s="65" t="s">
        <v>17</v>
      </c>
      <c r="N3923" s="64" t="s">
        <v>18</v>
      </c>
      <c r="O3923" s="66"/>
      <c r="P3923" s="66"/>
      <c r="T3923" s="66"/>
      <c r="U3923" s="65" t="s">
        <v>130</v>
      </c>
      <c r="V3923" s="65" t="s">
        <v>14422</v>
      </c>
      <c r="W3923" s="66"/>
      <c r="Y3923" s="66"/>
      <c r="Z3923" s="66"/>
      <c r="AA3923" s="65" t="s">
        <v>14382</v>
      </c>
      <c r="AQ3923" s="64">
        <v>80.3</v>
      </c>
      <c r="AY3923" s="67" t="s">
        <v>18320</v>
      </c>
    </row>
    <row r="3924" spans="1:51">
      <c r="A3924" s="9" t="str">
        <f t="shared" si="192"/>
        <v>2026-01</v>
      </c>
      <c r="B3924" s="9" t="str">
        <f>_xlfn.XLOOKUP(I3924,过机服务商重量差!A:A,过机服务商重量差!G:G)</f>
        <v>玉麒麟</v>
      </c>
      <c r="C3924" s="9" t="str">
        <f>IF(N3924="FBA","主营产品",IF(N3924="专线","专线",LOOKUP(1,0/((G3924&gt;=提成标准!D:D)*(G3924&lt;提成标准!E:E)),提成标准!C:C)))</f>
        <v>快递大货</v>
      </c>
      <c r="D3924" s="9">
        <f t="shared" si="193"/>
        <v>29.5</v>
      </c>
      <c r="E3924" s="9">
        <f>_xlfn.XLOOKUP(C3924,提成标准!C:C,提成标准!H:H,"")</f>
        <v>0.1</v>
      </c>
      <c r="F3924" s="9">
        <f t="shared" si="194"/>
        <v>2.95</v>
      </c>
      <c r="G3924" s="9">
        <f>_xlfn.XLOOKUP(I3924,过机服务商重量差!A:A,过机服务商重量差!L:L)</f>
        <v>29.5</v>
      </c>
      <c r="H3924" s="9" t="str">
        <f ca="1">IFERROR(LOOKUP(1,0/((B3924=名单!B:B)*(VALUE(AY3924)&gt;=名单!E:E)*(VALUE(AY3924)&lt;=名单!G:G)*(AA3924="正常走货")),名单!H:H),"否")</f>
        <v>否</v>
      </c>
      <c r="I3924" s="64" t="s">
        <v>11762</v>
      </c>
      <c r="J3924" s="64" t="s">
        <v>11764</v>
      </c>
      <c r="L3924" s="65" t="s">
        <v>17</v>
      </c>
      <c r="N3924" s="64" t="s">
        <v>18</v>
      </c>
      <c r="O3924" s="66"/>
      <c r="P3924" s="66"/>
      <c r="T3924" s="66"/>
      <c r="U3924" s="65" t="s">
        <v>86</v>
      </c>
      <c r="V3924" s="65" t="s">
        <v>14381</v>
      </c>
      <c r="W3924" s="66"/>
      <c r="Y3924" s="66"/>
      <c r="Z3924" s="66"/>
      <c r="AA3924" s="65" t="s">
        <v>14382</v>
      </c>
      <c r="AQ3924" s="64">
        <v>328.96</v>
      </c>
      <c r="AY3924" s="67" t="s">
        <v>18321</v>
      </c>
    </row>
    <row r="3925" spans="1:51">
      <c r="A3925" s="9" t="str">
        <f t="shared" si="192"/>
        <v>2026-01</v>
      </c>
      <c r="B3925" s="9" t="str">
        <f>_xlfn.XLOOKUP(I3925,过机服务商重量差!A:A,过机服务商重量差!G:G)</f>
        <v>玉麒麟</v>
      </c>
      <c r="C3925" s="9" t="str">
        <f>IF(N3925="FBA","主营产品",IF(N3925="专线","专线",LOOKUP(1,0/((G3925&gt;=提成标准!D:D)*(G3925&lt;提成标准!E:E)),提成标准!C:C)))</f>
        <v>快递大货</v>
      </c>
      <c r="D3925" s="9">
        <f t="shared" si="193"/>
        <v>25</v>
      </c>
      <c r="E3925" s="9">
        <f>_xlfn.XLOOKUP(C3925,提成标准!C:C,提成标准!H:H,"")</f>
        <v>0.1</v>
      </c>
      <c r="F3925" s="9">
        <f t="shared" si="194"/>
        <v>2.5</v>
      </c>
      <c r="G3925" s="9">
        <f>_xlfn.XLOOKUP(I3925,过机服务商重量差!A:A,过机服务商重量差!L:L)</f>
        <v>25</v>
      </c>
      <c r="H3925" s="9" t="str">
        <f ca="1">IFERROR(LOOKUP(1,0/((B3925=名单!B:B)*(VALUE(AY3925)&gt;=名单!E:E)*(VALUE(AY3925)&lt;=名单!G:G)*(AA3925="正常走货")),名单!H:H),"否")</f>
        <v>否</v>
      </c>
      <c r="I3925" s="64" t="s">
        <v>11765</v>
      </c>
      <c r="J3925" s="64" t="s">
        <v>11767</v>
      </c>
      <c r="L3925" s="65" t="s">
        <v>17</v>
      </c>
      <c r="N3925" s="64" t="s">
        <v>18</v>
      </c>
      <c r="O3925" s="66"/>
      <c r="P3925" s="66"/>
      <c r="T3925" s="66"/>
      <c r="U3925" s="65" t="s">
        <v>86</v>
      </c>
      <c r="V3925" s="65" t="s">
        <v>14381</v>
      </c>
      <c r="W3925" s="66"/>
      <c r="Y3925" s="66"/>
      <c r="Z3925" s="66"/>
      <c r="AA3925" s="65" t="s">
        <v>14382</v>
      </c>
      <c r="AQ3925" s="64">
        <v>176.46</v>
      </c>
      <c r="AY3925" s="67" t="s">
        <v>18322</v>
      </c>
    </row>
    <row r="3926" spans="1:51">
      <c r="A3926" s="9" t="str">
        <f t="shared" si="192"/>
        <v>2026-01</v>
      </c>
      <c r="B3926" s="9" t="str">
        <f>_xlfn.XLOOKUP(I3926,过机服务商重量差!A:A,过机服务商重量差!G:G)</f>
        <v>玉麒麟</v>
      </c>
      <c r="C3926" s="9" t="str">
        <f>IF(N3926="FBA","主营产品",IF(N3926="专线","专线",LOOKUP(1,0/((G3926&gt;=提成标准!D:D)*(G3926&lt;提成标准!E:E)),提成标准!C:C)))</f>
        <v>快递大货</v>
      </c>
      <c r="D3926" s="9">
        <f t="shared" si="193"/>
        <v>28</v>
      </c>
      <c r="E3926" s="9">
        <f>_xlfn.XLOOKUP(C3926,提成标准!C:C,提成标准!H:H,"")</f>
        <v>0.1</v>
      </c>
      <c r="F3926" s="9">
        <f t="shared" si="194"/>
        <v>2.8</v>
      </c>
      <c r="G3926" s="9">
        <f>_xlfn.XLOOKUP(I3926,过机服务商重量差!A:A,过机服务商重量差!L:L)</f>
        <v>28</v>
      </c>
      <c r="H3926" s="9" t="str">
        <f ca="1">IFERROR(LOOKUP(1,0/((B3926=名单!B:B)*(VALUE(AY3926)&gt;=名单!E:E)*(VALUE(AY3926)&lt;=名单!G:G)*(AA3926="正常走货")),名单!H:H),"否")</f>
        <v>否</v>
      </c>
      <c r="I3926" s="64" t="s">
        <v>11768</v>
      </c>
      <c r="J3926" s="64" t="s">
        <v>11770</v>
      </c>
      <c r="L3926" s="65" t="s">
        <v>17</v>
      </c>
      <c r="N3926" s="64" t="s">
        <v>18</v>
      </c>
      <c r="O3926" s="66"/>
      <c r="P3926" s="66"/>
      <c r="T3926" s="66"/>
      <c r="U3926" s="65" t="s">
        <v>86</v>
      </c>
      <c r="V3926" s="65" t="s">
        <v>14381</v>
      </c>
      <c r="W3926" s="66"/>
      <c r="Y3926" s="66"/>
      <c r="Z3926" s="66"/>
      <c r="AA3926" s="65" t="s">
        <v>14382</v>
      </c>
      <c r="AQ3926" s="64">
        <v>198.96</v>
      </c>
      <c r="AY3926" s="67" t="s">
        <v>18323</v>
      </c>
    </row>
    <row r="3927" spans="1:51">
      <c r="A3927" s="9" t="str">
        <f t="shared" si="192"/>
        <v>2026-01</v>
      </c>
      <c r="B3927" s="9" t="str">
        <f>_xlfn.XLOOKUP(I3927,过机服务商重量差!A:A,过机服务商重量差!G:G)</f>
        <v>玉麒麟</v>
      </c>
      <c r="C3927" s="9" t="str">
        <f>IF(N3927="FBA","主营产品",IF(N3927="专线","专线",LOOKUP(1,0/((G3927&gt;=提成标准!D:D)*(G3927&lt;提成标准!E:E)),提成标准!C:C)))</f>
        <v>快递大货</v>
      </c>
      <c r="D3927" s="9">
        <f t="shared" si="193"/>
        <v>25</v>
      </c>
      <c r="E3927" s="9">
        <f>_xlfn.XLOOKUP(C3927,提成标准!C:C,提成标准!H:H,"")</f>
        <v>0.1</v>
      </c>
      <c r="F3927" s="9">
        <f t="shared" si="194"/>
        <v>2.5</v>
      </c>
      <c r="G3927" s="9">
        <f>_xlfn.XLOOKUP(I3927,过机服务商重量差!A:A,过机服务商重量差!L:L)</f>
        <v>25</v>
      </c>
      <c r="H3927" s="9" t="str">
        <f ca="1">IFERROR(LOOKUP(1,0/((B3927=名单!B:B)*(VALUE(AY3927)&gt;=名单!E:E)*(VALUE(AY3927)&lt;=名单!G:G)*(AA3927="正常走货")),名单!H:H),"否")</f>
        <v>否</v>
      </c>
      <c r="I3927" s="64" t="s">
        <v>11771</v>
      </c>
      <c r="J3927" s="64" t="s">
        <v>11773</v>
      </c>
      <c r="L3927" s="65" t="s">
        <v>24</v>
      </c>
      <c r="N3927" s="64" t="s">
        <v>18</v>
      </c>
      <c r="O3927" s="66"/>
      <c r="P3927" s="66"/>
      <c r="T3927" s="66"/>
      <c r="U3927" s="65" t="s">
        <v>540</v>
      </c>
      <c r="V3927" s="65" t="s">
        <v>14413</v>
      </c>
      <c r="W3927" s="66"/>
      <c r="Y3927" s="66"/>
      <c r="Z3927" s="66"/>
      <c r="AA3927" s="65" t="s">
        <v>14382</v>
      </c>
      <c r="AQ3927" s="64">
        <v>91.35</v>
      </c>
      <c r="AY3927" s="67" t="s">
        <v>18324</v>
      </c>
    </row>
    <row r="3928" spans="1:51">
      <c r="A3928" s="9" t="str">
        <f t="shared" si="192"/>
        <v>2026-01</v>
      </c>
      <c r="B3928" s="9" t="str">
        <f>_xlfn.XLOOKUP(I3928,过机服务商重量差!A:A,过机服务商重量差!G:G)</f>
        <v>帅时莹</v>
      </c>
      <c r="C3928" s="9" t="str">
        <f>IF(N3928="FBA","主营产品",IF(N3928="专线","专线",LOOKUP(1,0/((G3928&gt;=提成标准!D:D)*(G3928&lt;提成标准!E:E)),提成标准!C:C)))</f>
        <v>快递大货</v>
      </c>
      <c r="D3928" s="9">
        <f t="shared" si="193"/>
        <v>56</v>
      </c>
      <c r="E3928" s="9">
        <f>_xlfn.XLOOKUP(C3928,提成标准!C:C,提成标准!H:H,"")</f>
        <v>0.1</v>
      </c>
      <c r="F3928" s="9">
        <f t="shared" si="194"/>
        <v>5.6</v>
      </c>
      <c r="G3928" s="9">
        <f>_xlfn.XLOOKUP(I3928,过机服务商重量差!A:A,过机服务商重量差!L:L)</f>
        <v>56</v>
      </c>
      <c r="H3928" s="9" t="str">
        <f ca="1">IFERROR(LOOKUP(1,0/((B3928=名单!B:B)*(VALUE(AY3928)&gt;=名单!E:E)*(VALUE(AY3928)&lt;=名单!G:G)*(AA3928="正常走货")),名单!H:H),"否")</f>
        <v>否</v>
      </c>
      <c r="I3928" s="64" t="s">
        <v>11774</v>
      </c>
      <c r="J3928" s="64" t="s">
        <v>11776</v>
      </c>
      <c r="L3928" s="65" t="s">
        <v>938</v>
      </c>
      <c r="N3928" s="64" t="s">
        <v>18</v>
      </c>
      <c r="O3928" s="66"/>
      <c r="P3928" s="66"/>
      <c r="T3928" s="66"/>
      <c r="U3928" s="65" t="s">
        <v>191</v>
      </c>
      <c r="V3928" s="65" t="s">
        <v>14413</v>
      </c>
      <c r="W3928" s="66"/>
      <c r="Y3928" s="66"/>
      <c r="Z3928" s="66"/>
      <c r="AA3928" s="65" t="s">
        <v>14382</v>
      </c>
      <c r="AQ3928" s="64">
        <v>1960</v>
      </c>
      <c r="AY3928" s="67" t="s">
        <v>18325</v>
      </c>
    </row>
    <row r="3929" spans="1:51">
      <c r="A3929" s="9" t="str">
        <f t="shared" si="192"/>
        <v>2026-01</v>
      </c>
      <c r="B3929" s="9" t="str">
        <f>_xlfn.XLOOKUP(I3929,过机服务商重量差!A:A,过机服务商重量差!G:G)</f>
        <v>玉麒麟</v>
      </c>
      <c r="C3929" s="9" t="str">
        <f>IF(N3929="FBA","主营产品",IF(N3929="专线","专线",LOOKUP(1,0/((G3929&gt;=提成标准!D:D)*(G3929&lt;提成标准!E:E)),提成标准!C:C)))</f>
        <v>快递大货</v>
      </c>
      <c r="D3929" s="9">
        <f t="shared" si="193"/>
        <v>33</v>
      </c>
      <c r="E3929" s="9">
        <f>_xlfn.XLOOKUP(C3929,提成标准!C:C,提成标准!H:H,"")</f>
        <v>0.1</v>
      </c>
      <c r="F3929" s="9">
        <f t="shared" si="194"/>
        <v>3.3</v>
      </c>
      <c r="G3929" s="9">
        <f>_xlfn.XLOOKUP(I3929,过机服务商重量差!A:A,过机服务商重量差!L:L)</f>
        <v>33</v>
      </c>
      <c r="H3929" s="9" t="str">
        <f ca="1">IFERROR(LOOKUP(1,0/((B3929=名单!B:B)*(VALUE(AY3929)&gt;=名单!E:E)*(VALUE(AY3929)&lt;=名单!G:G)*(AA3929="正常走货")),名单!H:H),"否")</f>
        <v>否</v>
      </c>
      <c r="I3929" s="64" t="s">
        <v>11777</v>
      </c>
      <c r="J3929" s="64" t="s">
        <v>11779</v>
      </c>
      <c r="L3929" s="65" t="s">
        <v>17</v>
      </c>
      <c r="N3929" s="64" t="s">
        <v>18</v>
      </c>
      <c r="O3929" s="66"/>
      <c r="P3929" s="66"/>
      <c r="T3929" s="66"/>
      <c r="U3929" s="65" t="s">
        <v>408</v>
      </c>
      <c r="V3929" s="65" t="s">
        <v>14381</v>
      </c>
      <c r="W3929" s="66"/>
      <c r="Y3929" s="66"/>
      <c r="Z3929" s="66"/>
      <c r="AA3929" s="65" t="s">
        <v>14382</v>
      </c>
      <c r="AQ3929" s="64">
        <v>310.44</v>
      </c>
      <c r="AY3929" s="67" t="s">
        <v>18326</v>
      </c>
    </row>
    <row r="3930" spans="1:51">
      <c r="A3930" s="9" t="str">
        <f t="shared" si="192"/>
        <v>2026-01</v>
      </c>
      <c r="B3930" s="9" t="str">
        <f>_xlfn.XLOOKUP(I3930,过机服务商重量差!A:A,过机服务商重量差!G:G)</f>
        <v>无崖子</v>
      </c>
      <c r="C3930" s="9" t="str">
        <f>IF(N3930="FBA","主营产品",IF(N3930="专线","专线",LOOKUP(1,0/((G3930&gt;=提成标准!D:D)*(G3930&lt;提成标准!E:E)),提成标准!C:C)))</f>
        <v>快递小货</v>
      </c>
      <c r="D3930" s="9">
        <f t="shared" si="193"/>
        <v>1</v>
      </c>
      <c r="E3930" s="9">
        <f>_xlfn.XLOOKUP(C3930,提成标准!C:C,提成标准!H:H,"")</f>
        <v>2</v>
      </c>
      <c r="F3930" s="9">
        <f t="shared" si="194"/>
        <v>2</v>
      </c>
      <c r="G3930" s="9">
        <f>_xlfn.XLOOKUP(I3930,过机服务商重量差!A:A,过机服务商重量差!L:L)</f>
        <v>0.5</v>
      </c>
      <c r="H3930" s="9" t="str">
        <f ca="1">IFERROR(LOOKUP(1,0/((B3930=名单!B:B)*(VALUE(AY3930)&gt;=名单!E:E)*(VALUE(AY3930)&lt;=名单!G:G)*(AA3930="正常走货")),名单!H:H),"否")</f>
        <v>是</v>
      </c>
      <c r="I3930" s="64" t="s">
        <v>11780</v>
      </c>
      <c r="J3930" s="64" t="s">
        <v>11782</v>
      </c>
      <c r="L3930" s="65" t="s">
        <v>160</v>
      </c>
      <c r="N3930" s="64" t="s">
        <v>18</v>
      </c>
      <c r="O3930" s="66"/>
      <c r="P3930" s="66"/>
      <c r="T3930" s="66"/>
      <c r="U3930" s="65" t="s">
        <v>86</v>
      </c>
      <c r="V3930" s="65" t="s">
        <v>14381</v>
      </c>
      <c r="W3930" s="66"/>
      <c r="Y3930" s="66"/>
      <c r="Z3930" s="66"/>
      <c r="AA3930" s="65" t="s">
        <v>14382</v>
      </c>
      <c r="AQ3930" s="64">
        <v>0</v>
      </c>
      <c r="AY3930" s="67" t="s">
        <v>18327</v>
      </c>
    </row>
    <row r="3931" spans="1:51">
      <c r="A3931" s="9" t="str">
        <f t="shared" si="192"/>
        <v>2026-01</v>
      </c>
      <c r="B3931" s="9" t="str">
        <f>_xlfn.XLOOKUP(I3931,过机服务商重量差!A:A,过机服务商重量差!G:G)</f>
        <v>无崖子</v>
      </c>
      <c r="C3931" s="9" t="str">
        <f>IF(N3931="FBA","主营产品",IF(N3931="专线","专线",LOOKUP(1,0/((G3931&gt;=提成标准!D:D)*(G3931&lt;提成标准!E:E)),提成标准!C:C)))</f>
        <v>快递大货</v>
      </c>
      <c r="D3931" s="9">
        <f t="shared" si="193"/>
        <v>34</v>
      </c>
      <c r="E3931" s="9">
        <f>_xlfn.XLOOKUP(C3931,提成标准!C:C,提成标准!H:H,"")</f>
        <v>0.1</v>
      </c>
      <c r="F3931" s="9">
        <f t="shared" si="194"/>
        <v>3.4</v>
      </c>
      <c r="G3931" s="9">
        <f>_xlfn.XLOOKUP(I3931,过机服务商重量差!A:A,过机服务商重量差!L:L)</f>
        <v>34</v>
      </c>
      <c r="H3931" s="9" t="str">
        <f ca="1">IFERROR(LOOKUP(1,0/((B3931=名单!B:B)*(VALUE(AY3931)&gt;=名单!E:E)*(VALUE(AY3931)&lt;=名单!G:G)*(AA3931="正常走货")),名单!H:H),"否")</f>
        <v>是</v>
      </c>
      <c r="I3931" s="64" t="s">
        <v>11783</v>
      </c>
      <c r="J3931" s="64" t="s">
        <v>11785</v>
      </c>
      <c r="L3931" s="65" t="s">
        <v>926</v>
      </c>
      <c r="N3931" s="64" t="s">
        <v>18</v>
      </c>
      <c r="O3931" s="66"/>
      <c r="P3931" s="66"/>
      <c r="T3931" s="66"/>
      <c r="U3931" s="65" t="s">
        <v>337</v>
      </c>
      <c r="V3931" s="65" t="s">
        <v>14381</v>
      </c>
      <c r="W3931" s="66"/>
      <c r="Y3931" s="66"/>
      <c r="Z3931" s="66"/>
      <c r="AA3931" s="65" t="s">
        <v>14382</v>
      </c>
      <c r="AQ3931" s="64">
        <v>0</v>
      </c>
      <c r="AY3931" s="67" t="s">
        <v>18328</v>
      </c>
    </row>
    <row r="3932" spans="1:51">
      <c r="A3932" s="9" t="str">
        <f t="shared" si="192"/>
        <v>2026-01</v>
      </c>
      <c r="B3932" s="9" t="str">
        <f>_xlfn.XLOOKUP(I3932,过机服务商重量差!A:A,过机服务商重量差!G:G)</f>
        <v>玉麒麟</v>
      </c>
      <c r="C3932" s="9" t="str">
        <f>IF(N3932="FBA","主营产品",IF(N3932="专线","专线",LOOKUP(1,0/((G3932&gt;=提成标准!D:D)*(G3932&lt;提成标准!E:E)),提成标准!C:C)))</f>
        <v>快递小货</v>
      </c>
      <c r="D3932" s="9">
        <f t="shared" si="193"/>
        <v>1</v>
      </c>
      <c r="E3932" s="9">
        <f>_xlfn.XLOOKUP(C3932,提成标准!C:C,提成标准!H:H,"")</f>
        <v>2</v>
      </c>
      <c r="F3932" s="9">
        <f t="shared" si="194"/>
        <v>2</v>
      </c>
      <c r="G3932" s="9">
        <f>_xlfn.XLOOKUP(I3932,过机服务商重量差!A:A,过机服务商重量差!L:L)</f>
        <v>6</v>
      </c>
      <c r="H3932" s="9" t="str">
        <f ca="1">IFERROR(LOOKUP(1,0/((B3932=名单!B:B)*(VALUE(AY3932)&gt;=名单!E:E)*(VALUE(AY3932)&lt;=名单!G:G)*(AA3932="正常走货")),名单!H:H),"否")</f>
        <v>否</v>
      </c>
      <c r="I3932" s="64" t="s">
        <v>11786</v>
      </c>
      <c r="J3932" s="64" t="s">
        <v>11788</v>
      </c>
      <c r="L3932" s="65" t="s">
        <v>17</v>
      </c>
      <c r="N3932" s="64" t="s">
        <v>18</v>
      </c>
      <c r="O3932" s="66"/>
      <c r="P3932" s="66"/>
      <c r="T3932" s="66"/>
      <c r="U3932" s="65" t="s">
        <v>103</v>
      </c>
      <c r="V3932" s="65" t="s">
        <v>14385</v>
      </c>
      <c r="W3932" s="66"/>
      <c r="Y3932" s="66"/>
      <c r="Z3932" s="66"/>
      <c r="AA3932" s="65" t="s">
        <v>14382</v>
      </c>
      <c r="AQ3932" s="64">
        <v>128.9</v>
      </c>
      <c r="AY3932" s="67" t="s">
        <v>18329</v>
      </c>
    </row>
    <row r="3933" spans="1:51">
      <c r="A3933" s="9" t="str">
        <f t="shared" si="192"/>
        <v>2026-01</v>
      </c>
      <c r="B3933" s="9" t="str">
        <f>_xlfn.XLOOKUP(I3933,过机服务商重量差!A:A,过机服务商重量差!G:G)</f>
        <v>玉麒麟</v>
      </c>
      <c r="C3933" s="9" t="str">
        <f>IF(N3933="FBA","主营产品",IF(N3933="专线","专线",LOOKUP(1,0/((G3933&gt;=提成标准!D:D)*(G3933&lt;提成标准!E:E)),提成标准!C:C)))</f>
        <v>快递小货</v>
      </c>
      <c r="D3933" s="9">
        <f t="shared" si="193"/>
        <v>1</v>
      </c>
      <c r="E3933" s="9">
        <f>_xlfn.XLOOKUP(C3933,提成标准!C:C,提成标准!H:H,"")</f>
        <v>2</v>
      </c>
      <c r="F3933" s="9">
        <f t="shared" si="194"/>
        <v>2</v>
      </c>
      <c r="G3933" s="9">
        <f>_xlfn.XLOOKUP(I3933,过机服务商重量差!A:A,过机服务商重量差!L:L)</f>
        <v>12</v>
      </c>
      <c r="H3933" s="9" t="str">
        <f ca="1">IFERROR(LOOKUP(1,0/((B3933=名单!B:B)*(VALUE(AY3933)&gt;=名单!E:E)*(VALUE(AY3933)&lt;=名单!G:G)*(AA3933="正常走货")),名单!H:H),"否")</f>
        <v>否</v>
      </c>
      <c r="I3933" s="64" t="s">
        <v>11789</v>
      </c>
      <c r="J3933" s="64" t="s">
        <v>11791</v>
      </c>
      <c r="L3933" s="65" t="s">
        <v>17</v>
      </c>
      <c r="N3933" s="64" t="s">
        <v>18</v>
      </c>
      <c r="O3933" s="66"/>
      <c r="P3933" s="66"/>
      <c r="T3933" s="66"/>
      <c r="U3933" s="65" t="s">
        <v>103</v>
      </c>
      <c r="V3933" s="65" t="s">
        <v>14385</v>
      </c>
      <c r="W3933" s="66"/>
      <c r="Y3933" s="66"/>
      <c r="Z3933" s="66"/>
      <c r="AA3933" s="65" t="s">
        <v>14382</v>
      </c>
      <c r="AQ3933" s="64">
        <v>96</v>
      </c>
      <c r="AY3933" s="67" t="s">
        <v>18330</v>
      </c>
    </row>
    <row r="3934" spans="1:51">
      <c r="A3934" s="9" t="str">
        <f t="shared" si="192"/>
        <v>2026-01</v>
      </c>
      <c r="B3934" s="9" t="str">
        <f>_xlfn.XLOOKUP(I3934,过机服务商重量差!A:A,过机服务商重量差!G:G)</f>
        <v>玉麒麟</v>
      </c>
      <c r="C3934" s="9" t="str">
        <f>IF(N3934="FBA","主营产品",IF(N3934="专线","专线",LOOKUP(1,0/((G3934&gt;=提成标准!D:D)*(G3934&lt;提成标准!E:E)),提成标准!C:C)))</f>
        <v>快递小货</v>
      </c>
      <c r="D3934" s="9">
        <f t="shared" si="193"/>
        <v>1</v>
      </c>
      <c r="E3934" s="9">
        <f>_xlfn.XLOOKUP(C3934,提成标准!C:C,提成标准!H:H,"")</f>
        <v>2</v>
      </c>
      <c r="F3934" s="9">
        <f t="shared" si="194"/>
        <v>2</v>
      </c>
      <c r="G3934" s="9">
        <f>_xlfn.XLOOKUP(I3934,过机服务商重量差!A:A,过机服务商重量差!L:L)</f>
        <v>9</v>
      </c>
      <c r="H3934" s="9" t="str">
        <f ca="1">IFERROR(LOOKUP(1,0/((B3934=名单!B:B)*(VALUE(AY3934)&gt;=名单!E:E)*(VALUE(AY3934)&lt;=名单!G:G)*(AA3934="正常走货")),名单!H:H),"否")</f>
        <v>否</v>
      </c>
      <c r="I3934" s="64" t="s">
        <v>11792</v>
      </c>
      <c r="J3934" s="64" t="s">
        <v>11794</v>
      </c>
      <c r="L3934" s="65" t="s">
        <v>17</v>
      </c>
      <c r="N3934" s="64" t="s">
        <v>18</v>
      </c>
      <c r="O3934" s="66"/>
      <c r="P3934" s="66"/>
      <c r="T3934" s="66"/>
      <c r="U3934" s="65" t="s">
        <v>103</v>
      </c>
      <c r="V3934" s="65" t="s">
        <v>14385</v>
      </c>
      <c r="W3934" s="66"/>
      <c r="Y3934" s="66"/>
      <c r="Z3934" s="66"/>
      <c r="AA3934" s="65" t="s">
        <v>14382</v>
      </c>
      <c r="AQ3934" s="64">
        <v>143.7</v>
      </c>
      <c r="AY3934" s="67" t="s">
        <v>18331</v>
      </c>
    </row>
    <row r="3935" spans="1:51">
      <c r="A3935" s="9" t="str">
        <f t="shared" si="192"/>
        <v>2026-01</v>
      </c>
      <c r="B3935" s="9" t="str">
        <f>_xlfn.XLOOKUP(I3935,过机服务商重量差!A:A,过机服务商重量差!G:G)</f>
        <v>玉麒麟</v>
      </c>
      <c r="C3935" s="9" t="str">
        <f>IF(N3935="FBA","主营产品",IF(N3935="专线","专线",LOOKUP(1,0/((G3935&gt;=提成标准!D:D)*(G3935&lt;提成标准!E:E)),提成标准!C:C)))</f>
        <v>快递小货</v>
      </c>
      <c r="D3935" s="9">
        <f t="shared" si="193"/>
        <v>1</v>
      </c>
      <c r="E3935" s="9">
        <f>_xlfn.XLOOKUP(C3935,提成标准!C:C,提成标准!H:H,"")</f>
        <v>2</v>
      </c>
      <c r="F3935" s="9">
        <f t="shared" si="194"/>
        <v>2</v>
      </c>
      <c r="G3935" s="9">
        <f>_xlfn.XLOOKUP(I3935,过机服务商重量差!A:A,过机服务商重量差!L:L)</f>
        <v>1.5</v>
      </c>
      <c r="H3935" s="9" t="str">
        <f ca="1">IFERROR(LOOKUP(1,0/((B3935=名单!B:B)*(VALUE(AY3935)&gt;=名单!E:E)*(VALUE(AY3935)&lt;=名单!G:G)*(AA3935="正常走货")),名单!H:H),"否")</f>
        <v>否</v>
      </c>
      <c r="I3935" s="64" t="s">
        <v>11795</v>
      </c>
      <c r="J3935" s="64" t="s">
        <v>11797</v>
      </c>
      <c r="L3935" s="65" t="s">
        <v>17</v>
      </c>
      <c r="N3935" s="64" t="s">
        <v>18</v>
      </c>
      <c r="O3935" s="66"/>
      <c r="P3935" s="66"/>
      <c r="T3935" s="66"/>
      <c r="U3935" s="65" t="s">
        <v>79</v>
      </c>
      <c r="V3935" s="65" t="s">
        <v>14381</v>
      </c>
      <c r="W3935" s="66"/>
      <c r="Y3935" s="66"/>
      <c r="Z3935" s="66"/>
      <c r="AA3935" s="65" t="s">
        <v>14382</v>
      </c>
      <c r="AQ3935" s="64">
        <v>22.54</v>
      </c>
      <c r="AY3935" s="67" t="s">
        <v>18332</v>
      </c>
    </row>
    <row r="3936" spans="1:51">
      <c r="A3936" s="9" t="str">
        <f t="shared" si="192"/>
        <v>2026-01</v>
      </c>
      <c r="B3936" s="9" t="str">
        <f>_xlfn.XLOOKUP(I3936,过机服务商重量差!A:A,过机服务商重量差!G:G)</f>
        <v>无崖子</v>
      </c>
      <c r="C3936" s="9" t="str">
        <f>IF(N3936="FBA","主营产品",IF(N3936="专线","专线",LOOKUP(1,0/((G3936&gt;=提成标准!D:D)*(G3936&lt;提成标准!E:E)),提成标准!C:C)))</f>
        <v>快递小货</v>
      </c>
      <c r="D3936" s="9">
        <f t="shared" si="193"/>
        <v>1</v>
      </c>
      <c r="E3936" s="9">
        <f>_xlfn.XLOOKUP(C3936,提成标准!C:C,提成标准!H:H,"")</f>
        <v>2</v>
      </c>
      <c r="F3936" s="9">
        <f t="shared" si="194"/>
        <v>2</v>
      </c>
      <c r="G3936" s="9">
        <f>_xlfn.XLOOKUP(I3936,过机服务商重量差!A:A,过机服务商重量差!L:L)</f>
        <v>6</v>
      </c>
      <c r="H3936" s="9" t="str">
        <f ca="1">IFERROR(LOOKUP(1,0/((B3936=名单!B:B)*(VALUE(AY3936)&gt;=名单!E:E)*(VALUE(AY3936)&lt;=名单!G:G)*(AA3936="正常走货")),名单!H:H),"否")</f>
        <v>是</v>
      </c>
      <c r="I3936" s="64" t="s">
        <v>11798</v>
      </c>
      <c r="J3936" s="64" t="s">
        <v>11800</v>
      </c>
      <c r="L3936" s="65" t="s">
        <v>539</v>
      </c>
      <c r="N3936" s="64" t="s">
        <v>18</v>
      </c>
      <c r="O3936" s="66"/>
      <c r="P3936" s="66"/>
      <c r="T3936" s="66"/>
      <c r="U3936" s="65" t="s">
        <v>191</v>
      </c>
      <c r="V3936" s="65" t="s">
        <v>14413</v>
      </c>
      <c r="W3936" s="66"/>
      <c r="Y3936" s="66"/>
      <c r="Z3936" s="66"/>
      <c r="AA3936" s="65" t="s">
        <v>14382</v>
      </c>
      <c r="AQ3936" s="64">
        <v>281.14</v>
      </c>
      <c r="AY3936" s="67" t="s">
        <v>18333</v>
      </c>
    </row>
    <row r="3937" spans="1:51">
      <c r="A3937" s="9" t="str">
        <f t="shared" si="192"/>
        <v>2026-01</v>
      </c>
      <c r="B3937" s="9" t="str">
        <f>_xlfn.XLOOKUP(I3937,过机服务商重量差!A:A,过机服务商重量差!G:G)</f>
        <v>帅时莹</v>
      </c>
      <c r="C3937" s="9" t="str">
        <f>IF(N3937="FBA","主营产品",IF(N3937="专线","专线",LOOKUP(1,0/((G3937&gt;=提成标准!D:D)*(G3937&lt;提成标准!E:E)),提成标准!C:C)))</f>
        <v>快递小货</v>
      </c>
      <c r="D3937" s="9">
        <f t="shared" si="193"/>
        <v>1</v>
      </c>
      <c r="E3937" s="9">
        <f>_xlfn.XLOOKUP(C3937,提成标准!C:C,提成标准!H:H,"")</f>
        <v>2</v>
      </c>
      <c r="F3937" s="9">
        <f t="shared" si="194"/>
        <v>2</v>
      </c>
      <c r="G3937" s="9">
        <f>_xlfn.XLOOKUP(I3937,过机服务商重量差!A:A,过机服务商重量差!L:L)</f>
        <v>8</v>
      </c>
      <c r="H3937" s="9" t="str">
        <f ca="1">IFERROR(LOOKUP(1,0/((B3937=名单!B:B)*(VALUE(AY3937)&gt;=名单!E:E)*(VALUE(AY3937)&lt;=名单!G:G)*(AA3937="正常走货")),名单!H:H),"否")</f>
        <v>否</v>
      </c>
      <c r="I3937" s="64" t="s">
        <v>11801</v>
      </c>
      <c r="J3937" s="64" t="s">
        <v>11803</v>
      </c>
      <c r="L3937" s="65" t="s">
        <v>140</v>
      </c>
      <c r="N3937" s="64" t="s">
        <v>18</v>
      </c>
      <c r="O3937" s="66"/>
      <c r="P3937" s="66"/>
      <c r="T3937" s="66"/>
      <c r="U3937" s="65" t="s">
        <v>191</v>
      </c>
      <c r="V3937" s="65" t="s">
        <v>14413</v>
      </c>
      <c r="W3937" s="66"/>
      <c r="Y3937" s="66"/>
      <c r="Z3937" s="66"/>
      <c r="AA3937" s="65" t="s">
        <v>14382</v>
      </c>
      <c r="AQ3937" s="64">
        <v>159.18</v>
      </c>
      <c r="AY3937" s="67" t="s">
        <v>18334</v>
      </c>
    </row>
    <row r="3938" spans="1:51">
      <c r="A3938" s="9" t="str">
        <f t="shared" si="192"/>
        <v>2026-01</v>
      </c>
      <c r="B3938" s="9" t="str">
        <f>_xlfn.XLOOKUP(I3938,过机服务商重量差!A:A,过机服务商重量差!G:G)</f>
        <v>玉麒麟</v>
      </c>
      <c r="C3938" s="9" t="str">
        <f>IF(N3938="FBA","主营产品",IF(N3938="专线","专线",LOOKUP(1,0/((G3938&gt;=提成标准!D:D)*(G3938&lt;提成标准!E:E)),提成标准!C:C)))</f>
        <v>快递小货</v>
      </c>
      <c r="D3938" s="9">
        <f t="shared" si="193"/>
        <v>1</v>
      </c>
      <c r="E3938" s="9">
        <f>_xlfn.XLOOKUP(C3938,提成标准!C:C,提成标准!H:H,"")</f>
        <v>2</v>
      </c>
      <c r="F3938" s="9">
        <f t="shared" si="194"/>
        <v>2</v>
      </c>
      <c r="G3938" s="9">
        <f>_xlfn.XLOOKUP(I3938,过机服务商重量差!A:A,过机服务商重量差!L:L)</f>
        <v>7.5</v>
      </c>
      <c r="H3938" s="9" t="str">
        <f ca="1">IFERROR(LOOKUP(1,0/((B3938=名单!B:B)*(VALUE(AY3938)&gt;=名单!E:E)*(VALUE(AY3938)&lt;=名单!G:G)*(AA3938="正常走货")),名单!H:H),"否")</f>
        <v>否</v>
      </c>
      <c r="I3938" s="64" t="s">
        <v>11804</v>
      </c>
      <c r="J3938" s="64" t="s">
        <v>11806</v>
      </c>
      <c r="L3938" s="65" t="s">
        <v>17</v>
      </c>
      <c r="N3938" s="64" t="s">
        <v>18</v>
      </c>
      <c r="O3938" s="66"/>
      <c r="P3938" s="66"/>
      <c r="T3938" s="66"/>
      <c r="U3938" s="65" t="s">
        <v>191</v>
      </c>
      <c r="V3938" s="65" t="s">
        <v>14413</v>
      </c>
      <c r="W3938" s="66"/>
      <c r="Y3938" s="66"/>
      <c r="Z3938" s="66"/>
      <c r="AA3938" s="65" t="s">
        <v>14382</v>
      </c>
      <c r="AQ3938" s="64">
        <v>165.41</v>
      </c>
      <c r="AY3938" s="67" t="s">
        <v>18335</v>
      </c>
    </row>
    <row r="3939" spans="1:51">
      <c r="A3939" s="9" t="str">
        <f t="shared" si="192"/>
        <v>2026-01</v>
      </c>
      <c r="B3939" s="9" t="str">
        <f>_xlfn.XLOOKUP(I3939,过机服务商重量差!A:A,过机服务商重量差!G:G)</f>
        <v>玉麒麟</v>
      </c>
      <c r="C3939" s="9" t="str">
        <f>IF(N3939="FBA","主营产品",IF(N3939="专线","专线",LOOKUP(1,0/((G3939&gt;=提成标准!D:D)*(G3939&lt;提成标准!E:E)),提成标准!C:C)))</f>
        <v>快递小货</v>
      </c>
      <c r="D3939" s="9">
        <f t="shared" si="193"/>
        <v>1</v>
      </c>
      <c r="E3939" s="9">
        <f>_xlfn.XLOOKUP(C3939,提成标准!C:C,提成标准!H:H,"")</f>
        <v>2</v>
      </c>
      <c r="F3939" s="9">
        <f t="shared" si="194"/>
        <v>2</v>
      </c>
      <c r="G3939" s="9">
        <f>_xlfn.XLOOKUP(I3939,过机服务商重量差!A:A,过机服务商重量差!L:L)</f>
        <v>4.5</v>
      </c>
      <c r="H3939" s="9" t="str">
        <f ca="1">IFERROR(LOOKUP(1,0/((B3939=名单!B:B)*(VALUE(AY3939)&gt;=名单!E:E)*(VALUE(AY3939)&lt;=名单!G:G)*(AA3939="正常走货")),名单!H:H),"否")</f>
        <v>否</v>
      </c>
      <c r="I3939" s="64" t="s">
        <v>11807</v>
      </c>
      <c r="J3939" s="64" t="s">
        <v>11809</v>
      </c>
      <c r="L3939" s="65" t="s">
        <v>17</v>
      </c>
      <c r="N3939" s="64" t="s">
        <v>18</v>
      </c>
      <c r="O3939" s="66"/>
      <c r="P3939" s="66"/>
      <c r="T3939" s="66"/>
      <c r="U3939" s="65" t="s">
        <v>191</v>
      </c>
      <c r="V3939" s="65" t="s">
        <v>14413</v>
      </c>
      <c r="W3939" s="66"/>
      <c r="Y3939" s="66"/>
      <c r="Z3939" s="66"/>
      <c r="AA3939" s="65" t="s">
        <v>14382</v>
      </c>
      <c r="AQ3939" s="64">
        <v>200</v>
      </c>
      <c r="AY3939" s="67" t="s">
        <v>18336</v>
      </c>
    </row>
    <row r="3940" spans="1:51">
      <c r="A3940" s="9" t="str">
        <f t="shared" si="192"/>
        <v>2026-01</v>
      </c>
      <c r="B3940" s="9" t="str">
        <f>_xlfn.XLOOKUP(I3940,过机服务商重量差!A:A,过机服务商重量差!G:G)</f>
        <v>007</v>
      </c>
      <c r="C3940" s="9" t="str">
        <f>IF(N3940="FBA","主营产品",IF(N3940="专线","专线",LOOKUP(1,0/((G3940&gt;=提成标准!D:D)*(G3940&lt;提成标准!E:E)),提成标准!C:C)))</f>
        <v>快递大货</v>
      </c>
      <c r="D3940" s="9">
        <f t="shared" si="193"/>
        <v>31</v>
      </c>
      <c r="E3940" s="9">
        <f>_xlfn.XLOOKUP(C3940,提成标准!C:C,提成标准!H:H,"")</f>
        <v>0.1</v>
      </c>
      <c r="F3940" s="9">
        <f t="shared" si="194"/>
        <v>3.1</v>
      </c>
      <c r="G3940" s="9">
        <f>_xlfn.XLOOKUP(I3940,过机服务商重量差!A:A,过机服务商重量差!L:L)</f>
        <v>31</v>
      </c>
      <c r="H3940" s="9" t="str">
        <f ca="1">IFERROR(LOOKUP(1,0/((B3940=名单!B:B)*(VALUE(AY3940)&gt;=名单!E:E)*(VALUE(AY3940)&lt;=名单!G:G)*(AA3940="正常走货")),名单!H:H),"否")</f>
        <v>否</v>
      </c>
      <c r="I3940" s="64" t="s">
        <v>11810</v>
      </c>
      <c r="J3940" s="64" t="s">
        <v>11812</v>
      </c>
      <c r="L3940" s="65" t="s">
        <v>168</v>
      </c>
      <c r="N3940" s="64" t="s">
        <v>18</v>
      </c>
      <c r="O3940" s="66"/>
      <c r="P3940" s="66"/>
      <c r="T3940" s="66"/>
      <c r="U3940" s="65" t="s">
        <v>215</v>
      </c>
      <c r="V3940" s="65" t="s">
        <v>14381</v>
      </c>
      <c r="W3940" s="66"/>
      <c r="Y3940" s="66"/>
      <c r="Z3940" s="66"/>
      <c r="AA3940" s="65" t="s">
        <v>14382</v>
      </c>
      <c r="AQ3940" s="64">
        <v>15.5</v>
      </c>
      <c r="AY3940" s="67" t="s">
        <v>18337</v>
      </c>
    </row>
    <row r="3941" spans="1:51">
      <c r="A3941" s="9" t="str">
        <f t="shared" si="192"/>
        <v>2026-01</v>
      </c>
      <c r="B3941" s="9" t="str">
        <f>_xlfn.XLOOKUP(I3941,过机服务商重量差!A:A,过机服务商重量差!G:G)</f>
        <v>玉麒麟</v>
      </c>
      <c r="C3941" s="9" t="str">
        <f>IF(N3941="FBA","主营产品",IF(N3941="专线","专线",LOOKUP(1,0/((G3941&gt;=提成标准!D:D)*(G3941&lt;提成标准!E:E)),提成标准!C:C)))</f>
        <v>快递大货</v>
      </c>
      <c r="D3941" s="9">
        <f t="shared" si="193"/>
        <v>50</v>
      </c>
      <c r="E3941" s="9">
        <f>_xlfn.XLOOKUP(C3941,提成标准!C:C,提成标准!H:H,"")</f>
        <v>0.1</v>
      </c>
      <c r="F3941" s="9">
        <f t="shared" si="194"/>
        <v>5</v>
      </c>
      <c r="G3941" s="9">
        <f>_xlfn.XLOOKUP(I3941,过机服务商重量差!A:A,过机服务商重量差!L:L)</f>
        <v>50</v>
      </c>
      <c r="H3941" s="9" t="str">
        <f ca="1">IFERROR(LOOKUP(1,0/((B3941=名单!B:B)*(VALUE(AY3941)&gt;=名单!E:E)*(VALUE(AY3941)&lt;=名单!G:G)*(AA3941="正常走货")),名单!H:H),"否")</f>
        <v>否</v>
      </c>
      <c r="I3941" s="64" t="s">
        <v>11813</v>
      </c>
      <c r="J3941" s="64" t="s">
        <v>11815</v>
      </c>
      <c r="L3941" s="65" t="s">
        <v>17</v>
      </c>
      <c r="N3941" s="64" t="s">
        <v>18</v>
      </c>
      <c r="O3941" s="66"/>
      <c r="P3941" s="66"/>
      <c r="T3941" s="66"/>
      <c r="U3941" s="65" t="s">
        <v>215</v>
      </c>
      <c r="V3941" s="65" t="s">
        <v>14381</v>
      </c>
      <c r="W3941" s="66"/>
      <c r="Y3941" s="66"/>
      <c r="Z3941" s="66"/>
      <c r="AA3941" s="65" t="s">
        <v>14382</v>
      </c>
      <c r="AQ3941" s="64">
        <v>110</v>
      </c>
      <c r="AY3941" s="67" t="s">
        <v>18338</v>
      </c>
    </row>
    <row r="3942" spans="1:51">
      <c r="A3942" s="9" t="str">
        <f t="shared" si="192"/>
        <v>2026-01</v>
      </c>
      <c r="B3942" s="9" t="str">
        <f>_xlfn.XLOOKUP(I3942,过机服务商重量差!A:A,过机服务商重量差!G:G)</f>
        <v>无崖子</v>
      </c>
      <c r="C3942" s="9" t="str">
        <f>IF(N3942="FBA","主营产品",IF(N3942="专线","专线",LOOKUP(1,0/((G3942&gt;=提成标准!D:D)*(G3942&lt;提成标准!E:E)),提成标准!C:C)))</f>
        <v>快递小货</v>
      </c>
      <c r="D3942" s="9">
        <f t="shared" si="193"/>
        <v>1</v>
      </c>
      <c r="E3942" s="9">
        <f>_xlfn.XLOOKUP(C3942,提成标准!C:C,提成标准!H:H,"")</f>
        <v>2</v>
      </c>
      <c r="F3942" s="9">
        <f t="shared" si="194"/>
        <v>2</v>
      </c>
      <c r="G3942" s="9">
        <f>_xlfn.XLOOKUP(I3942,过机服务商重量差!A:A,过机服务商重量差!L:L)</f>
        <v>11</v>
      </c>
      <c r="H3942" s="9" t="str">
        <f ca="1">IFERROR(LOOKUP(1,0/((B3942=名单!B:B)*(VALUE(AY3942)&gt;=名单!E:E)*(VALUE(AY3942)&lt;=名单!G:G)*(AA3942="正常走货")),名单!H:H),"否")</f>
        <v>是</v>
      </c>
      <c r="I3942" s="64" t="s">
        <v>11816</v>
      </c>
      <c r="J3942" s="64" t="s">
        <v>11818</v>
      </c>
      <c r="L3942" s="65" t="s">
        <v>2334</v>
      </c>
      <c r="N3942" s="64" t="s">
        <v>18</v>
      </c>
      <c r="O3942" s="66"/>
      <c r="P3942" s="66"/>
      <c r="T3942" s="66"/>
      <c r="U3942" s="65" t="s">
        <v>215</v>
      </c>
      <c r="V3942" s="65" t="s">
        <v>14381</v>
      </c>
      <c r="W3942" s="66"/>
      <c r="Y3942" s="66"/>
      <c r="Z3942" s="66"/>
      <c r="AA3942" s="65" t="s">
        <v>14382</v>
      </c>
      <c r="AQ3942" s="64">
        <v>0</v>
      </c>
      <c r="AY3942" s="67" t="s">
        <v>18339</v>
      </c>
    </row>
    <row r="3943" spans="1:51">
      <c r="A3943" s="9" t="str">
        <f t="shared" si="192"/>
        <v>2026-01</v>
      </c>
      <c r="B3943" s="9" t="str">
        <f>_xlfn.XLOOKUP(I3943,过机服务商重量差!A:A,过机服务商重量差!G:G)</f>
        <v>无崖子</v>
      </c>
      <c r="C3943" s="9" t="str">
        <f>IF(N3943="FBA","主营产品",IF(N3943="专线","专线",LOOKUP(1,0/((G3943&gt;=提成标准!D:D)*(G3943&lt;提成标准!E:E)),提成标准!C:C)))</f>
        <v>快递小货</v>
      </c>
      <c r="D3943" s="9">
        <f t="shared" si="193"/>
        <v>1</v>
      </c>
      <c r="E3943" s="9">
        <f>_xlfn.XLOOKUP(C3943,提成标准!C:C,提成标准!H:H,"")</f>
        <v>2</v>
      </c>
      <c r="F3943" s="9">
        <f t="shared" si="194"/>
        <v>2</v>
      </c>
      <c r="G3943" s="9">
        <f>_xlfn.XLOOKUP(I3943,过机服务商重量差!A:A,过机服务商重量差!L:L)</f>
        <v>1</v>
      </c>
      <c r="H3943" s="9" t="str">
        <f ca="1">IFERROR(LOOKUP(1,0/((B3943=名单!B:B)*(VALUE(AY3943)&gt;=名单!E:E)*(VALUE(AY3943)&lt;=名单!G:G)*(AA3943="正常走货")),名单!H:H),"否")</f>
        <v>是</v>
      </c>
      <c r="I3943" s="64" t="s">
        <v>11819</v>
      </c>
      <c r="J3943" s="64" t="s">
        <v>11821</v>
      </c>
      <c r="L3943" s="65" t="s">
        <v>198</v>
      </c>
      <c r="N3943" s="64" t="s">
        <v>18</v>
      </c>
      <c r="O3943" s="66"/>
      <c r="P3943" s="66"/>
      <c r="T3943" s="66"/>
      <c r="U3943" s="65" t="s">
        <v>199</v>
      </c>
      <c r="V3943" s="65" t="s">
        <v>14442</v>
      </c>
      <c r="W3943" s="66"/>
      <c r="Y3943" s="66"/>
      <c r="Z3943" s="66"/>
      <c r="AA3943" s="65" t="s">
        <v>14382</v>
      </c>
      <c r="AQ3943" s="64">
        <v>-0.00999999999999091</v>
      </c>
      <c r="AY3943" s="67" t="s">
        <v>18340</v>
      </c>
    </row>
    <row r="3944" spans="1:51">
      <c r="A3944" s="9" t="str">
        <f t="shared" si="192"/>
        <v>2026-01</v>
      </c>
      <c r="B3944" s="18" t="str">
        <f>_xlfn.XLOOKUP(I3944,过机服务商重量差!A:A,过机服务商重量差!G:G)</f>
        <v>玉麒麟</v>
      </c>
      <c r="C3944" s="9" t="str">
        <f>IF(N3944="FBA","主营产品",IF(N3944="专线","专线",LOOKUP(1,0/((G3944&gt;=提成标准!D:D)*(G3944&lt;提成标准!E:E)),提成标准!C:C)))</f>
        <v>快递大货</v>
      </c>
      <c r="D3944" s="9">
        <f t="shared" si="193"/>
        <v>65</v>
      </c>
      <c r="E3944" s="9">
        <f>_xlfn.XLOOKUP(C3944,提成标准!C:C,提成标准!H:H,"")</f>
        <v>0.1</v>
      </c>
      <c r="F3944" s="9">
        <f t="shared" si="194"/>
        <v>6.5</v>
      </c>
      <c r="G3944" s="9">
        <f>_xlfn.XLOOKUP(I3944,过机服务商重量差!A:A,过机服务商重量差!L:L)</f>
        <v>65</v>
      </c>
      <c r="H3944" s="9" t="str">
        <f ca="1">IFERROR(LOOKUP(1,0/((B3944=名单!B:B)*(VALUE(AY3944)&gt;=名单!E:E)*(VALUE(AY3944)&lt;=名单!G:G)*(AA3944="正常走货")),名单!H:H),"否")</f>
        <v>否</v>
      </c>
      <c r="I3944" s="64" t="s">
        <v>11822</v>
      </c>
      <c r="J3944" s="64" t="s">
        <v>11824</v>
      </c>
      <c r="L3944" s="65" t="s">
        <v>17</v>
      </c>
      <c r="N3944" s="64" t="s">
        <v>18</v>
      </c>
      <c r="O3944" s="66"/>
      <c r="P3944" s="66"/>
      <c r="T3944" s="66"/>
      <c r="U3944" s="65" t="s">
        <v>152</v>
      </c>
      <c r="V3944" s="65" t="s">
        <v>14385</v>
      </c>
      <c r="W3944" s="66"/>
      <c r="Y3944" s="66"/>
      <c r="Z3944" s="66"/>
      <c r="AA3944" s="65" t="s">
        <v>14382</v>
      </c>
      <c r="AQ3944" s="64">
        <v>291.6</v>
      </c>
      <c r="AY3944" s="67" t="s">
        <v>18341</v>
      </c>
    </row>
    <row r="3945" spans="1:51">
      <c r="A3945" s="9" t="str">
        <f t="shared" si="192"/>
        <v>2026-01</v>
      </c>
      <c r="B3945" s="9" t="str">
        <f>_xlfn.XLOOKUP(I3945,过机服务商重量差!A:A,过机服务商重量差!G:G)</f>
        <v>玉麒麟</v>
      </c>
      <c r="C3945" s="9" t="str">
        <f>IF(N3945="FBA","主营产品",IF(N3945="专线","专线",LOOKUP(1,0/((G3945&gt;=提成标准!D:D)*(G3945&lt;提成标准!E:E)),提成标准!C:C)))</f>
        <v>快递大货</v>
      </c>
      <c r="D3945" s="9">
        <f t="shared" si="193"/>
        <v>21</v>
      </c>
      <c r="E3945" s="9">
        <f>_xlfn.XLOOKUP(C3945,提成标准!C:C,提成标准!H:H,"")</f>
        <v>0.1</v>
      </c>
      <c r="F3945" s="9">
        <f t="shared" si="194"/>
        <v>2.1</v>
      </c>
      <c r="G3945" s="9">
        <f>_xlfn.XLOOKUP(I3945,过机服务商重量差!A:A,过机服务商重量差!L:L)</f>
        <v>21</v>
      </c>
      <c r="H3945" s="9" t="str">
        <f ca="1">IFERROR(LOOKUP(1,0/((B3945=名单!B:B)*(VALUE(AY3945)&gt;=名单!E:E)*(VALUE(AY3945)&lt;=名单!G:G)*(AA3945="正常走货")),名单!H:H),"否")</f>
        <v>否</v>
      </c>
      <c r="I3945" s="64" t="s">
        <v>11825</v>
      </c>
      <c r="J3945" s="64" t="s">
        <v>11827</v>
      </c>
      <c r="L3945" s="65" t="s">
        <v>17</v>
      </c>
      <c r="N3945" s="64" t="s">
        <v>18</v>
      </c>
      <c r="O3945" s="66"/>
      <c r="P3945" s="66"/>
      <c r="T3945" s="66"/>
      <c r="U3945" s="65" t="s">
        <v>398</v>
      </c>
      <c r="V3945" s="65" t="s">
        <v>14385</v>
      </c>
      <c r="W3945" s="66"/>
      <c r="Y3945" s="66"/>
      <c r="Z3945" s="66"/>
      <c r="AA3945" s="65" t="s">
        <v>14382</v>
      </c>
      <c r="AQ3945" s="64">
        <v>472.02</v>
      </c>
      <c r="AY3945" s="67" t="s">
        <v>18342</v>
      </c>
    </row>
    <row r="3946" spans="1:51">
      <c r="A3946" s="9" t="str">
        <f t="shared" si="192"/>
        <v>2026-01</v>
      </c>
      <c r="B3946" s="9" t="str">
        <f>_xlfn.XLOOKUP(I3946,过机服务商重量差!A:A,过机服务商重量差!G:G)</f>
        <v>无崖子</v>
      </c>
      <c r="C3946" s="9" t="str">
        <f>IF(N3946="FBA","主营产品",IF(N3946="专线","专线",LOOKUP(1,0/((G3946&gt;=提成标准!D:D)*(G3946&lt;提成标准!E:E)),提成标准!C:C)))</f>
        <v>快递小货</v>
      </c>
      <c r="D3946" s="9">
        <f t="shared" si="193"/>
        <v>1</v>
      </c>
      <c r="E3946" s="9">
        <f>_xlfn.XLOOKUP(C3946,提成标准!C:C,提成标准!H:H,"")</f>
        <v>2</v>
      </c>
      <c r="F3946" s="9">
        <f t="shared" si="194"/>
        <v>2</v>
      </c>
      <c r="G3946" s="9">
        <f>_xlfn.XLOOKUP(I3946,过机服务商重量差!A:A,过机服务商重量差!L:L)</f>
        <v>1</v>
      </c>
      <c r="H3946" s="9" t="str">
        <f ca="1">IFERROR(LOOKUP(1,0/((B3946=名单!B:B)*(VALUE(AY3946)&gt;=名单!E:E)*(VALUE(AY3946)&lt;=名单!G:G)*(AA3946="正常走货")),名单!H:H),"否")</f>
        <v>是</v>
      </c>
      <c r="I3946" s="64" t="s">
        <v>11828</v>
      </c>
      <c r="J3946" s="64" t="s">
        <v>11830</v>
      </c>
      <c r="L3946" s="65" t="s">
        <v>160</v>
      </c>
      <c r="N3946" s="64" t="s">
        <v>18</v>
      </c>
      <c r="O3946" s="66"/>
      <c r="P3946" s="66"/>
      <c r="T3946" s="66"/>
      <c r="U3946" s="65" t="s">
        <v>408</v>
      </c>
      <c r="V3946" s="65" t="s">
        <v>14381</v>
      </c>
      <c r="W3946" s="66"/>
      <c r="Y3946" s="66"/>
      <c r="Z3946" s="66"/>
      <c r="AA3946" s="65" t="s">
        <v>14382</v>
      </c>
      <c r="AQ3946" s="64">
        <v>0</v>
      </c>
      <c r="AY3946" s="67" t="s">
        <v>18343</v>
      </c>
    </row>
    <row r="3947" spans="1:51">
      <c r="A3947" s="9" t="str">
        <f t="shared" si="192"/>
        <v>2026-01</v>
      </c>
      <c r="B3947" s="9" t="str">
        <f>_xlfn.XLOOKUP(I3947,过机服务商重量差!A:A,过机服务商重量差!G:G)</f>
        <v>玉麒麟</v>
      </c>
      <c r="C3947" s="9" t="str">
        <f>IF(N3947="FBA","主营产品",IF(N3947="专线","专线",LOOKUP(1,0/((G3947&gt;=提成标准!D:D)*(G3947&lt;提成标准!E:E)),提成标准!C:C)))</f>
        <v>快递小货</v>
      </c>
      <c r="D3947" s="9">
        <f t="shared" si="193"/>
        <v>1</v>
      </c>
      <c r="E3947" s="9">
        <f>_xlfn.XLOOKUP(C3947,提成标准!C:C,提成标准!H:H,"")</f>
        <v>2</v>
      </c>
      <c r="F3947" s="9">
        <f t="shared" si="194"/>
        <v>2</v>
      </c>
      <c r="G3947" s="9">
        <f>_xlfn.XLOOKUP(I3947,过机服务商重量差!A:A,过机服务商重量差!L:L)</f>
        <v>11</v>
      </c>
      <c r="H3947" s="9" t="str">
        <f ca="1">IFERROR(LOOKUP(1,0/((B3947=名单!B:B)*(VALUE(AY3947)&gt;=名单!E:E)*(VALUE(AY3947)&lt;=名单!G:G)*(AA3947="正常走货")),名单!H:H),"否")</f>
        <v>否</v>
      </c>
      <c r="I3947" s="64" t="s">
        <v>11831</v>
      </c>
      <c r="J3947" s="64" t="s">
        <v>11833</v>
      </c>
      <c r="L3947" s="65" t="s">
        <v>17</v>
      </c>
      <c r="N3947" s="64" t="s">
        <v>18</v>
      </c>
      <c r="O3947" s="66"/>
      <c r="P3947" s="66"/>
      <c r="T3947" s="66"/>
      <c r="U3947" s="65" t="s">
        <v>145</v>
      </c>
      <c r="V3947" s="65" t="s">
        <v>14410</v>
      </c>
      <c r="W3947" s="66"/>
      <c r="Y3947" s="66"/>
      <c r="Z3947" s="66"/>
      <c r="AA3947" s="65" t="s">
        <v>14382</v>
      </c>
      <c r="AQ3947" s="64">
        <v>209</v>
      </c>
      <c r="AY3947" s="67" t="s">
        <v>18344</v>
      </c>
    </row>
    <row r="3948" spans="1:51">
      <c r="A3948" s="9" t="str">
        <f t="shared" si="192"/>
        <v>2026-01</v>
      </c>
      <c r="B3948" s="9" t="str">
        <f>_xlfn.XLOOKUP(I3948,过机服务商重量差!A:A,过机服务商重量差!G:G)</f>
        <v>玉麒麟</v>
      </c>
      <c r="C3948" s="9" t="str">
        <f>IF(N3948="FBA","主营产品",IF(N3948="专线","专线",LOOKUP(1,0/((G3948&gt;=提成标准!D:D)*(G3948&lt;提成标准!E:E)),提成标准!C:C)))</f>
        <v>快递小货</v>
      </c>
      <c r="D3948" s="9">
        <f t="shared" si="193"/>
        <v>1</v>
      </c>
      <c r="E3948" s="9">
        <f>_xlfn.XLOOKUP(C3948,提成标准!C:C,提成标准!H:H,"")</f>
        <v>2</v>
      </c>
      <c r="F3948" s="9">
        <f t="shared" si="194"/>
        <v>2</v>
      </c>
      <c r="G3948" s="9">
        <f>_xlfn.XLOOKUP(I3948,过机服务商重量差!A:A,过机服务商重量差!L:L)</f>
        <v>14.5</v>
      </c>
      <c r="H3948" s="9" t="str">
        <f ca="1">IFERROR(LOOKUP(1,0/((B3948=名单!B:B)*(VALUE(AY3948)&gt;=名单!E:E)*(VALUE(AY3948)&lt;=名单!G:G)*(AA3948="正常走货")),名单!H:H),"否")</f>
        <v>否</v>
      </c>
      <c r="I3948" s="64" t="s">
        <v>11834</v>
      </c>
      <c r="J3948" s="64" t="s">
        <v>11836</v>
      </c>
      <c r="L3948" s="65" t="s">
        <v>17</v>
      </c>
      <c r="N3948" s="64" t="s">
        <v>18</v>
      </c>
      <c r="O3948" s="66"/>
      <c r="P3948" s="66"/>
      <c r="T3948" s="66"/>
      <c r="U3948" s="65" t="s">
        <v>767</v>
      </c>
      <c r="V3948" s="65" t="s">
        <v>14385</v>
      </c>
      <c r="W3948" s="66"/>
      <c r="Y3948" s="66"/>
      <c r="Z3948" s="66"/>
      <c r="AA3948" s="65" t="s">
        <v>14382</v>
      </c>
      <c r="AQ3948" s="64">
        <v>32.39</v>
      </c>
      <c r="AY3948" s="67" t="s">
        <v>18345</v>
      </c>
    </row>
    <row r="3949" spans="1:51">
      <c r="A3949" s="9" t="str">
        <f t="shared" si="192"/>
        <v>2026-01</v>
      </c>
      <c r="B3949" s="9" t="str">
        <f>_xlfn.XLOOKUP(I3949,过机服务商重量差!A:A,过机服务商重量差!G:G)</f>
        <v>无崖子</v>
      </c>
      <c r="C3949" s="9" t="str">
        <f>IF(N3949="FBA","主营产品",IF(N3949="专线","专线",LOOKUP(1,0/((G3949&gt;=提成标准!D:D)*(G3949&lt;提成标准!E:E)),提成标准!C:C)))</f>
        <v>快递小货</v>
      </c>
      <c r="D3949" s="9">
        <f t="shared" si="193"/>
        <v>1</v>
      </c>
      <c r="E3949" s="9">
        <f>_xlfn.XLOOKUP(C3949,提成标准!C:C,提成标准!H:H,"")</f>
        <v>2</v>
      </c>
      <c r="F3949" s="9">
        <f t="shared" si="194"/>
        <v>2</v>
      </c>
      <c r="G3949" s="9">
        <f>_xlfn.XLOOKUP(I3949,过机服务商重量差!A:A,过机服务商重量差!L:L)</f>
        <v>1.5</v>
      </c>
      <c r="H3949" s="9" t="str">
        <f ca="1">IFERROR(LOOKUP(1,0/((B3949=名单!B:B)*(VALUE(AY3949)&gt;=名单!E:E)*(VALUE(AY3949)&lt;=名单!G:G)*(AA3949="正常走货")),名单!H:H),"否")</f>
        <v>是</v>
      </c>
      <c r="I3949" s="64" t="s">
        <v>11837</v>
      </c>
      <c r="J3949" s="64" t="s">
        <v>11839</v>
      </c>
      <c r="L3949" s="65" t="s">
        <v>728</v>
      </c>
      <c r="N3949" s="64" t="s">
        <v>18</v>
      </c>
      <c r="O3949" s="66"/>
      <c r="P3949" s="66"/>
      <c r="T3949" s="66"/>
      <c r="U3949" s="65" t="s">
        <v>191</v>
      </c>
      <c r="V3949" s="65" t="s">
        <v>14413</v>
      </c>
      <c r="W3949" s="66"/>
      <c r="Y3949" s="66"/>
      <c r="Z3949" s="66"/>
      <c r="AA3949" s="65" t="s">
        <v>14382</v>
      </c>
      <c r="AQ3949" s="64">
        <v>160</v>
      </c>
      <c r="AY3949" s="67" t="s">
        <v>18346</v>
      </c>
    </row>
    <row r="3950" spans="1:51">
      <c r="A3950" s="9" t="str">
        <f t="shared" si="192"/>
        <v>2026-01</v>
      </c>
      <c r="B3950" s="9" t="str">
        <f>_xlfn.XLOOKUP(I3950,过机服务商重量差!A:A,过机服务商重量差!G:G)</f>
        <v>小旋风</v>
      </c>
      <c r="C3950" s="9" t="str">
        <f>IF(N3950="FBA","主营产品",IF(N3950="专线","专线",LOOKUP(1,0/((G3950&gt;=提成标准!D:D)*(G3950&lt;提成标准!E:E)),提成标准!C:C)))</f>
        <v>快递大货</v>
      </c>
      <c r="D3950" s="9">
        <f t="shared" si="193"/>
        <v>762</v>
      </c>
      <c r="E3950" s="9">
        <f>_xlfn.XLOOKUP(C3950,提成标准!C:C,提成标准!H:H,"")</f>
        <v>0.1</v>
      </c>
      <c r="F3950" s="9">
        <f t="shared" si="194"/>
        <v>76.2</v>
      </c>
      <c r="G3950" s="9">
        <f>_xlfn.XLOOKUP(I3950,过机服务商重量差!A:A,过机服务商重量差!L:L)</f>
        <v>762</v>
      </c>
      <c r="H3950" s="9" t="str">
        <f ca="1">IFERROR(LOOKUP(1,0/((B3950=名单!B:B)*(VALUE(AY3950)&gt;=名单!E:E)*(VALUE(AY3950)&lt;=名单!G:G)*(AA3950="正常走货")),名单!H:H),"否")</f>
        <v>否</v>
      </c>
      <c r="I3950" s="64" t="s">
        <v>11840</v>
      </c>
      <c r="J3950" s="64" t="s">
        <v>11842</v>
      </c>
      <c r="L3950" s="65" t="s">
        <v>274</v>
      </c>
      <c r="N3950" s="64" t="s">
        <v>18</v>
      </c>
      <c r="O3950" s="66"/>
      <c r="P3950" s="66"/>
      <c r="T3950" s="66"/>
      <c r="U3950" s="65" t="s">
        <v>203</v>
      </c>
      <c r="V3950" s="65" t="s">
        <v>14381</v>
      </c>
      <c r="W3950" s="66"/>
      <c r="Y3950" s="66"/>
      <c r="Z3950" s="66"/>
      <c r="AA3950" s="65" t="s">
        <v>14382</v>
      </c>
      <c r="AQ3950" s="64">
        <v>881</v>
      </c>
      <c r="AY3950" s="67" t="s">
        <v>18347</v>
      </c>
    </row>
    <row r="3951" spans="1:51">
      <c r="A3951" s="9" t="str">
        <f t="shared" si="192"/>
        <v>2026-01</v>
      </c>
      <c r="B3951" s="18" t="str">
        <f>_xlfn.XLOOKUP(I3951,过机服务商重量差!A:A,过机服务商重量差!G:G)</f>
        <v>小旋风</v>
      </c>
      <c r="C3951" s="9" t="str">
        <f>IF(N3951="FBA","主营产品",IF(N3951="专线","专线",LOOKUP(1,0/((G3951&gt;=提成标准!D:D)*(G3951&lt;提成标准!E:E)),提成标准!C:C)))</f>
        <v>快递大货</v>
      </c>
      <c r="D3951" s="9">
        <f t="shared" si="193"/>
        <v>756</v>
      </c>
      <c r="E3951" s="9">
        <f>_xlfn.XLOOKUP(C3951,提成标准!C:C,提成标准!H:H,"")</f>
        <v>0.1</v>
      </c>
      <c r="F3951" s="9">
        <f t="shared" si="194"/>
        <v>75.6</v>
      </c>
      <c r="G3951" s="9">
        <f>_xlfn.XLOOKUP(I3951,过机服务商重量差!A:A,过机服务商重量差!L:L)</f>
        <v>756</v>
      </c>
      <c r="H3951" s="9" t="str">
        <f ca="1">IFERROR(LOOKUP(1,0/((B3951=名单!B:B)*(VALUE(AY3951)&gt;=名单!E:E)*(VALUE(AY3951)&lt;=名单!G:G)*(AA3951="正常走货")),名单!H:H),"否")</f>
        <v>否</v>
      </c>
      <c r="I3951" s="64" t="s">
        <v>11843</v>
      </c>
      <c r="J3951" s="64" t="s">
        <v>11845</v>
      </c>
      <c r="L3951" s="65" t="s">
        <v>274</v>
      </c>
      <c r="N3951" s="64" t="s">
        <v>18</v>
      </c>
      <c r="O3951" s="66"/>
      <c r="P3951" s="66"/>
      <c r="T3951" s="66"/>
      <c r="U3951" s="65" t="s">
        <v>203</v>
      </c>
      <c r="V3951" s="65" t="s">
        <v>14381</v>
      </c>
      <c r="W3951" s="66"/>
      <c r="Y3951" s="66"/>
      <c r="Z3951" s="66"/>
      <c r="AA3951" s="65" t="s">
        <v>14382</v>
      </c>
      <c r="AQ3951" s="64">
        <v>878</v>
      </c>
      <c r="AY3951" s="67" t="s">
        <v>18348</v>
      </c>
    </row>
    <row r="3952" spans="1:51">
      <c r="A3952" s="9" t="str">
        <f t="shared" si="192"/>
        <v>2026-01</v>
      </c>
      <c r="B3952" s="18" t="str">
        <f>_xlfn.XLOOKUP(I3952,过机服务商重量差!A:A,过机服务商重量差!G:G)</f>
        <v>玉麒麟</v>
      </c>
      <c r="C3952" s="9" t="str">
        <f>IF(N3952="FBA","主营产品",IF(N3952="专线","专线",LOOKUP(1,0/((G3952&gt;=提成标准!D:D)*(G3952&lt;提成标准!E:E)),提成标准!C:C)))</f>
        <v>快递小货</v>
      </c>
      <c r="D3952" s="9">
        <f t="shared" si="193"/>
        <v>1</v>
      </c>
      <c r="E3952" s="9">
        <f>_xlfn.XLOOKUP(C3952,提成标准!C:C,提成标准!H:H,"")</f>
        <v>2</v>
      </c>
      <c r="F3952" s="9">
        <f t="shared" si="194"/>
        <v>2</v>
      </c>
      <c r="G3952" s="9">
        <f>_xlfn.XLOOKUP(I3952,过机服务商重量差!A:A,过机服务商重量差!L:L)</f>
        <v>5.5</v>
      </c>
      <c r="H3952" s="9" t="str">
        <f ca="1">IFERROR(LOOKUP(1,0/((B3952=名单!B:B)*(VALUE(AY3952)&gt;=名单!E:E)*(VALUE(AY3952)&lt;=名单!G:G)*(AA3952="正常走货")),名单!H:H),"否")</f>
        <v>否</v>
      </c>
      <c r="I3952" s="64" t="s">
        <v>11846</v>
      </c>
      <c r="J3952" s="64" t="s">
        <v>11848</v>
      </c>
      <c r="L3952" s="65" t="s">
        <v>17</v>
      </c>
      <c r="N3952" s="64" t="s">
        <v>18</v>
      </c>
      <c r="O3952" s="66"/>
      <c r="P3952" s="66"/>
      <c r="T3952" s="66"/>
      <c r="U3952" s="65" t="s">
        <v>767</v>
      </c>
      <c r="V3952" s="65" t="s">
        <v>14385</v>
      </c>
      <c r="W3952" s="66"/>
      <c r="Y3952" s="66"/>
      <c r="Z3952" s="66"/>
      <c r="AA3952" s="65" t="s">
        <v>14382</v>
      </c>
      <c r="AQ3952" s="64">
        <v>44.18</v>
      </c>
      <c r="AY3952" s="67" t="s">
        <v>18349</v>
      </c>
    </row>
    <row r="3953" spans="1:51">
      <c r="A3953" s="9" t="str">
        <f t="shared" si="192"/>
        <v>2026-01</v>
      </c>
      <c r="B3953" s="9" t="str">
        <f>_xlfn.XLOOKUP(I3953,过机服务商重量差!A:A,过机服务商重量差!G:G)</f>
        <v>玉麒麟</v>
      </c>
      <c r="C3953" s="9" t="str">
        <f>IF(N3953="FBA","主营产品",IF(N3953="专线","专线",LOOKUP(1,0/((G3953&gt;=提成标准!D:D)*(G3953&lt;提成标准!E:E)),提成标准!C:C)))</f>
        <v>快递小货</v>
      </c>
      <c r="D3953" s="9">
        <f t="shared" si="193"/>
        <v>1</v>
      </c>
      <c r="E3953" s="9">
        <f>_xlfn.XLOOKUP(C3953,提成标准!C:C,提成标准!H:H,"")</f>
        <v>2</v>
      </c>
      <c r="F3953" s="9">
        <f t="shared" si="194"/>
        <v>2</v>
      </c>
      <c r="G3953" s="9">
        <f>_xlfn.XLOOKUP(I3953,过机服务商重量差!A:A,过机服务商重量差!L:L)</f>
        <v>8</v>
      </c>
      <c r="H3953" s="9" t="str">
        <f ca="1">IFERROR(LOOKUP(1,0/((B3953=名单!B:B)*(VALUE(AY3953)&gt;=名单!E:E)*(VALUE(AY3953)&lt;=名单!G:G)*(AA3953="正常走货")),名单!H:H),"否")</f>
        <v>否</v>
      </c>
      <c r="I3953" s="64" t="s">
        <v>11849</v>
      </c>
      <c r="J3953" s="64" t="s">
        <v>11851</v>
      </c>
      <c r="L3953" s="64" t="s">
        <v>17</v>
      </c>
      <c r="N3953" s="64" t="s">
        <v>18</v>
      </c>
      <c r="O3953" s="66"/>
      <c r="P3953" s="66"/>
      <c r="T3953" s="66"/>
      <c r="U3953" s="65" t="s">
        <v>767</v>
      </c>
      <c r="V3953" s="65" t="s">
        <v>14385</v>
      </c>
      <c r="W3953" s="66"/>
      <c r="Y3953" s="66"/>
      <c r="Z3953" s="66"/>
      <c r="AA3953" s="65" t="s">
        <v>14382</v>
      </c>
      <c r="AQ3953" s="64">
        <v>-177.58</v>
      </c>
      <c r="AY3953" s="67" t="s">
        <v>18350</v>
      </c>
    </row>
    <row r="3954" spans="1:51">
      <c r="A3954" s="9" t="str">
        <f t="shared" si="192"/>
        <v>2026-01</v>
      </c>
      <c r="B3954" s="9" t="str">
        <f>_xlfn.XLOOKUP(I3954,过机服务商重量差!A:A,过机服务商重量差!G:G)</f>
        <v>玉麒麟</v>
      </c>
      <c r="C3954" s="9" t="str">
        <f>IF(N3954="FBA","主营产品",IF(N3954="专线","专线",LOOKUP(1,0/((G3954&gt;=提成标准!D:D)*(G3954&lt;提成标准!E:E)),提成标准!C:C)))</f>
        <v>快递小货</v>
      </c>
      <c r="D3954" s="9">
        <f t="shared" si="193"/>
        <v>1</v>
      </c>
      <c r="E3954" s="9">
        <f>_xlfn.XLOOKUP(C3954,提成标准!C:C,提成标准!H:H,"")</f>
        <v>2</v>
      </c>
      <c r="F3954" s="9">
        <f t="shared" si="194"/>
        <v>2</v>
      </c>
      <c r="G3954" s="9">
        <f>_xlfn.XLOOKUP(I3954,过机服务商重量差!A:A,过机服务商重量差!L:L)</f>
        <v>11</v>
      </c>
      <c r="H3954" s="9" t="str">
        <f ca="1">IFERROR(LOOKUP(1,0/((B3954=名单!B:B)*(VALUE(AY3954)&gt;=名单!E:E)*(VALUE(AY3954)&lt;=名单!G:G)*(AA3954="正常走货")),名单!H:H),"否")</f>
        <v>否</v>
      </c>
      <c r="I3954" s="64" t="s">
        <v>11852</v>
      </c>
      <c r="J3954" s="64" t="s">
        <v>11854</v>
      </c>
      <c r="L3954" s="65" t="s">
        <v>24</v>
      </c>
      <c r="N3954" s="65" t="s">
        <v>18</v>
      </c>
      <c r="O3954" s="66"/>
      <c r="P3954" s="66"/>
      <c r="T3954" s="66"/>
      <c r="U3954" s="65" t="s">
        <v>223</v>
      </c>
      <c r="V3954" s="65" t="s">
        <v>14413</v>
      </c>
      <c r="W3954" s="66"/>
      <c r="Y3954" s="66"/>
      <c r="Z3954" s="66"/>
      <c r="AA3954" s="65" t="s">
        <v>14382</v>
      </c>
      <c r="AQ3954" s="64">
        <v>113.54</v>
      </c>
      <c r="AY3954" s="67" t="s">
        <v>18351</v>
      </c>
    </row>
    <row r="3955" spans="1:51">
      <c r="A3955" s="9" t="str">
        <f t="shared" si="192"/>
        <v>2026-01</v>
      </c>
      <c r="B3955" s="18" t="str">
        <f>_xlfn.XLOOKUP(I3955,过机服务商重量差!A:A,过机服务商重量差!G:G)</f>
        <v>玉麒麟</v>
      </c>
      <c r="C3955" s="9" t="str">
        <f>IF(N3955="FBA","主营产品",IF(N3955="专线","专线",LOOKUP(1,0/((G3955&gt;=提成标准!D:D)*(G3955&lt;提成标准!E:E)),提成标准!C:C)))</f>
        <v>快递小货</v>
      </c>
      <c r="D3955" s="9">
        <f t="shared" si="193"/>
        <v>1</v>
      </c>
      <c r="E3955" s="9">
        <f>_xlfn.XLOOKUP(C3955,提成标准!C:C,提成标准!H:H,"")</f>
        <v>2</v>
      </c>
      <c r="F3955" s="9">
        <f t="shared" si="194"/>
        <v>2</v>
      </c>
      <c r="G3955" s="9">
        <f>_xlfn.XLOOKUP(I3955,过机服务商重量差!A:A,过机服务商重量差!L:L)</f>
        <v>0.5</v>
      </c>
      <c r="H3955" s="9" t="str">
        <f ca="1">IFERROR(LOOKUP(1,0/((B3955=名单!B:B)*(VALUE(AY3955)&gt;=名单!E:E)*(VALUE(AY3955)&lt;=名单!G:G)*(AA3955="正常走货")),名单!H:H),"否")</f>
        <v>否</v>
      </c>
      <c r="I3955" s="64" t="s">
        <v>11855</v>
      </c>
      <c r="J3955" s="64" t="s">
        <v>11857</v>
      </c>
      <c r="L3955" s="65" t="s">
        <v>17</v>
      </c>
      <c r="N3955" s="64" t="s">
        <v>18</v>
      </c>
      <c r="O3955" s="66"/>
      <c r="P3955" s="66"/>
      <c r="T3955" s="66"/>
      <c r="U3955" s="65" t="s">
        <v>79</v>
      </c>
      <c r="V3955" s="65" t="s">
        <v>14381</v>
      </c>
      <c r="W3955" s="66"/>
      <c r="Y3955" s="66"/>
      <c r="Z3955" s="66"/>
      <c r="AA3955" s="65" t="s">
        <v>14382</v>
      </c>
      <c r="AQ3955" s="64">
        <v>110.16</v>
      </c>
      <c r="AY3955" s="67" t="s">
        <v>18352</v>
      </c>
    </row>
    <row r="3956" spans="1:51">
      <c r="A3956" s="9" t="str">
        <f t="shared" si="192"/>
        <v>2026-01</v>
      </c>
      <c r="B3956" s="9" t="str">
        <f>_xlfn.XLOOKUP(I3956,过机服务商重量差!A:A,过机服务商重量差!G:G)</f>
        <v>无崖子</v>
      </c>
      <c r="C3956" s="9" t="str">
        <f>IF(N3956="FBA","主营产品",IF(N3956="专线","专线",LOOKUP(1,0/((G3956&gt;=提成标准!D:D)*(G3956&lt;提成标准!E:E)),提成标准!C:C)))</f>
        <v>快递小货</v>
      </c>
      <c r="D3956" s="9">
        <f t="shared" si="193"/>
        <v>1</v>
      </c>
      <c r="E3956" s="9">
        <f>_xlfn.XLOOKUP(C3956,提成标准!C:C,提成标准!H:H,"")</f>
        <v>2</v>
      </c>
      <c r="F3956" s="9">
        <f t="shared" si="194"/>
        <v>2</v>
      </c>
      <c r="G3956" s="9">
        <f>_xlfn.XLOOKUP(I3956,过机服务商重量差!A:A,过机服务商重量差!L:L)</f>
        <v>1</v>
      </c>
      <c r="H3956" s="9" t="str">
        <f ca="1">IFERROR(LOOKUP(1,0/((B3956=名单!B:B)*(VALUE(AY3956)&gt;=名单!E:E)*(VALUE(AY3956)&lt;=名单!G:G)*(AA3956="正常走货")),名单!H:H),"否")</f>
        <v>是</v>
      </c>
      <c r="I3956" s="64" t="s">
        <v>11858</v>
      </c>
      <c r="J3956" s="64" t="s">
        <v>11860</v>
      </c>
      <c r="L3956" s="65" t="s">
        <v>160</v>
      </c>
      <c r="N3956" s="64" t="s">
        <v>18</v>
      </c>
      <c r="O3956" s="66"/>
      <c r="P3956" s="66"/>
      <c r="T3956" s="66"/>
      <c r="U3956" s="65" t="s">
        <v>161</v>
      </c>
      <c r="V3956" s="65" t="s">
        <v>14381</v>
      </c>
      <c r="W3956" s="66"/>
      <c r="Y3956" s="66"/>
      <c r="Z3956" s="66"/>
      <c r="AA3956" s="65" t="s">
        <v>14382</v>
      </c>
      <c r="AQ3956" s="64">
        <v>0</v>
      </c>
      <c r="AY3956" s="67" t="s">
        <v>18353</v>
      </c>
    </row>
    <row r="3957" spans="1:51">
      <c r="A3957" s="9" t="str">
        <f t="shared" si="192"/>
        <v>2026-01</v>
      </c>
      <c r="B3957" s="9" t="str">
        <f>_xlfn.XLOOKUP(I3957,过机服务商重量差!A:A,过机服务商重量差!G:G)</f>
        <v>无崖子</v>
      </c>
      <c r="C3957" s="9" t="str">
        <f>IF(N3957="FBA","主营产品",IF(N3957="专线","专线",LOOKUP(1,0/((G3957&gt;=提成标准!D:D)*(G3957&lt;提成标准!E:E)),提成标准!C:C)))</f>
        <v>快递小货</v>
      </c>
      <c r="D3957" s="9">
        <f t="shared" si="193"/>
        <v>1</v>
      </c>
      <c r="E3957" s="9">
        <f>_xlfn.XLOOKUP(C3957,提成标准!C:C,提成标准!H:H,"")</f>
        <v>2</v>
      </c>
      <c r="F3957" s="9">
        <f t="shared" si="194"/>
        <v>2</v>
      </c>
      <c r="G3957" s="9">
        <f>_xlfn.XLOOKUP(I3957,过机服务商重量差!A:A,过机服务商重量差!L:L)</f>
        <v>1</v>
      </c>
      <c r="H3957" s="9" t="str">
        <f ca="1">IFERROR(LOOKUP(1,0/((B3957=名单!B:B)*(VALUE(AY3957)&gt;=名单!E:E)*(VALUE(AY3957)&lt;=名单!G:G)*(AA3957="正常走货")),名单!H:H),"否")</f>
        <v>是</v>
      </c>
      <c r="I3957" s="64" t="s">
        <v>11861</v>
      </c>
      <c r="J3957" s="64" t="s">
        <v>11863</v>
      </c>
      <c r="L3957" s="65" t="s">
        <v>160</v>
      </c>
      <c r="N3957" s="65" t="s">
        <v>18</v>
      </c>
      <c r="O3957" s="66"/>
      <c r="P3957" s="66"/>
      <c r="T3957" s="66"/>
      <c r="U3957" s="65" t="s">
        <v>161</v>
      </c>
      <c r="V3957" s="65" t="s">
        <v>14381</v>
      </c>
      <c r="W3957" s="66"/>
      <c r="Y3957" s="66"/>
      <c r="Z3957" s="66"/>
      <c r="AA3957" s="65" t="s">
        <v>14382</v>
      </c>
      <c r="AQ3957" s="64">
        <v>0</v>
      </c>
      <c r="AY3957" s="67" t="s">
        <v>18354</v>
      </c>
    </row>
    <row r="3958" spans="1:51">
      <c r="A3958" s="9" t="str">
        <f t="shared" si="192"/>
        <v>2026-01</v>
      </c>
      <c r="B3958" s="9" t="str">
        <f>_xlfn.XLOOKUP(I3958,过机服务商重量差!A:A,过机服务商重量差!G:G)</f>
        <v>无崖子</v>
      </c>
      <c r="C3958" s="9" t="str">
        <f>IF(N3958="FBA","主营产品",IF(N3958="专线","专线",LOOKUP(1,0/((G3958&gt;=提成标准!D:D)*(G3958&lt;提成标准!E:E)),提成标准!C:C)))</f>
        <v>快递小货</v>
      </c>
      <c r="D3958" s="9">
        <f t="shared" si="193"/>
        <v>1</v>
      </c>
      <c r="E3958" s="9">
        <f>_xlfn.XLOOKUP(C3958,提成标准!C:C,提成标准!H:H,"")</f>
        <v>2</v>
      </c>
      <c r="F3958" s="9">
        <f t="shared" si="194"/>
        <v>2</v>
      </c>
      <c r="G3958" s="9">
        <f>_xlfn.XLOOKUP(I3958,过机服务商重量差!A:A,过机服务商重量差!L:L)</f>
        <v>0.5</v>
      </c>
      <c r="H3958" s="9" t="str">
        <f ca="1">IFERROR(LOOKUP(1,0/((B3958=名单!B:B)*(VALUE(AY3958)&gt;=名单!E:E)*(VALUE(AY3958)&lt;=名单!G:G)*(AA3958="正常走货")),名单!H:H),"否")</f>
        <v>是</v>
      </c>
      <c r="I3958" s="64" t="s">
        <v>11864</v>
      </c>
      <c r="J3958" s="64" t="s">
        <v>11866</v>
      </c>
      <c r="L3958" s="65" t="s">
        <v>336</v>
      </c>
      <c r="N3958" s="64" t="s">
        <v>18</v>
      </c>
      <c r="O3958" s="66"/>
      <c r="P3958" s="66"/>
      <c r="T3958" s="66"/>
      <c r="U3958" s="65" t="s">
        <v>161</v>
      </c>
      <c r="V3958" s="65" t="s">
        <v>14381</v>
      </c>
      <c r="W3958" s="66"/>
      <c r="Y3958" s="66"/>
      <c r="Z3958" s="66"/>
      <c r="AA3958" s="65" t="s">
        <v>14382</v>
      </c>
      <c r="AQ3958" s="64">
        <v>0</v>
      </c>
      <c r="AY3958" s="67" t="s">
        <v>18355</v>
      </c>
    </row>
    <row r="3959" spans="1:51">
      <c r="A3959" s="9" t="str">
        <f t="shared" si="192"/>
        <v>2026-01</v>
      </c>
      <c r="B3959" s="9" t="str">
        <f>_xlfn.XLOOKUP(I3959,过机服务商重量差!A:A,过机服务商重量差!G:G)</f>
        <v>无崖子</v>
      </c>
      <c r="C3959" s="9" t="str">
        <f>IF(N3959="FBA","主营产品",IF(N3959="专线","专线",LOOKUP(1,0/((G3959&gt;=提成标准!D:D)*(G3959&lt;提成标准!E:E)),提成标准!C:C)))</f>
        <v>快递小货</v>
      </c>
      <c r="D3959" s="9">
        <f t="shared" si="193"/>
        <v>1</v>
      </c>
      <c r="E3959" s="9">
        <f>_xlfn.XLOOKUP(C3959,提成标准!C:C,提成标准!H:H,"")</f>
        <v>2</v>
      </c>
      <c r="F3959" s="9">
        <f t="shared" si="194"/>
        <v>2</v>
      </c>
      <c r="G3959" s="9">
        <f>_xlfn.XLOOKUP(I3959,过机服务商重量差!A:A,过机服务商重量差!L:L)</f>
        <v>1</v>
      </c>
      <c r="H3959" s="9" t="str">
        <f ca="1">IFERROR(LOOKUP(1,0/((B3959=名单!B:B)*(VALUE(AY3959)&gt;=名单!E:E)*(VALUE(AY3959)&lt;=名单!G:G)*(AA3959="正常走货")),名单!H:H),"否")</f>
        <v>是</v>
      </c>
      <c r="I3959" s="64" t="s">
        <v>11867</v>
      </c>
      <c r="J3959" s="64" t="s">
        <v>11869</v>
      </c>
      <c r="L3959" s="65" t="s">
        <v>336</v>
      </c>
      <c r="N3959" s="64" t="s">
        <v>18</v>
      </c>
      <c r="O3959" s="66"/>
      <c r="P3959" s="66"/>
      <c r="T3959" s="66"/>
      <c r="U3959" s="65" t="s">
        <v>161</v>
      </c>
      <c r="V3959" s="65" t="s">
        <v>14381</v>
      </c>
      <c r="W3959" s="66"/>
      <c r="Y3959" s="66"/>
      <c r="Z3959" s="66"/>
      <c r="AA3959" s="65" t="s">
        <v>14382</v>
      </c>
      <c r="AQ3959" s="64">
        <v>0</v>
      </c>
      <c r="AY3959" s="67" t="s">
        <v>18356</v>
      </c>
    </row>
    <row r="3960" spans="1:51">
      <c r="A3960" s="9" t="str">
        <f t="shared" si="192"/>
        <v>2026-01</v>
      </c>
      <c r="B3960" s="9" t="str">
        <f>_xlfn.XLOOKUP(I3960,过机服务商重量差!A:A,过机服务商重量差!G:G)</f>
        <v>小旋风</v>
      </c>
      <c r="C3960" s="9" t="str">
        <f>IF(N3960="FBA","主营产品",IF(N3960="专线","专线",LOOKUP(1,0/((G3960&gt;=提成标准!D:D)*(G3960&lt;提成标准!E:E)),提成标准!C:C)))</f>
        <v>快递大货</v>
      </c>
      <c r="D3960" s="9">
        <f t="shared" si="193"/>
        <v>22</v>
      </c>
      <c r="E3960" s="9">
        <f>_xlfn.XLOOKUP(C3960,提成标准!C:C,提成标准!H:H,"")</f>
        <v>0.1</v>
      </c>
      <c r="F3960" s="9">
        <f t="shared" si="194"/>
        <v>2.2</v>
      </c>
      <c r="G3960" s="9">
        <f>_xlfn.XLOOKUP(I3960,过机服务商重量差!A:A,过机服务商重量差!L:L)</f>
        <v>22</v>
      </c>
      <c r="H3960" s="9" t="str">
        <f ca="1">IFERROR(LOOKUP(1,0/((B3960=名单!B:B)*(VALUE(AY3960)&gt;=名单!E:E)*(VALUE(AY3960)&lt;=名单!G:G)*(AA3960="正常走货")),名单!H:H),"否")</f>
        <v>否</v>
      </c>
      <c r="I3960" s="64" t="s">
        <v>11870</v>
      </c>
      <c r="J3960" s="64" t="s">
        <v>11872</v>
      </c>
      <c r="L3960" s="65" t="s">
        <v>310</v>
      </c>
      <c r="N3960" s="64" t="s">
        <v>18</v>
      </c>
      <c r="O3960" s="66"/>
      <c r="P3960" s="66"/>
      <c r="T3960" s="66"/>
      <c r="U3960" s="65" t="s">
        <v>152</v>
      </c>
      <c r="V3960" s="65" t="s">
        <v>14385</v>
      </c>
      <c r="W3960" s="66"/>
      <c r="Y3960" s="66"/>
      <c r="Z3960" s="66"/>
      <c r="AA3960" s="65" t="s">
        <v>14382</v>
      </c>
      <c r="AQ3960" s="64">
        <v>133</v>
      </c>
      <c r="AY3960" s="67" t="s">
        <v>18357</v>
      </c>
    </row>
    <row r="3961" spans="1:51">
      <c r="A3961" s="9" t="str">
        <f t="shared" si="192"/>
        <v>2026-01</v>
      </c>
      <c r="B3961" s="9" t="str">
        <f>_xlfn.XLOOKUP(I3961,过机服务商重量差!A:A,过机服务商重量差!G:G)</f>
        <v>无崖子</v>
      </c>
      <c r="C3961" s="9" t="str">
        <f>IF(N3961="FBA","主营产品",IF(N3961="专线","专线",LOOKUP(1,0/((G3961&gt;=提成标准!D:D)*(G3961&lt;提成标准!E:E)),提成标准!C:C)))</f>
        <v>快递小货</v>
      </c>
      <c r="D3961" s="9">
        <f t="shared" si="193"/>
        <v>1</v>
      </c>
      <c r="E3961" s="9">
        <f>_xlfn.XLOOKUP(C3961,提成标准!C:C,提成标准!H:H,"")</f>
        <v>2</v>
      </c>
      <c r="F3961" s="9">
        <f t="shared" si="194"/>
        <v>2</v>
      </c>
      <c r="G3961" s="9">
        <f>_xlfn.XLOOKUP(I3961,过机服务商重量差!A:A,过机服务商重量差!L:L)</f>
        <v>1.5</v>
      </c>
      <c r="H3961" s="9" t="str">
        <f ca="1">IFERROR(LOOKUP(1,0/((B3961=名单!B:B)*(VALUE(AY3961)&gt;=名单!E:E)*(VALUE(AY3961)&lt;=名单!G:G)*(AA3961="正常走货")),名单!H:H),"否")</f>
        <v>是</v>
      </c>
      <c r="I3961" s="64" t="s">
        <v>11873</v>
      </c>
      <c r="J3961" s="64" t="s">
        <v>11875</v>
      </c>
      <c r="L3961" s="65" t="s">
        <v>160</v>
      </c>
      <c r="N3961" s="64" t="s">
        <v>18</v>
      </c>
      <c r="O3961" s="66"/>
      <c r="P3961" s="66"/>
      <c r="T3961" s="66"/>
      <c r="U3961" s="65" t="s">
        <v>1593</v>
      </c>
      <c r="V3961" s="65" t="s">
        <v>14410</v>
      </c>
      <c r="W3961" s="66"/>
      <c r="Y3961" s="66"/>
      <c r="Z3961" s="66"/>
      <c r="AA3961" s="65" t="s">
        <v>14382</v>
      </c>
      <c r="AQ3961" s="64">
        <v>0</v>
      </c>
      <c r="AY3961" s="67" t="s">
        <v>18358</v>
      </c>
    </row>
    <row r="3962" spans="1:51">
      <c r="A3962" s="9" t="str">
        <f t="shared" ref="A3962:A3989" si="195">MID(AY3962,1,7)</f>
        <v>2026-01</v>
      </c>
      <c r="B3962" s="9" t="str">
        <f>_xlfn.XLOOKUP(I3962,过机服务商重量差!A:A,过机服务商重量差!G:G)</f>
        <v>帅时莹</v>
      </c>
      <c r="C3962" s="9" t="str">
        <f>IF(N3962="FBA","主营产品",IF(N3962="专线","专线",LOOKUP(1,0/((G3962&gt;=提成标准!D:D)*(G3962&lt;提成标准!E:E)),提成标准!C:C)))</f>
        <v>快递小货</v>
      </c>
      <c r="D3962" s="9">
        <f t="shared" si="193"/>
        <v>1</v>
      </c>
      <c r="E3962" s="9">
        <f>_xlfn.XLOOKUP(C3962,提成标准!C:C,提成标准!H:H,"")</f>
        <v>2</v>
      </c>
      <c r="F3962" s="9">
        <f t="shared" si="194"/>
        <v>2</v>
      </c>
      <c r="G3962" s="9">
        <f>_xlfn.XLOOKUP(I3962,过机服务商重量差!A:A,过机服务商重量差!L:L)</f>
        <v>1.5</v>
      </c>
      <c r="H3962" s="9" t="str">
        <f ca="1">IFERROR(LOOKUP(1,0/((B3962=名单!B:B)*(VALUE(AY3962)&gt;=名单!E:E)*(VALUE(AY3962)&lt;=名单!G:G)*(AA3962="正常走货")),名单!H:H),"否")</f>
        <v>否</v>
      </c>
      <c r="I3962" s="64" t="s">
        <v>11876</v>
      </c>
      <c r="J3962" s="64" t="s">
        <v>11878</v>
      </c>
      <c r="L3962" s="65" t="s">
        <v>458</v>
      </c>
      <c r="N3962" s="64" t="s">
        <v>18</v>
      </c>
      <c r="O3962" s="66"/>
      <c r="P3962" s="66"/>
      <c r="T3962" s="66"/>
      <c r="U3962" s="65" t="s">
        <v>99</v>
      </c>
      <c r="V3962" s="65" t="s">
        <v>14413</v>
      </c>
      <c r="W3962" s="66"/>
      <c r="Y3962" s="66"/>
      <c r="Z3962" s="66"/>
      <c r="AA3962" s="65" t="s">
        <v>14382</v>
      </c>
      <c r="AQ3962" s="64">
        <v>98</v>
      </c>
      <c r="AY3962" s="67" t="s">
        <v>18359</v>
      </c>
    </row>
    <row r="3963" spans="1:51">
      <c r="A3963" s="9" t="str">
        <f t="shared" si="195"/>
        <v>2026-01</v>
      </c>
      <c r="B3963" s="9" t="str">
        <f>_xlfn.XLOOKUP(I3963,过机服务商重量差!A:A,过机服务商重量差!G:G)</f>
        <v>帅时莹</v>
      </c>
      <c r="C3963" s="9" t="str">
        <f>IF(N3963="FBA","主营产品",IF(N3963="专线","专线",LOOKUP(1,0/((G3963&gt;=提成标准!D:D)*(G3963&lt;提成标准!E:E)),提成标准!C:C)))</f>
        <v>快递大货</v>
      </c>
      <c r="D3963" s="9">
        <f t="shared" si="193"/>
        <v>22</v>
      </c>
      <c r="E3963" s="9">
        <f>_xlfn.XLOOKUP(C3963,提成标准!C:C,提成标准!H:H,"")</f>
        <v>0.1</v>
      </c>
      <c r="F3963" s="9">
        <f t="shared" si="194"/>
        <v>2.2</v>
      </c>
      <c r="G3963" s="9">
        <f>_xlfn.XLOOKUP(I3963,过机服务商重量差!A:A,过机服务商重量差!L:L)</f>
        <v>22</v>
      </c>
      <c r="H3963" s="9" t="str">
        <f ca="1">IFERROR(LOOKUP(1,0/((B3963=名单!B:B)*(VALUE(AY3963)&gt;=名单!E:E)*(VALUE(AY3963)&lt;=名单!G:G)*(AA3963="正常走货")),名单!H:H),"否")</f>
        <v>否</v>
      </c>
      <c r="I3963" s="64" t="s">
        <v>11879</v>
      </c>
      <c r="J3963" s="64" t="s">
        <v>11881</v>
      </c>
      <c r="L3963" s="65" t="s">
        <v>586</v>
      </c>
      <c r="N3963" s="64" t="s">
        <v>18</v>
      </c>
      <c r="O3963" s="66"/>
      <c r="P3963" s="66"/>
      <c r="T3963" s="66"/>
      <c r="U3963" s="65" t="s">
        <v>442</v>
      </c>
      <c r="V3963" s="65" t="s">
        <v>14413</v>
      </c>
      <c r="W3963" s="66"/>
      <c r="Y3963" s="66"/>
      <c r="Z3963" s="66"/>
      <c r="AA3963" s="65" t="s">
        <v>14382</v>
      </c>
      <c r="AQ3963" s="64">
        <v>69.5999999999999</v>
      </c>
      <c r="AY3963" s="67" t="s">
        <v>18360</v>
      </c>
    </row>
    <row r="3964" spans="1:51">
      <c r="A3964" s="9" t="str">
        <f t="shared" si="195"/>
        <v>2026-01</v>
      </c>
      <c r="B3964" s="9" t="str">
        <f>_xlfn.XLOOKUP(I3964,过机服务商重量差!A:A,过机服务商重量差!G:G)</f>
        <v>无崖子</v>
      </c>
      <c r="C3964" s="9" t="str">
        <f>IF(N3964="FBA","主营产品",IF(N3964="专线","专线",LOOKUP(1,0/((G3964&gt;=提成标准!D:D)*(G3964&lt;提成标准!E:E)),提成标准!C:C)))</f>
        <v>快递小货</v>
      </c>
      <c r="D3964" s="9">
        <f t="shared" ref="D3964:D3989" si="196">IF(C3964="快递小货",1,IF(C3964="主营产品",0,G3964))</f>
        <v>1</v>
      </c>
      <c r="E3964" s="9">
        <f>_xlfn.XLOOKUP(C3964,提成标准!C:C,提成标准!H:H,"")</f>
        <v>2</v>
      </c>
      <c r="F3964" s="9">
        <f t="shared" ref="F3964:F3989" si="197">D3964*E3964</f>
        <v>2</v>
      </c>
      <c r="G3964" s="9">
        <f>_xlfn.XLOOKUP(I3964,过机服务商重量差!A:A,过机服务商重量差!L:L)</f>
        <v>1.5</v>
      </c>
      <c r="H3964" s="9" t="str">
        <f ca="1">IFERROR(LOOKUP(1,0/((B3964=名单!B:B)*(VALUE(AY3964)&gt;=名单!E:E)*(VALUE(AY3964)&lt;=名单!G:G)*(AA3964="正常走货")),名单!H:H),"否")</f>
        <v>是</v>
      </c>
      <c r="I3964" s="64" t="s">
        <v>11882</v>
      </c>
      <c r="J3964" s="64" t="s">
        <v>11884</v>
      </c>
      <c r="L3964" s="65" t="s">
        <v>160</v>
      </c>
      <c r="N3964" s="64" t="s">
        <v>18</v>
      </c>
      <c r="O3964" s="66"/>
      <c r="P3964" s="66"/>
      <c r="T3964" s="66"/>
      <c r="U3964" s="65" t="s">
        <v>161</v>
      </c>
      <c r="V3964" s="65" t="s">
        <v>14381</v>
      </c>
      <c r="W3964" s="66"/>
      <c r="Y3964" s="66"/>
      <c r="Z3964" s="66"/>
      <c r="AA3964" s="65" t="s">
        <v>14382</v>
      </c>
      <c r="AQ3964" s="64">
        <v>0</v>
      </c>
      <c r="AY3964" s="67" t="s">
        <v>18361</v>
      </c>
    </row>
    <row r="3965" spans="1:51">
      <c r="A3965" s="9" t="str">
        <f t="shared" si="195"/>
        <v>2026-01</v>
      </c>
      <c r="B3965" s="9" t="str">
        <f>_xlfn.XLOOKUP(I3965,过机服务商重量差!A:A,过机服务商重量差!G:G)</f>
        <v>无崖子</v>
      </c>
      <c r="C3965" s="9" t="str">
        <f>IF(N3965="FBA","主营产品",IF(N3965="专线","专线",LOOKUP(1,0/((G3965&gt;=提成标准!D:D)*(G3965&lt;提成标准!E:E)),提成标准!C:C)))</f>
        <v>快递小货</v>
      </c>
      <c r="D3965" s="9">
        <f t="shared" si="196"/>
        <v>1</v>
      </c>
      <c r="E3965" s="9">
        <f>_xlfn.XLOOKUP(C3965,提成标准!C:C,提成标准!H:H,"")</f>
        <v>2</v>
      </c>
      <c r="F3965" s="9">
        <f t="shared" si="197"/>
        <v>2</v>
      </c>
      <c r="G3965" s="9">
        <f>_xlfn.XLOOKUP(I3965,过机服务商重量差!A:A,过机服务商重量差!L:L)</f>
        <v>1.5</v>
      </c>
      <c r="H3965" s="9" t="str">
        <f ca="1">IFERROR(LOOKUP(1,0/((B3965=名单!B:B)*(VALUE(AY3965)&gt;=名单!E:E)*(VALUE(AY3965)&lt;=名单!G:G)*(AA3965="正常走货")),名单!H:H),"否")</f>
        <v>是</v>
      </c>
      <c r="I3965" s="64" t="s">
        <v>11885</v>
      </c>
      <c r="J3965" s="64" t="s">
        <v>11887</v>
      </c>
      <c r="L3965" s="65" t="s">
        <v>160</v>
      </c>
      <c r="N3965" s="64" t="s">
        <v>18</v>
      </c>
      <c r="O3965" s="66"/>
      <c r="P3965" s="66"/>
      <c r="T3965" s="66"/>
      <c r="U3965" s="65" t="s">
        <v>161</v>
      </c>
      <c r="V3965" s="65" t="s">
        <v>14381</v>
      </c>
      <c r="W3965" s="66"/>
      <c r="Y3965" s="66"/>
      <c r="Z3965" s="66"/>
      <c r="AA3965" s="65" t="s">
        <v>14382</v>
      </c>
      <c r="AQ3965" s="64">
        <v>0</v>
      </c>
      <c r="AY3965" s="67" t="s">
        <v>18362</v>
      </c>
    </row>
    <row r="3966" spans="1:51">
      <c r="A3966" s="9" t="str">
        <f t="shared" si="195"/>
        <v>2026-01</v>
      </c>
      <c r="B3966" s="9" t="str">
        <f>_xlfn.XLOOKUP(I3966,过机服务商重量差!A:A,过机服务商重量差!G:G)</f>
        <v>无崖子</v>
      </c>
      <c r="C3966" s="9" t="str">
        <f>IF(N3966="FBA","主营产品",IF(N3966="专线","专线",LOOKUP(1,0/((G3966&gt;=提成标准!D:D)*(G3966&lt;提成标准!E:E)),提成标准!C:C)))</f>
        <v>快递小货</v>
      </c>
      <c r="D3966" s="9">
        <f t="shared" si="196"/>
        <v>1</v>
      </c>
      <c r="E3966" s="9">
        <f>_xlfn.XLOOKUP(C3966,提成标准!C:C,提成标准!H:H,"")</f>
        <v>2</v>
      </c>
      <c r="F3966" s="9">
        <f t="shared" si="197"/>
        <v>2</v>
      </c>
      <c r="G3966" s="9">
        <f>_xlfn.XLOOKUP(I3966,过机服务商重量差!A:A,过机服务商重量差!L:L)</f>
        <v>1.5</v>
      </c>
      <c r="H3966" s="9" t="str">
        <f ca="1">IFERROR(LOOKUP(1,0/((B3966=名单!B:B)*(VALUE(AY3966)&gt;=名单!E:E)*(VALUE(AY3966)&lt;=名单!G:G)*(AA3966="正常走货")),名单!H:H),"否")</f>
        <v>否</v>
      </c>
      <c r="I3966" s="64" t="s">
        <v>11888</v>
      </c>
      <c r="J3966" s="64" t="s">
        <v>36</v>
      </c>
      <c r="L3966" s="65" t="s">
        <v>160</v>
      </c>
      <c r="N3966" s="64" t="s">
        <v>18</v>
      </c>
      <c r="O3966" s="66"/>
      <c r="P3966" s="66"/>
      <c r="T3966" s="66"/>
      <c r="U3966" s="65" t="s">
        <v>161</v>
      </c>
      <c r="V3966" s="65" t="s">
        <v>14381</v>
      </c>
      <c r="W3966" s="66"/>
      <c r="Y3966" s="66"/>
      <c r="Z3966" s="66"/>
      <c r="AA3966" s="65" t="s">
        <v>14437</v>
      </c>
      <c r="AQ3966" s="64">
        <v>0</v>
      </c>
      <c r="AY3966" s="67" t="s">
        <v>18363</v>
      </c>
    </row>
    <row r="3967" spans="1:51">
      <c r="A3967" s="9" t="str">
        <f t="shared" si="195"/>
        <v>2026-01</v>
      </c>
      <c r="B3967" s="9" t="str">
        <f>_xlfn.XLOOKUP(I3967,过机服务商重量差!A:A,过机服务商重量差!G:G)</f>
        <v>玉麒麟</v>
      </c>
      <c r="C3967" s="9" t="str">
        <f>IF(N3967="FBA","主营产品",IF(N3967="专线","专线",LOOKUP(1,0/((G3967&gt;=提成标准!D:D)*(G3967&lt;提成标准!E:E)),提成标准!C:C)))</f>
        <v>快递小货</v>
      </c>
      <c r="D3967" s="9">
        <f t="shared" si="196"/>
        <v>1</v>
      </c>
      <c r="E3967" s="9">
        <f>_xlfn.XLOOKUP(C3967,提成标准!C:C,提成标准!H:H,"")</f>
        <v>2</v>
      </c>
      <c r="F3967" s="9">
        <f t="shared" si="197"/>
        <v>2</v>
      </c>
      <c r="G3967" s="9">
        <f>_xlfn.XLOOKUP(I3967,过机服务商重量差!A:A,过机服务商重量差!L:L)</f>
        <v>0.5</v>
      </c>
      <c r="H3967" s="9" t="str">
        <f ca="1">IFERROR(LOOKUP(1,0/((B3967=名单!B:B)*(VALUE(AY3967)&gt;=名单!E:E)*(VALUE(AY3967)&lt;=名单!G:G)*(AA3967="正常走货")),名单!H:H),"否")</f>
        <v>否</v>
      </c>
      <c r="I3967" s="64" t="s">
        <v>11890</v>
      </c>
      <c r="J3967" s="64" t="s">
        <v>11892</v>
      </c>
      <c r="L3967" s="65" t="s">
        <v>17</v>
      </c>
      <c r="N3967" s="64" t="s">
        <v>18</v>
      </c>
      <c r="O3967" s="66"/>
      <c r="P3967" s="66"/>
      <c r="T3967" s="66"/>
      <c r="U3967" s="65" t="s">
        <v>152</v>
      </c>
      <c r="V3967" s="65" t="s">
        <v>14385</v>
      </c>
      <c r="W3967" s="66"/>
      <c r="Y3967" s="66"/>
      <c r="Z3967" s="66"/>
      <c r="AA3967" s="65" t="s">
        <v>14382</v>
      </c>
      <c r="AQ3967" s="64">
        <v>39.5</v>
      </c>
      <c r="AY3967" s="67" t="s">
        <v>18364</v>
      </c>
    </row>
    <row r="3968" spans="1:51">
      <c r="A3968" s="9" t="str">
        <f t="shared" si="195"/>
        <v>2026-01</v>
      </c>
      <c r="B3968" s="9" t="str">
        <f>_xlfn.XLOOKUP(I3968,过机服务商重量差!A:A,过机服务商重量差!G:G)</f>
        <v>玉麒麟</v>
      </c>
      <c r="C3968" s="9" t="str">
        <f>IF(N3968="FBA","主营产品",IF(N3968="专线","专线",LOOKUP(1,0/((G3968&gt;=提成标准!D:D)*(G3968&lt;提成标准!E:E)),提成标准!C:C)))</f>
        <v>快递小货</v>
      </c>
      <c r="D3968" s="9">
        <f t="shared" si="196"/>
        <v>1</v>
      </c>
      <c r="E3968" s="9">
        <f>_xlfn.XLOOKUP(C3968,提成标准!C:C,提成标准!H:H,"")</f>
        <v>2</v>
      </c>
      <c r="F3968" s="9">
        <f t="shared" si="197"/>
        <v>2</v>
      </c>
      <c r="G3968" s="9">
        <f>_xlfn.XLOOKUP(I3968,过机服务商重量差!A:A,过机服务商重量差!L:L)</f>
        <v>6</v>
      </c>
      <c r="H3968" s="9" t="str">
        <f ca="1">IFERROR(LOOKUP(1,0/((B3968=名单!B:B)*(VALUE(AY3968)&gt;=名单!E:E)*(VALUE(AY3968)&lt;=名单!G:G)*(AA3968="正常走货")),名单!H:H),"否")</f>
        <v>否</v>
      </c>
      <c r="I3968" s="64" t="s">
        <v>11893</v>
      </c>
      <c r="J3968" s="64" t="s">
        <v>11895</v>
      </c>
      <c r="L3968" s="65" t="s">
        <v>17</v>
      </c>
      <c r="N3968" s="64" t="s">
        <v>18</v>
      </c>
      <c r="O3968" s="66"/>
      <c r="P3968" s="66"/>
      <c r="T3968" s="66"/>
      <c r="U3968" s="65" t="s">
        <v>152</v>
      </c>
      <c r="V3968" s="65" t="s">
        <v>14385</v>
      </c>
      <c r="W3968" s="66"/>
      <c r="Y3968" s="66"/>
      <c r="Z3968" s="66"/>
      <c r="AA3968" s="65" t="s">
        <v>14382</v>
      </c>
      <c r="AQ3968" s="64">
        <v>49.4</v>
      </c>
      <c r="AY3968" s="67" t="s">
        <v>18365</v>
      </c>
    </row>
    <row r="3969" spans="1:51">
      <c r="A3969" s="9" t="str">
        <f t="shared" si="195"/>
        <v>2026-01</v>
      </c>
      <c r="B3969" s="9" t="str">
        <f>_xlfn.XLOOKUP(I3969,过机服务商重量差!A:A,过机服务商重量差!G:G)</f>
        <v>无崖子</v>
      </c>
      <c r="C3969" s="9" t="str">
        <f>IF(N3969="FBA","主营产品",IF(N3969="专线","专线",LOOKUP(1,0/((G3969&gt;=提成标准!D:D)*(G3969&lt;提成标准!E:E)),提成标准!C:C)))</f>
        <v>快递小货</v>
      </c>
      <c r="D3969" s="9">
        <f t="shared" si="196"/>
        <v>1</v>
      </c>
      <c r="E3969" s="9">
        <f>_xlfn.XLOOKUP(C3969,提成标准!C:C,提成标准!H:H,"")</f>
        <v>2</v>
      </c>
      <c r="F3969" s="9">
        <f t="shared" si="197"/>
        <v>2</v>
      </c>
      <c r="G3969" s="9">
        <f>_xlfn.XLOOKUP(I3969,过机服务商重量差!A:A,过机服务商重量差!L:L)</f>
        <v>2</v>
      </c>
      <c r="H3969" s="9" t="str">
        <f ca="1">IFERROR(LOOKUP(1,0/((B3969=名单!B:B)*(VALUE(AY3969)&gt;=名单!E:E)*(VALUE(AY3969)&lt;=名单!G:G)*(AA3969="正常走货")),名单!H:H),"否")</f>
        <v>是</v>
      </c>
      <c r="I3969" s="64" t="s">
        <v>11896</v>
      </c>
      <c r="J3969" s="64" t="s">
        <v>11898</v>
      </c>
      <c r="L3969" s="65" t="s">
        <v>590</v>
      </c>
      <c r="N3969" s="64" t="s">
        <v>18</v>
      </c>
      <c r="O3969" s="66"/>
      <c r="P3969" s="66"/>
      <c r="T3969" s="66"/>
      <c r="U3969" s="65" t="s">
        <v>191</v>
      </c>
      <c r="V3969" s="65" t="s">
        <v>14413</v>
      </c>
      <c r="W3969" s="66"/>
      <c r="Y3969" s="66"/>
      <c r="Z3969" s="66"/>
      <c r="AA3969" s="65" t="s">
        <v>14382</v>
      </c>
      <c r="AQ3969" s="64">
        <v>49.42</v>
      </c>
      <c r="AY3969" s="67" t="s">
        <v>18366</v>
      </c>
    </row>
    <row r="3970" spans="1:51">
      <c r="A3970" s="9" t="str">
        <f t="shared" si="195"/>
        <v>2026-01</v>
      </c>
      <c r="B3970" s="9" t="str">
        <f>_xlfn.XLOOKUP(I3970,过机服务商重量差!A:A,过机服务商重量差!G:G)</f>
        <v>玉麒麟</v>
      </c>
      <c r="C3970" s="9" t="str">
        <f>IF(N3970="FBA","主营产品",IF(N3970="专线","专线",LOOKUP(1,0/((G3970&gt;=提成标准!D:D)*(G3970&lt;提成标准!E:E)),提成标准!C:C)))</f>
        <v>快递大货</v>
      </c>
      <c r="D3970" s="9">
        <f t="shared" si="196"/>
        <v>24</v>
      </c>
      <c r="E3970" s="9">
        <f>_xlfn.XLOOKUP(C3970,提成标准!C:C,提成标准!H:H,"")</f>
        <v>0.1</v>
      </c>
      <c r="F3970" s="9">
        <f t="shared" si="197"/>
        <v>2.4</v>
      </c>
      <c r="G3970" s="9">
        <f>_xlfn.XLOOKUP(I3970,过机服务商重量差!A:A,过机服务商重量差!L:L)</f>
        <v>24</v>
      </c>
      <c r="H3970" s="9" t="str">
        <f ca="1">IFERROR(LOOKUP(1,0/((B3970=名单!B:B)*(VALUE(AY3970)&gt;=名单!E:E)*(VALUE(AY3970)&lt;=名单!G:G)*(AA3970="正常走货")),名单!H:H),"否")</f>
        <v>否</v>
      </c>
      <c r="I3970" s="64" t="s">
        <v>11899</v>
      </c>
      <c r="J3970" s="64" t="s">
        <v>11901</v>
      </c>
      <c r="L3970" s="65" t="s">
        <v>24</v>
      </c>
      <c r="N3970" s="64" t="s">
        <v>18</v>
      </c>
      <c r="O3970" s="66"/>
      <c r="P3970" s="66"/>
      <c r="T3970" s="66"/>
      <c r="U3970" s="65" t="s">
        <v>246</v>
      </c>
      <c r="V3970" s="65" t="s">
        <v>14389</v>
      </c>
      <c r="W3970" s="66"/>
      <c r="Y3970" s="66"/>
      <c r="Z3970" s="66"/>
      <c r="AA3970" s="65" t="s">
        <v>14382</v>
      </c>
      <c r="AQ3970" s="64">
        <v>197.6</v>
      </c>
      <c r="AY3970" s="67" t="s">
        <v>18367</v>
      </c>
    </row>
    <row r="3971" spans="1:51">
      <c r="A3971" s="9" t="str">
        <f t="shared" si="195"/>
        <v>2026-01</v>
      </c>
      <c r="B3971" s="18" t="str">
        <f>_xlfn.XLOOKUP(I3971,过机服务商重量差!A:A,过机服务商重量差!G:G)</f>
        <v>玉麒麟</v>
      </c>
      <c r="C3971" s="9" t="str">
        <f>IF(N3971="FBA","主营产品",IF(N3971="专线","专线",LOOKUP(1,0/((G3971&gt;=提成标准!D:D)*(G3971&lt;提成标准!E:E)),提成标准!C:C)))</f>
        <v>快递大货</v>
      </c>
      <c r="D3971" s="9">
        <f t="shared" si="196"/>
        <v>25</v>
      </c>
      <c r="E3971" s="9">
        <f>_xlfn.XLOOKUP(C3971,提成标准!C:C,提成标准!H:H,"")</f>
        <v>0.1</v>
      </c>
      <c r="F3971" s="9">
        <f t="shared" si="197"/>
        <v>2.5</v>
      </c>
      <c r="G3971" s="9">
        <f>_xlfn.XLOOKUP(I3971,过机服务商重量差!A:A,过机服务商重量差!L:L)</f>
        <v>25</v>
      </c>
      <c r="H3971" s="9" t="str">
        <f ca="1">IFERROR(LOOKUP(1,0/((B3971=名单!B:B)*(VALUE(AY3971)&gt;=名单!E:E)*(VALUE(AY3971)&lt;=名单!G:G)*(AA3971="正常走货")),名单!H:H),"否")</f>
        <v>否</v>
      </c>
      <c r="I3971" s="64" t="s">
        <v>11902</v>
      </c>
      <c r="J3971" s="64" t="s">
        <v>11904</v>
      </c>
      <c r="L3971" s="65" t="s">
        <v>24</v>
      </c>
      <c r="N3971" s="64" t="s">
        <v>18</v>
      </c>
      <c r="O3971" s="66"/>
      <c r="P3971" s="66"/>
      <c r="T3971" s="66"/>
      <c r="U3971" s="65" t="s">
        <v>1262</v>
      </c>
      <c r="V3971" s="65" t="s">
        <v>14385</v>
      </c>
      <c r="W3971" s="66"/>
      <c r="Y3971" s="66"/>
      <c r="Z3971" s="66"/>
      <c r="AA3971" s="65" t="s">
        <v>14382</v>
      </c>
      <c r="AQ3971" s="64">
        <v>104.1</v>
      </c>
      <c r="AY3971" s="67" t="s">
        <v>18368</v>
      </c>
    </row>
    <row r="3972" spans="1:51">
      <c r="A3972" s="9" t="str">
        <f t="shared" si="195"/>
        <v>2026-01</v>
      </c>
      <c r="B3972" s="9" t="str">
        <f>_xlfn.XLOOKUP(I3972,过机服务商重量差!A:A,过机服务商重量差!G:G)</f>
        <v>玉麒麟</v>
      </c>
      <c r="C3972" s="9" t="str">
        <f>IF(N3972="FBA","主营产品",IF(N3972="专线","专线",LOOKUP(1,0/((G3972&gt;=提成标准!D:D)*(G3972&lt;提成标准!E:E)),提成标准!C:C)))</f>
        <v>快递大货</v>
      </c>
      <c r="D3972" s="9">
        <f t="shared" si="196"/>
        <v>50</v>
      </c>
      <c r="E3972" s="9">
        <f>_xlfn.XLOOKUP(C3972,提成标准!C:C,提成标准!H:H,"")</f>
        <v>0.1</v>
      </c>
      <c r="F3972" s="9">
        <f t="shared" si="197"/>
        <v>5</v>
      </c>
      <c r="G3972" s="9">
        <f>_xlfn.XLOOKUP(I3972,过机服务商重量差!A:A,过机服务商重量差!L:L)</f>
        <v>50</v>
      </c>
      <c r="H3972" s="9" t="str">
        <f ca="1">IFERROR(LOOKUP(1,0/((B3972=名单!B:B)*(VALUE(AY3972)&gt;=名单!E:E)*(VALUE(AY3972)&lt;=名单!G:G)*(AA3972="正常走货")),名单!H:H),"否")</f>
        <v>否</v>
      </c>
      <c r="I3972" s="64" t="s">
        <v>11905</v>
      </c>
      <c r="J3972" s="64" t="s">
        <v>11907</v>
      </c>
      <c r="L3972" s="65" t="s">
        <v>24</v>
      </c>
      <c r="N3972" s="64" t="s">
        <v>18</v>
      </c>
      <c r="O3972" s="66"/>
      <c r="P3972" s="66"/>
      <c r="T3972" s="66"/>
      <c r="U3972" s="65" t="s">
        <v>1262</v>
      </c>
      <c r="V3972" s="65" t="s">
        <v>14385</v>
      </c>
      <c r="W3972" s="66"/>
      <c r="Y3972" s="66"/>
      <c r="Z3972" s="66"/>
      <c r="AA3972" s="65" t="s">
        <v>14382</v>
      </c>
      <c r="AQ3972" s="64">
        <v>356.6</v>
      </c>
      <c r="AY3972" s="67" t="s">
        <v>18369</v>
      </c>
    </row>
    <row r="3973" spans="1:51">
      <c r="A3973" s="9" t="str">
        <f t="shared" si="195"/>
        <v>2026-01</v>
      </c>
      <c r="B3973" s="9" t="str">
        <f>_xlfn.XLOOKUP(I3973,过机服务商重量差!A:A,过机服务商重量差!G:G)</f>
        <v>玉麒麟</v>
      </c>
      <c r="C3973" s="9" t="str">
        <f>IF(N3973="FBA","主营产品",IF(N3973="专线","专线",LOOKUP(1,0/((G3973&gt;=提成标准!D:D)*(G3973&lt;提成标准!E:E)),提成标准!C:C)))</f>
        <v>快递小货</v>
      </c>
      <c r="D3973" s="9">
        <f t="shared" si="196"/>
        <v>1</v>
      </c>
      <c r="E3973" s="9">
        <f>_xlfn.XLOOKUP(C3973,提成标准!C:C,提成标准!H:H,"")</f>
        <v>2</v>
      </c>
      <c r="F3973" s="9">
        <f t="shared" si="197"/>
        <v>2</v>
      </c>
      <c r="G3973" s="9">
        <f>_xlfn.XLOOKUP(I3973,过机服务商重量差!A:A,过机服务商重量差!L:L)</f>
        <v>6</v>
      </c>
      <c r="H3973" s="9" t="str">
        <f ca="1">IFERROR(LOOKUP(1,0/((B3973=名单!B:B)*(VALUE(AY3973)&gt;=名单!E:E)*(VALUE(AY3973)&lt;=名单!G:G)*(AA3973="正常走货")),名单!H:H),"否")</f>
        <v>否</v>
      </c>
      <c r="I3973" s="64" t="s">
        <v>11908</v>
      </c>
      <c r="J3973" s="64" t="s">
        <v>11910</v>
      </c>
      <c r="L3973" s="65" t="s">
        <v>17</v>
      </c>
      <c r="N3973" s="64" t="s">
        <v>18</v>
      </c>
      <c r="O3973" s="66"/>
      <c r="P3973" s="66"/>
      <c r="T3973" s="66"/>
      <c r="U3973" s="65" t="s">
        <v>292</v>
      </c>
      <c r="V3973" s="65" t="s">
        <v>14413</v>
      </c>
      <c r="W3973" s="66"/>
      <c r="Y3973" s="66"/>
      <c r="Z3973" s="66"/>
      <c r="AA3973" s="65" t="s">
        <v>14382</v>
      </c>
      <c r="AQ3973" s="64">
        <v>71.61</v>
      </c>
      <c r="AY3973" s="67" t="s">
        <v>18370</v>
      </c>
    </row>
    <row r="3974" spans="1:51">
      <c r="A3974" s="9" t="str">
        <f t="shared" si="195"/>
        <v>2026-01</v>
      </c>
      <c r="B3974" s="9" t="str">
        <f>_xlfn.XLOOKUP(I3974,过机服务商重量差!A:A,过机服务商重量差!G:G)</f>
        <v>玉麒麟</v>
      </c>
      <c r="C3974" s="9" t="str">
        <f>IF(N3974="FBA","主营产品",IF(N3974="专线","专线",LOOKUP(1,0/((G3974&gt;=提成标准!D:D)*(G3974&lt;提成标准!E:E)),提成标准!C:C)))</f>
        <v>快递大货</v>
      </c>
      <c r="D3974" s="9">
        <f t="shared" si="196"/>
        <v>63</v>
      </c>
      <c r="E3974" s="9">
        <f>_xlfn.XLOOKUP(C3974,提成标准!C:C,提成标准!H:H,"")</f>
        <v>0.1</v>
      </c>
      <c r="F3974" s="9">
        <f t="shared" si="197"/>
        <v>6.3</v>
      </c>
      <c r="G3974" s="9">
        <f>_xlfn.XLOOKUP(I3974,过机服务商重量差!A:A,过机服务商重量差!L:L)</f>
        <v>63</v>
      </c>
      <c r="H3974" s="9" t="str">
        <f ca="1">IFERROR(LOOKUP(1,0/((B3974=名单!B:B)*(VALUE(AY3974)&gt;=名单!E:E)*(VALUE(AY3974)&lt;=名单!G:G)*(AA3974="正常走货")),名单!H:H),"否")</f>
        <v>否</v>
      </c>
      <c r="I3974" s="64" t="s">
        <v>11911</v>
      </c>
      <c r="J3974" s="64" t="s">
        <v>11913</v>
      </c>
      <c r="L3974" s="65" t="s">
        <v>256</v>
      </c>
      <c r="N3974" s="64" t="s">
        <v>18</v>
      </c>
      <c r="O3974" s="66"/>
      <c r="P3974" s="66"/>
      <c r="T3974" s="66"/>
      <c r="U3974" s="65" t="s">
        <v>223</v>
      </c>
      <c r="V3974" s="65" t="s">
        <v>14413</v>
      </c>
      <c r="W3974" s="66"/>
      <c r="Y3974" s="66"/>
      <c r="Z3974" s="66"/>
      <c r="AA3974" s="65" t="s">
        <v>14382</v>
      </c>
      <c r="AQ3974" s="64">
        <v>804.6</v>
      </c>
      <c r="AY3974" s="67" t="s">
        <v>18371</v>
      </c>
    </row>
    <row r="3975" spans="1:51">
      <c r="A3975" s="9" t="str">
        <f t="shared" si="195"/>
        <v>2026-01</v>
      </c>
      <c r="B3975" s="9" t="str">
        <f>_xlfn.XLOOKUP(I3975,过机服务商重量差!A:A,过机服务商重量差!G:G)</f>
        <v>玉麒麟</v>
      </c>
      <c r="C3975" s="9" t="str">
        <f>IF(N3975="FBA","主营产品",IF(N3975="专线","专线",LOOKUP(1,0/((G3975&gt;=提成标准!D:D)*(G3975&lt;提成标准!E:E)),提成标准!C:C)))</f>
        <v>快递小货</v>
      </c>
      <c r="D3975" s="9">
        <f t="shared" si="196"/>
        <v>1</v>
      </c>
      <c r="E3975" s="9">
        <f>_xlfn.XLOOKUP(C3975,提成标准!C:C,提成标准!H:H,"")</f>
        <v>2</v>
      </c>
      <c r="F3975" s="9">
        <f t="shared" si="197"/>
        <v>2</v>
      </c>
      <c r="G3975" s="9">
        <f>_xlfn.XLOOKUP(I3975,过机服务商重量差!A:A,过机服务商重量差!L:L)</f>
        <v>5.5</v>
      </c>
      <c r="H3975" s="9" t="str">
        <f ca="1">IFERROR(LOOKUP(1,0/((B3975=名单!B:B)*(VALUE(AY3975)&gt;=名单!E:E)*(VALUE(AY3975)&lt;=名单!G:G)*(AA3975="正常走货")),名单!H:H),"否")</f>
        <v>否</v>
      </c>
      <c r="I3975" s="64" t="s">
        <v>11914</v>
      </c>
      <c r="J3975" s="64" t="s">
        <v>11916</v>
      </c>
      <c r="L3975" s="65" t="s">
        <v>17</v>
      </c>
      <c r="N3975" s="64" t="s">
        <v>18</v>
      </c>
      <c r="O3975" s="66"/>
      <c r="P3975" s="66"/>
      <c r="T3975" s="66"/>
      <c r="U3975" s="65" t="s">
        <v>223</v>
      </c>
      <c r="V3975" s="65" t="s">
        <v>14413</v>
      </c>
      <c r="W3975" s="66"/>
      <c r="Y3975" s="66"/>
      <c r="Z3975" s="66"/>
      <c r="AA3975" s="65" t="s">
        <v>14382</v>
      </c>
      <c r="AQ3975" s="64">
        <v>2.5</v>
      </c>
      <c r="AY3975" s="67" t="s">
        <v>18372</v>
      </c>
    </row>
    <row r="3976" spans="1:51">
      <c r="A3976" s="9" t="str">
        <f t="shared" si="195"/>
        <v>2026-01</v>
      </c>
      <c r="B3976" s="9" t="str">
        <f>_xlfn.XLOOKUP(I3976,过机服务商重量差!A:A,过机服务商重量差!G:G)</f>
        <v>无崖子</v>
      </c>
      <c r="C3976" s="9" t="str">
        <f>IF(N3976="FBA","主营产品",IF(N3976="专线","专线",LOOKUP(1,0/((G3976&gt;=提成标准!D:D)*(G3976&lt;提成标准!E:E)),提成标准!C:C)))</f>
        <v>快递小货</v>
      </c>
      <c r="D3976" s="9">
        <f t="shared" si="196"/>
        <v>1</v>
      </c>
      <c r="E3976" s="9">
        <f>_xlfn.XLOOKUP(C3976,提成标准!C:C,提成标准!H:H,"")</f>
        <v>2</v>
      </c>
      <c r="F3976" s="9">
        <f t="shared" si="197"/>
        <v>2</v>
      </c>
      <c r="G3976" s="9">
        <f>_xlfn.XLOOKUP(I3976,过机服务商重量差!A:A,过机服务商重量差!L:L)</f>
        <v>11</v>
      </c>
      <c r="H3976" s="9" t="str">
        <f ca="1">IFERROR(LOOKUP(1,0/((B3976=名单!B:B)*(VALUE(AY3976)&gt;=名单!E:E)*(VALUE(AY3976)&lt;=名单!G:G)*(AA3976="正常走货")),名单!H:H),"否")</f>
        <v>是</v>
      </c>
      <c r="I3976" s="64" t="s">
        <v>11917</v>
      </c>
      <c r="J3976" s="64" t="s">
        <v>11919</v>
      </c>
      <c r="L3976" s="65" t="s">
        <v>2864</v>
      </c>
      <c r="N3976" s="64" t="s">
        <v>18</v>
      </c>
      <c r="O3976" s="66"/>
      <c r="P3976" s="66"/>
      <c r="T3976" s="66"/>
      <c r="U3976" s="65" t="s">
        <v>2305</v>
      </c>
      <c r="V3976" s="65" t="s">
        <v>14413</v>
      </c>
      <c r="W3976" s="66"/>
      <c r="Y3976" s="66"/>
      <c r="Z3976" s="66"/>
      <c r="AA3976" s="65" t="s">
        <v>14382</v>
      </c>
      <c r="AQ3976" s="64">
        <v>207.84</v>
      </c>
      <c r="AY3976" s="67" t="s">
        <v>18373</v>
      </c>
    </row>
    <row r="3977" spans="1:51">
      <c r="A3977" s="9" t="str">
        <f t="shared" si="195"/>
        <v>2026-01</v>
      </c>
      <c r="B3977" s="9" t="str">
        <f>_xlfn.XLOOKUP(I3977,过机服务商重量差!A:A,过机服务商重量差!G:G)</f>
        <v>玉麒麟</v>
      </c>
      <c r="C3977" s="9" t="str">
        <f>IF(N3977="FBA","主营产品",IF(N3977="专线","专线",LOOKUP(1,0/((G3977&gt;=提成标准!D:D)*(G3977&lt;提成标准!E:E)),提成标准!C:C)))</f>
        <v>快递大货</v>
      </c>
      <c r="D3977" s="9">
        <f t="shared" si="196"/>
        <v>54</v>
      </c>
      <c r="E3977" s="9">
        <f>_xlfn.XLOOKUP(C3977,提成标准!C:C,提成标准!H:H,"")</f>
        <v>0.1</v>
      </c>
      <c r="F3977" s="9">
        <f t="shared" si="197"/>
        <v>5.4</v>
      </c>
      <c r="G3977" s="9">
        <f>_xlfn.XLOOKUP(I3977,过机服务商重量差!A:A,过机服务商重量差!L:L)</f>
        <v>54</v>
      </c>
      <c r="H3977" s="9" t="str">
        <f ca="1">IFERROR(LOOKUP(1,0/((B3977=名单!B:B)*(VALUE(AY3977)&gt;=名单!E:E)*(VALUE(AY3977)&lt;=名单!G:G)*(AA3977="正常走货")),名单!H:H),"否")</f>
        <v>否</v>
      </c>
      <c r="I3977" s="64" t="s">
        <v>11920</v>
      </c>
      <c r="J3977" s="64" t="s">
        <v>11922</v>
      </c>
      <c r="L3977" s="65" t="s">
        <v>17</v>
      </c>
      <c r="N3977" s="64" t="s">
        <v>18</v>
      </c>
      <c r="O3977" s="66"/>
      <c r="P3977" s="66"/>
      <c r="T3977" s="66"/>
      <c r="U3977" s="65" t="s">
        <v>2305</v>
      </c>
      <c r="V3977" s="65" t="s">
        <v>14413</v>
      </c>
      <c r="W3977" s="66"/>
      <c r="Y3977" s="66"/>
      <c r="Z3977" s="66"/>
      <c r="AA3977" s="65" t="s">
        <v>14382</v>
      </c>
      <c r="AQ3977" s="64">
        <v>542.6</v>
      </c>
      <c r="AY3977" s="67" t="s">
        <v>18374</v>
      </c>
    </row>
    <row r="3978" spans="1:51">
      <c r="A3978" s="9" t="str">
        <f t="shared" si="195"/>
        <v>2026-01</v>
      </c>
      <c r="B3978" s="9" t="str">
        <f>_xlfn.XLOOKUP(I3978,过机服务商重量差!A:A,过机服务商重量差!G:G)</f>
        <v>无崖子</v>
      </c>
      <c r="C3978" s="9" t="str">
        <f>IF(N3978="FBA","主营产品",IF(N3978="专线","专线",LOOKUP(1,0/((G3978&gt;=提成标准!D:D)*(G3978&lt;提成标准!E:E)),提成标准!C:C)))</f>
        <v>快递小货</v>
      </c>
      <c r="D3978" s="9">
        <f t="shared" si="196"/>
        <v>1</v>
      </c>
      <c r="E3978" s="9">
        <f>_xlfn.XLOOKUP(C3978,提成标准!C:C,提成标准!H:H,"")</f>
        <v>2</v>
      </c>
      <c r="F3978" s="9">
        <f t="shared" si="197"/>
        <v>2</v>
      </c>
      <c r="G3978" s="9">
        <f>_xlfn.XLOOKUP(I3978,过机服务商重量差!A:A,过机服务商重量差!L:L)</f>
        <v>7.14</v>
      </c>
      <c r="H3978" s="9" t="str">
        <f ca="1">IFERROR(LOOKUP(1,0/((B3978=名单!B:B)*(VALUE(AY3978)&gt;=名单!E:E)*(VALUE(AY3978)&lt;=名单!G:G)*(AA3978="正常走货")),名单!H:H),"否")</f>
        <v>是</v>
      </c>
      <c r="I3978" s="64" t="s">
        <v>11923</v>
      </c>
      <c r="J3978" s="64" t="s">
        <v>11925</v>
      </c>
      <c r="L3978" s="65" t="s">
        <v>590</v>
      </c>
      <c r="N3978" s="64" t="s">
        <v>18</v>
      </c>
      <c r="O3978" s="66"/>
      <c r="P3978" s="66"/>
      <c r="T3978" s="66"/>
      <c r="U3978" s="65" t="s">
        <v>191</v>
      </c>
      <c r="V3978" s="65" t="s">
        <v>14413</v>
      </c>
      <c r="W3978" s="66"/>
      <c r="Y3978" s="66"/>
      <c r="Z3978" s="66"/>
      <c r="AA3978" s="65" t="s">
        <v>14382</v>
      </c>
      <c r="AQ3978" s="64">
        <v>191.7</v>
      </c>
      <c r="AY3978" s="67" t="s">
        <v>18375</v>
      </c>
    </row>
    <row r="3979" spans="1:51">
      <c r="A3979" s="9" t="str">
        <f t="shared" si="195"/>
        <v>2026-01</v>
      </c>
      <c r="B3979" s="9" t="str">
        <f>_xlfn.XLOOKUP(I3979,过机服务商重量差!A:A,过机服务商重量差!G:G)</f>
        <v>玉麒麟</v>
      </c>
      <c r="C3979" s="9" t="str">
        <f>IF(N3979="FBA","主营产品",IF(N3979="专线","专线",LOOKUP(1,0/((G3979&gt;=提成标准!D:D)*(G3979&lt;提成标准!E:E)),提成标准!C:C)))</f>
        <v>快递大货</v>
      </c>
      <c r="D3979" s="9">
        <f t="shared" si="196"/>
        <v>50</v>
      </c>
      <c r="E3979" s="9">
        <f>_xlfn.XLOOKUP(C3979,提成标准!C:C,提成标准!H:H,"")</f>
        <v>0.1</v>
      </c>
      <c r="F3979" s="9">
        <f t="shared" si="197"/>
        <v>5</v>
      </c>
      <c r="G3979" s="9">
        <f>_xlfn.XLOOKUP(I3979,过机服务商重量差!A:A,过机服务商重量差!L:L)</f>
        <v>50</v>
      </c>
      <c r="H3979" s="9" t="str">
        <f ca="1">IFERROR(LOOKUP(1,0/((B3979=名单!B:B)*(VALUE(AY3979)&gt;=名单!E:E)*(VALUE(AY3979)&lt;=名单!G:G)*(AA3979="正常走货")),名单!H:H),"否")</f>
        <v>否</v>
      </c>
      <c r="I3979" s="64" t="s">
        <v>11926</v>
      </c>
      <c r="J3979" s="64" t="s">
        <v>11928</v>
      </c>
      <c r="L3979" s="65" t="s">
        <v>17</v>
      </c>
      <c r="N3979" s="64" t="s">
        <v>18</v>
      </c>
      <c r="O3979" s="66"/>
      <c r="P3979" s="66"/>
      <c r="T3979" s="66"/>
      <c r="U3979" s="65" t="s">
        <v>99</v>
      </c>
      <c r="V3979" s="65" t="s">
        <v>14413</v>
      </c>
      <c r="W3979" s="66"/>
      <c r="Y3979" s="66"/>
      <c r="Z3979" s="66"/>
      <c r="AA3979" s="65" t="s">
        <v>14382</v>
      </c>
      <c r="AQ3979" s="64">
        <v>311.6</v>
      </c>
      <c r="AY3979" s="67" t="s">
        <v>18376</v>
      </c>
    </row>
    <row r="3980" spans="1:51">
      <c r="A3980" s="9" t="str">
        <f t="shared" si="195"/>
        <v>2026-01</v>
      </c>
      <c r="B3980" s="9" t="str">
        <f>_xlfn.XLOOKUP(I3980,过机服务商重量差!A:A,过机服务商重量差!G:G)</f>
        <v>玉麒麟</v>
      </c>
      <c r="C3980" s="9" t="str">
        <f>IF(N3980="FBA","主营产品",IF(N3980="专线","专线",LOOKUP(1,0/((G3980&gt;=提成标准!D:D)*(G3980&lt;提成标准!E:E)),提成标准!C:C)))</f>
        <v>快递大货</v>
      </c>
      <c r="D3980" s="9">
        <f t="shared" si="196"/>
        <v>33</v>
      </c>
      <c r="E3980" s="9">
        <f>_xlfn.XLOOKUP(C3980,提成标准!C:C,提成标准!H:H,"")</f>
        <v>0.1</v>
      </c>
      <c r="F3980" s="9">
        <f t="shared" si="197"/>
        <v>3.3</v>
      </c>
      <c r="G3980" s="9">
        <f>_xlfn.XLOOKUP(I3980,过机服务商重量差!A:A,过机服务商重量差!L:L)</f>
        <v>33</v>
      </c>
      <c r="H3980" s="9" t="str">
        <f ca="1">IFERROR(LOOKUP(1,0/((B3980=名单!B:B)*(VALUE(AY3980)&gt;=名单!E:E)*(VALUE(AY3980)&lt;=名单!G:G)*(AA3980="正常走货")),名单!H:H),"否")</f>
        <v>否</v>
      </c>
      <c r="I3980" s="64" t="s">
        <v>11929</v>
      </c>
      <c r="J3980" s="64" t="s">
        <v>11931</v>
      </c>
      <c r="L3980" s="65" t="s">
        <v>17</v>
      </c>
      <c r="N3980" s="64" t="s">
        <v>18</v>
      </c>
      <c r="O3980" s="66"/>
      <c r="P3980" s="66"/>
      <c r="T3980" s="66"/>
      <c r="U3980" s="65" t="s">
        <v>99</v>
      </c>
      <c r="V3980" s="65" t="s">
        <v>14413</v>
      </c>
      <c r="W3980" s="66"/>
      <c r="Y3980" s="66"/>
      <c r="Z3980" s="66"/>
      <c r="AA3980" s="65" t="s">
        <v>14382</v>
      </c>
      <c r="AQ3980" s="64">
        <v>218.1</v>
      </c>
      <c r="AY3980" s="67" t="s">
        <v>18377</v>
      </c>
    </row>
    <row r="3981" spans="1:51">
      <c r="A3981" s="9" t="str">
        <f t="shared" si="195"/>
        <v>2026-01</v>
      </c>
      <c r="B3981" s="9" t="str">
        <f>_xlfn.XLOOKUP(I3981,过机服务商重量差!A:A,过机服务商重量差!G:G)</f>
        <v>玉麒麟</v>
      </c>
      <c r="C3981" s="9" t="str">
        <f>IF(N3981="FBA","主营产品",IF(N3981="专线","专线",LOOKUP(1,0/((G3981&gt;=提成标准!D:D)*(G3981&lt;提成标准!E:E)),提成标准!C:C)))</f>
        <v>快递大货</v>
      </c>
      <c r="D3981" s="9">
        <f t="shared" si="196"/>
        <v>49.5</v>
      </c>
      <c r="E3981" s="9">
        <f>_xlfn.XLOOKUP(C3981,提成标准!C:C,提成标准!H:H,"")</f>
        <v>0.1</v>
      </c>
      <c r="F3981" s="9">
        <f t="shared" si="197"/>
        <v>4.95</v>
      </c>
      <c r="G3981" s="9">
        <f>_xlfn.XLOOKUP(I3981,过机服务商重量差!A:A,过机服务商重量差!L:L)</f>
        <v>49.5</v>
      </c>
      <c r="H3981" s="9" t="str">
        <f ca="1">IFERROR(LOOKUP(1,0/((B3981=名单!B:B)*(VALUE(AY3981)&gt;=名单!E:E)*(VALUE(AY3981)&lt;=名单!G:G)*(AA3981="正常走货")),名单!H:H),"否")</f>
        <v>否</v>
      </c>
      <c r="I3981" s="64" t="s">
        <v>11932</v>
      </c>
      <c r="J3981" s="64" t="s">
        <v>11934</v>
      </c>
      <c r="L3981" s="65" t="s">
        <v>17</v>
      </c>
      <c r="N3981" s="64" t="s">
        <v>18</v>
      </c>
      <c r="O3981" s="66"/>
      <c r="P3981" s="66"/>
      <c r="T3981" s="66"/>
      <c r="U3981" s="65" t="s">
        <v>99</v>
      </c>
      <c r="V3981" s="65" t="s">
        <v>14413</v>
      </c>
      <c r="W3981" s="66"/>
      <c r="Y3981" s="66"/>
      <c r="Z3981" s="66"/>
      <c r="AA3981" s="65" t="s">
        <v>14382</v>
      </c>
      <c r="AQ3981" s="64">
        <v>366.6</v>
      </c>
      <c r="AY3981" s="67" t="s">
        <v>18378</v>
      </c>
    </row>
    <row r="3982" spans="1:51">
      <c r="A3982" s="9" t="str">
        <f t="shared" si="195"/>
        <v>2026-01</v>
      </c>
      <c r="B3982" s="18" t="str">
        <f>_xlfn.XLOOKUP(I3982,过机服务商重量差!A:A,过机服务商重量差!G:G)</f>
        <v>玉麒麟</v>
      </c>
      <c r="C3982" s="9" t="str">
        <f>IF(N3982="FBA","主营产品",IF(N3982="专线","专线",LOOKUP(1,0/((G3982&gt;=提成标准!D:D)*(G3982&lt;提成标准!E:E)),提成标准!C:C)))</f>
        <v>快递大货</v>
      </c>
      <c r="D3982" s="9">
        <f t="shared" si="196"/>
        <v>50</v>
      </c>
      <c r="E3982" s="9">
        <f>_xlfn.XLOOKUP(C3982,提成标准!C:C,提成标准!H:H,"")</f>
        <v>0.1</v>
      </c>
      <c r="F3982" s="9">
        <f t="shared" si="197"/>
        <v>5</v>
      </c>
      <c r="G3982" s="9">
        <f>_xlfn.XLOOKUP(I3982,过机服务商重量差!A:A,过机服务商重量差!L:L)</f>
        <v>50</v>
      </c>
      <c r="H3982" s="9" t="str">
        <f ca="1">IFERROR(LOOKUP(1,0/((B3982=名单!B:B)*(VALUE(AY3982)&gt;=名单!E:E)*(VALUE(AY3982)&lt;=名单!G:G)*(AA3982="正常走货")),名单!H:H),"否")</f>
        <v>否</v>
      </c>
      <c r="I3982" s="64" t="s">
        <v>11935</v>
      </c>
      <c r="J3982" s="64" t="s">
        <v>11937</v>
      </c>
      <c r="L3982" s="65" t="s">
        <v>17</v>
      </c>
      <c r="N3982" s="64" t="s">
        <v>18</v>
      </c>
      <c r="O3982" s="66"/>
      <c r="P3982" s="66"/>
      <c r="T3982" s="66"/>
      <c r="U3982" s="65" t="s">
        <v>99</v>
      </c>
      <c r="V3982" s="65" t="s">
        <v>14413</v>
      </c>
      <c r="W3982" s="66"/>
      <c r="Y3982" s="66"/>
      <c r="Z3982" s="66"/>
      <c r="AA3982" s="65" t="s">
        <v>14382</v>
      </c>
      <c r="AQ3982" s="64">
        <v>366.6</v>
      </c>
      <c r="AY3982" s="67" t="s">
        <v>18379</v>
      </c>
    </row>
    <row r="3983" spans="1:51">
      <c r="A3983" s="9" t="str">
        <f t="shared" si="195"/>
        <v>2026-01</v>
      </c>
      <c r="B3983" s="9" t="str">
        <f>_xlfn.XLOOKUP(I3983,过机服务商重量差!A:A,过机服务商重量差!G:G)</f>
        <v>玉麒麟</v>
      </c>
      <c r="C3983" s="9" t="str">
        <f>IF(N3983="FBA","主营产品",IF(N3983="专线","专线",LOOKUP(1,0/((G3983&gt;=提成标准!D:D)*(G3983&lt;提成标准!E:E)),提成标准!C:C)))</f>
        <v>快递大货</v>
      </c>
      <c r="D3983" s="9">
        <f t="shared" si="196"/>
        <v>50</v>
      </c>
      <c r="E3983" s="9">
        <f>_xlfn.XLOOKUP(C3983,提成标准!C:C,提成标准!H:H,"")</f>
        <v>0.1</v>
      </c>
      <c r="F3983" s="9">
        <f t="shared" si="197"/>
        <v>5</v>
      </c>
      <c r="G3983" s="9">
        <f>_xlfn.XLOOKUP(I3983,过机服务商重量差!A:A,过机服务商重量差!L:L)</f>
        <v>50</v>
      </c>
      <c r="H3983" s="9" t="str">
        <f ca="1">IFERROR(LOOKUP(1,0/((B3983=名单!B:B)*(VALUE(AY3983)&gt;=名单!E:E)*(VALUE(AY3983)&lt;=名单!G:G)*(AA3983="正常走货")),名单!H:H),"否")</f>
        <v>否</v>
      </c>
      <c r="I3983" s="64" t="s">
        <v>11938</v>
      </c>
      <c r="J3983" s="64" t="s">
        <v>11940</v>
      </c>
      <c r="L3983" s="65" t="s">
        <v>17</v>
      </c>
      <c r="N3983" s="64" t="s">
        <v>18</v>
      </c>
      <c r="O3983" s="66"/>
      <c r="P3983" s="66"/>
      <c r="T3983" s="66"/>
      <c r="U3983" s="65" t="s">
        <v>99</v>
      </c>
      <c r="V3983" s="65" t="s">
        <v>14413</v>
      </c>
      <c r="W3983" s="66"/>
      <c r="Y3983" s="66"/>
      <c r="Z3983" s="66"/>
      <c r="AA3983" s="65" t="s">
        <v>14382</v>
      </c>
      <c r="AQ3983" s="64">
        <v>311.6</v>
      </c>
      <c r="AY3983" s="67" t="s">
        <v>18380</v>
      </c>
    </row>
    <row r="3984" spans="1:51">
      <c r="A3984" s="9" t="str">
        <f t="shared" si="195"/>
        <v>2026-01</v>
      </c>
      <c r="B3984" s="9" t="str">
        <f>_xlfn.XLOOKUP(I3984,过机服务商重量差!A:A,过机服务商重量差!G:G)</f>
        <v>玉麒麟</v>
      </c>
      <c r="C3984" s="9" t="str">
        <f>IF(N3984="FBA","主营产品",IF(N3984="专线","专线",LOOKUP(1,0/((G3984&gt;=提成标准!D:D)*(G3984&lt;提成标准!E:E)),提成标准!C:C)))</f>
        <v>快递小货</v>
      </c>
      <c r="D3984" s="9">
        <f t="shared" si="196"/>
        <v>1</v>
      </c>
      <c r="E3984" s="9">
        <f>_xlfn.XLOOKUP(C3984,提成标准!C:C,提成标准!H:H,"")</f>
        <v>2</v>
      </c>
      <c r="F3984" s="9">
        <f t="shared" si="197"/>
        <v>2</v>
      </c>
      <c r="G3984" s="9">
        <f>_xlfn.XLOOKUP(I3984,过机服务商重量差!A:A,过机服务商重量差!L:L)</f>
        <v>0.5</v>
      </c>
      <c r="H3984" s="9" t="str">
        <f ca="1">IFERROR(LOOKUP(1,0/((B3984=名单!B:B)*(VALUE(AY3984)&gt;=名单!E:E)*(VALUE(AY3984)&lt;=名单!G:G)*(AA3984="正常走货")),名单!H:H),"否")</f>
        <v>否</v>
      </c>
      <c r="I3984" s="64" t="s">
        <v>11941</v>
      </c>
      <c r="J3984" s="64" t="s">
        <v>11943</v>
      </c>
      <c r="L3984" s="65" t="s">
        <v>17</v>
      </c>
      <c r="N3984" s="64" t="s">
        <v>18</v>
      </c>
      <c r="O3984" s="66"/>
      <c r="P3984" s="66"/>
      <c r="T3984" s="66"/>
      <c r="U3984" s="65" t="s">
        <v>1262</v>
      </c>
      <c r="V3984" s="64" t="s">
        <v>14385</v>
      </c>
      <c r="W3984" s="66"/>
      <c r="Y3984" s="66"/>
      <c r="Z3984" s="66"/>
      <c r="AA3984" s="65" t="s">
        <v>14382</v>
      </c>
      <c r="AQ3984" s="64">
        <v>79.5</v>
      </c>
      <c r="AY3984" s="67" t="s">
        <v>18381</v>
      </c>
    </row>
    <row r="3985" spans="1:51">
      <c r="A3985" s="9" t="str">
        <f t="shared" si="195"/>
        <v>2026-01</v>
      </c>
      <c r="B3985" s="9" t="str">
        <f>_xlfn.XLOOKUP(I3985,过机服务商重量差!A:A,过机服务商重量差!G:G)</f>
        <v>玉麒麟</v>
      </c>
      <c r="C3985" s="9" t="str">
        <f>IF(N3985="FBA","主营产品",IF(N3985="专线","专线",LOOKUP(1,0/((G3985&gt;=提成标准!D:D)*(G3985&lt;提成标准!E:E)),提成标准!C:C)))</f>
        <v>快递小货</v>
      </c>
      <c r="D3985" s="9">
        <f t="shared" si="196"/>
        <v>1</v>
      </c>
      <c r="E3985" s="9">
        <f>_xlfn.XLOOKUP(C3985,提成标准!C:C,提成标准!H:H,"")</f>
        <v>2</v>
      </c>
      <c r="F3985" s="9">
        <f t="shared" si="197"/>
        <v>2</v>
      </c>
      <c r="G3985" s="9">
        <f>_xlfn.XLOOKUP(I3985,过机服务商重量差!A:A,过机服务商重量差!L:L)</f>
        <v>13</v>
      </c>
      <c r="H3985" s="9" t="str">
        <f ca="1">IFERROR(LOOKUP(1,0/((B3985=名单!B:B)*(VALUE(AY3985)&gt;=名单!E:E)*(VALUE(AY3985)&lt;=名单!G:G)*(AA3985="正常走货")),名单!H:H),"否")</f>
        <v>否</v>
      </c>
      <c r="I3985" s="64" t="s">
        <v>11944</v>
      </c>
      <c r="J3985" s="64" t="s">
        <v>11946</v>
      </c>
      <c r="L3985" s="65" t="s">
        <v>17</v>
      </c>
      <c r="N3985" s="64" t="s">
        <v>18</v>
      </c>
      <c r="O3985" s="66"/>
      <c r="P3985" s="66"/>
      <c r="T3985" s="66"/>
      <c r="U3985" s="65" t="s">
        <v>1262</v>
      </c>
      <c r="V3985" s="65" t="s">
        <v>14385</v>
      </c>
      <c r="W3985" s="66"/>
      <c r="Y3985" s="66"/>
      <c r="Z3985" s="66"/>
      <c r="AA3985" s="65" t="s">
        <v>14382</v>
      </c>
      <c r="AQ3985" s="64">
        <v>150.33</v>
      </c>
      <c r="AY3985" s="67" t="s">
        <v>18382</v>
      </c>
    </row>
    <row r="3986" spans="1:51">
      <c r="A3986" s="9" t="str">
        <f t="shared" si="195"/>
        <v>2026-01</v>
      </c>
      <c r="B3986" s="18" t="str">
        <f>_xlfn.XLOOKUP(I3986,过机服务商重量差!A:A,过机服务商重量差!G:G)</f>
        <v>风清扬</v>
      </c>
      <c r="C3986" s="9" t="str">
        <f>IF(N3986="FBA","主营产品",IF(N3986="专线","专线",LOOKUP(1,0/((G3986&gt;=提成标准!D:D)*(G3986&lt;提成标准!E:E)),提成标准!C:C)))</f>
        <v>快递小货</v>
      </c>
      <c r="D3986" s="9">
        <f t="shared" si="196"/>
        <v>1</v>
      </c>
      <c r="E3986" s="9">
        <f>_xlfn.XLOOKUP(C3986,提成标准!C:C,提成标准!H:H,"")</f>
        <v>2</v>
      </c>
      <c r="F3986" s="9">
        <f t="shared" si="197"/>
        <v>2</v>
      </c>
      <c r="G3986" s="9">
        <f>_xlfn.XLOOKUP(I3986,过机服务商重量差!A:A,过机服务商重量差!L:L)</f>
        <v>7</v>
      </c>
      <c r="H3986" s="9" t="str">
        <f ca="1">IFERROR(LOOKUP(1,0/((B3986=名单!B:B)*(VALUE(AY3986)&gt;=名单!E:E)*(VALUE(AY3986)&lt;=名单!G:G)*(AA3986="正常走货")),名单!H:H),"否")</f>
        <v>否</v>
      </c>
      <c r="I3986" s="64" t="s">
        <v>11947</v>
      </c>
      <c r="J3986" s="64" t="s">
        <v>11949</v>
      </c>
      <c r="L3986" s="65" t="s">
        <v>144</v>
      </c>
      <c r="N3986" s="64" t="s">
        <v>18</v>
      </c>
      <c r="O3986" s="66"/>
      <c r="P3986" s="66"/>
      <c r="T3986" s="66"/>
      <c r="U3986" s="65" t="s">
        <v>1068</v>
      </c>
      <c r="V3986" s="65" t="s">
        <v>14581</v>
      </c>
      <c r="W3986" s="66"/>
      <c r="Y3986" s="66"/>
      <c r="Z3986" s="66"/>
      <c r="AA3986" s="65" t="s">
        <v>14382</v>
      </c>
      <c r="AQ3986" s="64">
        <v>90</v>
      </c>
      <c r="AY3986" s="67" t="s">
        <v>18383</v>
      </c>
    </row>
    <row r="3987" spans="1:51">
      <c r="A3987" s="9" t="str">
        <f t="shared" si="195"/>
        <v>2026-01</v>
      </c>
      <c r="B3987" s="9" t="str">
        <f>_xlfn.XLOOKUP(I3987,过机服务商重量差!A:A,过机服务商重量差!G:G)</f>
        <v>玉麒麟</v>
      </c>
      <c r="C3987" s="9" t="str">
        <f>IF(N3987="FBA","主营产品",IF(N3987="专线","专线",LOOKUP(1,0/((G3987&gt;=提成标准!D:D)*(G3987&lt;提成标准!E:E)),提成标准!C:C)))</f>
        <v>快递小货</v>
      </c>
      <c r="D3987" s="9">
        <f t="shared" si="196"/>
        <v>1</v>
      </c>
      <c r="E3987" s="9">
        <f>_xlfn.XLOOKUP(C3987,提成标准!C:C,提成标准!H:H,"")</f>
        <v>2</v>
      </c>
      <c r="F3987" s="9">
        <f t="shared" si="197"/>
        <v>2</v>
      </c>
      <c r="G3987" s="9">
        <f>_xlfn.XLOOKUP(I3987,过机服务商重量差!A:A,过机服务商重量差!L:L)</f>
        <v>4.5</v>
      </c>
      <c r="H3987" s="9" t="str">
        <f ca="1">IFERROR(LOOKUP(1,0/((B3987=名单!B:B)*(VALUE(AY3987)&gt;=名单!E:E)*(VALUE(AY3987)&lt;=名单!G:G)*(AA3987="正常走货")),名单!H:H),"否")</f>
        <v>否</v>
      </c>
      <c r="I3987" s="64" t="s">
        <v>11950</v>
      </c>
      <c r="J3987" s="64" t="s">
        <v>11952</v>
      </c>
      <c r="L3987" s="65" t="s">
        <v>17</v>
      </c>
      <c r="N3987" s="64" t="s">
        <v>18</v>
      </c>
      <c r="O3987" s="66"/>
      <c r="P3987" s="66"/>
      <c r="T3987" s="66"/>
      <c r="U3987" s="65" t="s">
        <v>1262</v>
      </c>
      <c r="V3987" s="65" t="s">
        <v>14385</v>
      </c>
      <c r="W3987" s="66"/>
      <c r="Y3987" s="66"/>
      <c r="Z3987" s="66"/>
      <c r="AA3987" s="65" t="s">
        <v>14382</v>
      </c>
      <c r="AQ3987" s="64">
        <v>69.43</v>
      </c>
      <c r="AY3987" s="67" t="s">
        <v>18384</v>
      </c>
    </row>
    <row r="3988" spans="1:51">
      <c r="A3988" s="9" t="str">
        <f t="shared" si="195"/>
        <v>2026-01</v>
      </c>
      <c r="B3988" s="9" t="str">
        <f>_xlfn.XLOOKUP(I3988,过机服务商重量差!A:A,过机服务商重量差!G:G)</f>
        <v>玉麒麟</v>
      </c>
      <c r="C3988" s="9" t="str">
        <f>IF(N3988="FBA","主营产品",IF(N3988="专线","专线",LOOKUP(1,0/((G3988&gt;=提成标准!D:D)*(G3988&lt;提成标准!E:E)),提成标准!C:C)))</f>
        <v>快递小货</v>
      </c>
      <c r="D3988" s="9">
        <f t="shared" si="196"/>
        <v>1</v>
      </c>
      <c r="E3988" s="9">
        <f>_xlfn.XLOOKUP(C3988,提成标准!C:C,提成标准!H:H,"")</f>
        <v>2</v>
      </c>
      <c r="F3988" s="9">
        <f t="shared" si="197"/>
        <v>2</v>
      </c>
      <c r="G3988" s="9">
        <f>_xlfn.XLOOKUP(I3988,过机服务商重量差!A:A,过机服务商重量差!L:L)</f>
        <v>2</v>
      </c>
      <c r="H3988" s="9" t="str">
        <f ca="1">IFERROR(LOOKUP(1,0/((B3988=名单!B:B)*(VALUE(AY3988)&gt;=名单!E:E)*(VALUE(AY3988)&lt;=名单!G:G)*(AA3988="正常走货")),名单!H:H),"否")</f>
        <v>否</v>
      </c>
      <c r="I3988" s="64" t="s">
        <v>11953</v>
      </c>
      <c r="J3988" s="64" t="s">
        <v>11955</v>
      </c>
      <c r="L3988" s="64" t="s">
        <v>17</v>
      </c>
      <c r="N3988" s="64" t="s">
        <v>18</v>
      </c>
      <c r="O3988" s="66"/>
      <c r="P3988" s="66"/>
      <c r="T3988" s="66"/>
      <c r="U3988" s="65" t="s">
        <v>1262</v>
      </c>
      <c r="V3988" s="64" t="s">
        <v>14385</v>
      </c>
      <c r="W3988" s="66"/>
      <c r="Y3988" s="66"/>
      <c r="Z3988" s="66"/>
      <c r="AA3988" s="65" t="s">
        <v>14382</v>
      </c>
      <c r="AQ3988" s="64">
        <v>88.5</v>
      </c>
      <c r="AY3988" s="67" t="s">
        <v>18385</v>
      </c>
    </row>
    <row r="3989" spans="1:51">
      <c r="A3989" s="9" t="str">
        <f t="shared" si="195"/>
        <v>2026-01</v>
      </c>
      <c r="B3989" s="18" t="str">
        <f>_xlfn.XLOOKUP(I3989,过机服务商重量差!A:A,过机服务商重量差!G:G)</f>
        <v>玉麒麟</v>
      </c>
      <c r="C3989" s="9" t="str">
        <f>IF(N3989="FBA","主营产品",IF(N3989="专线","专线",LOOKUP(1,0/((G3989&gt;=提成标准!D:D)*(G3989&lt;提成标准!E:E)),提成标准!C:C)))</f>
        <v>快递小货</v>
      </c>
      <c r="D3989" s="9">
        <f t="shared" si="196"/>
        <v>1</v>
      </c>
      <c r="E3989" s="9">
        <f>_xlfn.XLOOKUP(C3989,提成标准!C:C,提成标准!H:H,"")</f>
        <v>2</v>
      </c>
      <c r="F3989" s="9">
        <f t="shared" si="197"/>
        <v>2</v>
      </c>
      <c r="G3989" s="9">
        <f>_xlfn.XLOOKUP(I3989,过机服务商重量差!A:A,过机服务商重量差!L:L)</f>
        <v>4</v>
      </c>
      <c r="H3989" s="9" t="str">
        <f ca="1">IFERROR(LOOKUP(1,0/((B3989=名单!B:B)*(VALUE(AY3989)&gt;=名单!E:E)*(VALUE(AY3989)&lt;=名单!G:G)*(AA3989="正常走货")),名单!H:H),"否")</f>
        <v>否</v>
      </c>
      <c r="I3989" s="64" t="s">
        <v>11956</v>
      </c>
      <c r="J3989" s="64" t="s">
        <v>11958</v>
      </c>
      <c r="L3989" s="65" t="s">
        <v>17</v>
      </c>
      <c r="N3989" s="64" t="s">
        <v>18</v>
      </c>
      <c r="O3989" s="66"/>
      <c r="P3989" s="66"/>
      <c r="T3989" s="66"/>
      <c r="U3989" s="65" t="s">
        <v>79</v>
      </c>
      <c r="V3989" s="65" t="s">
        <v>14381</v>
      </c>
      <c r="W3989" s="66"/>
      <c r="Y3989" s="66"/>
      <c r="Z3989" s="66"/>
      <c r="AA3989" s="65" t="s">
        <v>14382</v>
      </c>
      <c r="AQ3989" s="64">
        <v>144.2</v>
      </c>
      <c r="AY3989" s="67" t="s">
        <v>18386</v>
      </c>
    </row>
    <row r="3990" spans="1:51">
      <c r="A3990" s="9" t="str">
        <f t="shared" ref="A3990:A4024" si="198">MID(AY3990,1,7)</f>
        <v>2026-01</v>
      </c>
      <c r="B3990" s="9" t="str">
        <f>_xlfn.XLOOKUP(I3990,过机服务商重量差!A:A,过机服务商重量差!G:G)</f>
        <v>玉麒麟</v>
      </c>
      <c r="C3990" s="9" t="str">
        <f>IF(N3990="FBA","主营产品",IF(N3990="专线","专线",LOOKUP(1,0/((G3990&gt;=提成标准!D:D)*(G3990&lt;提成标准!E:E)),提成标准!C:C)))</f>
        <v>快递小货</v>
      </c>
      <c r="D3990" s="9">
        <f t="shared" ref="D3990:D4026" si="199">IF(C3990="快递小货",1,IF(C3990="主营产品",0,G3990))</f>
        <v>1</v>
      </c>
      <c r="E3990" s="9">
        <f>_xlfn.XLOOKUP(C3990,提成标准!C:C,提成标准!H:H,"")</f>
        <v>2</v>
      </c>
      <c r="F3990" s="9">
        <f t="shared" ref="F3990:F4026" si="200">D3990*E3990</f>
        <v>2</v>
      </c>
      <c r="G3990" s="9">
        <f>_xlfn.XLOOKUP(I3990,过机服务商重量差!A:A,过机服务商重量差!L:L)</f>
        <v>1.5</v>
      </c>
      <c r="H3990" s="9" t="str">
        <f ca="1">IFERROR(LOOKUP(1,0/((B3990=名单!B:B)*(VALUE(AY3990)&gt;=名单!E:E)*(VALUE(AY3990)&lt;=名单!G:G)*(AA3990="正常走货")),名单!H:H),"否")</f>
        <v>否</v>
      </c>
      <c r="I3990" s="64" t="s">
        <v>11959</v>
      </c>
      <c r="J3990" s="64" t="s">
        <v>11961</v>
      </c>
      <c r="L3990" s="65" t="s">
        <v>17</v>
      </c>
      <c r="N3990" s="64" t="s">
        <v>18</v>
      </c>
      <c r="O3990" s="66"/>
      <c r="P3990" s="66"/>
      <c r="T3990" s="66"/>
      <c r="U3990" s="65" t="s">
        <v>79</v>
      </c>
      <c r="V3990" s="64" t="s">
        <v>14381</v>
      </c>
      <c r="W3990" s="66"/>
      <c r="Y3990" s="66"/>
      <c r="Z3990" s="66"/>
      <c r="AA3990" s="65" t="s">
        <v>14382</v>
      </c>
      <c r="AQ3990" s="64">
        <v>103.31</v>
      </c>
      <c r="AY3990" s="67" t="s">
        <v>18387</v>
      </c>
    </row>
    <row r="3991" spans="1:51">
      <c r="A3991" s="9" t="str">
        <f t="shared" si="198"/>
        <v>2026-01</v>
      </c>
      <c r="B3991" s="18" t="str">
        <f>_xlfn.XLOOKUP(I3991,过机服务商重量差!A:A,过机服务商重量差!G:G)</f>
        <v>玉麒麟</v>
      </c>
      <c r="C3991" s="9" t="str">
        <f>IF(N3991="FBA","主营产品",IF(N3991="专线","专线",LOOKUP(1,0/((G3991&gt;=提成标准!D:D)*(G3991&lt;提成标准!E:E)),提成标准!C:C)))</f>
        <v>快递大货</v>
      </c>
      <c r="D3991" s="9">
        <f t="shared" si="199"/>
        <v>46</v>
      </c>
      <c r="E3991" s="9">
        <f>_xlfn.XLOOKUP(C3991,提成标准!C:C,提成标准!H:H,"")</f>
        <v>0.1</v>
      </c>
      <c r="F3991" s="9">
        <f t="shared" si="200"/>
        <v>4.6</v>
      </c>
      <c r="G3991" s="9">
        <f>_xlfn.XLOOKUP(I3991,过机服务商重量差!A:A,过机服务商重量差!L:L)</f>
        <v>46</v>
      </c>
      <c r="H3991" s="9" t="str">
        <f ca="1">IFERROR(LOOKUP(1,0/((B3991=名单!B:B)*(VALUE(AY3991)&gt;=名单!E:E)*(VALUE(AY3991)&lt;=名单!G:G)*(AA3991="正常走货")),名单!H:H),"否")</f>
        <v>否</v>
      </c>
      <c r="I3991" s="64" t="s">
        <v>11962</v>
      </c>
      <c r="J3991" s="64" t="s">
        <v>11964</v>
      </c>
      <c r="L3991" s="65" t="s">
        <v>17</v>
      </c>
      <c r="N3991" s="64" t="s">
        <v>18</v>
      </c>
      <c r="O3991" s="66"/>
      <c r="P3991" s="66"/>
      <c r="T3991" s="66"/>
      <c r="U3991" s="65" t="s">
        <v>219</v>
      </c>
      <c r="V3991" s="65" t="s">
        <v>14389</v>
      </c>
      <c r="W3991" s="66"/>
      <c r="Y3991" s="66"/>
      <c r="Z3991" s="66"/>
      <c r="AA3991" s="65" t="s">
        <v>14382</v>
      </c>
      <c r="AQ3991" s="64">
        <v>326.6</v>
      </c>
      <c r="AY3991" s="67" t="s">
        <v>18388</v>
      </c>
    </row>
    <row r="3992" spans="1:51">
      <c r="A3992" s="9" t="str">
        <f t="shared" si="198"/>
        <v>2026-01</v>
      </c>
      <c r="B3992" s="18" t="str">
        <f>_xlfn.XLOOKUP(I3992,过机服务商重量差!A:A,过机服务商重量差!G:G)</f>
        <v>玉麒麟</v>
      </c>
      <c r="C3992" s="9" t="str">
        <f>IF(N3992="FBA","主营产品",IF(N3992="专线","专线",LOOKUP(1,0/((G3992&gt;=提成标准!D:D)*(G3992&lt;提成标准!E:E)),提成标准!C:C)))</f>
        <v>快递大货</v>
      </c>
      <c r="D3992" s="9">
        <f t="shared" si="199"/>
        <v>46</v>
      </c>
      <c r="E3992" s="9">
        <f>_xlfn.XLOOKUP(C3992,提成标准!C:C,提成标准!H:H,"")</f>
        <v>0.1</v>
      </c>
      <c r="F3992" s="9">
        <f t="shared" si="200"/>
        <v>4.6</v>
      </c>
      <c r="G3992" s="9">
        <f>_xlfn.XLOOKUP(I3992,过机服务商重量差!A:A,过机服务商重量差!L:L)</f>
        <v>46</v>
      </c>
      <c r="H3992" s="9" t="str">
        <f ca="1">IFERROR(LOOKUP(1,0/((B3992=名单!B:B)*(VALUE(AY3992)&gt;=名单!E:E)*(VALUE(AY3992)&lt;=名单!G:G)*(AA3992="正常走货")),名单!H:H),"否")</f>
        <v>否</v>
      </c>
      <c r="I3992" s="64" t="s">
        <v>11965</v>
      </c>
      <c r="J3992" s="64" t="s">
        <v>11967</v>
      </c>
      <c r="L3992" s="65" t="s">
        <v>17</v>
      </c>
      <c r="N3992" s="64" t="s">
        <v>18</v>
      </c>
      <c r="O3992" s="66"/>
      <c r="P3992" s="66"/>
      <c r="T3992" s="66"/>
      <c r="U3992" s="65" t="s">
        <v>219</v>
      </c>
      <c r="V3992" s="65" t="s">
        <v>14389</v>
      </c>
      <c r="W3992" s="66"/>
      <c r="Y3992" s="66"/>
      <c r="Z3992" s="66"/>
      <c r="AA3992" s="65" t="s">
        <v>14382</v>
      </c>
      <c r="AQ3992" s="64">
        <v>326.6</v>
      </c>
      <c r="AY3992" s="67" t="s">
        <v>18389</v>
      </c>
    </row>
    <row r="3993" spans="1:51">
      <c r="A3993" s="9" t="str">
        <f t="shared" si="198"/>
        <v>2026-01</v>
      </c>
      <c r="B3993" s="9" t="str">
        <f>_xlfn.XLOOKUP(I3993,过机服务商重量差!A:A,过机服务商重量差!G:G)</f>
        <v>玉麒麟</v>
      </c>
      <c r="C3993" s="9" t="str">
        <f>IF(N3993="FBA","主营产品",IF(N3993="专线","专线",LOOKUP(1,0/((G3993&gt;=提成标准!D:D)*(G3993&lt;提成标准!E:E)),提成标准!C:C)))</f>
        <v>快递大货</v>
      </c>
      <c r="D3993" s="9">
        <f t="shared" si="199"/>
        <v>47</v>
      </c>
      <c r="E3993" s="9">
        <f>_xlfn.XLOOKUP(C3993,提成标准!C:C,提成标准!H:H,"")</f>
        <v>0.1</v>
      </c>
      <c r="F3993" s="9">
        <f t="shared" si="200"/>
        <v>4.7</v>
      </c>
      <c r="G3993" s="9">
        <f>_xlfn.XLOOKUP(I3993,过机服务商重量差!A:A,过机服务商重量差!L:L)</f>
        <v>47</v>
      </c>
      <c r="H3993" s="9" t="str">
        <f ca="1">IFERROR(LOOKUP(1,0/((B3993=名单!B:B)*(VALUE(AY3993)&gt;=名单!E:E)*(VALUE(AY3993)&lt;=名单!G:G)*(AA3993="正常走货")),名单!H:H),"否")</f>
        <v>否</v>
      </c>
      <c r="I3993" s="64" t="s">
        <v>11968</v>
      </c>
      <c r="J3993" s="64" t="s">
        <v>11970</v>
      </c>
      <c r="L3993" s="65" t="s">
        <v>17</v>
      </c>
      <c r="N3993" s="64" t="s">
        <v>18</v>
      </c>
      <c r="O3993" s="66"/>
      <c r="P3993" s="66"/>
      <c r="T3993" s="66"/>
      <c r="U3993" s="65" t="s">
        <v>219</v>
      </c>
      <c r="V3993" s="64" t="s">
        <v>14389</v>
      </c>
      <c r="W3993" s="66"/>
      <c r="Y3993" s="66"/>
      <c r="Z3993" s="66"/>
      <c r="AA3993" s="65" t="s">
        <v>14382</v>
      </c>
      <c r="AQ3993" s="64">
        <v>334.1</v>
      </c>
      <c r="AY3993" s="67" t="s">
        <v>18390</v>
      </c>
    </row>
    <row r="3994" spans="1:51">
      <c r="A3994" s="9" t="str">
        <f t="shared" si="198"/>
        <v>2026-01</v>
      </c>
      <c r="B3994" s="18" t="str">
        <f>_xlfn.XLOOKUP(I3994,过机服务商重量差!A:A,过机服务商重量差!G:G)</f>
        <v>玉麒麟</v>
      </c>
      <c r="C3994" s="9" t="str">
        <f>IF(N3994="FBA","主营产品",IF(N3994="专线","专线",LOOKUP(1,0/((G3994&gt;=提成标准!D:D)*(G3994&lt;提成标准!E:E)),提成标准!C:C)))</f>
        <v>快递大货</v>
      </c>
      <c r="D3994" s="9">
        <f t="shared" si="199"/>
        <v>46</v>
      </c>
      <c r="E3994" s="9">
        <f>_xlfn.XLOOKUP(C3994,提成标准!C:C,提成标准!H:H,"")</f>
        <v>0.1</v>
      </c>
      <c r="F3994" s="9">
        <f t="shared" si="200"/>
        <v>4.6</v>
      </c>
      <c r="G3994" s="9">
        <f>_xlfn.XLOOKUP(I3994,过机服务商重量差!A:A,过机服务商重量差!L:L)</f>
        <v>46</v>
      </c>
      <c r="H3994" s="9" t="str">
        <f ca="1">IFERROR(LOOKUP(1,0/((B3994=名单!B:B)*(VALUE(AY3994)&gt;=名单!E:E)*(VALUE(AY3994)&lt;=名单!G:G)*(AA3994="正常走货")),名单!H:H),"否")</f>
        <v>否</v>
      </c>
      <c r="I3994" s="64" t="s">
        <v>11971</v>
      </c>
      <c r="J3994" s="64" t="s">
        <v>11973</v>
      </c>
      <c r="L3994" s="64" t="s">
        <v>17</v>
      </c>
      <c r="N3994" s="64" t="s">
        <v>18</v>
      </c>
      <c r="O3994" s="66"/>
      <c r="P3994" s="66"/>
      <c r="T3994" s="66"/>
      <c r="U3994" s="65" t="s">
        <v>219</v>
      </c>
      <c r="V3994" s="65" t="s">
        <v>14389</v>
      </c>
      <c r="W3994" s="66"/>
      <c r="Y3994" s="66"/>
      <c r="Z3994" s="66"/>
      <c r="AA3994" s="65" t="s">
        <v>14382</v>
      </c>
      <c r="AQ3994" s="64">
        <v>326.6</v>
      </c>
      <c r="AY3994" s="67" t="s">
        <v>18391</v>
      </c>
    </row>
    <row r="3995" spans="1:51">
      <c r="A3995" s="9" t="str">
        <f t="shared" si="198"/>
        <v>2026-01</v>
      </c>
      <c r="B3995" s="9" t="str">
        <f>_xlfn.XLOOKUP(I3995,过机服务商重量差!A:A,过机服务商重量差!G:G)</f>
        <v>玉麒麟</v>
      </c>
      <c r="C3995" s="9" t="str">
        <f>IF(N3995="FBA","主营产品",IF(N3995="专线","专线",LOOKUP(1,0/((G3995&gt;=提成标准!D:D)*(G3995&lt;提成标准!E:E)),提成标准!C:C)))</f>
        <v>快递大货</v>
      </c>
      <c r="D3995" s="9">
        <f t="shared" si="199"/>
        <v>46</v>
      </c>
      <c r="E3995" s="9">
        <f>_xlfn.XLOOKUP(C3995,提成标准!C:C,提成标准!H:H,"")</f>
        <v>0.1</v>
      </c>
      <c r="F3995" s="9">
        <f t="shared" si="200"/>
        <v>4.6</v>
      </c>
      <c r="G3995" s="9">
        <f>_xlfn.XLOOKUP(I3995,过机服务商重量差!A:A,过机服务商重量差!L:L)</f>
        <v>46</v>
      </c>
      <c r="H3995" s="9" t="str">
        <f ca="1">IFERROR(LOOKUP(1,0/((B3995=名单!B:B)*(VALUE(AY3995)&gt;=名单!E:E)*(VALUE(AY3995)&lt;=名单!G:G)*(AA3995="正常走货")),名单!H:H),"否")</f>
        <v>否</v>
      </c>
      <c r="I3995" s="64" t="s">
        <v>11974</v>
      </c>
      <c r="J3995" s="64" t="s">
        <v>11976</v>
      </c>
      <c r="L3995" s="65" t="s">
        <v>17</v>
      </c>
      <c r="N3995" s="64" t="s">
        <v>18</v>
      </c>
      <c r="O3995" s="66"/>
      <c r="P3995" s="66"/>
      <c r="T3995" s="66"/>
      <c r="U3995" s="65" t="s">
        <v>219</v>
      </c>
      <c r="V3995" s="65" t="s">
        <v>14389</v>
      </c>
      <c r="W3995" s="66"/>
      <c r="Y3995" s="66"/>
      <c r="Z3995" s="66"/>
      <c r="AA3995" s="65" t="s">
        <v>14382</v>
      </c>
      <c r="AQ3995" s="64">
        <v>326.6</v>
      </c>
      <c r="AY3995" s="67" t="s">
        <v>18392</v>
      </c>
    </row>
    <row r="3996" spans="1:51">
      <c r="A3996" s="9" t="str">
        <f t="shared" si="198"/>
        <v>2026-01</v>
      </c>
      <c r="B3996" s="9" t="str">
        <f>_xlfn.XLOOKUP(I3996,过机服务商重量差!A:A,过机服务商重量差!G:G)</f>
        <v>玉麒麟</v>
      </c>
      <c r="C3996" s="9" t="str">
        <f>IF(N3996="FBA","主营产品",IF(N3996="专线","专线",LOOKUP(1,0/((G3996&gt;=提成标准!D:D)*(G3996&lt;提成标准!E:E)),提成标准!C:C)))</f>
        <v>快递大货</v>
      </c>
      <c r="D3996" s="9">
        <f t="shared" si="199"/>
        <v>47</v>
      </c>
      <c r="E3996" s="9">
        <f>_xlfn.XLOOKUP(C3996,提成标准!C:C,提成标准!H:H,"")</f>
        <v>0.1</v>
      </c>
      <c r="F3996" s="9">
        <f t="shared" si="200"/>
        <v>4.7</v>
      </c>
      <c r="G3996" s="9">
        <f>_xlfn.XLOOKUP(I3996,过机服务商重量差!A:A,过机服务商重量差!L:L)</f>
        <v>47</v>
      </c>
      <c r="H3996" s="9" t="str">
        <f ca="1">IFERROR(LOOKUP(1,0/((B3996=名单!B:B)*(VALUE(AY3996)&gt;=名单!E:E)*(VALUE(AY3996)&lt;=名单!G:G)*(AA3996="正常走货")),名单!H:H),"否")</f>
        <v>否</v>
      </c>
      <c r="I3996" s="64" t="s">
        <v>11977</v>
      </c>
      <c r="J3996" s="64" t="s">
        <v>11979</v>
      </c>
      <c r="L3996" s="64" t="s">
        <v>17</v>
      </c>
      <c r="N3996" s="64" t="s">
        <v>18</v>
      </c>
      <c r="O3996" s="66"/>
      <c r="P3996" s="66"/>
      <c r="T3996" s="66"/>
      <c r="U3996" s="65" t="s">
        <v>219</v>
      </c>
      <c r="V3996" s="65" t="s">
        <v>14389</v>
      </c>
      <c r="W3996" s="66"/>
      <c r="Y3996" s="66"/>
      <c r="Z3996" s="66"/>
      <c r="AA3996" s="65" t="s">
        <v>14382</v>
      </c>
      <c r="AQ3996" s="64">
        <v>334.1</v>
      </c>
      <c r="AY3996" s="67" t="s">
        <v>18393</v>
      </c>
    </row>
    <row r="3997" spans="1:51">
      <c r="A3997" s="9" t="str">
        <f t="shared" si="198"/>
        <v>2026-01</v>
      </c>
      <c r="B3997" s="18" t="str">
        <f>_xlfn.XLOOKUP(I3997,过机服务商重量差!A:A,过机服务商重量差!G:G)</f>
        <v>玉麒麟</v>
      </c>
      <c r="C3997" s="9" t="str">
        <f>IF(N3997="FBA","主营产品",IF(N3997="专线","专线",LOOKUP(1,0/((G3997&gt;=提成标准!D:D)*(G3997&lt;提成标准!E:E)),提成标准!C:C)))</f>
        <v>快递大货</v>
      </c>
      <c r="D3997" s="9">
        <f t="shared" si="199"/>
        <v>48</v>
      </c>
      <c r="E3997" s="9">
        <f>_xlfn.XLOOKUP(C3997,提成标准!C:C,提成标准!H:H,"")</f>
        <v>0.1</v>
      </c>
      <c r="F3997" s="9">
        <f t="shared" si="200"/>
        <v>4.8</v>
      </c>
      <c r="G3997" s="9">
        <f>_xlfn.XLOOKUP(I3997,过机服务商重量差!A:A,过机服务商重量差!L:L)</f>
        <v>48</v>
      </c>
      <c r="H3997" s="9" t="str">
        <f ca="1">IFERROR(LOOKUP(1,0/((B3997=名单!B:B)*(VALUE(AY3997)&gt;=名单!E:E)*(VALUE(AY3997)&lt;=名单!G:G)*(AA3997="正常走货")),名单!H:H),"否")</f>
        <v>否</v>
      </c>
      <c r="I3997" s="64" t="s">
        <v>11980</v>
      </c>
      <c r="J3997" s="64" t="s">
        <v>11982</v>
      </c>
      <c r="L3997" s="65" t="s">
        <v>17</v>
      </c>
      <c r="N3997" s="64" t="s">
        <v>18</v>
      </c>
      <c r="O3997" s="66"/>
      <c r="P3997" s="66"/>
      <c r="T3997" s="66"/>
      <c r="U3997" s="65" t="s">
        <v>219</v>
      </c>
      <c r="V3997" s="65" t="s">
        <v>14389</v>
      </c>
      <c r="W3997" s="66"/>
      <c r="Y3997" s="66"/>
      <c r="Z3997" s="66"/>
      <c r="AA3997" s="65" t="s">
        <v>14382</v>
      </c>
      <c r="AQ3997" s="64">
        <v>341.6</v>
      </c>
      <c r="AY3997" s="67" t="s">
        <v>18394</v>
      </c>
    </row>
    <row r="3998" spans="1:51">
      <c r="A3998" s="9" t="str">
        <f t="shared" si="198"/>
        <v>2026-01</v>
      </c>
      <c r="B3998" s="18" t="str">
        <f>_xlfn.XLOOKUP(I3998,过机服务商重量差!A:A,过机服务商重量差!G:G)</f>
        <v>玉麒麟</v>
      </c>
      <c r="C3998" s="9" t="str">
        <f>IF(N3998="FBA","主营产品",IF(N3998="专线","专线",LOOKUP(1,0/((G3998&gt;=提成标准!D:D)*(G3998&lt;提成标准!E:E)),提成标准!C:C)))</f>
        <v>快递大货</v>
      </c>
      <c r="D3998" s="9">
        <f t="shared" si="199"/>
        <v>44</v>
      </c>
      <c r="E3998" s="9">
        <f>_xlfn.XLOOKUP(C3998,提成标准!C:C,提成标准!H:H,"")</f>
        <v>0.1</v>
      </c>
      <c r="F3998" s="9">
        <f t="shared" si="200"/>
        <v>4.4</v>
      </c>
      <c r="G3998" s="9">
        <f>_xlfn.XLOOKUP(I3998,过机服务商重量差!A:A,过机服务商重量差!L:L)</f>
        <v>44</v>
      </c>
      <c r="H3998" s="9" t="str">
        <f ca="1">IFERROR(LOOKUP(1,0/((B3998=名单!B:B)*(VALUE(AY3998)&gt;=名单!E:E)*(VALUE(AY3998)&lt;=名单!G:G)*(AA3998="正常走货")),名单!H:H),"否")</f>
        <v>否</v>
      </c>
      <c r="I3998" s="64" t="s">
        <v>11983</v>
      </c>
      <c r="J3998" s="64" t="s">
        <v>11985</v>
      </c>
      <c r="L3998" s="65" t="s">
        <v>17</v>
      </c>
      <c r="N3998" s="64" t="s">
        <v>18</v>
      </c>
      <c r="O3998" s="66"/>
      <c r="P3998" s="66"/>
      <c r="T3998" s="66"/>
      <c r="U3998" s="65" t="s">
        <v>219</v>
      </c>
      <c r="V3998" s="65" t="s">
        <v>14389</v>
      </c>
      <c r="W3998" s="66"/>
      <c r="Y3998" s="66"/>
      <c r="Z3998" s="66"/>
      <c r="AA3998" s="65" t="s">
        <v>14382</v>
      </c>
      <c r="AQ3998" s="64">
        <v>311.6</v>
      </c>
      <c r="AY3998" s="67" t="s">
        <v>18395</v>
      </c>
    </row>
    <row r="3999" spans="1:51">
      <c r="A3999" s="9" t="str">
        <f t="shared" si="198"/>
        <v>2026-01</v>
      </c>
      <c r="B3999" s="9" t="str">
        <f>_xlfn.XLOOKUP(I3999,过机服务商重量差!A:A,过机服务商重量差!G:G)</f>
        <v>007</v>
      </c>
      <c r="C3999" s="9" t="str">
        <f>IF(N3999="FBA","主营产品",IF(N3999="专线","专线",LOOKUP(1,0/((G3999&gt;=提成标准!D:D)*(G3999&lt;提成标准!E:E)),提成标准!C:C)))</f>
        <v>快递大货</v>
      </c>
      <c r="D3999" s="9">
        <f t="shared" si="199"/>
        <v>71</v>
      </c>
      <c r="E3999" s="9">
        <f>_xlfn.XLOOKUP(C3999,提成标准!C:C,提成标准!H:H,"")</f>
        <v>0.1</v>
      </c>
      <c r="F3999" s="9">
        <f t="shared" si="200"/>
        <v>7.1</v>
      </c>
      <c r="G3999" s="9">
        <f>_xlfn.XLOOKUP(I3999,过机服务商重量差!A:A,过机服务商重量差!L:L)</f>
        <v>71</v>
      </c>
      <c r="H3999" s="9" t="str">
        <f ca="1">IFERROR(LOOKUP(1,0/((B3999=名单!B:B)*(VALUE(AY3999)&gt;=名单!E:E)*(VALUE(AY3999)&lt;=名单!G:G)*(AA3999="正常走货")),名单!H:H),"否")</f>
        <v>否</v>
      </c>
      <c r="I3999" s="64" t="s">
        <v>11986</v>
      </c>
      <c r="J3999" s="64" t="s">
        <v>11988</v>
      </c>
      <c r="L3999" s="65" t="s">
        <v>168</v>
      </c>
      <c r="N3999" s="64" t="s">
        <v>18</v>
      </c>
      <c r="O3999" s="66"/>
      <c r="P3999" s="66"/>
      <c r="T3999" s="66"/>
      <c r="U3999" s="65" t="s">
        <v>227</v>
      </c>
      <c r="V3999" s="65" t="s">
        <v>14413</v>
      </c>
      <c r="W3999" s="66"/>
      <c r="Y3999" s="66"/>
      <c r="Z3999" s="66"/>
      <c r="AA3999" s="65" t="s">
        <v>14382</v>
      </c>
      <c r="AQ3999" s="64">
        <v>142</v>
      </c>
      <c r="AY3999" s="67" t="s">
        <v>18396</v>
      </c>
    </row>
    <row r="4000" spans="1:51">
      <c r="A4000" s="9" t="str">
        <f t="shared" si="198"/>
        <v>2026-01</v>
      </c>
      <c r="B4000" s="9" t="str">
        <f>_xlfn.XLOOKUP(I4000,过机服务商重量差!A:A,过机服务商重量差!G:G)</f>
        <v>玉麒麟</v>
      </c>
      <c r="C4000" s="9" t="str">
        <f>IF(N4000="FBA","主营产品",IF(N4000="专线","专线",LOOKUP(1,0/((G4000&gt;=提成标准!D:D)*(G4000&lt;提成标准!E:E)),提成标准!C:C)))</f>
        <v>快递大货</v>
      </c>
      <c r="D4000" s="9">
        <f t="shared" si="199"/>
        <v>37</v>
      </c>
      <c r="E4000" s="9">
        <f>_xlfn.XLOOKUP(C4000,提成标准!C:C,提成标准!H:H,"")</f>
        <v>0.1</v>
      </c>
      <c r="F4000" s="9">
        <f t="shared" si="200"/>
        <v>3.7</v>
      </c>
      <c r="G4000" s="9">
        <f>_xlfn.XLOOKUP(I4000,过机服务商重量差!A:A,过机服务商重量差!L:L)</f>
        <v>37</v>
      </c>
      <c r="H4000" s="9" t="str">
        <f ca="1">IFERROR(LOOKUP(1,0/((B4000=名单!B:B)*(VALUE(AY4000)&gt;=名单!E:E)*(VALUE(AY4000)&lt;=名单!G:G)*(AA4000="正常走货")),名单!H:H),"否")</f>
        <v>否</v>
      </c>
      <c r="I4000" s="64" t="s">
        <v>11989</v>
      </c>
      <c r="J4000" s="64" t="s">
        <v>11991</v>
      </c>
      <c r="L4000" s="65" t="s">
        <v>17</v>
      </c>
      <c r="N4000" s="64" t="s">
        <v>18</v>
      </c>
      <c r="O4000" s="66"/>
      <c r="P4000" s="66"/>
      <c r="T4000" s="66"/>
      <c r="U4000" s="65" t="s">
        <v>1262</v>
      </c>
      <c r="V4000" s="65" t="s">
        <v>14385</v>
      </c>
      <c r="W4000" s="66"/>
      <c r="Y4000" s="66"/>
      <c r="Z4000" s="66"/>
      <c r="AA4000" s="65" t="s">
        <v>14382</v>
      </c>
      <c r="AQ4000" s="64">
        <v>229.4</v>
      </c>
      <c r="AY4000" s="67" t="s">
        <v>18397</v>
      </c>
    </row>
    <row r="4001" spans="1:51">
      <c r="A4001" s="9" t="str">
        <f t="shared" si="198"/>
        <v>2026-01</v>
      </c>
      <c r="B4001" s="9" t="str">
        <f>_xlfn.XLOOKUP(I4001,过机服务商重量差!A:A,过机服务商重量差!G:G)</f>
        <v>风清扬</v>
      </c>
      <c r="C4001" s="9" t="str">
        <f>IF(N4001="FBA","主营产品",IF(N4001="专线","专线",LOOKUP(1,0/((G4001&gt;=提成标准!D:D)*(G4001&lt;提成标准!E:E)),提成标准!C:C)))</f>
        <v>快递大货</v>
      </c>
      <c r="D4001" s="9">
        <f t="shared" si="199"/>
        <v>88</v>
      </c>
      <c r="E4001" s="9">
        <f>_xlfn.XLOOKUP(C4001,提成标准!C:C,提成标准!H:H,"")</f>
        <v>0.1</v>
      </c>
      <c r="F4001" s="9">
        <f t="shared" si="200"/>
        <v>8.8</v>
      </c>
      <c r="G4001" s="9">
        <f>_xlfn.XLOOKUP(I4001,过机服务商重量差!A:A,过机服务商重量差!L:L)</f>
        <v>88</v>
      </c>
      <c r="H4001" s="9" t="str">
        <f ca="1">IFERROR(LOOKUP(1,0/((B4001=名单!B:B)*(VALUE(AY4001)&gt;=名单!E:E)*(VALUE(AY4001)&lt;=名单!G:G)*(AA4001="正常走货")),名单!H:H),"否")</f>
        <v>否</v>
      </c>
      <c r="I4001" s="64" t="s">
        <v>11992</v>
      </c>
      <c r="J4001" s="64" t="s">
        <v>11994</v>
      </c>
      <c r="L4001" s="65" t="s">
        <v>5040</v>
      </c>
      <c r="N4001" s="64" t="s">
        <v>18</v>
      </c>
      <c r="O4001" s="66"/>
      <c r="P4001" s="66"/>
      <c r="T4001" s="66"/>
      <c r="U4001" s="65" t="s">
        <v>203</v>
      </c>
      <c r="V4001" s="65" t="s">
        <v>14381</v>
      </c>
      <c r="W4001" s="66"/>
      <c r="Y4001" s="66"/>
      <c r="Z4001" s="66"/>
      <c r="AA4001" s="65" t="s">
        <v>14382</v>
      </c>
      <c r="AQ4001" s="64">
        <v>1096</v>
      </c>
      <c r="AY4001" s="67" t="s">
        <v>18398</v>
      </c>
    </row>
    <row r="4002" spans="1:51">
      <c r="A4002" s="9" t="str">
        <f t="shared" si="198"/>
        <v>2026-01</v>
      </c>
      <c r="B4002" s="9" t="str">
        <f>_xlfn.XLOOKUP(I4002,过机服务商重量差!A:A,过机服务商重量差!G:G)</f>
        <v>风清扬</v>
      </c>
      <c r="C4002" s="9" t="str">
        <f>IF(N4002="FBA","主营产品",IF(N4002="专线","专线",LOOKUP(1,0/((G4002&gt;=提成标准!D:D)*(G4002&lt;提成标准!E:E)),提成标准!C:C)))</f>
        <v>快递大货</v>
      </c>
      <c r="D4002" s="9">
        <f t="shared" si="199"/>
        <v>21</v>
      </c>
      <c r="E4002" s="9">
        <f>_xlfn.XLOOKUP(C4002,提成标准!C:C,提成标准!H:H,"")</f>
        <v>0.1</v>
      </c>
      <c r="F4002" s="9">
        <f t="shared" si="200"/>
        <v>2.1</v>
      </c>
      <c r="G4002" s="9">
        <f>_xlfn.XLOOKUP(I4002,过机服务商重量差!A:A,过机服务商重量差!L:L)</f>
        <v>21</v>
      </c>
      <c r="H4002" s="9" t="str">
        <f ca="1">IFERROR(LOOKUP(1,0/((B4002=名单!B:B)*(VALUE(AY4002)&gt;=名单!E:E)*(VALUE(AY4002)&lt;=名单!G:G)*(AA4002="正常走货")),名单!H:H),"否")</f>
        <v>否</v>
      </c>
      <c r="I4002" s="64" t="s">
        <v>11995</v>
      </c>
      <c r="J4002" s="64" t="s">
        <v>11997</v>
      </c>
      <c r="L4002" s="65" t="s">
        <v>317</v>
      </c>
      <c r="N4002" s="64" t="s">
        <v>18</v>
      </c>
      <c r="O4002" s="66"/>
      <c r="P4002" s="66"/>
      <c r="T4002" s="66"/>
      <c r="U4002" s="65" t="s">
        <v>203</v>
      </c>
      <c r="V4002" s="65" t="s">
        <v>14381</v>
      </c>
      <c r="W4002" s="66"/>
      <c r="Y4002" s="66"/>
      <c r="Z4002" s="66"/>
      <c r="AA4002" s="65" t="s">
        <v>14382</v>
      </c>
      <c r="AQ4002" s="64">
        <v>100</v>
      </c>
      <c r="AY4002" s="67" t="s">
        <v>18399</v>
      </c>
    </row>
    <row r="4003" spans="1:51">
      <c r="A4003" s="9" t="str">
        <f t="shared" si="198"/>
        <v>2026-01</v>
      </c>
      <c r="B4003" s="18" t="str">
        <f>_xlfn.XLOOKUP(I4003,过机服务商重量差!A:A,过机服务商重量差!G:G)</f>
        <v>帅时莹</v>
      </c>
      <c r="C4003" s="9" t="str">
        <f>IF(N4003="FBA","主营产品",IF(N4003="专线","专线",LOOKUP(1,0/((G4003&gt;=提成标准!D:D)*(G4003&lt;提成标准!E:E)),提成标准!C:C)))</f>
        <v>快递小货</v>
      </c>
      <c r="D4003" s="9">
        <f t="shared" si="199"/>
        <v>1</v>
      </c>
      <c r="E4003" s="9">
        <f>_xlfn.XLOOKUP(C4003,提成标准!C:C,提成标准!H:H,"")</f>
        <v>2</v>
      </c>
      <c r="F4003" s="9">
        <f t="shared" si="200"/>
        <v>2</v>
      </c>
      <c r="G4003" s="9">
        <f>_xlfn.XLOOKUP(I4003,过机服务商重量差!A:A,过机服务商重量差!L:L)</f>
        <v>11</v>
      </c>
      <c r="H4003" s="9" t="str">
        <f ca="1">IFERROR(LOOKUP(1,0/((B4003=名单!B:B)*(VALUE(AY4003)&gt;=名单!E:E)*(VALUE(AY4003)&lt;=名单!G:G)*(AA4003="正常走货")),名单!H:H),"否")</f>
        <v>否</v>
      </c>
      <c r="I4003" s="64" t="s">
        <v>11998</v>
      </c>
      <c r="J4003" s="64" t="s">
        <v>12000</v>
      </c>
      <c r="L4003" s="65" t="s">
        <v>287</v>
      </c>
      <c r="N4003" s="64" t="s">
        <v>18</v>
      </c>
      <c r="O4003" s="66"/>
      <c r="P4003" s="66"/>
      <c r="T4003" s="66"/>
      <c r="U4003" s="65" t="s">
        <v>442</v>
      </c>
      <c r="V4003" s="65" t="s">
        <v>14413</v>
      </c>
      <c r="W4003" s="66"/>
      <c r="Y4003" s="66"/>
      <c r="Z4003" s="66"/>
      <c r="AA4003" s="65" t="s">
        <v>14382</v>
      </c>
      <c r="AQ4003" s="64">
        <v>54.4</v>
      </c>
      <c r="AY4003" s="67" t="s">
        <v>18400</v>
      </c>
    </row>
    <row r="4004" spans="1:51">
      <c r="A4004" s="9" t="str">
        <f t="shared" si="198"/>
        <v>2026-01</v>
      </c>
      <c r="B4004" s="9" t="str">
        <f>_xlfn.XLOOKUP(I4004,过机服务商重量差!A:A,过机服务商重量差!G:G)</f>
        <v>小旋风</v>
      </c>
      <c r="C4004" s="9" t="str">
        <f>IF(N4004="FBA","主营产品",IF(N4004="专线","专线",LOOKUP(1,0/((G4004&gt;=提成标准!D:D)*(G4004&lt;提成标准!E:E)),提成标准!C:C)))</f>
        <v>快递大货</v>
      </c>
      <c r="D4004" s="9">
        <f t="shared" si="199"/>
        <v>94</v>
      </c>
      <c r="E4004" s="9">
        <f>_xlfn.XLOOKUP(C4004,提成标准!C:C,提成标准!H:H,"")</f>
        <v>0.1</v>
      </c>
      <c r="F4004" s="9">
        <f t="shared" si="200"/>
        <v>9.4</v>
      </c>
      <c r="G4004" s="9">
        <f>_xlfn.XLOOKUP(I4004,过机服务商重量差!A:A,过机服务商重量差!L:L)</f>
        <v>94</v>
      </c>
      <c r="H4004" s="9" t="str">
        <f ca="1">IFERROR(LOOKUP(1,0/((B4004=名单!B:B)*(VALUE(AY4004)&gt;=名单!E:E)*(VALUE(AY4004)&lt;=名单!G:G)*(AA4004="正常走货")),名单!H:H),"否")</f>
        <v>否</v>
      </c>
      <c r="I4004" s="64" t="s">
        <v>12001</v>
      </c>
      <c r="J4004" s="64" t="s">
        <v>12003</v>
      </c>
      <c r="L4004" s="65" t="s">
        <v>78</v>
      </c>
      <c r="N4004" s="64" t="s">
        <v>18</v>
      </c>
      <c r="O4004" s="66"/>
      <c r="P4004" s="66"/>
      <c r="T4004" s="66"/>
      <c r="U4004" s="65" t="s">
        <v>558</v>
      </c>
      <c r="V4004" s="65" t="s">
        <v>14413</v>
      </c>
      <c r="W4004" s="66"/>
      <c r="Y4004" s="66"/>
      <c r="Z4004" s="66"/>
      <c r="AA4004" s="65" t="s">
        <v>14382</v>
      </c>
      <c r="AQ4004" s="64">
        <v>265.8</v>
      </c>
      <c r="AY4004" s="67" t="s">
        <v>18401</v>
      </c>
    </row>
    <row r="4005" spans="1:51">
      <c r="A4005" s="9" t="str">
        <f t="shared" si="198"/>
        <v>2026-01</v>
      </c>
      <c r="B4005" s="9" t="str">
        <f>_xlfn.XLOOKUP(I4005,过机服务商重量差!A:A,过机服务商重量差!G:G)</f>
        <v>小旋风</v>
      </c>
      <c r="C4005" s="9" t="str">
        <f>IF(N4005="FBA","主营产品",IF(N4005="专线","专线",LOOKUP(1,0/((G4005&gt;=提成标准!D:D)*(G4005&lt;提成标准!E:E)),提成标准!C:C)))</f>
        <v>快递小货</v>
      </c>
      <c r="D4005" s="9">
        <f t="shared" si="199"/>
        <v>1</v>
      </c>
      <c r="E4005" s="9">
        <f>_xlfn.XLOOKUP(C4005,提成标准!C:C,提成标准!H:H,"")</f>
        <v>2</v>
      </c>
      <c r="F4005" s="9">
        <f t="shared" si="200"/>
        <v>2</v>
      </c>
      <c r="G4005" s="9">
        <f>_xlfn.XLOOKUP(I4005,过机服务商重量差!A:A,过机服务商重量差!L:L)</f>
        <v>9.7</v>
      </c>
      <c r="H4005" s="9" t="str">
        <f ca="1">IFERROR(LOOKUP(1,0/((B4005=名单!B:B)*(VALUE(AY4005)&gt;=名单!E:E)*(VALUE(AY4005)&lt;=名单!G:G)*(AA4005="正常走货")),名单!H:H),"否")</f>
        <v>否</v>
      </c>
      <c r="I4005" s="64" t="s">
        <v>12004</v>
      </c>
      <c r="J4005" s="64" t="s">
        <v>12006</v>
      </c>
      <c r="L4005" s="64" t="s">
        <v>28</v>
      </c>
      <c r="N4005" s="64" t="s">
        <v>18</v>
      </c>
      <c r="O4005" s="66"/>
      <c r="P4005" s="66"/>
      <c r="T4005" s="66"/>
      <c r="U4005" s="65" t="s">
        <v>156</v>
      </c>
      <c r="V4005" s="65" t="s">
        <v>14389</v>
      </c>
      <c r="W4005" s="66"/>
      <c r="Y4005" s="66"/>
      <c r="Z4005" s="66"/>
      <c r="AA4005" s="65" t="s">
        <v>14382</v>
      </c>
      <c r="AQ4005" s="64">
        <v>776</v>
      </c>
      <c r="AY4005" s="67" t="s">
        <v>18402</v>
      </c>
    </row>
    <row r="4006" spans="1:51">
      <c r="A4006" s="9" t="str">
        <f t="shared" si="198"/>
        <v>2026-01</v>
      </c>
      <c r="B4006" s="9" t="str">
        <f>_xlfn.XLOOKUP(I4006,过机服务商重量差!A:A,过机服务商重量差!G:G)</f>
        <v>风清扬</v>
      </c>
      <c r="C4006" s="9" t="str">
        <f>IF(N4006="FBA","主营产品",IF(N4006="专线","专线",LOOKUP(1,0/((G4006&gt;=提成标准!D:D)*(G4006&lt;提成标准!E:E)),提成标准!C:C)))</f>
        <v>快递大货</v>
      </c>
      <c r="D4006" s="9">
        <f t="shared" si="199"/>
        <v>106</v>
      </c>
      <c r="E4006" s="9">
        <f>_xlfn.XLOOKUP(C4006,提成标准!C:C,提成标准!H:H,"")</f>
        <v>0.1</v>
      </c>
      <c r="F4006" s="9">
        <f t="shared" si="200"/>
        <v>10.6</v>
      </c>
      <c r="G4006" s="9">
        <f>_xlfn.XLOOKUP(I4006,过机服务商重量差!A:A,过机服务商重量差!L:L)</f>
        <v>106</v>
      </c>
      <c r="H4006" s="9" t="str">
        <f ca="1">IFERROR(LOOKUP(1,0/((B4006=名单!B:B)*(VALUE(AY4006)&gt;=名单!E:E)*(VALUE(AY4006)&lt;=名单!G:G)*(AA4006="正常走货")),名单!H:H),"否")</f>
        <v>否</v>
      </c>
      <c r="I4006" s="64" t="s">
        <v>12007</v>
      </c>
      <c r="J4006" s="64" t="s">
        <v>50</v>
      </c>
      <c r="L4006" s="65" t="s">
        <v>1516</v>
      </c>
      <c r="N4006" s="64" t="s">
        <v>18</v>
      </c>
      <c r="O4006" s="66"/>
      <c r="P4006" s="66"/>
      <c r="T4006" s="66"/>
      <c r="U4006" s="65" t="s">
        <v>767</v>
      </c>
      <c r="V4006" s="65" t="s">
        <v>14385</v>
      </c>
      <c r="W4006" s="66"/>
      <c r="Y4006" s="66"/>
      <c r="Z4006" s="66"/>
      <c r="AA4006" s="65" t="s">
        <v>14382</v>
      </c>
      <c r="AQ4006" s="64">
        <v>909.2</v>
      </c>
      <c r="AY4006" s="67" t="s">
        <v>18403</v>
      </c>
    </row>
    <row r="4007" spans="1:51">
      <c r="A4007" s="9" t="str">
        <f t="shared" si="198"/>
        <v>2026-01</v>
      </c>
      <c r="B4007" s="9" t="str">
        <f>_xlfn.XLOOKUP(I4007,过机服务商重量差!A:A,过机服务商重量差!G:G)</f>
        <v>小旋风</v>
      </c>
      <c r="C4007" s="9" t="str">
        <f>IF(N4007="FBA","主营产品",IF(N4007="专线","专线",LOOKUP(1,0/((G4007&gt;=提成标准!D:D)*(G4007&lt;提成标准!E:E)),提成标准!C:C)))</f>
        <v>快递大货</v>
      </c>
      <c r="D4007" s="9">
        <f t="shared" si="199"/>
        <v>101</v>
      </c>
      <c r="E4007" s="9">
        <f>_xlfn.XLOOKUP(C4007,提成标准!C:C,提成标准!H:H,"")</f>
        <v>0.1</v>
      </c>
      <c r="F4007" s="9">
        <f t="shared" si="200"/>
        <v>10.1</v>
      </c>
      <c r="G4007" s="9">
        <f>_xlfn.XLOOKUP(I4007,过机服务商重量差!A:A,过机服务商重量差!L:L)</f>
        <v>101</v>
      </c>
      <c r="H4007" s="9" t="str">
        <f ca="1">IFERROR(LOOKUP(1,0/((B4007=名单!B:B)*(VALUE(AY4007)&gt;=名单!E:E)*(VALUE(AY4007)&lt;=名单!G:G)*(AA4007="正常走货")),名单!H:H),"否")</f>
        <v>否</v>
      </c>
      <c r="I4007" s="64" t="s">
        <v>12009</v>
      </c>
      <c r="J4007" s="64" t="s">
        <v>12011</v>
      </c>
      <c r="L4007" s="65" t="s">
        <v>78</v>
      </c>
      <c r="N4007" s="64" t="s">
        <v>18</v>
      </c>
      <c r="O4007" s="66"/>
      <c r="P4007" s="66"/>
      <c r="T4007" s="66"/>
      <c r="U4007" s="65" t="s">
        <v>116</v>
      </c>
      <c r="V4007" s="65" t="s">
        <v>14385</v>
      </c>
      <c r="W4007" s="66"/>
      <c r="Y4007" s="66"/>
      <c r="Z4007" s="66"/>
      <c r="AA4007" s="65" t="s">
        <v>14382</v>
      </c>
      <c r="AQ4007" s="64">
        <v>70.7</v>
      </c>
      <c r="AY4007" s="67" t="s">
        <v>18404</v>
      </c>
    </row>
    <row r="4008" spans="1:51">
      <c r="A4008" s="9" t="str">
        <f t="shared" si="198"/>
        <v>2026-01</v>
      </c>
      <c r="B4008" s="18" t="str">
        <f>_xlfn.XLOOKUP(I4008,过机服务商重量差!A:A,过机服务商重量差!G:G)</f>
        <v>玉麒麟</v>
      </c>
      <c r="C4008" s="9" t="str">
        <f>IF(N4008="FBA","主营产品",IF(N4008="专线","专线",LOOKUP(1,0/((G4008&gt;=提成标准!D:D)*(G4008&lt;提成标准!E:E)),提成标准!C:C)))</f>
        <v>快递小货</v>
      </c>
      <c r="D4008" s="9">
        <f t="shared" si="199"/>
        <v>1</v>
      </c>
      <c r="E4008" s="9">
        <f>_xlfn.XLOOKUP(C4008,提成标准!C:C,提成标准!H:H,"")</f>
        <v>2</v>
      </c>
      <c r="F4008" s="9">
        <f t="shared" si="200"/>
        <v>2</v>
      </c>
      <c r="G4008" s="9">
        <f>_xlfn.XLOOKUP(I4008,过机服务商重量差!A:A,过机服务商重量差!L:L)</f>
        <v>4</v>
      </c>
      <c r="H4008" s="9" t="str">
        <f ca="1">IFERROR(LOOKUP(1,0/((B4008=名单!B:B)*(VALUE(AY4008)&gt;=名单!E:E)*(VALUE(AY4008)&lt;=名单!G:G)*(AA4008="正常走货")),名单!H:H),"否")</f>
        <v>否</v>
      </c>
      <c r="I4008" s="64" t="s">
        <v>12012</v>
      </c>
      <c r="J4008" s="64" t="s">
        <v>12014</v>
      </c>
      <c r="L4008" s="65" t="s">
        <v>24</v>
      </c>
      <c r="N4008" s="64" t="s">
        <v>18</v>
      </c>
      <c r="O4008" s="66"/>
      <c r="P4008" s="66"/>
      <c r="T4008" s="66"/>
      <c r="U4008" s="65" t="s">
        <v>3662</v>
      </c>
      <c r="V4008" s="65" t="s">
        <v>15578</v>
      </c>
      <c r="W4008" s="66"/>
      <c r="Y4008" s="66"/>
      <c r="Z4008" s="66"/>
      <c r="AA4008" s="65" t="s">
        <v>14382</v>
      </c>
      <c r="AB4008" s="66"/>
      <c r="AQ4008" s="64">
        <v>53.89</v>
      </c>
      <c r="AY4008" s="67" t="s">
        <v>18405</v>
      </c>
    </row>
    <row r="4009" spans="1:51">
      <c r="A4009" s="9" t="str">
        <f t="shared" si="198"/>
        <v>2026-01</v>
      </c>
      <c r="B4009" s="18" t="str">
        <f>_xlfn.XLOOKUP(I4009,过机服务商重量差!A:A,过机服务商重量差!G:G)</f>
        <v>小旋风</v>
      </c>
      <c r="C4009" s="9" t="str">
        <f>IF(N4009="FBA","主营产品",IF(N4009="专线","专线",LOOKUP(1,0/((G4009&gt;=提成标准!D:D)*(G4009&lt;提成标准!E:E)),提成标准!C:C)))</f>
        <v>快递大货</v>
      </c>
      <c r="D4009" s="9">
        <f t="shared" si="199"/>
        <v>33.5</v>
      </c>
      <c r="E4009" s="9">
        <f>_xlfn.XLOOKUP(C4009,提成标准!C:C,提成标准!H:H,"")</f>
        <v>0.1</v>
      </c>
      <c r="F4009" s="9">
        <f t="shared" si="200"/>
        <v>3.35</v>
      </c>
      <c r="G4009" s="9">
        <f>_xlfn.XLOOKUP(I4009,过机服务商重量差!A:A,过机服务商重量差!L:L)</f>
        <v>33.5</v>
      </c>
      <c r="H4009" s="9" t="str">
        <f ca="1">IFERROR(LOOKUP(1,0/((B4009=名单!B:B)*(VALUE(AY4009)&gt;=名单!E:E)*(VALUE(AY4009)&lt;=名单!G:G)*(AA4009="正常走货")),名单!H:H),"否")</f>
        <v>否</v>
      </c>
      <c r="I4009" s="64" t="s">
        <v>12015</v>
      </c>
      <c r="J4009" s="64" t="s">
        <v>12017</v>
      </c>
      <c r="L4009" s="65" t="s">
        <v>364</v>
      </c>
      <c r="N4009" s="64" t="s">
        <v>18</v>
      </c>
      <c r="O4009" s="66"/>
      <c r="P4009" s="66"/>
      <c r="T4009" s="66"/>
      <c r="U4009" s="65" t="s">
        <v>116</v>
      </c>
      <c r="V4009" s="65" t="s">
        <v>14385</v>
      </c>
      <c r="W4009" s="66"/>
      <c r="Y4009" s="66"/>
      <c r="Z4009" s="66"/>
      <c r="AA4009" s="65" t="s">
        <v>14382</v>
      </c>
      <c r="AQ4009" s="64">
        <v>67</v>
      </c>
      <c r="AY4009" s="67" t="s">
        <v>18406</v>
      </c>
    </row>
    <row r="4010" spans="1:51">
      <c r="A4010" s="9" t="str">
        <f t="shared" si="198"/>
        <v>2026-01</v>
      </c>
      <c r="B4010" s="9" t="str">
        <f>_xlfn.XLOOKUP(I4010,过机服务商重量差!A:A,过机服务商重量差!G:G)</f>
        <v>小旋风</v>
      </c>
      <c r="C4010" s="9" t="str">
        <f>IF(N4010="FBA","主营产品",IF(N4010="专线","专线",LOOKUP(1,0/((G4010&gt;=提成标准!D:D)*(G4010&lt;提成标准!E:E)),提成标准!C:C)))</f>
        <v>快递大货</v>
      </c>
      <c r="D4010" s="9">
        <f t="shared" si="199"/>
        <v>33</v>
      </c>
      <c r="E4010" s="9">
        <f>_xlfn.XLOOKUP(C4010,提成标准!C:C,提成标准!H:H,"")</f>
        <v>0.1</v>
      </c>
      <c r="F4010" s="9">
        <f t="shared" si="200"/>
        <v>3.3</v>
      </c>
      <c r="G4010" s="9">
        <f>_xlfn.XLOOKUP(I4010,过机服务商重量差!A:A,过机服务商重量差!L:L)</f>
        <v>33</v>
      </c>
      <c r="H4010" s="9" t="str">
        <f ca="1">IFERROR(LOOKUP(1,0/((B4010=名单!B:B)*(VALUE(AY4010)&gt;=名单!E:E)*(VALUE(AY4010)&lt;=名单!G:G)*(AA4010="正常走货")),名单!H:H),"否")</f>
        <v>否</v>
      </c>
      <c r="I4010" s="64" t="s">
        <v>12018</v>
      </c>
      <c r="J4010" s="64" t="s">
        <v>12020</v>
      </c>
      <c r="L4010" s="64" t="s">
        <v>78</v>
      </c>
      <c r="N4010" s="64" t="s">
        <v>18</v>
      </c>
      <c r="O4010" s="66"/>
      <c r="P4010" s="66"/>
      <c r="T4010" s="66"/>
      <c r="U4010" s="65" t="s">
        <v>116</v>
      </c>
      <c r="V4010" s="65" t="s">
        <v>14385</v>
      </c>
      <c r="W4010" s="66"/>
      <c r="Y4010" s="66"/>
      <c r="Z4010" s="66"/>
      <c r="AA4010" s="65" t="s">
        <v>14382</v>
      </c>
      <c r="AQ4010" s="64">
        <v>33</v>
      </c>
      <c r="AY4010" s="67" t="s">
        <v>18407</v>
      </c>
    </row>
    <row r="4011" spans="1:51">
      <c r="A4011" s="9" t="str">
        <f t="shared" si="198"/>
        <v>2026-01</v>
      </c>
      <c r="B4011" s="18" t="str">
        <f>_xlfn.XLOOKUP(I4011,过机服务商重量差!A:A,过机服务商重量差!G:G)</f>
        <v>小旋风</v>
      </c>
      <c r="C4011" s="9" t="str">
        <f>IF(N4011="FBA","主营产品",IF(N4011="专线","专线",LOOKUP(1,0/((G4011&gt;=提成标准!D:D)*(G4011&lt;提成标准!E:E)),提成标准!C:C)))</f>
        <v>快递大货</v>
      </c>
      <c r="D4011" s="9">
        <f t="shared" si="199"/>
        <v>86.5</v>
      </c>
      <c r="E4011" s="9">
        <f>_xlfn.XLOOKUP(C4011,提成标准!C:C,提成标准!H:H,"")</f>
        <v>0.1</v>
      </c>
      <c r="F4011" s="9">
        <f t="shared" si="200"/>
        <v>8.65</v>
      </c>
      <c r="G4011" s="9">
        <f>_xlfn.XLOOKUP(I4011,过机服务商重量差!A:A,过机服务商重量差!L:L)</f>
        <v>86.5</v>
      </c>
      <c r="H4011" s="9" t="str">
        <f ca="1">IFERROR(LOOKUP(1,0/((B4011=名单!B:B)*(VALUE(AY4011)&gt;=名单!E:E)*(VALUE(AY4011)&lt;=名单!G:G)*(AA4011="正常走货")),名单!H:H),"否")</f>
        <v>否</v>
      </c>
      <c r="I4011" s="64" t="s">
        <v>12021</v>
      </c>
      <c r="J4011" s="64" t="s">
        <v>12023</v>
      </c>
      <c r="L4011" s="65" t="s">
        <v>310</v>
      </c>
      <c r="N4011" s="64" t="s">
        <v>18</v>
      </c>
      <c r="O4011" s="66"/>
      <c r="P4011" s="66"/>
      <c r="T4011" s="66"/>
      <c r="U4011" s="65" t="s">
        <v>20</v>
      </c>
      <c r="V4011" s="65" t="s">
        <v>14381</v>
      </c>
      <c r="W4011" s="66"/>
      <c r="Y4011" s="66"/>
      <c r="Z4011" s="66"/>
      <c r="AA4011" s="65" t="s">
        <v>14382</v>
      </c>
      <c r="AQ4011" s="64">
        <v>368.5</v>
      </c>
      <c r="AY4011" s="67" t="s">
        <v>18408</v>
      </c>
    </row>
    <row r="4012" spans="1:51">
      <c r="A4012" s="9" t="str">
        <f t="shared" si="198"/>
        <v>2026-01</v>
      </c>
      <c r="B4012" s="18" t="str">
        <f>_xlfn.XLOOKUP(I4012,过机服务商重量差!A:A,过机服务商重量差!G:G)</f>
        <v>无崖子</v>
      </c>
      <c r="C4012" s="9" t="str">
        <f>IF(N4012="FBA","主营产品",IF(N4012="专线","专线",LOOKUP(1,0/((G4012&gt;=提成标准!D:D)*(G4012&lt;提成标准!E:E)),提成标准!C:C)))</f>
        <v>快递小货</v>
      </c>
      <c r="D4012" s="9">
        <f t="shared" si="199"/>
        <v>1</v>
      </c>
      <c r="E4012" s="9">
        <f>_xlfn.XLOOKUP(C4012,提成标准!C:C,提成标准!H:H,"")</f>
        <v>2</v>
      </c>
      <c r="F4012" s="9">
        <f t="shared" si="200"/>
        <v>2</v>
      </c>
      <c r="G4012" s="9">
        <f>_xlfn.XLOOKUP(I4012,过机服务商重量差!A:A,过机服务商重量差!L:L)</f>
        <v>5.8</v>
      </c>
      <c r="H4012" s="9" t="str">
        <f ca="1">IFERROR(LOOKUP(1,0/((B4012=名单!B:B)*(VALUE(AY4012)&gt;=名单!E:E)*(VALUE(AY4012)&lt;=名单!G:G)*(AA4012="正常走货")),名单!H:H),"否")</f>
        <v>是</v>
      </c>
      <c r="I4012" s="64" t="s">
        <v>12024</v>
      </c>
      <c r="J4012" s="64" t="s">
        <v>12026</v>
      </c>
      <c r="L4012" s="65" t="s">
        <v>590</v>
      </c>
      <c r="N4012" s="64" t="s">
        <v>18</v>
      </c>
      <c r="O4012" s="66"/>
      <c r="P4012" s="66"/>
      <c r="T4012" s="66"/>
      <c r="U4012" s="65" t="s">
        <v>2305</v>
      </c>
      <c r="V4012" s="65" t="s">
        <v>14413</v>
      </c>
      <c r="W4012" s="66"/>
      <c r="Y4012" s="66"/>
      <c r="Z4012" s="66"/>
      <c r="AA4012" s="65" t="s">
        <v>14382</v>
      </c>
      <c r="AQ4012" s="64">
        <v>251.92</v>
      </c>
      <c r="AY4012" s="67" t="s">
        <v>18409</v>
      </c>
    </row>
    <row r="4013" spans="1:51">
      <c r="A4013" s="9" t="str">
        <f t="shared" si="198"/>
        <v>2026-01</v>
      </c>
      <c r="B4013" s="18" t="str">
        <f>_xlfn.XLOOKUP(I4013,过机服务商重量差!A:A,过机服务商重量差!G:G)</f>
        <v>无崖子</v>
      </c>
      <c r="C4013" s="9" t="str">
        <f>IF(N4013="FBA","主营产品",IF(N4013="专线","专线",LOOKUP(1,0/((G4013&gt;=提成标准!D:D)*(G4013&lt;提成标准!E:E)),提成标准!C:C)))</f>
        <v>快递大货</v>
      </c>
      <c r="D4013" s="9">
        <f t="shared" si="199"/>
        <v>27</v>
      </c>
      <c r="E4013" s="9">
        <f>_xlfn.XLOOKUP(C4013,提成标准!C:C,提成标准!H:H,"")</f>
        <v>0.1</v>
      </c>
      <c r="F4013" s="9">
        <f t="shared" si="200"/>
        <v>2.7</v>
      </c>
      <c r="G4013" s="9">
        <f>_xlfn.XLOOKUP(I4013,过机服务商重量差!A:A,过机服务商重量差!L:L)</f>
        <v>27</v>
      </c>
      <c r="H4013" s="9" t="str">
        <f ca="1">IFERROR(LOOKUP(1,0/((B4013=名单!B:B)*(VALUE(AY4013)&gt;=名单!E:E)*(VALUE(AY4013)&lt;=名单!G:G)*(AA4013="正常走货")),名单!H:H),"否")</f>
        <v>是</v>
      </c>
      <c r="I4013" s="64" t="s">
        <v>12027</v>
      </c>
      <c r="J4013" s="64" t="s">
        <v>12029</v>
      </c>
      <c r="L4013" s="65" t="s">
        <v>539</v>
      </c>
      <c r="N4013" s="64" t="s">
        <v>18</v>
      </c>
      <c r="O4013" s="66"/>
      <c r="P4013" s="66"/>
      <c r="T4013" s="66"/>
      <c r="U4013" s="65" t="s">
        <v>20</v>
      </c>
      <c r="V4013" s="64" t="s">
        <v>14381</v>
      </c>
      <c r="W4013" s="66"/>
      <c r="Y4013" s="66"/>
      <c r="Z4013" s="66"/>
      <c r="AA4013" s="65" t="s">
        <v>14382</v>
      </c>
      <c r="AQ4013" s="64">
        <v>179.71</v>
      </c>
      <c r="AY4013" s="67" t="s">
        <v>18410</v>
      </c>
    </row>
    <row r="4014" spans="1:51">
      <c r="A4014" s="9" t="str">
        <f t="shared" si="198"/>
        <v>2026-01</v>
      </c>
      <c r="B4014" s="18" t="str">
        <f>_xlfn.XLOOKUP(I4014,过机服务商重量差!A:A,过机服务商重量差!G:G)</f>
        <v>无崖子</v>
      </c>
      <c r="C4014" s="9" t="str">
        <f>IF(N4014="FBA","主营产品",IF(N4014="专线","专线",LOOKUP(1,0/((G4014&gt;=提成标准!D:D)*(G4014&lt;提成标准!E:E)),提成标准!C:C)))</f>
        <v>快递小货</v>
      </c>
      <c r="D4014" s="9">
        <f t="shared" si="199"/>
        <v>1</v>
      </c>
      <c r="E4014" s="9">
        <f>_xlfn.XLOOKUP(C4014,提成标准!C:C,提成标准!H:H,"")</f>
        <v>2</v>
      </c>
      <c r="F4014" s="9">
        <f t="shared" si="200"/>
        <v>2</v>
      </c>
      <c r="G4014" s="9">
        <f>_xlfn.XLOOKUP(I4014,过机服务商重量差!A:A,过机服务商重量差!L:L)</f>
        <v>1</v>
      </c>
      <c r="H4014" s="9" t="str">
        <f ca="1">IFERROR(LOOKUP(1,0/((B4014=名单!B:B)*(VALUE(AY4014)&gt;=名单!E:E)*(VALUE(AY4014)&lt;=名单!G:G)*(AA4014="正常走货")),名单!H:H),"否")</f>
        <v>是</v>
      </c>
      <c r="I4014" s="64" t="s">
        <v>12030</v>
      </c>
      <c r="J4014" s="64" t="s">
        <v>12032</v>
      </c>
      <c r="L4014" s="64" t="s">
        <v>160</v>
      </c>
      <c r="N4014" s="64" t="s">
        <v>18</v>
      </c>
      <c r="O4014" s="66"/>
      <c r="P4014" s="66"/>
      <c r="T4014" s="66"/>
      <c r="U4014" s="65" t="s">
        <v>7799</v>
      </c>
      <c r="V4014" s="65" t="s">
        <v>14385</v>
      </c>
      <c r="W4014" s="66"/>
      <c r="Y4014" s="66"/>
      <c r="Z4014" s="66"/>
      <c r="AA4014" s="65" t="s">
        <v>14382</v>
      </c>
      <c r="AQ4014" s="64">
        <v>0</v>
      </c>
      <c r="AY4014" s="67" t="s">
        <v>18411</v>
      </c>
    </row>
    <row r="4015" spans="1:51">
      <c r="A4015" s="9" t="str">
        <f t="shared" si="198"/>
        <v>2026-01</v>
      </c>
      <c r="B4015" s="18" t="str">
        <f>_xlfn.XLOOKUP(I4015,过机服务商重量差!A:A,过机服务商重量差!G:G)</f>
        <v>帅时莹</v>
      </c>
      <c r="C4015" s="9" t="str">
        <f>IF(N4015="FBA","主营产品",IF(N4015="专线","专线",LOOKUP(1,0/((G4015&gt;=提成标准!D:D)*(G4015&lt;提成标准!E:E)),提成标准!C:C)))</f>
        <v>快递小货</v>
      </c>
      <c r="D4015" s="9">
        <f t="shared" si="199"/>
        <v>1</v>
      </c>
      <c r="E4015" s="9">
        <f>_xlfn.XLOOKUP(C4015,提成标准!C:C,提成标准!H:H,"")</f>
        <v>2</v>
      </c>
      <c r="F4015" s="9">
        <f t="shared" si="200"/>
        <v>2</v>
      </c>
      <c r="G4015" s="9">
        <f>_xlfn.XLOOKUP(I4015,过机服务商重量差!A:A,过机服务商重量差!L:L)</f>
        <v>3</v>
      </c>
      <c r="H4015" s="9" t="str">
        <f ca="1">IFERROR(LOOKUP(1,0/((B4015=名单!B:B)*(VALUE(AY4015)&gt;=名单!E:E)*(VALUE(AY4015)&lt;=名单!G:G)*(AA4015="正常走货")),名单!H:H),"否")</f>
        <v>否</v>
      </c>
      <c r="I4015" s="64" t="s">
        <v>12033</v>
      </c>
      <c r="J4015" s="64" t="s">
        <v>12035</v>
      </c>
      <c r="L4015" s="65" t="s">
        <v>140</v>
      </c>
      <c r="N4015" s="64" t="s">
        <v>18</v>
      </c>
      <c r="O4015" s="66"/>
      <c r="P4015" s="66"/>
      <c r="T4015" s="66"/>
      <c r="U4015" s="65" t="s">
        <v>187</v>
      </c>
      <c r="V4015" s="64" t="s">
        <v>14413</v>
      </c>
      <c r="W4015" s="66"/>
      <c r="Y4015" s="66"/>
      <c r="Z4015" s="66"/>
      <c r="AA4015" s="65" t="s">
        <v>14382</v>
      </c>
      <c r="AQ4015" s="64">
        <v>107.27</v>
      </c>
      <c r="AY4015" s="67" t="s">
        <v>18412</v>
      </c>
    </row>
    <row r="4016" spans="1:51">
      <c r="A4016" s="9" t="str">
        <f t="shared" si="198"/>
        <v>2026-01</v>
      </c>
      <c r="B4016" s="9" t="str">
        <f>_xlfn.XLOOKUP(I4016,过机服务商重量差!A:A,过机服务商重量差!G:G)</f>
        <v>风清扬</v>
      </c>
      <c r="C4016" s="9" t="str">
        <f>IF(N4016="FBA","主营产品",IF(N4016="专线","专线",LOOKUP(1,0/((G4016&gt;=提成标准!D:D)*(G4016&lt;提成标准!E:E)),提成标准!C:C)))</f>
        <v>快递大货</v>
      </c>
      <c r="D4016" s="9">
        <f t="shared" si="199"/>
        <v>59</v>
      </c>
      <c r="E4016" s="9">
        <f>_xlfn.XLOOKUP(C4016,提成标准!C:C,提成标准!H:H,"")</f>
        <v>0.1</v>
      </c>
      <c r="F4016" s="9">
        <f t="shared" si="200"/>
        <v>5.9</v>
      </c>
      <c r="G4016" s="9">
        <f>_xlfn.XLOOKUP(I4016,过机服务商重量差!A:A,过机服务商重量差!L:L)</f>
        <v>59</v>
      </c>
      <c r="H4016" s="9" t="str">
        <f ca="1">IFERROR(LOOKUP(1,0/((B4016=名单!B:B)*(VALUE(AY4016)&gt;=名单!E:E)*(VALUE(AY4016)&lt;=名单!G:G)*(AA4016="正常走货")),名单!H:H),"否")</f>
        <v>否</v>
      </c>
      <c r="I4016" s="64" t="s">
        <v>12036</v>
      </c>
      <c r="J4016" s="64" t="s">
        <v>12038</v>
      </c>
      <c r="L4016" s="64" t="s">
        <v>2086</v>
      </c>
      <c r="N4016" s="64" t="s">
        <v>18</v>
      </c>
      <c r="O4016" s="66"/>
      <c r="P4016" s="66"/>
      <c r="T4016" s="66"/>
      <c r="U4016" s="65" t="s">
        <v>664</v>
      </c>
      <c r="V4016" s="65" t="s">
        <v>14410</v>
      </c>
      <c r="W4016" s="66"/>
      <c r="Y4016" s="66"/>
      <c r="Z4016" s="66"/>
      <c r="AA4016" s="65" t="s">
        <v>14382</v>
      </c>
      <c r="AQ4016" s="64">
        <v>67.2</v>
      </c>
      <c r="AY4016" s="67" t="s">
        <v>18413</v>
      </c>
    </row>
    <row r="4017" spans="1:51">
      <c r="A4017" s="9" t="str">
        <f t="shared" si="198"/>
        <v>2026-01</v>
      </c>
      <c r="B4017" s="18" t="str">
        <f>_xlfn.XLOOKUP(I4017,过机服务商重量差!A:A,过机服务商重量差!G:G)</f>
        <v>玉麒麟</v>
      </c>
      <c r="C4017" s="9" t="str">
        <f>IF(N4017="FBA","主营产品",IF(N4017="专线","专线",LOOKUP(1,0/((G4017&gt;=提成标准!D:D)*(G4017&lt;提成标准!E:E)),提成标准!C:C)))</f>
        <v>快递小货</v>
      </c>
      <c r="D4017" s="9">
        <f t="shared" si="199"/>
        <v>1</v>
      </c>
      <c r="E4017" s="9">
        <f>_xlfn.XLOOKUP(C4017,提成标准!C:C,提成标准!H:H,"")</f>
        <v>2</v>
      </c>
      <c r="F4017" s="9">
        <f t="shared" si="200"/>
        <v>2</v>
      </c>
      <c r="G4017" s="9">
        <f>_xlfn.XLOOKUP(I4017,过机服务商重量差!A:A,过机服务商重量差!L:L)</f>
        <v>19.5</v>
      </c>
      <c r="H4017" s="9" t="str">
        <f ca="1">IFERROR(LOOKUP(1,0/((B4017=名单!B:B)*(VALUE(AY4017)&gt;=名单!E:E)*(VALUE(AY4017)&lt;=名单!G:G)*(AA4017="正常走货")),名单!H:H),"否")</f>
        <v>否</v>
      </c>
      <c r="I4017" s="64" t="s">
        <v>12039</v>
      </c>
      <c r="J4017" s="64" t="s">
        <v>12041</v>
      </c>
      <c r="L4017" s="65" t="s">
        <v>17</v>
      </c>
      <c r="N4017" s="64" t="s">
        <v>18</v>
      </c>
      <c r="O4017" s="66"/>
      <c r="P4017" s="66"/>
      <c r="T4017" s="66"/>
      <c r="U4017" s="65" t="s">
        <v>223</v>
      </c>
      <c r="V4017" s="65" t="s">
        <v>14413</v>
      </c>
      <c r="W4017" s="66"/>
      <c r="Y4017" s="66"/>
      <c r="Z4017" s="66"/>
      <c r="AA4017" s="65" t="s">
        <v>14382</v>
      </c>
      <c r="AQ4017" s="64">
        <v>83.98</v>
      </c>
      <c r="AY4017" s="67" t="s">
        <v>18414</v>
      </c>
    </row>
    <row r="4018" spans="1:51">
      <c r="A4018" s="9" t="str">
        <f t="shared" si="198"/>
        <v>2026-01</v>
      </c>
      <c r="B4018" s="18" t="str">
        <f>_xlfn.XLOOKUP(I4018,过机服务商重量差!A:A,过机服务商重量差!G:G)</f>
        <v>无崖子</v>
      </c>
      <c r="C4018" s="9" t="str">
        <f>IF(N4018="FBA","主营产品",IF(N4018="专线","专线",LOOKUP(1,0/((G4018&gt;=提成标准!D:D)*(G4018&lt;提成标准!E:E)),提成标准!C:C)))</f>
        <v>快递小货</v>
      </c>
      <c r="D4018" s="9">
        <f t="shared" si="199"/>
        <v>1</v>
      </c>
      <c r="E4018" s="9">
        <f>_xlfn.XLOOKUP(C4018,提成标准!C:C,提成标准!H:H,"")</f>
        <v>2</v>
      </c>
      <c r="F4018" s="9">
        <f t="shared" si="200"/>
        <v>2</v>
      </c>
      <c r="G4018" s="9">
        <f>_xlfn.XLOOKUP(I4018,过机服务商重量差!A:A,过机服务商重量差!L:L)</f>
        <v>1.5</v>
      </c>
      <c r="H4018" s="9" t="str">
        <f ca="1">IFERROR(LOOKUP(1,0/((B4018=名单!B:B)*(VALUE(AY4018)&gt;=名单!E:E)*(VALUE(AY4018)&lt;=名单!G:G)*(AA4018="正常走货")),名单!H:H),"否")</f>
        <v>是</v>
      </c>
      <c r="I4018" s="64" t="s">
        <v>12042</v>
      </c>
      <c r="J4018" s="64" t="s">
        <v>12044</v>
      </c>
      <c r="L4018" s="65" t="s">
        <v>160</v>
      </c>
      <c r="N4018" s="64" t="s">
        <v>18</v>
      </c>
      <c r="O4018" s="66"/>
      <c r="P4018" s="66"/>
      <c r="T4018" s="66"/>
      <c r="U4018" s="65" t="s">
        <v>86</v>
      </c>
      <c r="V4018" s="65" t="s">
        <v>14381</v>
      </c>
      <c r="W4018" s="66"/>
      <c r="Y4018" s="66"/>
      <c r="Z4018" s="66"/>
      <c r="AA4018" s="65" t="s">
        <v>14382</v>
      </c>
      <c r="AQ4018" s="64">
        <v>0</v>
      </c>
      <c r="AY4018" s="67" t="s">
        <v>18415</v>
      </c>
    </row>
    <row r="4019" spans="1:51">
      <c r="A4019" s="9" t="str">
        <f t="shared" si="198"/>
        <v>2026-01</v>
      </c>
      <c r="B4019" s="9" t="str">
        <f>_xlfn.XLOOKUP(I4019,过机服务商重量差!A:A,过机服务商重量差!G:G)</f>
        <v>无崖子</v>
      </c>
      <c r="C4019" s="9" t="str">
        <f>IF(N4019="FBA","主营产品",IF(N4019="专线","专线",LOOKUP(1,0/((G4019&gt;=提成标准!D:D)*(G4019&lt;提成标准!E:E)),提成标准!C:C)))</f>
        <v>快递小货</v>
      </c>
      <c r="D4019" s="9">
        <f t="shared" si="199"/>
        <v>1</v>
      </c>
      <c r="E4019" s="9">
        <f>_xlfn.XLOOKUP(C4019,提成标准!C:C,提成标准!H:H,"")</f>
        <v>2</v>
      </c>
      <c r="F4019" s="9">
        <f t="shared" si="200"/>
        <v>2</v>
      </c>
      <c r="G4019" s="9">
        <f>_xlfn.XLOOKUP(I4019,过机服务商重量差!A:A,过机服务商重量差!L:L)</f>
        <v>1</v>
      </c>
      <c r="H4019" s="9" t="str">
        <f ca="1">IFERROR(LOOKUP(1,0/((B4019=名单!B:B)*(VALUE(AY4019)&gt;=名单!E:E)*(VALUE(AY4019)&lt;=名单!G:G)*(AA4019="正常走货")),名单!H:H),"否")</f>
        <v>是</v>
      </c>
      <c r="I4019" s="64" t="s">
        <v>12045</v>
      </c>
      <c r="J4019" s="64" t="s">
        <v>12047</v>
      </c>
      <c r="L4019" s="64" t="s">
        <v>160</v>
      </c>
      <c r="N4019" s="65" t="s">
        <v>18</v>
      </c>
      <c r="O4019" s="66"/>
      <c r="P4019" s="66"/>
      <c r="T4019" s="66"/>
      <c r="U4019" s="65" t="s">
        <v>86</v>
      </c>
      <c r="V4019" s="65" t="s">
        <v>14381</v>
      </c>
      <c r="W4019" s="66"/>
      <c r="Y4019" s="66"/>
      <c r="Z4019" s="66"/>
      <c r="AA4019" s="65" t="s">
        <v>14382</v>
      </c>
      <c r="AQ4019" s="64">
        <v>0</v>
      </c>
      <c r="AY4019" s="67" t="s">
        <v>18416</v>
      </c>
    </row>
    <row r="4020" spans="1:51">
      <c r="A4020" s="9" t="str">
        <f t="shared" si="198"/>
        <v>2026-01</v>
      </c>
      <c r="B4020" s="9" t="str">
        <f>_xlfn.XLOOKUP(I4020,过机服务商重量差!A:A,过机服务商重量差!G:G)</f>
        <v>无崖子</v>
      </c>
      <c r="C4020" s="9" t="str">
        <f>IF(N4020="FBA","主营产品",IF(N4020="专线","专线",LOOKUP(1,0/((G4020&gt;=提成标准!D:D)*(G4020&lt;提成标准!E:E)),提成标准!C:C)))</f>
        <v>快递小货</v>
      </c>
      <c r="D4020" s="9">
        <f t="shared" si="199"/>
        <v>1</v>
      </c>
      <c r="E4020" s="9">
        <f>_xlfn.XLOOKUP(C4020,提成标准!C:C,提成标准!H:H,"")</f>
        <v>2</v>
      </c>
      <c r="F4020" s="9">
        <f t="shared" si="200"/>
        <v>2</v>
      </c>
      <c r="G4020" s="9">
        <f>_xlfn.XLOOKUP(I4020,过机服务商重量差!A:A,过机服务商重量差!L:L)</f>
        <v>0.5</v>
      </c>
      <c r="H4020" s="9" t="str">
        <f ca="1">IFERROR(LOOKUP(1,0/((B4020=名单!B:B)*(VALUE(AY4020)&gt;=名单!E:E)*(VALUE(AY4020)&lt;=名单!G:G)*(AA4020="正常走货")),名单!H:H),"否")</f>
        <v>是</v>
      </c>
      <c r="I4020" s="64" t="s">
        <v>12048</v>
      </c>
      <c r="J4020" s="64" t="s">
        <v>12050</v>
      </c>
      <c r="L4020" s="64" t="s">
        <v>160</v>
      </c>
      <c r="N4020" s="64" t="s">
        <v>18</v>
      </c>
      <c r="O4020" s="66"/>
      <c r="P4020" s="66"/>
      <c r="T4020" s="66"/>
      <c r="U4020" s="65" t="s">
        <v>86</v>
      </c>
      <c r="V4020" s="64" t="s">
        <v>14381</v>
      </c>
      <c r="W4020" s="66"/>
      <c r="Y4020" s="66"/>
      <c r="Z4020" s="66"/>
      <c r="AA4020" s="65" t="s">
        <v>14382</v>
      </c>
      <c r="AQ4020" s="64">
        <v>0</v>
      </c>
      <c r="AY4020" s="67" t="s">
        <v>18417</v>
      </c>
    </row>
    <row r="4021" spans="1:51">
      <c r="A4021" s="9" t="str">
        <f t="shared" si="198"/>
        <v>2026-01</v>
      </c>
      <c r="B4021" s="9" t="str">
        <f>_xlfn.XLOOKUP(I4021,过机服务商重量差!A:A,过机服务商重量差!G:G)</f>
        <v>帅时莹</v>
      </c>
      <c r="C4021" s="9" t="str">
        <f>IF(N4021="FBA","主营产品",IF(N4021="专线","专线",LOOKUP(1,0/((G4021&gt;=提成标准!D:D)*(G4021&lt;提成标准!E:E)),提成标准!C:C)))</f>
        <v>快递大货</v>
      </c>
      <c r="D4021" s="9">
        <f t="shared" si="199"/>
        <v>24</v>
      </c>
      <c r="E4021" s="9">
        <f>_xlfn.XLOOKUP(C4021,提成标准!C:C,提成标准!H:H,"")</f>
        <v>0.1</v>
      </c>
      <c r="F4021" s="9">
        <f t="shared" si="200"/>
        <v>2.4</v>
      </c>
      <c r="G4021" s="9">
        <f>_xlfn.XLOOKUP(I4021,过机服务商重量差!A:A,过机服务商重量差!L:L)</f>
        <v>24</v>
      </c>
      <c r="H4021" s="9" t="str">
        <f ca="1">IFERROR(LOOKUP(1,0/((B4021=名单!B:B)*(VALUE(AY4021)&gt;=名单!E:E)*(VALUE(AY4021)&lt;=名单!G:G)*(AA4021="正常走货")),名单!H:H),"否")</f>
        <v>否</v>
      </c>
      <c r="I4021" s="64" t="s">
        <v>12051</v>
      </c>
      <c r="J4021" s="64" t="s">
        <v>12053</v>
      </c>
      <c r="L4021" s="65" t="s">
        <v>140</v>
      </c>
      <c r="N4021" s="64" t="s">
        <v>18</v>
      </c>
      <c r="O4021" s="66"/>
      <c r="P4021" s="66"/>
      <c r="T4021" s="66"/>
      <c r="U4021" s="65" t="s">
        <v>191</v>
      </c>
      <c r="V4021" s="65" t="s">
        <v>14413</v>
      </c>
      <c r="W4021" s="66"/>
      <c r="Y4021" s="66"/>
      <c r="Z4021" s="66"/>
      <c r="AA4021" s="65" t="s">
        <v>14382</v>
      </c>
      <c r="AQ4021" s="64">
        <v>484.8</v>
      </c>
      <c r="AY4021" s="67" t="s">
        <v>18418</v>
      </c>
    </row>
    <row r="4022" spans="1:51">
      <c r="A4022" s="9" t="str">
        <f t="shared" si="198"/>
        <v>2026-01</v>
      </c>
      <c r="B4022" s="9" t="str">
        <f>_xlfn.XLOOKUP(I4022,过机服务商重量差!A:A,过机服务商重量差!G:G)</f>
        <v>帅时莹</v>
      </c>
      <c r="C4022" s="9" t="str">
        <f>IF(N4022="FBA","主营产品",IF(N4022="专线","专线",LOOKUP(1,0/((G4022&gt;=提成标准!D:D)*(G4022&lt;提成标准!E:E)),提成标准!C:C)))</f>
        <v>快递大货</v>
      </c>
      <c r="D4022" s="9">
        <f t="shared" si="199"/>
        <v>24</v>
      </c>
      <c r="E4022" s="9">
        <f>_xlfn.XLOOKUP(C4022,提成标准!C:C,提成标准!H:H,"")</f>
        <v>0.1</v>
      </c>
      <c r="F4022" s="9">
        <f t="shared" si="200"/>
        <v>2.4</v>
      </c>
      <c r="G4022" s="9">
        <f>_xlfn.XLOOKUP(I4022,过机服务商重量差!A:A,过机服务商重量差!L:L)</f>
        <v>24</v>
      </c>
      <c r="H4022" s="9" t="str">
        <f ca="1">IFERROR(LOOKUP(1,0/((B4022=名单!B:B)*(VALUE(AY4022)&gt;=名单!E:E)*(VALUE(AY4022)&lt;=名单!G:G)*(AA4022="正常走货")),名单!H:H),"否")</f>
        <v>否</v>
      </c>
      <c r="I4022" s="64" t="s">
        <v>12054</v>
      </c>
      <c r="J4022" s="64" t="s">
        <v>12056</v>
      </c>
      <c r="L4022" s="65" t="s">
        <v>140</v>
      </c>
      <c r="N4022" s="64" t="s">
        <v>18</v>
      </c>
      <c r="O4022" s="66"/>
      <c r="P4022" s="66"/>
      <c r="T4022" s="66"/>
      <c r="U4022" s="65" t="s">
        <v>191</v>
      </c>
      <c r="V4022" s="65" t="s">
        <v>14413</v>
      </c>
      <c r="W4022" s="66"/>
      <c r="Y4022" s="66"/>
      <c r="Z4022" s="66"/>
      <c r="AA4022" s="65" t="s">
        <v>14382</v>
      </c>
      <c r="AQ4022" s="64">
        <v>484.8</v>
      </c>
      <c r="AY4022" s="67" t="s">
        <v>18419</v>
      </c>
    </row>
    <row r="4023" spans="1:51">
      <c r="A4023" s="9" t="str">
        <f t="shared" si="198"/>
        <v>2026-01</v>
      </c>
      <c r="B4023" s="9" t="str">
        <f>_xlfn.XLOOKUP(I4023,过机服务商重量差!A:A,过机服务商重量差!G:G)</f>
        <v>无崖子</v>
      </c>
      <c r="C4023" s="9" t="str">
        <f>IF(N4023="FBA","主营产品",IF(N4023="专线","专线",LOOKUP(1,0/((G4023&gt;=提成标准!D:D)*(G4023&lt;提成标准!E:E)),提成标准!C:C)))</f>
        <v>快递小货</v>
      </c>
      <c r="D4023" s="9">
        <f t="shared" si="199"/>
        <v>1</v>
      </c>
      <c r="E4023" s="9">
        <f>_xlfn.XLOOKUP(C4023,提成标准!C:C,提成标准!H:H,"")</f>
        <v>2</v>
      </c>
      <c r="F4023" s="9">
        <f t="shared" si="200"/>
        <v>2</v>
      </c>
      <c r="G4023" s="9">
        <f>_xlfn.XLOOKUP(I4023,过机服务商重量差!A:A,过机服务商重量差!L:L)</f>
        <v>8</v>
      </c>
      <c r="H4023" s="9" t="str">
        <f ca="1">IFERROR(LOOKUP(1,0/((B4023=名单!B:B)*(VALUE(AY4023)&gt;=名单!E:E)*(VALUE(AY4023)&lt;=名单!G:G)*(AA4023="正常走货")),名单!H:H),"否")</f>
        <v>是</v>
      </c>
      <c r="I4023" s="64" t="s">
        <v>12057</v>
      </c>
      <c r="J4023" s="64" t="s">
        <v>12059</v>
      </c>
      <c r="L4023" s="65" t="s">
        <v>336</v>
      </c>
      <c r="N4023" s="64" t="s">
        <v>18</v>
      </c>
      <c r="O4023" s="66"/>
      <c r="P4023" s="66"/>
      <c r="T4023" s="66"/>
      <c r="U4023" s="65" t="s">
        <v>1488</v>
      </c>
      <c r="V4023" s="65" t="s">
        <v>14389</v>
      </c>
      <c r="W4023" s="66"/>
      <c r="Y4023" s="66"/>
      <c r="Z4023" s="66"/>
      <c r="AA4023" s="65" t="s">
        <v>14382</v>
      </c>
      <c r="AQ4023" s="64">
        <v>0</v>
      </c>
      <c r="AY4023" s="67" t="s">
        <v>18420</v>
      </c>
    </row>
    <row r="4024" spans="1:51">
      <c r="A4024" s="9" t="str">
        <f t="shared" si="198"/>
        <v>2026-01</v>
      </c>
      <c r="B4024" s="9" t="str">
        <f>_xlfn.XLOOKUP(I4024,过机服务商重量差!A:A,过机服务商重量差!G:G)</f>
        <v>玉麒麟</v>
      </c>
      <c r="C4024" s="9" t="str">
        <f>IF(N4024="FBA","主营产品",IF(N4024="专线","专线",LOOKUP(1,0/((G4024&gt;=提成标准!D:D)*(G4024&lt;提成标准!E:E)),提成标准!C:C)))</f>
        <v>快递小货</v>
      </c>
      <c r="D4024" s="9">
        <f t="shared" si="199"/>
        <v>1</v>
      </c>
      <c r="E4024" s="9">
        <f>_xlfn.XLOOKUP(C4024,提成标准!C:C,提成标准!H:H,"")</f>
        <v>2</v>
      </c>
      <c r="F4024" s="9">
        <f t="shared" si="200"/>
        <v>2</v>
      </c>
      <c r="G4024" s="9">
        <f>_xlfn.XLOOKUP(I4024,过机服务商重量差!A:A,过机服务商重量差!L:L)</f>
        <v>14</v>
      </c>
      <c r="H4024" s="9" t="str">
        <f ca="1">IFERROR(LOOKUP(1,0/((B4024=名单!B:B)*(VALUE(AY4024)&gt;=名单!E:E)*(VALUE(AY4024)&lt;=名单!G:G)*(AA4024="正常走货")),名单!H:H),"否")</f>
        <v>否</v>
      </c>
      <c r="I4024" s="64" t="s">
        <v>12060</v>
      </c>
      <c r="J4024" s="64" t="s">
        <v>12062</v>
      </c>
      <c r="L4024" s="65" t="s">
        <v>256</v>
      </c>
      <c r="N4024" s="64" t="s">
        <v>18</v>
      </c>
      <c r="O4024" s="66"/>
      <c r="P4024" s="66"/>
      <c r="T4024" s="66"/>
      <c r="U4024" s="65" t="s">
        <v>421</v>
      </c>
      <c r="V4024" s="65" t="s">
        <v>14385</v>
      </c>
      <c r="W4024" s="66"/>
      <c r="Y4024" s="66"/>
      <c r="Z4024" s="66"/>
      <c r="AA4024" s="65" t="s">
        <v>14382</v>
      </c>
      <c r="AQ4024" s="64">
        <v>128.13</v>
      </c>
      <c r="AY4024" s="67" t="s">
        <v>18421</v>
      </c>
    </row>
    <row r="4025" spans="1:51">
      <c r="A4025" s="9" t="str">
        <f t="shared" ref="A4025:A4088" si="201">MID(AY4025,1,7)</f>
        <v>2026-01</v>
      </c>
      <c r="B4025" s="18" t="str">
        <f>_xlfn.XLOOKUP(I4025,过机服务商重量差!A:A,过机服务商重量差!G:G)</f>
        <v>玉麒麟</v>
      </c>
      <c r="C4025" s="9" t="str">
        <f>IF(N4025="FBA","主营产品",IF(N4025="专线","专线",LOOKUP(1,0/((G4025&gt;=提成标准!D:D)*(G4025&lt;提成标准!E:E)),提成标准!C:C)))</f>
        <v>快递小货</v>
      </c>
      <c r="D4025" s="9">
        <f t="shared" si="199"/>
        <v>1</v>
      </c>
      <c r="E4025" s="9">
        <f>_xlfn.XLOOKUP(C4025,提成标准!C:C,提成标准!H:H,"")</f>
        <v>2</v>
      </c>
      <c r="F4025" s="9">
        <f t="shared" si="200"/>
        <v>2</v>
      </c>
      <c r="G4025" s="9">
        <f>_xlfn.XLOOKUP(I4025,过机服务商重量差!A:A,过机服务商重量差!L:L)</f>
        <v>8</v>
      </c>
      <c r="H4025" s="9" t="str">
        <f ca="1">IFERROR(LOOKUP(1,0/((B4025=名单!B:B)*(VALUE(AY4025)&gt;=名单!E:E)*(VALUE(AY4025)&lt;=名单!G:G)*(AA4025="正常走货")),名单!H:H),"否")</f>
        <v>否</v>
      </c>
      <c r="I4025" s="64" t="s">
        <v>12063</v>
      </c>
      <c r="J4025" s="64" t="s">
        <v>12065</v>
      </c>
      <c r="L4025" s="65" t="s">
        <v>17</v>
      </c>
      <c r="N4025" s="64" t="s">
        <v>18</v>
      </c>
      <c r="O4025" s="66"/>
      <c r="P4025" s="66"/>
      <c r="T4025" s="66"/>
      <c r="U4025" s="65" t="s">
        <v>288</v>
      </c>
      <c r="V4025" s="65" t="s">
        <v>14413</v>
      </c>
      <c r="W4025" s="66"/>
      <c r="Y4025" s="66"/>
      <c r="Z4025" s="66"/>
      <c r="AA4025" s="65" t="s">
        <v>14382</v>
      </c>
      <c r="AQ4025" s="64">
        <v>53.5</v>
      </c>
      <c r="AY4025" s="67" t="s">
        <v>18422</v>
      </c>
    </row>
    <row r="4026" spans="1:51">
      <c r="A4026" s="9" t="str">
        <f t="shared" si="201"/>
        <v>2026-01</v>
      </c>
      <c r="B4026" s="18" t="str">
        <f>_xlfn.XLOOKUP(I4026,过机服务商重量差!A:A,过机服务商重量差!G:G)</f>
        <v>帅时莹</v>
      </c>
      <c r="C4026" s="9" t="str">
        <f>IF(N4026="FBA","主营产品",IF(N4026="专线","专线",LOOKUP(1,0/((G4026&gt;=提成标准!D:D)*(G4026&lt;提成标准!E:E)),提成标准!C:C)))</f>
        <v>快递小货</v>
      </c>
      <c r="D4026" s="9">
        <f t="shared" si="199"/>
        <v>1</v>
      </c>
      <c r="E4026" s="9">
        <f>_xlfn.XLOOKUP(C4026,提成标准!C:C,提成标准!H:H,"")</f>
        <v>2</v>
      </c>
      <c r="F4026" s="9">
        <f t="shared" si="200"/>
        <v>2</v>
      </c>
      <c r="G4026" s="9">
        <f>_xlfn.XLOOKUP(I4026,过机服务商重量差!A:A,过机服务商重量差!L:L)</f>
        <v>16</v>
      </c>
      <c r="H4026" s="9" t="str">
        <f ca="1">IFERROR(LOOKUP(1,0/((B4026=名单!B:B)*(VALUE(AY4026)&gt;=名单!E:E)*(VALUE(AY4026)&lt;=名单!G:G)*(AA4026="正常走货")),名单!H:H),"否")</f>
        <v>否</v>
      </c>
      <c r="I4026" s="64" t="s">
        <v>12066</v>
      </c>
      <c r="J4026" s="64" t="s">
        <v>12068</v>
      </c>
      <c r="L4026" s="64" t="s">
        <v>140</v>
      </c>
      <c r="N4026" s="64" t="s">
        <v>18</v>
      </c>
      <c r="O4026" s="66"/>
      <c r="P4026" s="66"/>
      <c r="T4026" s="66"/>
      <c r="U4026" s="65" t="s">
        <v>191</v>
      </c>
      <c r="V4026" s="65" t="s">
        <v>14413</v>
      </c>
      <c r="W4026" s="66"/>
      <c r="Y4026" s="66"/>
      <c r="Z4026" s="66"/>
      <c r="AA4026" s="65" t="s">
        <v>14382</v>
      </c>
      <c r="AQ4026" s="64">
        <v>422.51</v>
      </c>
      <c r="AY4026" s="67" t="s">
        <v>18423</v>
      </c>
    </row>
    <row r="4027" spans="1:51">
      <c r="A4027" s="9" t="str">
        <f t="shared" si="201"/>
        <v>2026-01</v>
      </c>
      <c r="B4027" s="18" t="str">
        <f>_xlfn.XLOOKUP(I4027,过机服务商重量差!A:A,过机服务商重量差!G:G)</f>
        <v>玉麒麟</v>
      </c>
      <c r="C4027" s="9" t="str">
        <f>IF(N4027="FBA","主营产品",IF(N4027="专线","专线",LOOKUP(1,0/((G4027&gt;=提成标准!D:D)*(G4027&lt;提成标准!E:E)),提成标准!C:C)))</f>
        <v>快递小货</v>
      </c>
      <c r="D4027" s="9">
        <f t="shared" ref="D4027:D4090" si="202">IF(C4027="快递小货",1,IF(C4027="主营产品",0,G4027))</f>
        <v>1</v>
      </c>
      <c r="E4027" s="9">
        <f>_xlfn.XLOOKUP(C4027,提成标准!C:C,提成标准!H:H,"")</f>
        <v>2</v>
      </c>
      <c r="F4027" s="9">
        <f t="shared" ref="F4027:F4090" si="203">D4027*E4027</f>
        <v>2</v>
      </c>
      <c r="G4027" s="9">
        <f>_xlfn.XLOOKUP(I4027,过机服务商重量差!A:A,过机服务商重量差!L:L)</f>
        <v>4.5</v>
      </c>
      <c r="H4027" s="9" t="str">
        <f ca="1">IFERROR(LOOKUP(1,0/((B4027=名单!B:B)*(VALUE(AY4027)&gt;=名单!E:E)*(VALUE(AY4027)&lt;=名单!G:G)*(AA4027="正常走货")),名单!H:H),"否")</f>
        <v>否</v>
      </c>
      <c r="I4027" s="64" t="s">
        <v>12069</v>
      </c>
      <c r="J4027" s="64" t="s">
        <v>12071</v>
      </c>
      <c r="L4027" s="65" t="s">
        <v>24</v>
      </c>
      <c r="N4027" s="64" t="s">
        <v>18</v>
      </c>
      <c r="O4027" s="66"/>
      <c r="P4027" s="66"/>
      <c r="T4027" s="66"/>
      <c r="U4027" s="65" t="s">
        <v>604</v>
      </c>
      <c r="V4027" s="65" t="s">
        <v>14410</v>
      </c>
      <c r="W4027" s="66"/>
      <c r="Y4027" s="66"/>
      <c r="Z4027" s="66"/>
      <c r="AA4027" s="65" t="s">
        <v>14382</v>
      </c>
      <c r="AQ4027" s="64">
        <v>150</v>
      </c>
      <c r="AY4027" s="67" t="s">
        <v>18424</v>
      </c>
    </row>
    <row r="4028" spans="1:51">
      <c r="A4028" s="9" t="str">
        <f t="shared" si="201"/>
        <v>2026-01</v>
      </c>
      <c r="B4028" s="9" t="str">
        <f>_xlfn.XLOOKUP(I4028,过机服务商重量差!A:A,过机服务商重量差!G:G)</f>
        <v>玉麒麟</v>
      </c>
      <c r="C4028" s="9" t="str">
        <f>IF(N4028="FBA","主营产品",IF(N4028="专线","专线",LOOKUP(1,0/((G4028&gt;=提成标准!D:D)*(G4028&lt;提成标准!E:E)),提成标准!C:C)))</f>
        <v>快递小货</v>
      </c>
      <c r="D4028" s="9">
        <f t="shared" si="202"/>
        <v>1</v>
      </c>
      <c r="E4028" s="9">
        <f>_xlfn.XLOOKUP(C4028,提成标准!C:C,提成标准!H:H,"")</f>
        <v>2</v>
      </c>
      <c r="F4028" s="9">
        <f t="shared" si="203"/>
        <v>2</v>
      </c>
      <c r="G4028" s="9">
        <f>_xlfn.XLOOKUP(I4028,过机服务商重量差!A:A,过机服务商重量差!L:L)</f>
        <v>1</v>
      </c>
      <c r="H4028" s="9" t="str">
        <f ca="1">IFERROR(LOOKUP(1,0/((B4028=名单!B:B)*(VALUE(AY4028)&gt;=名单!E:E)*(VALUE(AY4028)&lt;=名单!G:G)*(AA4028="正常走货")),名单!H:H),"否")</f>
        <v>否</v>
      </c>
      <c r="I4028" s="64" t="s">
        <v>12072</v>
      </c>
      <c r="J4028" s="64" t="s">
        <v>12074</v>
      </c>
      <c r="L4028" s="64" t="s">
        <v>17</v>
      </c>
      <c r="N4028" s="64" t="s">
        <v>18</v>
      </c>
      <c r="O4028" s="66"/>
      <c r="P4028" s="66"/>
      <c r="T4028" s="66"/>
      <c r="U4028" s="65" t="s">
        <v>398</v>
      </c>
      <c r="V4028" s="65" t="s">
        <v>14385</v>
      </c>
      <c r="W4028" s="66"/>
      <c r="Y4028" s="66"/>
      <c r="Z4028" s="66"/>
      <c r="AA4028" s="65" t="s">
        <v>14382</v>
      </c>
      <c r="AQ4028" s="64">
        <v>70.5</v>
      </c>
      <c r="AY4028" s="67" t="s">
        <v>18425</v>
      </c>
    </row>
    <row r="4029" spans="1:51">
      <c r="A4029" s="9" t="str">
        <f t="shared" si="201"/>
        <v>2026-01</v>
      </c>
      <c r="B4029" s="9" t="str">
        <f>_xlfn.XLOOKUP(I4029,过机服务商重量差!A:A,过机服务商重量差!G:G)</f>
        <v>玉麒麟</v>
      </c>
      <c r="C4029" s="9" t="str">
        <f>IF(N4029="FBA","主营产品",IF(N4029="专线","专线",LOOKUP(1,0/((G4029&gt;=提成标准!D:D)*(G4029&lt;提成标准!E:E)),提成标准!C:C)))</f>
        <v>快递小货</v>
      </c>
      <c r="D4029" s="9">
        <f t="shared" si="202"/>
        <v>1</v>
      </c>
      <c r="E4029" s="9">
        <f>_xlfn.XLOOKUP(C4029,提成标准!C:C,提成标准!H:H,"")</f>
        <v>2</v>
      </c>
      <c r="F4029" s="9">
        <f t="shared" si="203"/>
        <v>2</v>
      </c>
      <c r="G4029" s="9">
        <f>_xlfn.XLOOKUP(I4029,过机服务商重量差!A:A,过机服务商重量差!L:L)</f>
        <v>1</v>
      </c>
      <c r="H4029" s="9" t="str">
        <f ca="1">IFERROR(LOOKUP(1,0/((B4029=名单!B:B)*(VALUE(AY4029)&gt;=名单!E:E)*(VALUE(AY4029)&lt;=名单!G:G)*(AA4029="正常走货")),名单!H:H),"否")</f>
        <v>否</v>
      </c>
      <c r="I4029" s="64" t="s">
        <v>12075</v>
      </c>
      <c r="J4029" s="64" t="s">
        <v>12077</v>
      </c>
      <c r="L4029" s="65" t="s">
        <v>17</v>
      </c>
      <c r="N4029" s="64" t="s">
        <v>18</v>
      </c>
      <c r="O4029" s="66"/>
      <c r="P4029" s="66"/>
      <c r="T4029" s="66"/>
      <c r="U4029" s="65" t="s">
        <v>398</v>
      </c>
      <c r="V4029" s="64" t="s">
        <v>14385</v>
      </c>
      <c r="W4029" s="66"/>
      <c r="Y4029" s="66"/>
      <c r="Z4029" s="66"/>
      <c r="AA4029" s="65" t="s">
        <v>14382</v>
      </c>
      <c r="AQ4029" s="64">
        <v>72.59</v>
      </c>
      <c r="AY4029" s="67" t="s">
        <v>18426</v>
      </c>
    </row>
    <row r="4030" spans="1:51">
      <c r="A4030" s="9" t="str">
        <f t="shared" si="201"/>
        <v>2026-01</v>
      </c>
      <c r="B4030" s="18" t="str">
        <f>_xlfn.XLOOKUP(I4030,过机服务商重量差!A:A,过机服务商重量差!G:G)</f>
        <v>玉麒麟</v>
      </c>
      <c r="C4030" s="9" t="str">
        <f>IF(N4030="FBA","主营产品",IF(N4030="专线","专线",LOOKUP(1,0/((G4030&gt;=提成标准!D:D)*(G4030&lt;提成标准!E:E)),提成标准!C:C)))</f>
        <v>快递小货</v>
      </c>
      <c r="D4030" s="9">
        <f t="shared" si="202"/>
        <v>1</v>
      </c>
      <c r="E4030" s="9">
        <f>_xlfn.XLOOKUP(C4030,提成标准!C:C,提成标准!H:H,"")</f>
        <v>2</v>
      </c>
      <c r="F4030" s="9">
        <f t="shared" si="203"/>
        <v>2</v>
      </c>
      <c r="G4030" s="9">
        <f>_xlfn.XLOOKUP(I4030,过机服务商重量差!A:A,过机服务商重量差!L:L)</f>
        <v>2</v>
      </c>
      <c r="H4030" s="9" t="str">
        <f ca="1">IFERROR(LOOKUP(1,0/((B4030=名单!B:B)*(VALUE(AY4030)&gt;=名单!E:E)*(VALUE(AY4030)&lt;=名单!G:G)*(AA4030="正常走货")),名单!H:H),"否")</f>
        <v>否</v>
      </c>
      <c r="I4030" s="64" t="s">
        <v>12078</v>
      </c>
      <c r="J4030" s="64" t="s">
        <v>12080</v>
      </c>
      <c r="L4030" s="65" t="s">
        <v>17</v>
      </c>
      <c r="N4030" s="64" t="s">
        <v>18</v>
      </c>
      <c r="O4030" s="66"/>
      <c r="P4030" s="66"/>
      <c r="T4030" s="66"/>
      <c r="U4030" s="65" t="s">
        <v>90</v>
      </c>
      <c r="V4030" s="65" t="s">
        <v>14410</v>
      </c>
      <c r="W4030" s="66"/>
      <c r="Y4030" s="66"/>
      <c r="Z4030" s="66"/>
      <c r="AA4030" s="65" t="s">
        <v>14382</v>
      </c>
      <c r="AQ4030" s="64">
        <v>153</v>
      </c>
      <c r="AY4030" s="67" t="s">
        <v>18427</v>
      </c>
    </row>
    <row r="4031" spans="1:51">
      <c r="A4031" s="9" t="str">
        <f t="shared" si="201"/>
        <v>2026-01</v>
      </c>
      <c r="B4031" s="9" t="str">
        <f>_xlfn.XLOOKUP(I4031,过机服务商重量差!A:A,过机服务商重量差!G:G)</f>
        <v>玉麒麟</v>
      </c>
      <c r="C4031" s="9" t="str">
        <f>IF(N4031="FBA","主营产品",IF(N4031="专线","专线",LOOKUP(1,0/((G4031&gt;=提成标准!D:D)*(G4031&lt;提成标准!E:E)),提成标准!C:C)))</f>
        <v>快递小货</v>
      </c>
      <c r="D4031" s="9">
        <f t="shared" si="202"/>
        <v>1</v>
      </c>
      <c r="E4031" s="9">
        <f>_xlfn.XLOOKUP(C4031,提成标准!C:C,提成标准!H:H,"")</f>
        <v>2</v>
      </c>
      <c r="F4031" s="9">
        <f t="shared" si="203"/>
        <v>2</v>
      </c>
      <c r="G4031" s="9">
        <f>_xlfn.XLOOKUP(I4031,过机服务商重量差!A:A,过机服务商重量差!L:L)</f>
        <v>7.5</v>
      </c>
      <c r="H4031" s="9" t="str">
        <f ca="1">IFERROR(LOOKUP(1,0/((B4031=名单!B:B)*(VALUE(AY4031)&gt;=名单!E:E)*(VALUE(AY4031)&lt;=名单!G:G)*(AA4031="正常走货")),名单!H:H),"否")</f>
        <v>否</v>
      </c>
      <c r="I4031" s="64" t="s">
        <v>12081</v>
      </c>
      <c r="J4031" s="64" t="s">
        <v>12083</v>
      </c>
      <c r="L4031" s="65" t="s">
        <v>17</v>
      </c>
      <c r="N4031" s="64" t="s">
        <v>18</v>
      </c>
      <c r="O4031" s="66"/>
      <c r="P4031" s="66"/>
      <c r="T4031" s="66"/>
      <c r="U4031" s="65" t="s">
        <v>398</v>
      </c>
      <c r="V4031" s="65" t="s">
        <v>14385</v>
      </c>
      <c r="W4031" s="66"/>
      <c r="Y4031" s="66"/>
      <c r="Z4031" s="66"/>
      <c r="AA4031" s="65" t="s">
        <v>14382</v>
      </c>
      <c r="AQ4031" s="64">
        <v>100.5</v>
      </c>
      <c r="AY4031" s="67" t="s">
        <v>18428</v>
      </c>
    </row>
    <row r="4032" spans="1:51">
      <c r="A4032" s="9" t="str">
        <f t="shared" si="201"/>
        <v>2026-01</v>
      </c>
      <c r="B4032" s="18" t="str">
        <f>_xlfn.XLOOKUP(I4032,过机服务商重量差!A:A,过机服务商重量差!G:G)</f>
        <v>玉麒麟</v>
      </c>
      <c r="C4032" s="9" t="str">
        <f>IF(N4032="FBA","主营产品",IF(N4032="专线","专线",LOOKUP(1,0/((G4032&gt;=提成标准!D:D)*(G4032&lt;提成标准!E:E)),提成标准!C:C)))</f>
        <v>快递大货</v>
      </c>
      <c r="D4032" s="9">
        <f t="shared" si="202"/>
        <v>74</v>
      </c>
      <c r="E4032" s="9">
        <f>_xlfn.XLOOKUP(C4032,提成标准!C:C,提成标准!H:H,"")</f>
        <v>0.1</v>
      </c>
      <c r="F4032" s="9">
        <f t="shared" si="203"/>
        <v>7.4</v>
      </c>
      <c r="G4032" s="9">
        <f>_xlfn.XLOOKUP(I4032,过机服务商重量差!A:A,过机服务商重量差!L:L)</f>
        <v>74</v>
      </c>
      <c r="H4032" s="9" t="str">
        <f ca="1">IFERROR(LOOKUP(1,0/((B4032=名单!B:B)*(VALUE(AY4032)&gt;=名单!E:E)*(VALUE(AY4032)&lt;=名单!G:G)*(AA4032="正常走货")),名单!H:H),"否")</f>
        <v>否</v>
      </c>
      <c r="I4032" s="64" t="s">
        <v>12084</v>
      </c>
      <c r="J4032" s="64" t="s">
        <v>12086</v>
      </c>
      <c r="L4032" s="65" t="s">
        <v>17</v>
      </c>
      <c r="N4032" s="64" t="s">
        <v>18</v>
      </c>
      <c r="O4032" s="66"/>
      <c r="P4032" s="66"/>
      <c r="T4032" s="66"/>
      <c r="U4032" s="65" t="s">
        <v>79</v>
      </c>
      <c r="V4032" s="65" t="s">
        <v>14381</v>
      </c>
      <c r="W4032" s="66"/>
      <c r="Y4032" s="66"/>
      <c r="Z4032" s="66"/>
      <c r="AA4032" s="65" t="s">
        <v>14382</v>
      </c>
      <c r="AQ4032" s="64">
        <v>202.6</v>
      </c>
      <c r="AY4032" s="67" t="s">
        <v>18429</v>
      </c>
    </row>
    <row r="4033" spans="1:51">
      <c r="A4033" s="9" t="str">
        <f t="shared" si="201"/>
        <v>2026-01</v>
      </c>
      <c r="B4033" s="18" t="str">
        <f>_xlfn.XLOOKUP(I4033,过机服务商重量差!A:A,过机服务商重量差!G:G)</f>
        <v>玉麒麟</v>
      </c>
      <c r="C4033" s="9" t="str">
        <f>IF(N4033="FBA","主营产品",IF(N4033="专线","专线",LOOKUP(1,0/((G4033&gt;=提成标准!D:D)*(G4033&lt;提成标准!E:E)),提成标准!C:C)))</f>
        <v>快递大货</v>
      </c>
      <c r="D4033" s="9">
        <f t="shared" si="202"/>
        <v>44</v>
      </c>
      <c r="E4033" s="9">
        <f>_xlfn.XLOOKUP(C4033,提成标准!C:C,提成标准!H:H,"")</f>
        <v>0.1</v>
      </c>
      <c r="F4033" s="9">
        <f t="shared" si="203"/>
        <v>4.4</v>
      </c>
      <c r="G4033" s="9">
        <f>_xlfn.XLOOKUP(I4033,过机服务商重量差!A:A,过机服务商重量差!L:L)</f>
        <v>44</v>
      </c>
      <c r="H4033" s="9" t="str">
        <f ca="1">IFERROR(LOOKUP(1,0/((B4033=名单!B:B)*(VALUE(AY4033)&gt;=名单!E:E)*(VALUE(AY4033)&lt;=名单!G:G)*(AA4033="正常走货")),名单!H:H),"否")</f>
        <v>否</v>
      </c>
      <c r="I4033" s="64" t="s">
        <v>12087</v>
      </c>
      <c r="J4033" s="64" t="s">
        <v>12089</v>
      </c>
      <c r="L4033" s="65" t="s">
        <v>17</v>
      </c>
      <c r="N4033" s="64" t="s">
        <v>18</v>
      </c>
      <c r="O4033" s="66"/>
      <c r="P4033" s="66"/>
      <c r="T4033" s="66"/>
      <c r="U4033" s="65" t="s">
        <v>79</v>
      </c>
      <c r="V4033" s="65" t="s">
        <v>14381</v>
      </c>
      <c r="W4033" s="66"/>
      <c r="Y4033" s="66"/>
      <c r="Z4033" s="66"/>
      <c r="AA4033" s="65" t="s">
        <v>14382</v>
      </c>
      <c r="AQ4033" s="64">
        <v>113.6</v>
      </c>
      <c r="AY4033" s="67" t="s">
        <v>18430</v>
      </c>
    </row>
    <row r="4034" spans="1:51">
      <c r="A4034" s="9" t="str">
        <f t="shared" si="201"/>
        <v>2026-01</v>
      </c>
      <c r="B4034" s="9" t="str">
        <f>_xlfn.XLOOKUP(I4034,过机服务商重量差!A:A,过机服务商重量差!G:G)</f>
        <v>玉麒麟</v>
      </c>
      <c r="C4034" s="9" t="str">
        <f>IF(N4034="FBA","主营产品",IF(N4034="专线","专线",LOOKUP(1,0/((G4034&gt;=提成标准!D:D)*(G4034&lt;提成标准!E:E)),提成标准!C:C)))</f>
        <v>快递大货</v>
      </c>
      <c r="D4034" s="9">
        <f t="shared" si="202"/>
        <v>50</v>
      </c>
      <c r="E4034" s="9">
        <f>_xlfn.XLOOKUP(C4034,提成标准!C:C,提成标准!H:H,"")</f>
        <v>0.1</v>
      </c>
      <c r="F4034" s="9">
        <f t="shared" si="203"/>
        <v>5</v>
      </c>
      <c r="G4034" s="9">
        <f>_xlfn.XLOOKUP(I4034,过机服务商重量差!A:A,过机服务商重量差!L:L)</f>
        <v>50</v>
      </c>
      <c r="H4034" s="9" t="str">
        <f ca="1">IFERROR(LOOKUP(1,0/((B4034=名单!B:B)*(VALUE(AY4034)&gt;=名单!E:E)*(VALUE(AY4034)&lt;=名单!G:G)*(AA4034="正常走货")),名单!H:H),"否")</f>
        <v>否</v>
      </c>
      <c r="I4034" s="64" t="s">
        <v>12090</v>
      </c>
      <c r="J4034" s="64" t="s">
        <v>12092</v>
      </c>
      <c r="L4034" s="64" t="s">
        <v>17</v>
      </c>
      <c r="N4034" s="64" t="s">
        <v>18</v>
      </c>
      <c r="O4034" s="66"/>
      <c r="P4034" s="66"/>
      <c r="T4034" s="66"/>
      <c r="U4034" s="65" t="s">
        <v>79</v>
      </c>
      <c r="V4034" s="65" t="s">
        <v>14381</v>
      </c>
      <c r="W4034" s="66"/>
      <c r="Y4034" s="66"/>
      <c r="Z4034" s="66"/>
      <c r="AA4034" s="65" t="s">
        <v>14382</v>
      </c>
      <c r="AQ4034" s="64">
        <v>181.6</v>
      </c>
      <c r="AY4034" s="67" t="s">
        <v>18431</v>
      </c>
    </row>
    <row r="4035" spans="1:51">
      <c r="A4035" s="9" t="str">
        <f t="shared" si="201"/>
        <v>2026-01</v>
      </c>
      <c r="B4035" s="9" t="str">
        <f>_xlfn.XLOOKUP(I4035,过机服务商重量差!A:A,过机服务商重量差!G:G)</f>
        <v>玉麒麟</v>
      </c>
      <c r="C4035" s="9" t="str">
        <f>IF(N4035="FBA","主营产品",IF(N4035="专线","专线",LOOKUP(1,0/((G4035&gt;=提成标准!D:D)*(G4035&lt;提成标准!E:E)),提成标准!C:C)))</f>
        <v>快递大货</v>
      </c>
      <c r="D4035" s="9">
        <f t="shared" si="202"/>
        <v>334</v>
      </c>
      <c r="E4035" s="9">
        <f>_xlfn.XLOOKUP(C4035,提成标准!C:C,提成标准!H:H,"")</f>
        <v>0.1</v>
      </c>
      <c r="F4035" s="9">
        <f t="shared" si="203"/>
        <v>33.4</v>
      </c>
      <c r="G4035" s="9">
        <f>_xlfn.XLOOKUP(I4035,过机服务商重量差!A:A,过机服务商重量差!L:L)</f>
        <v>334</v>
      </c>
      <c r="H4035" s="9" t="str">
        <f ca="1">IFERROR(LOOKUP(1,0/((B4035=名单!B:B)*(VALUE(AY4035)&gt;=名单!E:E)*(VALUE(AY4035)&lt;=名单!G:G)*(AA4035="正常走货")),名单!H:H),"否")</f>
        <v>否</v>
      </c>
      <c r="I4035" s="64" t="s">
        <v>12093</v>
      </c>
      <c r="J4035" s="64" t="s">
        <v>12095</v>
      </c>
      <c r="L4035" s="64" t="s">
        <v>17</v>
      </c>
      <c r="N4035" s="64" t="s">
        <v>18</v>
      </c>
      <c r="O4035" s="66"/>
      <c r="P4035" s="66"/>
      <c r="T4035" s="66"/>
      <c r="U4035" s="65" t="s">
        <v>79</v>
      </c>
      <c r="V4035" s="65" t="s">
        <v>14381</v>
      </c>
      <c r="W4035" s="66"/>
      <c r="Y4035" s="66"/>
      <c r="Z4035" s="66"/>
      <c r="AA4035" s="65" t="s">
        <v>14382</v>
      </c>
      <c r="AQ4035" s="64">
        <v>2601.8</v>
      </c>
      <c r="AY4035" s="67" t="s">
        <v>18432</v>
      </c>
    </row>
    <row r="4036" spans="1:51">
      <c r="A4036" s="9" t="str">
        <f t="shared" si="201"/>
        <v>2026-01</v>
      </c>
      <c r="B4036" s="9" t="str">
        <f>_xlfn.XLOOKUP(I4036,过机服务商重量差!A:A,过机服务商重量差!G:G)</f>
        <v>无崖子</v>
      </c>
      <c r="C4036" s="9" t="str">
        <f>IF(N4036="FBA","主营产品",IF(N4036="专线","专线",LOOKUP(1,0/((G4036&gt;=提成标准!D:D)*(G4036&lt;提成标准!E:E)),提成标准!C:C)))</f>
        <v>快递小货</v>
      </c>
      <c r="D4036" s="9">
        <f t="shared" si="202"/>
        <v>1</v>
      </c>
      <c r="E4036" s="9">
        <f>_xlfn.XLOOKUP(C4036,提成标准!C:C,提成标准!H:H,"")</f>
        <v>2</v>
      </c>
      <c r="F4036" s="9">
        <f t="shared" si="203"/>
        <v>2</v>
      </c>
      <c r="G4036" s="9">
        <f>_xlfn.XLOOKUP(I4036,过机服务商重量差!A:A,过机服务商重量差!L:L)</f>
        <v>7</v>
      </c>
      <c r="H4036" s="9" t="str">
        <f ca="1">IFERROR(LOOKUP(1,0/((B4036=名单!B:B)*(VALUE(AY4036)&gt;=名单!E:E)*(VALUE(AY4036)&lt;=名单!G:G)*(AA4036="正常走货")),名单!H:H),"否")</f>
        <v>是</v>
      </c>
      <c r="I4036" s="64" t="s">
        <v>12096</v>
      </c>
      <c r="J4036" s="64" t="s">
        <v>12098</v>
      </c>
      <c r="L4036" s="65" t="s">
        <v>590</v>
      </c>
      <c r="N4036" s="64" t="s">
        <v>18</v>
      </c>
      <c r="O4036" s="66"/>
      <c r="P4036" s="66"/>
      <c r="T4036" s="66"/>
      <c r="U4036" s="65" t="s">
        <v>223</v>
      </c>
      <c r="V4036" s="65" t="s">
        <v>14413</v>
      </c>
      <c r="W4036" s="66"/>
      <c r="Y4036" s="66"/>
      <c r="Z4036" s="66"/>
      <c r="AA4036" s="65" t="s">
        <v>14382</v>
      </c>
      <c r="AQ4036" s="64">
        <v>153.11</v>
      </c>
      <c r="AY4036" s="67" t="s">
        <v>18433</v>
      </c>
    </row>
    <row r="4037" spans="1:51">
      <c r="A4037" s="9" t="str">
        <f t="shared" si="201"/>
        <v>2026-01</v>
      </c>
      <c r="B4037" s="9" t="str">
        <f>_xlfn.XLOOKUP(I4037,过机服务商重量差!A:A,过机服务商重量差!G:G)</f>
        <v>无崖子</v>
      </c>
      <c r="C4037" s="9" t="str">
        <f>IF(N4037="FBA","主营产品",IF(N4037="专线","专线",LOOKUP(1,0/((G4037&gt;=提成标准!D:D)*(G4037&lt;提成标准!E:E)),提成标准!C:C)))</f>
        <v>快递大货</v>
      </c>
      <c r="D4037" s="9">
        <f t="shared" si="202"/>
        <v>32</v>
      </c>
      <c r="E4037" s="9">
        <f>_xlfn.XLOOKUP(C4037,提成标准!C:C,提成标准!H:H,"")</f>
        <v>0.1</v>
      </c>
      <c r="F4037" s="9">
        <f t="shared" si="203"/>
        <v>3.2</v>
      </c>
      <c r="G4037" s="9">
        <f>_xlfn.XLOOKUP(I4037,过机服务商重量差!A:A,过机服务商重量差!L:L)</f>
        <v>32</v>
      </c>
      <c r="H4037" s="9" t="str">
        <f ca="1">IFERROR(LOOKUP(1,0/((B4037=名单!B:B)*(VALUE(AY4037)&gt;=名单!E:E)*(VALUE(AY4037)&lt;=名单!G:G)*(AA4037="正常走货")),名单!H:H),"否")</f>
        <v>是</v>
      </c>
      <c r="I4037" s="64" t="s">
        <v>12099</v>
      </c>
      <c r="J4037" s="64" t="s">
        <v>12101</v>
      </c>
      <c r="L4037" s="65" t="s">
        <v>539</v>
      </c>
      <c r="N4037" s="64" t="s">
        <v>18</v>
      </c>
      <c r="O4037" s="66"/>
      <c r="P4037" s="66"/>
      <c r="T4037" s="66"/>
      <c r="U4037" s="65" t="s">
        <v>191</v>
      </c>
      <c r="V4037" s="65" t="s">
        <v>14413</v>
      </c>
      <c r="W4037" s="66"/>
      <c r="Y4037" s="66"/>
      <c r="Z4037" s="66"/>
      <c r="AA4037" s="65" t="s">
        <v>14382</v>
      </c>
      <c r="AQ4037" s="64">
        <v>2450</v>
      </c>
      <c r="AY4037" s="67" t="s">
        <v>18434</v>
      </c>
    </row>
    <row r="4038" spans="1:51">
      <c r="A4038" s="9" t="str">
        <f t="shared" si="201"/>
        <v>2026-01</v>
      </c>
      <c r="B4038" s="9" t="str">
        <f>_xlfn.XLOOKUP(I4038,过机服务商重量差!A:A,过机服务商重量差!G:G)</f>
        <v>玉麒麟</v>
      </c>
      <c r="C4038" s="9" t="str">
        <f>IF(N4038="FBA","主营产品",IF(N4038="专线","专线",LOOKUP(1,0/((G4038&gt;=提成标准!D:D)*(G4038&lt;提成标准!E:E)),提成标准!C:C)))</f>
        <v>快递小货</v>
      </c>
      <c r="D4038" s="9">
        <f t="shared" si="202"/>
        <v>1</v>
      </c>
      <c r="E4038" s="9">
        <f>_xlfn.XLOOKUP(C4038,提成标准!C:C,提成标准!H:H,"")</f>
        <v>2</v>
      </c>
      <c r="F4038" s="9">
        <f t="shared" si="203"/>
        <v>2</v>
      </c>
      <c r="G4038" s="9">
        <f>_xlfn.XLOOKUP(I4038,过机服务商重量差!A:A,过机服务商重量差!L:L)</f>
        <v>0.5</v>
      </c>
      <c r="H4038" s="9" t="str">
        <f ca="1">IFERROR(LOOKUP(1,0/((B4038=名单!B:B)*(VALUE(AY4038)&gt;=名单!E:E)*(VALUE(AY4038)&lt;=名单!G:G)*(AA4038="正常走货")),名单!H:H),"否")</f>
        <v>否</v>
      </c>
      <c r="I4038" s="64" t="s">
        <v>12102</v>
      </c>
      <c r="J4038" s="64" t="s">
        <v>12104</v>
      </c>
      <c r="L4038" s="65" t="s">
        <v>17</v>
      </c>
      <c r="N4038" s="64" t="s">
        <v>18</v>
      </c>
      <c r="O4038" s="66"/>
      <c r="P4038" s="66"/>
      <c r="T4038" s="66"/>
      <c r="U4038" s="65" t="s">
        <v>1701</v>
      </c>
      <c r="V4038" s="65" t="s">
        <v>14413</v>
      </c>
      <c r="W4038" s="66"/>
      <c r="Y4038" s="66"/>
      <c r="Z4038" s="66"/>
      <c r="AA4038" s="65" t="s">
        <v>14382</v>
      </c>
      <c r="AQ4038" s="64">
        <v>100</v>
      </c>
      <c r="AY4038" s="67" t="s">
        <v>18435</v>
      </c>
    </row>
    <row r="4039" spans="1:51">
      <c r="A4039" s="9" t="str">
        <f t="shared" si="201"/>
        <v>2026-01</v>
      </c>
      <c r="B4039" s="9" t="str">
        <f>_xlfn.XLOOKUP(I4039,过机服务商重量差!A:A,过机服务商重量差!G:G)</f>
        <v>玉麒麟</v>
      </c>
      <c r="C4039" s="9" t="str">
        <f>IF(N4039="FBA","主营产品",IF(N4039="专线","专线",LOOKUP(1,0/((G4039&gt;=提成标准!D:D)*(G4039&lt;提成标准!E:E)),提成标准!C:C)))</f>
        <v>快递大货</v>
      </c>
      <c r="D4039" s="9">
        <f t="shared" si="202"/>
        <v>444</v>
      </c>
      <c r="E4039" s="9">
        <f>_xlfn.XLOOKUP(C4039,提成标准!C:C,提成标准!H:H,"")</f>
        <v>0.1</v>
      </c>
      <c r="F4039" s="9">
        <f t="shared" si="203"/>
        <v>44.4</v>
      </c>
      <c r="G4039" s="9">
        <f>_xlfn.XLOOKUP(I4039,过机服务商重量差!A:A,过机服务商重量差!L:L)</f>
        <v>444</v>
      </c>
      <c r="H4039" s="9" t="str">
        <f ca="1">IFERROR(LOOKUP(1,0/((B4039=名单!B:B)*(VALUE(AY4039)&gt;=名单!E:E)*(VALUE(AY4039)&lt;=名单!G:G)*(AA4039="正常走货")),名单!H:H),"否")</f>
        <v>否</v>
      </c>
      <c r="I4039" s="64" t="s">
        <v>12105</v>
      </c>
      <c r="J4039" s="64" t="s">
        <v>12107</v>
      </c>
      <c r="L4039" s="65" t="s">
        <v>17</v>
      </c>
      <c r="N4039" s="64" t="s">
        <v>18</v>
      </c>
      <c r="O4039" s="66"/>
      <c r="P4039" s="66"/>
      <c r="T4039" s="66"/>
      <c r="U4039" s="65" t="s">
        <v>39</v>
      </c>
      <c r="V4039" s="64" t="s">
        <v>14389</v>
      </c>
      <c r="W4039" s="66"/>
      <c r="Y4039" s="66"/>
      <c r="Z4039" s="66"/>
      <c r="AA4039" s="65" t="s">
        <v>14382</v>
      </c>
      <c r="AQ4039" s="64">
        <v>0</v>
      </c>
      <c r="AY4039" s="67" t="s">
        <v>18436</v>
      </c>
    </row>
    <row r="4040" spans="1:51">
      <c r="A4040" s="9" t="str">
        <f t="shared" si="201"/>
        <v>2026-01</v>
      </c>
      <c r="B4040" s="9" t="str">
        <f>_xlfn.XLOOKUP(I4040,过机服务商重量差!A:A,过机服务商重量差!G:G)</f>
        <v>无崖子</v>
      </c>
      <c r="C4040" s="9" t="str">
        <f>IF(N4040="FBA","主营产品",IF(N4040="专线","专线",LOOKUP(1,0/((G4040&gt;=提成标准!D:D)*(G4040&lt;提成标准!E:E)),提成标准!C:C)))</f>
        <v>快递小货</v>
      </c>
      <c r="D4040" s="9">
        <f t="shared" si="202"/>
        <v>1</v>
      </c>
      <c r="E4040" s="9">
        <f>_xlfn.XLOOKUP(C4040,提成标准!C:C,提成标准!H:H,"")</f>
        <v>2</v>
      </c>
      <c r="F4040" s="9">
        <f t="shared" si="203"/>
        <v>2</v>
      </c>
      <c r="G4040" s="9">
        <f>_xlfn.XLOOKUP(I4040,过机服务商重量差!A:A,过机服务商重量差!L:L)</f>
        <v>11</v>
      </c>
      <c r="H4040" s="9" t="str">
        <f ca="1">IFERROR(LOOKUP(1,0/((B4040=名单!B:B)*(VALUE(AY4040)&gt;=名单!E:E)*(VALUE(AY4040)&lt;=名单!G:G)*(AA4040="正常走货")),名单!H:H),"否")</f>
        <v>是</v>
      </c>
      <c r="I4040" s="64" t="s">
        <v>12108</v>
      </c>
      <c r="J4040" s="64" t="s">
        <v>12110</v>
      </c>
      <c r="L4040" s="65" t="s">
        <v>2864</v>
      </c>
      <c r="N4040" s="64" t="s">
        <v>18</v>
      </c>
      <c r="O4040" s="66"/>
      <c r="P4040" s="66"/>
      <c r="T4040" s="66"/>
      <c r="U4040" s="65" t="s">
        <v>2305</v>
      </c>
      <c r="V4040" s="65" t="s">
        <v>14413</v>
      </c>
      <c r="W4040" s="66"/>
      <c r="Y4040" s="66"/>
      <c r="Z4040" s="66"/>
      <c r="AA4040" s="65" t="s">
        <v>14382</v>
      </c>
      <c r="AQ4040" s="64">
        <v>-38.2</v>
      </c>
      <c r="AY4040" s="67" t="s">
        <v>18437</v>
      </c>
    </row>
    <row r="4041" spans="1:51">
      <c r="A4041" s="9" t="str">
        <f t="shared" si="201"/>
        <v>2026-01</v>
      </c>
      <c r="B4041" s="9" t="str">
        <f>_xlfn.XLOOKUP(I4041,过机服务商重量差!A:A,过机服务商重量差!G:G)</f>
        <v>007</v>
      </c>
      <c r="C4041" s="9" t="str">
        <f>IF(N4041="FBA","主营产品",IF(N4041="专线","专线",LOOKUP(1,0/((G4041&gt;=提成标准!D:D)*(G4041&lt;提成标准!E:E)),提成标准!C:C)))</f>
        <v>快递大货</v>
      </c>
      <c r="D4041" s="9">
        <f t="shared" si="202"/>
        <v>21</v>
      </c>
      <c r="E4041" s="9">
        <f>_xlfn.XLOOKUP(C4041,提成标准!C:C,提成标准!H:H,"")</f>
        <v>0.1</v>
      </c>
      <c r="F4041" s="9">
        <f t="shared" si="203"/>
        <v>2.1</v>
      </c>
      <c r="G4041" s="9">
        <f>_xlfn.XLOOKUP(I4041,过机服务商重量差!A:A,过机服务商重量差!L:L)</f>
        <v>21</v>
      </c>
      <c r="H4041" s="9" t="str">
        <f ca="1">IFERROR(LOOKUP(1,0/((B4041=名单!B:B)*(VALUE(AY4041)&gt;=名单!E:E)*(VALUE(AY4041)&lt;=名单!G:G)*(AA4041="正常走货")),名单!H:H),"否")</f>
        <v>否</v>
      </c>
      <c r="I4041" s="64" t="s">
        <v>12111</v>
      </c>
      <c r="J4041" s="64" t="s">
        <v>12113</v>
      </c>
      <c r="L4041" s="65" t="s">
        <v>266</v>
      </c>
      <c r="N4041" s="64" t="s">
        <v>18</v>
      </c>
      <c r="O4041" s="66"/>
      <c r="P4041" s="66"/>
      <c r="T4041" s="66"/>
      <c r="U4041" s="65" t="s">
        <v>11130</v>
      </c>
      <c r="V4041" s="65" t="s">
        <v>14476</v>
      </c>
      <c r="W4041" s="66"/>
      <c r="Y4041" s="66"/>
      <c r="Z4041" s="66"/>
      <c r="AA4041" s="65" t="s">
        <v>14382</v>
      </c>
      <c r="AQ4041" s="64">
        <v>16.8</v>
      </c>
      <c r="AY4041" s="67" t="s">
        <v>18438</v>
      </c>
    </row>
    <row r="4042" spans="1:51">
      <c r="A4042" s="9" t="str">
        <f t="shared" si="201"/>
        <v>2026-01</v>
      </c>
      <c r="B4042" s="18" t="str">
        <f>_xlfn.XLOOKUP(I4042,过机服务商重量差!A:A,过机服务商重量差!G:G)</f>
        <v>帅时莹</v>
      </c>
      <c r="C4042" s="9" t="str">
        <f>IF(N4042="FBA","主营产品",IF(N4042="专线","专线",LOOKUP(1,0/((G4042&gt;=提成标准!D:D)*(G4042&lt;提成标准!E:E)),提成标准!C:C)))</f>
        <v>快递大货</v>
      </c>
      <c r="D4042" s="9">
        <f t="shared" si="202"/>
        <v>21</v>
      </c>
      <c r="E4042" s="9">
        <f>_xlfn.XLOOKUP(C4042,提成标准!C:C,提成标准!H:H,"")</f>
        <v>0.1</v>
      </c>
      <c r="F4042" s="9">
        <f t="shared" si="203"/>
        <v>2.1</v>
      </c>
      <c r="G4042" s="9">
        <f>_xlfn.XLOOKUP(I4042,过机服务商重量差!A:A,过机服务商重量差!L:L)</f>
        <v>21</v>
      </c>
      <c r="H4042" s="9" t="str">
        <f ca="1">IFERROR(LOOKUP(1,0/((B4042=名单!B:B)*(VALUE(AY4042)&gt;=名单!E:E)*(VALUE(AY4042)&lt;=名单!G:G)*(AA4042="正常走货")),名单!H:H),"否")</f>
        <v>否</v>
      </c>
      <c r="I4042" s="64" t="s">
        <v>12114</v>
      </c>
      <c r="J4042" s="64" t="s">
        <v>12116</v>
      </c>
      <c r="L4042" s="65" t="s">
        <v>97</v>
      </c>
      <c r="N4042" s="64" t="s">
        <v>18</v>
      </c>
      <c r="O4042" s="66"/>
      <c r="P4042" s="66"/>
      <c r="T4042" s="66"/>
      <c r="U4042" s="65" t="s">
        <v>191</v>
      </c>
      <c r="V4042" s="65" t="s">
        <v>14413</v>
      </c>
      <c r="W4042" s="66"/>
      <c r="Y4042" s="66"/>
      <c r="Z4042" s="66"/>
      <c r="AA4042" s="65" t="s">
        <v>14382</v>
      </c>
      <c r="AQ4042" s="64">
        <v>105</v>
      </c>
      <c r="AY4042" s="67" t="s">
        <v>18439</v>
      </c>
    </row>
    <row r="4043" spans="1:51">
      <c r="A4043" s="9" t="str">
        <f t="shared" si="201"/>
        <v>2026-01</v>
      </c>
      <c r="B4043" s="9" t="str">
        <f>_xlfn.XLOOKUP(I4043,过机服务商重量差!A:A,过机服务商重量差!G:G)</f>
        <v>无崖子</v>
      </c>
      <c r="C4043" s="9" t="str">
        <f>IF(N4043="FBA","主营产品",IF(N4043="专线","专线",LOOKUP(1,0/((G4043&gt;=提成标准!D:D)*(G4043&lt;提成标准!E:E)),提成标准!C:C)))</f>
        <v>快递小货</v>
      </c>
      <c r="D4043" s="9">
        <f t="shared" si="202"/>
        <v>1</v>
      </c>
      <c r="E4043" s="9">
        <f>_xlfn.XLOOKUP(C4043,提成标准!C:C,提成标准!H:H,"")</f>
        <v>2</v>
      </c>
      <c r="F4043" s="9">
        <f t="shared" si="203"/>
        <v>2</v>
      </c>
      <c r="G4043" s="9">
        <f>_xlfn.XLOOKUP(I4043,过机服务商重量差!A:A,过机服务商重量差!L:L)</f>
        <v>2.5</v>
      </c>
      <c r="H4043" s="9" t="str">
        <f ca="1">IFERROR(LOOKUP(1,0/((B4043=名单!B:B)*(VALUE(AY4043)&gt;=名单!E:E)*(VALUE(AY4043)&lt;=名单!G:G)*(AA4043="正常走货")),名单!H:H),"否")</f>
        <v>是</v>
      </c>
      <c r="I4043" s="64" t="s">
        <v>12117</v>
      </c>
      <c r="J4043" s="64" t="s">
        <v>12119</v>
      </c>
      <c r="L4043" s="65" t="s">
        <v>590</v>
      </c>
      <c r="N4043" s="64" t="s">
        <v>18</v>
      </c>
      <c r="O4043" s="66"/>
      <c r="P4043" s="66"/>
      <c r="T4043" s="66"/>
      <c r="U4043" s="65" t="s">
        <v>227</v>
      </c>
      <c r="V4043" s="64" t="s">
        <v>14413</v>
      </c>
      <c r="W4043" s="66"/>
      <c r="Y4043" s="66"/>
      <c r="Z4043" s="66"/>
      <c r="AA4043" s="65" t="s">
        <v>14382</v>
      </c>
      <c r="AQ4043" s="64">
        <v>28.04</v>
      </c>
      <c r="AY4043" s="67" t="s">
        <v>18440</v>
      </c>
    </row>
    <row r="4044" spans="1:51">
      <c r="A4044" s="9" t="str">
        <f t="shared" si="201"/>
        <v>2026-01</v>
      </c>
      <c r="B4044" s="9" t="str">
        <f>_xlfn.XLOOKUP(I4044,过机服务商重量差!A:A,过机服务商重量差!G:G)</f>
        <v>玉麒麟</v>
      </c>
      <c r="C4044" s="9" t="str">
        <f>IF(N4044="FBA","主营产品",IF(N4044="专线","专线",LOOKUP(1,0/((G4044&gt;=提成标准!D:D)*(G4044&lt;提成标准!E:E)),提成标准!C:C)))</f>
        <v>快递大货</v>
      </c>
      <c r="D4044" s="9">
        <f t="shared" si="202"/>
        <v>56</v>
      </c>
      <c r="E4044" s="9">
        <f>_xlfn.XLOOKUP(C4044,提成标准!C:C,提成标准!H:H,"")</f>
        <v>0.1</v>
      </c>
      <c r="F4044" s="9">
        <f t="shared" si="203"/>
        <v>5.6</v>
      </c>
      <c r="G4044" s="9">
        <f>_xlfn.XLOOKUP(I4044,过机服务商重量差!A:A,过机服务商重量差!L:L)</f>
        <v>56</v>
      </c>
      <c r="H4044" s="9" t="str">
        <f ca="1">IFERROR(LOOKUP(1,0/((B4044=名单!B:B)*(VALUE(AY4044)&gt;=名单!E:E)*(VALUE(AY4044)&lt;=名单!G:G)*(AA4044="正常走货")),名单!H:H),"否")</f>
        <v>否</v>
      </c>
      <c r="I4044" s="64" t="s">
        <v>12120</v>
      </c>
      <c r="J4044" s="64" t="s">
        <v>12122</v>
      </c>
      <c r="L4044" s="65" t="s">
        <v>17</v>
      </c>
      <c r="N4044" s="64" t="s">
        <v>18</v>
      </c>
      <c r="O4044" s="66"/>
      <c r="P4044" s="66"/>
      <c r="T4044" s="66"/>
      <c r="U4044" s="65" t="s">
        <v>227</v>
      </c>
      <c r="V4044" s="65" t="s">
        <v>14413</v>
      </c>
      <c r="W4044" s="66"/>
      <c r="Y4044" s="66"/>
      <c r="Z4044" s="66"/>
      <c r="AA4044" s="65" t="s">
        <v>14382</v>
      </c>
      <c r="AQ4044" s="64">
        <v>531.4</v>
      </c>
      <c r="AY4044" s="67" t="s">
        <v>18441</v>
      </c>
    </row>
    <row r="4045" spans="1:51">
      <c r="A4045" s="9" t="str">
        <f t="shared" si="201"/>
        <v>2026-01</v>
      </c>
      <c r="B4045" s="9" t="str">
        <f>_xlfn.XLOOKUP(I4045,过机服务商重量差!A:A,过机服务商重量差!G:G)</f>
        <v>小旋风</v>
      </c>
      <c r="C4045" s="9" t="str">
        <f>IF(N4045="FBA","主营产品",IF(N4045="专线","专线",LOOKUP(1,0/((G4045&gt;=提成标准!D:D)*(G4045&lt;提成标准!E:E)),提成标准!C:C)))</f>
        <v>快递大货</v>
      </c>
      <c r="D4045" s="9">
        <f t="shared" si="202"/>
        <v>22</v>
      </c>
      <c r="E4045" s="9">
        <f>_xlfn.XLOOKUP(C4045,提成标准!C:C,提成标准!H:H,"")</f>
        <v>0.1</v>
      </c>
      <c r="F4045" s="9">
        <f t="shared" si="203"/>
        <v>2.2</v>
      </c>
      <c r="G4045" s="9">
        <f>_xlfn.XLOOKUP(I4045,过机服务商重量差!A:A,过机服务商重量差!L:L)</f>
        <v>22</v>
      </c>
      <c r="H4045" s="9" t="str">
        <f ca="1">IFERROR(LOOKUP(1,0/((B4045=名单!B:B)*(VALUE(AY4045)&gt;=名单!E:E)*(VALUE(AY4045)&lt;=名单!G:G)*(AA4045="正常走货")),名单!H:H),"否")</f>
        <v>否</v>
      </c>
      <c r="I4045" s="64" t="s">
        <v>12123</v>
      </c>
      <c r="J4045" s="64" t="s">
        <v>12125</v>
      </c>
      <c r="L4045" s="65" t="s">
        <v>453</v>
      </c>
      <c r="N4045" s="64" t="s">
        <v>18</v>
      </c>
      <c r="O4045" s="66"/>
      <c r="P4045" s="66"/>
      <c r="T4045" s="66"/>
      <c r="U4045" s="65" t="s">
        <v>227</v>
      </c>
      <c r="V4045" s="65" t="s">
        <v>14413</v>
      </c>
      <c r="W4045" s="66"/>
      <c r="Y4045" s="66"/>
      <c r="Z4045" s="66"/>
      <c r="AA4045" s="65" t="s">
        <v>14382</v>
      </c>
      <c r="AQ4045" s="64">
        <v>4.40000000000001</v>
      </c>
      <c r="AY4045" s="67" t="s">
        <v>18442</v>
      </c>
    </row>
    <row r="4046" spans="1:51">
      <c r="A4046" s="9" t="str">
        <f t="shared" si="201"/>
        <v>2026-01</v>
      </c>
      <c r="B4046" s="9" t="str">
        <f>_xlfn.XLOOKUP(I4046,过机服务商重量差!A:A,过机服务商重量差!G:G)</f>
        <v>007</v>
      </c>
      <c r="C4046" s="9" t="str">
        <f>IF(N4046="FBA","主营产品",IF(N4046="专线","专线",LOOKUP(1,0/((G4046&gt;=提成标准!D:D)*(G4046&lt;提成标准!E:E)),提成标准!C:C)))</f>
        <v>快递大货</v>
      </c>
      <c r="D4046" s="9">
        <f t="shared" si="202"/>
        <v>466</v>
      </c>
      <c r="E4046" s="9">
        <f>_xlfn.XLOOKUP(C4046,提成标准!C:C,提成标准!H:H,"")</f>
        <v>0.1</v>
      </c>
      <c r="F4046" s="9">
        <f t="shared" si="203"/>
        <v>46.6</v>
      </c>
      <c r="G4046" s="9">
        <f>_xlfn.XLOOKUP(I4046,过机服务商重量差!A:A,过机服务商重量差!L:L)</f>
        <v>466</v>
      </c>
      <c r="H4046" s="9" t="str">
        <f ca="1">IFERROR(LOOKUP(1,0/((B4046=名单!B:B)*(VALUE(AY4046)&gt;=名单!E:E)*(VALUE(AY4046)&lt;=名单!G:G)*(AA4046="正常走货")),名单!H:H),"否")</f>
        <v>否</v>
      </c>
      <c r="I4046" s="64" t="s">
        <v>12126</v>
      </c>
      <c r="J4046" s="64" t="s">
        <v>12128</v>
      </c>
      <c r="L4046" s="65" t="s">
        <v>266</v>
      </c>
      <c r="N4046" s="64" t="s">
        <v>18</v>
      </c>
      <c r="O4046" s="66"/>
      <c r="P4046" s="66"/>
      <c r="T4046" s="66"/>
      <c r="U4046" s="65" t="s">
        <v>30</v>
      </c>
      <c r="V4046" s="65" t="s">
        <v>14385</v>
      </c>
      <c r="W4046" s="66"/>
      <c r="Y4046" s="66"/>
      <c r="Z4046" s="66"/>
      <c r="AA4046" s="65" t="s">
        <v>14382</v>
      </c>
      <c r="AQ4046" s="64">
        <v>262.21</v>
      </c>
      <c r="AY4046" s="67" t="s">
        <v>18443</v>
      </c>
    </row>
    <row r="4047" spans="1:51">
      <c r="A4047" s="9" t="str">
        <f t="shared" si="201"/>
        <v>2026-01</v>
      </c>
      <c r="B4047" s="9" t="str">
        <f>_xlfn.XLOOKUP(I4047,过机服务商重量差!A:A,过机服务商重量差!G:G)</f>
        <v>玉麒麟</v>
      </c>
      <c r="C4047" s="9" t="str">
        <f>IF(N4047="FBA","主营产品",IF(N4047="专线","专线",LOOKUP(1,0/((G4047&gt;=提成标准!D:D)*(G4047&lt;提成标准!E:E)),提成标准!C:C)))</f>
        <v>快递小货</v>
      </c>
      <c r="D4047" s="9">
        <f t="shared" si="202"/>
        <v>1</v>
      </c>
      <c r="E4047" s="9">
        <f>_xlfn.XLOOKUP(C4047,提成标准!C:C,提成标准!H:H,"")</f>
        <v>2</v>
      </c>
      <c r="F4047" s="9">
        <f t="shared" si="203"/>
        <v>2</v>
      </c>
      <c r="G4047" s="9">
        <f>_xlfn.XLOOKUP(I4047,过机服务商重量差!A:A,过机服务商重量差!L:L)</f>
        <v>4.5</v>
      </c>
      <c r="H4047" s="9" t="str">
        <f ca="1">IFERROR(LOOKUP(1,0/((B4047=名单!B:B)*(VALUE(AY4047)&gt;=名单!E:E)*(VALUE(AY4047)&lt;=名单!G:G)*(AA4047="正常走货")),名单!H:H),"否")</f>
        <v>否</v>
      </c>
      <c r="I4047" s="64" t="s">
        <v>12129</v>
      </c>
      <c r="J4047" s="64" t="s">
        <v>12131</v>
      </c>
      <c r="L4047" s="65" t="s">
        <v>17</v>
      </c>
      <c r="N4047" s="64" t="s">
        <v>18</v>
      </c>
      <c r="O4047" s="66"/>
      <c r="P4047" s="66"/>
      <c r="T4047" s="66"/>
      <c r="U4047" s="65" t="s">
        <v>152</v>
      </c>
      <c r="V4047" s="65" t="s">
        <v>14385</v>
      </c>
      <c r="W4047" s="66"/>
      <c r="Y4047" s="66"/>
      <c r="Z4047" s="66"/>
      <c r="AA4047" s="65" t="s">
        <v>14382</v>
      </c>
      <c r="AQ4047" s="64">
        <v>40.68</v>
      </c>
      <c r="AY4047" s="67" t="s">
        <v>18444</v>
      </c>
    </row>
    <row r="4048" spans="1:51">
      <c r="A4048" s="9" t="str">
        <f t="shared" si="201"/>
        <v>2026-01</v>
      </c>
      <c r="B4048" s="9" t="str">
        <f>_xlfn.XLOOKUP(I4048,过机服务商重量差!A:A,过机服务商重量差!G:G)</f>
        <v>玉麒麟</v>
      </c>
      <c r="C4048" s="9" t="str">
        <f>IF(N4048="FBA","主营产品",IF(N4048="专线","专线",LOOKUP(1,0/((G4048&gt;=提成标准!D:D)*(G4048&lt;提成标准!E:E)),提成标准!C:C)))</f>
        <v>快递小货</v>
      </c>
      <c r="D4048" s="9">
        <f t="shared" si="202"/>
        <v>1</v>
      </c>
      <c r="E4048" s="9">
        <f>_xlfn.XLOOKUP(C4048,提成标准!C:C,提成标准!H:H,"")</f>
        <v>2</v>
      </c>
      <c r="F4048" s="9">
        <f t="shared" si="203"/>
        <v>2</v>
      </c>
      <c r="G4048" s="9">
        <f>_xlfn.XLOOKUP(I4048,过机服务商重量差!A:A,过机服务商重量差!L:L)</f>
        <v>1</v>
      </c>
      <c r="H4048" s="9" t="str">
        <f ca="1">IFERROR(LOOKUP(1,0/((B4048=名单!B:B)*(VALUE(AY4048)&gt;=名单!E:E)*(VALUE(AY4048)&lt;=名单!G:G)*(AA4048="正常走货")),名单!H:H),"否")</f>
        <v>否</v>
      </c>
      <c r="I4048" s="64" t="s">
        <v>12132</v>
      </c>
      <c r="J4048" s="64" t="s">
        <v>12134</v>
      </c>
      <c r="L4048" s="65" t="s">
        <v>17</v>
      </c>
      <c r="N4048" s="64" t="s">
        <v>18</v>
      </c>
      <c r="O4048" s="66"/>
      <c r="P4048" s="66"/>
      <c r="T4048" s="66"/>
      <c r="U4048" s="65" t="s">
        <v>7799</v>
      </c>
      <c r="V4048" s="65" t="s">
        <v>14385</v>
      </c>
      <c r="W4048" s="66"/>
      <c r="Y4048" s="66"/>
      <c r="Z4048" s="66"/>
      <c r="AA4048" s="65" t="s">
        <v>14382</v>
      </c>
      <c r="AQ4048" s="64">
        <v>33.66</v>
      </c>
      <c r="AY4048" s="67" t="s">
        <v>18445</v>
      </c>
    </row>
    <row r="4049" spans="1:51">
      <c r="A4049" s="9" t="str">
        <f t="shared" si="201"/>
        <v>2026-01</v>
      </c>
      <c r="B4049" s="9" t="str">
        <f>_xlfn.XLOOKUP(I4049,过机服务商重量差!A:A,过机服务商重量差!G:G)</f>
        <v>无崖子</v>
      </c>
      <c r="C4049" s="9" t="str">
        <f>IF(N4049="FBA","主营产品",IF(N4049="专线","专线",LOOKUP(1,0/((G4049&gt;=提成标准!D:D)*(G4049&lt;提成标准!E:E)),提成标准!C:C)))</f>
        <v>快递小货</v>
      </c>
      <c r="D4049" s="9">
        <f t="shared" si="202"/>
        <v>1</v>
      </c>
      <c r="E4049" s="9">
        <f>_xlfn.XLOOKUP(C4049,提成标准!C:C,提成标准!H:H,"")</f>
        <v>2</v>
      </c>
      <c r="F4049" s="9">
        <f t="shared" si="203"/>
        <v>2</v>
      </c>
      <c r="G4049" s="9">
        <f>_xlfn.XLOOKUP(I4049,过机服务商重量差!A:A,过机服务商重量差!L:L)</f>
        <v>8.5</v>
      </c>
      <c r="H4049" s="9" t="str">
        <f ca="1">IFERROR(LOOKUP(1,0/((B4049=名单!B:B)*(VALUE(AY4049)&gt;=名单!E:E)*(VALUE(AY4049)&lt;=名单!G:G)*(AA4049="正常走货")),名单!H:H),"否")</f>
        <v>是</v>
      </c>
      <c r="I4049" s="64" t="s">
        <v>12135</v>
      </c>
      <c r="J4049" s="64" t="s">
        <v>12137</v>
      </c>
      <c r="L4049" s="65" t="s">
        <v>2292</v>
      </c>
      <c r="N4049" s="64" t="s">
        <v>18</v>
      </c>
      <c r="O4049" s="66"/>
      <c r="P4049" s="66"/>
      <c r="T4049" s="66"/>
      <c r="U4049" s="65" t="s">
        <v>7799</v>
      </c>
      <c r="V4049" s="65" t="s">
        <v>14385</v>
      </c>
      <c r="W4049" s="66"/>
      <c r="Y4049" s="66"/>
      <c r="Z4049" s="66"/>
      <c r="AA4049" s="65" t="s">
        <v>14382</v>
      </c>
      <c r="AQ4049" s="64">
        <v>0</v>
      </c>
      <c r="AY4049" s="67" t="s">
        <v>18446</v>
      </c>
    </row>
    <row r="4050" spans="1:51">
      <c r="A4050" s="9" t="str">
        <f t="shared" si="201"/>
        <v>2026-01</v>
      </c>
      <c r="B4050" s="9" t="str">
        <f>_xlfn.XLOOKUP(I4050,过机服务商重量差!A:A,过机服务商重量差!G:G)</f>
        <v>小旋风</v>
      </c>
      <c r="C4050" s="9" t="str">
        <f>IF(N4050="FBA","主营产品",IF(N4050="专线","专线",LOOKUP(1,0/((G4050&gt;=提成标准!D:D)*(G4050&lt;提成标准!E:E)),提成标准!C:C)))</f>
        <v>快递大货</v>
      </c>
      <c r="D4050" s="9">
        <f t="shared" si="202"/>
        <v>120</v>
      </c>
      <c r="E4050" s="9">
        <f>_xlfn.XLOOKUP(C4050,提成标准!C:C,提成标准!H:H,"")</f>
        <v>0.1</v>
      </c>
      <c r="F4050" s="9">
        <f t="shared" si="203"/>
        <v>12</v>
      </c>
      <c r="G4050" s="9">
        <f>_xlfn.XLOOKUP(I4050,过机服务商重量差!A:A,过机服务商重量差!L:L)</f>
        <v>120</v>
      </c>
      <c r="H4050" s="9" t="str">
        <f ca="1">IFERROR(LOOKUP(1,0/((B4050=名单!B:B)*(VALUE(AY4050)&gt;=名单!E:E)*(VALUE(AY4050)&lt;=名单!G:G)*(AA4050="正常走货")),名单!H:H),"否")</f>
        <v>否</v>
      </c>
      <c r="I4050" s="64" t="s">
        <v>12138</v>
      </c>
      <c r="J4050" s="64" t="s">
        <v>12140</v>
      </c>
      <c r="L4050" s="65" t="s">
        <v>274</v>
      </c>
      <c r="N4050" s="64" t="s">
        <v>18</v>
      </c>
      <c r="O4050" s="66"/>
      <c r="P4050" s="66"/>
      <c r="T4050" s="66"/>
      <c r="U4050" s="65" t="s">
        <v>820</v>
      </c>
      <c r="V4050" s="65" t="s">
        <v>14410</v>
      </c>
      <c r="W4050" s="66"/>
      <c r="Y4050" s="66"/>
      <c r="Z4050" s="66"/>
      <c r="AA4050" s="65" t="s">
        <v>14382</v>
      </c>
      <c r="AQ4050" s="64">
        <v>60</v>
      </c>
      <c r="AY4050" s="67" t="s">
        <v>18447</v>
      </c>
    </row>
    <row r="4051" spans="1:51">
      <c r="A4051" s="9" t="str">
        <f t="shared" si="201"/>
        <v>2026-01</v>
      </c>
      <c r="B4051" s="9" t="str">
        <f>_xlfn.XLOOKUP(I4051,过机服务商重量差!A:A,过机服务商重量差!G:G)</f>
        <v>小旋风</v>
      </c>
      <c r="C4051" s="9" t="str">
        <f>IF(N4051="FBA","主营产品",IF(N4051="专线","专线",LOOKUP(1,0/((G4051&gt;=提成标准!D:D)*(G4051&lt;提成标准!E:E)),提成标准!C:C)))</f>
        <v>快递大货</v>
      </c>
      <c r="D4051" s="9">
        <f t="shared" si="202"/>
        <v>29</v>
      </c>
      <c r="E4051" s="9">
        <f>_xlfn.XLOOKUP(C4051,提成标准!C:C,提成标准!H:H,"")</f>
        <v>0.1</v>
      </c>
      <c r="F4051" s="9">
        <f t="shared" si="203"/>
        <v>2.9</v>
      </c>
      <c r="G4051" s="9">
        <f>_xlfn.XLOOKUP(I4051,过机服务商重量差!A:A,过机服务商重量差!L:L)</f>
        <v>29</v>
      </c>
      <c r="H4051" s="9" t="str">
        <f ca="1">IFERROR(LOOKUP(1,0/((B4051=名单!B:B)*(VALUE(AY4051)&gt;=名单!E:E)*(VALUE(AY4051)&lt;=名单!G:G)*(AA4051="正常走货")),名单!H:H),"否")</f>
        <v>否</v>
      </c>
      <c r="I4051" s="64" t="s">
        <v>12141</v>
      </c>
      <c r="J4051" s="64" t="s">
        <v>12143</v>
      </c>
      <c r="L4051" s="65" t="s">
        <v>3059</v>
      </c>
      <c r="N4051" s="64" t="s">
        <v>18</v>
      </c>
      <c r="O4051" s="66"/>
      <c r="P4051" s="66"/>
      <c r="T4051" s="66"/>
      <c r="U4051" s="65" t="s">
        <v>820</v>
      </c>
      <c r="V4051" s="64" t="s">
        <v>14410</v>
      </c>
      <c r="W4051" s="66"/>
      <c r="Y4051" s="66"/>
      <c r="Z4051" s="66"/>
      <c r="AA4051" s="65" t="s">
        <v>14382</v>
      </c>
      <c r="AQ4051" s="64">
        <v>29</v>
      </c>
      <c r="AY4051" s="67" t="s">
        <v>18448</v>
      </c>
    </row>
    <row r="4052" spans="1:51">
      <c r="A4052" s="9" t="str">
        <f t="shared" si="201"/>
        <v>2026-01</v>
      </c>
      <c r="B4052" s="9" t="str">
        <f>_xlfn.XLOOKUP(I4052,过机服务商重量差!A:A,过机服务商重量差!G:G)</f>
        <v>玉麒麟</v>
      </c>
      <c r="C4052" s="9" t="str">
        <f>IF(N4052="FBA","主营产品",IF(N4052="专线","专线",LOOKUP(1,0/((G4052&gt;=提成标准!D:D)*(G4052&lt;提成标准!E:E)),提成标准!C:C)))</f>
        <v>快递小货</v>
      </c>
      <c r="D4052" s="9">
        <f t="shared" si="202"/>
        <v>1</v>
      </c>
      <c r="E4052" s="9">
        <f>_xlfn.XLOOKUP(C4052,提成标准!C:C,提成标准!H:H,"")</f>
        <v>2</v>
      </c>
      <c r="F4052" s="9">
        <f t="shared" si="203"/>
        <v>2</v>
      </c>
      <c r="G4052" s="9">
        <f>_xlfn.XLOOKUP(I4052,过机服务商重量差!A:A,过机服务商重量差!L:L)</f>
        <v>0.5</v>
      </c>
      <c r="H4052" s="9" t="str">
        <f ca="1">IFERROR(LOOKUP(1,0/((B4052=名单!B:B)*(VALUE(AY4052)&gt;=名单!E:E)*(VALUE(AY4052)&lt;=名单!G:G)*(AA4052="正常走货")),名单!H:H),"否")</f>
        <v>否</v>
      </c>
      <c r="I4052" s="64" t="s">
        <v>12144</v>
      </c>
      <c r="J4052" s="64" t="s">
        <v>12146</v>
      </c>
      <c r="L4052" s="65" t="s">
        <v>17</v>
      </c>
      <c r="N4052" s="64" t="s">
        <v>18</v>
      </c>
      <c r="O4052" s="66"/>
      <c r="P4052" s="66"/>
      <c r="T4052" s="66"/>
      <c r="U4052" s="65" t="s">
        <v>152</v>
      </c>
      <c r="V4052" s="65" t="s">
        <v>14385</v>
      </c>
      <c r="W4052" s="66"/>
      <c r="Y4052" s="66"/>
      <c r="Z4052" s="66"/>
      <c r="AA4052" s="65" t="s">
        <v>14382</v>
      </c>
      <c r="AQ4052" s="64">
        <v>39.5</v>
      </c>
      <c r="AY4052" s="67" t="s">
        <v>18449</v>
      </c>
    </row>
    <row r="4053" spans="1:51">
      <c r="A4053" s="9" t="str">
        <f t="shared" si="201"/>
        <v>2026-01</v>
      </c>
      <c r="B4053" s="9" t="str">
        <f>_xlfn.XLOOKUP(I4053,过机服务商重量差!A:A,过机服务商重量差!G:G)</f>
        <v>玉麒麟</v>
      </c>
      <c r="C4053" s="9" t="str">
        <f>IF(N4053="FBA","主营产品",IF(N4053="专线","专线",LOOKUP(1,0/((G4053&gt;=提成标准!D:D)*(G4053&lt;提成标准!E:E)),提成标准!C:C)))</f>
        <v>快递大货</v>
      </c>
      <c r="D4053" s="9">
        <f t="shared" si="202"/>
        <v>25</v>
      </c>
      <c r="E4053" s="9">
        <f>_xlfn.XLOOKUP(C4053,提成标准!C:C,提成标准!H:H,"")</f>
        <v>0.1</v>
      </c>
      <c r="F4053" s="9">
        <f t="shared" si="203"/>
        <v>2.5</v>
      </c>
      <c r="G4053" s="9">
        <f>_xlfn.XLOOKUP(I4053,过机服务商重量差!A:A,过机服务商重量差!L:L)</f>
        <v>25</v>
      </c>
      <c r="H4053" s="9" t="str">
        <f ca="1">IFERROR(LOOKUP(1,0/((B4053=名单!B:B)*(VALUE(AY4053)&gt;=名单!E:E)*(VALUE(AY4053)&lt;=名单!G:G)*(AA4053="正常走货")),名单!H:H),"否")</f>
        <v>否</v>
      </c>
      <c r="I4053" s="64" t="s">
        <v>12147</v>
      </c>
      <c r="J4053" s="64" t="s">
        <v>12149</v>
      </c>
      <c r="L4053" s="65" t="s">
        <v>24</v>
      </c>
      <c r="N4053" s="64" t="s">
        <v>18</v>
      </c>
      <c r="O4053" s="66"/>
      <c r="P4053" s="66"/>
      <c r="T4053" s="66"/>
      <c r="U4053" s="65" t="s">
        <v>246</v>
      </c>
      <c r="V4053" s="65" t="s">
        <v>14389</v>
      </c>
      <c r="W4053" s="66"/>
      <c r="Y4053" s="66"/>
      <c r="Z4053" s="66"/>
      <c r="AA4053" s="65" t="s">
        <v>14382</v>
      </c>
      <c r="AQ4053" s="64">
        <v>351.1</v>
      </c>
      <c r="AY4053" s="67" t="s">
        <v>18450</v>
      </c>
    </row>
    <row r="4054" spans="1:51">
      <c r="A4054" s="9" t="str">
        <f t="shared" si="201"/>
        <v>2026-01</v>
      </c>
      <c r="B4054" s="9" t="str">
        <f>_xlfn.XLOOKUP(I4054,过机服务商重量差!A:A,过机服务商重量差!G:G)</f>
        <v>玉麒麟</v>
      </c>
      <c r="C4054" s="9" t="str">
        <f>IF(N4054="FBA","主营产品",IF(N4054="专线","专线",LOOKUP(1,0/((G4054&gt;=提成标准!D:D)*(G4054&lt;提成标准!E:E)),提成标准!C:C)))</f>
        <v>快递大货</v>
      </c>
      <c r="D4054" s="9">
        <f t="shared" si="202"/>
        <v>24</v>
      </c>
      <c r="E4054" s="9">
        <f>_xlfn.XLOOKUP(C4054,提成标准!C:C,提成标准!H:H,"")</f>
        <v>0.1</v>
      </c>
      <c r="F4054" s="9">
        <f t="shared" si="203"/>
        <v>2.4</v>
      </c>
      <c r="G4054" s="9">
        <f>_xlfn.XLOOKUP(I4054,过机服务商重量差!A:A,过机服务商重量差!L:L)</f>
        <v>24</v>
      </c>
      <c r="H4054" s="9" t="str">
        <f ca="1">IFERROR(LOOKUP(1,0/((B4054=名单!B:B)*(VALUE(AY4054)&gt;=名单!E:E)*(VALUE(AY4054)&lt;=名单!G:G)*(AA4054="正常走货")),名单!H:H),"否")</f>
        <v>否</v>
      </c>
      <c r="I4054" s="64" t="s">
        <v>12150</v>
      </c>
      <c r="J4054" s="64" t="s">
        <v>12152</v>
      </c>
      <c r="L4054" s="65" t="s">
        <v>24</v>
      </c>
      <c r="N4054" s="64" t="s">
        <v>18</v>
      </c>
      <c r="O4054" s="66"/>
      <c r="P4054" s="66"/>
      <c r="T4054" s="66"/>
      <c r="U4054" s="65" t="s">
        <v>246</v>
      </c>
      <c r="V4054" s="65" t="s">
        <v>14389</v>
      </c>
      <c r="W4054" s="66"/>
      <c r="Y4054" s="66"/>
      <c r="Z4054" s="66"/>
      <c r="AA4054" s="65" t="s">
        <v>14382</v>
      </c>
      <c r="AQ4054" s="64">
        <v>403.6</v>
      </c>
      <c r="AY4054" s="67" t="s">
        <v>18451</v>
      </c>
    </row>
    <row r="4055" spans="1:51">
      <c r="A4055" s="9" t="str">
        <f t="shared" si="201"/>
        <v>2026-01</v>
      </c>
      <c r="B4055" s="9" t="str">
        <f>_xlfn.XLOOKUP(I4055,过机服务商重量差!A:A,过机服务商重量差!G:G)</f>
        <v>玉麒麟</v>
      </c>
      <c r="C4055" s="9" t="str">
        <f>IF(N4055="FBA","主营产品",IF(N4055="专线","专线",LOOKUP(1,0/((G4055&gt;=提成标准!D:D)*(G4055&lt;提成标准!E:E)),提成标准!C:C)))</f>
        <v>快递大货</v>
      </c>
      <c r="D4055" s="9">
        <f t="shared" si="202"/>
        <v>25</v>
      </c>
      <c r="E4055" s="9">
        <f>_xlfn.XLOOKUP(C4055,提成标准!C:C,提成标准!H:H,"")</f>
        <v>0.1</v>
      </c>
      <c r="F4055" s="9">
        <f t="shared" si="203"/>
        <v>2.5</v>
      </c>
      <c r="G4055" s="9">
        <f>_xlfn.XLOOKUP(I4055,过机服务商重量差!A:A,过机服务商重量差!L:L)</f>
        <v>25</v>
      </c>
      <c r="H4055" s="9" t="str">
        <f ca="1">IFERROR(LOOKUP(1,0/((B4055=名单!B:B)*(VALUE(AY4055)&gt;=名单!E:E)*(VALUE(AY4055)&lt;=名单!G:G)*(AA4055="正常走货")),名单!H:H),"否")</f>
        <v>否</v>
      </c>
      <c r="I4055" s="64" t="s">
        <v>12153</v>
      </c>
      <c r="J4055" s="64" t="s">
        <v>12155</v>
      </c>
      <c r="L4055" s="65" t="s">
        <v>24</v>
      </c>
      <c r="N4055" s="64" t="s">
        <v>18</v>
      </c>
      <c r="O4055" s="66"/>
      <c r="P4055" s="66"/>
      <c r="T4055" s="66"/>
      <c r="U4055" s="65" t="s">
        <v>246</v>
      </c>
      <c r="V4055" s="65" t="s">
        <v>14389</v>
      </c>
      <c r="W4055" s="66"/>
      <c r="Y4055" s="66"/>
      <c r="Z4055" s="66"/>
      <c r="AA4055" s="65" t="s">
        <v>14382</v>
      </c>
      <c r="AQ4055" s="64">
        <v>293.1</v>
      </c>
      <c r="AY4055" s="67" t="s">
        <v>18452</v>
      </c>
    </row>
    <row r="4056" spans="1:51">
      <c r="A4056" s="9" t="str">
        <f t="shared" si="201"/>
        <v>2026-01</v>
      </c>
      <c r="B4056" s="18" t="str">
        <f>_xlfn.XLOOKUP(I4056,过机服务商重量差!A:A,过机服务商重量差!G:G)</f>
        <v>玉麒麟</v>
      </c>
      <c r="C4056" s="9" t="str">
        <f>IF(N4056="FBA","主营产品",IF(N4056="专线","专线",LOOKUP(1,0/((G4056&gt;=提成标准!D:D)*(G4056&lt;提成标准!E:E)),提成标准!C:C)))</f>
        <v>快递大货</v>
      </c>
      <c r="D4056" s="9">
        <f t="shared" si="202"/>
        <v>25</v>
      </c>
      <c r="E4056" s="9">
        <f>_xlfn.XLOOKUP(C4056,提成标准!C:C,提成标准!H:H,"")</f>
        <v>0.1</v>
      </c>
      <c r="F4056" s="9">
        <f t="shared" si="203"/>
        <v>2.5</v>
      </c>
      <c r="G4056" s="9">
        <f>_xlfn.XLOOKUP(I4056,过机服务商重量差!A:A,过机服务商重量差!L:L)</f>
        <v>25</v>
      </c>
      <c r="H4056" s="9" t="str">
        <f ca="1">IFERROR(LOOKUP(1,0/((B4056=名单!B:B)*(VALUE(AY4056)&gt;=名单!E:E)*(VALUE(AY4056)&lt;=名单!G:G)*(AA4056="正常走货")),名单!H:H),"否")</f>
        <v>否</v>
      </c>
      <c r="I4056" s="64" t="s">
        <v>12156</v>
      </c>
      <c r="J4056" s="64" t="s">
        <v>12158</v>
      </c>
      <c r="L4056" s="65" t="s">
        <v>24</v>
      </c>
      <c r="N4056" s="64" t="s">
        <v>18</v>
      </c>
      <c r="O4056" s="66"/>
      <c r="P4056" s="66"/>
      <c r="T4056" s="66"/>
      <c r="U4056" s="65" t="s">
        <v>246</v>
      </c>
      <c r="V4056" s="65" t="s">
        <v>14389</v>
      </c>
      <c r="W4056" s="66"/>
      <c r="Y4056" s="66"/>
      <c r="Z4056" s="66"/>
      <c r="AA4056" s="65" t="s">
        <v>14382</v>
      </c>
      <c r="AQ4056" s="64">
        <v>351.1</v>
      </c>
      <c r="AY4056" s="67" t="s">
        <v>18453</v>
      </c>
    </row>
    <row r="4057" spans="1:51">
      <c r="A4057" s="9" t="str">
        <f t="shared" si="201"/>
        <v>2026-01</v>
      </c>
      <c r="B4057" s="9" t="str">
        <f>_xlfn.XLOOKUP(I4057,过机服务商重量差!A:A,过机服务商重量差!G:G)</f>
        <v>玉麒麟</v>
      </c>
      <c r="C4057" s="9" t="str">
        <f>IF(N4057="FBA","主营产品",IF(N4057="专线","专线",LOOKUP(1,0/((G4057&gt;=提成标准!D:D)*(G4057&lt;提成标准!E:E)),提成标准!C:C)))</f>
        <v>快递大货</v>
      </c>
      <c r="D4057" s="9">
        <f t="shared" si="202"/>
        <v>25</v>
      </c>
      <c r="E4057" s="9">
        <f>_xlfn.XLOOKUP(C4057,提成标准!C:C,提成标准!H:H,"")</f>
        <v>0.1</v>
      </c>
      <c r="F4057" s="9">
        <f t="shared" si="203"/>
        <v>2.5</v>
      </c>
      <c r="G4057" s="9">
        <f>_xlfn.XLOOKUP(I4057,过机服务商重量差!A:A,过机服务商重量差!L:L)</f>
        <v>25</v>
      </c>
      <c r="H4057" s="9" t="str">
        <f ca="1">IFERROR(LOOKUP(1,0/((B4057=名单!B:B)*(VALUE(AY4057)&gt;=名单!E:E)*(VALUE(AY4057)&lt;=名单!G:G)*(AA4057="正常走货")),名单!H:H),"否")</f>
        <v>否</v>
      </c>
      <c r="I4057" s="64" t="s">
        <v>12159</v>
      </c>
      <c r="J4057" s="64" t="s">
        <v>12161</v>
      </c>
      <c r="L4057" s="65" t="s">
        <v>24</v>
      </c>
      <c r="N4057" s="64" t="s">
        <v>18</v>
      </c>
      <c r="O4057" s="66"/>
      <c r="P4057" s="66"/>
      <c r="T4057" s="66"/>
      <c r="U4057" s="65" t="s">
        <v>246</v>
      </c>
      <c r="V4057" s="65" t="s">
        <v>14389</v>
      </c>
      <c r="W4057" s="66"/>
      <c r="Y4057" s="66"/>
      <c r="Z4057" s="66"/>
      <c r="AA4057" s="65" t="s">
        <v>14382</v>
      </c>
      <c r="AQ4057" s="64">
        <v>409.1</v>
      </c>
      <c r="AY4057" s="67" t="s">
        <v>18454</v>
      </c>
    </row>
    <row r="4058" spans="1:51">
      <c r="A4058" s="9" t="str">
        <f t="shared" si="201"/>
        <v>2026-01</v>
      </c>
      <c r="B4058" s="9" t="str">
        <f>_xlfn.XLOOKUP(I4058,过机服务商重量差!A:A,过机服务商重量差!G:G)</f>
        <v>玉麒麟</v>
      </c>
      <c r="C4058" s="9" t="str">
        <f>IF(N4058="FBA","主营产品",IF(N4058="专线","专线",LOOKUP(1,0/((G4058&gt;=提成标准!D:D)*(G4058&lt;提成标准!E:E)),提成标准!C:C)))</f>
        <v>快递大货</v>
      </c>
      <c r="D4058" s="9">
        <f t="shared" si="202"/>
        <v>25</v>
      </c>
      <c r="E4058" s="9">
        <f>_xlfn.XLOOKUP(C4058,提成标准!C:C,提成标准!H:H,"")</f>
        <v>0.1</v>
      </c>
      <c r="F4058" s="9">
        <f t="shared" si="203"/>
        <v>2.5</v>
      </c>
      <c r="G4058" s="9">
        <f>_xlfn.XLOOKUP(I4058,过机服务商重量差!A:A,过机服务商重量差!L:L)</f>
        <v>25</v>
      </c>
      <c r="H4058" s="9" t="str">
        <f ca="1">IFERROR(LOOKUP(1,0/((B4058=名单!B:B)*(VALUE(AY4058)&gt;=名单!E:E)*(VALUE(AY4058)&lt;=名单!G:G)*(AA4058="正常走货")),名单!H:H),"否")</f>
        <v>否</v>
      </c>
      <c r="I4058" s="64" t="s">
        <v>12162</v>
      </c>
      <c r="J4058" s="64" t="s">
        <v>12164</v>
      </c>
      <c r="L4058" s="65" t="s">
        <v>24</v>
      </c>
      <c r="N4058" s="64" t="s">
        <v>18</v>
      </c>
      <c r="O4058" s="66"/>
      <c r="P4058" s="66"/>
      <c r="T4058" s="66"/>
      <c r="U4058" s="65" t="s">
        <v>246</v>
      </c>
      <c r="V4058" s="65" t="s">
        <v>14389</v>
      </c>
      <c r="W4058" s="66"/>
      <c r="Y4058" s="66"/>
      <c r="Z4058" s="66"/>
      <c r="AA4058" s="65" t="s">
        <v>14382</v>
      </c>
      <c r="AQ4058" s="64">
        <v>351.1</v>
      </c>
      <c r="AY4058" s="67" t="s">
        <v>18455</v>
      </c>
    </row>
    <row r="4059" spans="1:51">
      <c r="A4059" s="9" t="str">
        <f t="shared" si="201"/>
        <v>2026-01</v>
      </c>
      <c r="B4059" s="18" t="str">
        <f>_xlfn.XLOOKUP(I4059,过机服务商重量差!A:A,过机服务商重量差!G:G)</f>
        <v>玉麒麟</v>
      </c>
      <c r="C4059" s="9" t="str">
        <f>IF(N4059="FBA","主营产品",IF(N4059="专线","专线",LOOKUP(1,0/((G4059&gt;=提成标准!D:D)*(G4059&lt;提成标准!E:E)),提成标准!C:C)))</f>
        <v>快递大货</v>
      </c>
      <c r="D4059" s="9">
        <f t="shared" si="202"/>
        <v>25</v>
      </c>
      <c r="E4059" s="9">
        <f>_xlfn.XLOOKUP(C4059,提成标准!C:C,提成标准!H:H,"")</f>
        <v>0.1</v>
      </c>
      <c r="F4059" s="9">
        <f t="shared" si="203"/>
        <v>2.5</v>
      </c>
      <c r="G4059" s="9">
        <f>_xlfn.XLOOKUP(I4059,过机服务商重量差!A:A,过机服务商重量差!L:L)</f>
        <v>25</v>
      </c>
      <c r="H4059" s="9" t="str">
        <f ca="1">IFERROR(LOOKUP(1,0/((B4059=名单!B:B)*(VALUE(AY4059)&gt;=名单!E:E)*(VALUE(AY4059)&lt;=名单!G:G)*(AA4059="正常走货")),名单!H:H),"否")</f>
        <v>否</v>
      </c>
      <c r="I4059" s="64" t="s">
        <v>12165</v>
      </c>
      <c r="J4059" s="64" t="s">
        <v>12167</v>
      </c>
      <c r="L4059" s="65" t="s">
        <v>24</v>
      </c>
      <c r="N4059" s="64" t="s">
        <v>18</v>
      </c>
      <c r="O4059" s="66"/>
      <c r="P4059" s="66"/>
      <c r="T4059" s="66"/>
      <c r="U4059" s="65" t="s">
        <v>246</v>
      </c>
      <c r="V4059" s="65" t="s">
        <v>14389</v>
      </c>
      <c r="W4059" s="66"/>
      <c r="Y4059" s="66"/>
      <c r="Z4059" s="66"/>
      <c r="AA4059" s="65" t="s">
        <v>14382</v>
      </c>
      <c r="AQ4059" s="64">
        <v>351.1</v>
      </c>
      <c r="AY4059" s="67" t="s">
        <v>18456</v>
      </c>
    </row>
    <row r="4060" spans="1:51">
      <c r="A4060" s="9" t="str">
        <f t="shared" si="201"/>
        <v>2026-01</v>
      </c>
      <c r="B4060" s="18" t="str">
        <f>_xlfn.XLOOKUP(I4060,过机服务商重量差!A:A,过机服务商重量差!G:G)</f>
        <v>帅时莹</v>
      </c>
      <c r="C4060" s="9" t="str">
        <f>IF(N4060="FBA","主营产品",IF(N4060="专线","专线",LOOKUP(1,0/((G4060&gt;=提成标准!D:D)*(G4060&lt;提成标准!E:E)),提成标准!C:C)))</f>
        <v>快递大货</v>
      </c>
      <c r="D4060" s="9">
        <f t="shared" si="202"/>
        <v>274</v>
      </c>
      <c r="E4060" s="9">
        <f>_xlfn.XLOOKUP(C4060,提成标准!C:C,提成标准!H:H,"")</f>
        <v>0.1</v>
      </c>
      <c r="F4060" s="9">
        <f t="shared" si="203"/>
        <v>27.4</v>
      </c>
      <c r="G4060" s="9">
        <f>_xlfn.XLOOKUP(I4060,过机服务商重量差!A:A,过机服务商重量差!L:L)</f>
        <v>274</v>
      </c>
      <c r="H4060" s="9" t="str">
        <f ca="1">IFERROR(LOOKUP(1,0/((B4060=名单!B:B)*(VALUE(AY4060)&gt;=名单!E:E)*(VALUE(AY4060)&lt;=名单!G:G)*(AA4060="正常走货")),名单!H:H),"否")</f>
        <v>否</v>
      </c>
      <c r="I4060" s="64" t="s">
        <v>12168</v>
      </c>
      <c r="J4060" s="64" t="s">
        <v>12170</v>
      </c>
      <c r="L4060" s="65" t="s">
        <v>97</v>
      </c>
      <c r="N4060" s="64" t="s">
        <v>18</v>
      </c>
      <c r="O4060" s="66"/>
      <c r="P4060" s="66"/>
      <c r="T4060" s="66"/>
      <c r="U4060" s="65" t="s">
        <v>4015</v>
      </c>
      <c r="V4060" s="65" t="s">
        <v>14413</v>
      </c>
      <c r="W4060" s="66"/>
      <c r="Y4060" s="66"/>
      <c r="Z4060" s="66"/>
      <c r="AA4060" s="65" t="s">
        <v>14382</v>
      </c>
      <c r="AQ4060" s="64">
        <v>1101.8</v>
      </c>
      <c r="AY4060" s="67" t="s">
        <v>18457</v>
      </c>
    </row>
    <row r="4061" spans="1:51">
      <c r="A4061" s="9" t="str">
        <f t="shared" si="201"/>
        <v>2026-01</v>
      </c>
      <c r="B4061" s="18" t="str">
        <f>_xlfn.XLOOKUP(I4061,过机服务商重量差!A:A,过机服务商重量差!G:G)</f>
        <v>玉麒麟</v>
      </c>
      <c r="C4061" s="9" t="str">
        <f>IF(N4061="FBA","主营产品",IF(N4061="专线","专线",LOOKUP(1,0/((G4061&gt;=提成标准!D:D)*(G4061&lt;提成标准!E:E)),提成标准!C:C)))</f>
        <v>快递大货</v>
      </c>
      <c r="D4061" s="9">
        <f t="shared" si="202"/>
        <v>22</v>
      </c>
      <c r="E4061" s="9">
        <f>_xlfn.XLOOKUP(C4061,提成标准!C:C,提成标准!H:H,"")</f>
        <v>0.1</v>
      </c>
      <c r="F4061" s="9">
        <f t="shared" si="203"/>
        <v>2.2</v>
      </c>
      <c r="G4061" s="9">
        <f>_xlfn.XLOOKUP(I4061,过机服务商重量差!A:A,过机服务商重量差!L:L)</f>
        <v>22</v>
      </c>
      <c r="H4061" s="9" t="str">
        <f ca="1">IFERROR(LOOKUP(1,0/((B4061=名单!B:B)*(VALUE(AY4061)&gt;=名单!E:E)*(VALUE(AY4061)&lt;=名单!G:G)*(AA4061="正常走货")),名单!H:H),"否")</f>
        <v>否</v>
      </c>
      <c r="I4061" s="64" t="s">
        <v>12171</v>
      </c>
      <c r="J4061" s="64" t="s">
        <v>12173</v>
      </c>
      <c r="L4061" s="64" t="s">
        <v>1080</v>
      </c>
      <c r="N4061" s="64" t="s">
        <v>18</v>
      </c>
      <c r="O4061" s="66"/>
      <c r="P4061" s="66"/>
      <c r="T4061" s="66"/>
      <c r="U4061" s="65" t="s">
        <v>10131</v>
      </c>
      <c r="V4061" s="65" t="s">
        <v>14581</v>
      </c>
      <c r="W4061" s="66"/>
      <c r="Y4061" s="66"/>
      <c r="Z4061" s="66"/>
      <c r="AA4061" s="65" t="s">
        <v>14382</v>
      </c>
      <c r="AQ4061" s="64">
        <v>91.5999999999999</v>
      </c>
      <c r="AY4061" s="67" t="s">
        <v>18458</v>
      </c>
    </row>
    <row r="4062" spans="1:51">
      <c r="A4062" s="9" t="str">
        <f t="shared" si="201"/>
        <v>2026-01</v>
      </c>
      <c r="B4062" s="9" t="str">
        <f>_xlfn.XLOOKUP(I4062,过机服务商重量差!A:A,过机服务商重量差!G:G)</f>
        <v>玉麒麟</v>
      </c>
      <c r="C4062" s="9" t="str">
        <f>IF(N4062="FBA","主营产品",IF(N4062="专线","专线",LOOKUP(1,0/((G4062&gt;=提成标准!D:D)*(G4062&lt;提成标准!E:E)),提成标准!C:C)))</f>
        <v>快递大货</v>
      </c>
      <c r="D4062" s="9">
        <f t="shared" si="202"/>
        <v>22</v>
      </c>
      <c r="E4062" s="9">
        <f>_xlfn.XLOOKUP(C4062,提成标准!C:C,提成标准!H:H,"")</f>
        <v>0.1</v>
      </c>
      <c r="F4062" s="9">
        <f t="shared" si="203"/>
        <v>2.2</v>
      </c>
      <c r="G4062" s="9">
        <f>_xlfn.XLOOKUP(I4062,过机服务商重量差!A:A,过机服务商重量差!L:L)</f>
        <v>22</v>
      </c>
      <c r="H4062" s="9" t="str">
        <f ca="1">IFERROR(LOOKUP(1,0/((B4062=名单!B:B)*(VALUE(AY4062)&gt;=名单!E:E)*(VALUE(AY4062)&lt;=名单!G:G)*(AA4062="正常走货")),名单!H:H),"否")</f>
        <v>否</v>
      </c>
      <c r="I4062" s="64" t="s">
        <v>12174</v>
      </c>
      <c r="J4062" s="64" t="s">
        <v>12176</v>
      </c>
      <c r="L4062" s="64" t="s">
        <v>1080</v>
      </c>
      <c r="N4062" s="64" t="s">
        <v>18</v>
      </c>
      <c r="O4062" s="66"/>
      <c r="P4062" s="66"/>
      <c r="T4062" s="66"/>
      <c r="U4062" s="65" t="s">
        <v>10131</v>
      </c>
      <c r="V4062" s="64" t="s">
        <v>14581</v>
      </c>
      <c r="W4062" s="66"/>
      <c r="Y4062" s="66"/>
      <c r="Z4062" s="66"/>
      <c r="AA4062" s="65" t="s">
        <v>14382</v>
      </c>
      <c r="AQ4062" s="64">
        <v>91.5999999999999</v>
      </c>
      <c r="AY4062" s="67" t="s">
        <v>18459</v>
      </c>
    </row>
    <row r="4063" spans="1:51">
      <c r="A4063" s="9" t="str">
        <f t="shared" si="201"/>
        <v>2026-01</v>
      </c>
      <c r="B4063" s="18" t="str">
        <f>_xlfn.XLOOKUP(I4063,过机服务商重量差!A:A,过机服务商重量差!G:G)</f>
        <v>玉麒麟</v>
      </c>
      <c r="C4063" s="9" t="str">
        <f>IF(N4063="FBA","主营产品",IF(N4063="专线","专线",LOOKUP(1,0/((G4063&gt;=提成标准!D:D)*(G4063&lt;提成标准!E:E)),提成标准!C:C)))</f>
        <v>快递大货</v>
      </c>
      <c r="D4063" s="9">
        <f t="shared" si="202"/>
        <v>22</v>
      </c>
      <c r="E4063" s="9">
        <f>_xlfn.XLOOKUP(C4063,提成标准!C:C,提成标准!H:H,"")</f>
        <v>0.1</v>
      </c>
      <c r="F4063" s="9">
        <f t="shared" si="203"/>
        <v>2.2</v>
      </c>
      <c r="G4063" s="9">
        <f>_xlfn.XLOOKUP(I4063,过机服务商重量差!A:A,过机服务商重量差!L:L)</f>
        <v>22</v>
      </c>
      <c r="H4063" s="9" t="str">
        <f ca="1">IFERROR(LOOKUP(1,0/((B4063=名单!B:B)*(VALUE(AY4063)&gt;=名单!E:E)*(VALUE(AY4063)&lt;=名单!G:G)*(AA4063="正常走货")),名单!H:H),"否")</f>
        <v>否</v>
      </c>
      <c r="I4063" s="64" t="s">
        <v>12177</v>
      </c>
      <c r="J4063" s="64" t="s">
        <v>12179</v>
      </c>
      <c r="L4063" s="64" t="s">
        <v>1080</v>
      </c>
      <c r="N4063" s="64" t="s">
        <v>18</v>
      </c>
      <c r="O4063" s="66"/>
      <c r="P4063" s="66"/>
      <c r="T4063" s="66"/>
      <c r="U4063" s="65" t="s">
        <v>10131</v>
      </c>
      <c r="V4063" s="65" t="s">
        <v>14581</v>
      </c>
      <c r="W4063" s="66"/>
      <c r="Y4063" s="66"/>
      <c r="Z4063" s="66"/>
      <c r="AA4063" s="65" t="s">
        <v>14382</v>
      </c>
      <c r="AQ4063" s="64">
        <v>91.5999999999999</v>
      </c>
      <c r="AY4063" s="67" t="s">
        <v>18460</v>
      </c>
    </row>
    <row r="4064" spans="1:51">
      <c r="A4064" s="9" t="str">
        <f t="shared" si="201"/>
        <v>2026-01</v>
      </c>
      <c r="B4064" s="9" t="str">
        <f>_xlfn.XLOOKUP(I4064,过机服务商重量差!A:A,过机服务商重量差!G:G)</f>
        <v>玉麒麟</v>
      </c>
      <c r="C4064" s="9" t="str">
        <f>IF(N4064="FBA","主营产品",IF(N4064="专线","专线",LOOKUP(1,0/((G4064&gt;=提成标准!D:D)*(G4064&lt;提成标准!E:E)),提成标准!C:C)))</f>
        <v>快递大货</v>
      </c>
      <c r="D4064" s="9">
        <f t="shared" si="202"/>
        <v>22</v>
      </c>
      <c r="E4064" s="9">
        <f>_xlfn.XLOOKUP(C4064,提成标准!C:C,提成标准!H:H,"")</f>
        <v>0.1</v>
      </c>
      <c r="F4064" s="9">
        <f t="shared" si="203"/>
        <v>2.2</v>
      </c>
      <c r="G4064" s="9">
        <f>_xlfn.XLOOKUP(I4064,过机服务商重量差!A:A,过机服务商重量差!L:L)</f>
        <v>22</v>
      </c>
      <c r="H4064" s="9" t="str">
        <f ca="1">IFERROR(LOOKUP(1,0/((B4064=名单!B:B)*(VALUE(AY4064)&gt;=名单!E:E)*(VALUE(AY4064)&lt;=名单!G:G)*(AA4064="正常走货")),名单!H:H),"否")</f>
        <v>否</v>
      </c>
      <c r="I4064" s="64" t="s">
        <v>12180</v>
      </c>
      <c r="J4064" s="64" t="s">
        <v>12182</v>
      </c>
      <c r="L4064" s="65" t="s">
        <v>1080</v>
      </c>
      <c r="N4064" s="64" t="s">
        <v>18</v>
      </c>
      <c r="O4064" s="66"/>
      <c r="P4064" s="66"/>
      <c r="T4064" s="66"/>
      <c r="U4064" s="65" t="s">
        <v>10131</v>
      </c>
      <c r="V4064" s="64" t="s">
        <v>14581</v>
      </c>
      <c r="W4064" s="66"/>
      <c r="Y4064" s="66"/>
      <c r="Z4064" s="66"/>
      <c r="AA4064" s="65" t="s">
        <v>14382</v>
      </c>
      <c r="AQ4064" s="64">
        <v>91.5999999999999</v>
      </c>
      <c r="AY4064" s="67" t="s">
        <v>18461</v>
      </c>
    </row>
    <row r="4065" spans="1:51">
      <c r="A4065" s="9" t="str">
        <f t="shared" si="201"/>
        <v>2026-01</v>
      </c>
      <c r="B4065" s="9" t="str">
        <f>_xlfn.XLOOKUP(I4065,过机服务商重量差!A:A,过机服务商重量差!G:G)</f>
        <v>风清扬</v>
      </c>
      <c r="C4065" s="9" t="str">
        <f>IF(N4065="FBA","主营产品",IF(N4065="专线","专线",LOOKUP(1,0/((G4065&gt;=提成标准!D:D)*(G4065&lt;提成标准!E:E)),提成标准!C:C)))</f>
        <v>快递大货</v>
      </c>
      <c r="D4065" s="9">
        <f t="shared" si="202"/>
        <v>239</v>
      </c>
      <c r="E4065" s="9">
        <f>_xlfn.XLOOKUP(C4065,提成标准!C:C,提成标准!H:H,"")</f>
        <v>0.1</v>
      </c>
      <c r="F4065" s="9">
        <f t="shared" si="203"/>
        <v>23.9</v>
      </c>
      <c r="G4065" s="9">
        <f>_xlfn.XLOOKUP(I4065,过机服务商重量差!A:A,过机服务商重量差!L:L)</f>
        <v>239</v>
      </c>
      <c r="H4065" s="9" t="str">
        <f ca="1">IFERROR(LOOKUP(1,0/((B4065=名单!B:B)*(VALUE(AY4065)&gt;=名单!E:E)*(VALUE(AY4065)&lt;=名单!G:G)*(AA4065="正常走货")),名单!H:H),"否")</f>
        <v>否</v>
      </c>
      <c r="I4065" s="64" t="s">
        <v>12183</v>
      </c>
      <c r="J4065" s="64" t="s">
        <v>12185</v>
      </c>
      <c r="L4065" s="65" t="s">
        <v>3633</v>
      </c>
      <c r="N4065" s="65" t="s">
        <v>18</v>
      </c>
      <c r="O4065" s="66"/>
      <c r="P4065" s="66"/>
      <c r="T4065" s="66"/>
      <c r="U4065" s="65" t="s">
        <v>1410</v>
      </c>
      <c r="V4065" s="65" t="s">
        <v>14410</v>
      </c>
      <c r="W4065" s="66"/>
      <c r="Y4065" s="66"/>
      <c r="Z4065" s="66"/>
      <c r="AA4065" s="65" t="s">
        <v>14382</v>
      </c>
      <c r="AQ4065" s="64">
        <v>257.4</v>
      </c>
      <c r="AY4065" s="67" t="s">
        <v>18462</v>
      </c>
    </row>
    <row r="4066" spans="1:51">
      <c r="A4066" s="9" t="str">
        <f t="shared" si="201"/>
        <v>2026-01</v>
      </c>
      <c r="B4066" s="18" t="str">
        <f>_xlfn.XLOOKUP(I4066,过机服务商重量差!A:A,过机服务商重量差!G:G)</f>
        <v>小旋风</v>
      </c>
      <c r="C4066" s="9" t="str">
        <f>IF(N4066="FBA","主营产品",IF(N4066="专线","专线",LOOKUP(1,0/((G4066&gt;=提成标准!D:D)*(G4066&lt;提成标准!E:E)),提成标准!C:C)))</f>
        <v>快递大货</v>
      </c>
      <c r="D4066" s="9">
        <f t="shared" si="202"/>
        <v>204</v>
      </c>
      <c r="E4066" s="9">
        <f>_xlfn.XLOOKUP(C4066,提成标准!C:C,提成标准!H:H,"")</f>
        <v>0.1</v>
      </c>
      <c r="F4066" s="9">
        <f t="shared" si="203"/>
        <v>20.4</v>
      </c>
      <c r="G4066" s="9">
        <f>_xlfn.XLOOKUP(I4066,过机服务商重量差!A:A,过机服务商重量差!L:L)</f>
        <v>204</v>
      </c>
      <c r="H4066" s="9" t="str">
        <f ca="1">IFERROR(LOOKUP(1,0/((B4066=名单!B:B)*(VALUE(AY4066)&gt;=名单!E:E)*(VALUE(AY4066)&lt;=名单!G:G)*(AA4066="正常走货")),名单!H:H),"否")</f>
        <v>否</v>
      </c>
      <c r="I4066" s="64" t="s">
        <v>12186</v>
      </c>
      <c r="J4066" s="64" t="s">
        <v>12188</v>
      </c>
      <c r="L4066" s="65" t="s">
        <v>78</v>
      </c>
      <c r="N4066" s="64" t="s">
        <v>18</v>
      </c>
      <c r="O4066" s="66"/>
      <c r="P4066" s="66"/>
      <c r="T4066" s="66"/>
      <c r="U4066" s="65" t="s">
        <v>116</v>
      </c>
      <c r="V4066" s="64" t="s">
        <v>14385</v>
      </c>
      <c r="W4066" s="66"/>
      <c r="Y4066" s="66"/>
      <c r="Z4066" s="66"/>
      <c r="AA4066" s="65" t="s">
        <v>14382</v>
      </c>
      <c r="AQ4066" s="64">
        <v>142.8</v>
      </c>
      <c r="AY4066" s="67" t="s">
        <v>18463</v>
      </c>
    </row>
    <row r="4067" spans="1:51">
      <c r="A4067" s="9" t="str">
        <f t="shared" si="201"/>
        <v>2026-01</v>
      </c>
      <c r="B4067" s="9" t="str">
        <f>_xlfn.XLOOKUP(I4067,过机服务商重量差!A:A,过机服务商重量差!G:G)</f>
        <v>玉麒麟</v>
      </c>
      <c r="C4067" s="9" t="str">
        <f>IF(N4067="FBA","主营产品",IF(N4067="专线","专线",LOOKUP(1,0/((G4067&gt;=提成标准!D:D)*(G4067&lt;提成标准!E:E)),提成标准!C:C)))</f>
        <v>快递小货</v>
      </c>
      <c r="D4067" s="9">
        <f t="shared" si="202"/>
        <v>1</v>
      </c>
      <c r="E4067" s="9">
        <f>_xlfn.XLOOKUP(C4067,提成标准!C:C,提成标准!H:H,"")</f>
        <v>2</v>
      </c>
      <c r="F4067" s="9">
        <f t="shared" si="203"/>
        <v>2</v>
      </c>
      <c r="G4067" s="9">
        <f>_xlfn.XLOOKUP(I4067,过机服务商重量差!A:A,过机服务商重量差!L:L)</f>
        <v>4</v>
      </c>
      <c r="H4067" s="9" t="str">
        <f ca="1">IFERROR(LOOKUP(1,0/((B4067=名单!B:B)*(VALUE(AY4067)&gt;=名单!E:E)*(VALUE(AY4067)&lt;=名单!G:G)*(AA4067="正常走货")),名单!H:H),"否")</f>
        <v>否</v>
      </c>
      <c r="I4067" s="64" t="s">
        <v>12189</v>
      </c>
      <c r="J4067" s="64" t="s">
        <v>12191</v>
      </c>
      <c r="L4067" s="65" t="s">
        <v>17</v>
      </c>
      <c r="N4067" s="64" t="s">
        <v>18</v>
      </c>
      <c r="O4067" s="66"/>
      <c r="P4067" s="66"/>
      <c r="T4067" s="66"/>
      <c r="U4067" s="65" t="s">
        <v>227</v>
      </c>
      <c r="V4067" s="65" t="s">
        <v>14413</v>
      </c>
      <c r="W4067" s="66"/>
      <c r="Y4067" s="66"/>
      <c r="Z4067" s="66"/>
      <c r="AA4067" s="65" t="s">
        <v>14382</v>
      </c>
      <c r="AQ4067" s="64">
        <v>176.2</v>
      </c>
      <c r="AY4067" s="67" t="s">
        <v>18464</v>
      </c>
    </row>
    <row r="4068" spans="1:51">
      <c r="A4068" s="9" t="str">
        <f t="shared" si="201"/>
        <v>2026-01</v>
      </c>
      <c r="B4068" s="9" t="str">
        <f>_xlfn.XLOOKUP(I4068,过机服务商重量差!A:A,过机服务商重量差!G:G)</f>
        <v>风清扬</v>
      </c>
      <c r="C4068" s="9" t="str">
        <f>IF(N4068="FBA","主营产品",IF(N4068="专线","专线",LOOKUP(1,0/((G4068&gt;=提成标准!D:D)*(G4068&lt;提成标准!E:E)),提成标准!C:C)))</f>
        <v>快递大货</v>
      </c>
      <c r="D4068" s="9">
        <f t="shared" si="202"/>
        <v>90</v>
      </c>
      <c r="E4068" s="9">
        <f>_xlfn.XLOOKUP(C4068,提成标准!C:C,提成标准!H:H,"")</f>
        <v>0.1</v>
      </c>
      <c r="F4068" s="9">
        <f t="shared" si="203"/>
        <v>9</v>
      </c>
      <c r="G4068" s="9">
        <f>_xlfn.XLOOKUP(I4068,过机服务商重量差!A:A,过机服务商重量差!L:L)</f>
        <v>90</v>
      </c>
      <c r="H4068" s="9" t="str">
        <f ca="1">IFERROR(LOOKUP(1,0/((B4068=名单!B:B)*(VALUE(AY4068)&gt;=名单!E:E)*(VALUE(AY4068)&lt;=名单!G:G)*(AA4068="正常走货")),名单!H:H),"否")</f>
        <v>否</v>
      </c>
      <c r="I4068" s="64" t="s">
        <v>12192</v>
      </c>
      <c r="J4068" s="64" t="s">
        <v>12194</v>
      </c>
      <c r="L4068" s="65" t="s">
        <v>144</v>
      </c>
      <c r="N4068" s="64" t="s">
        <v>18</v>
      </c>
      <c r="O4068" s="66"/>
      <c r="P4068" s="66"/>
      <c r="T4068" s="66"/>
      <c r="U4068" s="65" t="s">
        <v>4561</v>
      </c>
      <c r="V4068" s="64" t="s">
        <v>15578</v>
      </c>
      <c r="W4068" s="66"/>
      <c r="Y4068" s="66"/>
      <c r="Z4068" s="66"/>
      <c r="AA4068" s="65" t="s">
        <v>14382</v>
      </c>
      <c r="AQ4068" s="64">
        <v>60</v>
      </c>
      <c r="AY4068" s="67" t="s">
        <v>18465</v>
      </c>
    </row>
    <row r="4069" spans="1:51">
      <c r="A4069" s="9" t="str">
        <f t="shared" si="201"/>
        <v>2026-01</v>
      </c>
      <c r="B4069" s="9" t="str">
        <f>_xlfn.XLOOKUP(I4069,过机服务商重量差!A:A,过机服务商重量差!G:G)</f>
        <v>帅时莹</v>
      </c>
      <c r="C4069" s="9" t="str">
        <f>IF(N4069="FBA","主营产品",IF(N4069="专线","专线",LOOKUP(1,0/((G4069&gt;=提成标准!D:D)*(G4069&lt;提成标准!E:E)),提成标准!C:C)))</f>
        <v>快递大货</v>
      </c>
      <c r="D4069" s="9">
        <f t="shared" si="202"/>
        <v>124</v>
      </c>
      <c r="E4069" s="9">
        <f>_xlfn.XLOOKUP(C4069,提成标准!C:C,提成标准!H:H,"")</f>
        <v>0.1</v>
      </c>
      <c r="F4069" s="9">
        <f t="shared" si="203"/>
        <v>12.4</v>
      </c>
      <c r="G4069" s="9">
        <f>_xlfn.XLOOKUP(I4069,过机服务商重量差!A:A,过机服务商重量差!L:L)</f>
        <v>124</v>
      </c>
      <c r="H4069" s="9" t="str">
        <f ca="1">IFERROR(LOOKUP(1,0/((B4069=名单!B:B)*(VALUE(AY4069)&gt;=名单!E:E)*(VALUE(AY4069)&lt;=名单!G:G)*(AA4069="正常走货")),名单!H:H),"否")</f>
        <v>否</v>
      </c>
      <c r="I4069" s="64" t="s">
        <v>12195</v>
      </c>
      <c r="J4069" s="64" t="s">
        <v>12197</v>
      </c>
      <c r="L4069" s="65" t="s">
        <v>97</v>
      </c>
      <c r="N4069" s="64" t="s">
        <v>18</v>
      </c>
      <c r="O4069" s="66"/>
      <c r="P4069" s="66"/>
      <c r="T4069" s="66"/>
      <c r="U4069" s="65" t="s">
        <v>99</v>
      </c>
      <c r="V4069" s="65" t="s">
        <v>14413</v>
      </c>
      <c r="W4069" s="66"/>
      <c r="Y4069" s="66"/>
      <c r="Z4069" s="66"/>
      <c r="AA4069" s="65" t="s">
        <v>14382</v>
      </c>
      <c r="AQ4069" s="64">
        <v>52.3</v>
      </c>
      <c r="AY4069" s="67" t="s">
        <v>18466</v>
      </c>
    </row>
    <row r="4070" spans="1:51">
      <c r="A4070" s="9" t="str">
        <f t="shared" si="201"/>
        <v>2026-01</v>
      </c>
      <c r="B4070" s="9" t="str">
        <f>_xlfn.XLOOKUP(I4070,过机服务商重量差!A:A,过机服务商重量差!G:G)</f>
        <v>玉麒麟</v>
      </c>
      <c r="C4070" s="9" t="str">
        <f>IF(N4070="FBA","主营产品",IF(N4070="专线","专线",LOOKUP(1,0/((G4070&gt;=提成标准!D:D)*(G4070&lt;提成标准!E:E)),提成标准!C:C)))</f>
        <v>快递大货</v>
      </c>
      <c r="D4070" s="9">
        <f t="shared" si="202"/>
        <v>22</v>
      </c>
      <c r="E4070" s="9">
        <f>_xlfn.XLOOKUP(C4070,提成标准!C:C,提成标准!H:H,"")</f>
        <v>0.1</v>
      </c>
      <c r="F4070" s="9">
        <f t="shared" si="203"/>
        <v>2.2</v>
      </c>
      <c r="G4070" s="9">
        <f>_xlfn.XLOOKUP(I4070,过机服务商重量差!A:A,过机服务商重量差!L:L)</f>
        <v>22</v>
      </c>
      <c r="H4070" s="9" t="str">
        <f ca="1">IFERROR(LOOKUP(1,0/((B4070=名单!B:B)*(VALUE(AY4070)&gt;=名单!E:E)*(VALUE(AY4070)&lt;=名单!G:G)*(AA4070="正常走货")),名单!H:H),"否")</f>
        <v>否</v>
      </c>
      <c r="I4070" s="64" t="s">
        <v>12198</v>
      </c>
      <c r="J4070" s="64" t="s">
        <v>12200</v>
      </c>
      <c r="L4070" s="65" t="s">
        <v>1080</v>
      </c>
      <c r="N4070" s="64" t="s">
        <v>18</v>
      </c>
      <c r="O4070" s="66"/>
      <c r="P4070" s="66"/>
      <c r="T4070" s="66"/>
      <c r="U4070" s="65" t="s">
        <v>10131</v>
      </c>
      <c r="V4070" s="65" t="s">
        <v>14581</v>
      </c>
      <c r="W4070" s="66"/>
      <c r="Y4070" s="66"/>
      <c r="Z4070" s="66"/>
      <c r="AA4070" s="65" t="s">
        <v>14382</v>
      </c>
      <c r="AQ4070" s="64">
        <v>91.5999999999999</v>
      </c>
      <c r="AY4070" s="67" t="s">
        <v>18467</v>
      </c>
    </row>
    <row r="4071" spans="1:51">
      <c r="A4071" s="9" t="str">
        <f t="shared" si="201"/>
        <v>2026-01</v>
      </c>
      <c r="B4071" s="18" t="str">
        <f>_xlfn.XLOOKUP(I4071,过机服务商重量差!A:A,过机服务商重量差!G:G)</f>
        <v>玉麒麟</v>
      </c>
      <c r="C4071" s="9" t="str">
        <f>IF(N4071="FBA","主营产品",IF(N4071="专线","专线",LOOKUP(1,0/((G4071&gt;=提成标准!D:D)*(G4071&lt;提成标准!E:E)),提成标准!C:C)))</f>
        <v>快递小货</v>
      </c>
      <c r="D4071" s="9">
        <f t="shared" si="202"/>
        <v>1</v>
      </c>
      <c r="E4071" s="9">
        <f>_xlfn.XLOOKUP(C4071,提成标准!C:C,提成标准!H:H,"")</f>
        <v>2</v>
      </c>
      <c r="F4071" s="9">
        <f t="shared" si="203"/>
        <v>2</v>
      </c>
      <c r="G4071" s="9">
        <f>_xlfn.XLOOKUP(I4071,过机服务商重量差!A:A,过机服务商重量差!L:L)</f>
        <v>4</v>
      </c>
      <c r="H4071" s="9" t="str">
        <f ca="1">IFERROR(LOOKUP(1,0/((B4071=名单!B:B)*(VALUE(AY4071)&gt;=名单!E:E)*(VALUE(AY4071)&lt;=名单!G:G)*(AA4071="正常走货")),名单!H:H),"否")</f>
        <v>否</v>
      </c>
      <c r="I4071" s="64" t="s">
        <v>12201</v>
      </c>
      <c r="J4071" s="64" t="s">
        <v>12203</v>
      </c>
      <c r="L4071" s="65" t="s">
        <v>17</v>
      </c>
      <c r="N4071" s="64" t="s">
        <v>18</v>
      </c>
      <c r="O4071" s="66"/>
      <c r="P4071" s="66"/>
      <c r="T4071" s="66"/>
      <c r="U4071" s="65" t="s">
        <v>145</v>
      </c>
      <c r="V4071" s="64" t="s">
        <v>14410</v>
      </c>
      <c r="W4071" s="66"/>
      <c r="Y4071" s="66"/>
      <c r="Z4071" s="66"/>
      <c r="AA4071" s="65" t="s">
        <v>14382</v>
      </c>
      <c r="AQ4071" s="64">
        <v>100.2</v>
      </c>
      <c r="AY4071" s="67" t="s">
        <v>18468</v>
      </c>
    </row>
    <row r="4072" spans="1:51">
      <c r="A4072" s="9" t="str">
        <f t="shared" si="201"/>
        <v>2026-01</v>
      </c>
      <c r="B4072" s="9" t="str">
        <f>_xlfn.XLOOKUP(I4072,过机服务商重量差!A:A,过机服务商重量差!G:G)</f>
        <v>风清扬</v>
      </c>
      <c r="C4072" s="9" t="str">
        <f>IF(N4072="FBA","主营产品",IF(N4072="专线","专线",LOOKUP(1,0/((G4072&gt;=提成标准!D:D)*(G4072&lt;提成标准!E:E)),提成标准!C:C)))</f>
        <v>快递大货</v>
      </c>
      <c r="D4072" s="9">
        <f t="shared" si="202"/>
        <v>136</v>
      </c>
      <c r="E4072" s="9">
        <f>_xlfn.XLOOKUP(C4072,提成标准!C:C,提成标准!H:H,"")</f>
        <v>0.1</v>
      </c>
      <c r="F4072" s="9">
        <f t="shared" si="203"/>
        <v>13.6</v>
      </c>
      <c r="G4072" s="9">
        <f>_xlfn.XLOOKUP(I4072,过机服务商重量差!A:A,过机服务商重量差!L:L)</f>
        <v>136</v>
      </c>
      <c r="H4072" s="9" t="str">
        <f ca="1">IFERROR(LOOKUP(1,0/((B4072=名单!B:B)*(VALUE(AY4072)&gt;=名单!E:E)*(VALUE(AY4072)&lt;=名单!G:G)*(AA4072="正常走货")),名单!H:H),"否")</f>
        <v>否</v>
      </c>
      <c r="I4072" s="64" t="s">
        <v>12204</v>
      </c>
      <c r="J4072" s="64" t="s">
        <v>12206</v>
      </c>
      <c r="L4072" s="65" t="s">
        <v>144</v>
      </c>
      <c r="N4072" s="64" t="s">
        <v>18</v>
      </c>
      <c r="O4072" s="66"/>
      <c r="P4072" s="66"/>
      <c r="T4072" s="66"/>
      <c r="U4072" s="65" t="s">
        <v>7799</v>
      </c>
      <c r="V4072" s="64" t="s">
        <v>14385</v>
      </c>
      <c r="W4072" s="66"/>
      <c r="Y4072" s="66"/>
      <c r="Z4072" s="66"/>
      <c r="AA4072" s="65" t="s">
        <v>14382</v>
      </c>
      <c r="AQ4072" s="64">
        <v>426</v>
      </c>
      <c r="AY4072" s="67" t="s">
        <v>18469</v>
      </c>
    </row>
    <row r="4073" spans="1:51">
      <c r="A4073" s="9" t="str">
        <f t="shared" si="201"/>
        <v>2026-01</v>
      </c>
      <c r="B4073" s="9" t="str">
        <f>_xlfn.XLOOKUP(I4073,过机服务商重量差!A:A,过机服务商重量差!G:G)</f>
        <v>帅时莹</v>
      </c>
      <c r="C4073" s="9" t="str">
        <f>IF(N4073="FBA","主营产品",IF(N4073="专线","专线",LOOKUP(1,0/((G4073&gt;=提成标准!D:D)*(G4073&lt;提成标准!E:E)),提成标准!C:C)))</f>
        <v>快递大货</v>
      </c>
      <c r="D4073" s="9">
        <f t="shared" si="202"/>
        <v>65</v>
      </c>
      <c r="E4073" s="9">
        <f>_xlfn.XLOOKUP(C4073,提成标准!C:C,提成标准!H:H,"")</f>
        <v>0.1</v>
      </c>
      <c r="F4073" s="9">
        <f t="shared" si="203"/>
        <v>6.5</v>
      </c>
      <c r="G4073" s="9">
        <f>_xlfn.XLOOKUP(I4073,过机服务商重量差!A:A,过机服务商重量差!L:L)</f>
        <v>65</v>
      </c>
      <c r="H4073" s="9" t="str">
        <f ca="1">IFERROR(LOOKUP(1,0/((B4073=名单!B:B)*(VALUE(AY4073)&gt;=名单!E:E)*(VALUE(AY4073)&lt;=名单!G:G)*(AA4073="正常走货")),名单!H:H),"否")</f>
        <v>否</v>
      </c>
      <c r="I4073" s="64" t="s">
        <v>12207</v>
      </c>
      <c r="J4073" s="64" t="s">
        <v>12209</v>
      </c>
      <c r="L4073" s="65" t="s">
        <v>432</v>
      </c>
      <c r="N4073" s="65" t="s">
        <v>18</v>
      </c>
      <c r="O4073" s="66"/>
      <c r="P4073" s="66"/>
      <c r="T4073" s="66"/>
      <c r="U4073" s="65" t="s">
        <v>99</v>
      </c>
      <c r="V4073" s="65" t="s">
        <v>14413</v>
      </c>
      <c r="W4073" s="66"/>
      <c r="Y4073" s="66"/>
      <c r="Z4073" s="66"/>
      <c r="AA4073" s="65" t="s">
        <v>14382</v>
      </c>
      <c r="AQ4073" s="64">
        <v>167</v>
      </c>
      <c r="AY4073" s="67" t="s">
        <v>18470</v>
      </c>
    </row>
    <row r="4074" spans="1:51">
      <c r="A4074" s="9" t="str">
        <f t="shared" si="201"/>
        <v>2026-01</v>
      </c>
      <c r="B4074" s="9" t="str">
        <f>_xlfn.XLOOKUP(I4074,过机服务商重量差!A:A,过机服务商重量差!G:G)</f>
        <v>玉麒麟</v>
      </c>
      <c r="C4074" s="9" t="str">
        <f>IF(N4074="FBA","主营产品",IF(N4074="专线","专线",LOOKUP(1,0/((G4074&gt;=提成标准!D:D)*(G4074&lt;提成标准!E:E)),提成标准!C:C)))</f>
        <v>快递大货</v>
      </c>
      <c r="D4074" s="9">
        <f t="shared" si="202"/>
        <v>22</v>
      </c>
      <c r="E4074" s="9">
        <f>_xlfn.XLOOKUP(C4074,提成标准!C:C,提成标准!H:H,"")</f>
        <v>0.1</v>
      </c>
      <c r="F4074" s="9">
        <f t="shared" si="203"/>
        <v>2.2</v>
      </c>
      <c r="G4074" s="9">
        <f>_xlfn.XLOOKUP(I4074,过机服务商重量差!A:A,过机服务商重量差!L:L)</f>
        <v>22</v>
      </c>
      <c r="H4074" s="9" t="str">
        <f ca="1">IFERROR(LOOKUP(1,0/((B4074=名单!B:B)*(VALUE(AY4074)&gt;=名单!E:E)*(VALUE(AY4074)&lt;=名单!G:G)*(AA4074="正常走货")),名单!H:H),"否")</f>
        <v>否</v>
      </c>
      <c r="I4074" s="64" t="s">
        <v>12210</v>
      </c>
      <c r="J4074" s="64" t="s">
        <v>12212</v>
      </c>
      <c r="L4074" s="65" t="s">
        <v>1080</v>
      </c>
      <c r="N4074" s="64" t="s">
        <v>18</v>
      </c>
      <c r="O4074" s="66"/>
      <c r="P4074" s="66"/>
      <c r="T4074" s="66"/>
      <c r="U4074" s="65" t="s">
        <v>10131</v>
      </c>
      <c r="V4074" s="65" t="s">
        <v>14581</v>
      </c>
      <c r="W4074" s="66"/>
      <c r="Y4074" s="66"/>
      <c r="Z4074" s="66"/>
      <c r="AA4074" s="65" t="s">
        <v>14382</v>
      </c>
      <c r="AQ4074" s="64">
        <v>91.5999999999999</v>
      </c>
      <c r="AY4074" s="67" t="s">
        <v>18471</v>
      </c>
    </row>
    <row r="4075" spans="1:51">
      <c r="A4075" s="9" t="str">
        <f t="shared" si="201"/>
        <v>2026-01</v>
      </c>
      <c r="B4075" s="9" t="str">
        <f>_xlfn.XLOOKUP(I4075,过机服务商重量差!A:A,过机服务商重量差!G:G)</f>
        <v>玉麒麟</v>
      </c>
      <c r="C4075" s="9" t="str">
        <f>IF(N4075="FBA","主营产品",IF(N4075="专线","专线",LOOKUP(1,0/((G4075&gt;=提成标准!D:D)*(G4075&lt;提成标准!E:E)),提成标准!C:C)))</f>
        <v>快递大货</v>
      </c>
      <c r="D4075" s="9">
        <f t="shared" si="202"/>
        <v>22</v>
      </c>
      <c r="E4075" s="9">
        <f>_xlfn.XLOOKUP(C4075,提成标准!C:C,提成标准!H:H,"")</f>
        <v>0.1</v>
      </c>
      <c r="F4075" s="9">
        <f t="shared" si="203"/>
        <v>2.2</v>
      </c>
      <c r="G4075" s="9">
        <f>_xlfn.XLOOKUP(I4075,过机服务商重量差!A:A,过机服务商重量差!L:L)</f>
        <v>22</v>
      </c>
      <c r="H4075" s="9" t="str">
        <f ca="1">IFERROR(LOOKUP(1,0/((B4075=名单!B:B)*(VALUE(AY4075)&gt;=名单!E:E)*(VALUE(AY4075)&lt;=名单!G:G)*(AA4075="正常走货")),名单!H:H),"否")</f>
        <v>否</v>
      </c>
      <c r="I4075" s="64" t="s">
        <v>12213</v>
      </c>
      <c r="J4075" s="64" t="s">
        <v>12215</v>
      </c>
      <c r="L4075" s="65" t="s">
        <v>1080</v>
      </c>
      <c r="N4075" s="64" t="s">
        <v>18</v>
      </c>
      <c r="O4075" s="66"/>
      <c r="P4075" s="66"/>
      <c r="T4075" s="66"/>
      <c r="U4075" s="65" t="s">
        <v>10131</v>
      </c>
      <c r="V4075" s="65" t="s">
        <v>14581</v>
      </c>
      <c r="W4075" s="66"/>
      <c r="Y4075" s="66"/>
      <c r="Z4075" s="66"/>
      <c r="AA4075" s="65" t="s">
        <v>14382</v>
      </c>
      <c r="AQ4075" s="64">
        <v>91.5999999999999</v>
      </c>
      <c r="AY4075" s="67" t="s">
        <v>18472</v>
      </c>
    </row>
    <row r="4076" spans="1:51">
      <c r="A4076" s="9" t="str">
        <f t="shared" si="201"/>
        <v>2026-01</v>
      </c>
      <c r="B4076" s="9" t="str">
        <f>_xlfn.XLOOKUP(I4076,过机服务商重量差!A:A,过机服务商重量差!G:G)</f>
        <v>玉麒麟</v>
      </c>
      <c r="C4076" s="9" t="str">
        <f>IF(N4076="FBA","主营产品",IF(N4076="专线","专线",LOOKUP(1,0/((G4076&gt;=提成标准!D:D)*(G4076&lt;提成标准!E:E)),提成标准!C:C)))</f>
        <v>快递大货</v>
      </c>
      <c r="D4076" s="9">
        <f t="shared" si="202"/>
        <v>22</v>
      </c>
      <c r="E4076" s="9">
        <f>_xlfn.XLOOKUP(C4076,提成标准!C:C,提成标准!H:H,"")</f>
        <v>0.1</v>
      </c>
      <c r="F4076" s="9">
        <f t="shared" si="203"/>
        <v>2.2</v>
      </c>
      <c r="G4076" s="9">
        <f>_xlfn.XLOOKUP(I4076,过机服务商重量差!A:A,过机服务商重量差!L:L)</f>
        <v>22</v>
      </c>
      <c r="H4076" s="9" t="str">
        <f ca="1">IFERROR(LOOKUP(1,0/((B4076=名单!B:B)*(VALUE(AY4076)&gt;=名单!E:E)*(VALUE(AY4076)&lt;=名单!G:G)*(AA4076="正常走货")),名单!H:H),"否")</f>
        <v>否</v>
      </c>
      <c r="I4076" s="64" t="s">
        <v>12216</v>
      </c>
      <c r="J4076" s="64" t="s">
        <v>12218</v>
      </c>
      <c r="L4076" s="65" t="s">
        <v>1080</v>
      </c>
      <c r="N4076" s="64" t="s">
        <v>18</v>
      </c>
      <c r="O4076" s="66"/>
      <c r="P4076" s="66"/>
      <c r="T4076" s="66"/>
      <c r="U4076" s="65" t="s">
        <v>10131</v>
      </c>
      <c r="V4076" s="65" t="s">
        <v>14581</v>
      </c>
      <c r="W4076" s="66"/>
      <c r="Y4076" s="66"/>
      <c r="Z4076" s="66"/>
      <c r="AA4076" s="65" t="s">
        <v>14382</v>
      </c>
      <c r="AQ4076" s="64">
        <v>91.5999999999999</v>
      </c>
      <c r="AY4076" s="67" t="s">
        <v>18473</v>
      </c>
    </row>
    <row r="4077" spans="1:51">
      <c r="A4077" s="9" t="str">
        <f t="shared" si="201"/>
        <v>2026-01</v>
      </c>
      <c r="B4077" s="9" t="str">
        <f>_xlfn.XLOOKUP(I4077,过机服务商重量差!A:A,过机服务商重量差!G:G)</f>
        <v>玉麒麟</v>
      </c>
      <c r="C4077" s="9" t="str">
        <f>IF(N4077="FBA","主营产品",IF(N4077="专线","专线",LOOKUP(1,0/((G4077&gt;=提成标准!D:D)*(G4077&lt;提成标准!E:E)),提成标准!C:C)))</f>
        <v>快递小货</v>
      </c>
      <c r="D4077" s="9">
        <f t="shared" si="202"/>
        <v>1</v>
      </c>
      <c r="E4077" s="9">
        <f>_xlfn.XLOOKUP(C4077,提成标准!C:C,提成标准!H:H,"")</f>
        <v>2</v>
      </c>
      <c r="F4077" s="9">
        <f t="shared" si="203"/>
        <v>2</v>
      </c>
      <c r="G4077" s="9">
        <f>_xlfn.XLOOKUP(I4077,过机服务商重量差!A:A,过机服务商重量差!L:L)</f>
        <v>14</v>
      </c>
      <c r="H4077" s="9" t="str">
        <f ca="1">IFERROR(LOOKUP(1,0/((B4077=名单!B:B)*(VALUE(AY4077)&gt;=名单!E:E)*(VALUE(AY4077)&lt;=名单!G:G)*(AA4077="正常走货")),名单!H:H),"否")</f>
        <v>否</v>
      </c>
      <c r="I4077" s="64" t="s">
        <v>12219</v>
      </c>
      <c r="J4077" s="64" t="s">
        <v>12221</v>
      </c>
      <c r="L4077" s="65" t="s">
        <v>24</v>
      </c>
      <c r="N4077" s="64" t="s">
        <v>18</v>
      </c>
      <c r="O4077" s="66"/>
      <c r="P4077" s="66"/>
      <c r="T4077" s="66"/>
      <c r="U4077" s="65" t="s">
        <v>540</v>
      </c>
      <c r="V4077" s="65" t="s">
        <v>14413</v>
      </c>
      <c r="W4077" s="66"/>
      <c r="Y4077" s="66"/>
      <c r="Z4077" s="66"/>
      <c r="AA4077" s="65" t="s">
        <v>14382</v>
      </c>
      <c r="AQ4077" s="64">
        <v>47.17</v>
      </c>
      <c r="AY4077" s="67" t="s">
        <v>18474</v>
      </c>
    </row>
    <row r="4078" spans="1:51">
      <c r="A4078" s="9" t="str">
        <f t="shared" si="201"/>
        <v>2026-01</v>
      </c>
      <c r="B4078" s="9" t="str">
        <f>_xlfn.XLOOKUP(I4078,过机服务商重量差!A:A,过机服务商重量差!G:G)</f>
        <v>无崖子</v>
      </c>
      <c r="C4078" s="9" t="str">
        <f>IF(N4078="FBA","主营产品",IF(N4078="专线","专线",LOOKUP(1,0/((G4078&gt;=提成标准!D:D)*(G4078&lt;提成标准!E:E)),提成标准!C:C)))</f>
        <v>快递小货</v>
      </c>
      <c r="D4078" s="9">
        <f t="shared" si="202"/>
        <v>1</v>
      </c>
      <c r="E4078" s="9">
        <f>_xlfn.XLOOKUP(C4078,提成标准!C:C,提成标准!H:H,"")</f>
        <v>2</v>
      </c>
      <c r="F4078" s="9">
        <f t="shared" si="203"/>
        <v>2</v>
      </c>
      <c r="G4078" s="9">
        <f>_xlfn.XLOOKUP(I4078,过机服务商重量差!A:A,过机服务商重量差!L:L)</f>
        <v>11</v>
      </c>
      <c r="H4078" s="9" t="str">
        <f ca="1">IFERROR(LOOKUP(1,0/((B4078=名单!B:B)*(VALUE(AY4078)&gt;=名单!E:E)*(VALUE(AY4078)&lt;=名单!G:G)*(AA4078="正常走货")),名单!H:H),"否")</f>
        <v>是</v>
      </c>
      <c r="I4078" s="64" t="s">
        <v>12222</v>
      </c>
      <c r="J4078" s="64" t="s">
        <v>12224</v>
      </c>
      <c r="L4078" s="65" t="s">
        <v>3253</v>
      </c>
      <c r="N4078" s="64" t="s">
        <v>18</v>
      </c>
      <c r="O4078" s="66"/>
      <c r="P4078" s="66"/>
      <c r="T4078" s="66"/>
      <c r="U4078" s="65" t="s">
        <v>86</v>
      </c>
      <c r="V4078" s="65" t="s">
        <v>14381</v>
      </c>
      <c r="W4078" s="66"/>
      <c r="Y4078" s="66"/>
      <c r="Z4078" s="66"/>
      <c r="AA4078" s="65" t="s">
        <v>14382</v>
      </c>
      <c r="AQ4078" s="64">
        <v>0</v>
      </c>
      <c r="AY4078" s="67" t="s">
        <v>18475</v>
      </c>
    </row>
    <row r="4079" spans="1:51">
      <c r="A4079" s="9" t="str">
        <f t="shared" si="201"/>
        <v>2026-01</v>
      </c>
      <c r="B4079" s="9" t="str">
        <f>_xlfn.XLOOKUP(I4079,过机服务商重量差!A:A,过机服务商重量差!G:G)</f>
        <v>玉麒麟</v>
      </c>
      <c r="C4079" s="9" t="str">
        <f>IF(N4079="FBA","主营产品",IF(N4079="专线","专线",LOOKUP(1,0/((G4079&gt;=提成标准!D:D)*(G4079&lt;提成标准!E:E)),提成标准!C:C)))</f>
        <v>快递大货</v>
      </c>
      <c r="D4079" s="9">
        <f t="shared" si="202"/>
        <v>30</v>
      </c>
      <c r="E4079" s="9">
        <f>_xlfn.XLOOKUP(C4079,提成标准!C:C,提成标准!H:H,"")</f>
        <v>0.1</v>
      </c>
      <c r="F4079" s="9">
        <f t="shared" si="203"/>
        <v>3</v>
      </c>
      <c r="G4079" s="9">
        <f>_xlfn.XLOOKUP(I4079,过机服务商重量差!A:A,过机服务商重量差!L:L)</f>
        <v>30</v>
      </c>
      <c r="H4079" s="9" t="str">
        <f ca="1">IFERROR(LOOKUP(1,0/((B4079=名单!B:B)*(VALUE(AY4079)&gt;=名单!E:E)*(VALUE(AY4079)&lt;=名单!G:G)*(AA4079="正常走货")),名单!H:H),"否")</f>
        <v>否</v>
      </c>
      <c r="I4079" s="64" t="s">
        <v>12225</v>
      </c>
      <c r="J4079" s="64" t="s">
        <v>12227</v>
      </c>
      <c r="L4079" s="65" t="s">
        <v>17</v>
      </c>
      <c r="N4079" s="64" t="s">
        <v>18</v>
      </c>
      <c r="O4079" s="66"/>
      <c r="P4079" s="66"/>
      <c r="T4079" s="66"/>
      <c r="U4079" s="65" t="s">
        <v>191</v>
      </c>
      <c r="V4079" s="65" t="s">
        <v>14413</v>
      </c>
      <c r="W4079" s="66"/>
      <c r="Y4079" s="66"/>
      <c r="Z4079" s="66"/>
      <c r="AA4079" s="65" t="s">
        <v>14382</v>
      </c>
      <c r="AQ4079" s="64">
        <v>342.44</v>
      </c>
      <c r="AY4079" s="67" t="s">
        <v>18476</v>
      </c>
    </row>
    <row r="4080" spans="1:51">
      <c r="A4080" s="9" t="str">
        <f t="shared" si="201"/>
        <v>2026-01</v>
      </c>
      <c r="B4080" s="9" t="str">
        <f>_xlfn.XLOOKUP(I4080,过机服务商重量差!A:A,过机服务商重量差!G:G)</f>
        <v>小旋风</v>
      </c>
      <c r="C4080" s="9" t="str">
        <f>IF(N4080="FBA","主营产品",IF(N4080="专线","专线",LOOKUP(1,0/((G4080&gt;=提成标准!D:D)*(G4080&lt;提成标准!E:E)),提成标准!C:C)))</f>
        <v>快递小货</v>
      </c>
      <c r="D4080" s="9">
        <f t="shared" si="202"/>
        <v>1</v>
      </c>
      <c r="E4080" s="9">
        <f>_xlfn.XLOOKUP(C4080,提成标准!C:C,提成标准!H:H,"")</f>
        <v>2</v>
      </c>
      <c r="F4080" s="9">
        <f t="shared" si="203"/>
        <v>2</v>
      </c>
      <c r="G4080" s="9">
        <f>_xlfn.XLOOKUP(I4080,过机服务商重量差!A:A,过机服务商重量差!L:L)</f>
        <v>2.4</v>
      </c>
      <c r="H4080" s="9" t="str">
        <f ca="1">IFERROR(LOOKUP(1,0/((B4080=名单!B:B)*(VALUE(AY4080)&gt;=名单!E:E)*(VALUE(AY4080)&lt;=名单!G:G)*(AA4080="正常走货")),名单!H:H),"否")</f>
        <v>否</v>
      </c>
      <c r="I4080" s="64" t="s">
        <v>12228</v>
      </c>
      <c r="J4080" s="64" t="s">
        <v>12230</v>
      </c>
      <c r="L4080" s="65" t="s">
        <v>28</v>
      </c>
      <c r="N4080" s="64" t="s">
        <v>18</v>
      </c>
      <c r="O4080" s="66"/>
      <c r="P4080" s="66"/>
      <c r="T4080" s="66"/>
      <c r="U4080" s="65" t="s">
        <v>79</v>
      </c>
      <c r="V4080" s="64" t="s">
        <v>14381</v>
      </c>
      <c r="W4080" s="66"/>
      <c r="Y4080" s="66"/>
      <c r="Z4080" s="66"/>
      <c r="AA4080" s="65" t="s">
        <v>14382</v>
      </c>
      <c r="AQ4080" s="64">
        <v>288</v>
      </c>
      <c r="AY4080" s="67" t="s">
        <v>18477</v>
      </c>
    </row>
    <row r="4081" spans="1:51">
      <c r="A4081" s="9" t="str">
        <f t="shared" si="201"/>
        <v>2026-01</v>
      </c>
      <c r="B4081" s="9" t="str">
        <f>_xlfn.XLOOKUP(I4081,过机服务商重量差!A:A,过机服务商重量差!G:G)</f>
        <v>玉麒麟</v>
      </c>
      <c r="C4081" s="9" t="str">
        <f>IF(N4081="FBA","主营产品",IF(N4081="专线","专线",LOOKUP(1,0/((G4081&gt;=提成标准!D:D)*(G4081&lt;提成标准!E:E)),提成标准!C:C)))</f>
        <v>快递大货</v>
      </c>
      <c r="D4081" s="9">
        <f t="shared" si="202"/>
        <v>27</v>
      </c>
      <c r="E4081" s="9">
        <f>_xlfn.XLOOKUP(C4081,提成标准!C:C,提成标准!H:H,"")</f>
        <v>0.1</v>
      </c>
      <c r="F4081" s="9">
        <f t="shared" si="203"/>
        <v>2.7</v>
      </c>
      <c r="G4081" s="9">
        <f>_xlfn.XLOOKUP(I4081,过机服务商重量差!A:A,过机服务商重量差!L:L)</f>
        <v>27</v>
      </c>
      <c r="H4081" s="9" t="str">
        <f ca="1">IFERROR(LOOKUP(1,0/((B4081=名单!B:B)*(VALUE(AY4081)&gt;=名单!E:E)*(VALUE(AY4081)&lt;=名单!G:G)*(AA4081="正常走货")),名单!H:H),"否")</f>
        <v>否</v>
      </c>
      <c r="I4081" s="64" t="s">
        <v>12231</v>
      </c>
      <c r="J4081" s="64" t="s">
        <v>12233</v>
      </c>
      <c r="L4081" s="65" t="s">
        <v>17</v>
      </c>
      <c r="N4081" s="64" t="s">
        <v>18</v>
      </c>
      <c r="O4081" s="66"/>
      <c r="P4081" s="66"/>
      <c r="T4081" s="66"/>
      <c r="U4081" s="65" t="s">
        <v>86</v>
      </c>
      <c r="V4081" s="65" t="s">
        <v>14381</v>
      </c>
      <c r="W4081" s="66"/>
      <c r="Y4081" s="66"/>
      <c r="Z4081" s="66"/>
      <c r="AA4081" s="65" t="s">
        <v>14382</v>
      </c>
      <c r="AQ4081" s="64">
        <v>306.46</v>
      </c>
      <c r="AY4081" s="67" t="s">
        <v>18478</v>
      </c>
    </row>
    <row r="4082" spans="1:51">
      <c r="A4082" s="9" t="str">
        <f t="shared" si="201"/>
        <v>2026-01</v>
      </c>
      <c r="B4082" s="9" t="str">
        <f>_xlfn.XLOOKUP(I4082,过机服务商重量差!A:A,过机服务商重量差!G:G)</f>
        <v>帅时莹</v>
      </c>
      <c r="C4082" s="9" t="str">
        <f>IF(N4082="FBA","主营产品",IF(N4082="专线","专线",LOOKUP(1,0/((G4082&gt;=提成标准!D:D)*(G4082&lt;提成标准!E:E)),提成标准!C:C)))</f>
        <v>快递大货</v>
      </c>
      <c r="D4082" s="9">
        <f t="shared" si="202"/>
        <v>25</v>
      </c>
      <c r="E4082" s="9">
        <f>_xlfn.XLOOKUP(C4082,提成标准!C:C,提成标准!H:H,"")</f>
        <v>0.1</v>
      </c>
      <c r="F4082" s="9">
        <f t="shared" si="203"/>
        <v>2.5</v>
      </c>
      <c r="G4082" s="9">
        <f>_xlfn.XLOOKUP(I4082,过机服务商重量差!A:A,过机服务商重量差!L:L)</f>
        <v>25</v>
      </c>
      <c r="H4082" s="9" t="str">
        <f ca="1">IFERROR(LOOKUP(1,0/((B4082=名单!B:B)*(VALUE(AY4082)&gt;=名单!E:E)*(VALUE(AY4082)&lt;=名单!G:G)*(AA4082="正常走货")),名单!H:H),"否")</f>
        <v>否</v>
      </c>
      <c r="I4082" s="64" t="s">
        <v>12234</v>
      </c>
      <c r="J4082" s="64" t="s">
        <v>12236</v>
      </c>
      <c r="L4082" s="65" t="s">
        <v>140</v>
      </c>
      <c r="N4082" s="64" t="s">
        <v>18</v>
      </c>
      <c r="O4082" s="66"/>
      <c r="P4082" s="66"/>
      <c r="T4082" s="66"/>
      <c r="U4082" s="65" t="s">
        <v>199</v>
      </c>
      <c r="V4082" s="65" t="s">
        <v>14442</v>
      </c>
      <c r="W4082" s="66"/>
      <c r="Y4082" s="66"/>
      <c r="Z4082" s="66"/>
      <c r="AA4082" s="65" t="s">
        <v>14382</v>
      </c>
      <c r="AQ4082" s="64">
        <v>244.1</v>
      </c>
      <c r="AY4082" s="67" t="s">
        <v>18479</v>
      </c>
    </row>
    <row r="4083" spans="1:51">
      <c r="A4083" s="9" t="str">
        <f t="shared" si="201"/>
        <v>2026-01</v>
      </c>
      <c r="B4083" s="9" t="str">
        <f>_xlfn.XLOOKUP(I4083,过机服务商重量差!A:A,过机服务商重量差!G:G)</f>
        <v>玉麒麟</v>
      </c>
      <c r="C4083" s="9" t="str">
        <f>IF(N4083="FBA","主营产品",IF(N4083="专线","专线",LOOKUP(1,0/((G4083&gt;=提成标准!D:D)*(G4083&lt;提成标准!E:E)),提成标准!C:C)))</f>
        <v>快递小货</v>
      </c>
      <c r="D4083" s="9">
        <f t="shared" si="202"/>
        <v>1</v>
      </c>
      <c r="E4083" s="9">
        <f>_xlfn.XLOOKUP(C4083,提成标准!C:C,提成标准!H:H,"")</f>
        <v>2</v>
      </c>
      <c r="F4083" s="9">
        <f t="shared" si="203"/>
        <v>2</v>
      </c>
      <c r="G4083" s="9">
        <f>_xlfn.XLOOKUP(I4083,过机服务商重量差!A:A,过机服务商重量差!L:L)</f>
        <v>7</v>
      </c>
      <c r="H4083" s="9" t="str">
        <f ca="1">IFERROR(LOOKUP(1,0/((B4083=名单!B:B)*(VALUE(AY4083)&gt;=名单!E:E)*(VALUE(AY4083)&lt;=名单!G:G)*(AA4083="正常走货")),名单!H:H),"否")</f>
        <v>否</v>
      </c>
      <c r="I4083" s="64" t="s">
        <v>12237</v>
      </c>
      <c r="J4083" s="64" t="s">
        <v>12239</v>
      </c>
      <c r="L4083" s="65" t="s">
        <v>17</v>
      </c>
      <c r="N4083" s="64" t="s">
        <v>18</v>
      </c>
      <c r="O4083" s="66"/>
      <c r="P4083" s="66"/>
      <c r="T4083" s="66"/>
      <c r="U4083" s="65" t="s">
        <v>191</v>
      </c>
      <c r="V4083" s="65" t="s">
        <v>14413</v>
      </c>
      <c r="W4083" s="66"/>
      <c r="Y4083" s="66"/>
      <c r="Z4083" s="66"/>
      <c r="AA4083" s="65" t="s">
        <v>14382</v>
      </c>
      <c r="AQ4083" s="64">
        <v>192.5</v>
      </c>
      <c r="AY4083" s="67" t="s">
        <v>18480</v>
      </c>
    </row>
    <row r="4084" spans="1:51">
      <c r="A4084" s="9" t="str">
        <f t="shared" si="201"/>
        <v>2026-01</v>
      </c>
      <c r="B4084" s="9" t="str">
        <f>_xlfn.XLOOKUP(I4084,过机服务商重量差!A:A,过机服务商重量差!G:G)</f>
        <v>玉麒麟</v>
      </c>
      <c r="C4084" s="9" t="str">
        <f>IF(N4084="FBA","主营产品",IF(N4084="专线","专线",LOOKUP(1,0/((G4084&gt;=提成标准!D:D)*(G4084&lt;提成标准!E:E)),提成标准!C:C)))</f>
        <v>快递大货</v>
      </c>
      <c r="D4084" s="9">
        <f t="shared" si="202"/>
        <v>44</v>
      </c>
      <c r="E4084" s="9">
        <f>_xlfn.XLOOKUP(C4084,提成标准!C:C,提成标准!H:H,"")</f>
        <v>0.1</v>
      </c>
      <c r="F4084" s="9">
        <f t="shared" si="203"/>
        <v>4.4</v>
      </c>
      <c r="G4084" s="9">
        <f>_xlfn.XLOOKUP(I4084,过机服务商重量差!A:A,过机服务商重量差!L:L)</f>
        <v>44</v>
      </c>
      <c r="H4084" s="9" t="str">
        <f ca="1">IFERROR(LOOKUP(1,0/((B4084=名单!B:B)*(VALUE(AY4084)&gt;=名单!E:E)*(VALUE(AY4084)&lt;=名单!G:G)*(AA4084="正常走货")),名单!H:H),"否")</f>
        <v>否</v>
      </c>
      <c r="I4084" s="64" t="s">
        <v>12240</v>
      </c>
      <c r="J4084" s="64" t="s">
        <v>12242</v>
      </c>
      <c r="L4084" s="65" t="s">
        <v>17</v>
      </c>
      <c r="N4084" s="64" t="s">
        <v>18</v>
      </c>
      <c r="O4084" s="66"/>
      <c r="P4084" s="66"/>
      <c r="T4084" s="66"/>
      <c r="U4084" s="65" t="s">
        <v>199</v>
      </c>
      <c r="V4084" s="65" t="s">
        <v>14442</v>
      </c>
      <c r="W4084" s="66"/>
      <c r="Y4084" s="66"/>
      <c r="Z4084" s="66"/>
      <c r="AA4084" s="65" t="s">
        <v>14382</v>
      </c>
      <c r="AQ4084" s="64">
        <v>223.6</v>
      </c>
      <c r="AY4084" s="67" t="s">
        <v>18481</v>
      </c>
    </row>
    <row r="4085" spans="1:51">
      <c r="A4085" s="9" t="str">
        <f t="shared" si="201"/>
        <v>2026-01</v>
      </c>
      <c r="B4085" s="9" t="str">
        <f>_xlfn.XLOOKUP(I4085,过机服务商重量差!A:A,过机服务商重量差!G:G)</f>
        <v>玉麒麟</v>
      </c>
      <c r="C4085" s="9" t="str">
        <f>IF(N4085="FBA","主营产品",IF(N4085="专线","专线",LOOKUP(1,0/((G4085&gt;=提成标准!D:D)*(G4085&lt;提成标准!E:E)),提成标准!C:C)))</f>
        <v>快递大货</v>
      </c>
      <c r="D4085" s="9">
        <f t="shared" si="202"/>
        <v>36</v>
      </c>
      <c r="E4085" s="9">
        <f>_xlfn.XLOOKUP(C4085,提成标准!C:C,提成标准!H:H,"")</f>
        <v>0.1</v>
      </c>
      <c r="F4085" s="9">
        <f t="shared" si="203"/>
        <v>3.6</v>
      </c>
      <c r="G4085" s="9">
        <f>_xlfn.XLOOKUP(I4085,过机服务商重量差!A:A,过机服务商重量差!L:L)</f>
        <v>36</v>
      </c>
      <c r="H4085" s="9" t="str">
        <f ca="1">IFERROR(LOOKUP(1,0/((B4085=名单!B:B)*(VALUE(AY4085)&gt;=名单!E:E)*(VALUE(AY4085)&lt;=名单!G:G)*(AA4085="正常走货")),名单!H:H),"否")</f>
        <v>否</v>
      </c>
      <c r="I4085" s="64" t="s">
        <v>12243</v>
      </c>
      <c r="J4085" s="64" t="s">
        <v>12245</v>
      </c>
      <c r="L4085" s="65" t="s">
        <v>17</v>
      </c>
      <c r="N4085" s="64" t="s">
        <v>18</v>
      </c>
      <c r="O4085" s="66"/>
      <c r="P4085" s="66"/>
      <c r="T4085" s="66"/>
      <c r="U4085" s="65" t="s">
        <v>199</v>
      </c>
      <c r="V4085" s="64" t="s">
        <v>14442</v>
      </c>
      <c r="W4085" s="66"/>
      <c r="Y4085" s="66"/>
      <c r="Z4085" s="66"/>
      <c r="AA4085" s="65" t="s">
        <v>14382</v>
      </c>
      <c r="AQ4085" s="64">
        <v>289.6</v>
      </c>
      <c r="AY4085" s="67" t="s">
        <v>18482</v>
      </c>
    </row>
    <row r="4086" spans="1:51">
      <c r="A4086" s="9" t="str">
        <f t="shared" si="201"/>
        <v>2026-01</v>
      </c>
      <c r="B4086" s="9" t="str">
        <f>_xlfn.XLOOKUP(I4086,过机服务商重量差!A:A,过机服务商重量差!G:G)</f>
        <v>玉麒麟</v>
      </c>
      <c r="C4086" s="9" t="str">
        <f>IF(N4086="FBA","主营产品",IF(N4086="专线","专线",LOOKUP(1,0/((G4086&gt;=提成标准!D:D)*(G4086&lt;提成标准!E:E)),提成标准!C:C)))</f>
        <v>快递大货</v>
      </c>
      <c r="D4086" s="9">
        <f t="shared" si="202"/>
        <v>44</v>
      </c>
      <c r="E4086" s="9">
        <f>_xlfn.XLOOKUP(C4086,提成标准!C:C,提成标准!H:H,"")</f>
        <v>0.1</v>
      </c>
      <c r="F4086" s="9">
        <f t="shared" si="203"/>
        <v>4.4</v>
      </c>
      <c r="G4086" s="9">
        <f>_xlfn.XLOOKUP(I4086,过机服务商重量差!A:A,过机服务商重量差!L:L)</f>
        <v>44</v>
      </c>
      <c r="H4086" s="9" t="str">
        <f ca="1">IFERROR(LOOKUP(1,0/((B4086=名单!B:B)*(VALUE(AY4086)&gt;=名单!E:E)*(VALUE(AY4086)&lt;=名单!G:G)*(AA4086="正常走货")),名单!H:H),"否")</f>
        <v>否</v>
      </c>
      <c r="I4086" s="64" t="s">
        <v>12246</v>
      </c>
      <c r="J4086" s="64" t="s">
        <v>12248</v>
      </c>
      <c r="L4086" s="65" t="s">
        <v>17</v>
      </c>
      <c r="N4086" s="64" t="s">
        <v>18</v>
      </c>
      <c r="O4086" s="66"/>
      <c r="P4086" s="66"/>
      <c r="T4086" s="66"/>
      <c r="U4086" s="65" t="s">
        <v>199</v>
      </c>
      <c r="V4086" s="65" t="s">
        <v>14442</v>
      </c>
      <c r="W4086" s="66"/>
      <c r="Y4086" s="66"/>
      <c r="Z4086" s="66"/>
      <c r="AA4086" s="65" t="s">
        <v>14382</v>
      </c>
      <c r="AQ4086" s="64">
        <v>223.6</v>
      </c>
      <c r="AY4086" s="67" t="s">
        <v>18483</v>
      </c>
    </row>
    <row r="4087" spans="1:51">
      <c r="A4087" s="9" t="str">
        <f t="shared" si="201"/>
        <v>2026-01</v>
      </c>
      <c r="B4087" s="9" t="str">
        <f>_xlfn.XLOOKUP(I4087,过机服务商重量差!A:A,过机服务商重量差!G:G)</f>
        <v>玉麒麟</v>
      </c>
      <c r="C4087" s="9" t="str">
        <f>IF(N4087="FBA","主营产品",IF(N4087="专线","专线",LOOKUP(1,0/((G4087&gt;=提成标准!D:D)*(G4087&lt;提成标准!E:E)),提成标准!C:C)))</f>
        <v>快递大货</v>
      </c>
      <c r="D4087" s="9">
        <f t="shared" si="202"/>
        <v>44</v>
      </c>
      <c r="E4087" s="9">
        <f>_xlfn.XLOOKUP(C4087,提成标准!C:C,提成标准!H:H,"")</f>
        <v>0.1</v>
      </c>
      <c r="F4087" s="9">
        <f t="shared" si="203"/>
        <v>4.4</v>
      </c>
      <c r="G4087" s="9">
        <f>_xlfn.XLOOKUP(I4087,过机服务商重量差!A:A,过机服务商重量差!L:L)</f>
        <v>44</v>
      </c>
      <c r="H4087" s="9" t="str">
        <f ca="1">IFERROR(LOOKUP(1,0/((B4087=名单!B:B)*(VALUE(AY4087)&gt;=名单!E:E)*(VALUE(AY4087)&lt;=名单!G:G)*(AA4087="正常走货")),名单!H:H),"否")</f>
        <v>否</v>
      </c>
      <c r="I4087" s="64" t="s">
        <v>12249</v>
      </c>
      <c r="J4087" s="64" t="s">
        <v>12251</v>
      </c>
      <c r="L4087" s="65" t="s">
        <v>17</v>
      </c>
      <c r="N4087" s="64" t="s">
        <v>18</v>
      </c>
      <c r="O4087" s="66"/>
      <c r="P4087" s="66"/>
      <c r="T4087" s="66"/>
      <c r="U4087" s="65" t="s">
        <v>199</v>
      </c>
      <c r="V4087" s="64" t="s">
        <v>14442</v>
      </c>
      <c r="W4087" s="66"/>
      <c r="Y4087" s="66"/>
      <c r="Z4087" s="66"/>
      <c r="AA4087" s="65" t="s">
        <v>14382</v>
      </c>
      <c r="AQ4087" s="64">
        <v>-51.4000000000001</v>
      </c>
      <c r="AY4087" s="67" t="s">
        <v>18484</v>
      </c>
    </row>
    <row r="4088" spans="1:51">
      <c r="A4088" s="9" t="str">
        <f t="shared" si="201"/>
        <v>2026-01</v>
      </c>
      <c r="B4088" s="9" t="str">
        <f>_xlfn.XLOOKUP(I4088,过机服务商重量差!A:A,过机服务商重量差!G:G)</f>
        <v>玉麒麟</v>
      </c>
      <c r="C4088" s="9" t="str">
        <f>IF(N4088="FBA","主营产品",IF(N4088="专线","专线",LOOKUP(1,0/((G4088&gt;=提成标准!D:D)*(G4088&lt;提成标准!E:E)),提成标准!C:C)))</f>
        <v>快递大货</v>
      </c>
      <c r="D4088" s="9">
        <f t="shared" si="202"/>
        <v>44</v>
      </c>
      <c r="E4088" s="9">
        <f>_xlfn.XLOOKUP(C4088,提成标准!C:C,提成标准!H:H,"")</f>
        <v>0.1</v>
      </c>
      <c r="F4088" s="9">
        <f t="shared" si="203"/>
        <v>4.4</v>
      </c>
      <c r="G4088" s="9">
        <f>_xlfn.XLOOKUP(I4088,过机服务商重量差!A:A,过机服务商重量差!L:L)</f>
        <v>44</v>
      </c>
      <c r="H4088" s="9" t="str">
        <f ca="1">IFERROR(LOOKUP(1,0/((B4088=名单!B:B)*(VALUE(AY4088)&gt;=名单!E:E)*(VALUE(AY4088)&lt;=名单!G:G)*(AA4088="正常走货")),名单!H:H),"否")</f>
        <v>否</v>
      </c>
      <c r="I4088" s="64" t="s">
        <v>12252</v>
      </c>
      <c r="J4088" s="64" t="s">
        <v>12254</v>
      </c>
      <c r="L4088" s="65" t="s">
        <v>17</v>
      </c>
      <c r="N4088" s="64" t="s">
        <v>18</v>
      </c>
      <c r="O4088" s="66"/>
      <c r="P4088" s="66"/>
      <c r="T4088" s="66"/>
      <c r="U4088" s="65" t="s">
        <v>199</v>
      </c>
      <c r="V4088" s="65" t="s">
        <v>14442</v>
      </c>
      <c r="W4088" s="66"/>
      <c r="Y4088" s="66"/>
      <c r="Z4088" s="66"/>
      <c r="AA4088" s="65" t="s">
        <v>14382</v>
      </c>
      <c r="AQ4088" s="64">
        <v>3.59999999999991</v>
      </c>
      <c r="AY4088" s="67" t="s">
        <v>18485</v>
      </c>
    </row>
    <row r="4089" spans="1:51">
      <c r="A4089" s="9" t="str">
        <f t="shared" ref="A4089:A4152" si="204">MID(AY4089,1,7)</f>
        <v>2026-01</v>
      </c>
      <c r="B4089" s="9" t="str">
        <f>_xlfn.XLOOKUP(I4089,过机服务商重量差!A:A,过机服务商重量差!G:G)</f>
        <v>玉麒麟</v>
      </c>
      <c r="C4089" s="9" t="str">
        <f>IF(N4089="FBA","主营产品",IF(N4089="专线","专线",LOOKUP(1,0/((G4089&gt;=提成标准!D:D)*(G4089&lt;提成标准!E:E)),提成标准!C:C)))</f>
        <v>快递大货</v>
      </c>
      <c r="D4089" s="9">
        <f t="shared" si="202"/>
        <v>44</v>
      </c>
      <c r="E4089" s="9">
        <f>_xlfn.XLOOKUP(C4089,提成标准!C:C,提成标准!H:H,"")</f>
        <v>0.1</v>
      </c>
      <c r="F4089" s="9">
        <f t="shared" si="203"/>
        <v>4.4</v>
      </c>
      <c r="G4089" s="9">
        <f>_xlfn.XLOOKUP(I4089,过机服务商重量差!A:A,过机服务商重量差!L:L)</f>
        <v>44</v>
      </c>
      <c r="H4089" s="9" t="str">
        <f ca="1">IFERROR(LOOKUP(1,0/((B4089=名单!B:B)*(VALUE(AY4089)&gt;=名单!E:E)*(VALUE(AY4089)&lt;=名单!G:G)*(AA4089="正常走货")),名单!H:H),"否")</f>
        <v>否</v>
      </c>
      <c r="I4089" s="64" t="s">
        <v>12255</v>
      </c>
      <c r="J4089" s="64" t="s">
        <v>12257</v>
      </c>
      <c r="L4089" s="65" t="s">
        <v>17</v>
      </c>
      <c r="N4089" s="64" t="s">
        <v>18</v>
      </c>
      <c r="O4089" s="66"/>
      <c r="P4089" s="66"/>
      <c r="T4089" s="66"/>
      <c r="U4089" s="65" t="s">
        <v>199</v>
      </c>
      <c r="V4089" s="65" t="s">
        <v>14442</v>
      </c>
      <c r="W4089" s="66"/>
      <c r="Y4089" s="66"/>
      <c r="Z4089" s="66"/>
      <c r="AA4089" s="65" t="s">
        <v>14382</v>
      </c>
      <c r="AQ4089" s="64">
        <v>3.59999999999991</v>
      </c>
      <c r="AY4089" s="67" t="s">
        <v>18486</v>
      </c>
    </row>
    <row r="4090" spans="1:51">
      <c r="A4090" s="9" t="str">
        <f t="shared" si="204"/>
        <v>2026-01</v>
      </c>
      <c r="B4090" s="9" t="str">
        <f>_xlfn.XLOOKUP(I4090,过机服务商重量差!A:A,过机服务商重量差!G:G)</f>
        <v>玉麒麟</v>
      </c>
      <c r="C4090" s="9" t="str">
        <f>IF(N4090="FBA","主营产品",IF(N4090="专线","专线",LOOKUP(1,0/((G4090&gt;=提成标准!D:D)*(G4090&lt;提成标准!E:E)),提成标准!C:C)))</f>
        <v>快递大货</v>
      </c>
      <c r="D4090" s="9">
        <f t="shared" si="202"/>
        <v>22</v>
      </c>
      <c r="E4090" s="9">
        <f>_xlfn.XLOOKUP(C4090,提成标准!C:C,提成标准!H:H,"")</f>
        <v>0.1</v>
      </c>
      <c r="F4090" s="9">
        <f t="shared" si="203"/>
        <v>2.2</v>
      </c>
      <c r="G4090" s="9">
        <f>_xlfn.XLOOKUP(I4090,过机服务商重量差!A:A,过机服务商重量差!L:L)</f>
        <v>22</v>
      </c>
      <c r="H4090" s="9" t="str">
        <f ca="1">IFERROR(LOOKUP(1,0/((B4090=名单!B:B)*(VALUE(AY4090)&gt;=名单!E:E)*(VALUE(AY4090)&lt;=名单!G:G)*(AA4090="正常走货")),名单!H:H),"否")</f>
        <v>否</v>
      </c>
      <c r="I4090" s="64" t="s">
        <v>12258</v>
      </c>
      <c r="J4090" s="64" t="s">
        <v>12260</v>
      </c>
      <c r="L4090" s="65" t="s">
        <v>17</v>
      </c>
      <c r="N4090" s="64" t="s">
        <v>18</v>
      </c>
      <c r="O4090" s="66"/>
      <c r="P4090" s="66"/>
      <c r="T4090" s="66"/>
      <c r="U4090" s="65" t="s">
        <v>199</v>
      </c>
      <c r="V4090" s="65" t="s">
        <v>14442</v>
      </c>
      <c r="W4090" s="66"/>
      <c r="Y4090" s="66"/>
      <c r="Z4090" s="66"/>
      <c r="AA4090" s="65" t="s">
        <v>14382</v>
      </c>
      <c r="AQ4090" s="64">
        <v>267.6</v>
      </c>
      <c r="AY4090" s="67" t="s">
        <v>18487</v>
      </c>
    </row>
    <row r="4091" spans="1:51">
      <c r="A4091" s="9" t="str">
        <f t="shared" si="204"/>
        <v>2026-01</v>
      </c>
      <c r="B4091" s="9" t="str">
        <f>_xlfn.XLOOKUP(I4091,过机服务商重量差!A:A,过机服务商重量差!G:G)</f>
        <v>玉麒麟</v>
      </c>
      <c r="C4091" s="9" t="str">
        <f>IF(N4091="FBA","主营产品",IF(N4091="专线","专线",LOOKUP(1,0/((G4091&gt;=提成标准!D:D)*(G4091&lt;提成标准!E:E)),提成标准!C:C)))</f>
        <v>快递大货</v>
      </c>
      <c r="D4091" s="9">
        <f t="shared" ref="D4091:D4154" si="205">IF(C4091="快递小货",1,IF(C4091="主营产品",0,G4091))</f>
        <v>22</v>
      </c>
      <c r="E4091" s="9">
        <f>_xlfn.XLOOKUP(C4091,提成标准!C:C,提成标准!H:H,"")</f>
        <v>0.1</v>
      </c>
      <c r="F4091" s="9">
        <f t="shared" ref="F4091:F4154" si="206">D4091*E4091</f>
        <v>2.2</v>
      </c>
      <c r="G4091" s="9">
        <f>_xlfn.XLOOKUP(I4091,过机服务商重量差!A:A,过机服务商重量差!L:L)</f>
        <v>22</v>
      </c>
      <c r="H4091" s="9" t="str">
        <f ca="1">IFERROR(LOOKUP(1,0/((B4091=名单!B:B)*(VALUE(AY4091)&gt;=名单!E:E)*(VALUE(AY4091)&lt;=名单!G:G)*(AA4091="正常走货")),名单!H:H),"否")</f>
        <v>否</v>
      </c>
      <c r="I4091" s="64" t="s">
        <v>12261</v>
      </c>
      <c r="J4091" s="64" t="s">
        <v>12263</v>
      </c>
      <c r="L4091" s="65" t="s">
        <v>17</v>
      </c>
      <c r="N4091" s="64" t="s">
        <v>18</v>
      </c>
      <c r="O4091" s="66"/>
      <c r="P4091" s="66"/>
      <c r="T4091" s="66"/>
      <c r="U4091" s="65" t="s">
        <v>199</v>
      </c>
      <c r="V4091" s="65" t="s">
        <v>14442</v>
      </c>
      <c r="W4091" s="66"/>
      <c r="Y4091" s="66"/>
      <c r="Z4091" s="66"/>
      <c r="AA4091" s="65" t="s">
        <v>14382</v>
      </c>
      <c r="AQ4091" s="64">
        <v>267.6</v>
      </c>
      <c r="AY4091" s="67" t="s">
        <v>18488</v>
      </c>
    </row>
    <row r="4092" spans="1:51">
      <c r="A4092" s="9" t="str">
        <f t="shared" si="204"/>
        <v>2026-01</v>
      </c>
      <c r="B4092" s="9" t="str">
        <f>_xlfn.XLOOKUP(I4092,过机服务商重量差!A:A,过机服务商重量差!G:G)</f>
        <v>玉麒麟</v>
      </c>
      <c r="C4092" s="9" t="str">
        <f>IF(N4092="FBA","主营产品",IF(N4092="专线","专线",LOOKUP(1,0/((G4092&gt;=提成标准!D:D)*(G4092&lt;提成标准!E:E)),提成标准!C:C)))</f>
        <v>快递大货</v>
      </c>
      <c r="D4092" s="9">
        <f t="shared" si="205"/>
        <v>44</v>
      </c>
      <c r="E4092" s="9">
        <f>_xlfn.XLOOKUP(C4092,提成标准!C:C,提成标准!H:H,"")</f>
        <v>0.1</v>
      </c>
      <c r="F4092" s="9">
        <f t="shared" si="206"/>
        <v>4.4</v>
      </c>
      <c r="G4092" s="9">
        <f>_xlfn.XLOOKUP(I4092,过机服务商重量差!A:A,过机服务商重量差!L:L)</f>
        <v>44</v>
      </c>
      <c r="H4092" s="9" t="str">
        <f ca="1">IFERROR(LOOKUP(1,0/((B4092=名单!B:B)*(VALUE(AY4092)&gt;=名单!E:E)*(VALUE(AY4092)&lt;=名单!G:G)*(AA4092="正常走货")),名单!H:H),"否")</f>
        <v>否</v>
      </c>
      <c r="I4092" s="64" t="s">
        <v>12264</v>
      </c>
      <c r="J4092" s="64" t="s">
        <v>12266</v>
      </c>
      <c r="L4092" s="65" t="s">
        <v>17</v>
      </c>
      <c r="N4092" s="64" t="s">
        <v>18</v>
      </c>
      <c r="O4092" s="66"/>
      <c r="P4092" s="66"/>
      <c r="T4092" s="66"/>
      <c r="U4092" s="65" t="s">
        <v>199</v>
      </c>
      <c r="V4092" s="65" t="s">
        <v>14442</v>
      </c>
      <c r="W4092" s="66"/>
      <c r="Y4092" s="66"/>
      <c r="Z4092" s="66"/>
      <c r="AA4092" s="65" t="s">
        <v>14382</v>
      </c>
      <c r="AQ4092" s="64">
        <v>223.6</v>
      </c>
      <c r="AY4092" s="67" t="s">
        <v>18489</v>
      </c>
    </row>
    <row r="4093" spans="1:51">
      <c r="A4093" s="9" t="str">
        <f t="shared" si="204"/>
        <v>2026-01</v>
      </c>
      <c r="B4093" s="9" t="str">
        <f>_xlfn.XLOOKUP(I4093,过机服务商重量差!A:A,过机服务商重量差!G:G)</f>
        <v>玉麒麟</v>
      </c>
      <c r="C4093" s="9" t="str">
        <f>IF(N4093="FBA","主营产品",IF(N4093="专线","专线",LOOKUP(1,0/((G4093&gt;=提成标准!D:D)*(G4093&lt;提成标准!E:E)),提成标准!C:C)))</f>
        <v>快递大货</v>
      </c>
      <c r="D4093" s="9">
        <f t="shared" si="205"/>
        <v>44</v>
      </c>
      <c r="E4093" s="9">
        <f>_xlfn.XLOOKUP(C4093,提成标准!C:C,提成标准!H:H,"")</f>
        <v>0.1</v>
      </c>
      <c r="F4093" s="9">
        <f t="shared" si="206"/>
        <v>4.4</v>
      </c>
      <c r="G4093" s="9">
        <f>_xlfn.XLOOKUP(I4093,过机服务商重量差!A:A,过机服务商重量差!L:L)</f>
        <v>44</v>
      </c>
      <c r="H4093" s="9" t="str">
        <f ca="1">IFERROR(LOOKUP(1,0/((B4093=名单!B:B)*(VALUE(AY4093)&gt;=名单!E:E)*(VALUE(AY4093)&lt;=名单!G:G)*(AA4093="正常走货")),名单!H:H),"否")</f>
        <v>否</v>
      </c>
      <c r="I4093" s="64" t="s">
        <v>12267</v>
      </c>
      <c r="J4093" s="64" t="s">
        <v>12269</v>
      </c>
      <c r="L4093" s="65" t="s">
        <v>17</v>
      </c>
      <c r="N4093" s="64" t="s">
        <v>18</v>
      </c>
      <c r="O4093" s="66"/>
      <c r="P4093" s="66"/>
      <c r="T4093" s="66"/>
      <c r="U4093" s="65" t="s">
        <v>199</v>
      </c>
      <c r="V4093" s="65" t="s">
        <v>14442</v>
      </c>
      <c r="W4093" s="66"/>
      <c r="Y4093" s="66"/>
      <c r="Z4093" s="66"/>
      <c r="AA4093" s="65" t="s">
        <v>14382</v>
      </c>
      <c r="AQ4093" s="64">
        <v>223.6</v>
      </c>
      <c r="AY4093" s="67" t="s">
        <v>18490</v>
      </c>
    </row>
    <row r="4094" spans="1:51">
      <c r="A4094" s="9" t="str">
        <f t="shared" si="204"/>
        <v>2026-01</v>
      </c>
      <c r="B4094" s="9" t="str">
        <f>_xlfn.XLOOKUP(I4094,过机服务商重量差!A:A,过机服务商重量差!G:G)</f>
        <v>玉麒麟</v>
      </c>
      <c r="C4094" s="9" t="str">
        <f>IF(N4094="FBA","主营产品",IF(N4094="专线","专线",LOOKUP(1,0/((G4094&gt;=提成标准!D:D)*(G4094&lt;提成标准!E:E)),提成标准!C:C)))</f>
        <v>快递大货</v>
      </c>
      <c r="D4094" s="9">
        <f t="shared" si="205"/>
        <v>44</v>
      </c>
      <c r="E4094" s="9">
        <f>_xlfn.XLOOKUP(C4094,提成标准!C:C,提成标准!H:H,"")</f>
        <v>0.1</v>
      </c>
      <c r="F4094" s="9">
        <f t="shared" si="206"/>
        <v>4.4</v>
      </c>
      <c r="G4094" s="9">
        <f>_xlfn.XLOOKUP(I4094,过机服务商重量差!A:A,过机服务商重量差!L:L)</f>
        <v>44</v>
      </c>
      <c r="H4094" s="9" t="str">
        <f ca="1">IFERROR(LOOKUP(1,0/((B4094=名单!B:B)*(VALUE(AY4094)&gt;=名单!E:E)*(VALUE(AY4094)&lt;=名单!G:G)*(AA4094="正常走货")),名单!H:H),"否")</f>
        <v>否</v>
      </c>
      <c r="I4094" s="64" t="s">
        <v>12270</v>
      </c>
      <c r="J4094" s="64" t="s">
        <v>12272</v>
      </c>
      <c r="L4094" s="65" t="s">
        <v>17</v>
      </c>
      <c r="N4094" s="64" t="s">
        <v>18</v>
      </c>
      <c r="O4094" s="66"/>
      <c r="P4094" s="66"/>
      <c r="T4094" s="66"/>
      <c r="U4094" s="65" t="s">
        <v>199</v>
      </c>
      <c r="V4094" s="65" t="s">
        <v>14442</v>
      </c>
      <c r="W4094" s="66"/>
      <c r="Y4094" s="66"/>
      <c r="Z4094" s="66"/>
      <c r="AA4094" s="65" t="s">
        <v>14382</v>
      </c>
      <c r="AQ4094" s="64">
        <v>223.6</v>
      </c>
      <c r="AY4094" s="67" t="s">
        <v>18491</v>
      </c>
    </row>
    <row r="4095" spans="1:51">
      <c r="A4095" s="9" t="str">
        <f t="shared" si="204"/>
        <v>2026-01</v>
      </c>
      <c r="B4095" s="9" t="str">
        <f>_xlfn.XLOOKUP(I4095,过机服务商重量差!A:A,过机服务商重量差!G:G)</f>
        <v>玉麒麟</v>
      </c>
      <c r="C4095" s="9" t="str">
        <f>IF(N4095="FBA","主营产品",IF(N4095="专线","专线",LOOKUP(1,0/((G4095&gt;=提成标准!D:D)*(G4095&lt;提成标准!E:E)),提成标准!C:C)))</f>
        <v>快递大货</v>
      </c>
      <c r="D4095" s="9">
        <f t="shared" si="205"/>
        <v>22</v>
      </c>
      <c r="E4095" s="9">
        <f>_xlfn.XLOOKUP(C4095,提成标准!C:C,提成标准!H:H,"")</f>
        <v>0.1</v>
      </c>
      <c r="F4095" s="9">
        <f t="shared" si="206"/>
        <v>2.2</v>
      </c>
      <c r="G4095" s="9">
        <f>_xlfn.XLOOKUP(I4095,过机服务商重量差!A:A,过机服务商重量差!L:L)</f>
        <v>22</v>
      </c>
      <c r="H4095" s="9" t="str">
        <f ca="1">IFERROR(LOOKUP(1,0/((B4095=名单!B:B)*(VALUE(AY4095)&gt;=名单!E:E)*(VALUE(AY4095)&lt;=名单!G:G)*(AA4095="正常走货")),名单!H:H),"否")</f>
        <v>否</v>
      </c>
      <c r="I4095" s="64" t="s">
        <v>12273</v>
      </c>
      <c r="J4095" s="64" t="s">
        <v>12275</v>
      </c>
      <c r="L4095" s="65" t="s">
        <v>17</v>
      </c>
      <c r="N4095" s="64" t="s">
        <v>18</v>
      </c>
      <c r="O4095" s="66"/>
      <c r="P4095" s="66"/>
      <c r="T4095" s="66"/>
      <c r="U4095" s="65" t="s">
        <v>199</v>
      </c>
      <c r="V4095" s="65" t="s">
        <v>14442</v>
      </c>
      <c r="W4095" s="66"/>
      <c r="Y4095" s="66"/>
      <c r="Z4095" s="66"/>
      <c r="AA4095" s="65" t="s">
        <v>14382</v>
      </c>
      <c r="AQ4095" s="64">
        <v>102.6</v>
      </c>
      <c r="AY4095" s="67" t="s">
        <v>18492</v>
      </c>
    </row>
    <row r="4096" spans="1:51">
      <c r="A4096" s="9" t="str">
        <f t="shared" si="204"/>
        <v>2026-01</v>
      </c>
      <c r="B4096" s="9" t="str">
        <f>_xlfn.XLOOKUP(I4096,过机服务商重量差!A:A,过机服务商重量差!G:G)</f>
        <v>玉麒麟</v>
      </c>
      <c r="C4096" s="9" t="str">
        <f>IF(N4096="FBA","主营产品",IF(N4096="专线","专线",LOOKUP(1,0/((G4096&gt;=提成标准!D:D)*(G4096&lt;提成标准!E:E)),提成标准!C:C)))</f>
        <v>快递大货</v>
      </c>
      <c r="D4096" s="9">
        <f t="shared" si="205"/>
        <v>22</v>
      </c>
      <c r="E4096" s="9">
        <f>_xlfn.XLOOKUP(C4096,提成标准!C:C,提成标准!H:H,"")</f>
        <v>0.1</v>
      </c>
      <c r="F4096" s="9">
        <f t="shared" si="206"/>
        <v>2.2</v>
      </c>
      <c r="G4096" s="9">
        <f>_xlfn.XLOOKUP(I4096,过机服务商重量差!A:A,过机服务商重量差!L:L)</f>
        <v>22</v>
      </c>
      <c r="H4096" s="9" t="str">
        <f ca="1">IFERROR(LOOKUP(1,0/((B4096=名单!B:B)*(VALUE(AY4096)&gt;=名单!E:E)*(VALUE(AY4096)&lt;=名单!G:G)*(AA4096="正常走货")),名单!H:H),"否")</f>
        <v>否</v>
      </c>
      <c r="I4096" s="64" t="s">
        <v>12276</v>
      </c>
      <c r="J4096" s="64" t="s">
        <v>12278</v>
      </c>
      <c r="L4096" s="65" t="s">
        <v>17</v>
      </c>
      <c r="N4096" s="64" t="s">
        <v>18</v>
      </c>
      <c r="O4096" s="66"/>
      <c r="P4096" s="66"/>
      <c r="T4096" s="66"/>
      <c r="U4096" s="65" t="s">
        <v>199</v>
      </c>
      <c r="V4096" s="65" t="s">
        <v>14442</v>
      </c>
      <c r="W4096" s="66"/>
      <c r="Y4096" s="66"/>
      <c r="Z4096" s="66"/>
      <c r="AA4096" s="65" t="s">
        <v>14382</v>
      </c>
      <c r="AQ4096" s="64">
        <v>102.6</v>
      </c>
      <c r="AY4096" s="67" t="s">
        <v>18493</v>
      </c>
    </row>
    <row r="4097" spans="1:51">
      <c r="A4097" s="9" t="str">
        <f t="shared" si="204"/>
        <v>2026-01</v>
      </c>
      <c r="B4097" s="9" t="str">
        <f>_xlfn.XLOOKUP(I4097,过机服务商重量差!A:A,过机服务商重量差!G:G)</f>
        <v>玉麒麟</v>
      </c>
      <c r="C4097" s="9" t="str">
        <f>IF(N4097="FBA","主营产品",IF(N4097="专线","专线",LOOKUP(1,0/((G4097&gt;=提成标准!D:D)*(G4097&lt;提成标准!E:E)),提成标准!C:C)))</f>
        <v>快递大货</v>
      </c>
      <c r="D4097" s="9">
        <f t="shared" si="205"/>
        <v>22</v>
      </c>
      <c r="E4097" s="9">
        <f>_xlfn.XLOOKUP(C4097,提成标准!C:C,提成标准!H:H,"")</f>
        <v>0.1</v>
      </c>
      <c r="F4097" s="9">
        <f t="shared" si="206"/>
        <v>2.2</v>
      </c>
      <c r="G4097" s="9">
        <f>_xlfn.XLOOKUP(I4097,过机服务商重量差!A:A,过机服务商重量差!L:L)</f>
        <v>22</v>
      </c>
      <c r="H4097" s="9" t="str">
        <f ca="1">IFERROR(LOOKUP(1,0/((B4097=名单!B:B)*(VALUE(AY4097)&gt;=名单!E:E)*(VALUE(AY4097)&lt;=名单!G:G)*(AA4097="正常走货")),名单!H:H),"否")</f>
        <v>否</v>
      </c>
      <c r="I4097" s="64" t="s">
        <v>12279</v>
      </c>
      <c r="J4097" s="64" t="s">
        <v>12281</v>
      </c>
      <c r="L4097" s="65" t="s">
        <v>17</v>
      </c>
      <c r="N4097" s="64" t="s">
        <v>18</v>
      </c>
      <c r="O4097" s="66"/>
      <c r="P4097" s="66"/>
      <c r="T4097" s="66"/>
      <c r="U4097" s="65" t="s">
        <v>199</v>
      </c>
      <c r="V4097" s="65" t="s">
        <v>14442</v>
      </c>
      <c r="W4097" s="66"/>
      <c r="Y4097" s="66"/>
      <c r="Z4097" s="66"/>
      <c r="AA4097" s="65" t="s">
        <v>14382</v>
      </c>
      <c r="AQ4097" s="64">
        <v>102.6</v>
      </c>
      <c r="AY4097" s="67" t="s">
        <v>18494</v>
      </c>
    </row>
    <row r="4098" spans="1:51">
      <c r="A4098" s="9" t="str">
        <f t="shared" si="204"/>
        <v>2026-01</v>
      </c>
      <c r="B4098" s="9" t="str">
        <f>_xlfn.XLOOKUP(I4098,过机服务商重量差!A:A,过机服务商重量差!G:G)</f>
        <v>玉麒麟</v>
      </c>
      <c r="C4098" s="9" t="str">
        <f>IF(N4098="FBA","主营产品",IF(N4098="专线","专线",LOOKUP(1,0/((G4098&gt;=提成标准!D:D)*(G4098&lt;提成标准!E:E)),提成标准!C:C)))</f>
        <v>快递大货</v>
      </c>
      <c r="D4098" s="9">
        <f t="shared" si="205"/>
        <v>22</v>
      </c>
      <c r="E4098" s="9">
        <f>_xlfn.XLOOKUP(C4098,提成标准!C:C,提成标准!H:H,"")</f>
        <v>0.1</v>
      </c>
      <c r="F4098" s="9">
        <f t="shared" si="206"/>
        <v>2.2</v>
      </c>
      <c r="G4098" s="9">
        <f>_xlfn.XLOOKUP(I4098,过机服务商重量差!A:A,过机服务商重量差!L:L)</f>
        <v>22</v>
      </c>
      <c r="H4098" s="9" t="str">
        <f ca="1">IFERROR(LOOKUP(1,0/((B4098=名单!B:B)*(VALUE(AY4098)&gt;=名单!E:E)*(VALUE(AY4098)&lt;=名单!G:G)*(AA4098="正常走货")),名单!H:H),"否")</f>
        <v>否</v>
      </c>
      <c r="I4098" s="64" t="s">
        <v>12282</v>
      </c>
      <c r="J4098" s="64" t="s">
        <v>12284</v>
      </c>
      <c r="L4098" s="65" t="s">
        <v>17</v>
      </c>
      <c r="N4098" s="64" t="s">
        <v>18</v>
      </c>
      <c r="O4098" s="66"/>
      <c r="P4098" s="66"/>
      <c r="T4098" s="66"/>
      <c r="U4098" s="65" t="s">
        <v>199</v>
      </c>
      <c r="V4098" s="65" t="s">
        <v>14442</v>
      </c>
      <c r="W4098" s="66"/>
      <c r="Y4098" s="66"/>
      <c r="Z4098" s="66"/>
      <c r="AA4098" s="65" t="s">
        <v>14382</v>
      </c>
      <c r="AQ4098" s="64">
        <v>102.6</v>
      </c>
      <c r="AY4098" s="67" t="s">
        <v>18495</v>
      </c>
    </row>
    <row r="4099" spans="1:51">
      <c r="A4099" s="9" t="str">
        <f t="shared" si="204"/>
        <v>2026-01</v>
      </c>
      <c r="B4099" s="18" t="str">
        <f>_xlfn.XLOOKUP(I4099,过机服务商重量差!A:A,过机服务商重量差!G:G)</f>
        <v>玉麒麟</v>
      </c>
      <c r="C4099" s="9" t="str">
        <f>IF(N4099="FBA","主营产品",IF(N4099="专线","专线",LOOKUP(1,0/((G4099&gt;=提成标准!D:D)*(G4099&lt;提成标准!E:E)),提成标准!C:C)))</f>
        <v>快递大货</v>
      </c>
      <c r="D4099" s="9">
        <f t="shared" si="205"/>
        <v>22</v>
      </c>
      <c r="E4099" s="9">
        <f>_xlfn.XLOOKUP(C4099,提成标准!C:C,提成标准!H:H,"")</f>
        <v>0.1</v>
      </c>
      <c r="F4099" s="9">
        <f t="shared" si="206"/>
        <v>2.2</v>
      </c>
      <c r="G4099" s="9">
        <f>_xlfn.XLOOKUP(I4099,过机服务商重量差!A:A,过机服务商重量差!L:L)</f>
        <v>22</v>
      </c>
      <c r="H4099" s="9" t="str">
        <f ca="1">IFERROR(LOOKUP(1,0/((B4099=名单!B:B)*(VALUE(AY4099)&gt;=名单!E:E)*(VALUE(AY4099)&lt;=名单!G:G)*(AA4099="正常走货")),名单!H:H),"否")</f>
        <v>否</v>
      </c>
      <c r="I4099" s="64" t="s">
        <v>12285</v>
      </c>
      <c r="J4099" s="64" t="s">
        <v>12287</v>
      </c>
      <c r="L4099" s="65" t="s">
        <v>17</v>
      </c>
      <c r="N4099" s="64" t="s">
        <v>18</v>
      </c>
      <c r="O4099" s="66"/>
      <c r="P4099" s="66"/>
      <c r="T4099" s="66"/>
      <c r="U4099" s="65" t="s">
        <v>199</v>
      </c>
      <c r="V4099" s="65" t="s">
        <v>14442</v>
      </c>
      <c r="W4099" s="66"/>
      <c r="Y4099" s="66"/>
      <c r="Z4099" s="66"/>
      <c r="AA4099" s="65" t="s">
        <v>14382</v>
      </c>
      <c r="AQ4099" s="64">
        <v>102.6</v>
      </c>
      <c r="AY4099" s="67" t="s">
        <v>18496</v>
      </c>
    </row>
    <row r="4100" spans="1:51">
      <c r="A4100" s="9" t="str">
        <f t="shared" si="204"/>
        <v>2026-01</v>
      </c>
      <c r="B4100" s="18" t="str">
        <f>_xlfn.XLOOKUP(I4100,过机服务商重量差!A:A,过机服务商重量差!G:G)</f>
        <v>玉麒麟</v>
      </c>
      <c r="C4100" s="9" t="str">
        <f>IF(N4100="FBA","主营产品",IF(N4100="专线","专线",LOOKUP(1,0/((G4100&gt;=提成标准!D:D)*(G4100&lt;提成标准!E:E)),提成标准!C:C)))</f>
        <v>快递大货</v>
      </c>
      <c r="D4100" s="9">
        <f t="shared" si="205"/>
        <v>22</v>
      </c>
      <c r="E4100" s="9">
        <f>_xlfn.XLOOKUP(C4100,提成标准!C:C,提成标准!H:H,"")</f>
        <v>0.1</v>
      </c>
      <c r="F4100" s="9">
        <f t="shared" si="206"/>
        <v>2.2</v>
      </c>
      <c r="G4100" s="9">
        <f>_xlfn.XLOOKUP(I4100,过机服务商重量差!A:A,过机服务商重量差!L:L)</f>
        <v>22</v>
      </c>
      <c r="H4100" s="9" t="str">
        <f ca="1">IFERROR(LOOKUP(1,0/((B4100=名单!B:B)*(VALUE(AY4100)&gt;=名单!E:E)*(VALUE(AY4100)&lt;=名单!G:G)*(AA4100="正常走货")),名单!H:H),"否")</f>
        <v>否</v>
      </c>
      <c r="I4100" s="64" t="s">
        <v>12288</v>
      </c>
      <c r="J4100" s="64" t="s">
        <v>12290</v>
      </c>
      <c r="L4100" s="65" t="s">
        <v>17</v>
      </c>
      <c r="N4100" s="64" t="s">
        <v>18</v>
      </c>
      <c r="O4100" s="66"/>
      <c r="P4100" s="66"/>
      <c r="T4100" s="66"/>
      <c r="U4100" s="65" t="s">
        <v>199</v>
      </c>
      <c r="V4100" s="65" t="s">
        <v>14442</v>
      </c>
      <c r="W4100" s="66"/>
      <c r="Y4100" s="66"/>
      <c r="Z4100" s="66"/>
      <c r="AA4100" s="65" t="s">
        <v>14382</v>
      </c>
      <c r="AQ4100" s="64">
        <v>102.6</v>
      </c>
      <c r="AY4100" s="67" t="s">
        <v>18497</v>
      </c>
    </row>
    <row r="4101" spans="1:51">
      <c r="A4101" s="9" t="str">
        <f t="shared" si="204"/>
        <v>2026-01</v>
      </c>
      <c r="B4101" s="9" t="str">
        <f>_xlfn.XLOOKUP(I4101,过机服务商重量差!A:A,过机服务商重量差!G:G)</f>
        <v>玉麒麟</v>
      </c>
      <c r="C4101" s="9" t="str">
        <f>IF(N4101="FBA","主营产品",IF(N4101="专线","专线",LOOKUP(1,0/((G4101&gt;=提成标准!D:D)*(G4101&lt;提成标准!E:E)),提成标准!C:C)))</f>
        <v>快递大货</v>
      </c>
      <c r="D4101" s="9">
        <f t="shared" si="205"/>
        <v>22</v>
      </c>
      <c r="E4101" s="9">
        <f>_xlfn.XLOOKUP(C4101,提成标准!C:C,提成标准!H:H,"")</f>
        <v>0.1</v>
      </c>
      <c r="F4101" s="9">
        <f t="shared" si="206"/>
        <v>2.2</v>
      </c>
      <c r="G4101" s="9">
        <f>_xlfn.XLOOKUP(I4101,过机服务商重量差!A:A,过机服务商重量差!L:L)</f>
        <v>22</v>
      </c>
      <c r="H4101" s="9" t="str">
        <f ca="1">IFERROR(LOOKUP(1,0/((B4101=名单!B:B)*(VALUE(AY4101)&gt;=名单!E:E)*(VALUE(AY4101)&lt;=名单!G:G)*(AA4101="正常走货")),名单!H:H),"否")</f>
        <v>否</v>
      </c>
      <c r="I4101" s="64" t="s">
        <v>12291</v>
      </c>
      <c r="J4101" s="64" t="s">
        <v>12293</v>
      </c>
      <c r="L4101" s="65" t="s">
        <v>17</v>
      </c>
      <c r="N4101" s="65" t="s">
        <v>18</v>
      </c>
      <c r="O4101" s="66"/>
      <c r="P4101" s="66"/>
      <c r="T4101" s="66"/>
      <c r="U4101" s="65" t="s">
        <v>199</v>
      </c>
      <c r="V4101" s="65" t="s">
        <v>14442</v>
      </c>
      <c r="W4101" s="66"/>
      <c r="Y4101" s="66"/>
      <c r="Z4101" s="66"/>
      <c r="AA4101" s="65" t="s">
        <v>14382</v>
      </c>
      <c r="AQ4101" s="64">
        <v>267.6</v>
      </c>
      <c r="AY4101" s="67" t="s">
        <v>18498</v>
      </c>
    </row>
    <row r="4102" spans="1:51">
      <c r="A4102" s="9" t="str">
        <f t="shared" si="204"/>
        <v>2026-01</v>
      </c>
      <c r="B4102" s="9" t="str">
        <f>_xlfn.XLOOKUP(I4102,过机服务商重量差!A:A,过机服务商重量差!G:G)</f>
        <v>玉麒麟</v>
      </c>
      <c r="C4102" s="9" t="str">
        <f>IF(N4102="FBA","主营产品",IF(N4102="专线","专线",LOOKUP(1,0/((G4102&gt;=提成标准!D:D)*(G4102&lt;提成标准!E:E)),提成标准!C:C)))</f>
        <v>快递小货</v>
      </c>
      <c r="D4102" s="9">
        <f t="shared" si="205"/>
        <v>1</v>
      </c>
      <c r="E4102" s="9">
        <f>_xlfn.XLOOKUP(C4102,提成标准!C:C,提成标准!H:H,"")</f>
        <v>2</v>
      </c>
      <c r="F4102" s="9">
        <f t="shared" si="206"/>
        <v>2</v>
      </c>
      <c r="G4102" s="9">
        <f>_xlfn.XLOOKUP(I4102,过机服务商重量差!A:A,过机服务商重量差!L:L)</f>
        <v>4</v>
      </c>
      <c r="H4102" s="9" t="str">
        <f ca="1">IFERROR(LOOKUP(1,0/((B4102=名单!B:B)*(VALUE(AY4102)&gt;=名单!E:E)*(VALUE(AY4102)&lt;=名单!G:G)*(AA4102="正常走货")),名单!H:H),"否")</f>
        <v>否</v>
      </c>
      <c r="I4102" s="64" t="s">
        <v>12294</v>
      </c>
      <c r="J4102" s="64" t="s">
        <v>12296</v>
      </c>
      <c r="L4102" s="65" t="s">
        <v>24</v>
      </c>
      <c r="N4102" s="65" t="s">
        <v>18</v>
      </c>
      <c r="O4102" s="66"/>
      <c r="P4102" s="66"/>
      <c r="T4102" s="66"/>
      <c r="U4102" s="65" t="s">
        <v>767</v>
      </c>
      <c r="V4102" s="64" t="s">
        <v>14385</v>
      </c>
      <c r="W4102" s="66"/>
      <c r="Y4102" s="66"/>
      <c r="Z4102" s="66"/>
      <c r="AA4102" s="65" t="s">
        <v>14382</v>
      </c>
      <c r="AQ4102" s="64">
        <v>69.4</v>
      </c>
      <c r="AY4102" s="67" t="s">
        <v>18499</v>
      </c>
    </row>
    <row r="4103" spans="1:51">
      <c r="A4103" s="9" t="str">
        <f t="shared" si="204"/>
        <v>2026-01</v>
      </c>
      <c r="B4103" s="9" t="str">
        <f>_xlfn.XLOOKUP(I4103,过机服务商重量差!A:A,过机服务商重量差!G:G)</f>
        <v>玉麒麟</v>
      </c>
      <c r="C4103" s="9" t="str">
        <f>IF(N4103="FBA","主营产品",IF(N4103="专线","专线",LOOKUP(1,0/((G4103&gt;=提成标准!D:D)*(G4103&lt;提成标准!E:E)),提成标准!C:C)))</f>
        <v>快递小货</v>
      </c>
      <c r="D4103" s="9">
        <f t="shared" si="205"/>
        <v>1</v>
      </c>
      <c r="E4103" s="9">
        <f>_xlfn.XLOOKUP(C4103,提成标准!C:C,提成标准!H:H,"")</f>
        <v>2</v>
      </c>
      <c r="F4103" s="9">
        <f t="shared" si="206"/>
        <v>2</v>
      </c>
      <c r="G4103" s="9">
        <f>_xlfn.XLOOKUP(I4103,过机服务商重量差!A:A,过机服务商重量差!L:L)</f>
        <v>2.5</v>
      </c>
      <c r="H4103" s="9" t="str">
        <f ca="1">IFERROR(LOOKUP(1,0/((B4103=名单!B:B)*(VALUE(AY4103)&gt;=名单!E:E)*(VALUE(AY4103)&lt;=名单!G:G)*(AA4103="正常走货")),名单!H:H),"否")</f>
        <v>否</v>
      </c>
      <c r="I4103" s="64" t="s">
        <v>12297</v>
      </c>
      <c r="J4103" s="64" t="s">
        <v>12299</v>
      </c>
      <c r="L4103" s="65" t="s">
        <v>17</v>
      </c>
      <c r="N4103" s="64" t="s">
        <v>18</v>
      </c>
      <c r="O4103" s="66"/>
      <c r="P4103" s="66"/>
      <c r="T4103" s="66"/>
      <c r="U4103" s="65" t="s">
        <v>767</v>
      </c>
      <c r="V4103" s="65" t="s">
        <v>14385</v>
      </c>
      <c r="W4103" s="66"/>
      <c r="Y4103" s="66"/>
      <c r="Z4103" s="66"/>
      <c r="AA4103" s="65" t="s">
        <v>14382</v>
      </c>
      <c r="AQ4103" s="64">
        <v>69.16</v>
      </c>
      <c r="AY4103" s="67" t="s">
        <v>18500</v>
      </c>
    </row>
    <row r="4104" spans="1:51">
      <c r="A4104" s="9" t="str">
        <f t="shared" si="204"/>
        <v>2026-01</v>
      </c>
      <c r="B4104" s="9" t="str">
        <f>_xlfn.XLOOKUP(I4104,过机服务商重量差!A:A,过机服务商重量差!G:G)</f>
        <v>玉麒麟</v>
      </c>
      <c r="C4104" s="9" t="str">
        <f>IF(N4104="FBA","主营产品",IF(N4104="专线","专线",LOOKUP(1,0/((G4104&gt;=提成标准!D:D)*(G4104&lt;提成标准!E:E)),提成标准!C:C)))</f>
        <v>快递大货</v>
      </c>
      <c r="D4104" s="9">
        <f t="shared" si="205"/>
        <v>30</v>
      </c>
      <c r="E4104" s="9">
        <f>_xlfn.XLOOKUP(C4104,提成标准!C:C,提成标准!H:H,"")</f>
        <v>0.1</v>
      </c>
      <c r="F4104" s="9">
        <f t="shared" si="206"/>
        <v>3</v>
      </c>
      <c r="G4104" s="9">
        <f>_xlfn.XLOOKUP(I4104,过机服务商重量差!A:A,过机服务商重量差!L:L)</f>
        <v>30</v>
      </c>
      <c r="H4104" s="9" t="str">
        <f ca="1">IFERROR(LOOKUP(1,0/((B4104=名单!B:B)*(VALUE(AY4104)&gt;=名单!E:E)*(VALUE(AY4104)&lt;=名单!G:G)*(AA4104="正常走货")),名单!H:H),"否")</f>
        <v>否</v>
      </c>
      <c r="I4104" s="64" t="s">
        <v>12300</v>
      </c>
      <c r="J4104" s="64" t="s">
        <v>12302</v>
      </c>
      <c r="L4104" s="65" t="s">
        <v>17</v>
      </c>
      <c r="N4104" s="64" t="s">
        <v>18</v>
      </c>
      <c r="O4104" s="66"/>
      <c r="P4104" s="66"/>
      <c r="T4104" s="66"/>
      <c r="U4104" s="65" t="s">
        <v>767</v>
      </c>
      <c r="V4104" s="65" t="s">
        <v>14385</v>
      </c>
      <c r="W4104" s="66"/>
      <c r="Y4104" s="66"/>
      <c r="Z4104" s="66"/>
      <c r="AA4104" s="65" t="s">
        <v>14382</v>
      </c>
      <c r="AQ4104" s="64">
        <v>152.45</v>
      </c>
      <c r="AY4104" s="67" t="s">
        <v>18501</v>
      </c>
    </row>
    <row r="4105" spans="1:51">
      <c r="A4105" s="9" t="str">
        <f t="shared" si="204"/>
        <v>2026-01</v>
      </c>
      <c r="B4105" s="9" t="str">
        <f>_xlfn.XLOOKUP(I4105,过机服务商重量差!A:A,过机服务商重量差!G:G)</f>
        <v>玉麒麟</v>
      </c>
      <c r="C4105" s="9" t="str">
        <f>IF(N4105="FBA","主营产品",IF(N4105="专线","专线",LOOKUP(1,0/((G4105&gt;=提成标准!D:D)*(G4105&lt;提成标准!E:E)),提成标准!C:C)))</f>
        <v>快递小货</v>
      </c>
      <c r="D4105" s="9">
        <f t="shared" si="205"/>
        <v>1</v>
      </c>
      <c r="E4105" s="9">
        <f>_xlfn.XLOOKUP(C4105,提成标准!C:C,提成标准!H:H,"")</f>
        <v>2</v>
      </c>
      <c r="F4105" s="9">
        <f t="shared" si="206"/>
        <v>2</v>
      </c>
      <c r="G4105" s="9">
        <f>_xlfn.XLOOKUP(I4105,过机服务商重量差!A:A,过机服务商重量差!L:L)</f>
        <v>8</v>
      </c>
      <c r="H4105" s="9" t="str">
        <f ca="1">IFERROR(LOOKUP(1,0/((B4105=名单!B:B)*(VALUE(AY4105)&gt;=名单!E:E)*(VALUE(AY4105)&lt;=名单!G:G)*(AA4105="正常走货")),名单!H:H),"否")</f>
        <v>否</v>
      </c>
      <c r="I4105" s="64" t="s">
        <v>12303</v>
      </c>
      <c r="J4105" s="64" t="s">
        <v>12305</v>
      </c>
      <c r="L4105" s="65" t="s">
        <v>1283</v>
      </c>
      <c r="N4105" s="64" t="s">
        <v>18</v>
      </c>
      <c r="O4105" s="66"/>
      <c r="P4105" s="66"/>
      <c r="T4105" s="66"/>
      <c r="U4105" s="65" t="s">
        <v>767</v>
      </c>
      <c r="V4105" s="65" t="s">
        <v>14385</v>
      </c>
      <c r="W4105" s="66"/>
      <c r="Y4105" s="66"/>
      <c r="Z4105" s="66"/>
      <c r="AA4105" s="65" t="s">
        <v>14382</v>
      </c>
      <c r="AQ4105" s="64">
        <v>0</v>
      </c>
      <c r="AY4105" s="67" t="s">
        <v>18502</v>
      </c>
    </row>
    <row r="4106" spans="1:51">
      <c r="A4106" s="9" t="str">
        <f t="shared" si="204"/>
        <v>2026-01</v>
      </c>
      <c r="B4106" s="9" t="str">
        <f>_xlfn.XLOOKUP(I4106,过机服务商重量差!A:A,过机服务商重量差!G:G)</f>
        <v>风清扬</v>
      </c>
      <c r="C4106" s="9" t="str">
        <f>IF(N4106="FBA","主营产品",IF(N4106="专线","专线",LOOKUP(1,0/((G4106&gt;=提成标准!D:D)*(G4106&lt;提成标准!E:E)),提成标准!C:C)))</f>
        <v>快递大货</v>
      </c>
      <c r="D4106" s="9">
        <f t="shared" si="205"/>
        <v>139</v>
      </c>
      <c r="E4106" s="9">
        <f>_xlfn.XLOOKUP(C4106,提成标准!C:C,提成标准!H:H,"")</f>
        <v>0.1</v>
      </c>
      <c r="F4106" s="9">
        <f t="shared" si="206"/>
        <v>13.9</v>
      </c>
      <c r="G4106" s="9">
        <f>_xlfn.XLOOKUP(I4106,过机服务商重量差!A:A,过机服务商重量差!L:L)</f>
        <v>139</v>
      </c>
      <c r="H4106" s="9" t="str">
        <f ca="1">IFERROR(LOOKUP(1,0/((B4106=名单!B:B)*(VALUE(AY4106)&gt;=名单!E:E)*(VALUE(AY4106)&lt;=名单!G:G)*(AA4106="正常走货")),名单!H:H),"否")</f>
        <v>否</v>
      </c>
      <c r="I4106" s="64" t="s">
        <v>12306</v>
      </c>
      <c r="J4106" s="64" t="s">
        <v>12308</v>
      </c>
      <c r="L4106" s="65" t="s">
        <v>51</v>
      </c>
      <c r="N4106" s="64" t="s">
        <v>18</v>
      </c>
      <c r="O4106" s="66"/>
      <c r="P4106" s="66"/>
      <c r="T4106" s="66"/>
      <c r="U4106" s="65" t="s">
        <v>1488</v>
      </c>
      <c r="V4106" s="65" t="s">
        <v>14389</v>
      </c>
      <c r="W4106" s="66"/>
      <c r="Y4106" s="66"/>
      <c r="Z4106" s="66"/>
      <c r="AA4106" s="65" t="s">
        <v>14382</v>
      </c>
      <c r="AQ4106" s="64">
        <v>586</v>
      </c>
      <c r="AY4106" s="67" t="s">
        <v>18503</v>
      </c>
    </row>
    <row r="4107" spans="1:51">
      <c r="A4107" s="9" t="str">
        <f t="shared" si="204"/>
        <v>2026-01</v>
      </c>
      <c r="B4107" s="9" t="str">
        <f>_xlfn.XLOOKUP(I4107,过机服务商重量差!A:A,过机服务商重量差!G:G)</f>
        <v>帅时莹</v>
      </c>
      <c r="C4107" s="9" t="str">
        <f>IF(N4107="FBA","主营产品",IF(N4107="专线","专线",LOOKUP(1,0/((G4107&gt;=提成标准!D:D)*(G4107&lt;提成标准!E:E)),提成标准!C:C)))</f>
        <v>快递小货</v>
      </c>
      <c r="D4107" s="9">
        <f t="shared" si="205"/>
        <v>1</v>
      </c>
      <c r="E4107" s="9">
        <f>_xlfn.XLOOKUP(C4107,提成标准!C:C,提成标准!H:H,"")</f>
        <v>2</v>
      </c>
      <c r="F4107" s="9">
        <f t="shared" si="206"/>
        <v>2</v>
      </c>
      <c r="G4107" s="9">
        <f>_xlfn.XLOOKUP(I4107,过机服务商重量差!A:A,过机服务商重量差!L:L)</f>
        <v>0.5</v>
      </c>
      <c r="H4107" s="9" t="str">
        <f ca="1">IFERROR(LOOKUP(1,0/((B4107=名单!B:B)*(VALUE(AY4107)&gt;=名单!E:E)*(VALUE(AY4107)&lt;=名单!G:G)*(AA4107="正常走货")),名单!H:H),"否")</f>
        <v>否</v>
      </c>
      <c r="I4107" s="64" t="s">
        <v>12309</v>
      </c>
      <c r="J4107" s="64" t="s">
        <v>12311</v>
      </c>
      <c r="L4107" s="65" t="s">
        <v>458</v>
      </c>
      <c r="N4107" s="64" t="s">
        <v>18</v>
      </c>
      <c r="O4107" s="66"/>
      <c r="P4107" s="66"/>
      <c r="T4107" s="66"/>
      <c r="U4107" s="65" t="s">
        <v>187</v>
      </c>
      <c r="V4107" s="65" t="s">
        <v>14413</v>
      </c>
      <c r="W4107" s="66"/>
      <c r="Y4107" s="66"/>
      <c r="Z4107" s="66"/>
      <c r="AA4107" s="65" t="s">
        <v>14382</v>
      </c>
      <c r="AQ4107" s="64">
        <v>50</v>
      </c>
      <c r="AY4107" s="67" t="s">
        <v>18504</v>
      </c>
    </row>
    <row r="4108" spans="1:51">
      <c r="A4108" s="9" t="str">
        <f t="shared" si="204"/>
        <v>2026-01</v>
      </c>
      <c r="B4108" s="9" t="str">
        <f>_xlfn.XLOOKUP(I4108,过机服务商重量差!A:A,过机服务商重量差!G:G)</f>
        <v>帅时莹</v>
      </c>
      <c r="C4108" s="9" t="str">
        <f>IF(N4108="FBA","主营产品",IF(N4108="专线","专线",LOOKUP(1,0/((G4108&gt;=提成标准!D:D)*(G4108&lt;提成标准!E:E)),提成标准!C:C)))</f>
        <v>快递小货</v>
      </c>
      <c r="D4108" s="9">
        <f t="shared" si="205"/>
        <v>1</v>
      </c>
      <c r="E4108" s="9">
        <f>_xlfn.XLOOKUP(C4108,提成标准!C:C,提成标准!H:H,"")</f>
        <v>2</v>
      </c>
      <c r="F4108" s="9">
        <f t="shared" si="206"/>
        <v>2</v>
      </c>
      <c r="G4108" s="9">
        <f>_xlfn.XLOOKUP(I4108,过机服务商重量差!A:A,过机服务商重量差!L:L)</f>
        <v>1</v>
      </c>
      <c r="H4108" s="9" t="str">
        <f ca="1">IFERROR(LOOKUP(1,0/((B4108=名单!B:B)*(VALUE(AY4108)&gt;=名单!E:E)*(VALUE(AY4108)&lt;=名单!G:G)*(AA4108="正常走货")),名单!H:H),"否")</f>
        <v>否</v>
      </c>
      <c r="I4108" s="64" t="s">
        <v>12312</v>
      </c>
      <c r="J4108" s="64" t="s">
        <v>12314</v>
      </c>
      <c r="L4108" s="65" t="s">
        <v>458</v>
      </c>
      <c r="N4108" s="64" t="s">
        <v>18</v>
      </c>
      <c r="O4108" s="66"/>
      <c r="P4108" s="66"/>
      <c r="T4108" s="66"/>
      <c r="U4108" s="65" t="s">
        <v>199</v>
      </c>
      <c r="V4108" s="65" t="s">
        <v>14442</v>
      </c>
      <c r="W4108" s="66"/>
      <c r="Y4108" s="66"/>
      <c r="Z4108" s="66"/>
      <c r="AA4108" s="65" t="s">
        <v>14382</v>
      </c>
      <c r="AQ4108" s="64">
        <v>62</v>
      </c>
      <c r="AY4108" s="67" t="s">
        <v>18505</v>
      </c>
    </row>
    <row r="4109" spans="1:51">
      <c r="A4109" s="9" t="str">
        <f t="shared" si="204"/>
        <v>2026-01</v>
      </c>
      <c r="B4109" s="18" t="str">
        <f>_xlfn.XLOOKUP(I4109,过机服务商重量差!A:A,过机服务商重量差!G:G)</f>
        <v>玉麒麟</v>
      </c>
      <c r="C4109" s="9" t="str">
        <f>IF(N4109="FBA","主营产品",IF(N4109="专线","专线",LOOKUP(1,0/((G4109&gt;=提成标准!D:D)*(G4109&lt;提成标准!E:E)),提成标准!C:C)))</f>
        <v>快递大货</v>
      </c>
      <c r="D4109" s="9">
        <f t="shared" si="205"/>
        <v>71</v>
      </c>
      <c r="E4109" s="9">
        <f>_xlfn.XLOOKUP(C4109,提成标准!C:C,提成标准!H:H,"")</f>
        <v>0.1</v>
      </c>
      <c r="F4109" s="9">
        <f t="shared" si="206"/>
        <v>7.1</v>
      </c>
      <c r="G4109" s="9">
        <f>_xlfn.XLOOKUP(I4109,过机服务商重量差!A:A,过机服务商重量差!L:L)</f>
        <v>71</v>
      </c>
      <c r="H4109" s="9" t="str">
        <f ca="1">IFERROR(LOOKUP(1,0/((B4109=名单!B:B)*(VALUE(AY4109)&gt;=名单!E:E)*(VALUE(AY4109)&lt;=名单!G:G)*(AA4109="正常走货")),名单!H:H),"否")</f>
        <v>否</v>
      </c>
      <c r="I4109" s="64" t="s">
        <v>12315</v>
      </c>
      <c r="J4109" s="64" t="s">
        <v>12317</v>
      </c>
      <c r="L4109" s="65" t="s">
        <v>17</v>
      </c>
      <c r="N4109" s="64" t="s">
        <v>18</v>
      </c>
      <c r="O4109" s="66"/>
      <c r="P4109" s="66"/>
      <c r="T4109" s="66"/>
      <c r="U4109" s="65" t="s">
        <v>2149</v>
      </c>
      <c r="V4109" s="65" t="s">
        <v>14385</v>
      </c>
      <c r="W4109" s="66"/>
      <c r="Y4109" s="66"/>
      <c r="Z4109" s="66"/>
      <c r="AA4109" s="65" t="s">
        <v>14382</v>
      </c>
      <c r="AQ4109" s="64">
        <v>124.82</v>
      </c>
      <c r="AY4109" s="67" t="s">
        <v>18506</v>
      </c>
    </row>
    <row r="4110" spans="1:51">
      <c r="A4110" s="9" t="str">
        <f t="shared" si="204"/>
        <v>2026-01</v>
      </c>
      <c r="B4110" s="18" t="str">
        <f>_xlfn.XLOOKUP(I4110,过机服务商重量差!A:A,过机服务商重量差!G:G)</f>
        <v>玉麒麟</v>
      </c>
      <c r="C4110" s="9" t="str">
        <f>IF(N4110="FBA","主营产品",IF(N4110="专线","专线",LOOKUP(1,0/((G4110&gt;=提成标准!D:D)*(G4110&lt;提成标准!E:E)),提成标准!C:C)))</f>
        <v>快递大货</v>
      </c>
      <c r="D4110" s="9">
        <f t="shared" si="205"/>
        <v>90</v>
      </c>
      <c r="E4110" s="9">
        <f>_xlfn.XLOOKUP(C4110,提成标准!C:C,提成标准!H:H,"")</f>
        <v>0.1</v>
      </c>
      <c r="F4110" s="9">
        <f t="shared" si="206"/>
        <v>9</v>
      </c>
      <c r="G4110" s="9">
        <f>_xlfn.XLOOKUP(I4110,过机服务商重量差!A:A,过机服务商重量差!L:L)</f>
        <v>90</v>
      </c>
      <c r="H4110" s="9" t="str">
        <f ca="1">IFERROR(LOOKUP(1,0/((B4110=名单!B:B)*(VALUE(AY4110)&gt;=名单!E:E)*(VALUE(AY4110)&lt;=名单!G:G)*(AA4110="正常走货")),名单!H:H),"否")</f>
        <v>否</v>
      </c>
      <c r="I4110" s="64" t="s">
        <v>12318</v>
      </c>
      <c r="J4110" s="64" t="s">
        <v>12320</v>
      </c>
      <c r="L4110" s="65" t="s">
        <v>17</v>
      </c>
      <c r="N4110" s="64" t="s">
        <v>18</v>
      </c>
      <c r="O4110" s="66"/>
      <c r="P4110" s="66"/>
      <c r="T4110" s="66"/>
      <c r="U4110" s="65" t="s">
        <v>2149</v>
      </c>
      <c r="V4110" s="65" t="s">
        <v>14385</v>
      </c>
      <c r="W4110" s="66"/>
      <c r="Y4110" s="66"/>
      <c r="Z4110" s="66"/>
      <c r="AA4110" s="65" t="s">
        <v>14382</v>
      </c>
      <c r="AQ4110" s="64">
        <v>158.22</v>
      </c>
      <c r="AY4110" s="67" t="s">
        <v>18507</v>
      </c>
    </row>
    <row r="4111" spans="1:51">
      <c r="A4111" s="9" t="str">
        <f t="shared" si="204"/>
        <v>2026-01</v>
      </c>
      <c r="B4111" s="18" t="str">
        <f>_xlfn.XLOOKUP(I4111,过机服务商重量差!A:A,过机服务商重量差!G:G)</f>
        <v>玉麒麟</v>
      </c>
      <c r="C4111" s="9" t="str">
        <f>IF(N4111="FBA","主营产品",IF(N4111="专线","专线",LOOKUP(1,0/((G4111&gt;=提成标准!D:D)*(G4111&lt;提成标准!E:E)),提成标准!C:C)))</f>
        <v>快递大货</v>
      </c>
      <c r="D4111" s="9">
        <f t="shared" si="205"/>
        <v>89</v>
      </c>
      <c r="E4111" s="9">
        <f>_xlfn.XLOOKUP(C4111,提成标准!C:C,提成标准!H:H,"")</f>
        <v>0.1</v>
      </c>
      <c r="F4111" s="9">
        <f t="shared" si="206"/>
        <v>8.9</v>
      </c>
      <c r="G4111" s="9">
        <f>_xlfn.XLOOKUP(I4111,过机服务商重量差!A:A,过机服务商重量差!L:L)</f>
        <v>89</v>
      </c>
      <c r="H4111" s="9" t="str">
        <f ca="1">IFERROR(LOOKUP(1,0/((B4111=名单!B:B)*(VALUE(AY4111)&gt;=名单!E:E)*(VALUE(AY4111)&lt;=名单!G:G)*(AA4111="正常走货")),名单!H:H),"否")</f>
        <v>否</v>
      </c>
      <c r="I4111" s="64" t="s">
        <v>12321</v>
      </c>
      <c r="J4111" s="64" t="s">
        <v>12323</v>
      </c>
      <c r="L4111" s="65" t="s">
        <v>17</v>
      </c>
      <c r="N4111" s="64" t="s">
        <v>18</v>
      </c>
      <c r="O4111" s="66"/>
      <c r="P4111" s="66"/>
      <c r="T4111" s="66"/>
      <c r="U4111" s="65" t="s">
        <v>2149</v>
      </c>
      <c r="V4111" s="65" t="s">
        <v>14385</v>
      </c>
      <c r="W4111" s="66"/>
      <c r="Y4111" s="66"/>
      <c r="Z4111" s="66"/>
      <c r="AA4111" s="65" t="s">
        <v>14382</v>
      </c>
      <c r="AQ4111" s="64">
        <v>156.46</v>
      </c>
      <c r="AY4111" s="67" t="s">
        <v>18508</v>
      </c>
    </row>
    <row r="4112" spans="1:51">
      <c r="A4112" s="9" t="str">
        <f t="shared" si="204"/>
        <v>2026-01</v>
      </c>
      <c r="B4112" s="9" t="str">
        <f>_xlfn.XLOOKUP(I4112,过机服务商重量差!A:A,过机服务商重量差!G:G)</f>
        <v>无崖子</v>
      </c>
      <c r="C4112" s="9" t="str">
        <f>IF(N4112="FBA","主营产品",IF(N4112="专线","专线",LOOKUP(1,0/((G4112&gt;=提成标准!D:D)*(G4112&lt;提成标准!E:E)),提成标准!C:C)))</f>
        <v>快递大货</v>
      </c>
      <c r="D4112" s="9">
        <f t="shared" si="205"/>
        <v>37</v>
      </c>
      <c r="E4112" s="9">
        <f>_xlfn.XLOOKUP(C4112,提成标准!C:C,提成标准!H:H,"")</f>
        <v>0.1</v>
      </c>
      <c r="F4112" s="9">
        <f t="shared" si="206"/>
        <v>3.7</v>
      </c>
      <c r="G4112" s="9">
        <f>_xlfn.XLOOKUP(I4112,过机服务商重量差!A:A,过机服务商重量差!L:L)</f>
        <v>37</v>
      </c>
      <c r="H4112" s="9" t="str">
        <f ca="1">IFERROR(LOOKUP(1,0/((B4112=名单!B:B)*(VALUE(AY4112)&gt;=名单!E:E)*(VALUE(AY4112)&lt;=名单!G:G)*(AA4112="正常走货")),名单!H:H),"否")</f>
        <v>是</v>
      </c>
      <c r="I4112" s="64" t="s">
        <v>12324</v>
      </c>
      <c r="J4112" s="64" t="s">
        <v>12326</v>
      </c>
      <c r="L4112" s="65" t="s">
        <v>926</v>
      </c>
      <c r="N4112" s="64" t="s">
        <v>18</v>
      </c>
      <c r="O4112" s="66"/>
      <c r="P4112" s="66"/>
      <c r="T4112" s="66"/>
      <c r="U4112" s="65" t="s">
        <v>337</v>
      </c>
      <c r="V4112" s="65" t="s">
        <v>14381</v>
      </c>
      <c r="W4112" s="66"/>
      <c r="Y4112" s="66"/>
      <c r="Z4112" s="66"/>
      <c r="AA4112" s="65" t="s">
        <v>14382</v>
      </c>
      <c r="AQ4112" s="64">
        <v>0</v>
      </c>
      <c r="AY4112" s="67" t="s">
        <v>18509</v>
      </c>
    </row>
    <row r="4113" spans="1:51">
      <c r="A4113" s="9" t="str">
        <f t="shared" si="204"/>
        <v>2026-01</v>
      </c>
      <c r="B4113" s="9" t="str">
        <f>_xlfn.XLOOKUP(I4113,过机服务商重量差!A:A,过机服务商重量差!G:G)</f>
        <v>玉麒麟</v>
      </c>
      <c r="C4113" s="9" t="str">
        <f>IF(N4113="FBA","主营产品",IF(N4113="专线","专线",LOOKUP(1,0/((G4113&gt;=提成标准!D:D)*(G4113&lt;提成标准!E:E)),提成标准!C:C)))</f>
        <v>快递小货</v>
      </c>
      <c r="D4113" s="9">
        <f t="shared" si="205"/>
        <v>1</v>
      </c>
      <c r="E4113" s="9">
        <f>_xlfn.XLOOKUP(C4113,提成标准!C:C,提成标准!H:H,"")</f>
        <v>2</v>
      </c>
      <c r="F4113" s="9">
        <f t="shared" si="206"/>
        <v>2</v>
      </c>
      <c r="G4113" s="9">
        <f>_xlfn.XLOOKUP(I4113,过机服务商重量差!A:A,过机服务商重量差!L:L)</f>
        <v>4</v>
      </c>
      <c r="H4113" s="9" t="str">
        <f ca="1">IFERROR(LOOKUP(1,0/((B4113=名单!B:B)*(VALUE(AY4113)&gt;=名单!E:E)*(VALUE(AY4113)&lt;=名单!G:G)*(AA4113="正常走货")),名单!H:H),"否")</f>
        <v>否</v>
      </c>
      <c r="I4113" s="64" t="s">
        <v>12327</v>
      </c>
      <c r="J4113" s="64" t="s">
        <v>12329</v>
      </c>
      <c r="L4113" s="64" t="s">
        <v>24</v>
      </c>
      <c r="N4113" s="64" t="s">
        <v>18</v>
      </c>
      <c r="O4113" s="66"/>
      <c r="P4113" s="66"/>
      <c r="T4113" s="66"/>
      <c r="U4113" s="65" t="s">
        <v>211</v>
      </c>
      <c r="V4113" s="65" t="s">
        <v>14410</v>
      </c>
      <c r="W4113" s="66"/>
      <c r="Y4113" s="66"/>
      <c r="Z4113" s="66"/>
      <c r="AA4113" s="65" t="s">
        <v>14382</v>
      </c>
      <c r="AQ4113" s="64">
        <v>99.3</v>
      </c>
      <c r="AY4113" s="67" t="s">
        <v>18510</v>
      </c>
    </row>
    <row r="4114" spans="1:51">
      <c r="A4114" s="9" t="str">
        <f t="shared" si="204"/>
        <v>2026-01</v>
      </c>
      <c r="B4114" s="9" t="str">
        <f>_xlfn.XLOOKUP(I4114,过机服务商重量差!A:A,过机服务商重量差!G:G)</f>
        <v>玉麒麟</v>
      </c>
      <c r="C4114" s="9" t="str">
        <f>IF(N4114="FBA","主营产品",IF(N4114="专线","专线",LOOKUP(1,0/((G4114&gt;=提成标准!D:D)*(G4114&lt;提成标准!E:E)),提成标准!C:C)))</f>
        <v>快递小货</v>
      </c>
      <c r="D4114" s="9">
        <f t="shared" si="205"/>
        <v>1</v>
      </c>
      <c r="E4114" s="9">
        <f>_xlfn.XLOOKUP(C4114,提成标准!C:C,提成标准!H:H,"")</f>
        <v>2</v>
      </c>
      <c r="F4114" s="9">
        <f t="shared" si="206"/>
        <v>2</v>
      </c>
      <c r="G4114" s="9">
        <f>_xlfn.XLOOKUP(I4114,过机服务商重量差!A:A,过机服务商重量差!L:L)</f>
        <v>0.5</v>
      </c>
      <c r="H4114" s="9" t="str">
        <f ca="1">IFERROR(LOOKUP(1,0/((B4114=名单!B:B)*(VALUE(AY4114)&gt;=名单!E:E)*(VALUE(AY4114)&lt;=名单!G:G)*(AA4114="正常走货")),名单!H:H),"否")</f>
        <v>否</v>
      </c>
      <c r="I4114" s="64" t="s">
        <v>12330</v>
      </c>
      <c r="J4114" s="64" t="s">
        <v>12332</v>
      </c>
      <c r="L4114" s="65" t="s">
        <v>17</v>
      </c>
      <c r="N4114" s="64" t="s">
        <v>18</v>
      </c>
      <c r="O4114" s="66"/>
      <c r="P4114" s="66"/>
      <c r="T4114" s="66"/>
      <c r="U4114" s="65" t="s">
        <v>152</v>
      </c>
      <c r="V4114" s="65" t="s">
        <v>14385</v>
      </c>
      <c r="W4114" s="66"/>
      <c r="Y4114" s="66"/>
      <c r="Z4114" s="66"/>
      <c r="AA4114" s="65" t="s">
        <v>14382</v>
      </c>
      <c r="AQ4114" s="64">
        <v>39.5</v>
      </c>
      <c r="AY4114" s="67" t="s">
        <v>18511</v>
      </c>
    </row>
    <row r="4115" spans="1:51">
      <c r="A4115" s="9" t="str">
        <f t="shared" si="204"/>
        <v>2026-01</v>
      </c>
      <c r="B4115" s="9" t="str">
        <f>_xlfn.XLOOKUP(I4115,过机服务商重量差!A:A,过机服务商重量差!G:G)</f>
        <v>小旋风</v>
      </c>
      <c r="C4115" s="9" t="str">
        <f>IF(N4115="FBA","主营产品",IF(N4115="专线","专线",LOOKUP(1,0/((G4115&gt;=提成标准!D:D)*(G4115&lt;提成标准!E:E)),提成标准!C:C)))</f>
        <v>快递大货</v>
      </c>
      <c r="D4115" s="9">
        <f t="shared" si="205"/>
        <v>36</v>
      </c>
      <c r="E4115" s="9">
        <f>_xlfn.XLOOKUP(C4115,提成标准!C:C,提成标准!H:H,"")</f>
        <v>0.1</v>
      </c>
      <c r="F4115" s="9">
        <f t="shared" si="206"/>
        <v>3.6</v>
      </c>
      <c r="G4115" s="9">
        <f>_xlfn.XLOOKUP(I4115,过机服务商重量差!A:A,过机服务商重量差!L:L)</f>
        <v>36</v>
      </c>
      <c r="H4115" s="9" t="str">
        <f ca="1">IFERROR(LOOKUP(1,0/((B4115=名单!B:B)*(VALUE(AY4115)&gt;=名单!E:E)*(VALUE(AY4115)&lt;=名单!G:G)*(AA4115="正常走货")),名单!H:H),"否")</f>
        <v>否</v>
      </c>
      <c r="I4115" s="64" t="s">
        <v>12333</v>
      </c>
      <c r="J4115" s="64" t="s">
        <v>12335</v>
      </c>
      <c r="L4115" s="65" t="s">
        <v>1993</v>
      </c>
      <c r="N4115" s="64" t="s">
        <v>18</v>
      </c>
      <c r="O4115" s="66"/>
      <c r="P4115" s="66"/>
      <c r="T4115" s="66"/>
      <c r="U4115" s="65" t="s">
        <v>3347</v>
      </c>
      <c r="V4115" s="65" t="s">
        <v>14413</v>
      </c>
      <c r="W4115" s="66"/>
      <c r="Y4115" s="66"/>
      <c r="Z4115" s="66"/>
      <c r="AA4115" s="65" t="s">
        <v>14382</v>
      </c>
      <c r="AQ4115" s="64">
        <v>154</v>
      </c>
      <c r="AY4115" s="67" t="s">
        <v>18512</v>
      </c>
    </row>
    <row r="4116" spans="1:51">
      <c r="A4116" s="9" t="str">
        <f t="shared" si="204"/>
        <v>2026-01</v>
      </c>
      <c r="B4116" s="9" t="str">
        <f>_xlfn.XLOOKUP(I4116,过机服务商重量差!A:A,过机服务商重量差!G:G)</f>
        <v>帅时莹</v>
      </c>
      <c r="C4116" s="9" t="str">
        <f>IF(N4116="FBA","主营产品",IF(N4116="专线","专线",LOOKUP(1,0/((G4116&gt;=提成标准!D:D)*(G4116&lt;提成标准!E:E)),提成标准!C:C)))</f>
        <v>快递小货</v>
      </c>
      <c r="D4116" s="9">
        <f t="shared" si="205"/>
        <v>1</v>
      </c>
      <c r="E4116" s="9">
        <f>_xlfn.XLOOKUP(C4116,提成标准!C:C,提成标准!H:H,"")</f>
        <v>2</v>
      </c>
      <c r="F4116" s="9">
        <f t="shared" si="206"/>
        <v>2</v>
      </c>
      <c r="G4116" s="9">
        <f>_xlfn.XLOOKUP(I4116,过机服务商重量差!A:A,过机服务商重量差!L:L)</f>
        <v>5.5</v>
      </c>
      <c r="H4116" s="9" t="str">
        <f ca="1">IFERROR(LOOKUP(1,0/((B4116=名单!B:B)*(VALUE(AY4116)&gt;=名单!E:E)*(VALUE(AY4116)&lt;=名单!G:G)*(AA4116="正常走货")),名单!H:H),"否")</f>
        <v>否</v>
      </c>
      <c r="I4116" s="64" t="s">
        <v>12336</v>
      </c>
      <c r="J4116" s="64" t="s">
        <v>12338</v>
      </c>
      <c r="L4116" s="65" t="s">
        <v>140</v>
      </c>
      <c r="N4116" s="64" t="s">
        <v>18</v>
      </c>
      <c r="O4116" s="66"/>
      <c r="P4116" s="66"/>
      <c r="T4116" s="66"/>
      <c r="U4116" s="65" t="s">
        <v>191</v>
      </c>
      <c r="V4116" s="65" t="s">
        <v>14413</v>
      </c>
      <c r="W4116" s="66"/>
      <c r="Y4116" s="66"/>
      <c r="Z4116" s="66"/>
      <c r="AA4116" s="65" t="s">
        <v>14382</v>
      </c>
      <c r="AQ4116" s="64">
        <v>155.28</v>
      </c>
      <c r="AY4116" s="67" t="s">
        <v>18513</v>
      </c>
    </row>
    <row r="4117" spans="1:51">
      <c r="A4117" s="9" t="str">
        <f t="shared" si="204"/>
        <v>2026-01</v>
      </c>
      <c r="B4117" s="9" t="str">
        <f>_xlfn.XLOOKUP(I4117,过机服务商重量差!A:A,过机服务商重量差!G:G)</f>
        <v>帅时莹</v>
      </c>
      <c r="C4117" s="9" t="str">
        <f>IF(N4117="FBA","主营产品",IF(N4117="专线","专线",LOOKUP(1,0/((G4117&gt;=提成标准!D:D)*(G4117&lt;提成标准!E:E)),提成标准!C:C)))</f>
        <v>快递大货</v>
      </c>
      <c r="D4117" s="9">
        <f t="shared" si="205"/>
        <v>63</v>
      </c>
      <c r="E4117" s="9">
        <f>_xlfn.XLOOKUP(C4117,提成标准!C:C,提成标准!H:H,"")</f>
        <v>0.1</v>
      </c>
      <c r="F4117" s="9">
        <f t="shared" si="206"/>
        <v>6.3</v>
      </c>
      <c r="G4117" s="9">
        <f>_xlfn.XLOOKUP(I4117,过机服务商重量差!A:A,过机服务商重量差!L:L)</f>
        <v>63</v>
      </c>
      <c r="H4117" s="9" t="str">
        <f ca="1">IFERROR(LOOKUP(1,0/((B4117=名单!B:B)*(VALUE(AY4117)&gt;=名单!E:E)*(VALUE(AY4117)&lt;=名单!G:G)*(AA4117="正常走货")),名单!H:H),"否")</f>
        <v>否</v>
      </c>
      <c r="I4117" s="64" t="s">
        <v>12339</v>
      </c>
      <c r="J4117" s="64" t="s">
        <v>36</v>
      </c>
      <c r="L4117" s="65" t="s">
        <v>140</v>
      </c>
      <c r="N4117" s="64" t="s">
        <v>18</v>
      </c>
      <c r="O4117" s="66"/>
      <c r="P4117" s="66"/>
      <c r="T4117" s="66"/>
      <c r="U4117" s="65" t="s">
        <v>199</v>
      </c>
      <c r="V4117" s="65" t="s">
        <v>14442</v>
      </c>
      <c r="W4117" s="66"/>
      <c r="Y4117" s="66"/>
      <c r="Z4117" s="66"/>
      <c r="AA4117" s="65" t="s">
        <v>14437</v>
      </c>
      <c r="AQ4117" s="64">
        <v>0</v>
      </c>
      <c r="AY4117" s="67" t="s">
        <v>18514</v>
      </c>
    </row>
    <row r="4118" spans="1:51">
      <c r="A4118" s="9" t="str">
        <f t="shared" si="204"/>
        <v>2026-01</v>
      </c>
      <c r="B4118" s="18" t="str">
        <f>_xlfn.XLOOKUP(I4118,过机服务商重量差!A:A,过机服务商重量差!G:G)</f>
        <v>玉麒麟</v>
      </c>
      <c r="C4118" s="9" t="str">
        <f>IF(N4118="FBA","主营产品",IF(N4118="专线","专线",LOOKUP(1,0/((G4118&gt;=提成标准!D:D)*(G4118&lt;提成标准!E:E)),提成标准!C:C)))</f>
        <v>快递大货</v>
      </c>
      <c r="D4118" s="9">
        <f t="shared" si="205"/>
        <v>75</v>
      </c>
      <c r="E4118" s="9">
        <f>_xlfn.XLOOKUP(C4118,提成标准!C:C,提成标准!H:H,"")</f>
        <v>0.1</v>
      </c>
      <c r="F4118" s="9">
        <f t="shared" si="206"/>
        <v>7.5</v>
      </c>
      <c r="G4118" s="9">
        <f>_xlfn.XLOOKUP(I4118,过机服务商重量差!A:A,过机服务商重量差!L:L)</f>
        <v>75</v>
      </c>
      <c r="H4118" s="9" t="str">
        <f ca="1">IFERROR(LOOKUP(1,0/((B4118=名单!B:B)*(VALUE(AY4118)&gt;=名单!E:E)*(VALUE(AY4118)&lt;=名单!G:G)*(AA4118="正常走货")),名单!H:H),"否")</f>
        <v>否</v>
      </c>
      <c r="I4118" s="64" t="s">
        <v>12341</v>
      </c>
      <c r="J4118" s="64" t="s">
        <v>12343</v>
      </c>
      <c r="L4118" s="65" t="s">
        <v>24</v>
      </c>
      <c r="N4118" s="64" t="s">
        <v>18</v>
      </c>
      <c r="O4118" s="66"/>
      <c r="P4118" s="66"/>
      <c r="T4118" s="66"/>
      <c r="U4118" s="65" t="s">
        <v>211</v>
      </c>
      <c r="V4118" s="65" t="s">
        <v>14410</v>
      </c>
      <c r="W4118" s="66"/>
      <c r="Y4118" s="66"/>
      <c r="Z4118" s="66"/>
      <c r="AA4118" s="65" t="s">
        <v>14382</v>
      </c>
      <c r="AQ4118" s="64">
        <v>427.5</v>
      </c>
      <c r="AY4118" s="67" t="s">
        <v>18515</v>
      </c>
    </row>
    <row r="4119" spans="1:51">
      <c r="A4119" s="9" t="str">
        <f t="shared" si="204"/>
        <v>2026-01</v>
      </c>
      <c r="B4119" s="9" t="str">
        <f>_xlfn.XLOOKUP(I4119,过机服务商重量差!A:A,过机服务商重量差!G:G)</f>
        <v>小旋风</v>
      </c>
      <c r="C4119" s="9" t="str">
        <f>IF(N4119="FBA","主营产品",IF(N4119="专线","专线",LOOKUP(1,0/((G4119&gt;=提成标准!D:D)*(G4119&lt;提成标准!E:E)),提成标准!C:C)))</f>
        <v>快递大货</v>
      </c>
      <c r="D4119" s="9">
        <f t="shared" si="205"/>
        <v>43</v>
      </c>
      <c r="E4119" s="9">
        <f>_xlfn.XLOOKUP(C4119,提成标准!C:C,提成标准!H:H,"")</f>
        <v>0.1</v>
      </c>
      <c r="F4119" s="9">
        <f t="shared" si="206"/>
        <v>4.3</v>
      </c>
      <c r="G4119" s="9">
        <f>_xlfn.XLOOKUP(I4119,过机服务商重量差!A:A,过机服务商重量差!L:L)</f>
        <v>43</v>
      </c>
      <c r="H4119" s="9" t="str">
        <f ca="1">IFERROR(LOOKUP(1,0/((B4119=名单!B:B)*(VALUE(AY4119)&gt;=名单!E:E)*(VALUE(AY4119)&lt;=名单!G:G)*(AA4119="正常走货")),名单!H:H),"否")</f>
        <v>否</v>
      </c>
      <c r="I4119" s="64" t="s">
        <v>12344</v>
      </c>
      <c r="J4119" s="64" t="s">
        <v>12346</v>
      </c>
      <c r="L4119" s="65" t="s">
        <v>85</v>
      </c>
      <c r="N4119" s="64" t="s">
        <v>18</v>
      </c>
      <c r="O4119" s="66"/>
      <c r="P4119" s="66"/>
      <c r="T4119" s="66"/>
      <c r="U4119" s="65" t="s">
        <v>1498</v>
      </c>
      <c r="V4119" s="65" t="s">
        <v>14476</v>
      </c>
      <c r="W4119" s="66"/>
      <c r="Y4119" s="66"/>
      <c r="Z4119" s="66"/>
      <c r="AA4119" s="65" t="s">
        <v>14382</v>
      </c>
      <c r="AQ4119" s="64">
        <v>33.6</v>
      </c>
      <c r="AY4119" s="67" t="s">
        <v>18516</v>
      </c>
    </row>
    <row r="4120" spans="1:51">
      <c r="A4120" s="9" t="str">
        <f t="shared" si="204"/>
        <v>2026-01</v>
      </c>
      <c r="B4120" s="18" t="str">
        <f>_xlfn.XLOOKUP(I4120,过机服务商重量差!A:A,过机服务商重量差!G:G)</f>
        <v>小旋风</v>
      </c>
      <c r="C4120" s="9" t="str">
        <f>IF(N4120="FBA","主营产品",IF(N4120="专线","专线",LOOKUP(1,0/((G4120&gt;=提成标准!D:D)*(G4120&lt;提成标准!E:E)),提成标准!C:C)))</f>
        <v>快递大货</v>
      </c>
      <c r="D4120" s="9">
        <f t="shared" si="205"/>
        <v>89</v>
      </c>
      <c r="E4120" s="9">
        <f>_xlfn.XLOOKUP(C4120,提成标准!C:C,提成标准!H:H,"")</f>
        <v>0.1</v>
      </c>
      <c r="F4120" s="9">
        <f t="shared" si="206"/>
        <v>8.9</v>
      </c>
      <c r="G4120" s="9">
        <f>_xlfn.XLOOKUP(I4120,过机服务商重量差!A:A,过机服务商重量差!L:L)</f>
        <v>89</v>
      </c>
      <c r="H4120" s="9" t="str">
        <f ca="1">IFERROR(LOOKUP(1,0/((B4120=名单!B:B)*(VALUE(AY4120)&gt;=名单!E:E)*(VALUE(AY4120)&lt;=名单!G:G)*(AA4120="正常走货")),名单!H:H),"否")</f>
        <v>否</v>
      </c>
      <c r="I4120" s="64" t="s">
        <v>12347</v>
      </c>
      <c r="J4120" s="64" t="s">
        <v>12349</v>
      </c>
      <c r="L4120" s="65" t="s">
        <v>78</v>
      </c>
      <c r="N4120" s="64" t="s">
        <v>18</v>
      </c>
      <c r="O4120" s="66"/>
      <c r="P4120" s="66"/>
      <c r="T4120" s="66"/>
      <c r="U4120" s="65" t="s">
        <v>1498</v>
      </c>
      <c r="V4120" s="65" t="s">
        <v>14476</v>
      </c>
      <c r="W4120" s="66"/>
      <c r="Y4120" s="66"/>
      <c r="Z4120" s="66"/>
      <c r="AA4120" s="65" t="s">
        <v>14382</v>
      </c>
      <c r="AQ4120" s="64">
        <v>384</v>
      </c>
      <c r="AY4120" s="67" t="s">
        <v>18517</v>
      </c>
    </row>
    <row r="4121" spans="1:51">
      <c r="A4121" s="9" t="str">
        <f t="shared" si="204"/>
        <v>2026-01</v>
      </c>
      <c r="B4121" s="9" t="str">
        <f>_xlfn.XLOOKUP(I4121,过机服务商重量差!A:A,过机服务商重量差!G:G)</f>
        <v>无崖子</v>
      </c>
      <c r="C4121" s="9" t="str">
        <f>IF(N4121="FBA","主营产品",IF(N4121="专线","专线",LOOKUP(1,0/((G4121&gt;=提成标准!D:D)*(G4121&lt;提成标准!E:E)),提成标准!C:C)))</f>
        <v>快递小货</v>
      </c>
      <c r="D4121" s="9">
        <f t="shared" si="205"/>
        <v>1</v>
      </c>
      <c r="E4121" s="9">
        <f>_xlfn.XLOOKUP(C4121,提成标准!C:C,提成标准!H:H,"")</f>
        <v>2</v>
      </c>
      <c r="F4121" s="9">
        <f t="shared" si="206"/>
        <v>2</v>
      </c>
      <c r="G4121" s="9">
        <f>_xlfn.XLOOKUP(I4121,过机服务商重量差!A:A,过机服务商重量差!L:L)</f>
        <v>3.5</v>
      </c>
      <c r="H4121" s="9" t="str">
        <f ca="1">IFERROR(LOOKUP(1,0/((B4121=名单!B:B)*(VALUE(AY4121)&gt;=名单!E:E)*(VALUE(AY4121)&lt;=名单!G:G)*(AA4121="正常走货")),名单!H:H),"否")</f>
        <v>是</v>
      </c>
      <c r="I4121" s="64" t="s">
        <v>12350</v>
      </c>
      <c r="J4121" s="64" t="s">
        <v>12352</v>
      </c>
      <c r="L4121" s="65" t="s">
        <v>160</v>
      </c>
      <c r="N4121" s="64" t="s">
        <v>18</v>
      </c>
      <c r="O4121" s="66"/>
      <c r="P4121" s="66"/>
      <c r="T4121" s="66"/>
      <c r="U4121" s="65" t="s">
        <v>337</v>
      </c>
      <c r="V4121" s="65" t="s">
        <v>14381</v>
      </c>
      <c r="W4121" s="66"/>
      <c r="Y4121" s="66"/>
      <c r="Z4121" s="66"/>
      <c r="AA4121" s="65" t="s">
        <v>14382</v>
      </c>
      <c r="AQ4121" s="64">
        <v>0</v>
      </c>
      <c r="AY4121" s="67" t="s">
        <v>18518</v>
      </c>
    </row>
    <row r="4122" spans="1:51">
      <c r="A4122" s="9" t="str">
        <f t="shared" si="204"/>
        <v>2026-01</v>
      </c>
      <c r="B4122" s="9" t="str">
        <f>_xlfn.XLOOKUP(I4122,过机服务商重量差!A:A,过机服务商重量差!G:G)</f>
        <v>无崖子</v>
      </c>
      <c r="C4122" s="9" t="str">
        <f>IF(N4122="FBA","主营产品",IF(N4122="专线","专线",LOOKUP(1,0/((G4122&gt;=提成标准!D:D)*(G4122&lt;提成标准!E:E)),提成标准!C:C)))</f>
        <v>快递小货</v>
      </c>
      <c r="D4122" s="9">
        <f t="shared" si="205"/>
        <v>1</v>
      </c>
      <c r="E4122" s="9">
        <f>_xlfn.XLOOKUP(C4122,提成标准!C:C,提成标准!H:H,"")</f>
        <v>2</v>
      </c>
      <c r="F4122" s="9">
        <f t="shared" si="206"/>
        <v>2</v>
      </c>
      <c r="G4122" s="9">
        <f>_xlfn.XLOOKUP(I4122,过机服务商重量差!A:A,过机服务商重量差!L:L)</f>
        <v>3.5</v>
      </c>
      <c r="H4122" s="9" t="str">
        <f ca="1">IFERROR(LOOKUP(1,0/((B4122=名单!B:B)*(VALUE(AY4122)&gt;=名单!E:E)*(VALUE(AY4122)&lt;=名单!G:G)*(AA4122="正常走货")),名单!H:H),"否")</f>
        <v>是</v>
      </c>
      <c r="I4122" s="64" t="s">
        <v>12353</v>
      </c>
      <c r="J4122" s="64" t="s">
        <v>12355</v>
      </c>
      <c r="L4122" s="64" t="s">
        <v>160</v>
      </c>
      <c r="N4122" s="64" t="s">
        <v>18</v>
      </c>
      <c r="O4122" s="66"/>
      <c r="P4122" s="66"/>
      <c r="T4122" s="66"/>
      <c r="U4122" s="65" t="s">
        <v>337</v>
      </c>
      <c r="V4122" s="65" t="s">
        <v>14381</v>
      </c>
      <c r="W4122" s="66"/>
      <c r="Y4122" s="66"/>
      <c r="Z4122" s="66"/>
      <c r="AA4122" s="65" t="s">
        <v>14382</v>
      </c>
      <c r="AQ4122" s="64">
        <v>0</v>
      </c>
      <c r="AY4122" s="67" t="s">
        <v>18519</v>
      </c>
    </row>
    <row r="4123" spans="1:51">
      <c r="A4123" s="9" t="str">
        <f t="shared" si="204"/>
        <v>2026-01</v>
      </c>
      <c r="B4123" s="18" t="str">
        <f>_xlfn.XLOOKUP(I4123,过机服务商重量差!A:A,过机服务商重量差!G:G)</f>
        <v>无崖子</v>
      </c>
      <c r="C4123" s="9" t="str">
        <f>IF(N4123="FBA","主营产品",IF(N4123="专线","专线",LOOKUP(1,0/((G4123&gt;=提成标准!D:D)*(G4123&lt;提成标准!E:E)),提成标准!C:C)))</f>
        <v>快递小货</v>
      </c>
      <c r="D4123" s="9">
        <f t="shared" si="205"/>
        <v>1</v>
      </c>
      <c r="E4123" s="9">
        <f>_xlfn.XLOOKUP(C4123,提成标准!C:C,提成标准!H:H,"")</f>
        <v>2</v>
      </c>
      <c r="F4123" s="9">
        <f t="shared" si="206"/>
        <v>2</v>
      </c>
      <c r="G4123" s="9">
        <f>_xlfn.XLOOKUP(I4123,过机服务商重量差!A:A,过机服务商重量差!L:L)</f>
        <v>4</v>
      </c>
      <c r="H4123" s="9" t="str">
        <f ca="1">IFERROR(LOOKUP(1,0/((B4123=名单!B:B)*(VALUE(AY4123)&gt;=名单!E:E)*(VALUE(AY4123)&lt;=名单!G:G)*(AA4123="正常走货")),名单!H:H),"否")</f>
        <v>是</v>
      </c>
      <c r="I4123" s="64" t="s">
        <v>12356</v>
      </c>
      <c r="J4123" s="64" t="s">
        <v>12358</v>
      </c>
      <c r="L4123" s="65" t="s">
        <v>160</v>
      </c>
      <c r="N4123" s="64" t="s">
        <v>18</v>
      </c>
      <c r="O4123" s="66"/>
      <c r="P4123" s="66"/>
      <c r="T4123" s="66"/>
      <c r="U4123" s="65" t="s">
        <v>337</v>
      </c>
      <c r="V4123" s="65" t="s">
        <v>14381</v>
      </c>
      <c r="W4123" s="66"/>
      <c r="Y4123" s="66"/>
      <c r="Z4123" s="66"/>
      <c r="AA4123" s="65" t="s">
        <v>14382</v>
      </c>
      <c r="AQ4123" s="64">
        <v>0</v>
      </c>
      <c r="AY4123" s="67" t="s">
        <v>18520</v>
      </c>
    </row>
    <row r="4124" spans="1:51">
      <c r="A4124" s="9" t="str">
        <f t="shared" si="204"/>
        <v>2026-01</v>
      </c>
      <c r="B4124" s="18" t="str">
        <f>_xlfn.XLOOKUP(I4124,过机服务商重量差!A:A,过机服务商重量差!G:G)</f>
        <v>无崖子</v>
      </c>
      <c r="C4124" s="9" t="str">
        <f>IF(N4124="FBA","主营产品",IF(N4124="专线","专线",LOOKUP(1,0/((G4124&gt;=提成标准!D:D)*(G4124&lt;提成标准!E:E)),提成标准!C:C)))</f>
        <v>快递小货</v>
      </c>
      <c r="D4124" s="9">
        <f t="shared" si="205"/>
        <v>1</v>
      </c>
      <c r="E4124" s="9">
        <f>_xlfn.XLOOKUP(C4124,提成标准!C:C,提成标准!H:H,"")</f>
        <v>2</v>
      </c>
      <c r="F4124" s="9">
        <f t="shared" si="206"/>
        <v>2</v>
      </c>
      <c r="G4124" s="9">
        <f>_xlfn.XLOOKUP(I4124,过机服务商重量差!A:A,过机服务商重量差!L:L)</f>
        <v>3.5</v>
      </c>
      <c r="H4124" s="9" t="str">
        <f ca="1">IFERROR(LOOKUP(1,0/((B4124=名单!B:B)*(VALUE(AY4124)&gt;=名单!E:E)*(VALUE(AY4124)&lt;=名单!G:G)*(AA4124="正常走货")),名单!H:H),"否")</f>
        <v>是</v>
      </c>
      <c r="I4124" s="64" t="s">
        <v>12359</v>
      </c>
      <c r="J4124" s="64" t="s">
        <v>12361</v>
      </c>
      <c r="L4124" s="65" t="s">
        <v>160</v>
      </c>
      <c r="N4124" s="64" t="s">
        <v>18</v>
      </c>
      <c r="O4124" s="66"/>
      <c r="P4124" s="66"/>
      <c r="T4124" s="66"/>
      <c r="U4124" s="65" t="s">
        <v>337</v>
      </c>
      <c r="V4124" s="65" t="s">
        <v>14381</v>
      </c>
      <c r="W4124" s="66"/>
      <c r="Y4124" s="66"/>
      <c r="Z4124" s="66"/>
      <c r="AA4124" s="65" t="s">
        <v>14382</v>
      </c>
      <c r="AQ4124" s="64">
        <v>0</v>
      </c>
      <c r="AY4124" s="67" t="s">
        <v>18521</v>
      </c>
    </row>
    <row r="4125" spans="1:51">
      <c r="A4125" s="9" t="str">
        <f t="shared" si="204"/>
        <v>2026-01</v>
      </c>
      <c r="B4125" s="18" t="str">
        <f>_xlfn.XLOOKUP(I4125,过机服务商重量差!A:A,过机服务商重量差!G:G)</f>
        <v>无崖子</v>
      </c>
      <c r="C4125" s="9" t="str">
        <f>IF(N4125="FBA","主营产品",IF(N4125="专线","专线",LOOKUP(1,0/((G4125&gt;=提成标准!D:D)*(G4125&lt;提成标准!E:E)),提成标准!C:C)))</f>
        <v>快递小货</v>
      </c>
      <c r="D4125" s="9">
        <f t="shared" si="205"/>
        <v>1</v>
      </c>
      <c r="E4125" s="9">
        <f>_xlfn.XLOOKUP(C4125,提成标准!C:C,提成标准!H:H,"")</f>
        <v>2</v>
      </c>
      <c r="F4125" s="9">
        <f t="shared" si="206"/>
        <v>2</v>
      </c>
      <c r="G4125" s="9">
        <f>_xlfn.XLOOKUP(I4125,过机服务商重量差!A:A,过机服务商重量差!L:L)</f>
        <v>3.5</v>
      </c>
      <c r="H4125" s="9" t="str">
        <f ca="1">IFERROR(LOOKUP(1,0/((B4125=名单!B:B)*(VALUE(AY4125)&gt;=名单!E:E)*(VALUE(AY4125)&lt;=名单!G:G)*(AA4125="正常走货")),名单!H:H),"否")</f>
        <v>是</v>
      </c>
      <c r="I4125" s="64" t="s">
        <v>12362</v>
      </c>
      <c r="J4125" s="64" t="s">
        <v>12364</v>
      </c>
      <c r="L4125" s="64" t="s">
        <v>160</v>
      </c>
      <c r="N4125" s="64" t="s">
        <v>18</v>
      </c>
      <c r="O4125" s="66"/>
      <c r="P4125" s="66"/>
      <c r="T4125" s="66"/>
      <c r="U4125" s="65" t="s">
        <v>337</v>
      </c>
      <c r="V4125" s="65" t="s">
        <v>14381</v>
      </c>
      <c r="W4125" s="66"/>
      <c r="Y4125" s="66"/>
      <c r="Z4125" s="66"/>
      <c r="AA4125" s="65" t="s">
        <v>14382</v>
      </c>
      <c r="AQ4125" s="64">
        <v>0</v>
      </c>
      <c r="AY4125" s="67" t="s">
        <v>18522</v>
      </c>
    </row>
    <row r="4126" spans="1:51">
      <c r="A4126" s="9" t="str">
        <f t="shared" si="204"/>
        <v>2026-01</v>
      </c>
      <c r="B4126" s="18" t="str">
        <f>_xlfn.XLOOKUP(I4126,过机服务商重量差!A:A,过机服务商重量差!G:G)</f>
        <v>无崖子</v>
      </c>
      <c r="C4126" s="9" t="str">
        <f>IF(N4126="FBA","主营产品",IF(N4126="专线","专线",LOOKUP(1,0/((G4126&gt;=提成标准!D:D)*(G4126&lt;提成标准!E:E)),提成标准!C:C)))</f>
        <v>快递小货</v>
      </c>
      <c r="D4126" s="9">
        <f t="shared" si="205"/>
        <v>1</v>
      </c>
      <c r="E4126" s="9">
        <f>_xlfn.XLOOKUP(C4126,提成标准!C:C,提成标准!H:H,"")</f>
        <v>2</v>
      </c>
      <c r="F4126" s="9">
        <f t="shared" si="206"/>
        <v>2</v>
      </c>
      <c r="G4126" s="9">
        <f>_xlfn.XLOOKUP(I4126,过机服务商重量差!A:A,过机服务商重量差!L:L)</f>
        <v>3.5</v>
      </c>
      <c r="H4126" s="9" t="str">
        <f ca="1">IFERROR(LOOKUP(1,0/((B4126=名单!B:B)*(VALUE(AY4126)&gt;=名单!E:E)*(VALUE(AY4126)&lt;=名单!G:G)*(AA4126="正常走货")),名单!H:H),"否")</f>
        <v>是</v>
      </c>
      <c r="I4126" s="64" t="s">
        <v>12365</v>
      </c>
      <c r="J4126" s="64" t="s">
        <v>12367</v>
      </c>
      <c r="L4126" s="65" t="s">
        <v>160</v>
      </c>
      <c r="N4126" s="64" t="s">
        <v>18</v>
      </c>
      <c r="O4126" s="66"/>
      <c r="P4126" s="66"/>
      <c r="T4126" s="66"/>
      <c r="U4126" s="65" t="s">
        <v>337</v>
      </c>
      <c r="V4126" s="65" t="s">
        <v>14381</v>
      </c>
      <c r="W4126" s="66"/>
      <c r="Y4126" s="66"/>
      <c r="Z4126" s="66"/>
      <c r="AA4126" s="65" t="s">
        <v>14382</v>
      </c>
      <c r="AQ4126" s="64">
        <v>0</v>
      </c>
      <c r="AY4126" s="67" t="s">
        <v>18523</v>
      </c>
    </row>
    <row r="4127" spans="1:51">
      <c r="A4127" s="9" t="str">
        <f t="shared" si="204"/>
        <v>2026-01</v>
      </c>
      <c r="B4127" s="9" t="str">
        <f>_xlfn.XLOOKUP(I4127,过机服务商重量差!A:A,过机服务商重量差!G:G)</f>
        <v>无崖子</v>
      </c>
      <c r="C4127" s="9" t="str">
        <f>IF(N4127="FBA","主营产品",IF(N4127="专线","专线",LOOKUP(1,0/((G4127&gt;=提成标准!D:D)*(G4127&lt;提成标准!E:E)),提成标准!C:C)))</f>
        <v>快递小货</v>
      </c>
      <c r="D4127" s="9">
        <f t="shared" si="205"/>
        <v>1</v>
      </c>
      <c r="E4127" s="9">
        <f>_xlfn.XLOOKUP(C4127,提成标准!C:C,提成标准!H:H,"")</f>
        <v>2</v>
      </c>
      <c r="F4127" s="9">
        <f t="shared" si="206"/>
        <v>2</v>
      </c>
      <c r="G4127" s="9">
        <f>_xlfn.XLOOKUP(I4127,过机服务商重量差!A:A,过机服务商重量差!L:L)</f>
        <v>3</v>
      </c>
      <c r="H4127" s="9" t="str">
        <f ca="1">IFERROR(LOOKUP(1,0/((B4127=名单!B:B)*(VALUE(AY4127)&gt;=名单!E:E)*(VALUE(AY4127)&lt;=名单!G:G)*(AA4127="正常走货")),名单!H:H),"否")</f>
        <v>是</v>
      </c>
      <c r="I4127" s="64" t="s">
        <v>12368</v>
      </c>
      <c r="J4127" s="64" t="s">
        <v>12370</v>
      </c>
      <c r="L4127" s="64" t="s">
        <v>160</v>
      </c>
      <c r="N4127" s="64" t="s">
        <v>18</v>
      </c>
      <c r="O4127" s="66"/>
      <c r="P4127" s="66"/>
      <c r="T4127" s="66"/>
      <c r="U4127" s="65" t="s">
        <v>337</v>
      </c>
      <c r="V4127" s="65" t="s">
        <v>14381</v>
      </c>
      <c r="W4127" s="66"/>
      <c r="Y4127" s="66"/>
      <c r="Z4127" s="66"/>
      <c r="AA4127" s="65" t="s">
        <v>14382</v>
      </c>
      <c r="AQ4127" s="64">
        <v>0</v>
      </c>
      <c r="AY4127" s="67" t="s">
        <v>18524</v>
      </c>
    </row>
    <row r="4128" spans="1:51">
      <c r="A4128" s="9" t="str">
        <f t="shared" si="204"/>
        <v>2026-01</v>
      </c>
      <c r="B4128" s="9" t="str">
        <f>_xlfn.XLOOKUP(I4128,过机服务商重量差!A:A,过机服务商重量差!G:G)</f>
        <v>无崖子</v>
      </c>
      <c r="C4128" s="9" t="str">
        <f>IF(N4128="FBA","主营产品",IF(N4128="专线","专线",LOOKUP(1,0/((G4128&gt;=提成标准!D:D)*(G4128&lt;提成标准!E:E)),提成标准!C:C)))</f>
        <v>快递小货</v>
      </c>
      <c r="D4128" s="9">
        <f t="shared" si="205"/>
        <v>1</v>
      </c>
      <c r="E4128" s="9">
        <f>_xlfn.XLOOKUP(C4128,提成标准!C:C,提成标准!H:H,"")</f>
        <v>2</v>
      </c>
      <c r="F4128" s="9">
        <f t="shared" si="206"/>
        <v>2</v>
      </c>
      <c r="G4128" s="9">
        <f>_xlfn.XLOOKUP(I4128,过机服务商重量差!A:A,过机服务商重量差!L:L)</f>
        <v>3.5</v>
      </c>
      <c r="H4128" s="9" t="str">
        <f ca="1">IFERROR(LOOKUP(1,0/((B4128=名单!B:B)*(VALUE(AY4128)&gt;=名单!E:E)*(VALUE(AY4128)&lt;=名单!G:G)*(AA4128="正常走货")),名单!H:H),"否")</f>
        <v>是</v>
      </c>
      <c r="I4128" s="64" t="s">
        <v>12371</v>
      </c>
      <c r="J4128" s="64" t="s">
        <v>12373</v>
      </c>
      <c r="L4128" s="65" t="s">
        <v>160</v>
      </c>
      <c r="N4128" s="64" t="s">
        <v>18</v>
      </c>
      <c r="O4128" s="66"/>
      <c r="P4128" s="66"/>
      <c r="T4128" s="66"/>
      <c r="U4128" s="65" t="s">
        <v>337</v>
      </c>
      <c r="V4128" s="64" t="s">
        <v>14381</v>
      </c>
      <c r="W4128" s="66"/>
      <c r="Y4128" s="66"/>
      <c r="Z4128" s="66"/>
      <c r="AA4128" s="65" t="s">
        <v>14382</v>
      </c>
      <c r="AQ4128" s="64">
        <v>0</v>
      </c>
      <c r="AY4128" s="67" t="s">
        <v>18525</v>
      </c>
    </row>
    <row r="4129" spans="1:51">
      <c r="A4129" s="9" t="str">
        <f t="shared" si="204"/>
        <v>2026-01</v>
      </c>
      <c r="B4129" s="9" t="str">
        <f>_xlfn.XLOOKUP(I4129,过机服务商重量差!A:A,过机服务商重量差!G:G)</f>
        <v>无崖子</v>
      </c>
      <c r="C4129" s="9" t="str">
        <f>IF(N4129="FBA","主营产品",IF(N4129="专线","专线",LOOKUP(1,0/((G4129&gt;=提成标准!D:D)*(G4129&lt;提成标准!E:E)),提成标准!C:C)))</f>
        <v>快递小货</v>
      </c>
      <c r="D4129" s="9">
        <f t="shared" si="205"/>
        <v>1</v>
      </c>
      <c r="E4129" s="9">
        <f>_xlfn.XLOOKUP(C4129,提成标准!C:C,提成标准!H:H,"")</f>
        <v>2</v>
      </c>
      <c r="F4129" s="9">
        <f t="shared" si="206"/>
        <v>2</v>
      </c>
      <c r="G4129" s="9">
        <f>_xlfn.XLOOKUP(I4129,过机服务商重量差!A:A,过机服务商重量差!L:L)</f>
        <v>3.5</v>
      </c>
      <c r="H4129" s="9" t="str">
        <f ca="1">IFERROR(LOOKUP(1,0/((B4129=名单!B:B)*(VALUE(AY4129)&gt;=名单!E:E)*(VALUE(AY4129)&lt;=名单!G:G)*(AA4129="正常走货")),名单!H:H),"否")</f>
        <v>是</v>
      </c>
      <c r="I4129" s="64" t="s">
        <v>12374</v>
      </c>
      <c r="J4129" s="64" t="s">
        <v>12376</v>
      </c>
      <c r="L4129" s="65" t="s">
        <v>160</v>
      </c>
      <c r="N4129" s="64" t="s">
        <v>18</v>
      </c>
      <c r="O4129" s="66"/>
      <c r="P4129" s="66"/>
      <c r="T4129" s="66"/>
      <c r="U4129" s="65" t="s">
        <v>337</v>
      </c>
      <c r="V4129" s="65" t="s">
        <v>14381</v>
      </c>
      <c r="W4129" s="66"/>
      <c r="Y4129" s="66"/>
      <c r="Z4129" s="66"/>
      <c r="AA4129" s="65" t="s">
        <v>14382</v>
      </c>
      <c r="AQ4129" s="64">
        <v>0</v>
      </c>
      <c r="AY4129" s="67" t="s">
        <v>18526</v>
      </c>
    </row>
    <row r="4130" spans="1:51">
      <c r="A4130" s="9" t="str">
        <f t="shared" si="204"/>
        <v>2026-01</v>
      </c>
      <c r="B4130" s="9" t="str">
        <f>_xlfn.XLOOKUP(I4130,过机服务商重量差!A:A,过机服务商重量差!G:G)</f>
        <v>无崖子</v>
      </c>
      <c r="C4130" s="9" t="str">
        <f>IF(N4130="FBA","主营产品",IF(N4130="专线","专线",LOOKUP(1,0/((G4130&gt;=提成标准!D:D)*(G4130&lt;提成标准!E:E)),提成标准!C:C)))</f>
        <v>快递小货</v>
      </c>
      <c r="D4130" s="9">
        <f t="shared" si="205"/>
        <v>1</v>
      </c>
      <c r="E4130" s="9">
        <f>_xlfn.XLOOKUP(C4130,提成标准!C:C,提成标准!H:H,"")</f>
        <v>2</v>
      </c>
      <c r="F4130" s="9">
        <f t="shared" si="206"/>
        <v>2</v>
      </c>
      <c r="G4130" s="9">
        <f>_xlfn.XLOOKUP(I4130,过机服务商重量差!A:A,过机服务商重量差!L:L)</f>
        <v>3</v>
      </c>
      <c r="H4130" s="9" t="str">
        <f ca="1">IFERROR(LOOKUP(1,0/((B4130=名单!B:B)*(VALUE(AY4130)&gt;=名单!E:E)*(VALUE(AY4130)&lt;=名单!G:G)*(AA4130="正常走货")),名单!H:H),"否")</f>
        <v>是</v>
      </c>
      <c r="I4130" s="64" t="s">
        <v>12377</v>
      </c>
      <c r="J4130" s="64" t="s">
        <v>12379</v>
      </c>
      <c r="L4130" s="65" t="s">
        <v>160</v>
      </c>
      <c r="N4130" s="64" t="s">
        <v>18</v>
      </c>
      <c r="O4130" s="66"/>
      <c r="P4130" s="66"/>
      <c r="T4130" s="66"/>
      <c r="U4130" s="65" t="s">
        <v>337</v>
      </c>
      <c r="V4130" s="65" t="s">
        <v>14381</v>
      </c>
      <c r="W4130" s="66"/>
      <c r="Y4130" s="66"/>
      <c r="Z4130" s="66"/>
      <c r="AA4130" s="65" t="s">
        <v>14382</v>
      </c>
      <c r="AQ4130" s="64">
        <v>0</v>
      </c>
      <c r="AY4130" s="67" t="s">
        <v>18527</v>
      </c>
    </row>
    <row r="4131" spans="1:51">
      <c r="A4131" s="9" t="str">
        <f t="shared" si="204"/>
        <v>2026-01</v>
      </c>
      <c r="B4131" s="9" t="str">
        <f>_xlfn.XLOOKUP(I4131,过机服务商重量差!A:A,过机服务商重量差!G:G)</f>
        <v>无崖子</v>
      </c>
      <c r="C4131" s="9" t="str">
        <f>IF(N4131="FBA","主营产品",IF(N4131="专线","专线",LOOKUP(1,0/((G4131&gt;=提成标准!D:D)*(G4131&lt;提成标准!E:E)),提成标准!C:C)))</f>
        <v>快递小货</v>
      </c>
      <c r="D4131" s="9">
        <f t="shared" si="205"/>
        <v>1</v>
      </c>
      <c r="E4131" s="9">
        <f>_xlfn.XLOOKUP(C4131,提成标准!C:C,提成标准!H:H,"")</f>
        <v>2</v>
      </c>
      <c r="F4131" s="9">
        <f t="shared" si="206"/>
        <v>2</v>
      </c>
      <c r="G4131" s="9">
        <f>_xlfn.XLOOKUP(I4131,过机服务商重量差!A:A,过机服务商重量差!L:L)</f>
        <v>3</v>
      </c>
      <c r="H4131" s="9" t="str">
        <f ca="1">IFERROR(LOOKUP(1,0/((B4131=名单!B:B)*(VALUE(AY4131)&gt;=名单!E:E)*(VALUE(AY4131)&lt;=名单!G:G)*(AA4131="正常走货")),名单!H:H),"否")</f>
        <v>是</v>
      </c>
      <c r="I4131" s="64" t="s">
        <v>12380</v>
      </c>
      <c r="J4131" s="64" t="s">
        <v>12382</v>
      </c>
      <c r="L4131" s="65" t="s">
        <v>160</v>
      </c>
      <c r="N4131" s="64" t="s">
        <v>18</v>
      </c>
      <c r="O4131" s="66"/>
      <c r="P4131" s="66"/>
      <c r="T4131" s="66"/>
      <c r="U4131" s="65" t="s">
        <v>337</v>
      </c>
      <c r="V4131" s="65" t="s">
        <v>14381</v>
      </c>
      <c r="W4131" s="66"/>
      <c r="Y4131" s="66"/>
      <c r="Z4131" s="66"/>
      <c r="AA4131" s="65" t="s">
        <v>14382</v>
      </c>
      <c r="AQ4131" s="64">
        <v>0</v>
      </c>
      <c r="AY4131" s="67" t="s">
        <v>18528</v>
      </c>
    </row>
    <row r="4132" spans="1:51">
      <c r="A4132" s="9" t="str">
        <f t="shared" si="204"/>
        <v>2026-01</v>
      </c>
      <c r="B4132" s="18" t="str">
        <f>_xlfn.XLOOKUP(I4132,过机服务商重量差!A:A,过机服务商重量差!G:G)</f>
        <v>帅时莹</v>
      </c>
      <c r="C4132" s="9" t="str">
        <f>IF(N4132="FBA","主营产品",IF(N4132="专线","专线",LOOKUP(1,0/((G4132&gt;=提成标准!D:D)*(G4132&lt;提成标准!E:E)),提成标准!C:C)))</f>
        <v>快递小货</v>
      </c>
      <c r="D4132" s="9">
        <f t="shared" si="205"/>
        <v>1</v>
      </c>
      <c r="E4132" s="9">
        <f>_xlfn.XLOOKUP(C4132,提成标准!C:C,提成标准!H:H,"")</f>
        <v>2</v>
      </c>
      <c r="F4132" s="9">
        <f t="shared" si="206"/>
        <v>2</v>
      </c>
      <c r="G4132" s="9">
        <f>_xlfn.XLOOKUP(I4132,过机服务商重量差!A:A,过机服务商重量差!L:L)</f>
        <v>0.5</v>
      </c>
      <c r="H4132" s="9" t="str">
        <f ca="1">IFERROR(LOOKUP(1,0/((B4132=名单!B:B)*(VALUE(AY4132)&gt;=名单!E:E)*(VALUE(AY4132)&lt;=名单!G:G)*(AA4132="正常走货")),名单!H:H),"否")</f>
        <v>否</v>
      </c>
      <c r="I4132" s="64" t="s">
        <v>12383</v>
      </c>
      <c r="J4132" s="64" t="s">
        <v>12385</v>
      </c>
      <c r="L4132" s="65" t="s">
        <v>458</v>
      </c>
      <c r="N4132" s="64" t="s">
        <v>18</v>
      </c>
      <c r="O4132" s="66"/>
      <c r="P4132" s="66"/>
      <c r="T4132" s="66"/>
      <c r="U4132" s="65" t="s">
        <v>306</v>
      </c>
      <c r="V4132" s="65" t="s">
        <v>14413</v>
      </c>
      <c r="W4132" s="66"/>
      <c r="Y4132" s="66"/>
      <c r="Z4132" s="66"/>
      <c r="AA4132" s="65" t="s">
        <v>14382</v>
      </c>
      <c r="AQ4132" s="64">
        <v>33</v>
      </c>
      <c r="AY4132" s="67" t="s">
        <v>18529</v>
      </c>
    </row>
    <row r="4133" spans="1:51">
      <c r="A4133" s="9" t="str">
        <f t="shared" si="204"/>
        <v>2026-01</v>
      </c>
      <c r="B4133" s="9" t="str">
        <f>_xlfn.XLOOKUP(I4133,过机服务商重量差!A:A,过机服务商重量差!G:G)</f>
        <v>小旋风</v>
      </c>
      <c r="C4133" s="9" t="str">
        <f>IF(N4133="FBA","主营产品",IF(N4133="专线","专线",LOOKUP(1,0/((G4133&gt;=提成标准!D:D)*(G4133&lt;提成标准!E:E)),提成标准!C:C)))</f>
        <v>快递大货</v>
      </c>
      <c r="D4133" s="9">
        <f t="shared" si="205"/>
        <v>143.5</v>
      </c>
      <c r="E4133" s="9">
        <f>_xlfn.XLOOKUP(C4133,提成标准!C:C,提成标准!H:H,"")</f>
        <v>0.1</v>
      </c>
      <c r="F4133" s="9">
        <f t="shared" si="206"/>
        <v>14.35</v>
      </c>
      <c r="G4133" s="9">
        <f>_xlfn.XLOOKUP(I4133,过机服务商重量差!A:A,过机服务商重量差!L:L)</f>
        <v>143.5</v>
      </c>
      <c r="H4133" s="9" t="str">
        <f ca="1">IFERROR(LOOKUP(1,0/((B4133=名单!B:B)*(VALUE(AY4133)&gt;=名单!E:E)*(VALUE(AY4133)&lt;=名单!G:G)*(AA4133="正常走货")),名单!H:H),"否")</f>
        <v>否</v>
      </c>
      <c r="I4133" s="64" t="s">
        <v>12386</v>
      </c>
      <c r="J4133" s="64" t="s">
        <v>12388</v>
      </c>
      <c r="L4133" s="65" t="s">
        <v>364</v>
      </c>
      <c r="N4133" s="64" t="s">
        <v>18</v>
      </c>
      <c r="O4133" s="66"/>
      <c r="P4133" s="66"/>
      <c r="T4133" s="66"/>
      <c r="U4133" s="65" t="s">
        <v>328</v>
      </c>
      <c r="V4133" s="65" t="s">
        <v>14385</v>
      </c>
      <c r="W4133" s="66"/>
      <c r="Y4133" s="66"/>
      <c r="Z4133" s="66"/>
      <c r="AA4133" s="65" t="s">
        <v>14382</v>
      </c>
      <c r="AQ4133" s="64">
        <v>839.5</v>
      </c>
      <c r="AY4133" s="67" t="s">
        <v>18530</v>
      </c>
    </row>
    <row r="4134" spans="1:51">
      <c r="A4134" s="9" t="str">
        <f t="shared" si="204"/>
        <v>2026-01</v>
      </c>
      <c r="B4134" s="9" t="str">
        <f>_xlfn.XLOOKUP(I4134,过机服务商重量差!A:A,过机服务商重量差!G:G)</f>
        <v>小旋风</v>
      </c>
      <c r="C4134" s="9" t="str">
        <f>IF(N4134="FBA","主营产品",IF(N4134="专线","专线",LOOKUP(1,0/((G4134&gt;=提成标准!D:D)*(G4134&lt;提成标准!E:E)),提成标准!C:C)))</f>
        <v>快递大货</v>
      </c>
      <c r="D4134" s="9">
        <f t="shared" si="205"/>
        <v>133</v>
      </c>
      <c r="E4134" s="9">
        <f>_xlfn.XLOOKUP(C4134,提成标准!C:C,提成标准!H:H,"")</f>
        <v>0.1</v>
      </c>
      <c r="F4134" s="9">
        <f t="shared" si="206"/>
        <v>13.3</v>
      </c>
      <c r="G4134" s="9">
        <f>_xlfn.XLOOKUP(I4134,过机服务商重量差!A:A,过机服务商重量差!L:L)</f>
        <v>133</v>
      </c>
      <c r="H4134" s="9" t="str">
        <f ca="1">IFERROR(LOOKUP(1,0/((B4134=名单!B:B)*(VALUE(AY4134)&gt;=名单!E:E)*(VALUE(AY4134)&lt;=名单!G:G)*(AA4134="正常走货")),名单!H:H),"否")</f>
        <v>否</v>
      </c>
      <c r="I4134" s="64" t="s">
        <v>12389</v>
      </c>
      <c r="J4134" s="64" t="s">
        <v>12388</v>
      </c>
      <c r="L4134" s="65" t="s">
        <v>364</v>
      </c>
      <c r="N4134" s="64" t="s">
        <v>18</v>
      </c>
      <c r="O4134" s="66"/>
      <c r="P4134" s="66"/>
      <c r="T4134" s="66"/>
      <c r="U4134" s="65" t="s">
        <v>328</v>
      </c>
      <c r="V4134" s="65" t="s">
        <v>14385</v>
      </c>
      <c r="W4134" s="66"/>
      <c r="Y4134" s="66"/>
      <c r="Z4134" s="66"/>
      <c r="AA4134" s="65" t="s">
        <v>14382</v>
      </c>
      <c r="AQ4134" s="64">
        <v>927</v>
      </c>
      <c r="AY4134" s="67" t="s">
        <v>18531</v>
      </c>
    </row>
    <row r="4135" spans="1:51">
      <c r="A4135" s="9" t="str">
        <f t="shared" si="204"/>
        <v>2026-01</v>
      </c>
      <c r="B4135" s="9" t="str">
        <f>_xlfn.XLOOKUP(I4135,过机服务商重量差!A:A,过机服务商重量差!G:G)</f>
        <v>007</v>
      </c>
      <c r="C4135" s="9" t="str">
        <f>IF(N4135="FBA","主营产品",IF(N4135="专线","专线",LOOKUP(1,0/((G4135&gt;=提成标准!D:D)*(G4135&lt;提成标准!E:E)),提成标准!C:C)))</f>
        <v>快递大货</v>
      </c>
      <c r="D4135" s="9">
        <f t="shared" si="205"/>
        <v>111</v>
      </c>
      <c r="E4135" s="9">
        <f>_xlfn.XLOOKUP(C4135,提成标准!C:C,提成标准!H:H,"")</f>
        <v>0.1</v>
      </c>
      <c r="F4135" s="9">
        <f t="shared" si="206"/>
        <v>11.1</v>
      </c>
      <c r="G4135" s="9">
        <f>_xlfn.XLOOKUP(I4135,过机服务商重量差!A:A,过机服务商重量差!L:L)</f>
        <v>111</v>
      </c>
      <c r="H4135" s="9" t="str">
        <f ca="1">IFERROR(LOOKUP(1,0/((B4135=名单!B:B)*(VALUE(AY4135)&gt;=名单!E:E)*(VALUE(AY4135)&lt;=名单!G:G)*(AA4135="正常走货")),名单!H:H),"否")</f>
        <v>否</v>
      </c>
      <c r="I4135" s="64" t="s">
        <v>12391</v>
      </c>
      <c r="J4135" s="64" t="s">
        <v>12393</v>
      </c>
      <c r="L4135" s="65" t="s">
        <v>168</v>
      </c>
      <c r="N4135" s="64" t="s">
        <v>18</v>
      </c>
      <c r="O4135" s="66"/>
      <c r="P4135" s="66"/>
      <c r="T4135" s="66"/>
      <c r="U4135" s="65" t="s">
        <v>398</v>
      </c>
      <c r="V4135" s="65" t="s">
        <v>14385</v>
      </c>
      <c r="W4135" s="66"/>
      <c r="Y4135" s="66"/>
      <c r="Z4135" s="66"/>
      <c r="AA4135" s="65" t="s">
        <v>14382</v>
      </c>
      <c r="AQ4135" s="64">
        <v>55.5</v>
      </c>
      <c r="AY4135" s="67" t="s">
        <v>18532</v>
      </c>
    </row>
    <row r="4136" spans="1:51">
      <c r="A4136" s="9" t="str">
        <f t="shared" si="204"/>
        <v>2026-01</v>
      </c>
      <c r="B4136" s="9" t="str">
        <f>_xlfn.XLOOKUP(I4136,过机服务商重量差!A:A,过机服务商重量差!G:G)</f>
        <v>无崖子</v>
      </c>
      <c r="C4136" s="9" t="str">
        <f>IF(N4136="FBA","主营产品",IF(N4136="专线","专线",LOOKUP(1,0/((G4136&gt;=提成标准!D:D)*(G4136&lt;提成标准!E:E)),提成标准!C:C)))</f>
        <v>快递小货</v>
      </c>
      <c r="D4136" s="9">
        <f t="shared" si="205"/>
        <v>1</v>
      </c>
      <c r="E4136" s="9">
        <f>_xlfn.XLOOKUP(C4136,提成标准!C:C,提成标准!H:H,"")</f>
        <v>2</v>
      </c>
      <c r="F4136" s="9">
        <f t="shared" si="206"/>
        <v>2</v>
      </c>
      <c r="G4136" s="9">
        <f>_xlfn.XLOOKUP(I4136,过机服务商重量差!A:A,过机服务商重量差!L:L)</f>
        <v>11</v>
      </c>
      <c r="H4136" s="9" t="str">
        <f ca="1">IFERROR(LOOKUP(1,0/((B4136=名单!B:B)*(VALUE(AY4136)&gt;=名单!E:E)*(VALUE(AY4136)&lt;=名单!G:G)*(AA4136="正常走货")),名单!H:H),"否")</f>
        <v>是</v>
      </c>
      <c r="I4136" s="64" t="s">
        <v>12394</v>
      </c>
      <c r="J4136" s="64" t="s">
        <v>12396</v>
      </c>
      <c r="L4136" s="65" t="s">
        <v>3253</v>
      </c>
      <c r="N4136" s="64" t="s">
        <v>18</v>
      </c>
      <c r="O4136" s="66"/>
      <c r="P4136" s="66"/>
      <c r="T4136" s="66"/>
      <c r="U4136" s="65" t="s">
        <v>7799</v>
      </c>
      <c r="V4136" s="65" t="s">
        <v>14385</v>
      </c>
      <c r="W4136" s="66"/>
      <c r="Y4136" s="66"/>
      <c r="Z4136" s="66"/>
      <c r="AA4136" s="65" t="s">
        <v>14382</v>
      </c>
      <c r="AQ4136" s="64">
        <v>0</v>
      </c>
      <c r="AY4136" s="67" t="s">
        <v>18533</v>
      </c>
    </row>
    <row r="4137" spans="1:51">
      <c r="A4137" s="9" t="str">
        <f t="shared" si="204"/>
        <v>2026-01</v>
      </c>
      <c r="B4137" s="9" t="str">
        <f>_xlfn.XLOOKUP(I4137,过机服务商重量差!A:A,过机服务商重量差!G:G)</f>
        <v>小旋风</v>
      </c>
      <c r="C4137" s="9" t="str">
        <f>IF(N4137="FBA","主营产品",IF(N4137="专线","专线",LOOKUP(1,0/((G4137&gt;=提成标准!D:D)*(G4137&lt;提成标准!E:E)),提成标准!C:C)))</f>
        <v>快递小货</v>
      </c>
      <c r="D4137" s="9">
        <f t="shared" si="205"/>
        <v>1</v>
      </c>
      <c r="E4137" s="9">
        <f>_xlfn.XLOOKUP(C4137,提成标准!C:C,提成标准!H:H,"")</f>
        <v>2</v>
      </c>
      <c r="F4137" s="9">
        <f t="shared" si="206"/>
        <v>2</v>
      </c>
      <c r="G4137" s="9">
        <f>_xlfn.XLOOKUP(I4137,过机服务商重量差!A:A,过机服务商重量差!L:L)</f>
        <v>16.8</v>
      </c>
      <c r="H4137" s="9" t="str">
        <f ca="1">IFERROR(LOOKUP(1,0/((B4137=名单!B:B)*(VALUE(AY4137)&gt;=名单!E:E)*(VALUE(AY4137)&lt;=名单!G:G)*(AA4137="正常走货")),名单!H:H),"否")</f>
        <v>否</v>
      </c>
      <c r="I4137" s="64" t="s">
        <v>12397</v>
      </c>
      <c r="J4137" s="64" t="s">
        <v>12399</v>
      </c>
      <c r="L4137" s="65" t="s">
        <v>28</v>
      </c>
      <c r="N4137" s="64" t="s">
        <v>18</v>
      </c>
      <c r="O4137" s="66"/>
      <c r="P4137" s="66"/>
      <c r="T4137" s="66"/>
      <c r="U4137" s="65" t="s">
        <v>156</v>
      </c>
      <c r="V4137" s="65" t="s">
        <v>14389</v>
      </c>
      <c r="W4137" s="66"/>
      <c r="Y4137" s="66"/>
      <c r="Z4137" s="66"/>
      <c r="AA4137" s="65" t="s">
        <v>14382</v>
      </c>
      <c r="AQ4137" s="64">
        <v>2520</v>
      </c>
      <c r="AY4137" s="67" t="s">
        <v>18534</v>
      </c>
    </row>
    <row r="4138" spans="1:51">
      <c r="A4138" s="9" t="str">
        <f t="shared" si="204"/>
        <v>2026-01</v>
      </c>
      <c r="B4138" s="9" t="str">
        <f>_xlfn.XLOOKUP(I4138,过机服务商重量差!A:A,过机服务商重量差!G:G)</f>
        <v>无崖子</v>
      </c>
      <c r="C4138" s="9" t="str">
        <f>IF(N4138="FBA","主营产品",IF(N4138="专线","专线",LOOKUP(1,0/((G4138&gt;=提成标准!D:D)*(G4138&lt;提成标准!E:E)),提成标准!C:C)))</f>
        <v>快递小货</v>
      </c>
      <c r="D4138" s="9">
        <f t="shared" si="205"/>
        <v>1</v>
      </c>
      <c r="E4138" s="9">
        <f>_xlfn.XLOOKUP(C4138,提成标准!C:C,提成标准!H:H,"")</f>
        <v>2</v>
      </c>
      <c r="F4138" s="9">
        <f t="shared" si="206"/>
        <v>2</v>
      </c>
      <c r="G4138" s="9">
        <f>_xlfn.XLOOKUP(I4138,过机服务商重量差!A:A,过机服务商重量差!L:L)</f>
        <v>0.5</v>
      </c>
      <c r="H4138" s="9" t="str">
        <f ca="1">IFERROR(LOOKUP(1,0/((B4138=名单!B:B)*(VALUE(AY4138)&gt;=名单!E:E)*(VALUE(AY4138)&lt;=名单!G:G)*(AA4138="正常走货")),名单!H:H),"否")</f>
        <v>是</v>
      </c>
      <c r="I4138" s="64" t="s">
        <v>12400</v>
      </c>
      <c r="J4138" s="64" t="s">
        <v>12402</v>
      </c>
      <c r="L4138" s="65" t="s">
        <v>160</v>
      </c>
      <c r="N4138" s="64" t="s">
        <v>18</v>
      </c>
      <c r="O4138" s="66"/>
      <c r="P4138" s="66"/>
      <c r="T4138" s="66"/>
      <c r="U4138" s="65" t="s">
        <v>7799</v>
      </c>
      <c r="V4138" s="65" t="s">
        <v>14385</v>
      </c>
      <c r="W4138" s="66"/>
      <c r="Y4138" s="66"/>
      <c r="Z4138" s="66"/>
      <c r="AA4138" s="65" t="s">
        <v>14382</v>
      </c>
      <c r="AQ4138" s="64">
        <v>0</v>
      </c>
      <c r="AY4138" s="67" t="s">
        <v>18535</v>
      </c>
    </row>
    <row r="4139" spans="1:51">
      <c r="A4139" s="9" t="str">
        <f t="shared" si="204"/>
        <v>2026-01</v>
      </c>
      <c r="B4139" s="9" t="str">
        <f>_xlfn.XLOOKUP(I4139,过机服务商重量差!A:A,过机服务商重量差!G:G)</f>
        <v>风清扬</v>
      </c>
      <c r="C4139" s="9" t="str">
        <f>IF(N4139="FBA","主营产品",IF(N4139="专线","专线",LOOKUP(1,0/((G4139&gt;=提成标准!D:D)*(G4139&lt;提成标准!E:E)),提成标准!C:C)))</f>
        <v>快递大货</v>
      </c>
      <c r="D4139" s="9">
        <f t="shared" si="205"/>
        <v>149</v>
      </c>
      <c r="E4139" s="9">
        <f>_xlfn.XLOOKUP(C4139,提成标准!C:C,提成标准!H:H,"")</f>
        <v>0.1</v>
      </c>
      <c r="F4139" s="9">
        <f t="shared" si="206"/>
        <v>14.9</v>
      </c>
      <c r="G4139" s="9">
        <f>_xlfn.XLOOKUP(I4139,过机服务商重量差!A:A,过机服务商重量差!L:L)</f>
        <v>149</v>
      </c>
      <c r="H4139" s="9" t="str">
        <f ca="1">IFERROR(LOOKUP(1,0/((B4139=名单!B:B)*(VALUE(AY4139)&gt;=名单!E:E)*(VALUE(AY4139)&lt;=名单!G:G)*(AA4139="正常走货")),名单!H:H),"否")</f>
        <v>否</v>
      </c>
      <c r="I4139" s="64" t="s">
        <v>12403</v>
      </c>
      <c r="J4139" s="64" t="s">
        <v>50</v>
      </c>
      <c r="L4139" s="65" t="s">
        <v>1516</v>
      </c>
      <c r="N4139" s="64" t="s">
        <v>18</v>
      </c>
      <c r="O4139" s="66"/>
      <c r="P4139" s="66"/>
      <c r="T4139" s="66"/>
      <c r="U4139" s="65" t="s">
        <v>1038</v>
      </c>
      <c r="V4139" s="65" t="s">
        <v>14410</v>
      </c>
      <c r="W4139" s="66"/>
      <c r="Y4139" s="66"/>
      <c r="Z4139" s="66"/>
      <c r="AA4139" s="65" t="s">
        <v>14382</v>
      </c>
      <c r="AQ4139" s="64">
        <v>341.1</v>
      </c>
      <c r="AY4139" s="67" t="s">
        <v>18536</v>
      </c>
    </row>
    <row r="4140" spans="1:51">
      <c r="A4140" s="9" t="str">
        <f t="shared" si="204"/>
        <v>2026-01</v>
      </c>
      <c r="B4140" s="18" t="str">
        <f>_xlfn.XLOOKUP(I4140,过机服务商重量差!A:A,过机服务商重量差!G:G)</f>
        <v>帅时莹</v>
      </c>
      <c r="C4140" s="9" t="str">
        <f>IF(N4140="FBA","主营产品",IF(N4140="专线","专线",LOOKUP(1,0/((G4140&gt;=提成标准!D:D)*(G4140&lt;提成标准!E:E)),提成标准!C:C)))</f>
        <v>快递大货</v>
      </c>
      <c r="D4140" s="9">
        <f t="shared" si="205"/>
        <v>1013</v>
      </c>
      <c r="E4140" s="9">
        <f>_xlfn.XLOOKUP(C4140,提成标准!C:C,提成标准!H:H,"")</f>
        <v>0.1</v>
      </c>
      <c r="F4140" s="9">
        <f t="shared" si="206"/>
        <v>101.3</v>
      </c>
      <c r="G4140" s="9">
        <f>_xlfn.XLOOKUP(I4140,过机服务商重量差!A:A,过机服务商重量差!L:L)</f>
        <v>1013</v>
      </c>
      <c r="H4140" s="9" t="str">
        <f ca="1">IFERROR(LOOKUP(1,0/((B4140=名单!B:B)*(VALUE(AY4140)&gt;=名单!E:E)*(VALUE(AY4140)&lt;=名单!G:G)*(AA4140="正常走货")),名单!H:H),"否")</f>
        <v>否</v>
      </c>
      <c r="I4140" s="64" t="s">
        <v>12405</v>
      </c>
      <c r="J4140" s="64" t="s">
        <v>12407</v>
      </c>
      <c r="L4140" s="65" t="s">
        <v>432</v>
      </c>
      <c r="N4140" s="64" t="s">
        <v>18</v>
      </c>
      <c r="O4140" s="66"/>
      <c r="P4140" s="66"/>
      <c r="T4140" s="66"/>
      <c r="U4140" s="65" t="s">
        <v>442</v>
      </c>
      <c r="V4140" s="65" t="s">
        <v>14413</v>
      </c>
      <c r="W4140" s="66"/>
      <c r="Y4140" s="66"/>
      <c r="Z4140" s="66"/>
      <c r="AA4140" s="65" t="s">
        <v>14382</v>
      </c>
      <c r="AQ4140" s="64">
        <v>1715</v>
      </c>
      <c r="AY4140" s="67" t="s">
        <v>18537</v>
      </c>
    </row>
    <row r="4141" spans="1:51">
      <c r="A4141" s="9" t="str">
        <f t="shared" si="204"/>
        <v>2026-01</v>
      </c>
      <c r="B4141" s="18" t="str">
        <f>_xlfn.XLOOKUP(I4141,过机服务商重量差!A:A,过机服务商重量差!G:G)</f>
        <v>玉麒麟</v>
      </c>
      <c r="C4141" s="9" t="str">
        <f>IF(N4141="FBA","主营产品",IF(N4141="专线","专线",LOOKUP(1,0/((G4141&gt;=提成标准!D:D)*(G4141&lt;提成标准!E:E)),提成标准!C:C)))</f>
        <v>快递大货</v>
      </c>
      <c r="D4141" s="9">
        <f t="shared" si="205"/>
        <v>92</v>
      </c>
      <c r="E4141" s="9">
        <f>_xlfn.XLOOKUP(C4141,提成标准!C:C,提成标准!H:H,"")</f>
        <v>0.1</v>
      </c>
      <c r="F4141" s="9">
        <f t="shared" si="206"/>
        <v>9.2</v>
      </c>
      <c r="G4141" s="9">
        <f>_xlfn.XLOOKUP(I4141,过机服务商重量差!A:A,过机服务商重量差!L:L)</f>
        <v>92</v>
      </c>
      <c r="H4141" s="9" t="str">
        <f ca="1">IFERROR(LOOKUP(1,0/((B4141=名单!B:B)*(VALUE(AY4141)&gt;=名单!E:E)*(VALUE(AY4141)&lt;=名单!G:G)*(AA4141="正常走货")),名单!H:H),"否")</f>
        <v>否</v>
      </c>
      <c r="I4141" s="64" t="s">
        <v>12408</v>
      </c>
      <c r="J4141" s="64" t="s">
        <v>12410</v>
      </c>
      <c r="L4141" s="65" t="s">
        <v>24</v>
      </c>
      <c r="N4141" s="64" t="s">
        <v>18</v>
      </c>
      <c r="O4141" s="66"/>
      <c r="P4141" s="66"/>
      <c r="T4141" s="66"/>
      <c r="U4141" s="65" t="s">
        <v>211</v>
      </c>
      <c r="V4141" s="65" t="s">
        <v>14410</v>
      </c>
      <c r="W4141" s="66"/>
      <c r="Y4141" s="66"/>
      <c r="Z4141" s="66"/>
      <c r="AA4141" s="65" t="s">
        <v>14382</v>
      </c>
      <c r="AQ4141" s="64">
        <v>788.7</v>
      </c>
      <c r="AY4141" s="67" t="s">
        <v>18538</v>
      </c>
    </row>
    <row r="4142" spans="1:51">
      <c r="A4142" s="9" t="str">
        <f t="shared" si="204"/>
        <v>2026-01</v>
      </c>
      <c r="B4142" s="9" t="str">
        <f>_xlfn.XLOOKUP(I4142,过机服务商重量差!A:A,过机服务商重量差!G:G)</f>
        <v>玉麒麟</v>
      </c>
      <c r="C4142" s="9" t="str">
        <f>IF(N4142="FBA","主营产品",IF(N4142="专线","专线",LOOKUP(1,0/((G4142&gt;=提成标准!D:D)*(G4142&lt;提成标准!E:E)),提成标准!C:C)))</f>
        <v>快递大货</v>
      </c>
      <c r="D4142" s="9">
        <f t="shared" si="205"/>
        <v>92</v>
      </c>
      <c r="E4142" s="9">
        <f>_xlfn.XLOOKUP(C4142,提成标准!C:C,提成标准!H:H,"")</f>
        <v>0.1</v>
      </c>
      <c r="F4142" s="9">
        <f t="shared" si="206"/>
        <v>9.2</v>
      </c>
      <c r="G4142" s="9">
        <f>_xlfn.XLOOKUP(I4142,过机服务商重量差!A:A,过机服务商重量差!L:L)</f>
        <v>92</v>
      </c>
      <c r="H4142" s="9" t="str">
        <f ca="1">IFERROR(LOOKUP(1,0/((B4142=名单!B:B)*(VALUE(AY4142)&gt;=名单!E:E)*(VALUE(AY4142)&lt;=名单!G:G)*(AA4142="正常走货")),名单!H:H),"否")</f>
        <v>否</v>
      </c>
      <c r="I4142" s="64" t="s">
        <v>12411</v>
      </c>
      <c r="J4142" s="64" t="s">
        <v>12413</v>
      </c>
      <c r="L4142" s="64" t="s">
        <v>24</v>
      </c>
      <c r="N4142" s="64" t="s">
        <v>18</v>
      </c>
      <c r="O4142" s="66"/>
      <c r="P4142" s="66"/>
      <c r="T4142" s="66"/>
      <c r="U4142" s="65" t="s">
        <v>211</v>
      </c>
      <c r="V4142" s="64" t="s">
        <v>14410</v>
      </c>
      <c r="W4142" s="66"/>
      <c r="Y4142" s="66"/>
      <c r="Z4142" s="66"/>
      <c r="AA4142" s="65" t="s">
        <v>14382</v>
      </c>
      <c r="AQ4142" s="64">
        <v>788.7</v>
      </c>
      <c r="AY4142" s="67" t="s">
        <v>18539</v>
      </c>
    </row>
    <row r="4143" spans="1:51">
      <c r="A4143" s="9" t="str">
        <f t="shared" si="204"/>
        <v>2026-01</v>
      </c>
      <c r="B4143" s="18" t="str">
        <f>_xlfn.XLOOKUP(I4143,过机服务商重量差!A:A,过机服务商重量差!G:G)</f>
        <v>玉麒麟</v>
      </c>
      <c r="C4143" s="9" t="str">
        <f>IF(N4143="FBA","主营产品",IF(N4143="专线","专线",LOOKUP(1,0/((G4143&gt;=提成标准!D:D)*(G4143&lt;提成标准!E:E)),提成标准!C:C)))</f>
        <v>快递大货</v>
      </c>
      <c r="D4143" s="9">
        <f t="shared" si="205"/>
        <v>92</v>
      </c>
      <c r="E4143" s="9">
        <f>_xlfn.XLOOKUP(C4143,提成标准!C:C,提成标准!H:H,"")</f>
        <v>0.1</v>
      </c>
      <c r="F4143" s="9">
        <f t="shared" si="206"/>
        <v>9.2</v>
      </c>
      <c r="G4143" s="9">
        <f>_xlfn.XLOOKUP(I4143,过机服务商重量差!A:A,过机服务商重量差!L:L)</f>
        <v>92</v>
      </c>
      <c r="H4143" s="9" t="str">
        <f ca="1">IFERROR(LOOKUP(1,0/((B4143=名单!B:B)*(VALUE(AY4143)&gt;=名单!E:E)*(VALUE(AY4143)&lt;=名单!G:G)*(AA4143="正常走货")),名单!H:H),"否")</f>
        <v>否</v>
      </c>
      <c r="I4143" s="64" t="s">
        <v>12414</v>
      </c>
      <c r="J4143" s="64" t="s">
        <v>12416</v>
      </c>
      <c r="L4143" s="64" t="s">
        <v>24</v>
      </c>
      <c r="N4143" s="64" t="s">
        <v>18</v>
      </c>
      <c r="O4143" s="66"/>
      <c r="P4143" s="66"/>
      <c r="T4143" s="66"/>
      <c r="U4143" s="65" t="s">
        <v>211</v>
      </c>
      <c r="V4143" s="65" t="s">
        <v>14410</v>
      </c>
      <c r="W4143" s="66"/>
      <c r="Y4143" s="66"/>
      <c r="Z4143" s="66"/>
      <c r="AA4143" s="65" t="s">
        <v>14382</v>
      </c>
      <c r="AQ4143" s="64">
        <v>788.7</v>
      </c>
      <c r="AY4143" s="67" t="s">
        <v>18540</v>
      </c>
    </row>
    <row r="4144" spans="1:51">
      <c r="A4144" s="9" t="str">
        <f t="shared" si="204"/>
        <v>2026-01</v>
      </c>
      <c r="B4144" s="18" t="str">
        <f>_xlfn.XLOOKUP(I4144,过机服务商重量差!A:A,过机服务商重量差!G:G)</f>
        <v>玉麒麟</v>
      </c>
      <c r="C4144" s="9" t="str">
        <f>IF(N4144="FBA","主营产品",IF(N4144="专线","专线",LOOKUP(1,0/((G4144&gt;=提成标准!D:D)*(G4144&lt;提成标准!E:E)),提成标准!C:C)))</f>
        <v>快递大货</v>
      </c>
      <c r="D4144" s="9">
        <f t="shared" si="205"/>
        <v>92</v>
      </c>
      <c r="E4144" s="9">
        <f>_xlfn.XLOOKUP(C4144,提成标准!C:C,提成标准!H:H,"")</f>
        <v>0.1</v>
      </c>
      <c r="F4144" s="9">
        <f t="shared" si="206"/>
        <v>9.2</v>
      </c>
      <c r="G4144" s="9">
        <f>_xlfn.XLOOKUP(I4144,过机服务商重量差!A:A,过机服务商重量差!L:L)</f>
        <v>92</v>
      </c>
      <c r="H4144" s="9" t="str">
        <f ca="1">IFERROR(LOOKUP(1,0/((B4144=名单!B:B)*(VALUE(AY4144)&gt;=名单!E:E)*(VALUE(AY4144)&lt;=名单!G:G)*(AA4144="正常走货")),名单!H:H),"否")</f>
        <v>否</v>
      </c>
      <c r="I4144" s="64" t="s">
        <v>12417</v>
      </c>
      <c r="J4144" s="64" t="s">
        <v>12419</v>
      </c>
      <c r="L4144" s="65" t="s">
        <v>24</v>
      </c>
      <c r="N4144" s="64" t="s">
        <v>18</v>
      </c>
      <c r="O4144" s="66"/>
      <c r="P4144" s="66"/>
      <c r="T4144" s="66"/>
      <c r="U4144" s="65" t="s">
        <v>211</v>
      </c>
      <c r="V4144" s="65" t="s">
        <v>14410</v>
      </c>
      <c r="W4144" s="66"/>
      <c r="Y4144" s="66"/>
      <c r="Z4144" s="66"/>
      <c r="AA4144" s="65" t="s">
        <v>14382</v>
      </c>
      <c r="AQ4144" s="64">
        <v>788.7</v>
      </c>
      <c r="AY4144" s="67" t="s">
        <v>18541</v>
      </c>
    </row>
    <row r="4145" spans="1:51">
      <c r="A4145" s="9" t="str">
        <f t="shared" si="204"/>
        <v>2026-01</v>
      </c>
      <c r="B4145" s="18" t="str">
        <f>_xlfn.XLOOKUP(I4145,过机服务商重量差!A:A,过机服务商重量差!G:G)</f>
        <v>玉麒麟</v>
      </c>
      <c r="C4145" s="9" t="str">
        <f>IF(N4145="FBA","主营产品",IF(N4145="专线","专线",LOOKUP(1,0/((G4145&gt;=提成标准!D:D)*(G4145&lt;提成标准!E:E)),提成标准!C:C)))</f>
        <v>快递大货</v>
      </c>
      <c r="D4145" s="9">
        <f t="shared" si="205"/>
        <v>92</v>
      </c>
      <c r="E4145" s="9">
        <f>_xlfn.XLOOKUP(C4145,提成标准!C:C,提成标准!H:H,"")</f>
        <v>0.1</v>
      </c>
      <c r="F4145" s="9">
        <f t="shared" si="206"/>
        <v>9.2</v>
      </c>
      <c r="G4145" s="9">
        <f>_xlfn.XLOOKUP(I4145,过机服务商重量差!A:A,过机服务商重量差!L:L)</f>
        <v>92</v>
      </c>
      <c r="H4145" s="9" t="str">
        <f ca="1">IFERROR(LOOKUP(1,0/((B4145=名单!B:B)*(VALUE(AY4145)&gt;=名单!E:E)*(VALUE(AY4145)&lt;=名单!G:G)*(AA4145="正常走货")),名单!H:H),"否")</f>
        <v>否</v>
      </c>
      <c r="I4145" s="64" t="s">
        <v>12420</v>
      </c>
      <c r="J4145" s="64" t="s">
        <v>12422</v>
      </c>
      <c r="L4145" s="65" t="s">
        <v>24</v>
      </c>
      <c r="N4145" s="64" t="s">
        <v>18</v>
      </c>
      <c r="O4145" s="66"/>
      <c r="P4145" s="66"/>
      <c r="T4145" s="66"/>
      <c r="U4145" s="65" t="s">
        <v>211</v>
      </c>
      <c r="V4145" s="65" t="s">
        <v>14410</v>
      </c>
      <c r="W4145" s="66"/>
      <c r="Y4145" s="66"/>
      <c r="Z4145" s="66"/>
      <c r="AA4145" s="65" t="s">
        <v>14382</v>
      </c>
      <c r="AQ4145" s="64">
        <v>788.7</v>
      </c>
      <c r="AY4145" s="67" t="s">
        <v>18542</v>
      </c>
    </row>
    <row r="4146" spans="1:51">
      <c r="A4146" s="9" t="str">
        <f t="shared" si="204"/>
        <v>2026-01</v>
      </c>
      <c r="B4146" s="18" t="str">
        <f>_xlfn.XLOOKUP(I4146,过机服务商重量差!A:A,过机服务商重量差!G:G)</f>
        <v>玉麒麟</v>
      </c>
      <c r="C4146" s="9" t="str">
        <f>IF(N4146="FBA","主营产品",IF(N4146="专线","专线",LOOKUP(1,0/((G4146&gt;=提成标准!D:D)*(G4146&lt;提成标准!E:E)),提成标准!C:C)))</f>
        <v>快递大货</v>
      </c>
      <c r="D4146" s="9">
        <f t="shared" si="205"/>
        <v>100</v>
      </c>
      <c r="E4146" s="9">
        <f>_xlfn.XLOOKUP(C4146,提成标准!C:C,提成标准!H:H,"")</f>
        <v>0.1</v>
      </c>
      <c r="F4146" s="9">
        <f t="shared" si="206"/>
        <v>10</v>
      </c>
      <c r="G4146" s="9">
        <f>_xlfn.XLOOKUP(I4146,过机服务商重量差!A:A,过机服务商重量差!L:L)</f>
        <v>100</v>
      </c>
      <c r="H4146" s="9" t="str">
        <f ca="1">IFERROR(LOOKUP(1,0/((B4146=名单!B:B)*(VALUE(AY4146)&gt;=名单!E:E)*(VALUE(AY4146)&lt;=名单!G:G)*(AA4146="正常走货")),名单!H:H),"否")</f>
        <v>否</v>
      </c>
      <c r="I4146" s="64" t="s">
        <v>12423</v>
      </c>
      <c r="J4146" s="64" t="s">
        <v>12425</v>
      </c>
      <c r="L4146" s="65" t="s">
        <v>24</v>
      </c>
      <c r="N4146" s="64" t="s">
        <v>18</v>
      </c>
      <c r="O4146" s="66"/>
      <c r="P4146" s="66"/>
      <c r="T4146" s="66"/>
      <c r="U4146" s="65" t="s">
        <v>211</v>
      </c>
      <c r="V4146" s="64" t="s">
        <v>14410</v>
      </c>
      <c r="W4146" s="66"/>
      <c r="Y4146" s="66"/>
      <c r="Z4146" s="66"/>
      <c r="AA4146" s="65" t="s">
        <v>14382</v>
      </c>
      <c r="AQ4146" s="64">
        <v>581.6</v>
      </c>
      <c r="AY4146" s="67" t="s">
        <v>18543</v>
      </c>
    </row>
    <row r="4147" spans="1:51">
      <c r="A4147" s="9" t="str">
        <f t="shared" si="204"/>
        <v>2026-01</v>
      </c>
      <c r="B4147" s="9" t="str">
        <f>_xlfn.XLOOKUP(I4147,过机服务商重量差!A:A,过机服务商重量差!G:G)</f>
        <v>玉麒麟</v>
      </c>
      <c r="C4147" s="9" t="str">
        <f>IF(N4147="FBA","主营产品",IF(N4147="专线","专线",LOOKUP(1,0/((G4147&gt;=提成标准!D:D)*(G4147&lt;提成标准!E:E)),提成标准!C:C)))</f>
        <v>快递大货</v>
      </c>
      <c r="D4147" s="9">
        <f t="shared" si="205"/>
        <v>100</v>
      </c>
      <c r="E4147" s="9">
        <f>_xlfn.XLOOKUP(C4147,提成标准!C:C,提成标准!H:H,"")</f>
        <v>0.1</v>
      </c>
      <c r="F4147" s="9">
        <f t="shared" si="206"/>
        <v>10</v>
      </c>
      <c r="G4147" s="9">
        <f>_xlfn.XLOOKUP(I4147,过机服务商重量差!A:A,过机服务商重量差!L:L)</f>
        <v>100</v>
      </c>
      <c r="H4147" s="9" t="str">
        <f ca="1">IFERROR(LOOKUP(1,0/((B4147=名单!B:B)*(VALUE(AY4147)&gt;=名单!E:E)*(VALUE(AY4147)&lt;=名单!G:G)*(AA4147="正常走货")),名单!H:H),"否")</f>
        <v>否</v>
      </c>
      <c r="I4147" s="64" t="s">
        <v>12426</v>
      </c>
      <c r="J4147" s="64" t="s">
        <v>12428</v>
      </c>
      <c r="L4147" s="65" t="s">
        <v>24</v>
      </c>
      <c r="N4147" s="64" t="s">
        <v>18</v>
      </c>
      <c r="O4147" s="66"/>
      <c r="P4147" s="66"/>
      <c r="T4147" s="66"/>
      <c r="U4147" s="65" t="s">
        <v>211</v>
      </c>
      <c r="V4147" s="65" t="s">
        <v>14410</v>
      </c>
      <c r="W4147" s="66"/>
      <c r="Y4147" s="66"/>
      <c r="Z4147" s="66"/>
      <c r="AA4147" s="65" t="s">
        <v>14382</v>
      </c>
      <c r="AQ4147" s="64">
        <v>581.6</v>
      </c>
      <c r="AY4147" s="67" t="s">
        <v>18544</v>
      </c>
    </row>
    <row r="4148" spans="1:51">
      <c r="A4148" s="9" t="str">
        <f t="shared" si="204"/>
        <v>2026-01</v>
      </c>
      <c r="B4148" s="18" t="str">
        <f>_xlfn.XLOOKUP(I4148,过机服务商重量差!A:A,过机服务商重量差!G:G)</f>
        <v>玉麒麟</v>
      </c>
      <c r="C4148" s="9" t="str">
        <f>IF(N4148="FBA","主营产品",IF(N4148="专线","专线",LOOKUP(1,0/((G4148&gt;=提成标准!D:D)*(G4148&lt;提成标准!E:E)),提成标准!C:C)))</f>
        <v>快递大货</v>
      </c>
      <c r="D4148" s="9">
        <f t="shared" si="205"/>
        <v>100</v>
      </c>
      <c r="E4148" s="9">
        <f>_xlfn.XLOOKUP(C4148,提成标准!C:C,提成标准!H:H,"")</f>
        <v>0.1</v>
      </c>
      <c r="F4148" s="9">
        <f t="shared" si="206"/>
        <v>10</v>
      </c>
      <c r="G4148" s="9">
        <f>_xlfn.XLOOKUP(I4148,过机服务商重量差!A:A,过机服务商重量差!L:L)</f>
        <v>100</v>
      </c>
      <c r="H4148" s="9" t="str">
        <f ca="1">IFERROR(LOOKUP(1,0/((B4148=名单!B:B)*(VALUE(AY4148)&gt;=名单!E:E)*(VALUE(AY4148)&lt;=名单!G:G)*(AA4148="正常走货")),名单!H:H),"否")</f>
        <v>否</v>
      </c>
      <c r="I4148" s="64" t="s">
        <v>12429</v>
      </c>
      <c r="J4148" s="64" t="s">
        <v>12431</v>
      </c>
      <c r="L4148" s="65" t="s">
        <v>24</v>
      </c>
      <c r="N4148" s="64" t="s">
        <v>18</v>
      </c>
      <c r="O4148" s="66"/>
      <c r="P4148" s="66"/>
      <c r="T4148" s="66"/>
      <c r="U4148" s="65" t="s">
        <v>211</v>
      </c>
      <c r="V4148" s="65" t="s">
        <v>14410</v>
      </c>
      <c r="W4148" s="66"/>
      <c r="Y4148" s="66"/>
      <c r="Z4148" s="66"/>
      <c r="AA4148" s="65" t="s">
        <v>14382</v>
      </c>
      <c r="AQ4148" s="64">
        <v>581.6</v>
      </c>
      <c r="AY4148" s="67" t="s">
        <v>18545</v>
      </c>
    </row>
    <row r="4149" spans="1:51">
      <c r="A4149" s="9" t="str">
        <f t="shared" si="204"/>
        <v>2026-01</v>
      </c>
      <c r="B4149" s="9" t="str">
        <f>_xlfn.XLOOKUP(I4149,过机服务商重量差!A:A,过机服务商重量差!G:G)</f>
        <v>玉麒麟</v>
      </c>
      <c r="C4149" s="9" t="str">
        <f>IF(N4149="FBA","主营产品",IF(N4149="专线","专线",LOOKUP(1,0/((G4149&gt;=提成标准!D:D)*(G4149&lt;提成标准!E:E)),提成标准!C:C)))</f>
        <v>快递大货</v>
      </c>
      <c r="D4149" s="9">
        <f t="shared" si="205"/>
        <v>100</v>
      </c>
      <c r="E4149" s="9">
        <f>_xlfn.XLOOKUP(C4149,提成标准!C:C,提成标准!H:H,"")</f>
        <v>0.1</v>
      </c>
      <c r="F4149" s="9">
        <f t="shared" si="206"/>
        <v>10</v>
      </c>
      <c r="G4149" s="9">
        <f>_xlfn.XLOOKUP(I4149,过机服务商重量差!A:A,过机服务商重量差!L:L)</f>
        <v>100</v>
      </c>
      <c r="H4149" s="9" t="str">
        <f ca="1">IFERROR(LOOKUP(1,0/((B4149=名单!B:B)*(VALUE(AY4149)&gt;=名单!E:E)*(VALUE(AY4149)&lt;=名单!G:G)*(AA4149="正常走货")),名单!H:H),"否")</f>
        <v>否</v>
      </c>
      <c r="I4149" s="64" t="s">
        <v>12432</v>
      </c>
      <c r="J4149" s="64" t="s">
        <v>12434</v>
      </c>
      <c r="L4149" s="65" t="s">
        <v>24</v>
      </c>
      <c r="N4149" s="64" t="s">
        <v>18</v>
      </c>
      <c r="O4149" s="66"/>
      <c r="P4149" s="66"/>
      <c r="T4149" s="66"/>
      <c r="U4149" s="65" t="s">
        <v>211</v>
      </c>
      <c r="V4149" s="65" t="s">
        <v>14410</v>
      </c>
      <c r="W4149" s="66"/>
      <c r="Y4149" s="66"/>
      <c r="Z4149" s="66"/>
      <c r="AA4149" s="65" t="s">
        <v>14382</v>
      </c>
      <c r="AQ4149" s="64">
        <v>581.6</v>
      </c>
      <c r="AY4149" s="67" t="s">
        <v>18546</v>
      </c>
    </row>
    <row r="4150" spans="1:51">
      <c r="A4150" s="9" t="str">
        <f t="shared" si="204"/>
        <v>2026-01</v>
      </c>
      <c r="B4150" s="18" t="str">
        <f>_xlfn.XLOOKUP(I4150,过机服务商重量差!A:A,过机服务商重量差!G:G)</f>
        <v>玉麒麟</v>
      </c>
      <c r="C4150" s="9" t="str">
        <f>IF(N4150="FBA","主营产品",IF(N4150="专线","专线",LOOKUP(1,0/((G4150&gt;=提成标准!D:D)*(G4150&lt;提成标准!E:E)),提成标准!C:C)))</f>
        <v>快递大货</v>
      </c>
      <c r="D4150" s="9">
        <f t="shared" si="205"/>
        <v>100</v>
      </c>
      <c r="E4150" s="9">
        <f>_xlfn.XLOOKUP(C4150,提成标准!C:C,提成标准!H:H,"")</f>
        <v>0.1</v>
      </c>
      <c r="F4150" s="9">
        <f t="shared" si="206"/>
        <v>10</v>
      </c>
      <c r="G4150" s="9">
        <f>_xlfn.XLOOKUP(I4150,过机服务商重量差!A:A,过机服务商重量差!L:L)</f>
        <v>100</v>
      </c>
      <c r="H4150" s="9" t="str">
        <f ca="1">IFERROR(LOOKUP(1,0/((B4150=名单!B:B)*(VALUE(AY4150)&gt;=名单!E:E)*(VALUE(AY4150)&lt;=名单!G:G)*(AA4150="正常走货")),名单!H:H),"否")</f>
        <v>否</v>
      </c>
      <c r="I4150" s="64" t="s">
        <v>12435</v>
      </c>
      <c r="J4150" s="64" t="s">
        <v>12437</v>
      </c>
      <c r="L4150" s="65" t="s">
        <v>24</v>
      </c>
      <c r="N4150" s="64" t="s">
        <v>18</v>
      </c>
      <c r="O4150" s="66"/>
      <c r="P4150" s="66"/>
      <c r="T4150" s="66"/>
      <c r="U4150" s="65" t="s">
        <v>211</v>
      </c>
      <c r="V4150" s="65" t="s">
        <v>14410</v>
      </c>
      <c r="W4150" s="66"/>
      <c r="Y4150" s="66"/>
      <c r="Z4150" s="66"/>
      <c r="AA4150" s="65" t="s">
        <v>14382</v>
      </c>
      <c r="AQ4150" s="64">
        <v>581.6</v>
      </c>
      <c r="AY4150" s="67" t="s">
        <v>18547</v>
      </c>
    </row>
    <row r="4151" spans="1:51">
      <c r="A4151" s="9" t="str">
        <f t="shared" si="204"/>
        <v>2026-01</v>
      </c>
      <c r="B4151" s="9" t="str">
        <f>_xlfn.XLOOKUP(I4151,过机服务商重量差!A:A,过机服务商重量差!G:G)</f>
        <v>玉麒麟</v>
      </c>
      <c r="C4151" s="9" t="str">
        <f>IF(N4151="FBA","主营产品",IF(N4151="专线","专线",LOOKUP(1,0/((G4151&gt;=提成标准!D:D)*(G4151&lt;提成标准!E:E)),提成标准!C:C)))</f>
        <v>快递大货</v>
      </c>
      <c r="D4151" s="9">
        <f t="shared" si="205"/>
        <v>100</v>
      </c>
      <c r="E4151" s="9">
        <f>_xlfn.XLOOKUP(C4151,提成标准!C:C,提成标准!H:H,"")</f>
        <v>0.1</v>
      </c>
      <c r="F4151" s="9">
        <f t="shared" si="206"/>
        <v>10</v>
      </c>
      <c r="G4151" s="9">
        <f>_xlfn.XLOOKUP(I4151,过机服务商重量差!A:A,过机服务商重量差!L:L)</f>
        <v>100</v>
      </c>
      <c r="H4151" s="9" t="str">
        <f ca="1">IFERROR(LOOKUP(1,0/((B4151=名单!B:B)*(VALUE(AY4151)&gt;=名单!E:E)*(VALUE(AY4151)&lt;=名单!G:G)*(AA4151="正常走货")),名单!H:H),"否")</f>
        <v>否</v>
      </c>
      <c r="I4151" s="64" t="s">
        <v>12438</v>
      </c>
      <c r="J4151" s="64" t="s">
        <v>12440</v>
      </c>
      <c r="L4151" s="65" t="s">
        <v>24</v>
      </c>
      <c r="N4151" s="64" t="s">
        <v>18</v>
      </c>
      <c r="O4151" s="66"/>
      <c r="P4151" s="66"/>
      <c r="T4151" s="66"/>
      <c r="U4151" s="65" t="s">
        <v>211</v>
      </c>
      <c r="V4151" s="65" t="s">
        <v>14410</v>
      </c>
      <c r="W4151" s="66"/>
      <c r="Y4151" s="66"/>
      <c r="Z4151" s="66"/>
      <c r="AA4151" s="65" t="s">
        <v>14382</v>
      </c>
      <c r="AQ4151" s="64">
        <v>581.6</v>
      </c>
      <c r="AY4151" s="67" t="s">
        <v>18548</v>
      </c>
    </row>
    <row r="4152" spans="1:51">
      <c r="A4152" s="9" t="str">
        <f t="shared" si="204"/>
        <v>2026-01</v>
      </c>
      <c r="B4152" s="9" t="str">
        <f>_xlfn.XLOOKUP(I4152,过机服务商重量差!A:A,过机服务商重量差!G:G)</f>
        <v>玉麒麟</v>
      </c>
      <c r="C4152" s="9" t="str">
        <f>IF(N4152="FBA","主营产品",IF(N4152="专线","专线",LOOKUP(1,0/((G4152&gt;=提成标准!D:D)*(G4152&lt;提成标准!E:E)),提成标准!C:C)))</f>
        <v>快递大货</v>
      </c>
      <c r="D4152" s="9">
        <f t="shared" si="205"/>
        <v>100</v>
      </c>
      <c r="E4152" s="9">
        <f>_xlfn.XLOOKUP(C4152,提成标准!C:C,提成标准!H:H,"")</f>
        <v>0.1</v>
      </c>
      <c r="F4152" s="9">
        <f t="shared" si="206"/>
        <v>10</v>
      </c>
      <c r="G4152" s="9">
        <f>_xlfn.XLOOKUP(I4152,过机服务商重量差!A:A,过机服务商重量差!L:L)</f>
        <v>100</v>
      </c>
      <c r="H4152" s="9" t="str">
        <f ca="1">IFERROR(LOOKUP(1,0/((B4152=名单!B:B)*(VALUE(AY4152)&gt;=名单!E:E)*(VALUE(AY4152)&lt;=名单!G:G)*(AA4152="正常走货")),名单!H:H),"否")</f>
        <v>否</v>
      </c>
      <c r="I4152" s="64" t="s">
        <v>12441</v>
      </c>
      <c r="J4152" s="64" t="s">
        <v>12443</v>
      </c>
      <c r="L4152" s="65" t="s">
        <v>24</v>
      </c>
      <c r="N4152" s="64" t="s">
        <v>18</v>
      </c>
      <c r="O4152" s="66"/>
      <c r="P4152" s="66"/>
      <c r="T4152" s="66"/>
      <c r="U4152" s="65" t="s">
        <v>211</v>
      </c>
      <c r="V4152" s="65" t="s">
        <v>14410</v>
      </c>
      <c r="W4152" s="66"/>
      <c r="Y4152" s="66"/>
      <c r="Z4152" s="66"/>
      <c r="AA4152" s="65" t="s">
        <v>14382</v>
      </c>
      <c r="AQ4152" s="64">
        <v>581.6</v>
      </c>
      <c r="AY4152" s="67" t="s">
        <v>18549</v>
      </c>
    </row>
    <row r="4153" spans="1:51">
      <c r="A4153" s="9" t="str">
        <f t="shared" ref="A4153:A4216" si="207">MID(AY4153,1,7)</f>
        <v>2026-01</v>
      </c>
      <c r="B4153" s="9" t="str">
        <f>_xlfn.XLOOKUP(I4153,过机服务商重量差!A:A,过机服务商重量差!G:G)</f>
        <v>玉麒麟</v>
      </c>
      <c r="C4153" s="9" t="str">
        <f>IF(N4153="FBA","主营产品",IF(N4153="专线","专线",LOOKUP(1,0/((G4153&gt;=提成标准!D:D)*(G4153&lt;提成标准!E:E)),提成标准!C:C)))</f>
        <v>快递大货</v>
      </c>
      <c r="D4153" s="9">
        <f t="shared" si="205"/>
        <v>100</v>
      </c>
      <c r="E4153" s="9">
        <f>_xlfn.XLOOKUP(C4153,提成标准!C:C,提成标准!H:H,"")</f>
        <v>0.1</v>
      </c>
      <c r="F4153" s="9">
        <f t="shared" si="206"/>
        <v>10</v>
      </c>
      <c r="G4153" s="9">
        <f>_xlfn.XLOOKUP(I4153,过机服务商重量差!A:A,过机服务商重量差!L:L)</f>
        <v>100</v>
      </c>
      <c r="H4153" s="9" t="str">
        <f ca="1">IFERROR(LOOKUP(1,0/((B4153=名单!B:B)*(VALUE(AY4153)&gt;=名单!E:E)*(VALUE(AY4153)&lt;=名单!G:G)*(AA4153="正常走货")),名单!H:H),"否")</f>
        <v>否</v>
      </c>
      <c r="I4153" s="64" t="s">
        <v>12444</v>
      </c>
      <c r="J4153" s="64" t="s">
        <v>12446</v>
      </c>
      <c r="L4153" s="65" t="s">
        <v>24</v>
      </c>
      <c r="N4153" s="64" t="s">
        <v>18</v>
      </c>
      <c r="O4153" s="66"/>
      <c r="P4153" s="66"/>
      <c r="T4153" s="66"/>
      <c r="U4153" s="65" t="s">
        <v>211</v>
      </c>
      <c r="V4153" s="65" t="s">
        <v>14410</v>
      </c>
      <c r="W4153" s="66"/>
      <c r="Y4153" s="66"/>
      <c r="Z4153" s="66"/>
      <c r="AA4153" s="65" t="s">
        <v>14382</v>
      </c>
      <c r="AQ4153" s="64">
        <v>581.6</v>
      </c>
      <c r="AY4153" s="67" t="s">
        <v>18550</v>
      </c>
    </row>
    <row r="4154" spans="1:51">
      <c r="A4154" s="9" t="str">
        <f t="shared" si="207"/>
        <v>2026-01</v>
      </c>
      <c r="B4154" s="18" t="str">
        <f>_xlfn.XLOOKUP(I4154,过机服务商重量差!A:A,过机服务商重量差!G:G)</f>
        <v>玉麒麟</v>
      </c>
      <c r="C4154" s="9" t="str">
        <f>IF(N4154="FBA","主营产品",IF(N4154="专线","专线",LOOKUP(1,0/((G4154&gt;=提成标准!D:D)*(G4154&lt;提成标准!E:E)),提成标准!C:C)))</f>
        <v>快递大货</v>
      </c>
      <c r="D4154" s="9">
        <f t="shared" si="205"/>
        <v>100</v>
      </c>
      <c r="E4154" s="9">
        <f>_xlfn.XLOOKUP(C4154,提成标准!C:C,提成标准!H:H,"")</f>
        <v>0.1</v>
      </c>
      <c r="F4154" s="9">
        <f t="shared" si="206"/>
        <v>10</v>
      </c>
      <c r="G4154" s="9">
        <f>_xlfn.XLOOKUP(I4154,过机服务商重量差!A:A,过机服务商重量差!L:L)</f>
        <v>100</v>
      </c>
      <c r="H4154" s="9" t="str">
        <f ca="1">IFERROR(LOOKUP(1,0/((B4154=名单!B:B)*(VALUE(AY4154)&gt;=名单!E:E)*(VALUE(AY4154)&lt;=名单!G:G)*(AA4154="正常走货")),名单!H:H),"否")</f>
        <v>否</v>
      </c>
      <c r="I4154" s="64" t="s">
        <v>12447</v>
      </c>
      <c r="J4154" s="64" t="s">
        <v>12449</v>
      </c>
      <c r="L4154" s="65" t="s">
        <v>24</v>
      </c>
      <c r="N4154" s="64" t="s">
        <v>18</v>
      </c>
      <c r="O4154" s="66"/>
      <c r="P4154" s="66"/>
      <c r="T4154" s="66"/>
      <c r="U4154" s="65" t="s">
        <v>211</v>
      </c>
      <c r="V4154" s="65" t="s">
        <v>14410</v>
      </c>
      <c r="W4154" s="66"/>
      <c r="Y4154" s="66"/>
      <c r="Z4154" s="66"/>
      <c r="AA4154" s="65" t="s">
        <v>14382</v>
      </c>
      <c r="AQ4154" s="64">
        <v>581.6</v>
      </c>
      <c r="AY4154" s="67" t="s">
        <v>18551</v>
      </c>
    </row>
    <row r="4155" spans="1:51">
      <c r="A4155" s="9" t="str">
        <f t="shared" si="207"/>
        <v>2026-01</v>
      </c>
      <c r="B4155" s="18" t="str">
        <f>_xlfn.XLOOKUP(I4155,过机服务商重量差!A:A,过机服务商重量差!G:G)</f>
        <v>玉麒麟</v>
      </c>
      <c r="C4155" s="9" t="str">
        <f>IF(N4155="FBA","主营产品",IF(N4155="专线","专线",LOOKUP(1,0/((G4155&gt;=提成标准!D:D)*(G4155&lt;提成标准!E:E)),提成标准!C:C)))</f>
        <v>快递大货</v>
      </c>
      <c r="D4155" s="9">
        <f t="shared" ref="D4155:D4218" si="208">IF(C4155="快递小货",1,IF(C4155="主营产品",0,G4155))</f>
        <v>100</v>
      </c>
      <c r="E4155" s="9">
        <f>_xlfn.XLOOKUP(C4155,提成标准!C:C,提成标准!H:H,"")</f>
        <v>0.1</v>
      </c>
      <c r="F4155" s="9">
        <f t="shared" ref="F4155:F4218" si="209">D4155*E4155</f>
        <v>10</v>
      </c>
      <c r="G4155" s="9">
        <f>_xlfn.XLOOKUP(I4155,过机服务商重量差!A:A,过机服务商重量差!L:L)</f>
        <v>100</v>
      </c>
      <c r="H4155" s="9" t="str">
        <f ca="1">IFERROR(LOOKUP(1,0/((B4155=名单!B:B)*(VALUE(AY4155)&gt;=名单!E:E)*(VALUE(AY4155)&lt;=名单!G:G)*(AA4155="正常走货")),名单!H:H),"否")</f>
        <v>否</v>
      </c>
      <c r="I4155" s="64" t="s">
        <v>12450</v>
      </c>
      <c r="J4155" s="64" t="s">
        <v>12452</v>
      </c>
      <c r="L4155" s="65" t="s">
        <v>24</v>
      </c>
      <c r="N4155" s="64" t="s">
        <v>18</v>
      </c>
      <c r="O4155" s="66"/>
      <c r="P4155" s="66"/>
      <c r="T4155" s="66"/>
      <c r="U4155" s="65" t="s">
        <v>211</v>
      </c>
      <c r="V4155" s="65" t="s">
        <v>14410</v>
      </c>
      <c r="W4155" s="66"/>
      <c r="Y4155" s="66"/>
      <c r="Z4155" s="66"/>
      <c r="AA4155" s="65" t="s">
        <v>14382</v>
      </c>
      <c r="AQ4155" s="64">
        <v>581.6</v>
      </c>
      <c r="AY4155" s="67" t="s">
        <v>18552</v>
      </c>
    </row>
    <row r="4156" spans="1:51">
      <c r="A4156" s="9" t="str">
        <f t="shared" si="207"/>
        <v>2026-01</v>
      </c>
      <c r="B4156" s="18" t="str">
        <f>_xlfn.XLOOKUP(I4156,过机服务商重量差!A:A,过机服务商重量差!G:G)</f>
        <v>玉麒麟</v>
      </c>
      <c r="C4156" s="9" t="str">
        <f>IF(N4156="FBA","主营产品",IF(N4156="专线","专线",LOOKUP(1,0/((G4156&gt;=提成标准!D:D)*(G4156&lt;提成标准!E:E)),提成标准!C:C)))</f>
        <v>快递大货</v>
      </c>
      <c r="D4156" s="9">
        <f t="shared" si="208"/>
        <v>100</v>
      </c>
      <c r="E4156" s="9">
        <f>_xlfn.XLOOKUP(C4156,提成标准!C:C,提成标准!H:H,"")</f>
        <v>0.1</v>
      </c>
      <c r="F4156" s="9">
        <f t="shared" si="209"/>
        <v>10</v>
      </c>
      <c r="G4156" s="9">
        <f>_xlfn.XLOOKUP(I4156,过机服务商重量差!A:A,过机服务商重量差!L:L)</f>
        <v>100</v>
      </c>
      <c r="H4156" s="9" t="str">
        <f ca="1">IFERROR(LOOKUP(1,0/((B4156=名单!B:B)*(VALUE(AY4156)&gt;=名单!E:E)*(VALUE(AY4156)&lt;=名单!G:G)*(AA4156="正常走货")),名单!H:H),"否")</f>
        <v>否</v>
      </c>
      <c r="I4156" s="64" t="s">
        <v>12453</v>
      </c>
      <c r="J4156" s="64" t="s">
        <v>12455</v>
      </c>
      <c r="L4156" s="64" t="s">
        <v>24</v>
      </c>
      <c r="N4156" s="64" t="s">
        <v>18</v>
      </c>
      <c r="O4156" s="66"/>
      <c r="P4156" s="66"/>
      <c r="T4156" s="66"/>
      <c r="U4156" s="65" t="s">
        <v>211</v>
      </c>
      <c r="V4156" s="65" t="s">
        <v>14410</v>
      </c>
      <c r="W4156" s="66"/>
      <c r="Y4156" s="66"/>
      <c r="Z4156" s="66"/>
      <c r="AA4156" s="65" t="s">
        <v>14382</v>
      </c>
      <c r="AQ4156" s="64">
        <v>581.6</v>
      </c>
      <c r="AY4156" s="67" t="s">
        <v>18553</v>
      </c>
    </row>
    <row r="4157" spans="1:51">
      <c r="A4157" s="9" t="str">
        <f t="shared" si="207"/>
        <v>2026-01</v>
      </c>
      <c r="B4157" s="9" t="str">
        <f>_xlfn.XLOOKUP(I4157,过机服务商重量差!A:A,过机服务商重量差!G:G)</f>
        <v>玉麒麟</v>
      </c>
      <c r="C4157" s="9" t="str">
        <f>IF(N4157="FBA","主营产品",IF(N4157="专线","专线",LOOKUP(1,0/((G4157&gt;=提成标准!D:D)*(G4157&lt;提成标准!E:E)),提成标准!C:C)))</f>
        <v>快递大货</v>
      </c>
      <c r="D4157" s="9">
        <f t="shared" si="208"/>
        <v>100</v>
      </c>
      <c r="E4157" s="9">
        <f>_xlfn.XLOOKUP(C4157,提成标准!C:C,提成标准!H:H,"")</f>
        <v>0.1</v>
      </c>
      <c r="F4157" s="9">
        <f t="shared" si="209"/>
        <v>10</v>
      </c>
      <c r="G4157" s="9">
        <f>_xlfn.XLOOKUP(I4157,过机服务商重量差!A:A,过机服务商重量差!L:L)</f>
        <v>100</v>
      </c>
      <c r="H4157" s="9" t="str">
        <f ca="1">IFERROR(LOOKUP(1,0/((B4157=名单!B:B)*(VALUE(AY4157)&gt;=名单!E:E)*(VALUE(AY4157)&lt;=名单!G:G)*(AA4157="正常走货")),名单!H:H),"否")</f>
        <v>否</v>
      </c>
      <c r="I4157" s="64" t="s">
        <v>12456</v>
      </c>
      <c r="J4157" s="64" t="s">
        <v>12458</v>
      </c>
      <c r="L4157" s="64" t="s">
        <v>24</v>
      </c>
      <c r="N4157" s="64" t="s">
        <v>18</v>
      </c>
      <c r="O4157" s="66"/>
      <c r="P4157" s="66"/>
      <c r="T4157" s="66"/>
      <c r="U4157" s="65" t="s">
        <v>211</v>
      </c>
      <c r="V4157" s="65" t="s">
        <v>14410</v>
      </c>
      <c r="W4157" s="66"/>
      <c r="Y4157" s="66"/>
      <c r="Z4157" s="66"/>
      <c r="AA4157" s="65" t="s">
        <v>14382</v>
      </c>
      <c r="AQ4157" s="64">
        <v>581.6</v>
      </c>
      <c r="AY4157" s="67" t="s">
        <v>18554</v>
      </c>
    </row>
    <row r="4158" spans="1:51">
      <c r="A4158" s="9" t="str">
        <f t="shared" si="207"/>
        <v>2026-01</v>
      </c>
      <c r="B4158" s="18" t="str">
        <f>_xlfn.XLOOKUP(I4158,过机服务商重量差!A:A,过机服务商重量差!G:G)</f>
        <v>玉麒麟</v>
      </c>
      <c r="C4158" s="9" t="str">
        <f>IF(N4158="FBA","主营产品",IF(N4158="专线","专线",LOOKUP(1,0/((G4158&gt;=提成标准!D:D)*(G4158&lt;提成标准!E:E)),提成标准!C:C)))</f>
        <v>快递大货</v>
      </c>
      <c r="D4158" s="9">
        <f t="shared" si="208"/>
        <v>100</v>
      </c>
      <c r="E4158" s="9">
        <f>_xlfn.XLOOKUP(C4158,提成标准!C:C,提成标准!H:H,"")</f>
        <v>0.1</v>
      </c>
      <c r="F4158" s="9">
        <f t="shared" si="209"/>
        <v>10</v>
      </c>
      <c r="G4158" s="9">
        <f>_xlfn.XLOOKUP(I4158,过机服务商重量差!A:A,过机服务商重量差!L:L)</f>
        <v>100</v>
      </c>
      <c r="H4158" s="9" t="str">
        <f ca="1">IFERROR(LOOKUP(1,0/((B4158=名单!B:B)*(VALUE(AY4158)&gt;=名单!E:E)*(VALUE(AY4158)&lt;=名单!G:G)*(AA4158="正常走货")),名单!H:H),"否")</f>
        <v>否</v>
      </c>
      <c r="I4158" s="64" t="s">
        <v>12459</v>
      </c>
      <c r="J4158" s="64" t="s">
        <v>12461</v>
      </c>
      <c r="L4158" s="64" t="s">
        <v>24</v>
      </c>
      <c r="N4158" s="64" t="s">
        <v>18</v>
      </c>
      <c r="O4158" s="66"/>
      <c r="P4158" s="66"/>
      <c r="T4158" s="66"/>
      <c r="U4158" s="65" t="s">
        <v>211</v>
      </c>
      <c r="V4158" s="65" t="s">
        <v>14410</v>
      </c>
      <c r="W4158" s="66"/>
      <c r="Y4158" s="66"/>
      <c r="Z4158" s="66"/>
      <c r="AA4158" s="65" t="s">
        <v>14382</v>
      </c>
      <c r="AQ4158" s="64">
        <v>581.6</v>
      </c>
      <c r="AY4158" s="67" t="s">
        <v>18555</v>
      </c>
    </row>
    <row r="4159" spans="1:51">
      <c r="A4159" s="9" t="str">
        <f t="shared" si="207"/>
        <v>2026-01</v>
      </c>
      <c r="B4159" s="18" t="str">
        <f>_xlfn.XLOOKUP(I4159,过机服务商重量差!A:A,过机服务商重量差!G:G)</f>
        <v>玉麒麟</v>
      </c>
      <c r="C4159" s="9" t="str">
        <f>IF(N4159="FBA","主营产品",IF(N4159="专线","专线",LOOKUP(1,0/((G4159&gt;=提成标准!D:D)*(G4159&lt;提成标准!E:E)),提成标准!C:C)))</f>
        <v>快递大货</v>
      </c>
      <c r="D4159" s="9">
        <f t="shared" si="208"/>
        <v>100</v>
      </c>
      <c r="E4159" s="9">
        <f>_xlfn.XLOOKUP(C4159,提成标准!C:C,提成标准!H:H,"")</f>
        <v>0.1</v>
      </c>
      <c r="F4159" s="9">
        <f t="shared" si="209"/>
        <v>10</v>
      </c>
      <c r="G4159" s="9">
        <f>_xlfn.XLOOKUP(I4159,过机服务商重量差!A:A,过机服务商重量差!L:L)</f>
        <v>100</v>
      </c>
      <c r="H4159" s="9" t="str">
        <f ca="1">IFERROR(LOOKUP(1,0/((B4159=名单!B:B)*(VALUE(AY4159)&gt;=名单!E:E)*(VALUE(AY4159)&lt;=名单!G:G)*(AA4159="正常走货")),名单!H:H),"否")</f>
        <v>否</v>
      </c>
      <c r="I4159" s="64" t="s">
        <v>12462</v>
      </c>
      <c r="J4159" s="64" t="s">
        <v>12464</v>
      </c>
      <c r="L4159" s="65" t="s">
        <v>24</v>
      </c>
      <c r="N4159" s="64" t="s">
        <v>18</v>
      </c>
      <c r="O4159" s="66"/>
      <c r="P4159" s="66"/>
      <c r="T4159" s="66"/>
      <c r="U4159" s="65" t="s">
        <v>211</v>
      </c>
      <c r="V4159" s="65" t="s">
        <v>14410</v>
      </c>
      <c r="W4159" s="66"/>
      <c r="Y4159" s="66"/>
      <c r="Z4159" s="66"/>
      <c r="AA4159" s="65" t="s">
        <v>14382</v>
      </c>
      <c r="AQ4159" s="64">
        <v>581.6</v>
      </c>
      <c r="AY4159" s="67" t="s">
        <v>18556</v>
      </c>
    </row>
    <row r="4160" spans="1:51">
      <c r="A4160" s="9" t="str">
        <f t="shared" si="207"/>
        <v>2026-01</v>
      </c>
      <c r="B4160" s="18" t="str">
        <f>_xlfn.XLOOKUP(I4160,过机服务商重量差!A:A,过机服务商重量差!G:G)</f>
        <v>玉麒麟</v>
      </c>
      <c r="C4160" s="9" t="str">
        <f>IF(N4160="FBA","主营产品",IF(N4160="专线","专线",LOOKUP(1,0/((G4160&gt;=提成标准!D:D)*(G4160&lt;提成标准!E:E)),提成标准!C:C)))</f>
        <v>快递大货</v>
      </c>
      <c r="D4160" s="9">
        <f t="shared" si="208"/>
        <v>100</v>
      </c>
      <c r="E4160" s="9">
        <f>_xlfn.XLOOKUP(C4160,提成标准!C:C,提成标准!H:H,"")</f>
        <v>0.1</v>
      </c>
      <c r="F4160" s="9">
        <f t="shared" si="209"/>
        <v>10</v>
      </c>
      <c r="G4160" s="9">
        <f>_xlfn.XLOOKUP(I4160,过机服务商重量差!A:A,过机服务商重量差!L:L)</f>
        <v>100</v>
      </c>
      <c r="H4160" s="9" t="str">
        <f ca="1">IFERROR(LOOKUP(1,0/((B4160=名单!B:B)*(VALUE(AY4160)&gt;=名单!E:E)*(VALUE(AY4160)&lt;=名单!G:G)*(AA4160="正常走货")),名单!H:H),"否")</f>
        <v>否</v>
      </c>
      <c r="I4160" s="64" t="s">
        <v>12465</v>
      </c>
      <c r="J4160" s="64" t="s">
        <v>12467</v>
      </c>
      <c r="L4160" s="64" t="s">
        <v>24</v>
      </c>
      <c r="N4160" s="64" t="s">
        <v>18</v>
      </c>
      <c r="O4160" s="66"/>
      <c r="P4160" s="66"/>
      <c r="T4160" s="66"/>
      <c r="U4160" s="65" t="s">
        <v>211</v>
      </c>
      <c r="V4160" s="65" t="s">
        <v>14410</v>
      </c>
      <c r="W4160" s="66"/>
      <c r="Y4160" s="66"/>
      <c r="Z4160" s="66"/>
      <c r="AA4160" s="65" t="s">
        <v>14382</v>
      </c>
      <c r="AQ4160" s="64">
        <v>581.6</v>
      </c>
      <c r="AY4160" s="67" t="s">
        <v>18557</v>
      </c>
    </row>
    <row r="4161" spans="1:51">
      <c r="A4161" s="9" t="str">
        <f t="shared" si="207"/>
        <v>2026-01</v>
      </c>
      <c r="B4161" s="18" t="str">
        <f>_xlfn.XLOOKUP(I4161,过机服务商重量差!A:A,过机服务商重量差!G:G)</f>
        <v>玉麒麟</v>
      </c>
      <c r="C4161" s="9" t="str">
        <f>IF(N4161="FBA","主营产品",IF(N4161="专线","专线",LOOKUP(1,0/((G4161&gt;=提成标准!D:D)*(G4161&lt;提成标准!E:E)),提成标准!C:C)))</f>
        <v>快递大货</v>
      </c>
      <c r="D4161" s="9">
        <f t="shared" si="208"/>
        <v>100</v>
      </c>
      <c r="E4161" s="9">
        <f>_xlfn.XLOOKUP(C4161,提成标准!C:C,提成标准!H:H,"")</f>
        <v>0.1</v>
      </c>
      <c r="F4161" s="9">
        <f t="shared" si="209"/>
        <v>10</v>
      </c>
      <c r="G4161" s="9">
        <f>_xlfn.XLOOKUP(I4161,过机服务商重量差!A:A,过机服务商重量差!L:L)</f>
        <v>100</v>
      </c>
      <c r="H4161" s="9" t="str">
        <f ca="1">IFERROR(LOOKUP(1,0/((B4161=名单!B:B)*(VALUE(AY4161)&gt;=名单!E:E)*(VALUE(AY4161)&lt;=名单!G:G)*(AA4161="正常走货")),名单!H:H),"否")</f>
        <v>否</v>
      </c>
      <c r="I4161" s="64" t="s">
        <v>12468</v>
      </c>
      <c r="J4161" s="64" t="s">
        <v>12470</v>
      </c>
      <c r="L4161" s="65" t="s">
        <v>24</v>
      </c>
      <c r="N4161" s="64" t="s">
        <v>18</v>
      </c>
      <c r="O4161" s="66"/>
      <c r="P4161" s="66"/>
      <c r="T4161" s="66"/>
      <c r="U4161" s="65" t="s">
        <v>211</v>
      </c>
      <c r="V4161" s="65" t="s">
        <v>14410</v>
      </c>
      <c r="W4161" s="66"/>
      <c r="Y4161" s="66"/>
      <c r="Z4161" s="66"/>
      <c r="AA4161" s="65" t="s">
        <v>14382</v>
      </c>
      <c r="AQ4161" s="64">
        <v>581.6</v>
      </c>
      <c r="AY4161" s="67" t="s">
        <v>18558</v>
      </c>
    </row>
    <row r="4162" spans="1:51">
      <c r="A4162" s="9" t="str">
        <f t="shared" si="207"/>
        <v>2026-01</v>
      </c>
      <c r="B4162" s="18" t="str">
        <f>_xlfn.XLOOKUP(I4162,过机服务商重量差!A:A,过机服务商重量差!G:G)</f>
        <v>玉麒麟</v>
      </c>
      <c r="C4162" s="9" t="str">
        <f>IF(N4162="FBA","主营产品",IF(N4162="专线","专线",LOOKUP(1,0/((G4162&gt;=提成标准!D:D)*(G4162&lt;提成标准!E:E)),提成标准!C:C)))</f>
        <v>快递大货</v>
      </c>
      <c r="D4162" s="9">
        <f t="shared" si="208"/>
        <v>100</v>
      </c>
      <c r="E4162" s="9">
        <f>_xlfn.XLOOKUP(C4162,提成标准!C:C,提成标准!H:H,"")</f>
        <v>0.1</v>
      </c>
      <c r="F4162" s="9">
        <f t="shared" si="209"/>
        <v>10</v>
      </c>
      <c r="G4162" s="9">
        <f>_xlfn.XLOOKUP(I4162,过机服务商重量差!A:A,过机服务商重量差!L:L)</f>
        <v>100</v>
      </c>
      <c r="H4162" s="9" t="str">
        <f ca="1">IFERROR(LOOKUP(1,0/((B4162=名单!B:B)*(VALUE(AY4162)&gt;=名单!E:E)*(VALUE(AY4162)&lt;=名单!G:G)*(AA4162="正常走货")),名单!H:H),"否")</f>
        <v>否</v>
      </c>
      <c r="I4162" s="64" t="s">
        <v>12471</v>
      </c>
      <c r="J4162" s="64" t="s">
        <v>12473</v>
      </c>
      <c r="L4162" s="64" t="s">
        <v>24</v>
      </c>
      <c r="N4162" s="64" t="s">
        <v>18</v>
      </c>
      <c r="O4162" s="66"/>
      <c r="P4162" s="66"/>
      <c r="T4162" s="66"/>
      <c r="U4162" s="65" t="s">
        <v>211</v>
      </c>
      <c r="V4162" s="65" t="s">
        <v>14410</v>
      </c>
      <c r="W4162" s="66"/>
      <c r="Y4162" s="66"/>
      <c r="Z4162" s="66"/>
      <c r="AA4162" s="65" t="s">
        <v>14382</v>
      </c>
      <c r="AQ4162" s="64">
        <v>581.6</v>
      </c>
      <c r="AY4162" s="67" t="s">
        <v>18559</v>
      </c>
    </row>
    <row r="4163" spans="1:51">
      <c r="A4163" s="9" t="str">
        <f t="shared" si="207"/>
        <v>2026-01</v>
      </c>
      <c r="B4163" s="18" t="str">
        <f>_xlfn.XLOOKUP(I4163,过机服务商重量差!A:A,过机服务商重量差!G:G)</f>
        <v>帅时莹</v>
      </c>
      <c r="C4163" s="9" t="str">
        <f>IF(N4163="FBA","主营产品",IF(N4163="专线","专线",LOOKUP(1,0/((G4163&gt;=提成标准!D:D)*(G4163&lt;提成标准!E:E)),提成标准!C:C)))</f>
        <v>快递小货</v>
      </c>
      <c r="D4163" s="9">
        <f t="shared" si="208"/>
        <v>1</v>
      </c>
      <c r="E4163" s="9">
        <f>_xlfn.XLOOKUP(C4163,提成标准!C:C,提成标准!H:H,"")</f>
        <v>2</v>
      </c>
      <c r="F4163" s="9">
        <f t="shared" si="209"/>
        <v>2</v>
      </c>
      <c r="G4163" s="9">
        <f>_xlfn.XLOOKUP(I4163,过机服务商重量差!A:A,过机服务商重量差!L:L)</f>
        <v>1.5</v>
      </c>
      <c r="H4163" s="9" t="str">
        <f ca="1">IFERROR(LOOKUP(1,0/((B4163=名单!B:B)*(VALUE(AY4163)&gt;=名单!E:E)*(VALUE(AY4163)&lt;=名单!G:G)*(AA4163="正常走货")),名单!H:H),"否")</f>
        <v>否</v>
      </c>
      <c r="I4163" s="64" t="s">
        <v>12474</v>
      </c>
      <c r="J4163" s="64" t="s">
        <v>12476</v>
      </c>
      <c r="L4163" s="65" t="s">
        <v>586</v>
      </c>
      <c r="N4163" s="64" t="s">
        <v>18</v>
      </c>
      <c r="O4163" s="66"/>
      <c r="P4163" s="66"/>
      <c r="T4163" s="66"/>
      <c r="U4163" s="65" t="s">
        <v>199</v>
      </c>
      <c r="V4163" s="65" t="s">
        <v>14442</v>
      </c>
      <c r="W4163" s="66"/>
      <c r="Y4163" s="66"/>
      <c r="Z4163" s="66"/>
      <c r="AA4163" s="65" t="s">
        <v>14382</v>
      </c>
      <c r="AQ4163" s="64">
        <v>115.6</v>
      </c>
      <c r="AY4163" s="67" t="s">
        <v>18560</v>
      </c>
    </row>
    <row r="4164" spans="1:51">
      <c r="A4164" s="9" t="str">
        <f t="shared" si="207"/>
        <v>2026-01</v>
      </c>
      <c r="B4164" s="9" t="str">
        <f>_xlfn.XLOOKUP(I4164,过机服务商重量差!A:A,过机服务商重量差!G:G)</f>
        <v>玉麒麟</v>
      </c>
      <c r="C4164" s="9" t="str">
        <f>IF(N4164="FBA","主营产品",IF(N4164="专线","专线",LOOKUP(1,0/((G4164&gt;=提成标准!D:D)*(G4164&lt;提成标准!E:E)),提成标准!C:C)))</f>
        <v>快递大货</v>
      </c>
      <c r="D4164" s="9">
        <f t="shared" si="208"/>
        <v>110</v>
      </c>
      <c r="E4164" s="9">
        <f>_xlfn.XLOOKUP(C4164,提成标准!C:C,提成标准!H:H,"")</f>
        <v>0.1</v>
      </c>
      <c r="F4164" s="9">
        <f t="shared" si="209"/>
        <v>11</v>
      </c>
      <c r="G4164" s="9">
        <f>_xlfn.XLOOKUP(I4164,过机服务商重量差!A:A,过机服务商重量差!L:L)</f>
        <v>110</v>
      </c>
      <c r="H4164" s="9" t="str">
        <f ca="1">IFERROR(LOOKUP(1,0/((B4164=名单!B:B)*(VALUE(AY4164)&gt;=名单!E:E)*(VALUE(AY4164)&lt;=名单!G:G)*(AA4164="正常走货")),名单!H:H),"否")</f>
        <v>否</v>
      </c>
      <c r="I4164" s="64" t="s">
        <v>12477</v>
      </c>
      <c r="J4164" s="64" t="s">
        <v>12479</v>
      </c>
      <c r="L4164" s="64" t="s">
        <v>24</v>
      </c>
      <c r="N4164" s="64" t="s">
        <v>18</v>
      </c>
      <c r="O4164" s="66"/>
      <c r="P4164" s="66"/>
      <c r="T4164" s="66"/>
      <c r="U4164" s="65" t="s">
        <v>211</v>
      </c>
      <c r="V4164" s="65" t="s">
        <v>14410</v>
      </c>
      <c r="W4164" s="66"/>
      <c r="Y4164" s="66"/>
      <c r="Z4164" s="66"/>
      <c r="AA4164" s="65" t="s">
        <v>14382</v>
      </c>
      <c r="AQ4164" s="64">
        <v>91.6000000000004</v>
      </c>
      <c r="AY4164" s="67" t="s">
        <v>18561</v>
      </c>
    </row>
    <row r="4165" spans="1:51">
      <c r="A4165" s="9" t="str">
        <f t="shared" si="207"/>
        <v>2026-01</v>
      </c>
      <c r="B4165" s="18" t="str">
        <f>_xlfn.XLOOKUP(I4165,过机服务商重量差!A:A,过机服务商重量差!G:G)</f>
        <v>玉麒麟</v>
      </c>
      <c r="C4165" s="9" t="str">
        <f>IF(N4165="FBA","主营产品",IF(N4165="专线","专线",LOOKUP(1,0/((G4165&gt;=提成标准!D:D)*(G4165&lt;提成标准!E:E)),提成标准!C:C)))</f>
        <v>快递大货</v>
      </c>
      <c r="D4165" s="9">
        <f t="shared" si="208"/>
        <v>100</v>
      </c>
      <c r="E4165" s="9">
        <f>_xlfn.XLOOKUP(C4165,提成标准!C:C,提成标准!H:H,"")</f>
        <v>0.1</v>
      </c>
      <c r="F4165" s="9">
        <f t="shared" si="209"/>
        <v>10</v>
      </c>
      <c r="G4165" s="9">
        <f>_xlfn.XLOOKUP(I4165,过机服务商重量差!A:A,过机服务商重量差!L:L)</f>
        <v>100</v>
      </c>
      <c r="H4165" s="9" t="str">
        <f ca="1">IFERROR(LOOKUP(1,0/((B4165=名单!B:B)*(VALUE(AY4165)&gt;=名单!E:E)*(VALUE(AY4165)&lt;=名单!G:G)*(AA4165="正常走货")),名单!H:H),"否")</f>
        <v>否</v>
      </c>
      <c r="I4165" s="64" t="s">
        <v>12480</v>
      </c>
      <c r="J4165" s="64" t="s">
        <v>12482</v>
      </c>
      <c r="L4165" s="65" t="s">
        <v>24</v>
      </c>
      <c r="N4165" s="64" t="s">
        <v>18</v>
      </c>
      <c r="O4165" s="66"/>
      <c r="P4165" s="66"/>
      <c r="T4165" s="66"/>
      <c r="U4165" s="65" t="s">
        <v>211</v>
      </c>
      <c r="V4165" s="65" t="s">
        <v>14410</v>
      </c>
      <c r="W4165" s="66"/>
      <c r="Y4165" s="66"/>
      <c r="Z4165" s="66"/>
      <c r="AA4165" s="65" t="s">
        <v>14382</v>
      </c>
      <c r="AQ4165" s="64">
        <v>581.6</v>
      </c>
      <c r="AY4165" s="67" t="s">
        <v>18562</v>
      </c>
    </row>
    <row r="4166" spans="1:51">
      <c r="A4166" s="9" t="str">
        <f t="shared" si="207"/>
        <v>2026-01</v>
      </c>
      <c r="B4166" s="18" t="str">
        <f>_xlfn.XLOOKUP(I4166,过机服务商重量差!A:A,过机服务商重量差!G:G)</f>
        <v>玉麒麟</v>
      </c>
      <c r="C4166" s="9" t="str">
        <f>IF(N4166="FBA","主营产品",IF(N4166="专线","专线",LOOKUP(1,0/((G4166&gt;=提成标准!D:D)*(G4166&lt;提成标准!E:E)),提成标准!C:C)))</f>
        <v>快递大货</v>
      </c>
      <c r="D4166" s="9">
        <f t="shared" si="208"/>
        <v>100</v>
      </c>
      <c r="E4166" s="9">
        <f>_xlfn.XLOOKUP(C4166,提成标准!C:C,提成标准!H:H,"")</f>
        <v>0.1</v>
      </c>
      <c r="F4166" s="9">
        <f t="shared" si="209"/>
        <v>10</v>
      </c>
      <c r="G4166" s="9">
        <f>_xlfn.XLOOKUP(I4166,过机服务商重量差!A:A,过机服务商重量差!L:L)</f>
        <v>100</v>
      </c>
      <c r="H4166" s="9" t="str">
        <f ca="1">IFERROR(LOOKUP(1,0/((B4166=名单!B:B)*(VALUE(AY4166)&gt;=名单!E:E)*(VALUE(AY4166)&lt;=名单!G:G)*(AA4166="正常走货")),名单!H:H),"否")</f>
        <v>否</v>
      </c>
      <c r="I4166" s="64" t="s">
        <v>12483</v>
      </c>
      <c r="J4166" s="64" t="s">
        <v>12485</v>
      </c>
      <c r="L4166" s="65" t="s">
        <v>24</v>
      </c>
      <c r="N4166" s="64" t="s">
        <v>18</v>
      </c>
      <c r="O4166" s="66"/>
      <c r="P4166" s="66"/>
      <c r="T4166" s="66"/>
      <c r="U4166" s="65" t="s">
        <v>211</v>
      </c>
      <c r="V4166" s="65" t="s">
        <v>14410</v>
      </c>
      <c r="W4166" s="66"/>
      <c r="Y4166" s="66"/>
      <c r="Z4166" s="66"/>
      <c r="AA4166" s="65" t="s">
        <v>14382</v>
      </c>
      <c r="AQ4166" s="64">
        <v>581.6</v>
      </c>
      <c r="AY4166" s="67" t="s">
        <v>18563</v>
      </c>
    </row>
    <row r="4167" spans="1:51">
      <c r="A4167" s="9" t="str">
        <f t="shared" si="207"/>
        <v>2026-01</v>
      </c>
      <c r="B4167" s="9" t="str">
        <f>_xlfn.XLOOKUP(I4167,过机服务商重量差!A:A,过机服务商重量差!G:G)</f>
        <v>玉麒麟</v>
      </c>
      <c r="C4167" s="9" t="str">
        <f>IF(N4167="FBA","主营产品",IF(N4167="专线","专线",LOOKUP(1,0/((G4167&gt;=提成标准!D:D)*(G4167&lt;提成标准!E:E)),提成标准!C:C)))</f>
        <v>快递大货</v>
      </c>
      <c r="D4167" s="9">
        <f t="shared" si="208"/>
        <v>100</v>
      </c>
      <c r="E4167" s="9">
        <f>_xlfn.XLOOKUP(C4167,提成标准!C:C,提成标准!H:H,"")</f>
        <v>0.1</v>
      </c>
      <c r="F4167" s="9">
        <f t="shared" si="209"/>
        <v>10</v>
      </c>
      <c r="G4167" s="9">
        <f>_xlfn.XLOOKUP(I4167,过机服务商重量差!A:A,过机服务商重量差!L:L)</f>
        <v>100</v>
      </c>
      <c r="H4167" s="9" t="str">
        <f ca="1">IFERROR(LOOKUP(1,0/((B4167=名单!B:B)*(VALUE(AY4167)&gt;=名单!E:E)*(VALUE(AY4167)&lt;=名单!G:G)*(AA4167="正常走货")),名单!H:H),"否")</f>
        <v>否</v>
      </c>
      <c r="I4167" s="64" t="s">
        <v>12486</v>
      </c>
      <c r="J4167" s="64" t="s">
        <v>12488</v>
      </c>
      <c r="L4167" s="65" t="s">
        <v>24</v>
      </c>
      <c r="N4167" s="64" t="s">
        <v>18</v>
      </c>
      <c r="O4167" s="66"/>
      <c r="P4167" s="66"/>
      <c r="T4167" s="66"/>
      <c r="U4167" s="65" t="s">
        <v>211</v>
      </c>
      <c r="V4167" s="65" t="s">
        <v>14410</v>
      </c>
      <c r="W4167" s="66"/>
      <c r="Y4167" s="66"/>
      <c r="Z4167" s="66"/>
      <c r="AA4167" s="65" t="s">
        <v>14382</v>
      </c>
      <c r="AQ4167" s="64">
        <v>581.6</v>
      </c>
      <c r="AY4167" s="67" t="s">
        <v>18564</v>
      </c>
    </row>
    <row r="4168" spans="1:51">
      <c r="A4168" s="9" t="str">
        <f t="shared" si="207"/>
        <v>2026-01</v>
      </c>
      <c r="B4168" s="9" t="str">
        <f>_xlfn.XLOOKUP(I4168,过机服务商重量差!A:A,过机服务商重量差!G:G)</f>
        <v>玉麒麟</v>
      </c>
      <c r="C4168" s="9" t="str">
        <f>IF(N4168="FBA","主营产品",IF(N4168="专线","专线",LOOKUP(1,0/((G4168&gt;=提成标准!D:D)*(G4168&lt;提成标准!E:E)),提成标准!C:C)))</f>
        <v>快递大货</v>
      </c>
      <c r="D4168" s="9">
        <f t="shared" si="208"/>
        <v>100</v>
      </c>
      <c r="E4168" s="9">
        <f>_xlfn.XLOOKUP(C4168,提成标准!C:C,提成标准!H:H,"")</f>
        <v>0.1</v>
      </c>
      <c r="F4168" s="9">
        <f t="shared" si="209"/>
        <v>10</v>
      </c>
      <c r="G4168" s="9">
        <f>_xlfn.XLOOKUP(I4168,过机服务商重量差!A:A,过机服务商重量差!L:L)</f>
        <v>100</v>
      </c>
      <c r="H4168" s="9" t="str">
        <f ca="1">IFERROR(LOOKUP(1,0/((B4168=名单!B:B)*(VALUE(AY4168)&gt;=名单!E:E)*(VALUE(AY4168)&lt;=名单!G:G)*(AA4168="正常走货")),名单!H:H),"否")</f>
        <v>否</v>
      </c>
      <c r="I4168" s="64" t="s">
        <v>12489</v>
      </c>
      <c r="J4168" s="64" t="s">
        <v>12491</v>
      </c>
      <c r="L4168" s="65" t="s">
        <v>24</v>
      </c>
      <c r="N4168" s="65" t="s">
        <v>18</v>
      </c>
      <c r="O4168" s="66"/>
      <c r="P4168" s="66"/>
      <c r="T4168" s="66"/>
      <c r="U4168" s="65" t="s">
        <v>211</v>
      </c>
      <c r="V4168" s="65" t="s">
        <v>14410</v>
      </c>
      <c r="W4168" s="66"/>
      <c r="Y4168" s="66"/>
      <c r="Z4168" s="66"/>
      <c r="AA4168" s="65" t="s">
        <v>14382</v>
      </c>
      <c r="AQ4168" s="64">
        <v>581.6</v>
      </c>
      <c r="AY4168" s="67" t="s">
        <v>18565</v>
      </c>
    </row>
    <row r="4169" spans="1:51">
      <c r="A4169" s="9" t="str">
        <f t="shared" si="207"/>
        <v>2026-01</v>
      </c>
      <c r="B4169" s="9" t="str">
        <f>_xlfn.XLOOKUP(I4169,过机服务商重量差!A:A,过机服务商重量差!G:G)</f>
        <v>玉麒麟</v>
      </c>
      <c r="C4169" s="9" t="str">
        <f>IF(N4169="FBA","主营产品",IF(N4169="专线","专线",LOOKUP(1,0/((G4169&gt;=提成标准!D:D)*(G4169&lt;提成标准!E:E)),提成标准!C:C)))</f>
        <v>快递大货</v>
      </c>
      <c r="D4169" s="9">
        <f t="shared" si="208"/>
        <v>100</v>
      </c>
      <c r="E4169" s="9">
        <f>_xlfn.XLOOKUP(C4169,提成标准!C:C,提成标准!H:H,"")</f>
        <v>0.1</v>
      </c>
      <c r="F4169" s="9">
        <f t="shared" si="209"/>
        <v>10</v>
      </c>
      <c r="G4169" s="9">
        <f>_xlfn.XLOOKUP(I4169,过机服务商重量差!A:A,过机服务商重量差!L:L)</f>
        <v>100</v>
      </c>
      <c r="H4169" s="9" t="str">
        <f ca="1">IFERROR(LOOKUP(1,0/((B4169=名单!B:B)*(VALUE(AY4169)&gt;=名单!E:E)*(VALUE(AY4169)&lt;=名单!G:G)*(AA4169="正常走货")),名单!H:H),"否")</f>
        <v>否</v>
      </c>
      <c r="I4169" s="64" t="s">
        <v>12492</v>
      </c>
      <c r="J4169" s="64" t="s">
        <v>12494</v>
      </c>
      <c r="L4169" s="65" t="s">
        <v>24</v>
      </c>
      <c r="N4169" s="64" t="s">
        <v>18</v>
      </c>
      <c r="O4169" s="66"/>
      <c r="P4169" s="66"/>
      <c r="T4169" s="66"/>
      <c r="U4169" s="65" t="s">
        <v>211</v>
      </c>
      <c r="V4169" s="65" t="s">
        <v>14410</v>
      </c>
      <c r="W4169" s="66"/>
      <c r="Y4169" s="66"/>
      <c r="Z4169" s="66"/>
      <c r="AA4169" s="65" t="s">
        <v>14382</v>
      </c>
      <c r="AQ4169" s="64">
        <v>581.6</v>
      </c>
      <c r="AY4169" s="67" t="s">
        <v>18566</v>
      </c>
    </row>
    <row r="4170" spans="1:51">
      <c r="A4170" s="9" t="str">
        <f t="shared" si="207"/>
        <v>2026-01</v>
      </c>
      <c r="B4170" s="9" t="str">
        <f>_xlfn.XLOOKUP(I4170,过机服务商重量差!A:A,过机服务商重量差!G:G)</f>
        <v>玉麒麟</v>
      </c>
      <c r="C4170" s="9" t="str">
        <f>IF(N4170="FBA","主营产品",IF(N4170="专线","专线",LOOKUP(1,0/((G4170&gt;=提成标准!D:D)*(G4170&lt;提成标准!E:E)),提成标准!C:C)))</f>
        <v>快递大货</v>
      </c>
      <c r="D4170" s="9">
        <f t="shared" si="208"/>
        <v>100</v>
      </c>
      <c r="E4170" s="9">
        <f>_xlfn.XLOOKUP(C4170,提成标准!C:C,提成标准!H:H,"")</f>
        <v>0.1</v>
      </c>
      <c r="F4170" s="9">
        <f t="shared" si="209"/>
        <v>10</v>
      </c>
      <c r="G4170" s="9">
        <f>_xlfn.XLOOKUP(I4170,过机服务商重量差!A:A,过机服务商重量差!L:L)</f>
        <v>100</v>
      </c>
      <c r="H4170" s="9" t="str">
        <f ca="1">IFERROR(LOOKUP(1,0/((B4170=名单!B:B)*(VALUE(AY4170)&gt;=名单!E:E)*(VALUE(AY4170)&lt;=名单!G:G)*(AA4170="正常走货")),名单!H:H),"否")</f>
        <v>否</v>
      </c>
      <c r="I4170" s="64" t="s">
        <v>12495</v>
      </c>
      <c r="J4170" s="64" t="s">
        <v>12497</v>
      </c>
      <c r="L4170" s="65" t="s">
        <v>24</v>
      </c>
      <c r="N4170" s="64" t="s">
        <v>18</v>
      </c>
      <c r="O4170" s="66"/>
      <c r="P4170" s="66"/>
      <c r="T4170" s="66"/>
      <c r="U4170" s="65" t="s">
        <v>211</v>
      </c>
      <c r="V4170" s="65" t="s">
        <v>14410</v>
      </c>
      <c r="W4170" s="66"/>
      <c r="Y4170" s="66"/>
      <c r="Z4170" s="66"/>
      <c r="AA4170" s="65" t="s">
        <v>14382</v>
      </c>
      <c r="AQ4170" s="64">
        <v>581.6</v>
      </c>
      <c r="AY4170" s="67" t="s">
        <v>18567</v>
      </c>
    </row>
    <row r="4171" spans="1:51">
      <c r="A4171" s="9" t="str">
        <f t="shared" si="207"/>
        <v>2026-01</v>
      </c>
      <c r="B4171" s="9" t="str">
        <f>_xlfn.XLOOKUP(I4171,过机服务商重量差!A:A,过机服务商重量差!G:G)</f>
        <v>玉麒麟</v>
      </c>
      <c r="C4171" s="9" t="str">
        <f>IF(N4171="FBA","主营产品",IF(N4171="专线","专线",LOOKUP(1,0/((G4171&gt;=提成标准!D:D)*(G4171&lt;提成标准!E:E)),提成标准!C:C)))</f>
        <v>快递大货</v>
      </c>
      <c r="D4171" s="9">
        <f t="shared" si="208"/>
        <v>100</v>
      </c>
      <c r="E4171" s="9">
        <f>_xlfn.XLOOKUP(C4171,提成标准!C:C,提成标准!H:H,"")</f>
        <v>0.1</v>
      </c>
      <c r="F4171" s="9">
        <f t="shared" si="209"/>
        <v>10</v>
      </c>
      <c r="G4171" s="9">
        <f>_xlfn.XLOOKUP(I4171,过机服务商重量差!A:A,过机服务商重量差!L:L)</f>
        <v>100</v>
      </c>
      <c r="H4171" s="9" t="str">
        <f ca="1">IFERROR(LOOKUP(1,0/((B4171=名单!B:B)*(VALUE(AY4171)&gt;=名单!E:E)*(VALUE(AY4171)&lt;=名单!G:G)*(AA4171="正常走货")),名单!H:H),"否")</f>
        <v>否</v>
      </c>
      <c r="I4171" s="64" t="s">
        <v>12498</v>
      </c>
      <c r="J4171" s="64" t="s">
        <v>12500</v>
      </c>
      <c r="L4171" s="65" t="s">
        <v>24</v>
      </c>
      <c r="N4171" s="64" t="s">
        <v>18</v>
      </c>
      <c r="O4171" s="66"/>
      <c r="P4171" s="66"/>
      <c r="T4171" s="66"/>
      <c r="U4171" s="65" t="s">
        <v>211</v>
      </c>
      <c r="V4171" s="65" t="s">
        <v>14410</v>
      </c>
      <c r="W4171" s="66"/>
      <c r="Y4171" s="66"/>
      <c r="Z4171" s="66"/>
      <c r="AA4171" s="65" t="s">
        <v>14382</v>
      </c>
      <c r="AQ4171" s="64">
        <v>581.6</v>
      </c>
      <c r="AY4171" s="67" t="s">
        <v>18568</v>
      </c>
    </row>
    <row r="4172" spans="1:51">
      <c r="A4172" s="9" t="str">
        <f t="shared" si="207"/>
        <v>2026-01</v>
      </c>
      <c r="B4172" s="9" t="str">
        <f>_xlfn.XLOOKUP(I4172,过机服务商重量差!A:A,过机服务商重量差!G:G)</f>
        <v>玉麒麟</v>
      </c>
      <c r="C4172" s="9" t="str">
        <f>IF(N4172="FBA","主营产品",IF(N4172="专线","专线",LOOKUP(1,0/((G4172&gt;=提成标准!D:D)*(G4172&lt;提成标准!E:E)),提成标准!C:C)))</f>
        <v>快递大货</v>
      </c>
      <c r="D4172" s="9">
        <f t="shared" si="208"/>
        <v>100</v>
      </c>
      <c r="E4172" s="9">
        <f>_xlfn.XLOOKUP(C4172,提成标准!C:C,提成标准!H:H,"")</f>
        <v>0.1</v>
      </c>
      <c r="F4172" s="9">
        <f t="shared" si="209"/>
        <v>10</v>
      </c>
      <c r="G4172" s="9">
        <f>_xlfn.XLOOKUP(I4172,过机服务商重量差!A:A,过机服务商重量差!L:L)</f>
        <v>100</v>
      </c>
      <c r="H4172" s="9" t="str">
        <f ca="1">IFERROR(LOOKUP(1,0/((B4172=名单!B:B)*(VALUE(AY4172)&gt;=名单!E:E)*(VALUE(AY4172)&lt;=名单!G:G)*(AA4172="正常走货")),名单!H:H),"否")</f>
        <v>否</v>
      </c>
      <c r="I4172" s="64" t="s">
        <v>12501</v>
      </c>
      <c r="J4172" s="64" t="s">
        <v>12503</v>
      </c>
      <c r="L4172" s="65" t="s">
        <v>24</v>
      </c>
      <c r="N4172" s="64" t="s">
        <v>18</v>
      </c>
      <c r="O4172" s="66"/>
      <c r="P4172" s="66"/>
      <c r="T4172" s="66"/>
      <c r="U4172" s="65" t="s">
        <v>211</v>
      </c>
      <c r="V4172" s="65" t="s">
        <v>14410</v>
      </c>
      <c r="W4172" s="66"/>
      <c r="Y4172" s="66"/>
      <c r="Z4172" s="66"/>
      <c r="AA4172" s="65" t="s">
        <v>14382</v>
      </c>
      <c r="AQ4172" s="64">
        <v>581.6</v>
      </c>
      <c r="AY4172" s="67" t="s">
        <v>18569</v>
      </c>
    </row>
    <row r="4173" spans="1:51">
      <c r="A4173" s="9" t="str">
        <f t="shared" si="207"/>
        <v>2026-01</v>
      </c>
      <c r="B4173" s="18" t="str">
        <f>_xlfn.XLOOKUP(I4173,过机服务商重量差!A:A,过机服务商重量差!G:G)</f>
        <v>玉麒麟</v>
      </c>
      <c r="C4173" s="9" t="str">
        <f>IF(N4173="FBA","主营产品",IF(N4173="专线","专线",LOOKUP(1,0/((G4173&gt;=提成标准!D:D)*(G4173&lt;提成标准!E:E)),提成标准!C:C)))</f>
        <v>快递大货</v>
      </c>
      <c r="D4173" s="9">
        <f t="shared" si="208"/>
        <v>100</v>
      </c>
      <c r="E4173" s="9">
        <f>_xlfn.XLOOKUP(C4173,提成标准!C:C,提成标准!H:H,"")</f>
        <v>0.1</v>
      </c>
      <c r="F4173" s="9">
        <f t="shared" si="209"/>
        <v>10</v>
      </c>
      <c r="G4173" s="9">
        <f>_xlfn.XLOOKUP(I4173,过机服务商重量差!A:A,过机服务商重量差!L:L)</f>
        <v>100</v>
      </c>
      <c r="H4173" s="9" t="str">
        <f ca="1">IFERROR(LOOKUP(1,0/((B4173=名单!B:B)*(VALUE(AY4173)&gt;=名单!E:E)*(VALUE(AY4173)&lt;=名单!G:G)*(AA4173="正常走货")),名单!H:H),"否")</f>
        <v>否</v>
      </c>
      <c r="I4173" s="64" t="s">
        <v>12504</v>
      </c>
      <c r="J4173" s="64" t="s">
        <v>12506</v>
      </c>
      <c r="L4173" s="65" t="s">
        <v>24</v>
      </c>
      <c r="N4173" s="64" t="s">
        <v>18</v>
      </c>
      <c r="O4173" s="66"/>
      <c r="P4173" s="66"/>
      <c r="T4173" s="66"/>
      <c r="U4173" s="65" t="s">
        <v>211</v>
      </c>
      <c r="V4173" s="64" t="s">
        <v>14410</v>
      </c>
      <c r="W4173" s="66"/>
      <c r="Y4173" s="66"/>
      <c r="Z4173" s="66"/>
      <c r="AA4173" s="65" t="s">
        <v>14382</v>
      </c>
      <c r="AQ4173" s="64">
        <v>581.6</v>
      </c>
      <c r="AY4173" s="67" t="s">
        <v>18570</v>
      </c>
    </row>
    <row r="4174" spans="1:51">
      <c r="A4174" s="9" t="str">
        <f t="shared" si="207"/>
        <v>2026-01</v>
      </c>
      <c r="B4174" s="9" t="str">
        <f>_xlfn.XLOOKUP(I4174,过机服务商重量差!A:A,过机服务商重量差!G:G)</f>
        <v>玉麒麟</v>
      </c>
      <c r="C4174" s="9" t="str">
        <f>IF(N4174="FBA","主营产品",IF(N4174="专线","专线",LOOKUP(1,0/((G4174&gt;=提成标准!D:D)*(G4174&lt;提成标准!E:E)),提成标准!C:C)))</f>
        <v>快递大货</v>
      </c>
      <c r="D4174" s="9">
        <f t="shared" si="208"/>
        <v>100</v>
      </c>
      <c r="E4174" s="9">
        <f>_xlfn.XLOOKUP(C4174,提成标准!C:C,提成标准!H:H,"")</f>
        <v>0.1</v>
      </c>
      <c r="F4174" s="9">
        <f t="shared" si="209"/>
        <v>10</v>
      </c>
      <c r="G4174" s="9">
        <f>_xlfn.XLOOKUP(I4174,过机服务商重量差!A:A,过机服务商重量差!L:L)</f>
        <v>100</v>
      </c>
      <c r="H4174" s="9" t="str">
        <f ca="1">IFERROR(LOOKUP(1,0/((B4174=名单!B:B)*(VALUE(AY4174)&gt;=名单!E:E)*(VALUE(AY4174)&lt;=名单!G:G)*(AA4174="正常走货")),名单!H:H),"否")</f>
        <v>否</v>
      </c>
      <c r="I4174" s="64" t="s">
        <v>12507</v>
      </c>
      <c r="J4174" s="64" t="s">
        <v>12509</v>
      </c>
      <c r="L4174" s="65" t="s">
        <v>24</v>
      </c>
      <c r="N4174" s="64" t="s">
        <v>18</v>
      </c>
      <c r="O4174" s="66"/>
      <c r="P4174" s="66"/>
      <c r="T4174" s="66"/>
      <c r="U4174" s="65" t="s">
        <v>211</v>
      </c>
      <c r="V4174" s="65" t="s">
        <v>14410</v>
      </c>
      <c r="W4174" s="66"/>
      <c r="Y4174" s="66"/>
      <c r="Z4174" s="66"/>
      <c r="AA4174" s="65" t="s">
        <v>14382</v>
      </c>
      <c r="AQ4174" s="64">
        <v>581.6</v>
      </c>
      <c r="AY4174" s="67" t="s">
        <v>18571</v>
      </c>
    </row>
    <row r="4175" spans="1:51">
      <c r="A4175" s="9" t="str">
        <f t="shared" si="207"/>
        <v>2026-01</v>
      </c>
      <c r="B4175" s="9" t="str">
        <f>_xlfn.XLOOKUP(I4175,过机服务商重量差!A:A,过机服务商重量差!G:G)</f>
        <v>玉麒麟</v>
      </c>
      <c r="C4175" s="9" t="str">
        <f>IF(N4175="FBA","主营产品",IF(N4175="专线","专线",LOOKUP(1,0/((G4175&gt;=提成标准!D:D)*(G4175&lt;提成标准!E:E)),提成标准!C:C)))</f>
        <v>快递大货</v>
      </c>
      <c r="D4175" s="9">
        <f t="shared" si="208"/>
        <v>37</v>
      </c>
      <c r="E4175" s="9">
        <f>_xlfn.XLOOKUP(C4175,提成标准!C:C,提成标准!H:H,"")</f>
        <v>0.1</v>
      </c>
      <c r="F4175" s="9">
        <f t="shared" si="209"/>
        <v>3.7</v>
      </c>
      <c r="G4175" s="9">
        <f>_xlfn.XLOOKUP(I4175,过机服务商重量差!A:A,过机服务商重量差!L:L)</f>
        <v>37</v>
      </c>
      <c r="H4175" s="9" t="str">
        <f ca="1">IFERROR(LOOKUP(1,0/((B4175=名单!B:B)*(VALUE(AY4175)&gt;=名单!E:E)*(VALUE(AY4175)&lt;=名单!G:G)*(AA4175="正常走货")),名单!H:H),"否")</f>
        <v>否</v>
      </c>
      <c r="I4175" s="64" t="s">
        <v>12510</v>
      </c>
      <c r="J4175" s="64" t="s">
        <v>12512</v>
      </c>
      <c r="L4175" s="65" t="s">
        <v>24</v>
      </c>
      <c r="N4175" s="64" t="s">
        <v>18</v>
      </c>
      <c r="O4175" s="66"/>
      <c r="P4175" s="66"/>
      <c r="T4175" s="66"/>
      <c r="U4175" s="65" t="s">
        <v>223</v>
      </c>
      <c r="V4175" s="65" t="s">
        <v>14413</v>
      </c>
      <c r="W4175" s="66"/>
      <c r="Y4175" s="66"/>
      <c r="Z4175" s="66"/>
      <c r="AA4175" s="65" t="s">
        <v>14382</v>
      </c>
      <c r="AQ4175" s="64">
        <v>231.6</v>
      </c>
      <c r="AY4175" s="67" t="s">
        <v>18572</v>
      </c>
    </row>
    <row r="4176" spans="1:51">
      <c r="A4176" s="9" t="str">
        <f t="shared" si="207"/>
        <v>2026-01</v>
      </c>
      <c r="B4176" s="9" t="str">
        <f>_xlfn.XLOOKUP(I4176,过机服务商重量差!A:A,过机服务商重量差!G:G)</f>
        <v>玉麒麟</v>
      </c>
      <c r="C4176" s="9" t="str">
        <f>IF(N4176="FBA","主营产品",IF(N4176="专线","专线",LOOKUP(1,0/((G4176&gt;=提成标准!D:D)*(G4176&lt;提成标准!E:E)),提成标准!C:C)))</f>
        <v>快递大货</v>
      </c>
      <c r="D4176" s="9">
        <f t="shared" si="208"/>
        <v>100</v>
      </c>
      <c r="E4176" s="9">
        <f>_xlfn.XLOOKUP(C4176,提成标准!C:C,提成标准!H:H,"")</f>
        <v>0.1</v>
      </c>
      <c r="F4176" s="9">
        <f t="shared" si="209"/>
        <v>10</v>
      </c>
      <c r="G4176" s="9">
        <f>_xlfn.XLOOKUP(I4176,过机服务商重量差!A:A,过机服务商重量差!L:L)</f>
        <v>100</v>
      </c>
      <c r="H4176" s="9" t="str">
        <f ca="1">IFERROR(LOOKUP(1,0/((B4176=名单!B:B)*(VALUE(AY4176)&gt;=名单!E:E)*(VALUE(AY4176)&lt;=名单!G:G)*(AA4176="正常走货")),名单!H:H),"否")</f>
        <v>否</v>
      </c>
      <c r="I4176" s="64" t="s">
        <v>12513</v>
      </c>
      <c r="J4176" s="64" t="s">
        <v>12515</v>
      </c>
      <c r="L4176" s="65" t="s">
        <v>24</v>
      </c>
      <c r="N4176" s="64" t="s">
        <v>18</v>
      </c>
      <c r="O4176" s="66"/>
      <c r="P4176" s="66"/>
      <c r="T4176" s="66"/>
      <c r="U4176" s="65" t="s">
        <v>211</v>
      </c>
      <c r="V4176" s="65" t="s">
        <v>14410</v>
      </c>
      <c r="W4176" s="66"/>
      <c r="Y4176" s="66"/>
      <c r="Z4176" s="66"/>
      <c r="AA4176" s="65" t="s">
        <v>14382</v>
      </c>
      <c r="AQ4176" s="64">
        <v>581.6</v>
      </c>
      <c r="AY4176" s="67" t="s">
        <v>18573</v>
      </c>
    </row>
    <row r="4177" spans="1:51">
      <c r="A4177" s="9" t="str">
        <f t="shared" si="207"/>
        <v>2026-01</v>
      </c>
      <c r="B4177" s="18" t="str">
        <f>_xlfn.XLOOKUP(I4177,过机服务商重量差!A:A,过机服务商重量差!G:G)</f>
        <v>玉麒麟</v>
      </c>
      <c r="C4177" s="9" t="str">
        <f>IF(N4177="FBA","主营产品",IF(N4177="专线","专线",LOOKUP(1,0/((G4177&gt;=提成标准!D:D)*(G4177&lt;提成标准!E:E)),提成标准!C:C)))</f>
        <v>快递大货</v>
      </c>
      <c r="D4177" s="9">
        <f t="shared" si="208"/>
        <v>23</v>
      </c>
      <c r="E4177" s="9">
        <f>_xlfn.XLOOKUP(C4177,提成标准!C:C,提成标准!H:H,"")</f>
        <v>0.1</v>
      </c>
      <c r="F4177" s="9">
        <f t="shared" si="209"/>
        <v>2.3</v>
      </c>
      <c r="G4177" s="9">
        <f>_xlfn.XLOOKUP(I4177,过机服务商重量差!A:A,过机服务商重量差!L:L)</f>
        <v>23</v>
      </c>
      <c r="H4177" s="9" t="str">
        <f ca="1">IFERROR(LOOKUP(1,0/((B4177=名单!B:B)*(VALUE(AY4177)&gt;=名单!E:E)*(VALUE(AY4177)&lt;=名单!G:G)*(AA4177="正常走货")),名单!H:H),"否")</f>
        <v>否</v>
      </c>
      <c r="I4177" s="64" t="s">
        <v>12516</v>
      </c>
      <c r="J4177" s="64" t="s">
        <v>12518</v>
      </c>
      <c r="L4177" s="65" t="s">
        <v>24</v>
      </c>
      <c r="N4177" s="64" t="s">
        <v>18</v>
      </c>
      <c r="O4177" s="66"/>
      <c r="P4177" s="66"/>
      <c r="T4177" s="66"/>
      <c r="U4177" s="65" t="s">
        <v>223</v>
      </c>
      <c r="V4177" s="65" t="s">
        <v>14413</v>
      </c>
      <c r="W4177" s="66"/>
      <c r="Y4177" s="66"/>
      <c r="Z4177" s="66"/>
      <c r="AA4177" s="65" t="s">
        <v>14382</v>
      </c>
      <c r="AQ4177" s="64">
        <v>161.6</v>
      </c>
      <c r="AY4177" s="67" t="s">
        <v>18574</v>
      </c>
    </row>
    <row r="4178" spans="1:51">
      <c r="A4178" s="9" t="str">
        <f t="shared" si="207"/>
        <v>2026-01</v>
      </c>
      <c r="B4178" s="18" t="str">
        <f>_xlfn.XLOOKUP(I4178,过机服务商重量差!A:A,过机服务商重量差!G:G)</f>
        <v>玉麒麟</v>
      </c>
      <c r="C4178" s="9" t="str">
        <f>IF(N4178="FBA","主营产品",IF(N4178="专线","专线",LOOKUP(1,0/((G4178&gt;=提成标准!D:D)*(G4178&lt;提成标准!E:E)),提成标准!C:C)))</f>
        <v>快递大货</v>
      </c>
      <c r="D4178" s="9">
        <f t="shared" si="208"/>
        <v>100</v>
      </c>
      <c r="E4178" s="9">
        <f>_xlfn.XLOOKUP(C4178,提成标准!C:C,提成标准!H:H,"")</f>
        <v>0.1</v>
      </c>
      <c r="F4178" s="9">
        <f t="shared" si="209"/>
        <v>10</v>
      </c>
      <c r="G4178" s="9">
        <f>_xlfn.XLOOKUP(I4178,过机服务商重量差!A:A,过机服务商重量差!L:L)</f>
        <v>100</v>
      </c>
      <c r="H4178" s="9" t="str">
        <f ca="1">IFERROR(LOOKUP(1,0/((B4178=名单!B:B)*(VALUE(AY4178)&gt;=名单!E:E)*(VALUE(AY4178)&lt;=名单!G:G)*(AA4178="正常走货")),名单!H:H),"否")</f>
        <v>否</v>
      </c>
      <c r="I4178" s="64" t="s">
        <v>12519</v>
      </c>
      <c r="J4178" s="64" t="s">
        <v>12521</v>
      </c>
      <c r="L4178" s="65" t="s">
        <v>24</v>
      </c>
      <c r="N4178" s="64" t="s">
        <v>18</v>
      </c>
      <c r="O4178" s="66"/>
      <c r="P4178" s="66"/>
      <c r="T4178" s="66"/>
      <c r="U4178" s="65" t="s">
        <v>211</v>
      </c>
      <c r="V4178" s="65" t="s">
        <v>14410</v>
      </c>
      <c r="W4178" s="66"/>
      <c r="Y4178" s="66"/>
      <c r="Z4178" s="66"/>
      <c r="AA4178" s="65" t="s">
        <v>14382</v>
      </c>
      <c r="AQ4178" s="64">
        <v>581.6</v>
      </c>
      <c r="AY4178" s="67" t="s">
        <v>18575</v>
      </c>
    </row>
    <row r="4179" spans="1:51">
      <c r="A4179" s="9" t="str">
        <f t="shared" si="207"/>
        <v>2026-01</v>
      </c>
      <c r="B4179" s="18" t="str">
        <f>_xlfn.XLOOKUP(I4179,过机服务商重量差!A:A,过机服务商重量差!G:G)</f>
        <v>玉麒麟</v>
      </c>
      <c r="C4179" s="9" t="str">
        <f>IF(N4179="FBA","主营产品",IF(N4179="专线","专线",LOOKUP(1,0/((G4179&gt;=提成标准!D:D)*(G4179&lt;提成标准!E:E)),提成标准!C:C)))</f>
        <v>快递大货</v>
      </c>
      <c r="D4179" s="9">
        <f t="shared" si="208"/>
        <v>100</v>
      </c>
      <c r="E4179" s="9">
        <f>_xlfn.XLOOKUP(C4179,提成标准!C:C,提成标准!H:H,"")</f>
        <v>0.1</v>
      </c>
      <c r="F4179" s="9">
        <f t="shared" si="209"/>
        <v>10</v>
      </c>
      <c r="G4179" s="9">
        <f>_xlfn.XLOOKUP(I4179,过机服务商重量差!A:A,过机服务商重量差!L:L)</f>
        <v>100</v>
      </c>
      <c r="H4179" s="9" t="str">
        <f ca="1">IFERROR(LOOKUP(1,0/((B4179=名单!B:B)*(VALUE(AY4179)&gt;=名单!E:E)*(VALUE(AY4179)&lt;=名单!G:G)*(AA4179="正常走货")),名单!H:H),"否")</f>
        <v>否</v>
      </c>
      <c r="I4179" s="64" t="s">
        <v>12522</v>
      </c>
      <c r="J4179" s="64" t="s">
        <v>12524</v>
      </c>
      <c r="L4179" s="65" t="s">
        <v>24</v>
      </c>
      <c r="N4179" s="64" t="s">
        <v>18</v>
      </c>
      <c r="O4179" s="66"/>
      <c r="P4179" s="66"/>
      <c r="T4179" s="66"/>
      <c r="U4179" s="65" t="s">
        <v>211</v>
      </c>
      <c r="V4179" s="64" t="s">
        <v>14410</v>
      </c>
      <c r="W4179" s="66"/>
      <c r="Y4179" s="66"/>
      <c r="Z4179" s="66"/>
      <c r="AA4179" s="65" t="s">
        <v>14382</v>
      </c>
      <c r="AQ4179" s="64">
        <v>581.6</v>
      </c>
      <c r="AY4179" s="67" t="s">
        <v>18576</v>
      </c>
    </row>
    <row r="4180" spans="1:51">
      <c r="A4180" s="9" t="str">
        <f t="shared" si="207"/>
        <v>2026-01</v>
      </c>
      <c r="B4180" s="18" t="str">
        <f>_xlfn.XLOOKUP(I4180,过机服务商重量差!A:A,过机服务商重量差!G:G)</f>
        <v>玉麒麟</v>
      </c>
      <c r="C4180" s="9" t="str">
        <f>IF(N4180="FBA","主营产品",IF(N4180="专线","专线",LOOKUP(1,0/((G4180&gt;=提成标准!D:D)*(G4180&lt;提成标准!E:E)),提成标准!C:C)))</f>
        <v>快递大货</v>
      </c>
      <c r="D4180" s="9">
        <f t="shared" si="208"/>
        <v>100</v>
      </c>
      <c r="E4180" s="9">
        <f>_xlfn.XLOOKUP(C4180,提成标准!C:C,提成标准!H:H,"")</f>
        <v>0.1</v>
      </c>
      <c r="F4180" s="9">
        <f t="shared" si="209"/>
        <v>10</v>
      </c>
      <c r="G4180" s="9">
        <f>_xlfn.XLOOKUP(I4180,过机服务商重量差!A:A,过机服务商重量差!L:L)</f>
        <v>100</v>
      </c>
      <c r="H4180" s="9" t="str">
        <f ca="1">IFERROR(LOOKUP(1,0/((B4180=名单!B:B)*(VALUE(AY4180)&gt;=名单!E:E)*(VALUE(AY4180)&lt;=名单!G:G)*(AA4180="正常走货")),名单!H:H),"否")</f>
        <v>否</v>
      </c>
      <c r="I4180" s="64" t="s">
        <v>12525</v>
      </c>
      <c r="J4180" s="64" t="s">
        <v>12527</v>
      </c>
      <c r="L4180" s="65" t="s">
        <v>24</v>
      </c>
      <c r="N4180" s="64" t="s">
        <v>18</v>
      </c>
      <c r="O4180" s="66"/>
      <c r="P4180" s="66"/>
      <c r="T4180" s="66"/>
      <c r="U4180" s="65" t="s">
        <v>211</v>
      </c>
      <c r="V4180" s="65" t="s">
        <v>14410</v>
      </c>
      <c r="W4180" s="66"/>
      <c r="Y4180" s="66"/>
      <c r="Z4180" s="66"/>
      <c r="AA4180" s="65" t="s">
        <v>14382</v>
      </c>
      <c r="AQ4180" s="64">
        <v>581.6</v>
      </c>
      <c r="AY4180" s="67" t="s">
        <v>18577</v>
      </c>
    </row>
    <row r="4181" spans="1:51">
      <c r="A4181" s="9" t="str">
        <f t="shared" si="207"/>
        <v>2026-01</v>
      </c>
      <c r="B4181" s="18" t="str">
        <f>_xlfn.XLOOKUP(I4181,过机服务商重量差!A:A,过机服务商重量差!G:G)</f>
        <v>玉麒麟</v>
      </c>
      <c r="C4181" s="9" t="str">
        <f>IF(N4181="FBA","主营产品",IF(N4181="专线","专线",LOOKUP(1,0/((G4181&gt;=提成标准!D:D)*(G4181&lt;提成标准!E:E)),提成标准!C:C)))</f>
        <v>快递小货</v>
      </c>
      <c r="D4181" s="9">
        <f t="shared" si="208"/>
        <v>1</v>
      </c>
      <c r="E4181" s="9">
        <f>_xlfn.XLOOKUP(C4181,提成标准!C:C,提成标准!H:H,"")</f>
        <v>2</v>
      </c>
      <c r="F4181" s="9">
        <f t="shared" si="209"/>
        <v>2</v>
      </c>
      <c r="G4181" s="9">
        <f>_xlfn.XLOOKUP(I4181,过机服务商重量差!A:A,过机服务商重量差!L:L)</f>
        <v>2.5</v>
      </c>
      <c r="H4181" s="9" t="str">
        <f ca="1">IFERROR(LOOKUP(1,0/((B4181=名单!B:B)*(VALUE(AY4181)&gt;=名单!E:E)*(VALUE(AY4181)&lt;=名单!G:G)*(AA4181="正常走货")),名单!H:H),"否")</f>
        <v>否</v>
      </c>
      <c r="I4181" s="64" t="s">
        <v>12528</v>
      </c>
      <c r="J4181" s="64" t="s">
        <v>12530</v>
      </c>
      <c r="L4181" s="65" t="s">
        <v>17</v>
      </c>
      <c r="N4181" s="64" t="s">
        <v>18</v>
      </c>
      <c r="O4181" s="66"/>
      <c r="P4181" s="66"/>
      <c r="T4181" s="66"/>
      <c r="U4181" s="65" t="s">
        <v>421</v>
      </c>
      <c r="V4181" s="64" t="s">
        <v>14385</v>
      </c>
      <c r="W4181" s="66"/>
      <c r="Y4181" s="66"/>
      <c r="Z4181" s="66"/>
      <c r="AA4181" s="65" t="s">
        <v>14382</v>
      </c>
      <c r="AQ4181" s="64">
        <v>38.8</v>
      </c>
      <c r="AY4181" s="67" t="s">
        <v>18578</v>
      </c>
    </row>
    <row r="4182" spans="1:51">
      <c r="A4182" s="9" t="str">
        <f t="shared" si="207"/>
        <v>2026-01</v>
      </c>
      <c r="B4182" s="18" t="str">
        <f>_xlfn.XLOOKUP(I4182,过机服务商重量差!A:A,过机服务商重量差!G:G)</f>
        <v>玉麒麟</v>
      </c>
      <c r="C4182" s="9" t="str">
        <f>IF(N4182="FBA","主营产品",IF(N4182="专线","专线",LOOKUP(1,0/((G4182&gt;=提成标准!D:D)*(G4182&lt;提成标准!E:E)),提成标准!C:C)))</f>
        <v>快递大货</v>
      </c>
      <c r="D4182" s="9">
        <f t="shared" si="208"/>
        <v>100</v>
      </c>
      <c r="E4182" s="9">
        <f>_xlfn.XLOOKUP(C4182,提成标准!C:C,提成标准!H:H,"")</f>
        <v>0.1</v>
      </c>
      <c r="F4182" s="9">
        <f t="shared" si="209"/>
        <v>10</v>
      </c>
      <c r="G4182" s="9">
        <f>_xlfn.XLOOKUP(I4182,过机服务商重量差!A:A,过机服务商重量差!L:L)</f>
        <v>100</v>
      </c>
      <c r="H4182" s="9" t="str">
        <f ca="1">IFERROR(LOOKUP(1,0/((B4182=名单!B:B)*(VALUE(AY4182)&gt;=名单!E:E)*(VALUE(AY4182)&lt;=名单!G:G)*(AA4182="正常走货")),名单!H:H),"否")</f>
        <v>否</v>
      </c>
      <c r="I4182" s="64" t="s">
        <v>12531</v>
      </c>
      <c r="J4182" s="64" t="s">
        <v>12533</v>
      </c>
      <c r="L4182" s="64" t="s">
        <v>24</v>
      </c>
      <c r="N4182" s="64" t="s">
        <v>18</v>
      </c>
      <c r="O4182" s="66"/>
      <c r="P4182" s="66"/>
      <c r="T4182" s="66"/>
      <c r="U4182" s="65" t="s">
        <v>211</v>
      </c>
      <c r="V4182" s="64" t="s">
        <v>14410</v>
      </c>
      <c r="W4182" s="66"/>
      <c r="Y4182" s="66"/>
      <c r="Z4182" s="66"/>
      <c r="AA4182" s="65" t="s">
        <v>14382</v>
      </c>
      <c r="AQ4182" s="64">
        <v>581.6</v>
      </c>
      <c r="AY4182" s="67" t="s">
        <v>18579</v>
      </c>
    </row>
    <row r="4183" spans="1:51">
      <c r="A4183" s="9" t="str">
        <f t="shared" si="207"/>
        <v>2026-01</v>
      </c>
      <c r="B4183" s="18" t="str">
        <f>_xlfn.XLOOKUP(I4183,过机服务商重量差!A:A,过机服务商重量差!G:G)</f>
        <v>玉麒麟</v>
      </c>
      <c r="C4183" s="9" t="str">
        <f>IF(N4183="FBA","主营产品",IF(N4183="专线","专线",LOOKUP(1,0/((G4183&gt;=提成标准!D:D)*(G4183&lt;提成标准!E:E)),提成标准!C:C)))</f>
        <v>快递大货</v>
      </c>
      <c r="D4183" s="9">
        <f t="shared" si="208"/>
        <v>71</v>
      </c>
      <c r="E4183" s="9">
        <f>_xlfn.XLOOKUP(C4183,提成标准!C:C,提成标准!H:H,"")</f>
        <v>0.1</v>
      </c>
      <c r="F4183" s="9">
        <f t="shared" si="209"/>
        <v>7.1</v>
      </c>
      <c r="G4183" s="9">
        <f>_xlfn.XLOOKUP(I4183,过机服务商重量差!A:A,过机服务商重量差!L:L)</f>
        <v>71</v>
      </c>
      <c r="H4183" s="9" t="str">
        <f ca="1">IFERROR(LOOKUP(1,0/((B4183=名单!B:B)*(VALUE(AY4183)&gt;=名单!E:E)*(VALUE(AY4183)&lt;=名单!G:G)*(AA4183="正常走货")),名单!H:H),"否")</f>
        <v>否</v>
      </c>
      <c r="I4183" s="64" t="s">
        <v>12534</v>
      </c>
      <c r="J4183" s="64" t="s">
        <v>12536</v>
      </c>
      <c r="L4183" s="65" t="s">
        <v>17</v>
      </c>
      <c r="N4183" s="64" t="s">
        <v>18</v>
      </c>
      <c r="O4183" s="66"/>
      <c r="P4183" s="66"/>
      <c r="T4183" s="66"/>
      <c r="U4183" s="65" t="s">
        <v>562</v>
      </c>
      <c r="V4183" s="65" t="s">
        <v>14413</v>
      </c>
      <c r="W4183" s="66"/>
      <c r="Y4183" s="66"/>
      <c r="Z4183" s="66"/>
      <c r="AA4183" s="65" t="s">
        <v>14382</v>
      </c>
      <c r="AQ4183" s="64">
        <v>247.6</v>
      </c>
      <c r="AY4183" s="67" t="s">
        <v>18580</v>
      </c>
    </row>
    <row r="4184" spans="1:51">
      <c r="A4184" s="9" t="str">
        <f t="shared" si="207"/>
        <v>2026-01</v>
      </c>
      <c r="B4184" s="18" t="str">
        <f>_xlfn.XLOOKUP(I4184,过机服务商重量差!A:A,过机服务商重量差!G:G)</f>
        <v>玉麒麟</v>
      </c>
      <c r="C4184" s="9" t="str">
        <f>IF(N4184="FBA","主营产品",IF(N4184="专线","专线",LOOKUP(1,0/((G4184&gt;=提成标准!D:D)*(G4184&lt;提成标准!E:E)),提成标准!C:C)))</f>
        <v>快递大货</v>
      </c>
      <c r="D4184" s="9">
        <f t="shared" si="208"/>
        <v>76</v>
      </c>
      <c r="E4184" s="9">
        <f>_xlfn.XLOOKUP(C4184,提成标准!C:C,提成标准!H:H,"")</f>
        <v>0.1</v>
      </c>
      <c r="F4184" s="9">
        <f t="shared" si="209"/>
        <v>7.6</v>
      </c>
      <c r="G4184" s="9">
        <f>_xlfn.XLOOKUP(I4184,过机服务商重量差!A:A,过机服务商重量差!L:L)</f>
        <v>76</v>
      </c>
      <c r="H4184" s="9" t="str">
        <f ca="1">IFERROR(LOOKUP(1,0/((B4184=名单!B:B)*(VALUE(AY4184)&gt;=名单!E:E)*(VALUE(AY4184)&lt;=名单!G:G)*(AA4184="正常走货")),名单!H:H),"否")</f>
        <v>否</v>
      </c>
      <c r="I4184" s="64" t="s">
        <v>12537</v>
      </c>
      <c r="J4184" s="64" t="s">
        <v>12539</v>
      </c>
      <c r="L4184" s="64" t="s">
        <v>17</v>
      </c>
      <c r="N4184" s="64" t="s">
        <v>18</v>
      </c>
      <c r="O4184" s="66"/>
      <c r="P4184" s="66"/>
      <c r="T4184" s="66"/>
      <c r="U4184" s="65" t="s">
        <v>562</v>
      </c>
      <c r="V4184" s="65" t="s">
        <v>14413</v>
      </c>
      <c r="W4184" s="66"/>
      <c r="Y4184" s="66"/>
      <c r="Z4184" s="66"/>
      <c r="AA4184" s="65" t="s">
        <v>14382</v>
      </c>
      <c r="AQ4184" s="64">
        <v>262.6</v>
      </c>
      <c r="AY4184" s="67" t="s">
        <v>18581</v>
      </c>
    </row>
    <row r="4185" spans="1:51">
      <c r="A4185" s="9" t="str">
        <f t="shared" si="207"/>
        <v>2026-01</v>
      </c>
      <c r="B4185" s="18" t="str">
        <f>_xlfn.XLOOKUP(I4185,过机服务商重量差!A:A,过机服务商重量差!G:G)</f>
        <v>风清扬</v>
      </c>
      <c r="C4185" s="9" t="str">
        <f>IF(N4185="FBA","主营产品",IF(N4185="专线","专线",LOOKUP(1,0/((G4185&gt;=提成标准!D:D)*(G4185&lt;提成标准!E:E)),提成标准!C:C)))</f>
        <v>快递大货</v>
      </c>
      <c r="D4185" s="9">
        <f t="shared" si="208"/>
        <v>60</v>
      </c>
      <c r="E4185" s="9">
        <f>_xlfn.XLOOKUP(C4185,提成标准!C:C,提成标准!H:H,"")</f>
        <v>0.1</v>
      </c>
      <c r="F4185" s="9">
        <f t="shared" si="209"/>
        <v>6</v>
      </c>
      <c r="G4185" s="9">
        <f>_xlfn.XLOOKUP(I4185,过机服务商重量差!A:A,过机服务商重量差!L:L)</f>
        <v>60</v>
      </c>
      <c r="H4185" s="9" t="str">
        <f ca="1">IFERROR(LOOKUP(1,0/((B4185=名单!B:B)*(VALUE(AY4185)&gt;=名单!E:E)*(VALUE(AY4185)&lt;=名单!G:G)*(AA4185="正常走货")),名单!H:H),"否")</f>
        <v>否</v>
      </c>
      <c r="I4185" s="64" t="s">
        <v>12540</v>
      </c>
      <c r="J4185" s="64" t="s">
        <v>50</v>
      </c>
      <c r="L4185" s="65" t="s">
        <v>633</v>
      </c>
      <c r="N4185" s="64" t="s">
        <v>18</v>
      </c>
      <c r="O4185" s="66"/>
      <c r="P4185" s="66"/>
      <c r="T4185" s="66"/>
      <c r="U4185" s="65" t="s">
        <v>6088</v>
      </c>
      <c r="V4185" s="64" t="s">
        <v>16396</v>
      </c>
      <c r="W4185" s="66"/>
      <c r="Y4185" s="66"/>
      <c r="Z4185" s="66"/>
      <c r="AA4185" s="65" t="s">
        <v>14382</v>
      </c>
      <c r="AQ4185" s="64">
        <v>17.8</v>
      </c>
      <c r="AY4185" s="67" t="s">
        <v>18582</v>
      </c>
    </row>
    <row r="4186" spans="1:51">
      <c r="A4186" s="9" t="str">
        <f t="shared" si="207"/>
        <v>2026-01</v>
      </c>
      <c r="B4186" s="18" t="str">
        <f>_xlfn.XLOOKUP(I4186,过机服务商重量差!A:A,过机服务商重量差!G:G)</f>
        <v>帅时莹</v>
      </c>
      <c r="C4186" s="9" t="str">
        <f>IF(N4186="FBA","主营产品",IF(N4186="专线","专线",LOOKUP(1,0/((G4186&gt;=提成标准!D:D)*(G4186&lt;提成标准!E:E)),提成标准!C:C)))</f>
        <v>快递大货</v>
      </c>
      <c r="D4186" s="9">
        <f t="shared" si="208"/>
        <v>72</v>
      </c>
      <c r="E4186" s="9">
        <f>_xlfn.XLOOKUP(C4186,提成标准!C:C,提成标准!H:H,"")</f>
        <v>0.1</v>
      </c>
      <c r="F4186" s="9">
        <f t="shared" si="209"/>
        <v>7.2</v>
      </c>
      <c r="G4186" s="9">
        <f>_xlfn.XLOOKUP(I4186,过机服务商重量差!A:A,过机服务商重量差!L:L)</f>
        <v>72</v>
      </c>
      <c r="H4186" s="9" t="str">
        <f ca="1">IFERROR(LOOKUP(1,0/((B4186=名单!B:B)*(VALUE(AY4186)&gt;=名单!E:E)*(VALUE(AY4186)&lt;=名单!G:G)*(AA4186="正常走货")),名单!H:H),"否")</f>
        <v>否</v>
      </c>
      <c r="I4186" s="64" t="s">
        <v>12542</v>
      </c>
      <c r="J4186" s="64" t="s">
        <v>12544</v>
      </c>
      <c r="L4186" s="64" t="s">
        <v>140</v>
      </c>
      <c r="N4186" s="64" t="s">
        <v>18</v>
      </c>
      <c r="O4186" s="66"/>
      <c r="P4186" s="66"/>
      <c r="T4186" s="66"/>
      <c r="U4186" s="65" t="s">
        <v>191</v>
      </c>
      <c r="V4186" s="65" t="s">
        <v>14413</v>
      </c>
      <c r="W4186" s="66"/>
      <c r="Y4186" s="66"/>
      <c r="Z4186" s="66"/>
      <c r="AA4186" s="65" t="s">
        <v>14382</v>
      </c>
      <c r="AQ4186" s="64">
        <v>635.13</v>
      </c>
      <c r="AY4186" s="67" t="s">
        <v>18583</v>
      </c>
    </row>
    <row r="4187" spans="1:51">
      <c r="A4187" s="9" t="str">
        <f t="shared" si="207"/>
        <v>2026-01</v>
      </c>
      <c r="B4187" s="18" t="str">
        <f>_xlfn.XLOOKUP(I4187,过机服务商重量差!A:A,过机服务商重量差!G:G)</f>
        <v>帅时莹</v>
      </c>
      <c r="C4187" s="9" t="str">
        <f>IF(N4187="FBA","主营产品",IF(N4187="专线","专线",LOOKUP(1,0/((G4187&gt;=提成标准!D:D)*(G4187&lt;提成标准!E:E)),提成标准!C:C)))</f>
        <v>快递大货</v>
      </c>
      <c r="D4187" s="9">
        <f t="shared" si="208"/>
        <v>146</v>
      </c>
      <c r="E4187" s="9">
        <f>_xlfn.XLOOKUP(C4187,提成标准!C:C,提成标准!H:H,"")</f>
        <v>0.1</v>
      </c>
      <c r="F4187" s="9">
        <f t="shared" si="209"/>
        <v>14.6</v>
      </c>
      <c r="G4187" s="9">
        <f>_xlfn.XLOOKUP(I4187,过机服务商重量差!A:A,过机服务商重量差!L:L)</f>
        <v>146</v>
      </c>
      <c r="H4187" s="9" t="str">
        <f ca="1">IFERROR(LOOKUP(1,0/((B4187=名单!B:B)*(VALUE(AY4187)&gt;=名单!E:E)*(VALUE(AY4187)&lt;=名单!G:G)*(AA4187="正常走货")),名单!H:H),"否")</f>
        <v>否</v>
      </c>
      <c r="I4187" s="64" t="s">
        <v>12545</v>
      </c>
      <c r="J4187" s="64" t="s">
        <v>36</v>
      </c>
      <c r="L4187" s="65" t="s">
        <v>938</v>
      </c>
      <c r="N4187" s="64" t="s">
        <v>18</v>
      </c>
      <c r="O4187" s="66"/>
      <c r="P4187" s="66"/>
      <c r="T4187" s="66"/>
      <c r="U4187" s="65" t="s">
        <v>562</v>
      </c>
      <c r="V4187" s="65" t="s">
        <v>14413</v>
      </c>
      <c r="W4187" s="66"/>
      <c r="Y4187" s="66"/>
      <c r="Z4187" s="66"/>
      <c r="AA4187" s="65" t="s">
        <v>14437</v>
      </c>
      <c r="AQ4187" s="64">
        <v>0</v>
      </c>
      <c r="AY4187" s="67" t="s">
        <v>18584</v>
      </c>
    </row>
    <row r="4188" spans="1:51">
      <c r="A4188" s="9" t="str">
        <f t="shared" si="207"/>
        <v>2026-01</v>
      </c>
      <c r="B4188" s="18" t="str">
        <f>_xlfn.XLOOKUP(I4188,过机服务商重量差!A:A,过机服务商重量差!G:G)</f>
        <v>无崖子</v>
      </c>
      <c r="C4188" s="9" t="str">
        <f>IF(N4188="FBA","主营产品",IF(N4188="专线","专线",LOOKUP(1,0/((G4188&gt;=提成标准!D:D)*(G4188&lt;提成标准!E:E)),提成标准!C:C)))</f>
        <v>快递大货</v>
      </c>
      <c r="D4188" s="9">
        <f t="shared" si="208"/>
        <v>58</v>
      </c>
      <c r="E4188" s="9">
        <f>_xlfn.XLOOKUP(C4188,提成标准!C:C,提成标准!H:H,"")</f>
        <v>0.1</v>
      </c>
      <c r="F4188" s="9">
        <f t="shared" si="209"/>
        <v>5.8</v>
      </c>
      <c r="G4188" s="9">
        <f>_xlfn.XLOOKUP(I4188,过机服务商重量差!A:A,过机服务商重量差!L:L)</f>
        <v>58</v>
      </c>
      <c r="H4188" s="9" t="str">
        <f ca="1">IFERROR(LOOKUP(1,0/((B4188=名单!B:B)*(VALUE(AY4188)&gt;=名单!E:E)*(VALUE(AY4188)&lt;=名单!G:G)*(AA4188="正常走货")),名单!H:H),"否")</f>
        <v>是</v>
      </c>
      <c r="I4188" s="64" t="s">
        <v>12547</v>
      </c>
      <c r="J4188" s="64" t="s">
        <v>12549</v>
      </c>
      <c r="L4188" s="65" t="s">
        <v>465</v>
      </c>
      <c r="N4188" s="64" t="s">
        <v>18</v>
      </c>
      <c r="O4188" s="66"/>
      <c r="P4188" s="66"/>
      <c r="T4188" s="66"/>
      <c r="U4188" s="65" t="s">
        <v>187</v>
      </c>
      <c r="V4188" s="65" t="s">
        <v>14413</v>
      </c>
      <c r="W4188" s="66"/>
      <c r="Y4188" s="66"/>
      <c r="Z4188" s="66"/>
      <c r="AA4188" s="65" t="s">
        <v>14382</v>
      </c>
      <c r="AQ4188" s="64">
        <v>2407</v>
      </c>
      <c r="AY4188" s="67" t="s">
        <v>18585</v>
      </c>
    </row>
    <row r="4189" spans="1:51">
      <c r="A4189" s="9" t="str">
        <f t="shared" si="207"/>
        <v>2026-01</v>
      </c>
      <c r="B4189" s="18" t="str">
        <f>_xlfn.XLOOKUP(I4189,过机服务商重量差!A:A,过机服务商重量差!G:G)</f>
        <v>帅时莹</v>
      </c>
      <c r="C4189" s="9" t="str">
        <f>IF(N4189="FBA","主营产品",IF(N4189="专线","专线",LOOKUP(1,0/((G4189&gt;=提成标准!D:D)*(G4189&lt;提成标准!E:E)),提成标准!C:C)))</f>
        <v>快递大货</v>
      </c>
      <c r="D4189" s="9">
        <f t="shared" si="208"/>
        <v>85</v>
      </c>
      <c r="E4189" s="9">
        <f>_xlfn.XLOOKUP(C4189,提成标准!C:C,提成标准!H:H,"")</f>
        <v>0.1</v>
      </c>
      <c r="F4189" s="9">
        <f t="shared" si="209"/>
        <v>8.5</v>
      </c>
      <c r="G4189" s="9">
        <f>_xlfn.XLOOKUP(I4189,过机服务商重量差!A:A,过机服务商重量差!L:L)</f>
        <v>85</v>
      </c>
      <c r="H4189" s="9" t="str">
        <f ca="1">IFERROR(LOOKUP(1,0/((B4189=名单!B:B)*(VALUE(AY4189)&gt;=名单!E:E)*(VALUE(AY4189)&lt;=名单!G:G)*(AA4189="正常走货")),名单!H:H),"否")</f>
        <v>否</v>
      </c>
      <c r="I4189" s="64" t="s">
        <v>12550</v>
      </c>
      <c r="J4189" s="64" t="s">
        <v>12552</v>
      </c>
      <c r="L4189" s="65" t="s">
        <v>97</v>
      </c>
      <c r="N4189" s="64" t="s">
        <v>18</v>
      </c>
      <c r="O4189" s="66"/>
      <c r="P4189" s="66"/>
      <c r="T4189" s="66"/>
      <c r="U4189" s="65" t="s">
        <v>288</v>
      </c>
      <c r="V4189" s="65" t="s">
        <v>14413</v>
      </c>
      <c r="W4189" s="66"/>
      <c r="Y4189" s="66"/>
      <c r="Z4189" s="66"/>
      <c r="AA4189" s="65" t="s">
        <v>14382</v>
      </c>
      <c r="AQ4189" s="64">
        <v>177.5</v>
      </c>
      <c r="AY4189" s="67" t="s">
        <v>18586</v>
      </c>
    </row>
    <row r="4190" spans="1:51">
      <c r="A4190" s="9" t="str">
        <f t="shared" si="207"/>
        <v>2026-01</v>
      </c>
      <c r="B4190" s="18" t="str">
        <f>_xlfn.XLOOKUP(I4190,过机服务商重量差!A:A,过机服务商重量差!G:G)</f>
        <v>风清扬</v>
      </c>
      <c r="C4190" s="9" t="str">
        <f>IF(N4190="FBA","主营产品",IF(N4190="专线","专线",LOOKUP(1,0/((G4190&gt;=提成标准!D:D)*(G4190&lt;提成标准!E:E)),提成标准!C:C)))</f>
        <v>快递大货</v>
      </c>
      <c r="D4190" s="9">
        <f t="shared" si="208"/>
        <v>24</v>
      </c>
      <c r="E4190" s="9">
        <f>_xlfn.XLOOKUP(C4190,提成标准!C:C,提成标准!H:H,"")</f>
        <v>0.1</v>
      </c>
      <c r="F4190" s="9">
        <f t="shared" si="209"/>
        <v>2.4</v>
      </c>
      <c r="G4190" s="9">
        <f>_xlfn.XLOOKUP(I4190,过机服务商重量差!A:A,过机服务商重量差!L:L)</f>
        <v>24</v>
      </c>
      <c r="H4190" s="9" t="str">
        <f ca="1">IFERROR(LOOKUP(1,0/((B4190=名单!B:B)*(VALUE(AY4190)&gt;=名单!E:E)*(VALUE(AY4190)&lt;=名单!G:G)*(AA4190="正常走货")),名单!H:H),"否")</f>
        <v>否</v>
      </c>
      <c r="I4190" s="64" t="s">
        <v>12553</v>
      </c>
      <c r="J4190" s="64" t="s">
        <v>12555</v>
      </c>
      <c r="L4190" s="64" t="s">
        <v>967</v>
      </c>
      <c r="N4190" s="64" t="s">
        <v>18</v>
      </c>
      <c r="O4190" s="66"/>
      <c r="P4190" s="66"/>
      <c r="T4190" s="66"/>
      <c r="U4190" s="65" t="s">
        <v>227</v>
      </c>
      <c r="V4190" s="65" t="s">
        <v>14413</v>
      </c>
      <c r="W4190" s="66"/>
      <c r="Y4190" s="66"/>
      <c r="Z4190" s="66"/>
      <c r="AA4190" s="65" t="s">
        <v>14382</v>
      </c>
      <c r="AQ4190" s="64">
        <v>144</v>
      </c>
      <c r="AY4190" s="67" t="s">
        <v>18587</v>
      </c>
    </row>
    <row r="4191" spans="1:51">
      <c r="A4191" s="9" t="str">
        <f t="shared" si="207"/>
        <v>2026-01</v>
      </c>
      <c r="B4191" s="18" t="str">
        <f>_xlfn.XLOOKUP(I4191,过机服务商重量差!A:A,过机服务商重量差!G:G)</f>
        <v>帅时莹</v>
      </c>
      <c r="C4191" s="9" t="str">
        <f>IF(N4191="FBA","主营产品",IF(N4191="专线","专线",LOOKUP(1,0/((G4191&gt;=提成标准!D:D)*(G4191&lt;提成标准!E:E)),提成标准!C:C)))</f>
        <v>快递大货</v>
      </c>
      <c r="D4191" s="9">
        <f t="shared" si="208"/>
        <v>2322</v>
      </c>
      <c r="E4191" s="9">
        <f>_xlfn.XLOOKUP(C4191,提成标准!C:C,提成标准!H:H,"")</f>
        <v>0.1</v>
      </c>
      <c r="F4191" s="9">
        <f t="shared" si="209"/>
        <v>232.2</v>
      </c>
      <c r="G4191" s="9">
        <f>_xlfn.XLOOKUP(I4191,过机服务商重量差!A:A,过机服务商重量差!L:L)</f>
        <v>2322</v>
      </c>
      <c r="H4191" s="9" t="str">
        <f ca="1">IFERROR(LOOKUP(1,0/((B4191=名单!B:B)*(VALUE(AY4191)&gt;=名单!E:E)*(VALUE(AY4191)&lt;=名单!G:G)*(AA4191="正常走货")),名单!H:H),"否")</f>
        <v>否</v>
      </c>
      <c r="I4191" s="64" t="s">
        <v>12556</v>
      </c>
      <c r="J4191" s="64" t="s">
        <v>12558</v>
      </c>
      <c r="L4191" s="64" t="s">
        <v>6231</v>
      </c>
      <c r="N4191" s="64" t="s">
        <v>18</v>
      </c>
      <c r="O4191" s="66"/>
      <c r="P4191" s="66"/>
      <c r="T4191" s="66"/>
      <c r="U4191" s="65" t="s">
        <v>99</v>
      </c>
      <c r="V4191" s="65" t="s">
        <v>14413</v>
      </c>
      <c r="W4191" s="66"/>
      <c r="Y4191" s="66"/>
      <c r="Z4191" s="66"/>
      <c r="AA4191" s="65" t="s">
        <v>14382</v>
      </c>
      <c r="AQ4191" s="64">
        <v>25571</v>
      </c>
      <c r="AY4191" s="67" t="s">
        <v>18588</v>
      </c>
    </row>
    <row r="4192" spans="1:51">
      <c r="A4192" s="9" t="str">
        <f t="shared" si="207"/>
        <v>2026-01</v>
      </c>
      <c r="B4192" s="18" t="str">
        <f>_xlfn.XLOOKUP(I4192,过机服务商重量差!A:A,过机服务商重量差!G:G)</f>
        <v>玉麒麟</v>
      </c>
      <c r="C4192" s="9" t="str">
        <f>IF(N4192="FBA","主营产品",IF(N4192="专线","专线",LOOKUP(1,0/((G4192&gt;=提成标准!D:D)*(G4192&lt;提成标准!E:E)),提成标准!C:C)))</f>
        <v>快递小货</v>
      </c>
      <c r="D4192" s="9">
        <f t="shared" si="208"/>
        <v>1</v>
      </c>
      <c r="E4192" s="9">
        <f>_xlfn.XLOOKUP(C4192,提成标准!C:C,提成标准!H:H,"")</f>
        <v>2</v>
      </c>
      <c r="F4192" s="9">
        <f t="shared" si="209"/>
        <v>2</v>
      </c>
      <c r="G4192" s="9">
        <f>_xlfn.XLOOKUP(I4192,过机服务商重量差!A:A,过机服务商重量差!L:L)</f>
        <v>0.5</v>
      </c>
      <c r="H4192" s="9" t="str">
        <f ca="1">IFERROR(LOOKUP(1,0/((B4192=名单!B:B)*(VALUE(AY4192)&gt;=名单!E:E)*(VALUE(AY4192)&lt;=名单!G:G)*(AA4192="正常走货")),名单!H:H),"否")</f>
        <v>否</v>
      </c>
      <c r="I4192" s="64" t="s">
        <v>12559</v>
      </c>
      <c r="J4192" s="64" t="s">
        <v>12561</v>
      </c>
      <c r="L4192" s="64" t="s">
        <v>17</v>
      </c>
      <c r="N4192" s="64" t="s">
        <v>18</v>
      </c>
      <c r="O4192" s="66"/>
      <c r="P4192" s="66"/>
      <c r="T4192" s="66"/>
      <c r="U4192" s="65" t="s">
        <v>246</v>
      </c>
      <c r="V4192" s="65" t="s">
        <v>14389</v>
      </c>
      <c r="W4192" s="66"/>
      <c r="Y4192" s="66"/>
      <c r="Z4192" s="66"/>
      <c r="AA4192" s="65" t="s">
        <v>14382</v>
      </c>
      <c r="AQ4192" s="64">
        <v>105.73</v>
      </c>
      <c r="AY4192" s="67" t="s">
        <v>18589</v>
      </c>
    </row>
    <row r="4193" spans="1:51">
      <c r="A4193" s="9" t="str">
        <f t="shared" si="207"/>
        <v>2026-01</v>
      </c>
      <c r="B4193" s="18" t="str">
        <f>_xlfn.XLOOKUP(I4193,过机服务商重量差!A:A,过机服务商重量差!G:G)</f>
        <v>玉麒麟</v>
      </c>
      <c r="C4193" s="9" t="str">
        <f>IF(N4193="FBA","主营产品",IF(N4193="专线","专线",LOOKUP(1,0/((G4193&gt;=提成标准!D:D)*(G4193&lt;提成标准!E:E)),提成标准!C:C)))</f>
        <v>快递小货</v>
      </c>
      <c r="D4193" s="9">
        <f t="shared" si="208"/>
        <v>1</v>
      </c>
      <c r="E4193" s="9">
        <f>_xlfn.XLOOKUP(C4193,提成标准!C:C,提成标准!H:H,"")</f>
        <v>2</v>
      </c>
      <c r="F4193" s="9">
        <f t="shared" si="209"/>
        <v>2</v>
      </c>
      <c r="G4193" s="9">
        <f>_xlfn.XLOOKUP(I4193,过机服务商重量差!A:A,过机服务商重量差!L:L)</f>
        <v>0.5</v>
      </c>
      <c r="H4193" s="9" t="str">
        <f ca="1">IFERROR(LOOKUP(1,0/((B4193=名单!B:B)*(VALUE(AY4193)&gt;=名单!E:E)*(VALUE(AY4193)&lt;=名单!G:G)*(AA4193="正常走货")),名单!H:H),"否")</f>
        <v>否</v>
      </c>
      <c r="I4193" s="64" t="s">
        <v>12562</v>
      </c>
      <c r="J4193" s="64" t="s">
        <v>12562</v>
      </c>
      <c r="L4193" s="65" t="s">
        <v>17</v>
      </c>
      <c r="N4193" s="64" t="s">
        <v>18</v>
      </c>
      <c r="O4193" s="66"/>
      <c r="P4193" s="66"/>
      <c r="T4193" s="66"/>
      <c r="U4193" s="65" t="s">
        <v>191</v>
      </c>
      <c r="V4193" s="65" t="s">
        <v>14413</v>
      </c>
      <c r="W4193" s="66"/>
      <c r="Y4193" s="66"/>
      <c r="Z4193" s="66"/>
      <c r="AA4193" s="65" t="s">
        <v>14382</v>
      </c>
      <c r="AQ4193" s="64">
        <v>100</v>
      </c>
      <c r="AY4193" s="67" t="s">
        <v>18590</v>
      </c>
    </row>
    <row r="4194" spans="1:51">
      <c r="A4194" s="9" t="str">
        <f t="shared" si="207"/>
        <v>2026-01</v>
      </c>
      <c r="B4194" s="18" t="str">
        <f>_xlfn.XLOOKUP(I4194,过机服务商重量差!A:A,过机服务商重量差!G:G)</f>
        <v>帅时莹</v>
      </c>
      <c r="C4194" s="9" t="str">
        <f>IF(N4194="FBA","主营产品",IF(N4194="专线","专线",LOOKUP(1,0/((G4194&gt;=提成标准!D:D)*(G4194&lt;提成标准!E:E)),提成标准!C:C)))</f>
        <v>快递小货</v>
      </c>
      <c r="D4194" s="9">
        <f t="shared" si="208"/>
        <v>1</v>
      </c>
      <c r="E4194" s="9">
        <f>_xlfn.XLOOKUP(C4194,提成标准!C:C,提成标准!H:H,"")</f>
        <v>2</v>
      </c>
      <c r="F4194" s="9">
        <f t="shared" si="209"/>
        <v>2</v>
      </c>
      <c r="G4194" s="9">
        <f>_xlfn.XLOOKUP(I4194,过机服务商重量差!A:A,过机服务商重量差!L:L)</f>
        <v>1.5</v>
      </c>
      <c r="H4194" s="9" t="str">
        <f ca="1">IFERROR(LOOKUP(1,0/((B4194=名单!B:B)*(VALUE(AY4194)&gt;=名单!E:E)*(VALUE(AY4194)&lt;=名单!G:G)*(AA4194="正常走货")),名单!H:H),"否")</f>
        <v>否</v>
      </c>
      <c r="I4194" s="64" t="s">
        <v>12564</v>
      </c>
      <c r="J4194" s="64" t="s">
        <v>12566</v>
      </c>
      <c r="L4194" s="65" t="s">
        <v>458</v>
      </c>
      <c r="N4194" s="64" t="s">
        <v>18</v>
      </c>
      <c r="O4194" s="66"/>
      <c r="P4194" s="66"/>
      <c r="T4194" s="66"/>
      <c r="U4194" s="65" t="s">
        <v>562</v>
      </c>
      <c r="V4194" s="65" t="s">
        <v>14413</v>
      </c>
      <c r="W4194" s="66"/>
      <c r="Y4194" s="66"/>
      <c r="Z4194" s="66"/>
      <c r="AA4194" s="65" t="s">
        <v>14382</v>
      </c>
      <c r="AQ4194" s="64">
        <v>51</v>
      </c>
      <c r="AY4194" s="67" t="s">
        <v>18591</v>
      </c>
    </row>
    <row r="4195" spans="1:51">
      <c r="A4195" s="9" t="str">
        <f t="shared" si="207"/>
        <v>2026-01</v>
      </c>
      <c r="B4195" s="18" t="str">
        <f>_xlfn.XLOOKUP(I4195,过机服务商重量差!A:A,过机服务商重量差!G:G)</f>
        <v>风清扬</v>
      </c>
      <c r="C4195" s="9" t="str">
        <f>IF(N4195="FBA","主营产品",IF(N4195="专线","专线",LOOKUP(1,0/((G4195&gt;=提成标准!D:D)*(G4195&lt;提成标准!E:E)),提成标准!C:C)))</f>
        <v>快递大货</v>
      </c>
      <c r="D4195" s="9">
        <f t="shared" si="208"/>
        <v>1879</v>
      </c>
      <c r="E4195" s="9">
        <f>_xlfn.XLOOKUP(C4195,提成标准!C:C,提成标准!H:H,"")</f>
        <v>0.1</v>
      </c>
      <c r="F4195" s="9">
        <f t="shared" si="209"/>
        <v>187.9</v>
      </c>
      <c r="G4195" s="9">
        <f>_xlfn.XLOOKUP(I4195,过机服务商重量差!A:A,过机服务商重量差!L:L)</f>
        <v>1879</v>
      </c>
      <c r="H4195" s="9" t="str">
        <f ca="1">IFERROR(LOOKUP(1,0/((B4195=名单!B:B)*(VALUE(AY4195)&gt;=名单!E:E)*(VALUE(AY4195)&lt;=名单!G:G)*(AA4195="正常走货")),名单!H:H),"否")</f>
        <v>否</v>
      </c>
      <c r="I4195" s="64" t="s">
        <v>12567</v>
      </c>
      <c r="J4195" s="64" t="s">
        <v>50</v>
      </c>
      <c r="L4195" s="65" t="s">
        <v>51</v>
      </c>
      <c r="N4195" s="65" t="s">
        <v>18</v>
      </c>
      <c r="O4195" s="66"/>
      <c r="P4195" s="66"/>
      <c r="T4195" s="66"/>
      <c r="U4195" s="65" t="s">
        <v>1171</v>
      </c>
      <c r="V4195" s="64" t="s">
        <v>14745</v>
      </c>
      <c r="W4195" s="66"/>
      <c r="Y4195" s="66"/>
      <c r="Z4195" s="66"/>
      <c r="AA4195" s="65" t="s">
        <v>14382</v>
      </c>
      <c r="AQ4195" s="64">
        <v>751.600000000002</v>
      </c>
      <c r="AY4195" s="67" t="s">
        <v>18592</v>
      </c>
    </row>
    <row r="4196" spans="1:51">
      <c r="A4196" s="9" t="str">
        <f t="shared" si="207"/>
        <v>2026-01</v>
      </c>
      <c r="B4196" s="18" t="str">
        <f>_xlfn.XLOOKUP(I4196,过机服务商重量差!A:A,过机服务商重量差!G:G)</f>
        <v>风清扬</v>
      </c>
      <c r="C4196" s="9" t="str">
        <f>IF(N4196="FBA","主营产品",IF(N4196="专线","专线",LOOKUP(1,0/((G4196&gt;=提成标准!D:D)*(G4196&lt;提成标准!E:E)),提成标准!C:C)))</f>
        <v>快递大货</v>
      </c>
      <c r="D4196" s="9">
        <f t="shared" si="208"/>
        <v>619</v>
      </c>
      <c r="E4196" s="9">
        <f>_xlfn.XLOOKUP(C4196,提成标准!C:C,提成标准!H:H,"")</f>
        <v>0.1</v>
      </c>
      <c r="F4196" s="9">
        <f t="shared" si="209"/>
        <v>61.9</v>
      </c>
      <c r="G4196" s="9">
        <f>_xlfn.XLOOKUP(I4196,过机服务商重量差!A:A,过机服务商重量差!L:L)</f>
        <v>619</v>
      </c>
      <c r="H4196" s="9" t="str">
        <f ca="1">IFERROR(LOOKUP(1,0/((B4196=名单!B:B)*(VALUE(AY4196)&gt;=名单!E:E)*(VALUE(AY4196)&lt;=名单!G:G)*(AA4196="正常走货")),名单!H:H),"否")</f>
        <v>否</v>
      </c>
      <c r="I4196" s="64" t="s">
        <v>12569</v>
      </c>
      <c r="J4196" s="64" t="s">
        <v>12571</v>
      </c>
      <c r="L4196" s="65" t="s">
        <v>880</v>
      </c>
      <c r="N4196" s="64" t="s">
        <v>18</v>
      </c>
      <c r="O4196" s="66"/>
      <c r="P4196" s="66"/>
      <c r="T4196" s="66"/>
      <c r="U4196" s="65" t="s">
        <v>232</v>
      </c>
      <c r="V4196" s="65" t="s">
        <v>14389</v>
      </c>
      <c r="W4196" s="66"/>
      <c r="Y4196" s="66"/>
      <c r="Z4196" s="66"/>
      <c r="AA4196" s="65" t="s">
        <v>14382</v>
      </c>
      <c r="AQ4196" s="64">
        <v>1866.5</v>
      </c>
      <c r="AY4196" s="67" t="s">
        <v>18593</v>
      </c>
    </row>
    <row r="4197" spans="1:51">
      <c r="A4197" s="9" t="str">
        <f t="shared" si="207"/>
        <v>2026-01</v>
      </c>
      <c r="B4197" s="18" t="str">
        <f>_xlfn.XLOOKUP(I4197,过机服务商重量差!A:A,过机服务商重量差!G:G)</f>
        <v>小旋风</v>
      </c>
      <c r="C4197" s="9" t="str">
        <f>IF(N4197="FBA","主营产品",IF(N4197="专线","专线",LOOKUP(1,0/((G4197&gt;=提成标准!D:D)*(G4197&lt;提成标准!E:E)),提成标准!C:C)))</f>
        <v>快递大货</v>
      </c>
      <c r="D4197" s="9">
        <f t="shared" si="208"/>
        <v>22</v>
      </c>
      <c r="E4197" s="9">
        <f>_xlfn.XLOOKUP(C4197,提成标准!C:C,提成标准!H:H,"")</f>
        <v>0.1</v>
      </c>
      <c r="F4197" s="9">
        <f t="shared" si="209"/>
        <v>2.2</v>
      </c>
      <c r="G4197" s="9">
        <f>_xlfn.XLOOKUP(I4197,过机服务商重量差!A:A,过机服务商重量差!L:L)</f>
        <v>22</v>
      </c>
      <c r="H4197" s="9" t="str">
        <f ca="1">IFERROR(LOOKUP(1,0/((B4197=名单!B:B)*(VALUE(AY4197)&gt;=名单!E:E)*(VALUE(AY4197)&lt;=名单!G:G)*(AA4197="正常走货")),名单!H:H),"否")</f>
        <v>否</v>
      </c>
      <c r="I4197" s="64" t="s">
        <v>12572</v>
      </c>
      <c r="J4197" s="64" t="s">
        <v>12574</v>
      </c>
      <c r="L4197" s="65" t="s">
        <v>85</v>
      </c>
      <c r="N4197" s="64" t="s">
        <v>18</v>
      </c>
      <c r="O4197" s="66"/>
      <c r="P4197" s="66"/>
      <c r="T4197" s="66"/>
      <c r="U4197" s="65" t="s">
        <v>328</v>
      </c>
      <c r="V4197" s="65" t="s">
        <v>14385</v>
      </c>
      <c r="W4197" s="66"/>
      <c r="Y4197" s="66"/>
      <c r="Z4197" s="66"/>
      <c r="AA4197" s="65" t="s">
        <v>14382</v>
      </c>
      <c r="AQ4197" s="64">
        <v>91.4</v>
      </c>
      <c r="AY4197" s="67" t="s">
        <v>18594</v>
      </c>
    </row>
    <row r="4198" spans="1:51">
      <c r="A4198" s="9" t="str">
        <f t="shared" si="207"/>
        <v>2026-01</v>
      </c>
      <c r="B4198" s="9" t="str">
        <f>_xlfn.XLOOKUP(I4198,过机服务商重量差!A:A,过机服务商重量差!G:G)</f>
        <v>风清扬</v>
      </c>
      <c r="C4198" s="9" t="str">
        <f>IF(N4198="FBA","主营产品",IF(N4198="专线","专线",LOOKUP(1,0/((G4198&gt;=提成标准!D:D)*(G4198&lt;提成标准!E:E)),提成标准!C:C)))</f>
        <v>快递大货</v>
      </c>
      <c r="D4198" s="9">
        <f t="shared" si="208"/>
        <v>197</v>
      </c>
      <c r="E4198" s="9">
        <f>_xlfn.XLOOKUP(C4198,提成标准!C:C,提成标准!H:H,"")</f>
        <v>0.1</v>
      </c>
      <c r="F4198" s="9">
        <f t="shared" si="209"/>
        <v>19.7</v>
      </c>
      <c r="G4198" s="9">
        <f>_xlfn.XLOOKUP(I4198,过机服务商重量差!A:A,过机服务商重量差!L:L)</f>
        <v>197</v>
      </c>
      <c r="H4198" s="9" t="str">
        <f ca="1">IFERROR(LOOKUP(1,0/((B4198=名单!B:B)*(VALUE(AY4198)&gt;=名单!E:E)*(VALUE(AY4198)&lt;=名单!G:G)*(AA4198="正常走货")),名单!H:H),"否")</f>
        <v>否</v>
      </c>
      <c r="I4198" s="64" t="s">
        <v>12575</v>
      </c>
      <c r="J4198" s="64" t="s">
        <v>12577</v>
      </c>
      <c r="L4198" s="64" t="s">
        <v>231</v>
      </c>
      <c r="N4198" s="64" t="s">
        <v>18</v>
      </c>
      <c r="O4198" s="66"/>
      <c r="P4198" s="66"/>
      <c r="T4198" s="66"/>
      <c r="U4198" s="65" t="s">
        <v>408</v>
      </c>
      <c r="V4198" s="64" t="s">
        <v>14381</v>
      </c>
      <c r="W4198" s="66"/>
      <c r="Y4198" s="66"/>
      <c r="Z4198" s="66"/>
      <c r="AA4198" s="65" t="s">
        <v>14382</v>
      </c>
      <c r="AQ4198" s="64">
        <v>1110.5</v>
      </c>
      <c r="AY4198" s="67" t="s">
        <v>18595</v>
      </c>
    </row>
    <row r="4199" spans="1:51">
      <c r="A4199" s="9" t="str">
        <f t="shared" si="207"/>
        <v>2026-01</v>
      </c>
      <c r="B4199" s="18" t="str">
        <f>_xlfn.XLOOKUP(I4199,过机服务商重量差!A:A,过机服务商重量差!G:G)</f>
        <v>玉麒麟</v>
      </c>
      <c r="C4199" s="9" t="str">
        <f>IF(N4199="FBA","主营产品",IF(N4199="专线","专线",LOOKUP(1,0/((G4199&gt;=提成标准!D:D)*(G4199&lt;提成标准!E:E)),提成标准!C:C)))</f>
        <v>快递小货</v>
      </c>
      <c r="D4199" s="9">
        <f t="shared" si="208"/>
        <v>1</v>
      </c>
      <c r="E4199" s="9">
        <f>_xlfn.XLOOKUP(C4199,提成标准!C:C,提成标准!H:H,"")</f>
        <v>2</v>
      </c>
      <c r="F4199" s="9">
        <f t="shared" si="209"/>
        <v>2</v>
      </c>
      <c r="G4199" s="9">
        <f>_xlfn.XLOOKUP(I4199,过机服务商重量差!A:A,过机服务商重量差!L:L)</f>
        <v>1</v>
      </c>
      <c r="H4199" s="9" t="str">
        <f ca="1">IFERROR(LOOKUP(1,0/((B4199=名单!B:B)*(VALUE(AY4199)&gt;=名单!E:E)*(VALUE(AY4199)&lt;=名单!G:G)*(AA4199="正常走货")),名单!H:H),"否")</f>
        <v>否</v>
      </c>
      <c r="I4199" s="64" t="s">
        <v>12578</v>
      </c>
      <c r="J4199" s="64" t="s">
        <v>12580</v>
      </c>
      <c r="L4199" s="64" t="s">
        <v>24</v>
      </c>
      <c r="N4199" s="64" t="s">
        <v>18</v>
      </c>
      <c r="O4199" s="66"/>
      <c r="P4199" s="66"/>
      <c r="T4199" s="66"/>
      <c r="U4199" s="65" t="s">
        <v>223</v>
      </c>
      <c r="V4199" s="65" t="s">
        <v>14413</v>
      </c>
      <c r="W4199" s="66"/>
      <c r="Y4199" s="66"/>
      <c r="Z4199" s="66"/>
      <c r="AA4199" s="65" t="s">
        <v>14382</v>
      </c>
      <c r="AQ4199" s="64">
        <v>89.8</v>
      </c>
      <c r="AY4199" s="67" t="s">
        <v>18596</v>
      </c>
    </row>
    <row r="4200" spans="1:51">
      <c r="A4200" s="9" t="str">
        <f t="shared" si="207"/>
        <v>2026-01</v>
      </c>
      <c r="B4200" s="9" t="str">
        <f>_xlfn.XLOOKUP(I4200,过机服务商重量差!A:A,过机服务商重量差!G:G)</f>
        <v>小旋风</v>
      </c>
      <c r="C4200" s="9" t="str">
        <f>IF(N4200="FBA","主营产品",IF(N4200="专线","专线",LOOKUP(1,0/((G4200&gt;=提成标准!D:D)*(G4200&lt;提成标准!E:E)),提成标准!C:C)))</f>
        <v>快递大货</v>
      </c>
      <c r="D4200" s="9">
        <f t="shared" si="208"/>
        <v>29</v>
      </c>
      <c r="E4200" s="9">
        <f>_xlfn.XLOOKUP(C4200,提成标准!C:C,提成标准!H:H,"")</f>
        <v>0.1</v>
      </c>
      <c r="F4200" s="9">
        <f t="shared" si="209"/>
        <v>2.9</v>
      </c>
      <c r="G4200" s="9">
        <f>_xlfn.XLOOKUP(I4200,过机服务商重量差!A:A,过机服务商重量差!L:L)</f>
        <v>29</v>
      </c>
      <c r="H4200" s="9" t="str">
        <f ca="1">IFERROR(LOOKUP(1,0/((B4200=名单!B:B)*(VALUE(AY4200)&gt;=名单!E:E)*(VALUE(AY4200)&lt;=名单!G:G)*(AA4200="正常走货")),名单!H:H),"否")</f>
        <v>否</v>
      </c>
      <c r="I4200" s="64" t="s">
        <v>12581</v>
      </c>
      <c r="J4200" s="64" t="s">
        <v>12583</v>
      </c>
      <c r="L4200" s="65" t="s">
        <v>3059</v>
      </c>
      <c r="N4200" s="64" t="s">
        <v>18</v>
      </c>
      <c r="O4200" s="66"/>
      <c r="P4200" s="66"/>
      <c r="T4200" s="66"/>
      <c r="U4200" s="65" t="s">
        <v>442</v>
      </c>
      <c r="V4200" s="65" t="s">
        <v>14413</v>
      </c>
      <c r="W4200" s="66"/>
      <c r="Y4200" s="66"/>
      <c r="Z4200" s="66"/>
      <c r="AA4200" s="65" t="s">
        <v>14382</v>
      </c>
      <c r="AQ4200" s="64">
        <v>331</v>
      </c>
      <c r="AY4200" s="67" t="s">
        <v>18597</v>
      </c>
    </row>
    <row r="4201" spans="1:51">
      <c r="A4201" s="9" t="str">
        <f t="shared" si="207"/>
        <v>2026-01</v>
      </c>
      <c r="B4201" s="9" t="str">
        <f>_xlfn.XLOOKUP(I4201,过机服务商重量差!A:A,过机服务商重量差!G:G)</f>
        <v>无崖子</v>
      </c>
      <c r="C4201" s="9" t="str">
        <f>IF(N4201="FBA","主营产品",IF(N4201="专线","专线",LOOKUP(1,0/((G4201&gt;=提成标准!D:D)*(G4201&lt;提成标准!E:E)),提成标准!C:C)))</f>
        <v>快递大货</v>
      </c>
      <c r="D4201" s="9">
        <f t="shared" si="208"/>
        <v>23</v>
      </c>
      <c r="E4201" s="9">
        <f>_xlfn.XLOOKUP(C4201,提成标准!C:C,提成标准!H:H,"")</f>
        <v>0.1</v>
      </c>
      <c r="F4201" s="9">
        <f t="shared" si="209"/>
        <v>2.3</v>
      </c>
      <c r="G4201" s="9">
        <f>_xlfn.XLOOKUP(I4201,过机服务商重量差!A:A,过机服务商重量差!L:L)</f>
        <v>23</v>
      </c>
      <c r="H4201" s="9" t="str">
        <f ca="1">IFERROR(LOOKUP(1,0/((B4201=名单!B:B)*(VALUE(AY4201)&gt;=名单!E:E)*(VALUE(AY4201)&lt;=名单!G:G)*(AA4201="正常走货")),名单!H:H),"否")</f>
        <v>是</v>
      </c>
      <c r="I4201" s="64" t="s">
        <v>12584</v>
      </c>
      <c r="J4201" s="64" t="s">
        <v>12586</v>
      </c>
      <c r="L4201" s="65" t="s">
        <v>728</v>
      </c>
      <c r="N4201" s="64" t="s">
        <v>18</v>
      </c>
      <c r="O4201" s="66"/>
      <c r="P4201" s="66"/>
      <c r="T4201" s="66"/>
      <c r="U4201" s="65" t="s">
        <v>20</v>
      </c>
      <c r="V4201" s="65" t="s">
        <v>14381</v>
      </c>
      <c r="W4201" s="66"/>
      <c r="Y4201" s="66"/>
      <c r="Z4201" s="66"/>
      <c r="AA4201" s="65" t="s">
        <v>14382</v>
      </c>
      <c r="AQ4201" s="64">
        <v>260</v>
      </c>
      <c r="AY4201" s="67" t="s">
        <v>18598</v>
      </c>
    </row>
    <row r="4202" spans="1:51">
      <c r="A4202" s="9" t="str">
        <f t="shared" si="207"/>
        <v>2026-01</v>
      </c>
      <c r="B4202" s="9" t="str">
        <f>_xlfn.XLOOKUP(I4202,过机服务商重量差!A:A,过机服务商重量差!G:G)</f>
        <v>玉麒麟</v>
      </c>
      <c r="C4202" s="9" t="str">
        <f>IF(N4202="FBA","主营产品",IF(N4202="专线","专线",LOOKUP(1,0/((G4202&gt;=提成标准!D:D)*(G4202&lt;提成标准!E:E)),提成标准!C:C)))</f>
        <v>快递小货</v>
      </c>
      <c r="D4202" s="9">
        <f t="shared" si="208"/>
        <v>1</v>
      </c>
      <c r="E4202" s="9">
        <f>_xlfn.XLOOKUP(C4202,提成标准!C:C,提成标准!H:H,"")</f>
        <v>2</v>
      </c>
      <c r="F4202" s="9">
        <f t="shared" si="209"/>
        <v>2</v>
      </c>
      <c r="G4202" s="9">
        <f>_xlfn.XLOOKUP(I4202,过机服务商重量差!A:A,过机服务商重量差!L:L)</f>
        <v>19</v>
      </c>
      <c r="H4202" s="9" t="str">
        <f ca="1">IFERROR(LOOKUP(1,0/((B4202=名单!B:B)*(VALUE(AY4202)&gt;=名单!E:E)*(VALUE(AY4202)&lt;=名单!G:G)*(AA4202="正常走货")),名单!H:H),"否")</f>
        <v>否</v>
      </c>
      <c r="I4202" s="64" t="s">
        <v>12587</v>
      </c>
      <c r="J4202" s="64" t="s">
        <v>12589</v>
      </c>
      <c r="L4202" s="65" t="s">
        <v>17</v>
      </c>
      <c r="N4202" s="64" t="s">
        <v>18</v>
      </c>
      <c r="O4202" s="66"/>
      <c r="P4202" s="66"/>
      <c r="T4202" s="66"/>
      <c r="U4202" s="65" t="s">
        <v>292</v>
      </c>
      <c r="V4202" s="64" t="s">
        <v>14413</v>
      </c>
      <c r="W4202" s="66"/>
      <c r="Y4202" s="66"/>
      <c r="Z4202" s="66"/>
      <c r="AA4202" s="65" t="s">
        <v>14382</v>
      </c>
      <c r="AQ4202" s="64">
        <v>50.28</v>
      </c>
      <c r="AY4202" s="67" t="s">
        <v>18599</v>
      </c>
    </row>
    <row r="4203" spans="1:51">
      <c r="A4203" s="9" t="str">
        <f t="shared" si="207"/>
        <v>2026-01</v>
      </c>
      <c r="B4203" s="18" t="str">
        <f>_xlfn.XLOOKUP(I4203,过机服务商重量差!A:A,过机服务商重量差!G:G)</f>
        <v>玉麒麟</v>
      </c>
      <c r="C4203" s="9" t="str">
        <f>IF(N4203="FBA","主营产品",IF(N4203="专线","专线",LOOKUP(1,0/((G4203&gt;=提成标准!D:D)*(G4203&lt;提成标准!E:E)),提成标准!C:C)))</f>
        <v>快递大货</v>
      </c>
      <c r="D4203" s="9">
        <f t="shared" si="208"/>
        <v>36</v>
      </c>
      <c r="E4203" s="9">
        <f>_xlfn.XLOOKUP(C4203,提成标准!C:C,提成标准!H:H,"")</f>
        <v>0.1</v>
      </c>
      <c r="F4203" s="9">
        <f t="shared" si="209"/>
        <v>3.6</v>
      </c>
      <c r="G4203" s="9">
        <f>_xlfn.XLOOKUP(I4203,过机服务商重量差!A:A,过机服务商重量差!L:L)</f>
        <v>36</v>
      </c>
      <c r="H4203" s="9" t="str">
        <f ca="1">IFERROR(LOOKUP(1,0/((B4203=名单!B:B)*(VALUE(AY4203)&gt;=名单!E:E)*(VALUE(AY4203)&lt;=名单!G:G)*(AA4203="正常走货")),名单!H:H),"否")</f>
        <v>否</v>
      </c>
      <c r="I4203" s="64" t="s">
        <v>12590</v>
      </c>
      <c r="J4203" s="64" t="s">
        <v>12592</v>
      </c>
      <c r="L4203" s="65" t="s">
        <v>17</v>
      </c>
      <c r="N4203" s="64" t="s">
        <v>18</v>
      </c>
      <c r="O4203" s="66"/>
      <c r="P4203" s="66"/>
      <c r="T4203" s="66"/>
      <c r="U4203" s="65" t="s">
        <v>79</v>
      </c>
      <c r="V4203" s="65" t="s">
        <v>14381</v>
      </c>
      <c r="W4203" s="66"/>
      <c r="Y4203" s="66"/>
      <c r="Z4203" s="66"/>
      <c r="AA4203" s="65" t="s">
        <v>14382</v>
      </c>
      <c r="AQ4203" s="64">
        <v>142.68</v>
      </c>
      <c r="AY4203" s="67" t="s">
        <v>18600</v>
      </c>
    </row>
    <row r="4204" spans="1:51">
      <c r="A4204" s="9" t="str">
        <f t="shared" si="207"/>
        <v>2026-01</v>
      </c>
      <c r="B4204" s="9" t="str">
        <f>_xlfn.XLOOKUP(I4204,过机服务商重量差!A:A,过机服务商重量差!G:G)</f>
        <v>玉麒麟</v>
      </c>
      <c r="C4204" s="9" t="str">
        <f>IF(N4204="FBA","主营产品",IF(N4204="专线","专线",LOOKUP(1,0/((G4204&gt;=提成标准!D:D)*(G4204&lt;提成标准!E:E)),提成标准!C:C)))</f>
        <v>快递小货</v>
      </c>
      <c r="D4204" s="9">
        <f t="shared" si="208"/>
        <v>1</v>
      </c>
      <c r="E4204" s="9">
        <f>_xlfn.XLOOKUP(C4204,提成标准!C:C,提成标准!H:H,"")</f>
        <v>2</v>
      </c>
      <c r="F4204" s="9">
        <f t="shared" si="209"/>
        <v>2</v>
      </c>
      <c r="G4204" s="9">
        <f>_xlfn.XLOOKUP(I4204,过机服务商重量差!A:A,过机服务商重量差!L:L)</f>
        <v>15.5</v>
      </c>
      <c r="H4204" s="9" t="str">
        <f ca="1">IFERROR(LOOKUP(1,0/((B4204=名单!B:B)*(VALUE(AY4204)&gt;=名单!E:E)*(VALUE(AY4204)&lt;=名单!G:G)*(AA4204="正常走货")),名单!H:H),"否")</f>
        <v>否</v>
      </c>
      <c r="I4204" s="64" t="s">
        <v>12593</v>
      </c>
      <c r="J4204" s="64" t="s">
        <v>12595</v>
      </c>
      <c r="L4204" s="65" t="s">
        <v>17</v>
      </c>
      <c r="N4204" s="64" t="s">
        <v>18</v>
      </c>
      <c r="O4204" s="66"/>
      <c r="P4204" s="66"/>
      <c r="T4204" s="66"/>
      <c r="U4204" s="65" t="s">
        <v>203</v>
      </c>
      <c r="V4204" s="64" t="s">
        <v>14381</v>
      </c>
      <c r="W4204" s="66"/>
      <c r="Y4204" s="66"/>
      <c r="Z4204" s="66"/>
      <c r="AA4204" s="65" t="s">
        <v>14382</v>
      </c>
      <c r="AQ4204" s="64">
        <v>38.3</v>
      </c>
      <c r="AY4204" s="67" t="s">
        <v>18601</v>
      </c>
    </row>
    <row r="4205" spans="1:51">
      <c r="A4205" s="9" t="str">
        <f t="shared" si="207"/>
        <v>2026-01</v>
      </c>
      <c r="B4205" s="18" t="str">
        <f>_xlfn.XLOOKUP(I4205,过机服务商重量差!A:A,过机服务商重量差!G:G)</f>
        <v>帅时莹</v>
      </c>
      <c r="C4205" s="9" t="str">
        <f>IF(N4205="FBA","主营产品",IF(N4205="专线","专线",LOOKUP(1,0/((G4205&gt;=提成标准!D:D)*(G4205&lt;提成标准!E:E)),提成标准!C:C)))</f>
        <v>快递大货</v>
      </c>
      <c r="D4205" s="9">
        <f t="shared" si="208"/>
        <v>24</v>
      </c>
      <c r="E4205" s="9">
        <f>_xlfn.XLOOKUP(C4205,提成标准!C:C,提成标准!H:H,"")</f>
        <v>0.1</v>
      </c>
      <c r="F4205" s="9">
        <f t="shared" si="209"/>
        <v>2.4</v>
      </c>
      <c r="G4205" s="9">
        <f>_xlfn.XLOOKUP(I4205,过机服务商重量差!A:A,过机服务商重量差!L:L)</f>
        <v>24</v>
      </c>
      <c r="H4205" s="9" t="str">
        <f ca="1">IFERROR(LOOKUP(1,0/((B4205=名单!B:B)*(VALUE(AY4205)&gt;=名单!E:E)*(VALUE(AY4205)&lt;=名单!G:G)*(AA4205="正常走货")),名单!H:H),"否")</f>
        <v>否</v>
      </c>
      <c r="I4205" s="64" t="s">
        <v>12596</v>
      </c>
      <c r="J4205" s="64" t="s">
        <v>12598</v>
      </c>
      <c r="L4205" s="65" t="s">
        <v>140</v>
      </c>
      <c r="N4205" s="64" t="s">
        <v>18</v>
      </c>
      <c r="O4205" s="66"/>
      <c r="P4205" s="66"/>
      <c r="T4205" s="66"/>
      <c r="U4205" s="65" t="s">
        <v>199</v>
      </c>
      <c r="V4205" s="64" t="s">
        <v>14442</v>
      </c>
      <c r="W4205" s="66"/>
      <c r="Y4205" s="66"/>
      <c r="Z4205" s="66"/>
      <c r="AA4205" s="65" t="s">
        <v>14382</v>
      </c>
      <c r="AQ4205" s="64">
        <v>292.8</v>
      </c>
      <c r="AY4205" s="67" t="s">
        <v>18602</v>
      </c>
    </row>
    <row r="4206" spans="1:51">
      <c r="A4206" s="9" t="str">
        <f t="shared" si="207"/>
        <v>2026-01</v>
      </c>
      <c r="B4206" s="9" t="str">
        <f>_xlfn.XLOOKUP(I4206,过机服务商重量差!A:A,过机服务商重量差!G:G)</f>
        <v>帅时莹</v>
      </c>
      <c r="C4206" s="9" t="str">
        <f>IF(N4206="FBA","主营产品",IF(N4206="专线","专线",LOOKUP(1,0/((G4206&gt;=提成标准!D:D)*(G4206&lt;提成标准!E:E)),提成标准!C:C)))</f>
        <v>快递大货</v>
      </c>
      <c r="D4206" s="9">
        <f t="shared" si="208"/>
        <v>31</v>
      </c>
      <c r="E4206" s="9">
        <f>_xlfn.XLOOKUP(C4206,提成标准!C:C,提成标准!H:H,"")</f>
        <v>0.1</v>
      </c>
      <c r="F4206" s="9">
        <f t="shared" si="209"/>
        <v>3.1</v>
      </c>
      <c r="G4206" s="9">
        <f>_xlfn.XLOOKUP(I4206,过机服务商重量差!A:A,过机服务商重量差!L:L)</f>
        <v>31</v>
      </c>
      <c r="H4206" s="9" t="str">
        <f ca="1">IFERROR(LOOKUP(1,0/((B4206=名单!B:B)*(VALUE(AY4206)&gt;=名单!E:E)*(VALUE(AY4206)&lt;=名单!G:G)*(AA4206="正常走货")),名单!H:H),"否")</f>
        <v>否</v>
      </c>
      <c r="I4206" s="64" t="s">
        <v>12599</v>
      </c>
      <c r="J4206" s="64" t="s">
        <v>12601</v>
      </c>
      <c r="L4206" s="65" t="s">
        <v>140</v>
      </c>
      <c r="N4206" s="64" t="s">
        <v>18</v>
      </c>
      <c r="O4206" s="66"/>
      <c r="P4206" s="66"/>
      <c r="T4206" s="66"/>
      <c r="U4206" s="65" t="s">
        <v>199</v>
      </c>
      <c r="V4206" s="65" t="s">
        <v>14442</v>
      </c>
      <c r="W4206" s="66"/>
      <c r="Y4206" s="66"/>
      <c r="Z4206" s="66"/>
      <c r="AA4206" s="65" t="s">
        <v>14382</v>
      </c>
      <c r="AQ4206" s="64">
        <v>450.2</v>
      </c>
      <c r="AY4206" s="67" t="s">
        <v>18603</v>
      </c>
    </row>
    <row r="4207" spans="1:51">
      <c r="A4207" s="9" t="str">
        <f t="shared" si="207"/>
        <v>2026-01</v>
      </c>
      <c r="B4207" s="18" t="str">
        <f>_xlfn.XLOOKUP(I4207,过机服务商重量差!A:A,过机服务商重量差!G:G)</f>
        <v>帅时莹</v>
      </c>
      <c r="C4207" s="9" t="str">
        <f>IF(N4207="FBA","主营产品",IF(N4207="专线","专线",LOOKUP(1,0/((G4207&gt;=提成标准!D:D)*(G4207&lt;提成标准!E:E)),提成标准!C:C)))</f>
        <v>快递大货</v>
      </c>
      <c r="D4207" s="9">
        <f t="shared" si="208"/>
        <v>22</v>
      </c>
      <c r="E4207" s="9">
        <f>_xlfn.XLOOKUP(C4207,提成标准!C:C,提成标准!H:H,"")</f>
        <v>0.1</v>
      </c>
      <c r="F4207" s="9">
        <f t="shared" si="209"/>
        <v>2.2</v>
      </c>
      <c r="G4207" s="9">
        <f>_xlfn.XLOOKUP(I4207,过机服务商重量差!A:A,过机服务商重量差!L:L)</f>
        <v>22</v>
      </c>
      <c r="H4207" s="9" t="str">
        <f ca="1">IFERROR(LOOKUP(1,0/((B4207=名单!B:B)*(VALUE(AY4207)&gt;=名单!E:E)*(VALUE(AY4207)&lt;=名单!G:G)*(AA4207="正常走货")),名单!H:H),"否")</f>
        <v>否</v>
      </c>
      <c r="I4207" s="64" t="s">
        <v>12602</v>
      </c>
      <c r="J4207" s="64" t="s">
        <v>12604</v>
      </c>
      <c r="L4207" s="64" t="s">
        <v>140</v>
      </c>
      <c r="N4207" s="64" t="s">
        <v>18</v>
      </c>
      <c r="O4207" s="66"/>
      <c r="P4207" s="66"/>
      <c r="T4207" s="66"/>
      <c r="U4207" s="65" t="s">
        <v>199</v>
      </c>
      <c r="V4207" s="64" t="s">
        <v>14442</v>
      </c>
      <c r="W4207" s="66"/>
      <c r="Y4207" s="66"/>
      <c r="Z4207" s="66"/>
      <c r="AA4207" s="65" t="s">
        <v>14382</v>
      </c>
      <c r="AQ4207" s="64">
        <v>268.4</v>
      </c>
      <c r="AY4207" s="67" t="s">
        <v>18604</v>
      </c>
    </row>
    <row r="4208" spans="1:51">
      <c r="A4208" s="9" t="str">
        <f t="shared" si="207"/>
        <v>2026-01</v>
      </c>
      <c r="B4208" s="9" t="str">
        <f>_xlfn.XLOOKUP(I4208,过机服务商重量差!A:A,过机服务商重量差!G:G)</f>
        <v>玉麒麟</v>
      </c>
      <c r="C4208" s="9" t="str">
        <f>IF(N4208="FBA","主营产品",IF(N4208="专线","专线",LOOKUP(1,0/((G4208&gt;=提成标准!D:D)*(G4208&lt;提成标准!E:E)),提成标准!C:C)))</f>
        <v>快递大货</v>
      </c>
      <c r="D4208" s="9">
        <f t="shared" si="208"/>
        <v>26</v>
      </c>
      <c r="E4208" s="9">
        <f>_xlfn.XLOOKUP(C4208,提成标准!C:C,提成标准!H:H,"")</f>
        <v>0.1</v>
      </c>
      <c r="F4208" s="9">
        <f t="shared" si="209"/>
        <v>2.6</v>
      </c>
      <c r="G4208" s="9">
        <f>_xlfn.XLOOKUP(I4208,过机服务商重量差!A:A,过机服务商重量差!L:L)</f>
        <v>26</v>
      </c>
      <c r="H4208" s="9" t="str">
        <f ca="1">IFERROR(LOOKUP(1,0/((B4208=名单!B:B)*(VALUE(AY4208)&gt;=名单!E:E)*(VALUE(AY4208)&lt;=名单!G:G)*(AA4208="正常走货")),名单!H:H),"否")</f>
        <v>否</v>
      </c>
      <c r="I4208" s="64" t="s">
        <v>12605</v>
      </c>
      <c r="J4208" s="64" t="s">
        <v>12607</v>
      </c>
      <c r="L4208" s="65" t="s">
        <v>17</v>
      </c>
      <c r="N4208" s="64" t="s">
        <v>18</v>
      </c>
      <c r="O4208" s="66"/>
      <c r="P4208" s="66"/>
      <c r="T4208" s="66"/>
      <c r="U4208" s="65" t="s">
        <v>390</v>
      </c>
      <c r="V4208" s="65" t="s">
        <v>14389</v>
      </c>
      <c r="W4208" s="66"/>
      <c r="Y4208" s="66"/>
      <c r="Z4208" s="66"/>
      <c r="AA4208" s="65" t="s">
        <v>14382</v>
      </c>
      <c r="AQ4208" s="64">
        <v>165.6</v>
      </c>
      <c r="AY4208" s="67" t="s">
        <v>18605</v>
      </c>
    </row>
    <row r="4209" spans="1:51">
      <c r="A4209" s="9" t="str">
        <f t="shared" si="207"/>
        <v>2026-01</v>
      </c>
      <c r="B4209" s="18" t="str">
        <f>_xlfn.XLOOKUP(I4209,过机服务商重量差!A:A,过机服务商重量差!G:G)</f>
        <v>玉麒麟</v>
      </c>
      <c r="C4209" s="9" t="str">
        <f>IF(N4209="FBA","主营产品",IF(N4209="专线","专线",LOOKUP(1,0/((G4209&gt;=提成标准!D:D)*(G4209&lt;提成标准!E:E)),提成标准!C:C)))</f>
        <v>快递大货</v>
      </c>
      <c r="D4209" s="9">
        <f t="shared" si="208"/>
        <v>48</v>
      </c>
      <c r="E4209" s="9">
        <f>_xlfn.XLOOKUP(C4209,提成标准!C:C,提成标准!H:H,"")</f>
        <v>0.1</v>
      </c>
      <c r="F4209" s="9">
        <f t="shared" si="209"/>
        <v>4.8</v>
      </c>
      <c r="G4209" s="9">
        <f>_xlfn.XLOOKUP(I4209,过机服务商重量差!A:A,过机服务商重量差!L:L)</f>
        <v>48</v>
      </c>
      <c r="H4209" s="9" t="str">
        <f ca="1">IFERROR(LOOKUP(1,0/((B4209=名单!B:B)*(VALUE(AY4209)&gt;=名单!E:E)*(VALUE(AY4209)&lt;=名单!G:G)*(AA4209="正常走货")),名单!H:H),"否")</f>
        <v>否</v>
      </c>
      <c r="I4209" s="64" t="s">
        <v>12608</v>
      </c>
      <c r="J4209" s="64" t="s">
        <v>12610</v>
      </c>
      <c r="L4209" s="65" t="s">
        <v>17</v>
      </c>
      <c r="N4209" s="65" t="s">
        <v>18</v>
      </c>
      <c r="O4209" s="66"/>
      <c r="P4209" s="66"/>
      <c r="T4209" s="66"/>
      <c r="U4209" s="65" t="s">
        <v>219</v>
      </c>
      <c r="V4209" s="65" t="s">
        <v>14389</v>
      </c>
      <c r="W4209" s="66"/>
      <c r="Y4209" s="66"/>
      <c r="Z4209" s="66"/>
      <c r="AA4209" s="65" t="s">
        <v>14382</v>
      </c>
      <c r="AQ4209" s="64">
        <v>341.6</v>
      </c>
      <c r="AY4209" s="67" t="s">
        <v>18606</v>
      </c>
    </row>
    <row r="4210" spans="1:51">
      <c r="A4210" s="9" t="str">
        <f t="shared" si="207"/>
        <v>2026-01</v>
      </c>
      <c r="B4210" s="9" t="str">
        <f>_xlfn.XLOOKUP(I4210,过机服务商重量差!A:A,过机服务商重量差!G:G)</f>
        <v>玉麒麟</v>
      </c>
      <c r="C4210" s="9" t="str">
        <f>IF(N4210="FBA","主营产品",IF(N4210="专线","专线",LOOKUP(1,0/((G4210&gt;=提成标准!D:D)*(G4210&lt;提成标准!E:E)),提成标准!C:C)))</f>
        <v>快递大货</v>
      </c>
      <c r="D4210" s="9">
        <f t="shared" si="208"/>
        <v>48</v>
      </c>
      <c r="E4210" s="9">
        <f>_xlfn.XLOOKUP(C4210,提成标准!C:C,提成标准!H:H,"")</f>
        <v>0.1</v>
      </c>
      <c r="F4210" s="9">
        <f t="shared" si="209"/>
        <v>4.8</v>
      </c>
      <c r="G4210" s="9">
        <f>_xlfn.XLOOKUP(I4210,过机服务商重量差!A:A,过机服务商重量差!L:L)</f>
        <v>48</v>
      </c>
      <c r="H4210" s="9" t="str">
        <f ca="1">IFERROR(LOOKUP(1,0/((B4210=名单!B:B)*(VALUE(AY4210)&gt;=名单!E:E)*(VALUE(AY4210)&lt;=名单!G:G)*(AA4210="正常走货")),名单!H:H),"否")</f>
        <v>否</v>
      </c>
      <c r="I4210" s="64" t="s">
        <v>12611</v>
      </c>
      <c r="J4210" s="64" t="s">
        <v>12613</v>
      </c>
      <c r="L4210" s="65" t="s">
        <v>17</v>
      </c>
      <c r="N4210" s="64" t="s">
        <v>18</v>
      </c>
      <c r="O4210" s="66"/>
      <c r="P4210" s="66"/>
      <c r="T4210" s="66"/>
      <c r="U4210" s="65" t="s">
        <v>219</v>
      </c>
      <c r="V4210" s="65" t="s">
        <v>14389</v>
      </c>
      <c r="W4210" s="66"/>
      <c r="Y4210" s="66"/>
      <c r="Z4210" s="66"/>
      <c r="AA4210" s="65" t="s">
        <v>14382</v>
      </c>
      <c r="AQ4210" s="64">
        <v>341.6</v>
      </c>
      <c r="AY4210" s="67" t="s">
        <v>18607</v>
      </c>
    </row>
    <row r="4211" spans="1:51">
      <c r="A4211" s="9" t="str">
        <f t="shared" si="207"/>
        <v>2026-01</v>
      </c>
      <c r="B4211" s="9" t="str">
        <f>_xlfn.XLOOKUP(I4211,过机服务商重量差!A:A,过机服务商重量差!G:G)</f>
        <v>玉麒麟</v>
      </c>
      <c r="C4211" s="9" t="str">
        <f>IF(N4211="FBA","主营产品",IF(N4211="专线","专线",LOOKUP(1,0/((G4211&gt;=提成标准!D:D)*(G4211&lt;提成标准!E:E)),提成标准!C:C)))</f>
        <v>快递大货</v>
      </c>
      <c r="D4211" s="9">
        <f t="shared" si="208"/>
        <v>47</v>
      </c>
      <c r="E4211" s="9">
        <f>_xlfn.XLOOKUP(C4211,提成标准!C:C,提成标准!H:H,"")</f>
        <v>0.1</v>
      </c>
      <c r="F4211" s="9">
        <f t="shared" si="209"/>
        <v>4.7</v>
      </c>
      <c r="G4211" s="9">
        <f>_xlfn.XLOOKUP(I4211,过机服务商重量差!A:A,过机服务商重量差!L:L)</f>
        <v>47</v>
      </c>
      <c r="H4211" s="9" t="str">
        <f ca="1">IFERROR(LOOKUP(1,0/((B4211=名单!B:B)*(VALUE(AY4211)&gt;=名单!E:E)*(VALUE(AY4211)&lt;=名单!G:G)*(AA4211="正常走货")),名单!H:H),"否")</f>
        <v>否</v>
      </c>
      <c r="I4211" s="64" t="s">
        <v>12614</v>
      </c>
      <c r="J4211" s="64" t="s">
        <v>12616</v>
      </c>
      <c r="L4211" s="64" t="s">
        <v>17</v>
      </c>
      <c r="N4211" s="64" t="s">
        <v>18</v>
      </c>
      <c r="O4211" s="66"/>
      <c r="P4211" s="66"/>
      <c r="T4211" s="66"/>
      <c r="U4211" s="65" t="s">
        <v>219</v>
      </c>
      <c r="V4211" s="64" t="s">
        <v>14389</v>
      </c>
      <c r="W4211" s="66"/>
      <c r="Y4211" s="66"/>
      <c r="Z4211" s="66"/>
      <c r="AA4211" s="65" t="s">
        <v>14382</v>
      </c>
      <c r="AQ4211" s="64">
        <v>334.1</v>
      </c>
      <c r="AY4211" s="67" t="s">
        <v>18608</v>
      </c>
    </row>
    <row r="4212" spans="1:51">
      <c r="A4212" s="9" t="str">
        <f t="shared" si="207"/>
        <v>2026-01</v>
      </c>
      <c r="B4212" s="9" t="str">
        <f>_xlfn.XLOOKUP(I4212,过机服务商重量差!A:A,过机服务商重量差!G:G)</f>
        <v>玉麒麟</v>
      </c>
      <c r="C4212" s="9" t="str">
        <f>IF(N4212="FBA","主营产品",IF(N4212="专线","专线",LOOKUP(1,0/((G4212&gt;=提成标准!D:D)*(G4212&lt;提成标准!E:E)),提成标准!C:C)))</f>
        <v>快递大货</v>
      </c>
      <c r="D4212" s="9">
        <f t="shared" si="208"/>
        <v>48</v>
      </c>
      <c r="E4212" s="9">
        <f>_xlfn.XLOOKUP(C4212,提成标准!C:C,提成标准!H:H,"")</f>
        <v>0.1</v>
      </c>
      <c r="F4212" s="9">
        <f t="shared" si="209"/>
        <v>4.8</v>
      </c>
      <c r="G4212" s="9">
        <f>_xlfn.XLOOKUP(I4212,过机服务商重量差!A:A,过机服务商重量差!L:L)</f>
        <v>48</v>
      </c>
      <c r="H4212" s="9" t="str">
        <f ca="1">IFERROR(LOOKUP(1,0/((B4212=名单!B:B)*(VALUE(AY4212)&gt;=名单!E:E)*(VALUE(AY4212)&lt;=名单!G:G)*(AA4212="正常走货")),名单!H:H),"否")</f>
        <v>否</v>
      </c>
      <c r="I4212" s="64" t="s">
        <v>12617</v>
      </c>
      <c r="J4212" s="64" t="s">
        <v>12619</v>
      </c>
      <c r="L4212" s="65" t="s">
        <v>17</v>
      </c>
      <c r="N4212" s="64" t="s">
        <v>18</v>
      </c>
      <c r="O4212" s="66"/>
      <c r="P4212" s="66"/>
      <c r="T4212" s="66"/>
      <c r="U4212" s="65" t="s">
        <v>219</v>
      </c>
      <c r="V4212" s="64" t="s">
        <v>14389</v>
      </c>
      <c r="W4212" s="66"/>
      <c r="Y4212" s="66"/>
      <c r="Z4212" s="66"/>
      <c r="AA4212" s="65" t="s">
        <v>14382</v>
      </c>
      <c r="AB4212" s="66"/>
      <c r="AQ4212" s="64">
        <v>341.6</v>
      </c>
      <c r="AY4212" s="67" t="s">
        <v>18609</v>
      </c>
    </row>
    <row r="4213" spans="1:51">
      <c r="A4213" s="9" t="str">
        <f t="shared" si="207"/>
        <v>2026-01</v>
      </c>
      <c r="B4213" s="9" t="str">
        <f>_xlfn.XLOOKUP(I4213,过机服务商重量差!A:A,过机服务商重量差!G:G)</f>
        <v>玉麒麟</v>
      </c>
      <c r="C4213" s="9" t="str">
        <f>IF(N4213="FBA","主营产品",IF(N4213="专线","专线",LOOKUP(1,0/((G4213&gt;=提成标准!D:D)*(G4213&lt;提成标准!E:E)),提成标准!C:C)))</f>
        <v>快递大货</v>
      </c>
      <c r="D4213" s="9">
        <f t="shared" si="208"/>
        <v>48</v>
      </c>
      <c r="E4213" s="9">
        <f>_xlfn.XLOOKUP(C4213,提成标准!C:C,提成标准!H:H,"")</f>
        <v>0.1</v>
      </c>
      <c r="F4213" s="9">
        <f t="shared" si="209"/>
        <v>4.8</v>
      </c>
      <c r="G4213" s="9">
        <f>_xlfn.XLOOKUP(I4213,过机服务商重量差!A:A,过机服务商重量差!L:L)</f>
        <v>48</v>
      </c>
      <c r="H4213" s="9" t="str">
        <f ca="1">IFERROR(LOOKUP(1,0/((B4213=名单!B:B)*(VALUE(AY4213)&gt;=名单!E:E)*(VALUE(AY4213)&lt;=名单!G:G)*(AA4213="正常走货")),名单!H:H),"否")</f>
        <v>否</v>
      </c>
      <c r="I4213" s="64" t="s">
        <v>12620</v>
      </c>
      <c r="J4213" s="64" t="s">
        <v>12622</v>
      </c>
      <c r="L4213" s="65" t="s">
        <v>17</v>
      </c>
      <c r="N4213" s="64" t="s">
        <v>18</v>
      </c>
      <c r="O4213" s="66"/>
      <c r="P4213" s="66"/>
      <c r="T4213" s="66"/>
      <c r="U4213" s="65" t="s">
        <v>219</v>
      </c>
      <c r="V4213" s="64" t="s">
        <v>14389</v>
      </c>
      <c r="W4213" s="66"/>
      <c r="Y4213" s="66"/>
      <c r="Z4213" s="66"/>
      <c r="AA4213" s="65" t="s">
        <v>14382</v>
      </c>
      <c r="AQ4213" s="64">
        <v>341.6</v>
      </c>
      <c r="AY4213" s="67" t="s">
        <v>18610</v>
      </c>
    </row>
    <row r="4214" spans="1:51">
      <c r="A4214" s="9" t="str">
        <f t="shared" si="207"/>
        <v>2026-01</v>
      </c>
      <c r="B4214" s="9" t="str">
        <f>_xlfn.XLOOKUP(I4214,过机服务商重量差!A:A,过机服务商重量差!G:G)</f>
        <v>玉麒麟</v>
      </c>
      <c r="C4214" s="9" t="str">
        <f>IF(N4214="FBA","主营产品",IF(N4214="专线","专线",LOOKUP(1,0/((G4214&gt;=提成标准!D:D)*(G4214&lt;提成标准!E:E)),提成标准!C:C)))</f>
        <v>快递大货</v>
      </c>
      <c r="D4214" s="9">
        <f t="shared" si="208"/>
        <v>47</v>
      </c>
      <c r="E4214" s="9">
        <f>_xlfn.XLOOKUP(C4214,提成标准!C:C,提成标准!H:H,"")</f>
        <v>0.1</v>
      </c>
      <c r="F4214" s="9">
        <f t="shared" si="209"/>
        <v>4.7</v>
      </c>
      <c r="G4214" s="9">
        <f>_xlfn.XLOOKUP(I4214,过机服务商重量差!A:A,过机服务商重量差!L:L)</f>
        <v>47</v>
      </c>
      <c r="H4214" s="9" t="str">
        <f ca="1">IFERROR(LOOKUP(1,0/((B4214=名单!B:B)*(VALUE(AY4214)&gt;=名单!E:E)*(VALUE(AY4214)&lt;=名单!G:G)*(AA4214="正常走货")),名单!H:H),"否")</f>
        <v>否</v>
      </c>
      <c r="I4214" s="64" t="s">
        <v>12623</v>
      </c>
      <c r="J4214" s="64" t="s">
        <v>12625</v>
      </c>
      <c r="L4214" s="65" t="s">
        <v>17</v>
      </c>
      <c r="N4214" s="64" t="s">
        <v>18</v>
      </c>
      <c r="O4214" s="66"/>
      <c r="P4214" s="66"/>
      <c r="T4214" s="66"/>
      <c r="U4214" s="65" t="s">
        <v>219</v>
      </c>
      <c r="V4214" s="65" t="s">
        <v>14389</v>
      </c>
      <c r="W4214" s="66"/>
      <c r="Y4214" s="66"/>
      <c r="Z4214" s="66"/>
      <c r="AA4214" s="65" t="s">
        <v>14382</v>
      </c>
      <c r="AQ4214" s="64">
        <v>334.1</v>
      </c>
      <c r="AY4214" s="67" t="s">
        <v>18611</v>
      </c>
    </row>
    <row r="4215" spans="1:51">
      <c r="A4215" s="9" t="str">
        <f t="shared" si="207"/>
        <v>2026-01</v>
      </c>
      <c r="B4215" s="9" t="str">
        <f>_xlfn.XLOOKUP(I4215,过机服务商重量差!A:A,过机服务商重量差!G:G)</f>
        <v>玉麒麟</v>
      </c>
      <c r="C4215" s="9" t="str">
        <f>IF(N4215="FBA","主营产品",IF(N4215="专线","专线",LOOKUP(1,0/((G4215&gt;=提成标准!D:D)*(G4215&lt;提成标准!E:E)),提成标准!C:C)))</f>
        <v>快递大货</v>
      </c>
      <c r="D4215" s="9">
        <f t="shared" si="208"/>
        <v>65</v>
      </c>
      <c r="E4215" s="9">
        <f>_xlfn.XLOOKUP(C4215,提成标准!C:C,提成标准!H:H,"")</f>
        <v>0.1</v>
      </c>
      <c r="F4215" s="9">
        <f t="shared" si="209"/>
        <v>6.5</v>
      </c>
      <c r="G4215" s="9">
        <f>_xlfn.XLOOKUP(I4215,过机服务商重量差!A:A,过机服务商重量差!L:L)</f>
        <v>65</v>
      </c>
      <c r="H4215" s="9" t="str">
        <f ca="1">IFERROR(LOOKUP(1,0/((B4215=名单!B:B)*(VALUE(AY4215)&gt;=名单!E:E)*(VALUE(AY4215)&lt;=名单!G:G)*(AA4215="正常走货")),名单!H:H),"否")</f>
        <v>否</v>
      </c>
      <c r="I4215" s="64" t="s">
        <v>12626</v>
      </c>
      <c r="J4215" s="64" t="s">
        <v>12628</v>
      </c>
      <c r="L4215" s="65" t="s">
        <v>17</v>
      </c>
      <c r="N4215" s="64" t="s">
        <v>18</v>
      </c>
      <c r="O4215" s="66"/>
      <c r="P4215" s="66"/>
      <c r="T4215" s="66"/>
      <c r="U4215" s="65" t="s">
        <v>191</v>
      </c>
      <c r="V4215" s="65" t="s">
        <v>14413</v>
      </c>
      <c r="W4215" s="66"/>
      <c r="Y4215" s="66"/>
      <c r="Z4215" s="66"/>
      <c r="AA4215" s="65" t="s">
        <v>14382</v>
      </c>
      <c r="AQ4215" s="64">
        <v>585</v>
      </c>
      <c r="AY4215" s="67" t="s">
        <v>18612</v>
      </c>
    </row>
    <row r="4216" spans="1:51">
      <c r="A4216" s="9" t="str">
        <f t="shared" si="207"/>
        <v>2026-01</v>
      </c>
      <c r="B4216" s="18" t="str">
        <f>_xlfn.XLOOKUP(I4216,过机服务商重量差!A:A,过机服务商重量差!G:G)</f>
        <v>玉麒麟</v>
      </c>
      <c r="C4216" s="9" t="str">
        <f>IF(N4216="FBA","主营产品",IF(N4216="专线","专线",LOOKUP(1,0/((G4216&gt;=提成标准!D:D)*(G4216&lt;提成标准!E:E)),提成标准!C:C)))</f>
        <v>快递小货</v>
      </c>
      <c r="D4216" s="9">
        <f t="shared" si="208"/>
        <v>1</v>
      </c>
      <c r="E4216" s="9">
        <f>_xlfn.XLOOKUP(C4216,提成标准!C:C,提成标准!H:H,"")</f>
        <v>2</v>
      </c>
      <c r="F4216" s="9">
        <f t="shared" si="209"/>
        <v>2</v>
      </c>
      <c r="G4216" s="9">
        <f>_xlfn.XLOOKUP(I4216,过机服务商重量差!A:A,过机服务商重量差!L:L)</f>
        <v>14.5</v>
      </c>
      <c r="H4216" s="9" t="str">
        <f ca="1">IFERROR(LOOKUP(1,0/((B4216=名单!B:B)*(VALUE(AY4216)&gt;=名单!E:E)*(VALUE(AY4216)&lt;=名单!G:G)*(AA4216="正常走货")),名单!H:H),"否")</f>
        <v>否</v>
      </c>
      <c r="I4216" s="64" t="s">
        <v>12629</v>
      </c>
      <c r="J4216" s="64" t="s">
        <v>12631</v>
      </c>
      <c r="L4216" s="65" t="s">
        <v>24</v>
      </c>
      <c r="N4216" s="64" t="s">
        <v>18</v>
      </c>
      <c r="O4216" s="66"/>
      <c r="P4216" s="66"/>
      <c r="T4216" s="66"/>
      <c r="U4216" s="65" t="s">
        <v>604</v>
      </c>
      <c r="V4216" s="64" t="s">
        <v>14410</v>
      </c>
      <c r="W4216" s="66"/>
      <c r="Y4216" s="66"/>
      <c r="Z4216" s="66"/>
      <c r="AA4216" s="65" t="s">
        <v>14382</v>
      </c>
      <c r="AQ4216" s="64">
        <v>210</v>
      </c>
      <c r="AY4216" s="67" t="s">
        <v>18613</v>
      </c>
    </row>
    <row r="4217" spans="1:51">
      <c r="A4217" s="9" t="str">
        <f t="shared" ref="A4217:A4280" si="210">MID(AY4217,1,7)</f>
        <v>2026-01</v>
      </c>
      <c r="B4217" s="18" t="str">
        <f>_xlfn.XLOOKUP(I4217,过机服务商重量差!A:A,过机服务商重量差!G:G)</f>
        <v>小旋风</v>
      </c>
      <c r="C4217" s="9" t="str">
        <f>IF(N4217="FBA","主营产品",IF(N4217="专线","专线",LOOKUP(1,0/((G4217&gt;=提成标准!D:D)*(G4217&lt;提成标准!E:E)),提成标准!C:C)))</f>
        <v>快递大货</v>
      </c>
      <c r="D4217" s="9">
        <f t="shared" si="208"/>
        <v>24</v>
      </c>
      <c r="E4217" s="9">
        <f>_xlfn.XLOOKUP(C4217,提成标准!C:C,提成标准!H:H,"")</f>
        <v>0.1</v>
      </c>
      <c r="F4217" s="9">
        <f t="shared" si="209"/>
        <v>2.4</v>
      </c>
      <c r="G4217" s="9">
        <f>_xlfn.XLOOKUP(I4217,过机服务商重量差!A:A,过机服务商重量差!L:L)</f>
        <v>24</v>
      </c>
      <c r="H4217" s="9" t="str">
        <f ca="1">IFERROR(LOOKUP(1,0/((B4217=名单!B:B)*(VALUE(AY4217)&gt;=名单!E:E)*(VALUE(AY4217)&lt;=名单!G:G)*(AA4217="正常走货")),名单!H:H),"否")</f>
        <v>否</v>
      </c>
      <c r="I4217" s="64" t="s">
        <v>12632</v>
      </c>
      <c r="J4217" s="64" t="s">
        <v>12634</v>
      </c>
      <c r="L4217" s="65" t="s">
        <v>85</v>
      </c>
      <c r="N4217" s="64" t="s">
        <v>18</v>
      </c>
      <c r="O4217" s="66"/>
      <c r="P4217" s="66"/>
      <c r="T4217" s="66"/>
      <c r="U4217" s="65" t="s">
        <v>1488</v>
      </c>
      <c r="V4217" s="65" t="s">
        <v>14389</v>
      </c>
      <c r="W4217" s="66"/>
      <c r="Y4217" s="66"/>
      <c r="Z4217" s="66"/>
      <c r="AA4217" s="65" t="s">
        <v>14382</v>
      </c>
      <c r="AQ4217" s="64">
        <v>501.8</v>
      </c>
      <c r="AY4217" s="67" t="s">
        <v>18614</v>
      </c>
    </row>
    <row r="4218" spans="1:51">
      <c r="A4218" s="9" t="str">
        <f t="shared" si="210"/>
        <v>2026-01</v>
      </c>
      <c r="B4218" s="9" t="str">
        <f>_xlfn.XLOOKUP(I4218,过机服务商重量差!A:A,过机服务商重量差!G:G)</f>
        <v>风清扬</v>
      </c>
      <c r="C4218" s="9" t="str">
        <f>IF(N4218="FBA","主营产品",IF(N4218="专线","专线",LOOKUP(1,0/((G4218&gt;=提成标准!D:D)*(G4218&lt;提成标准!E:E)),提成标准!C:C)))</f>
        <v>快递大货</v>
      </c>
      <c r="D4218" s="9">
        <f t="shared" si="208"/>
        <v>114</v>
      </c>
      <c r="E4218" s="9">
        <f>_xlfn.XLOOKUP(C4218,提成标准!C:C,提成标准!H:H,"")</f>
        <v>0.1</v>
      </c>
      <c r="F4218" s="9">
        <f t="shared" si="209"/>
        <v>11.4</v>
      </c>
      <c r="G4218" s="9">
        <f>_xlfn.XLOOKUP(I4218,过机服务商重量差!A:A,过机服务商重量差!L:L)</f>
        <v>114</v>
      </c>
      <c r="H4218" s="9" t="str">
        <f ca="1">IFERROR(LOOKUP(1,0/((B4218=名单!B:B)*(VALUE(AY4218)&gt;=名单!E:E)*(VALUE(AY4218)&lt;=名单!G:G)*(AA4218="正常走货")),名单!H:H),"否")</f>
        <v>否</v>
      </c>
      <c r="I4218" s="64" t="s">
        <v>12635</v>
      </c>
      <c r="J4218" s="64" t="s">
        <v>12637</v>
      </c>
      <c r="L4218" s="65" t="s">
        <v>144</v>
      </c>
      <c r="N4218" s="64" t="s">
        <v>18</v>
      </c>
      <c r="O4218" s="66"/>
      <c r="P4218" s="66"/>
      <c r="T4218" s="66"/>
      <c r="U4218" s="65" t="s">
        <v>558</v>
      </c>
      <c r="V4218" s="65" t="s">
        <v>14413</v>
      </c>
      <c r="W4218" s="66"/>
      <c r="Y4218" s="66"/>
      <c r="Z4218" s="66"/>
      <c r="AA4218" s="65" t="s">
        <v>14382</v>
      </c>
      <c r="AQ4218" s="64">
        <v>100</v>
      </c>
      <c r="AY4218" s="67" t="s">
        <v>18615</v>
      </c>
    </row>
    <row r="4219" spans="1:51">
      <c r="A4219" s="9" t="str">
        <f t="shared" si="210"/>
        <v>2026-01</v>
      </c>
      <c r="B4219" s="9" t="str">
        <f>_xlfn.XLOOKUP(I4219,过机服务商重量差!A:A,过机服务商重量差!G:G)</f>
        <v>玉麒麟</v>
      </c>
      <c r="C4219" s="9" t="str">
        <f>IF(N4219="FBA","主营产品",IF(N4219="专线","专线",LOOKUP(1,0/((G4219&gt;=提成标准!D:D)*(G4219&lt;提成标准!E:E)),提成标准!C:C)))</f>
        <v>快递小货</v>
      </c>
      <c r="D4219" s="9">
        <f t="shared" ref="D4219:D4282" si="211">IF(C4219="快递小货",1,IF(C4219="主营产品",0,G4219))</f>
        <v>1</v>
      </c>
      <c r="E4219" s="9">
        <f>_xlfn.XLOOKUP(C4219,提成标准!C:C,提成标准!H:H,"")</f>
        <v>2</v>
      </c>
      <c r="F4219" s="9">
        <f t="shared" ref="F4219:F4282" si="212">D4219*E4219</f>
        <v>2</v>
      </c>
      <c r="G4219" s="9">
        <f>_xlfn.XLOOKUP(I4219,过机服务商重量差!A:A,过机服务商重量差!L:L)</f>
        <v>2.5</v>
      </c>
      <c r="H4219" s="9" t="str">
        <f ca="1">IFERROR(LOOKUP(1,0/((B4219=名单!B:B)*(VALUE(AY4219)&gt;=名单!E:E)*(VALUE(AY4219)&lt;=名单!G:G)*(AA4219="正常走货")),名单!H:H),"否")</f>
        <v>否</v>
      </c>
      <c r="I4219" s="64" t="s">
        <v>12638</v>
      </c>
      <c r="J4219" s="64" t="s">
        <v>12640</v>
      </c>
      <c r="L4219" s="64" t="s">
        <v>17</v>
      </c>
      <c r="N4219" s="64" t="s">
        <v>18</v>
      </c>
      <c r="O4219" s="66"/>
      <c r="P4219" s="66"/>
      <c r="T4219" s="66"/>
      <c r="U4219" s="65" t="s">
        <v>152</v>
      </c>
      <c r="V4219" s="65" t="s">
        <v>14385</v>
      </c>
      <c r="W4219" s="66"/>
      <c r="Y4219" s="66"/>
      <c r="Z4219" s="66"/>
      <c r="AA4219" s="65" t="s">
        <v>14382</v>
      </c>
      <c r="AQ4219" s="64">
        <v>39.21</v>
      </c>
      <c r="AY4219" s="67" t="s">
        <v>18616</v>
      </c>
    </row>
    <row r="4220" spans="1:51">
      <c r="A4220" s="9" t="str">
        <f t="shared" si="210"/>
        <v>2026-01</v>
      </c>
      <c r="B4220" s="9" t="str">
        <f>_xlfn.XLOOKUP(I4220,过机服务商重量差!A:A,过机服务商重量差!G:G)</f>
        <v>小旋风</v>
      </c>
      <c r="C4220" s="9" t="str">
        <f>IF(N4220="FBA","主营产品",IF(N4220="专线","专线",LOOKUP(1,0/((G4220&gt;=提成标准!D:D)*(G4220&lt;提成标准!E:E)),提成标准!C:C)))</f>
        <v>快递大货</v>
      </c>
      <c r="D4220" s="9">
        <f t="shared" si="211"/>
        <v>161</v>
      </c>
      <c r="E4220" s="9">
        <f>_xlfn.XLOOKUP(C4220,提成标准!C:C,提成标准!H:H,"")</f>
        <v>0.1</v>
      </c>
      <c r="F4220" s="9">
        <f t="shared" si="212"/>
        <v>16.1</v>
      </c>
      <c r="G4220" s="9">
        <f>_xlfn.XLOOKUP(I4220,过机服务商重量差!A:A,过机服务商重量差!L:L)</f>
        <v>161</v>
      </c>
      <c r="H4220" s="9" t="str">
        <f ca="1">IFERROR(LOOKUP(1,0/((B4220=名单!B:B)*(VALUE(AY4220)&gt;=名单!E:E)*(VALUE(AY4220)&lt;=名单!G:G)*(AA4220="正常走货")),名单!H:H),"否")</f>
        <v>否</v>
      </c>
      <c r="I4220" s="64" t="s">
        <v>12641</v>
      </c>
      <c r="J4220" s="64" t="s">
        <v>12643</v>
      </c>
      <c r="L4220" s="65" t="s">
        <v>85</v>
      </c>
      <c r="N4220" s="64" t="s">
        <v>18</v>
      </c>
      <c r="O4220" s="66"/>
      <c r="P4220" s="66"/>
      <c r="T4220" s="66"/>
      <c r="U4220" s="65" t="s">
        <v>223</v>
      </c>
      <c r="V4220" s="65" t="s">
        <v>14413</v>
      </c>
      <c r="W4220" s="66"/>
      <c r="Y4220" s="66"/>
      <c r="Z4220" s="66"/>
      <c r="AA4220" s="65" t="s">
        <v>14382</v>
      </c>
      <c r="AQ4220" s="64">
        <v>782.7</v>
      </c>
      <c r="AY4220" s="67" t="s">
        <v>18617</v>
      </c>
    </row>
    <row r="4221" spans="1:51">
      <c r="A4221" s="9" t="str">
        <f t="shared" si="210"/>
        <v>2026-01</v>
      </c>
      <c r="B4221" s="9" t="str">
        <f>_xlfn.XLOOKUP(I4221,过机服务商重量差!A:A,过机服务商重量差!G:G)</f>
        <v>玉麒麟</v>
      </c>
      <c r="C4221" s="9" t="str">
        <f>IF(N4221="FBA","主营产品",IF(N4221="专线","专线",LOOKUP(1,0/((G4221&gt;=提成标准!D:D)*(G4221&lt;提成标准!E:E)),提成标准!C:C)))</f>
        <v>快递大货</v>
      </c>
      <c r="D4221" s="9">
        <f t="shared" si="211"/>
        <v>42</v>
      </c>
      <c r="E4221" s="9">
        <f>_xlfn.XLOOKUP(C4221,提成标准!C:C,提成标准!H:H,"")</f>
        <v>0.1</v>
      </c>
      <c r="F4221" s="9">
        <f t="shared" si="212"/>
        <v>4.2</v>
      </c>
      <c r="G4221" s="9">
        <f>_xlfn.XLOOKUP(I4221,过机服务商重量差!A:A,过机服务商重量差!L:L)</f>
        <v>42</v>
      </c>
      <c r="H4221" s="9" t="str">
        <f ca="1">IFERROR(LOOKUP(1,0/((B4221=名单!B:B)*(VALUE(AY4221)&gt;=名单!E:E)*(VALUE(AY4221)&lt;=名单!G:G)*(AA4221="正常走货")),名单!H:H),"否")</f>
        <v>否</v>
      </c>
      <c r="I4221" s="64" t="s">
        <v>12644</v>
      </c>
      <c r="J4221" s="64" t="s">
        <v>12646</v>
      </c>
      <c r="L4221" s="65" t="s">
        <v>17</v>
      </c>
      <c r="N4221" s="64" t="s">
        <v>18</v>
      </c>
      <c r="O4221" s="66"/>
      <c r="P4221" s="66"/>
      <c r="T4221" s="66"/>
      <c r="U4221" s="65" t="s">
        <v>90</v>
      </c>
      <c r="V4221" s="65" t="s">
        <v>14410</v>
      </c>
      <c r="W4221" s="66"/>
      <c r="Y4221" s="66"/>
      <c r="Z4221" s="66"/>
      <c r="AA4221" s="65" t="s">
        <v>14382</v>
      </c>
      <c r="AQ4221" s="64">
        <v>569.6</v>
      </c>
      <c r="AY4221" s="67" t="s">
        <v>18618</v>
      </c>
    </row>
    <row r="4222" spans="1:51">
      <c r="A4222" s="9" t="str">
        <f t="shared" si="210"/>
        <v>2026-01</v>
      </c>
      <c r="B4222" s="9" t="str">
        <f>_xlfn.XLOOKUP(I4222,过机服务商重量差!A:A,过机服务商重量差!G:G)</f>
        <v>玉麒麟</v>
      </c>
      <c r="C4222" s="9" t="str">
        <f>IF(N4222="FBA","主营产品",IF(N4222="专线","专线",LOOKUP(1,0/((G4222&gt;=提成标准!D:D)*(G4222&lt;提成标准!E:E)),提成标准!C:C)))</f>
        <v>快递大货</v>
      </c>
      <c r="D4222" s="9">
        <f t="shared" si="211"/>
        <v>42</v>
      </c>
      <c r="E4222" s="9">
        <f>_xlfn.XLOOKUP(C4222,提成标准!C:C,提成标准!H:H,"")</f>
        <v>0.1</v>
      </c>
      <c r="F4222" s="9">
        <f t="shared" si="212"/>
        <v>4.2</v>
      </c>
      <c r="G4222" s="9">
        <f>_xlfn.XLOOKUP(I4222,过机服务商重量差!A:A,过机服务商重量差!L:L)</f>
        <v>42</v>
      </c>
      <c r="H4222" s="9" t="str">
        <f ca="1">IFERROR(LOOKUP(1,0/((B4222=名单!B:B)*(VALUE(AY4222)&gt;=名单!E:E)*(VALUE(AY4222)&lt;=名单!G:G)*(AA4222="正常走货")),名单!H:H),"否")</f>
        <v>否</v>
      </c>
      <c r="I4222" s="64" t="s">
        <v>12647</v>
      </c>
      <c r="J4222" s="64" t="s">
        <v>12649</v>
      </c>
      <c r="L4222" s="65" t="s">
        <v>17</v>
      </c>
      <c r="N4222" s="64" t="s">
        <v>18</v>
      </c>
      <c r="O4222" s="66"/>
      <c r="P4222" s="66"/>
      <c r="T4222" s="66"/>
      <c r="U4222" s="65" t="s">
        <v>90</v>
      </c>
      <c r="V4222" s="65" t="s">
        <v>14410</v>
      </c>
      <c r="W4222" s="66"/>
      <c r="Y4222" s="66"/>
      <c r="Z4222" s="66"/>
      <c r="AA4222" s="65" t="s">
        <v>14382</v>
      </c>
      <c r="AQ4222" s="64">
        <v>569.6</v>
      </c>
      <c r="AY4222" s="67" t="s">
        <v>18619</v>
      </c>
    </row>
    <row r="4223" spans="1:51">
      <c r="A4223" s="9" t="str">
        <f t="shared" si="210"/>
        <v>2026-01</v>
      </c>
      <c r="B4223" s="9" t="str">
        <f>_xlfn.XLOOKUP(I4223,过机服务商重量差!A:A,过机服务商重量差!G:G)</f>
        <v>风清扬</v>
      </c>
      <c r="C4223" s="9" t="str">
        <f>IF(N4223="FBA","主营产品",IF(N4223="专线","专线",LOOKUP(1,0/((G4223&gt;=提成标准!D:D)*(G4223&lt;提成标准!E:E)),提成标准!C:C)))</f>
        <v>快递小货</v>
      </c>
      <c r="D4223" s="9">
        <f t="shared" si="211"/>
        <v>1</v>
      </c>
      <c r="E4223" s="9">
        <f>_xlfn.XLOOKUP(C4223,提成标准!C:C,提成标准!H:H,"")</f>
        <v>2</v>
      </c>
      <c r="F4223" s="9">
        <f t="shared" si="212"/>
        <v>2</v>
      </c>
      <c r="G4223" s="9">
        <f>_xlfn.XLOOKUP(I4223,过机服务商重量差!A:A,过机服务商重量差!L:L)</f>
        <v>12</v>
      </c>
      <c r="H4223" s="9" t="str">
        <f ca="1">IFERROR(LOOKUP(1,0/((B4223=名单!B:B)*(VALUE(AY4223)&gt;=名单!E:E)*(VALUE(AY4223)&lt;=名单!G:G)*(AA4223="正常走货")),名单!H:H),"否")</f>
        <v>否</v>
      </c>
      <c r="I4223" s="64" t="s">
        <v>12650</v>
      </c>
      <c r="J4223" s="64" t="s">
        <v>12652</v>
      </c>
      <c r="L4223" s="65" t="s">
        <v>144</v>
      </c>
      <c r="N4223" s="64" t="s">
        <v>18</v>
      </c>
      <c r="O4223" s="66"/>
      <c r="P4223" s="66"/>
      <c r="T4223" s="66"/>
      <c r="U4223" s="65" t="s">
        <v>90</v>
      </c>
      <c r="V4223" s="65" t="s">
        <v>14410</v>
      </c>
      <c r="W4223" s="66"/>
      <c r="Y4223" s="66"/>
      <c r="Z4223" s="66"/>
      <c r="AA4223" s="65" t="s">
        <v>14382</v>
      </c>
      <c r="AQ4223" s="64">
        <v>42</v>
      </c>
      <c r="AY4223" s="67" t="s">
        <v>18620</v>
      </c>
    </row>
    <row r="4224" spans="1:51">
      <c r="A4224" s="9" t="str">
        <f t="shared" si="210"/>
        <v>2026-01</v>
      </c>
      <c r="B4224" s="9" t="str">
        <f>_xlfn.XLOOKUP(I4224,过机服务商重量差!A:A,过机服务商重量差!G:G)</f>
        <v>风清扬</v>
      </c>
      <c r="C4224" s="9" t="str">
        <f>IF(N4224="FBA","主营产品",IF(N4224="专线","专线",LOOKUP(1,0/((G4224&gt;=提成标准!D:D)*(G4224&lt;提成标准!E:E)),提成标准!C:C)))</f>
        <v>快递大货</v>
      </c>
      <c r="D4224" s="9">
        <f t="shared" si="211"/>
        <v>24</v>
      </c>
      <c r="E4224" s="9">
        <f>_xlfn.XLOOKUP(C4224,提成标准!C:C,提成标准!H:H,"")</f>
        <v>0.1</v>
      </c>
      <c r="F4224" s="9">
        <f t="shared" si="212"/>
        <v>2.4</v>
      </c>
      <c r="G4224" s="9">
        <f>_xlfn.XLOOKUP(I4224,过机服务商重量差!A:A,过机服务商重量差!L:L)</f>
        <v>24</v>
      </c>
      <c r="H4224" s="9" t="str">
        <f ca="1">IFERROR(LOOKUP(1,0/((B4224=名单!B:B)*(VALUE(AY4224)&gt;=名单!E:E)*(VALUE(AY4224)&lt;=名单!G:G)*(AA4224="正常走货")),名单!H:H),"否")</f>
        <v>否</v>
      </c>
      <c r="I4224" s="64" t="s">
        <v>12653</v>
      </c>
      <c r="J4224" s="64" t="s">
        <v>12655</v>
      </c>
      <c r="L4224" s="65" t="s">
        <v>332</v>
      </c>
      <c r="N4224" s="64" t="s">
        <v>18</v>
      </c>
      <c r="O4224" s="66"/>
      <c r="P4224" s="66"/>
      <c r="T4224" s="66"/>
      <c r="U4224" s="65" t="s">
        <v>398</v>
      </c>
      <c r="V4224" s="64" t="s">
        <v>14385</v>
      </c>
      <c r="W4224" s="66"/>
      <c r="Y4224" s="66"/>
      <c r="Z4224" s="66"/>
      <c r="AA4224" s="65" t="s">
        <v>14382</v>
      </c>
      <c r="AQ4224" s="64">
        <v>12</v>
      </c>
      <c r="AY4224" s="67" t="s">
        <v>18621</v>
      </c>
    </row>
    <row r="4225" spans="1:51">
      <c r="A4225" s="9" t="str">
        <f t="shared" si="210"/>
        <v>2026-01</v>
      </c>
      <c r="B4225" s="18" t="str">
        <f>_xlfn.XLOOKUP(I4225,过机服务商重量差!A:A,过机服务商重量差!G:G)</f>
        <v>玉麒麟</v>
      </c>
      <c r="C4225" s="9" t="str">
        <f>IF(N4225="FBA","主营产品",IF(N4225="专线","专线",LOOKUP(1,0/((G4225&gt;=提成标准!D:D)*(G4225&lt;提成标准!E:E)),提成标准!C:C)))</f>
        <v>快递大货</v>
      </c>
      <c r="D4225" s="9">
        <f t="shared" si="211"/>
        <v>33</v>
      </c>
      <c r="E4225" s="9">
        <f>_xlfn.XLOOKUP(C4225,提成标准!C:C,提成标准!H:H,"")</f>
        <v>0.1</v>
      </c>
      <c r="F4225" s="9">
        <f t="shared" si="212"/>
        <v>3.3</v>
      </c>
      <c r="G4225" s="9">
        <f>_xlfn.XLOOKUP(I4225,过机服务商重量差!A:A,过机服务商重量差!L:L)</f>
        <v>33</v>
      </c>
      <c r="H4225" s="9" t="str">
        <f ca="1">IFERROR(LOOKUP(1,0/((B4225=名单!B:B)*(VALUE(AY4225)&gt;=名单!E:E)*(VALUE(AY4225)&lt;=名单!G:G)*(AA4225="正常走货")),名单!H:H),"否")</f>
        <v>否</v>
      </c>
      <c r="I4225" s="64" t="s">
        <v>12656</v>
      </c>
      <c r="J4225" s="64" t="s">
        <v>12658</v>
      </c>
      <c r="L4225" s="65" t="s">
        <v>17</v>
      </c>
      <c r="N4225" s="64" t="s">
        <v>18</v>
      </c>
      <c r="O4225" s="66"/>
      <c r="P4225" s="66"/>
      <c r="T4225" s="66"/>
      <c r="U4225" s="65" t="s">
        <v>191</v>
      </c>
      <c r="V4225" s="65" t="s">
        <v>14413</v>
      </c>
      <c r="W4225" s="66"/>
      <c r="Y4225" s="66"/>
      <c r="Z4225" s="66"/>
      <c r="AA4225" s="65" t="s">
        <v>14382</v>
      </c>
      <c r="AQ4225" s="64">
        <v>207.9</v>
      </c>
      <c r="AY4225" s="67" t="s">
        <v>18622</v>
      </c>
    </row>
    <row r="4226" spans="1:51">
      <c r="A4226" s="9" t="str">
        <f t="shared" si="210"/>
        <v>2026-01</v>
      </c>
      <c r="B4226" s="18" t="str">
        <f>_xlfn.XLOOKUP(I4226,过机服务商重量差!A:A,过机服务商重量差!G:G)</f>
        <v>玉麒麟</v>
      </c>
      <c r="C4226" s="9" t="str">
        <f>IF(N4226="FBA","主营产品",IF(N4226="专线","专线",LOOKUP(1,0/((G4226&gt;=提成标准!D:D)*(G4226&lt;提成标准!E:E)),提成标准!C:C)))</f>
        <v>快递小货</v>
      </c>
      <c r="D4226" s="9">
        <f t="shared" si="211"/>
        <v>1</v>
      </c>
      <c r="E4226" s="9">
        <f>_xlfn.XLOOKUP(C4226,提成标准!C:C,提成标准!H:H,"")</f>
        <v>2</v>
      </c>
      <c r="F4226" s="9">
        <f t="shared" si="212"/>
        <v>2</v>
      </c>
      <c r="G4226" s="9">
        <f>_xlfn.XLOOKUP(I4226,过机服务商重量差!A:A,过机服务商重量差!L:L)</f>
        <v>2</v>
      </c>
      <c r="H4226" s="9" t="str">
        <f ca="1">IFERROR(LOOKUP(1,0/((B4226=名单!B:B)*(VALUE(AY4226)&gt;=名单!E:E)*(VALUE(AY4226)&lt;=名单!G:G)*(AA4226="正常走货")),名单!H:H),"否")</f>
        <v>否</v>
      </c>
      <c r="I4226" s="64" t="s">
        <v>12659</v>
      </c>
      <c r="J4226" s="64" t="s">
        <v>12661</v>
      </c>
      <c r="L4226" s="65" t="s">
        <v>17</v>
      </c>
      <c r="N4226" s="64" t="s">
        <v>18</v>
      </c>
      <c r="O4226" s="66"/>
      <c r="P4226" s="66"/>
      <c r="T4226" s="66"/>
      <c r="U4226" s="65" t="s">
        <v>191</v>
      </c>
      <c r="V4226" s="65" t="s">
        <v>14413</v>
      </c>
      <c r="W4226" s="66"/>
      <c r="Y4226" s="66"/>
      <c r="Z4226" s="66"/>
      <c r="AA4226" s="65" t="s">
        <v>14382</v>
      </c>
      <c r="AQ4226" s="64">
        <v>167.27</v>
      </c>
      <c r="AY4226" s="67" t="s">
        <v>18623</v>
      </c>
    </row>
    <row r="4227" spans="1:51">
      <c r="A4227" s="9" t="str">
        <f t="shared" si="210"/>
        <v>2026-01</v>
      </c>
      <c r="B4227" s="18" t="str">
        <f>_xlfn.XLOOKUP(I4227,过机服务商重量差!A:A,过机服务商重量差!G:G)</f>
        <v>玉麒麟</v>
      </c>
      <c r="C4227" s="9" t="str">
        <f>IF(N4227="FBA","主营产品",IF(N4227="专线","专线",LOOKUP(1,0/((G4227&gt;=提成标准!D:D)*(G4227&lt;提成标准!E:E)),提成标准!C:C)))</f>
        <v>快递小货</v>
      </c>
      <c r="D4227" s="9">
        <f t="shared" si="211"/>
        <v>1</v>
      </c>
      <c r="E4227" s="9">
        <f>_xlfn.XLOOKUP(C4227,提成标准!C:C,提成标准!H:H,"")</f>
        <v>2</v>
      </c>
      <c r="F4227" s="9">
        <f t="shared" si="212"/>
        <v>2</v>
      </c>
      <c r="G4227" s="9">
        <f>_xlfn.XLOOKUP(I4227,过机服务商重量差!A:A,过机服务商重量差!L:L)</f>
        <v>0.5</v>
      </c>
      <c r="H4227" s="9" t="str">
        <f ca="1">IFERROR(LOOKUP(1,0/((B4227=名单!B:B)*(VALUE(AY4227)&gt;=名单!E:E)*(VALUE(AY4227)&lt;=名单!G:G)*(AA4227="正常走货")),名单!H:H),"否")</f>
        <v>否</v>
      </c>
      <c r="I4227" s="64" t="s">
        <v>12662</v>
      </c>
      <c r="J4227" s="64" t="s">
        <v>12664</v>
      </c>
      <c r="L4227" s="65" t="s">
        <v>17</v>
      </c>
      <c r="N4227" s="65" t="s">
        <v>18</v>
      </c>
      <c r="O4227" s="66"/>
      <c r="P4227" s="66"/>
      <c r="T4227" s="66"/>
      <c r="U4227" s="65" t="s">
        <v>288</v>
      </c>
      <c r="V4227" s="64" t="s">
        <v>14413</v>
      </c>
      <c r="W4227" s="66"/>
      <c r="Y4227" s="66"/>
      <c r="Z4227" s="66"/>
      <c r="AA4227" s="65" t="s">
        <v>14382</v>
      </c>
      <c r="AQ4227" s="64">
        <v>55.5</v>
      </c>
      <c r="AY4227" s="67" t="s">
        <v>18624</v>
      </c>
    </row>
    <row r="4228" spans="1:51">
      <c r="A4228" s="9" t="str">
        <f t="shared" si="210"/>
        <v>2026-01</v>
      </c>
      <c r="B4228" s="9" t="str">
        <f>_xlfn.XLOOKUP(I4228,过机服务商重量差!A:A,过机服务商重量差!G:G)</f>
        <v>玉麒麟</v>
      </c>
      <c r="C4228" s="9" t="str">
        <f>IF(N4228="FBA","主营产品",IF(N4228="专线","专线",LOOKUP(1,0/((G4228&gt;=提成标准!D:D)*(G4228&lt;提成标准!E:E)),提成标准!C:C)))</f>
        <v>快递小货</v>
      </c>
      <c r="D4228" s="9">
        <f t="shared" si="211"/>
        <v>1</v>
      </c>
      <c r="E4228" s="9">
        <f>_xlfn.XLOOKUP(C4228,提成标准!C:C,提成标准!H:H,"")</f>
        <v>2</v>
      </c>
      <c r="F4228" s="9">
        <f t="shared" si="212"/>
        <v>2</v>
      </c>
      <c r="G4228" s="9">
        <f>_xlfn.XLOOKUP(I4228,过机服务商重量差!A:A,过机服务商重量差!L:L)</f>
        <v>6</v>
      </c>
      <c r="H4228" s="9" t="str">
        <f ca="1">IFERROR(LOOKUP(1,0/((B4228=名单!B:B)*(VALUE(AY4228)&gt;=名单!E:E)*(VALUE(AY4228)&lt;=名单!G:G)*(AA4228="正常走货")),名单!H:H),"否")</f>
        <v>否</v>
      </c>
      <c r="I4228" s="64" t="s">
        <v>12665</v>
      </c>
      <c r="J4228" s="64" t="s">
        <v>12667</v>
      </c>
      <c r="L4228" s="65" t="s">
        <v>17</v>
      </c>
      <c r="N4228" s="64" t="s">
        <v>18</v>
      </c>
      <c r="O4228" s="66"/>
      <c r="P4228" s="66"/>
      <c r="T4228" s="66"/>
      <c r="U4228" s="65" t="s">
        <v>454</v>
      </c>
      <c r="V4228" s="65" t="s">
        <v>14410</v>
      </c>
      <c r="W4228" s="66"/>
      <c r="Y4228" s="66"/>
      <c r="Z4228" s="66"/>
      <c r="AA4228" s="65" t="s">
        <v>14382</v>
      </c>
      <c r="AQ4228" s="64">
        <v>82</v>
      </c>
      <c r="AY4228" s="67" t="s">
        <v>18625</v>
      </c>
    </row>
    <row r="4229" spans="1:51">
      <c r="A4229" s="9" t="str">
        <f t="shared" si="210"/>
        <v>2026-01</v>
      </c>
      <c r="B4229" s="18" t="str">
        <f>_xlfn.XLOOKUP(I4229,过机服务商重量差!A:A,过机服务商重量差!G:G)</f>
        <v>玉麒麟</v>
      </c>
      <c r="C4229" s="9" t="str">
        <f>IF(N4229="FBA","主营产品",IF(N4229="专线","专线",LOOKUP(1,0/((G4229&gt;=提成标准!D:D)*(G4229&lt;提成标准!E:E)),提成标准!C:C)))</f>
        <v>快递小货</v>
      </c>
      <c r="D4229" s="9">
        <f t="shared" si="211"/>
        <v>1</v>
      </c>
      <c r="E4229" s="9">
        <f>_xlfn.XLOOKUP(C4229,提成标准!C:C,提成标准!H:H,"")</f>
        <v>2</v>
      </c>
      <c r="F4229" s="9">
        <f t="shared" si="212"/>
        <v>2</v>
      </c>
      <c r="G4229" s="9">
        <f>_xlfn.XLOOKUP(I4229,过机服务商重量差!A:A,过机服务商重量差!L:L)</f>
        <v>7</v>
      </c>
      <c r="H4229" s="9" t="str">
        <f ca="1">IFERROR(LOOKUP(1,0/((B4229=名单!B:B)*(VALUE(AY4229)&gt;=名单!E:E)*(VALUE(AY4229)&lt;=名单!G:G)*(AA4229="正常走货")),名单!H:H),"否")</f>
        <v>否</v>
      </c>
      <c r="I4229" s="64" t="s">
        <v>12668</v>
      </c>
      <c r="J4229" s="64" t="s">
        <v>12670</v>
      </c>
      <c r="L4229" s="65" t="s">
        <v>17</v>
      </c>
      <c r="N4229" s="64" t="s">
        <v>18</v>
      </c>
      <c r="O4229" s="66"/>
      <c r="P4229" s="66"/>
      <c r="T4229" s="66"/>
      <c r="U4229" s="65" t="s">
        <v>454</v>
      </c>
      <c r="V4229" s="65" t="s">
        <v>14410</v>
      </c>
      <c r="W4229" s="66"/>
      <c r="Y4229" s="66"/>
      <c r="Z4229" s="66"/>
      <c r="AA4229" s="65" t="s">
        <v>14382</v>
      </c>
      <c r="AQ4229" s="64">
        <v>112.1</v>
      </c>
      <c r="AY4229" s="67" t="s">
        <v>18626</v>
      </c>
    </row>
    <row r="4230" spans="1:51">
      <c r="A4230" s="9" t="str">
        <f t="shared" si="210"/>
        <v>2026-01</v>
      </c>
      <c r="B4230" s="18" t="str">
        <f>_xlfn.XLOOKUP(I4230,过机服务商重量差!A:A,过机服务商重量差!G:G)</f>
        <v>玉麒麟</v>
      </c>
      <c r="C4230" s="9" t="str">
        <f>IF(N4230="FBA","主营产品",IF(N4230="专线","专线",LOOKUP(1,0/((G4230&gt;=提成标准!D:D)*(G4230&lt;提成标准!E:E)),提成标准!C:C)))</f>
        <v>快递小货</v>
      </c>
      <c r="D4230" s="9">
        <f t="shared" si="211"/>
        <v>1</v>
      </c>
      <c r="E4230" s="9">
        <f>_xlfn.XLOOKUP(C4230,提成标准!C:C,提成标准!H:H,"")</f>
        <v>2</v>
      </c>
      <c r="F4230" s="9">
        <f t="shared" si="212"/>
        <v>2</v>
      </c>
      <c r="G4230" s="9">
        <f>_xlfn.XLOOKUP(I4230,过机服务商重量差!A:A,过机服务商重量差!L:L)</f>
        <v>9</v>
      </c>
      <c r="H4230" s="9" t="str">
        <f ca="1">IFERROR(LOOKUP(1,0/((B4230=名单!B:B)*(VALUE(AY4230)&gt;=名单!E:E)*(VALUE(AY4230)&lt;=名单!G:G)*(AA4230="正常走货")),名单!H:H),"否")</f>
        <v>否</v>
      </c>
      <c r="I4230" s="64" t="s">
        <v>12671</v>
      </c>
      <c r="J4230" s="64" t="s">
        <v>12673</v>
      </c>
      <c r="L4230" s="65" t="s">
        <v>17</v>
      </c>
      <c r="N4230" s="64" t="s">
        <v>18</v>
      </c>
      <c r="O4230" s="66"/>
      <c r="P4230" s="66"/>
      <c r="T4230" s="66"/>
      <c r="U4230" s="65" t="s">
        <v>454</v>
      </c>
      <c r="V4230" s="65" t="s">
        <v>14410</v>
      </c>
      <c r="W4230" s="66"/>
      <c r="Y4230" s="66"/>
      <c r="Z4230" s="66"/>
      <c r="AA4230" s="65" t="s">
        <v>14382</v>
      </c>
      <c r="AQ4230" s="64">
        <v>81.2</v>
      </c>
      <c r="AY4230" s="67" t="s">
        <v>18627</v>
      </c>
    </row>
    <row r="4231" spans="1:51">
      <c r="A4231" s="9" t="str">
        <f t="shared" si="210"/>
        <v>2026-01</v>
      </c>
      <c r="B4231" s="18" t="str">
        <f>_xlfn.XLOOKUP(I4231,过机服务商重量差!A:A,过机服务商重量差!G:G)</f>
        <v>玉麒麟</v>
      </c>
      <c r="C4231" s="9" t="str">
        <f>IF(N4231="FBA","主营产品",IF(N4231="专线","专线",LOOKUP(1,0/((G4231&gt;=提成标准!D:D)*(G4231&lt;提成标准!E:E)),提成标准!C:C)))</f>
        <v>快递大货</v>
      </c>
      <c r="D4231" s="9">
        <f t="shared" si="211"/>
        <v>34</v>
      </c>
      <c r="E4231" s="9">
        <f>_xlfn.XLOOKUP(C4231,提成标准!C:C,提成标准!H:H,"")</f>
        <v>0.1</v>
      </c>
      <c r="F4231" s="9">
        <f t="shared" si="212"/>
        <v>3.4</v>
      </c>
      <c r="G4231" s="9">
        <f>_xlfn.XLOOKUP(I4231,过机服务商重量差!A:A,过机服务商重量差!L:L)</f>
        <v>34</v>
      </c>
      <c r="H4231" s="9" t="str">
        <f ca="1">IFERROR(LOOKUP(1,0/((B4231=名单!B:B)*(VALUE(AY4231)&gt;=名单!E:E)*(VALUE(AY4231)&lt;=名单!G:G)*(AA4231="正常走货")),名单!H:H),"否")</f>
        <v>否</v>
      </c>
      <c r="I4231" s="64" t="s">
        <v>12674</v>
      </c>
      <c r="J4231" s="64" t="s">
        <v>12676</v>
      </c>
      <c r="L4231" s="64" t="s">
        <v>17</v>
      </c>
      <c r="N4231" s="64" t="s">
        <v>18</v>
      </c>
      <c r="O4231" s="66"/>
      <c r="P4231" s="66"/>
      <c r="T4231" s="66"/>
      <c r="U4231" s="65" t="s">
        <v>454</v>
      </c>
      <c r="V4231" s="65" t="s">
        <v>14410</v>
      </c>
      <c r="W4231" s="66"/>
      <c r="Y4231" s="66"/>
      <c r="Z4231" s="66"/>
      <c r="AA4231" s="65" t="s">
        <v>14382</v>
      </c>
      <c r="AQ4231" s="64">
        <v>156.6</v>
      </c>
      <c r="AY4231" s="67" t="s">
        <v>18628</v>
      </c>
    </row>
    <row r="4232" spans="1:51">
      <c r="A4232" s="9" t="str">
        <f t="shared" si="210"/>
        <v>2026-01</v>
      </c>
      <c r="B4232" s="18" t="str">
        <f>_xlfn.XLOOKUP(I4232,过机服务商重量差!A:A,过机服务商重量差!G:G)</f>
        <v>玉麒麟</v>
      </c>
      <c r="C4232" s="9" t="str">
        <f>IF(N4232="FBA","主营产品",IF(N4232="专线","专线",LOOKUP(1,0/((G4232&gt;=提成标准!D:D)*(G4232&lt;提成标准!E:E)),提成标准!C:C)))</f>
        <v>快递小货</v>
      </c>
      <c r="D4232" s="9">
        <f t="shared" si="211"/>
        <v>1</v>
      </c>
      <c r="E4232" s="9">
        <f>_xlfn.XLOOKUP(C4232,提成标准!C:C,提成标准!H:H,"")</f>
        <v>2</v>
      </c>
      <c r="F4232" s="9">
        <f t="shared" si="212"/>
        <v>2</v>
      </c>
      <c r="G4232" s="9">
        <f>_xlfn.XLOOKUP(I4232,过机服务商重量差!A:A,过机服务商重量差!L:L)</f>
        <v>8</v>
      </c>
      <c r="H4232" s="9" t="str">
        <f ca="1">IFERROR(LOOKUP(1,0/((B4232=名单!B:B)*(VALUE(AY4232)&gt;=名单!E:E)*(VALUE(AY4232)&lt;=名单!G:G)*(AA4232="正常走货")),名单!H:H),"否")</f>
        <v>否</v>
      </c>
      <c r="I4232" s="64" t="s">
        <v>12677</v>
      </c>
      <c r="J4232" s="64" t="s">
        <v>12679</v>
      </c>
      <c r="L4232" s="64" t="s">
        <v>17</v>
      </c>
      <c r="N4232" s="64" t="s">
        <v>18</v>
      </c>
      <c r="O4232" s="66"/>
      <c r="P4232" s="66"/>
      <c r="T4232" s="66"/>
      <c r="U4232" s="65" t="s">
        <v>454</v>
      </c>
      <c r="V4232" s="65" t="s">
        <v>14410</v>
      </c>
      <c r="W4232" s="66"/>
      <c r="Y4232" s="66"/>
      <c r="Z4232" s="66"/>
      <c r="AA4232" s="65" t="s">
        <v>14382</v>
      </c>
      <c r="AQ4232" s="64">
        <v>111.3</v>
      </c>
      <c r="AY4232" s="67" t="s">
        <v>18629</v>
      </c>
    </row>
    <row r="4233" spans="1:51">
      <c r="A4233" s="9" t="str">
        <f t="shared" si="210"/>
        <v>2026-01</v>
      </c>
      <c r="B4233" s="18" t="str">
        <f>_xlfn.XLOOKUP(I4233,过机服务商重量差!A:A,过机服务商重量差!G:G)</f>
        <v>无崖子</v>
      </c>
      <c r="C4233" s="9" t="str">
        <f>IF(N4233="FBA","主营产品",IF(N4233="专线","专线",LOOKUP(1,0/((G4233&gt;=提成标准!D:D)*(G4233&lt;提成标准!E:E)),提成标准!C:C)))</f>
        <v>快递小货</v>
      </c>
      <c r="D4233" s="9">
        <f t="shared" si="211"/>
        <v>1</v>
      </c>
      <c r="E4233" s="9">
        <f>_xlfn.XLOOKUP(C4233,提成标准!C:C,提成标准!H:H,"")</f>
        <v>2</v>
      </c>
      <c r="F4233" s="9">
        <f t="shared" si="212"/>
        <v>2</v>
      </c>
      <c r="G4233" s="9">
        <f>_xlfn.XLOOKUP(I4233,过机服务商重量差!A:A,过机服务商重量差!L:L)</f>
        <v>11.5</v>
      </c>
      <c r="H4233" s="9" t="str">
        <f ca="1">IFERROR(LOOKUP(1,0/((B4233=名单!B:B)*(VALUE(AY4233)&gt;=名单!E:E)*(VALUE(AY4233)&lt;=名单!G:G)*(AA4233="正常走货")),名单!H:H),"否")</f>
        <v>是</v>
      </c>
      <c r="I4233" s="64" t="s">
        <v>12680</v>
      </c>
      <c r="J4233" s="64" t="s">
        <v>12682</v>
      </c>
      <c r="L4233" s="64" t="s">
        <v>603</v>
      </c>
      <c r="N4233" s="64" t="s">
        <v>18</v>
      </c>
      <c r="O4233" s="66"/>
      <c r="P4233" s="66"/>
      <c r="T4233" s="66"/>
      <c r="U4233" s="65" t="s">
        <v>454</v>
      </c>
      <c r="V4233" s="65" t="s">
        <v>14410</v>
      </c>
      <c r="W4233" s="66"/>
      <c r="Y4233" s="66"/>
      <c r="Z4233" s="66"/>
      <c r="AA4233" s="65" t="s">
        <v>14382</v>
      </c>
      <c r="AQ4233" s="64">
        <v>50.1</v>
      </c>
      <c r="AY4233" s="67" t="s">
        <v>18630</v>
      </c>
    </row>
    <row r="4234" spans="1:51">
      <c r="A4234" s="9" t="str">
        <f t="shared" si="210"/>
        <v>2026-01</v>
      </c>
      <c r="B4234" s="18" t="str">
        <f>_xlfn.XLOOKUP(I4234,过机服务商重量差!A:A,过机服务商重量差!G:G)</f>
        <v>玉麒麟</v>
      </c>
      <c r="C4234" s="9" t="str">
        <f>IF(N4234="FBA","主营产品",IF(N4234="专线","专线",LOOKUP(1,0/((G4234&gt;=提成标准!D:D)*(G4234&lt;提成标准!E:E)),提成标准!C:C)))</f>
        <v>快递小货</v>
      </c>
      <c r="D4234" s="9">
        <f t="shared" si="211"/>
        <v>1</v>
      </c>
      <c r="E4234" s="9">
        <f>_xlfn.XLOOKUP(C4234,提成标准!C:C,提成标准!H:H,"")</f>
        <v>2</v>
      </c>
      <c r="F4234" s="9">
        <f t="shared" si="212"/>
        <v>2</v>
      </c>
      <c r="G4234" s="9">
        <f>_xlfn.XLOOKUP(I4234,过机服务商重量差!A:A,过机服务商重量差!L:L)</f>
        <v>7.5</v>
      </c>
      <c r="H4234" s="9" t="str">
        <f ca="1">IFERROR(LOOKUP(1,0/((B4234=名单!B:B)*(VALUE(AY4234)&gt;=名单!E:E)*(VALUE(AY4234)&lt;=名单!G:G)*(AA4234="正常走货")),名单!H:H),"否")</f>
        <v>否</v>
      </c>
      <c r="I4234" s="64" t="s">
        <v>12683</v>
      </c>
      <c r="J4234" s="64" t="s">
        <v>12685</v>
      </c>
      <c r="L4234" s="65" t="s">
        <v>17</v>
      </c>
      <c r="N4234" s="64" t="s">
        <v>18</v>
      </c>
      <c r="O4234" s="66"/>
      <c r="P4234" s="66"/>
      <c r="T4234" s="66"/>
      <c r="U4234" s="65" t="s">
        <v>454</v>
      </c>
      <c r="V4234" s="65" t="s">
        <v>14410</v>
      </c>
      <c r="W4234" s="66"/>
      <c r="Y4234" s="66"/>
      <c r="Z4234" s="66"/>
      <c r="AA4234" s="65" t="s">
        <v>14382</v>
      </c>
      <c r="AQ4234" s="64">
        <v>111.4</v>
      </c>
      <c r="AY4234" s="67" t="s">
        <v>18631</v>
      </c>
    </row>
    <row r="4235" spans="1:51">
      <c r="A4235" s="9" t="str">
        <f t="shared" si="210"/>
        <v>2026-01</v>
      </c>
      <c r="B4235" s="9" t="str">
        <f>_xlfn.XLOOKUP(I4235,过机服务商重量差!A:A,过机服务商重量差!G:G)</f>
        <v>帅时莹</v>
      </c>
      <c r="C4235" s="9" t="str">
        <f>IF(N4235="FBA","主营产品",IF(N4235="专线","专线",LOOKUP(1,0/((G4235&gt;=提成标准!D:D)*(G4235&lt;提成标准!E:E)),提成标准!C:C)))</f>
        <v>快递小货</v>
      </c>
      <c r="D4235" s="9">
        <f t="shared" si="211"/>
        <v>1</v>
      </c>
      <c r="E4235" s="9">
        <f>_xlfn.XLOOKUP(C4235,提成标准!C:C,提成标准!H:H,"")</f>
        <v>2</v>
      </c>
      <c r="F4235" s="9">
        <f t="shared" si="212"/>
        <v>2</v>
      </c>
      <c r="G4235" s="9">
        <f>_xlfn.XLOOKUP(I4235,过机服务商重量差!A:A,过机服务商重量差!L:L)</f>
        <v>10.5</v>
      </c>
      <c r="H4235" s="9" t="str">
        <f ca="1">IFERROR(LOOKUP(1,0/((B4235=名单!B:B)*(VALUE(AY4235)&gt;=名单!E:E)*(VALUE(AY4235)&lt;=名单!G:G)*(AA4235="正常走货")),名单!H:H),"否")</f>
        <v>否</v>
      </c>
      <c r="I4235" s="64" t="s">
        <v>12686</v>
      </c>
      <c r="J4235" s="64" t="s">
        <v>12688</v>
      </c>
      <c r="L4235" s="65" t="s">
        <v>140</v>
      </c>
      <c r="N4235" s="64" t="s">
        <v>18</v>
      </c>
      <c r="O4235" s="66"/>
      <c r="P4235" s="66"/>
      <c r="T4235" s="66"/>
      <c r="U4235" s="65" t="s">
        <v>199</v>
      </c>
      <c r="V4235" s="65" t="s">
        <v>14442</v>
      </c>
      <c r="W4235" s="66"/>
      <c r="Y4235" s="66"/>
      <c r="Z4235" s="66"/>
      <c r="AA4235" s="65" t="s">
        <v>14382</v>
      </c>
      <c r="AQ4235" s="64">
        <v>276.9</v>
      </c>
      <c r="AY4235" s="67" t="s">
        <v>18632</v>
      </c>
    </row>
    <row r="4236" spans="1:51">
      <c r="A4236" s="9" t="str">
        <f t="shared" si="210"/>
        <v>2026-01</v>
      </c>
      <c r="B4236" s="9" t="str">
        <f>_xlfn.XLOOKUP(I4236,过机服务商重量差!A:A,过机服务商重量差!G:G)</f>
        <v>无崖子</v>
      </c>
      <c r="C4236" s="9" t="str">
        <f>IF(N4236="FBA","主营产品",IF(N4236="专线","专线",LOOKUP(1,0/((G4236&gt;=提成标准!D:D)*(G4236&lt;提成标准!E:E)),提成标准!C:C)))</f>
        <v>快递小货</v>
      </c>
      <c r="D4236" s="9">
        <f t="shared" si="211"/>
        <v>1</v>
      </c>
      <c r="E4236" s="9">
        <f>_xlfn.XLOOKUP(C4236,提成标准!C:C,提成标准!H:H,"")</f>
        <v>2</v>
      </c>
      <c r="F4236" s="9">
        <f t="shared" si="212"/>
        <v>2</v>
      </c>
      <c r="G4236" s="9">
        <f>_xlfn.XLOOKUP(I4236,过机服务商重量差!A:A,过机服务商重量差!L:L)</f>
        <v>8.5</v>
      </c>
      <c r="H4236" s="9" t="str">
        <f ca="1">IFERROR(LOOKUP(1,0/((B4236=名单!B:B)*(VALUE(AY4236)&gt;=名单!E:E)*(VALUE(AY4236)&lt;=名单!G:G)*(AA4236="正常走货")),名单!H:H),"否")</f>
        <v>是</v>
      </c>
      <c r="I4236" s="64" t="s">
        <v>12689</v>
      </c>
      <c r="J4236" s="64" t="s">
        <v>12691</v>
      </c>
      <c r="L4236" s="64" t="s">
        <v>603</v>
      </c>
      <c r="N4236" s="64" t="s">
        <v>18</v>
      </c>
      <c r="O4236" s="66"/>
      <c r="P4236" s="66"/>
      <c r="T4236" s="66"/>
      <c r="U4236" s="65" t="s">
        <v>454</v>
      </c>
      <c r="V4236" s="65" t="s">
        <v>14410</v>
      </c>
      <c r="W4236" s="66"/>
      <c r="Y4236" s="66"/>
      <c r="Z4236" s="66"/>
      <c r="AA4236" s="65" t="s">
        <v>14382</v>
      </c>
      <c r="AQ4236" s="64">
        <v>74.6</v>
      </c>
      <c r="AY4236" s="67" t="s">
        <v>18633</v>
      </c>
    </row>
    <row r="4237" spans="1:51">
      <c r="A4237" s="9" t="str">
        <f t="shared" si="210"/>
        <v>2026-01</v>
      </c>
      <c r="B4237" s="9" t="str">
        <f>_xlfn.XLOOKUP(I4237,过机服务商重量差!A:A,过机服务商重量差!G:G)</f>
        <v>无崖子</v>
      </c>
      <c r="C4237" s="9" t="str">
        <f>IF(N4237="FBA","主营产品",IF(N4237="专线","专线",LOOKUP(1,0/((G4237&gt;=提成标准!D:D)*(G4237&lt;提成标准!E:E)),提成标准!C:C)))</f>
        <v>快递小货</v>
      </c>
      <c r="D4237" s="9">
        <f t="shared" si="211"/>
        <v>1</v>
      </c>
      <c r="E4237" s="9">
        <f>_xlfn.XLOOKUP(C4237,提成标准!C:C,提成标准!H:H,"")</f>
        <v>2</v>
      </c>
      <c r="F4237" s="9">
        <f t="shared" si="212"/>
        <v>2</v>
      </c>
      <c r="G4237" s="9">
        <f>_xlfn.XLOOKUP(I4237,过机服务商重量差!A:A,过机服务商重量差!L:L)</f>
        <v>9.5</v>
      </c>
      <c r="H4237" s="9" t="str">
        <f ca="1">IFERROR(LOOKUP(1,0/((B4237=名单!B:B)*(VALUE(AY4237)&gt;=名单!E:E)*(VALUE(AY4237)&lt;=名单!G:G)*(AA4237="正常走货")),名单!H:H),"否")</f>
        <v>是</v>
      </c>
      <c r="I4237" s="64" t="s">
        <v>12692</v>
      </c>
      <c r="J4237" s="64" t="s">
        <v>12694</v>
      </c>
      <c r="L4237" s="65" t="s">
        <v>603</v>
      </c>
      <c r="N4237" s="64" t="s">
        <v>18</v>
      </c>
      <c r="O4237" s="66"/>
      <c r="P4237" s="66"/>
      <c r="T4237" s="66"/>
      <c r="U4237" s="65" t="s">
        <v>454</v>
      </c>
      <c r="V4237" s="65" t="s">
        <v>14410</v>
      </c>
      <c r="W4237" s="66"/>
      <c r="Y4237" s="66"/>
      <c r="Z4237" s="66"/>
      <c r="AA4237" s="65" t="s">
        <v>14382</v>
      </c>
      <c r="AQ4237" s="64">
        <v>-223.13</v>
      </c>
      <c r="AY4237" s="67" t="s">
        <v>18634</v>
      </c>
    </row>
    <row r="4238" spans="1:51">
      <c r="A4238" s="9" t="str">
        <f t="shared" si="210"/>
        <v>2026-01</v>
      </c>
      <c r="B4238" s="18" t="str">
        <f>_xlfn.XLOOKUP(I4238,过机服务商重量差!A:A,过机服务商重量差!G:G)</f>
        <v>玉麒麟</v>
      </c>
      <c r="C4238" s="9" t="str">
        <f>IF(N4238="FBA","主营产品",IF(N4238="专线","专线",LOOKUP(1,0/((G4238&gt;=提成标准!D:D)*(G4238&lt;提成标准!E:E)),提成标准!C:C)))</f>
        <v>快递小货</v>
      </c>
      <c r="D4238" s="9">
        <f t="shared" si="211"/>
        <v>1</v>
      </c>
      <c r="E4238" s="9">
        <f>_xlfn.XLOOKUP(C4238,提成标准!C:C,提成标准!H:H,"")</f>
        <v>2</v>
      </c>
      <c r="F4238" s="9">
        <f t="shared" si="212"/>
        <v>2</v>
      </c>
      <c r="G4238" s="9">
        <f>_xlfn.XLOOKUP(I4238,过机服务商重量差!A:A,过机服务商重量差!L:L)</f>
        <v>4.5</v>
      </c>
      <c r="H4238" s="9" t="str">
        <f ca="1">IFERROR(LOOKUP(1,0/((B4238=名单!B:B)*(VALUE(AY4238)&gt;=名单!E:E)*(VALUE(AY4238)&lt;=名单!G:G)*(AA4238="正常走货")),名单!H:H),"否")</f>
        <v>否</v>
      </c>
      <c r="I4238" s="64" t="s">
        <v>12695</v>
      </c>
      <c r="J4238" s="64" t="s">
        <v>12697</v>
      </c>
      <c r="L4238" s="65" t="s">
        <v>17</v>
      </c>
      <c r="N4238" s="64" t="s">
        <v>18</v>
      </c>
      <c r="O4238" s="66"/>
      <c r="P4238" s="66"/>
      <c r="T4238" s="66"/>
      <c r="U4238" s="65" t="s">
        <v>454</v>
      </c>
      <c r="V4238" s="65" t="s">
        <v>14410</v>
      </c>
      <c r="W4238" s="66"/>
      <c r="Y4238" s="66"/>
      <c r="Z4238" s="66"/>
      <c r="AA4238" s="65" t="s">
        <v>14382</v>
      </c>
      <c r="AQ4238" s="64">
        <v>67.18</v>
      </c>
      <c r="AY4238" s="67" t="s">
        <v>18635</v>
      </c>
    </row>
    <row r="4239" spans="1:51">
      <c r="A4239" s="9" t="str">
        <f t="shared" si="210"/>
        <v>2026-01</v>
      </c>
      <c r="B4239" s="18" t="str">
        <f>_xlfn.XLOOKUP(I4239,过机服务商重量差!A:A,过机服务商重量差!G:G)</f>
        <v>玉麒麟</v>
      </c>
      <c r="C4239" s="9" t="str">
        <f>IF(N4239="FBA","主营产品",IF(N4239="专线","专线",LOOKUP(1,0/((G4239&gt;=提成标准!D:D)*(G4239&lt;提成标准!E:E)),提成标准!C:C)))</f>
        <v>快递小货</v>
      </c>
      <c r="D4239" s="9">
        <f t="shared" si="211"/>
        <v>1</v>
      </c>
      <c r="E4239" s="9">
        <f>_xlfn.XLOOKUP(C4239,提成标准!C:C,提成标准!H:H,"")</f>
        <v>2</v>
      </c>
      <c r="F4239" s="9">
        <f t="shared" si="212"/>
        <v>2</v>
      </c>
      <c r="G4239" s="9">
        <f>_xlfn.XLOOKUP(I4239,过机服务商重量差!A:A,过机服务商重量差!L:L)</f>
        <v>8.5</v>
      </c>
      <c r="H4239" s="9" t="str">
        <f ca="1">IFERROR(LOOKUP(1,0/((B4239=名单!B:B)*(VALUE(AY4239)&gt;=名单!E:E)*(VALUE(AY4239)&lt;=名单!G:G)*(AA4239="正常走货")),名单!H:H),"否")</f>
        <v>否</v>
      </c>
      <c r="I4239" s="64" t="s">
        <v>12698</v>
      </c>
      <c r="J4239" s="64" t="s">
        <v>12700</v>
      </c>
      <c r="L4239" s="65" t="s">
        <v>17</v>
      </c>
      <c r="N4239" s="64" t="s">
        <v>18</v>
      </c>
      <c r="O4239" s="66"/>
      <c r="P4239" s="66"/>
      <c r="T4239" s="66"/>
      <c r="U4239" s="65" t="s">
        <v>454</v>
      </c>
      <c r="V4239" s="65" t="s">
        <v>14410</v>
      </c>
      <c r="W4239" s="66"/>
      <c r="Y4239" s="66"/>
      <c r="Z4239" s="66"/>
      <c r="AA4239" s="65" t="s">
        <v>14382</v>
      </c>
      <c r="AQ4239" s="64">
        <v>81.8</v>
      </c>
      <c r="AY4239" s="67" t="s">
        <v>18636</v>
      </c>
    </row>
    <row r="4240" spans="1:51">
      <c r="A4240" s="9" t="str">
        <f t="shared" si="210"/>
        <v>2026-01</v>
      </c>
      <c r="B4240" s="9" t="str">
        <f>_xlfn.XLOOKUP(I4240,过机服务商重量差!A:A,过机服务商重量差!G:G)</f>
        <v>玉麒麟</v>
      </c>
      <c r="C4240" s="9" t="str">
        <f>IF(N4240="FBA","主营产品",IF(N4240="专线","专线",LOOKUP(1,0/((G4240&gt;=提成标准!D:D)*(G4240&lt;提成标准!E:E)),提成标准!C:C)))</f>
        <v>快递小货</v>
      </c>
      <c r="D4240" s="9">
        <f t="shared" si="211"/>
        <v>1</v>
      </c>
      <c r="E4240" s="9">
        <f>_xlfn.XLOOKUP(C4240,提成标准!C:C,提成标准!H:H,"")</f>
        <v>2</v>
      </c>
      <c r="F4240" s="9">
        <f t="shared" si="212"/>
        <v>2</v>
      </c>
      <c r="G4240" s="9">
        <f>_xlfn.XLOOKUP(I4240,过机服务商重量差!A:A,过机服务商重量差!L:L)</f>
        <v>7</v>
      </c>
      <c r="H4240" s="9" t="str">
        <f ca="1">IFERROR(LOOKUP(1,0/((B4240=名单!B:B)*(VALUE(AY4240)&gt;=名单!E:E)*(VALUE(AY4240)&lt;=名单!G:G)*(AA4240="正常走货")),名单!H:H),"否")</f>
        <v>否</v>
      </c>
      <c r="I4240" s="64" t="s">
        <v>12701</v>
      </c>
      <c r="J4240" s="64" t="s">
        <v>12703</v>
      </c>
      <c r="L4240" s="65" t="s">
        <v>17</v>
      </c>
      <c r="N4240" s="64" t="s">
        <v>18</v>
      </c>
      <c r="O4240" s="66"/>
      <c r="P4240" s="66"/>
      <c r="T4240" s="66"/>
      <c r="U4240" s="65" t="s">
        <v>454</v>
      </c>
      <c r="V4240" s="65" t="s">
        <v>14410</v>
      </c>
      <c r="W4240" s="66"/>
      <c r="Y4240" s="66"/>
      <c r="Z4240" s="66"/>
      <c r="AA4240" s="65" t="s">
        <v>14382</v>
      </c>
      <c r="AQ4240" s="64">
        <v>82.1</v>
      </c>
      <c r="AY4240" s="67" t="s">
        <v>18637</v>
      </c>
    </row>
    <row r="4241" spans="1:51">
      <c r="A4241" s="9" t="str">
        <f t="shared" si="210"/>
        <v>2026-01</v>
      </c>
      <c r="B4241" s="18" t="str">
        <f>_xlfn.XLOOKUP(I4241,过机服务商重量差!A:A,过机服务商重量差!G:G)</f>
        <v>玉麒麟</v>
      </c>
      <c r="C4241" s="9" t="str">
        <f>IF(N4241="FBA","主营产品",IF(N4241="专线","专线",LOOKUP(1,0/((G4241&gt;=提成标准!D:D)*(G4241&lt;提成标准!E:E)),提成标准!C:C)))</f>
        <v>快递小货</v>
      </c>
      <c r="D4241" s="9">
        <f t="shared" si="211"/>
        <v>1</v>
      </c>
      <c r="E4241" s="9">
        <f>_xlfn.XLOOKUP(C4241,提成标准!C:C,提成标准!H:H,"")</f>
        <v>2</v>
      </c>
      <c r="F4241" s="9">
        <f t="shared" si="212"/>
        <v>2</v>
      </c>
      <c r="G4241" s="9">
        <f>_xlfn.XLOOKUP(I4241,过机服务商重量差!A:A,过机服务商重量差!L:L)</f>
        <v>6</v>
      </c>
      <c r="H4241" s="9" t="str">
        <f ca="1">IFERROR(LOOKUP(1,0/((B4241=名单!B:B)*(VALUE(AY4241)&gt;=名单!E:E)*(VALUE(AY4241)&lt;=名单!G:G)*(AA4241="正常走货")),名单!H:H),"否")</f>
        <v>否</v>
      </c>
      <c r="I4241" s="64" t="s">
        <v>12704</v>
      </c>
      <c r="J4241" s="64" t="s">
        <v>12706</v>
      </c>
      <c r="L4241" s="65" t="s">
        <v>17</v>
      </c>
      <c r="N4241" s="64" t="s">
        <v>18</v>
      </c>
      <c r="O4241" s="66"/>
      <c r="P4241" s="66"/>
      <c r="T4241" s="66"/>
      <c r="U4241" s="65" t="s">
        <v>454</v>
      </c>
      <c r="V4241" s="65" t="s">
        <v>14410</v>
      </c>
      <c r="W4241" s="66"/>
      <c r="Y4241" s="66"/>
      <c r="Z4241" s="66"/>
      <c r="AA4241" s="65" t="s">
        <v>14382</v>
      </c>
      <c r="AQ4241" s="64">
        <v>82</v>
      </c>
      <c r="AY4241" s="67" t="s">
        <v>18638</v>
      </c>
    </row>
    <row r="4242" spans="1:51">
      <c r="A4242" s="9" t="str">
        <f t="shared" si="210"/>
        <v>2026-01</v>
      </c>
      <c r="B4242" s="9" t="str">
        <f>_xlfn.XLOOKUP(I4242,过机服务商重量差!A:A,过机服务商重量差!G:G)</f>
        <v>玉麒麟</v>
      </c>
      <c r="C4242" s="9" t="str">
        <f>IF(N4242="FBA","主营产品",IF(N4242="专线","专线",LOOKUP(1,0/((G4242&gt;=提成标准!D:D)*(G4242&lt;提成标准!E:E)),提成标准!C:C)))</f>
        <v>快递小货</v>
      </c>
      <c r="D4242" s="9">
        <f t="shared" si="211"/>
        <v>1</v>
      </c>
      <c r="E4242" s="9">
        <f>_xlfn.XLOOKUP(C4242,提成标准!C:C,提成标准!H:H,"")</f>
        <v>2</v>
      </c>
      <c r="F4242" s="9">
        <f t="shared" si="212"/>
        <v>2</v>
      </c>
      <c r="G4242" s="9">
        <f>_xlfn.XLOOKUP(I4242,过机服务商重量差!A:A,过机服务商重量差!L:L)</f>
        <v>6.5</v>
      </c>
      <c r="H4242" s="9" t="str">
        <f ca="1">IFERROR(LOOKUP(1,0/((B4242=名单!B:B)*(VALUE(AY4242)&gt;=名单!E:E)*(VALUE(AY4242)&lt;=名单!G:G)*(AA4242="正常走货")),名单!H:H),"否")</f>
        <v>否</v>
      </c>
      <c r="I4242" s="64" t="s">
        <v>12707</v>
      </c>
      <c r="J4242" s="64" t="s">
        <v>12709</v>
      </c>
      <c r="L4242" s="65" t="s">
        <v>17</v>
      </c>
      <c r="N4242" s="64" t="s">
        <v>18</v>
      </c>
      <c r="O4242" s="66"/>
      <c r="P4242" s="66"/>
      <c r="T4242" s="66"/>
      <c r="U4242" s="65" t="s">
        <v>454</v>
      </c>
      <c r="V4242" s="65" t="s">
        <v>14410</v>
      </c>
      <c r="W4242" s="66"/>
      <c r="Y4242" s="66"/>
      <c r="Z4242" s="66"/>
      <c r="AA4242" s="65" t="s">
        <v>14382</v>
      </c>
      <c r="AQ4242" s="64">
        <v>81.4</v>
      </c>
      <c r="AY4242" s="67" t="s">
        <v>18639</v>
      </c>
    </row>
    <row r="4243" spans="1:51">
      <c r="A4243" s="9" t="str">
        <f t="shared" si="210"/>
        <v>2026-01</v>
      </c>
      <c r="B4243" s="9" t="str">
        <f>_xlfn.XLOOKUP(I4243,过机服务商重量差!A:A,过机服务商重量差!G:G)</f>
        <v>玉麒麟</v>
      </c>
      <c r="C4243" s="9" t="str">
        <f>IF(N4243="FBA","主营产品",IF(N4243="专线","专线",LOOKUP(1,0/((G4243&gt;=提成标准!D:D)*(G4243&lt;提成标准!E:E)),提成标准!C:C)))</f>
        <v>快递小货</v>
      </c>
      <c r="D4243" s="9">
        <f t="shared" si="211"/>
        <v>1</v>
      </c>
      <c r="E4243" s="9">
        <f>_xlfn.XLOOKUP(C4243,提成标准!C:C,提成标准!H:H,"")</f>
        <v>2</v>
      </c>
      <c r="F4243" s="9">
        <f t="shared" si="212"/>
        <v>2</v>
      </c>
      <c r="G4243" s="9">
        <f>_xlfn.XLOOKUP(I4243,过机服务商重量差!A:A,过机服务商重量差!L:L)</f>
        <v>2</v>
      </c>
      <c r="H4243" s="9" t="str">
        <f ca="1">IFERROR(LOOKUP(1,0/((B4243=名单!B:B)*(VALUE(AY4243)&gt;=名单!E:E)*(VALUE(AY4243)&lt;=名单!G:G)*(AA4243="正常走货")),名单!H:H),"否")</f>
        <v>否</v>
      </c>
      <c r="I4243" s="64" t="s">
        <v>12710</v>
      </c>
      <c r="J4243" s="64" t="s">
        <v>12712</v>
      </c>
      <c r="L4243" s="65" t="s">
        <v>17</v>
      </c>
      <c r="N4243" s="64" t="s">
        <v>18</v>
      </c>
      <c r="O4243" s="66"/>
      <c r="P4243" s="66"/>
      <c r="T4243" s="66"/>
      <c r="U4243" s="65" t="s">
        <v>454</v>
      </c>
      <c r="V4243" s="65" t="s">
        <v>14410</v>
      </c>
      <c r="W4243" s="66"/>
      <c r="Y4243" s="66"/>
      <c r="Z4243" s="66"/>
      <c r="AA4243" s="65" t="s">
        <v>14382</v>
      </c>
      <c r="AQ4243" s="64">
        <v>60.79</v>
      </c>
      <c r="AY4243" s="67" t="s">
        <v>18640</v>
      </c>
    </row>
    <row r="4244" spans="1:51">
      <c r="A4244" s="9" t="str">
        <f t="shared" si="210"/>
        <v>2026-01</v>
      </c>
      <c r="B4244" s="9" t="str">
        <f>_xlfn.XLOOKUP(I4244,过机服务商重量差!A:A,过机服务商重量差!G:G)</f>
        <v>玉麒麟</v>
      </c>
      <c r="C4244" s="9" t="str">
        <f>IF(N4244="FBA","主营产品",IF(N4244="专线","专线",LOOKUP(1,0/((G4244&gt;=提成标准!D:D)*(G4244&lt;提成标准!E:E)),提成标准!C:C)))</f>
        <v>快递小货</v>
      </c>
      <c r="D4244" s="9">
        <f t="shared" si="211"/>
        <v>1</v>
      </c>
      <c r="E4244" s="9">
        <f>_xlfn.XLOOKUP(C4244,提成标准!C:C,提成标准!H:H,"")</f>
        <v>2</v>
      </c>
      <c r="F4244" s="9">
        <f t="shared" si="212"/>
        <v>2</v>
      </c>
      <c r="G4244" s="9">
        <f>_xlfn.XLOOKUP(I4244,过机服务商重量差!A:A,过机服务商重量差!L:L)</f>
        <v>6</v>
      </c>
      <c r="H4244" s="9" t="str">
        <f ca="1">IFERROR(LOOKUP(1,0/((B4244=名单!B:B)*(VALUE(AY4244)&gt;=名单!E:E)*(VALUE(AY4244)&lt;=名单!G:G)*(AA4244="正常走货")),名单!H:H),"否")</f>
        <v>否</v>
      </c>
      <c r="I4244" s="64" t="s">
        <v>12713</v>
      </c>
      <c r="J4244" s="64" t="s">
        <v>12715</v>
      </c>
      <c r="L4244" s="65" t="s">
        <v>17</v>
      </c>
      <c r="N4244" s="64" t="s">
        <v>18</v>
      </c>
      <c r="O4244" s="66"/>
      <c r="P4244" s="66"/>
      <c r="T4244" s="66"/>
      <c r="U4244" s="65" t="s">
        <v>454</v>
      </c>
      <c r="V4244" s="65" t="s">
        <v>14410</v>
      </c>
      <c r="W4244" s="66"/>
      <c r="Y4244" s="66"/>
      <c r="Z4244" s="66"/>
      <c r="AA4244" s="65" t="s">
        <v>14382</v>
      </c>
      <c r="AQ4244" s="64">
        <v>82</v>
      </c>
      <c r="AY4244" s="67" t="s">
        <v>18641</v>
      </c>
    </row>
    <row r="4245" spans="1:51">
      <c r="A4245" s="9" t="str">
        <f t="shared" si="210"/>
        <v>2026-01</v>
      </c>
      <c r="B4245" s="9" t="str">
        <f>_xlfn.XLOOKUP(I4245,过机服务商重量差!A:A,过机服务商重量差!G:G)</f>
        <v>无崖子</v>
      </c>
      <c r="C4245" s="9" t="str">
        <f>IF(N4245="FBA","主营产品",IF(N4245="专线","专线",LOOKUP(1,0/((G4245&gt;=提成标准!D:D)*(G4245&lt;提成标准!E:E)),提成标准!C:C)))</f>
        <v>快递小货</v>
      </c>
      <c r="D4245" s="9">
        <f t="shared" si="211"/>
        <v>1</v>
      </c>
      <c r="E4245" s="9">
        <f>_xlfn.XLOOKUP(C4245,提成标准!C:C,提成标准!H:H,"")</f>
        <v>2</v>
      </c>
      <c r="F4245" s="9">
        <f t="shared" si="212"/>
        <v>2</v>
      </c>
      <c r="G4245" s="9">
        <f>_xlfn.XLOOKUP(I4245,过机服务商重量差!A:A,过机服务商重量差!L:L)</f>
        <v>2</v>
      </c>
      <c r="H4245" s="9" t="str">
        <f ca="1">IFERROR(LOOKUP(1,0/((B4245=名单!B:B)*(VALUE(AY4245)&gt;=名单!E:E)*(VALUE(AY4245)&lt;=名单!G:G)*(AA4245="正常走货")),名单!H:H),"否")</f>
        <v>是</v>
      </c>
      <c r="I4245" s="64" t="s">
        <v>12716</v>
      </c>
      <c r="J4245" s="64" t="s">
        <v>12718</v>
      </c>
      <c r="L4245" s="65" t="s">
        <v>603</v>
      </c>
      <c r="N4245" s="64" t="s">
        <v>18</v>
      </c>
      <c r="O4245" s="66"/>
      <c r="P4245" s="66"/>
      <c r="T4245" s="66"/>
      <c r="U4245" s="65" t="s">
        <v>454</v>
      </c>
      <c r="V4245" s="65" t="s">
        <v>14410</v>
      </c>
      <c r="W4245" s="66"/>
      <c r="Y4245" s="66"/>
      <c r="Z4245" s="66"/>
      <c r="AA4245" s="65" t="s">
        <v>14382</v>
      </c>
      <c r="AQ4245" s="64">
        <v>58.6</v>
      </c>
      <c r="AY4245" s="67" t="s">
        <v>18642</v>
      </c>
    </row>
    <row r="4246" spans="1:51">
      <c r="A4246" s="9" t="str">
        <f t="shared" si="210"/>
        <v>2026-01</v>
      </c>
      <c r="B4246" s="9" t="str">
        <f>_xlfn.XLOOKUP(I4246,过机服务商重量差!A:A,过机服务商重量差!G:G)</f>
        <v>帅时莹</v>
      </c>
      <c r="C4246" s="9" t="str">
        <f>IF(N4246="FBA","主营产品",IF(N4246="专线","专线",LOOKUP(1,0/((G4246&gt;=提成标准!D:D)*(G4246&lt;提成标准!E:E)),提成标准!C:C)))</f>
        <v>快递小货</v>
      </c>
      <c r="D4246" s="9">
        <f t="shared" si="211"/>
        <v>1</v>
      </c>
      <c r="E4246" s="9">
        <f>_xlfn.XLOOKUP(C4246,提成标准!C:C,提成标准!H:H,"")</f>
        <v>2</v>
      </c>
      <c r="F4246" s="9">
        <f t="shared" si="212"/>
        <v>2</v>
      </c>
      <c r="G4246" s="9">
        <f>_xlfn.XLOOKUP(I4246,过机服务商重量差!A:A,过机服务商重量差!L:L)</f>
        <v>1.5</v>
      </c>
      <c r="H4246" s="9" t="str">
        <f ca="1">IFERROR(LOOKUP(1,0/((B4246=名单!B:B)*(VALUE(AY4246)&gt;=名单!E:E)*(VALUE(AY4246)&lt;=名单!G:G)*(AA4246="正常走货")),名单!H:H),"否")</f>
        <v>否</v>
      </c>
      <c r="I4246" s="64" t="s">
        <v>12719</v>
      </c>
      <c r="J4246" s="64" t="s">
        <v>12721</v>
      </c>
      <c r="L4246" s="65" t="s">
        <v>458</v>
      </c>
      <c r="N4246" s="64" t="s">
        <v>18</v>
      </c>
      <c r="O4246" s="66"/>
      <c r="P4246" s="66"/>
      <c r="T4246" s="66"/>
      <c r="U4246" s="65" t="s">
        <v>191</v>
      </c>
      <c r="V4246" s="65" t="s">
        <v>14413</v>
      </c>
      <c r="W4246" s="66"/>
      <c r="Y4246" s="66"/>
      <c r="Z4246" s="66"/>
      <c r="AA4246" s="65" t="s">
        <v>14382</v>
      </c>
      <c r="AQ4246" s="64">
        <v>137</v>
      </c>
      <c r="AY4246" s="67" t="s">
        <v>18643</v>
      </c>
    </row>
    <row r="4247" spans="1:51">
      <c r="A4247" s="9" t="str">
        <f t="shared" si="210"/>
        <v>2026-01</v>
      </c>
      <c r="B4247" s="9" t="str">
        <f>_xlfn.XLOOKUP(I4247,过机服务商重量差!A:A,过机服务商重量差!G:G)</f>
        <v>玉麒麟</v>
      </c>
      <c r="C4247" s="9" t="str">
        <f>IF(N4247="FBA","主营产品",IF(N4247="专线","专线",LOOKUP(1,0/((G4247&gt;=提成标准!D:D)*(G4247&lt;提成标准!E:E)),提成标准!C:C)))</f>
        <v>快递大货</v>
      </c>
      <c r="D4247" s="9">
        <f t="shared" si="211"/>
        <v>73</v>
      </c>
      <c r="E4247" s="9">
        <f>_xlfn.XLOOKUP(C4247,提成标准!C:C,提成标准!H:H,"")</f>
        <v>0.1</v>
      </c>
      <c r="F4247" s="9">
        <f t="shared" si="212"/>
        <v>7.3</v>
      </c>
      <c r="G4247" s="9">
        <f>_xlfn.XLOOKUP(I4247,过机服务商重量差!A:A,过机服务商重量差!L:L)</f>
        <v>73</v>
      </c>
      <c r="H4247" s="9" t="str">
        <f ca="1">IFERROR(LOOKUP(1,0/((B4247=名单!B:B)*(VALUE(AY4247)&gt;=名单!E:E)*(VALUE(AY4247)&lt;=名单!G:G)*(AA4247="正常走货")),名单!H:H),"否")</f>
        <v>否</v>
      </c>
      <c r="I4247" s="64" t="s">
        <v>12722</v>
      </c>
      <c r="J4247" s="64" t="s">
        <v>12724</v>
      </c>
      <c r="L4247" s="65" t="s">
        <v>17</v>
      </c>
      <c r="N4247" s="64" t="s">
        <v>18</v>
      </c>
      <c r="O4247" s="66"/>
      <c r="P4247" s="66"/>
      <c r="T4247" s="66"/>
      <c r="U4247" s="65" t="s">
        <v>454</v>
      </c>
      <c r="V4247" s="65" t="s">
        <v>14410</v>
      </c>
      <c r="W4247" s="66"/>
      <c r="Y4247" s="66"/>
      <c r="Z4247" s="66"/>
      <c r="AA4247" s="65" t="s">
        <v>14382</v>
      </c>
      <c r="AQ4247" s="64">
        <v>417.56</v>
      </c>
      <c r="AY4247" s="67" t="s">
        <v>18644</v>
      </c>
    </row>
    <row r="4248" spans="1:51">
      <c r="A4248" s="9" t="str">
        <f t="shared" si="210"/>
        <v>2026-01</v>
      </c>
      <c r="B4248" s="9" t="str">
        <f>_xlfn.XLOOKUP(I4248,过机服务商重量差!A:A,过机服务商重量差!G:G)</f>
        <v>无崖子</v>
      </c>
      <c r="C4248" s="9" t="str">
        <f>IF(N4248="FBA","主营产品",IF(N4248="专线","专线",LOOKUP(1,0/((G4248&gt;=提成标准!D:D)*(G4248&lt;提成标准!E:E)),提成标准!C:C)))</f>
        <v>快递小货</v>
      </c>
      <c r="D4248" s="9">
        <f t="shared" si="211"/>
        <v>1</v>
      </c>
      <c r="E4248" s="9">
        <f>_xlfn.XLOOKUP(C4248,提成标准!C:C,提成标准!H:H,"")</f>
        <v>2</v>
      </c>
      <c r="F4248" s="9">
        <f t="shared" si="212"/>
        <v>2</v>
      </c>
      <c r="G4248" s="9">
        <f>_xlfn.XLOOKUP(I4248,过机服务商重量差!A:A,过机服务商重量差!L:L)</f>
        <v>13</v>
      </c>
      <c r="H4248" s="9" t="str">
        <f ca="1">IFERROR(LOOKUP(1,0/((B4248=名单!B:B)*(VALUE(AY4248)&gt;=名单!E:E)*(VALUE(AY4248)&lt;=名单!G:G)*(AA4248="正常走货")),名单!H:H),"否")</f>
        <v>是</v>
      </c>
      <c r="I4248" s="64" t="s">
        <v>12725</v>
      </c>
      <c r="J4248" s="64" t="s">
        <v>12727</v>
      </c>
      <c r="L4248" s="65" t="s">
        <v>2334</v>
      </c>
      <c r="N4248" s="64" t="s">
        <v>18</v>
      </c>
      <c r="O4248" s="66"/>
      <c r="P4248" s="66"/>
      <c r="T4248" s="66"/>
      <c r="U4248" s="65" t="s">
        <v>7799</v>
      </c>
      <c r="V4248" s="65" t="s">
        <v>14385</v>
      </c>
      <c r="W4248" s="66"/>
      <c r="Y4248" s="66"/>
      <c r="Z4248" s="66"/>
      <c r="AA4248" s="65" t="s">
        <v>14382</v>
      </c>
      <c r="AQ4248" s="64">
        <v>0</v>
      </c>
      <c r="AY4248" s="67" t="s">
        <v>18645</v>
      </c>
    </row>
    <row r="4249" spans="1:51">
      <c r="A4249" s="9" t="str">
        <f t="shared" si="210"/>
        <v>2026-01</v>
      </c>
      <c r="B4249" s="9" t="str">
        <f>_xlfn.XLOOKUP(I4249,过机服务商重量差!A:A,过机服务商重量差!G:G)</f>
        <v>玉麒麟</v>
      </c>
      <c r="C4249" s="9" t="str">
        <f>IF(N4249="FBA","主营产品",IF(N4249="专线","专线",LOOKUP(1,0/((G4249&gt;=提成标准!D:D)*(G4249&lt;提成标准!E:E)),提成标准!C:C)))</f>
        <v>快递小货</v>
      </c>
      <c r="D4249" s="9">
        <f t="shared" si="211"/>
        <v>1</v>
      </c>
      <c r="E4249" s="9">
        <f>_xlfn.XLOOKUP(C4249,提成标准!C:C,提成标准!H:H,"")</f>
        <v>2</v>
      </c>
      <c r="F4249" s="9">
        <f t="shared" si="212"/>
        <v>2</v>
      </c>
      <c r="G4249" s="9">
        <f>_xlfn.XLOOKUP(I4249,过机服务商重量差!A:A,过机服务商重量差!L:L)</f>
        <v>9.5</v>
      </c>
      <c r="H4249" s="9" t="str">
        <f ca="1">IFERROR(LOOKUP(1,0/((B4249=名单!B:B)*(VALUE(AY4249)&gt;=名单!E:E)*(VALUE(AY4249)&lt;=名单!G:G)*(AA4249="正常走货")),名单!H:H),"否")</f>
        <v>否</v>
      </c>
      <c r="I4249" s="64" t="s">
        <v>12728</v>
      </c>
      <c r="J4249" s="64" t="s">
        <v>12730</v>
      </c>
      <c r="L4249" s="65" t="s">
        <v>17</v>
      </c>
      <c r="N4249" s="64" t="s">
        <v>18</v>
      </c>
      <c r="O4249" s="66"/>
      <c r="P4249" s="66"/>
      <c r="T4249" s="66"/>
      <c r="U4249" s="65" t="s">
        <v>1269</v>
      </c>
      <c r="V4249" s="65" t="s">
        <v>14389</v>
      </c>
      <c r="W4249" s="66"/>
      <c r="Y4249" s="66"/>
      <c r="Z4249" s="66"/>
      <c r="AA4249" s="65" t="s">
        <v>14382</v>
      </c>
      <c r="AQ4249" s="64">
        <v>201.49</v>
      </c>
      <c r="AY4249" s="67" t="s">
        <v>18646</v>
      </c>
    </row>
    <row r="4250" spans="1:51">
      <c r="A4250" s="9" t="str">
        <f t="shared" si="210"/>
        <v>2026-01</v>
      </c>
      <c r="B4250" s="9" t="str">
        <f>_xlfn.XLOOKUP(I4250,过机服务商重量差!A:A,过机服务商重量差!G:G)</f>
        <v>风清扬</v>
      </c>
      <c r="C4250" s="9" t="str">
        <f>IF(N4250="FBA","主营产品",IF(N4250="专线","专线",LOOKUP(1,0/((G4250&gt;=提成标准!D:D)*(G4250&lt;提成标准!E:E)),提成标准!C:C)))</f>
        <v>快递大货</v>
      </c>
      <c r="D4250" s="9">
        <f t="shared" si="211"/>
        <v>24</v>
      </c>
      <c r="E4250" s="9">
        <f>_xlfn.XLOOKUP(C4250,提成标准!C:C,提成标准!H:H,"")</f>
        <v>0.1</v>
      </c>
      <c r="F4250" s="9">
        <f t="shared" si="212"/>
        <v>2.4</v>
      </c>
      <c r="G4250" s="9">
        <f>_xlfn.XLOOKUP(I4250,过机服务商重量差!A:A,过机服务商重量差!L:L)</f>
        <v>24</v>
      </c>
      <c r="H4250" s="9" t="str">
        <f ca="1">IFERROR(LOOKUP(1,0/((B4250=名单!B:B)*(VALUE(AY4250)&gt;=名单!E:E)*(VALUE(AY4250)&lt;=名单!G:G)*(AA4250="正常走货")),名单!H:H),"否")</f>
        <v>否</v>
      </c>
      <c r="I4250" s="64" t="s">
        <v>12731</v>
      </c>
      <c r="J4250" s="64" t="s">
        <v>12733</v>
      </c>
      <c r="L4250" s="65" t="s">
        <v>6531</v>
      </c>
      <c r="N4250" s="64" t="s">
        <v>18</v>
      </c>
      <c r="O4250" s="66"/>
      <c r="P4250" s="66"/>
      <c r="T4250" s="66"/>
      <c r="U4250" s="65" t="s">
        <v>2305</v>
      </c>
      <c r="V4250" s="65" t="s">
        <v>14413</v>
      </c>
      <c r="W4250" s="66"/>
      <c r="Y4250" s="66"/>
      <c r="Z4250" s="66"/>
      <c r="AA4250" s="65" t="s">
        <v>14382</v>
      </c>
      <c r="AQ4250" s="64">
        <v>508</v>
      </c>
      <c r="AY4250" s="67" t="s">
        <v>18647</v>
      </c>
    </row>
    <row r="4251" spans="1:51">
      <c r="A4251" s="9" t="str">
        <f t="shared" si="210"/>
        <v>2026-01</v>
      </c>
      <c r="B4251" s="9" t="str">
        <f>_xlfn.XLOOKUP(I4251,过机服务商重量差!A:A,过机服务商重量差!G:G)</f>
        <v>无崖子</v>
      </c>
      <c r="C4251" s="9" t="str">
        <f>IF(N4251="FBA","主营产品",IF(N4251="专线","专线",LOOKUP(1,0/((G4251&gt;=提成标准!D:D)*(G4251&lt;提成标准!E:E)),提成标准!C:C)))</f>
        <v>快递小货</v>
      </c>
      <c r="D4251" s="9">
        <f t="shared" si="211"/>
        <v>1</v>
      </c>
      <c r="E4251" s="9">
        <f>_xlfn.XLOOKUP(C4251,提成标准!C:C,提成标准!H:H,"")</f>
        <v>2</v>
      </c>
      <c r="F4251" s="9">
        <f t="shared" si="212"/>
        <v>2</v>
      </c>
      <c r="G4251" s="9">
        <f>_xlfn.XLOOKUP(I4251,过机服务商重量差!A:A,过机服务商重量差!L:L)</f>
        <v>1</v>
      </c>
      <c r="H4251" s="9" t="str">
        <f ca="1">IFERROR(LOOKUP(1,0/((B4251=名单!B:B)*(VALUE(AY4251)&gt;=名单!E:E)*(VALUE(AY4251)&lt;=名单!G:G)*(AA4251="正常走货")),名单!H:H),"否")</f>
        <v>是</v>
      </c>
      <c r="I4251" s="64" t="s">
        <v>12734</v>
      </c>
      <c r="J4251" s="64" t="s">
        <v>12736</v>
      </c>
      <c r="L4251" s="65" t="s">
        <v>160</v>
      </c>
      <c r="N4251" s="64" t="s">
        <v>18</v>
      </c>
      <c r="O4251" s="66"/>
      <c r="P4251" s="66"/>
      <c r="T4251" s="66"/>
      <c r="U4251" s="65" t="s">
        <v>408</v>
      </c>
      <c r="V4251" s="65" t="s">
        <v>14381</v>
      </c>
      <c r="W4251" s="66"/>
      <c r="Y4251" s="66"/>
      <c r="Z4251" s="66"/>
      <c r="AA4251" s="65" t="s">
        <v>14382</v>
      </c>
      <c r="AQ4251" s="64">
        <v>0</v>
      </c>
      <c r="AY4251" s="67" t="s">
        <v>18648</v>
      </c>
    </row>
    <row r="4252" spans="1:51">
      <c r="A4252" s="9" t="str">
        <f t="shared" si="210"/>
        <v>2026-01</v>
      </c>
      <c r="B4252" s="18" t="str">
        <f>_xlfn.XLOOKUP(I4252,过机服务商重量差!A:A,过机服务商重量差!G:G)</f>
        <v>小旋风</v>
      </c>
      <c r="C4252" s="9" t="str">
        <f>IF(N4252="FBA","主营产品",IF(N4252="专线","专线",LOOKUP(1,0/((G4252&gt;=提成标准!D:D)*(G4252&lt;提成标准!E:E)),提成标准!C:C)))</f>
        <v>快递大货</v>
      </c>
      <c r="D4252" s="9">
        <f t="shared" si="211"/>
        <v>22</v>
      </c>
      <c r="E4252" s="9">
        <f>_xlfn.XLOOKUP(C4252,提成标准!C:C,提成标准!H:H,"")</f>
        <v>0.1</v>
      </c>
      <c r="F4252" s="9">
        <f t="shared" si="212"/>
        <v>2.2</v>
      </c>
      <c r="G4252" s="9">
        <f>_xlfn.XLOOKUP(I4252,过机服务商重量差!A:A,过机服务商重量差!L:L)</f>
        <v>22</v>
      </c>
      <c r="H4252" s="9" t="str">
        <f ca="1">IFERROR(LOOKUP(1,0/((B4252=名单!B:B)*(VALUE(AY4252)&gt;=名单!E:E)*(VALUE(AY4252)&lt;=名单!G:G)*(AA4252="正常走货")),名单!H:H),"否")</f>
        <v>否</v>
      </c>
      <c r="I4252" s="64" t="s">
        <v>12737</v>
      </c>
      <c r="J4252" s="64" t="s">
        <v>12739</v>
      </c>
      <c r="L4252" s="65" t="s">
        <v>453</v>
      </c>
      <c r="N4252" s="64" t="s">
        <v>18</v>
      </c>
      <c r="O4252" s="66"/>
      <c r="P4252" s="66"/>
      <c r="T4252" s="66"/>
      <c r="U4252" s="65" t="s">
        <v>7799</v>
      </c>
      <c r="V4252" s="65" t="s">
        <v>14385</v>
      </c>
      <c r="W4252" s="66"/>
      <c r="Y4252" s="66"/>
      <c r="Z4252" s="66"/>
      <c r="AA4252" s="65" t="s">
        <v>14382</v>
      </c>
      <c r="AQ4252" s="64">
        <v>4.40000000000001</v>
      </c>
      <c r="AY4252" s="67" t="s">
        <v>18649</v>
      </c>
    </row>
    <row r="4253" spans="1:51">
      <c r="A4253" s="9" t="str">
        <f t="shared" si="210"/>
        <v>2026-01</v>
      </c>
      <c r="B4253" s="18" t="str">
        <f>_xlfn.XLOOKUP(I4253,过机服务商重量差!A:A,过机服务商重量差!G:G)</f>
        <v>玉麒麟</v>
      </c>
      <c r="C4253" s="9" t="str">
        <f>IF(N4253="FBA","主营产品",IF(N4253="专线","专线",LOOKUP(1,0/((G4253&gt;=提成标准!D:D)*(G4253&lt;提成标准!E:E)),提成标准!C:C)))</f>
        <v>快递小货</v>
      </c>
      <c r="D4253" s="9">
        <f t="shared" si="211"/>
        <v>1</v>
      </c>
      <c r="E4253" s="9">
        <f>_xlfn.XLOOKUP(C4253,提成标准!C:C,提成标准!H:H,"")</f>
        <v>2</v>
      </c>
      <c r="F4253" s="9">
        <f t="shared" si="212"/>
        <v>2</v>
      </c>
      <c r="G4253" s="9">
        <f>_xlfn.XLOOKUP(I4253,过机服务商重量差!A:A,过机服务商重量差!L:L)</f>
        <v>1</v>
      </c>
      <c r="H4253" s="9" t="str">
        <f ca="1">IFERROR(LOOKUP(1,0/((B4253=名单!B:B)*(VALUE(AY4253)&gt;=名单!E:E)*(VALUE(AY4253)&lt;=名单!G:G)*(AA4253="正常走货")),名单!H:H),"否")</f>
        <v>否</v>
      </c>
      <c r="I4253" s="64" t="s">
        <v>12740</v>
      </c>
      <c r="J4253" s="64" t="s">
        <v>12742</v>
      </c>
      <c r="L4253" s="65" t="s">
        <v>17</v>
      </c>
      <c r="N4253" s="64" t="s">
        <v>18</v>
      </c>
      <c r="O4253" s="66"/>
      <c r="P4253" s="66"/>
      <c r="T4253" s="66"/>
      <c r="U4253" s="65" t="s">
        <v>7799</v>
      </c>
      <c r="V4253" s="65" t="s">
        <v>14385</v>
      </c>
      <c r="W4253" s="66"/>
      <c r="Y4253" s="66"/>
      <c r="Z4253" s="66"/>
      <c r="AA4253" s="65" t="s">
        <v>14382</v>
      </c>
      <c r="AQ4253" s="64">
        <v>59.69</v>
      </c>
      <c r="AY4253" s="67" t="s">
        <v>18650</v>
      </c>
    </row>
    <row r="4254" spans="1:51">
      <c r="A4254" s="9" t="str">
        <f t="shared" si="210"/>
        <v>2026-01</v>
      </c>
      <c r="B4254" s="18" t="str">
        <f>_xlfn.XLOOKUP(I4254,过机服务商重量差!A:A,过机服务商重量差!G:G)</f>
        <v>玉麒麟</v>
      </c>
      <c r="C4254" s="9" t="str">
        <f>IF(N4254="FBA","主营产品",IF(N4254="专线","专线",LOOKUP(1,0/((G4254&gt;=提成标准!D:D)*(G4254&lt;提成标准!E:E)),提成标准!C:C)))</f>
        <v>快递小货</v>
      </c>
      <c r="D4254" s="9">
        <f t="shared" si="211"/>
        <v>1</v>
      </c>
      <c r="E4254" s="9">
        <f>_xlfn.XLOOKUP(C4254,提成标准!C:C,提成标准!H:H,"")</f>
        <v>2</v>
      </c>
      <c r="F4254" s="9">
        <f t="shared" si="212"/>
        <v>2</v>
      </c>
      <c r="G4254" s="9">
        <f>_xlfn.XLOOKUP(I4254,过机服务商重量差!A:A,过机服务商重量差!L:L)</f>
        <v>2</v>
      </c>
      <c r="H4254" s="9" t="str">
        <f ca="1">IFERROR(LOOKUP(1,0/((B4254=名单!B:B)*(VALUE(AY4254)&gt;=名单!E:E)*(VALUE(AY4254)&lt;=名单!G:G)*(AA4254="正常走货")),名单!H:H),"否")</f>
        <v>否</v>
      </c>
      <c r="I4254" s="64" t="s">
        <v>12743</v>
      </c>
      <c r="J4254" s="64" t="s">
        <v>12745</v>
      </c>
      <c r="L4254" s="65" t="s">
        <v>17</v>
      </c>
      <c r="N4254" s="65" t="s">
        <v>18</v>
      </c>
      <c r="O4254" s="66"/>
      <c r="P4254" s="66"/>
      <c r="T4254" s="66"/>
      <c r="U4254" s="65" t="s">
        <v>398</v>
      </c>
      <c r="V4254" s="65" t="s">
        <v>14385</v>
      </c>
      <c r="W4254" s="66"/>
      <c r="Y4254" s="66"/>
      <c r="Z4254" s="66"/>
      <c r="AA4254" s="65" t="s">
        <v>14382</v>
      </c>
      <c r="AQ4254" s="64">
        <v>72.79</v>
      </c>
      <c r="AY4254" s="67" t="s">
        <v>18651</v>
      </c>
    </row>
    <row r="4255" spans="1:51">
      <c r="A4255" s="9" t="str">
        <f t="shared" si="210"/>
        <v>2026-01</v>
      </c>
      <c r="B4255" s="9" t="str">
        <f>_xlfn.XLOOKUP(I4255,过机服务商重量差!A:A,过机服务商重量差!G:G)</f>
        <v>玉麒麟</v>
      </c>
      <c r="C4255" s="9" t="str">
        <f>IF(N4255="FBA","主营产品",IF(N4255="专线","专线",LOOKUP(1,0/((G4255&gt;=提成标准!D:D)*(G4255&lt;提成标准!E:E)),提成标准!C:C)))</f>
        <v>快递小货</v>
      </c>
      <c r="D4255" s="9">
        <f t="shared" si="211"/>
        <v>1</v>
      </c>
      <c r="E4255" s="9">
        <f>_xlfn.XLOOKUP(C4255,提成标准!C:C,提成标准!H:H,"")</f>
        <v>2</v>
      </c>
      <c r="F4255" s="9">
        <f t="shared" si="212"/>
        <v>2</v>
      </c>
      <c r="G4255" s="9">
        <f>_xlfn.XLOOKUP(I4255,过机服务商重量差!A:A,过机服务商重量差!L:L)</f>
        <v>12.5</v>
      </c>
      <c r="H4255" s="9" t="str">
        <f ca="1">IFERROR(LOOKUP(1,0/((B4255=名单!B:B)*(VALUE(AY4255)&gt;=名单!E:E)*(VALUE(AY4255)&lt;=名单!G:G)*(AA4255="正常走货")),名单!H:H),"否")</f>
        <v>否</v>
      </c>
      <c r="I4255" s="64" t="s">
        <v>12746</v>
      </c>
      <c r="J4255" s="64" t="s">
        <v>12748</v>
      </c>
      <c r="L4255" s="65" t="s">
        <v>17</v>
      </c>
      <c r="N4255" s="65" t="s">
        <v>18</v>
      </c>
      <c r="O4255" s="66"/>
      <c r="P4255" s="66"/>
      <c r="T4255" s="66"/>
      <c r="U4255" s="65" t="s">
        <v>558</v>
      </c>
      <c r="V4255" s="65" t="s">
        <v>14413</v>
      </c>
      <c r="W4255" s="66"/>
      <c r="Y4255" s="66"/>
      <c r="Z4255" s="66"/>
      <c r="AA4255" s="65" t="s">
        <v>14382</v>
      </c>
      <c r="AQ4255" s="64">
        <v>41.09</v>
      </c>
      <c r="AY4255" s="67" t="s">
        <v>18652</v>
      </c>
    </row>
    <row r="4256" spans="1:51">
      <c r="A4256" s="9" t="str">
        <f t="shared" si="210"/>
        <v>2026-01</v>
      </c>
      <c r="B4256" s="9" t="str">
        <f>_xlfn.XLOOKUP(I4256,过机服务商重量差!A:A,过机服务商重量差!G:G)</f>
        <v>玉麒麟</v>
      </c>
      <c r="C4256" s="9" t="str">
        <f>IF(N4256="FBA","主营产品",IF(N4256="专线","专线",LOOKUP(1,0/((G4256&gt;=提成标准!D:D)*(G4256&lt;提成标准!E:E)),提成标准!C:C)))</f>
        <v>快递大货</v>
      </c>
      <c r="D4256" s="9">
        <f t="shared" si="211"/>
        <v>82</v>
      </c>
      <c r="E4256" s="9">
        <f>_xlfn.XLOOKUP(C4256,提成标准!C:C,提成标准!H:H,"")</f>
        <v>0.1</v>
      </c>
      <c r="F4256" s="9">
        <f t="shared" si="212"/>
        <v>8.2</v>
      </c>
      <c r="G4256" s="9">
        <f>_xlfn.XLOOKUP(I4256,过机服务商重量差!A:A,过机服务商重量差!L:L)</f>
        <v>82</v>
      </c>
      <c r="H4256" s="9" t="str">
        <f ca="1">IFERROR(LOOKUP(1,0/((B4256=名单!B:B)*(VALUE(AY4256)&gt;=名单!E:E)*(VALUE(AY4256)&lt;=名单!G:G)*(AA4256="正常走货")),名单!H:H),"否")</f>
        <v>否</v>
      </c>
      <c r="I4256" s="64" t="s">
        <v>12749</v>
      </c>
      <c r="J4256" s="64" t="s">
        <v>12751</v>
      </c>
      <c r="L4256" s="65" t="s">
        <v>256</v>
      </c>
      <c r="N4256" s="64" t="s">
        <v>18</v>
      </c>
      <c r="O4256" s="66"/>
      <c r="P4256" s="66"/>
      <c r="T4256" s="66"/>
      <c r="U4256" s="65" t="s">
        <v>12752</v>
      </c>
      <c r="V4256" s="65" t="s">
        <v>14413</v>
      </c>
      <c r="W4256" s="66"/>
      <c r="Y4256" s="66"/>
      <c r="Z4256" s="66"/>
      <c r="AA4256" s="65" t="s">
        <v>14382</v>
      </c>
      <c r="AQ4256" s="64">
        <v>1036.4</v>
      </c>
      <c r="AY4256" s="67" t="s">
        <v>18653</v>
      </c>
    </row>
    <row r="4257" spans="1:51">
      <c r="A4257" s="9" t="str">
        <f t="shared" si="210"/>
        <v>2026-01</v>
      </c>
      <c r="B4257" s="9" t="str">
        <f>_xlfn.XLOOKUP(I4257,过机服务商重量差!A:A,过机服务商重量差!G:G)</f>
        <v>玉麒麟</v>
      </c>
      <c r="C4257" s="9" t="str">
        <f>IF(N4257="FBA","主营产品",IF(N4257="专线","专线",LOOKUP(1,0/((G4257&gt;=提成标准!D:D)*(G4257&lt;提成标准!E:E)),提成标准!C:C)))</f>
        <v>快递小货</v>
      </c>
      <c r="D4257" s="9">
        <f t="shared" si="211"/>
        <v>1</v>
      </c>
      <c r="E4257" s="9">
        <f>_xlfn.XLOOKUP(C4257,提成标准!C:C,提成标准!H:H,"")</f>
        <v>2</v>
      </c>
      <c r="F4257" s="9">
        <f t="shared" si="212"/>
        <v>2</v>
      </c>
      <c r="G4257" s="9">
        <f>_xlfn.XLOOKUP(I4257,过机服务商重量差!A:A,过机服务商重量差!L:L)</f>
        <v>2</v>
      </c>
      <c r="H4257" s="9" t="str">
        <f ca="1">IFERROR(LOOKUP(1,0/((B4257=名单!B:B)*(VALUE(AY4257)&gt;=名单!E:E)*(VALUE(AY4257)&lt;=名单!G:G)*(AA4257="正常走货")),名单!H:H),"否")</f>
        <v>否</v>
      </c>
      <c r="I4257" s="64" t="s">
        <v>12753</v>
      </c>
      <c r="J4257" s="64" t="s">
        <v>12755</v>
      </c>
      <c r="L4257" s="65" t="s">
        <v>256</v>
      </c>
      <c r="N4257" s="64" t="s">
        <v>18</v>
      </c>
      <c r="O4257" s="66"/>
      <c r="P4257" s="66"/>
      <c r="T4257" s="66"/>
      <c r="U4257" s="65" t="s">
        <v>120</v>
      </c>
      <c r="V4257" s="65" t="s">
        <v>14385</v>
      </c>
      <c r="W4257" s="66"/>
      <c r="Y4257" s="66"/>
      <c r="Z4257" s="66"/>
      <c r="AA4257" s="65" t="s">
        <v>14382</v>
      </c>
      <c r="AQ4257" s="64">
        <v>56</v>
      </c>
      <c r="AY4257" s="67" t="s">
        <v>18654</v>
      </c>
    </row>
    <row r="4258" spans="1:51">
      <c r="A4258" s="9" t="str">
        <f t="shared" si="210"/>
        <v>2026-01</v>
      </c>
      <c r="B4258" s="9" t="str">
        <f>_xlfn.XLOOKUP(I4258,过机服务商重量差!A:A,过机服务商重量差!G:G)</f>
        <v>风清扬</v>
      </c>
      <c r="C4258" s="9" t="str">
        <f>IF(N4258="FBA","主营产品",IF(N4258="专线","专线",LOOKUP(1,0/((G4258&gt;=提成标准!D:D)*(G4258&lt;提成标准!E:E)),提成标准!C:C)))</f>
        <v>快递大货</v>
      </c>
      <c r="D4258" s="9">
        <f t="shared" si="211"/>
        <v>44</v>
      </c>
      <c r="E4258" s="9">
        <f>_xlfn.XLOOKUP(C4258,提成标准!C:C,提成标准!H:H,"")</f>
        <v>0.1</v>
      </c>
      <c r="F4258" s="9">
        <f t="shared" si="212"/>
        <v>4.4</v>
      </c>
      <c r="G4258" s="9">
        <f>_xlfn.XLOOKUP(I4258,过机服务商重量差!A:A,过机服务商重量差!L:L)</f>
        <v>44</v>
      </c>
      <c r="H4258" s="9" t="str">
        <f ca="1">IFERROR(LOOKUP(1,0/((B4258=名单!B:B)*(VALUE(AY4258)&gt;=名单!E:E)*(VALUE(AY4258)&lt;=名单!G:G)*(AA4258="正常走货")),名单!H:H),"否")</f>
        <v>否</v>
      </c>
      <c r="I4258" s="64" t="s">
        <v>12756</v>
      </c>
      <c r="J4258" s="64" t="s">
        <v>12758</v>
      </c>
      <c r="L4258" s="65" t="s">
        <v>880</v>
      </c>
      <c r="N4258" s="64" t="s">
        <v>18</v>
      </c>
      <c r="O4258" s="66"/>
      <c r="P4258" s="66"/>
      <c r="T4258" s="66"/>
      <c r="U4258" s="65" t="s">
        <v>1567</v>
      </c>
      <c r="V4258" s="65" t="s">
        <v>14389</v>
      </c>
      <c r="W4258" s="66"/>
      <c r="Y4258" s="66"/>
      <c r="Z4258" s="66"/>
      <c r="AA4258" s="65" t="s">
        <v>14382</v>
      </c>
      <c r="AQ4258" s="64">
        <v>66</v>
      </c>
      <c r="AY4258" s="67" t="s">
        <v>18655</v>
      </c>
    </row>
    <row r="4259" spans="1:51">
      <c r="A4259" s="9" t="str">
        <f t="shared" si="210"/>
        <v>2026-01</v>
      </c>
      <c r="B4259" s="9" t="str">
        <f>_xlfn.XLOOKUP(I4259,过机服务商重量差!A:A,过机服务商重量差!G:G)</f>
        <v>玉麒麟</v>
      </c>
      <c r="C4259" s="9" t="str">
        <f>IF(N4259="FBA","主营产品",IF(N4259="专线","专线",LOOKUP(1,0/((G4259&gt;=提成标准!D:D)*(G4259&lt;提成标准!E:E)),提成标准!C:C)))</f>
        <v>快递大货</v>
      </c>
      <c r="D4259" s="9">
        <f t="shared" si="211"/>
        <v>25</v>
      </c>
      <c r="E4259" s="9">
        <f>_xlfn.XLOOKUP(C4259,提成标准!C:C,提成标准!H:H,"")</f>
        <v>0.1</v>
      </c>
      <c r="F4259" s="9">
        <f t="shared" si="212"/>
        <v>2.5</v>
      </c>
      <c r="G4259" s="9">
        <f>_xlfn.XLOOKUP(I4259,过机服务商重量差!A:A,过机服务商重量差!L:L)</f>
        <v>25</v>
      </c>
      <c r="H4259" s="9" t="str">
        <f ca="1">IFERROR(LOOKUP(1,0/((B4259=名单!B:B)*(VALUE(AY4259)&gt;=名单!E:E)*(VALUE(AY4259)&lt;=名单!G:G)*(AA4259="正常走货")),名单!H:H),"否")</f>
        <v>否</v>
      </c>
      <c r="I4259" s="64" t="s">
        <v>12759</v>
      </c>
      <c r="J4259" s="64" t="s">
        <v>12761</v>
      </c>
      <c r="L4259" s="65" t="s">
        <v>24</v>
      </c>
      <c r="N4259" s="64" t="s">
        <v>18</v>
      </c>
      <c r="O4259" s="66"/>
      <c r="P4259" s="66"/>
      <c r="T4259" s="66"/>
      <c r="U4259" s="65" t="s">
        <v>246</v>
      </c>
      <c r="V4259" s="65" t="s">
        <v>14389</v>
      </c>
      <c r="W4259" s="66"/>
      <c r="Y4259" s="66"/>
      <c r="Z4259" s="66"/>
      <c r="AA4259" s="65" t="s">
        <v>14382</v>
      </c>
      <c r="AQ4259" s="64">
        <v>409.1</v>
      </c>
      <c r="AY4259" s="67" t="s">
        <v>18656</v>
      </c>
    </row>
    <row r="4260" spans="1:51">
      <c r="A4260" s="9" t="str">
        <f t="shared" si="210"/>
        <v>2026-01</v>
      </c>
      <c r="B4260" s="9" t="str">
        <f>_xlfn.XLOOKUP(I4260,过机服务商重量差!A:A,过机服务商重量差!G:G)</f>
        <v>帅时莹</v>
      </c>
      <c r="C4260" s="9" t="str">
        <f>IF(N4260="FBA","主营产品",IF(N4260="专线","专线",LOOKUP(1,0/((G4260&gt;=提成标准!D:D)*(G4260&lt;提成标准!E:E)),提成标准!C:C)))</f>
        <v>快递大货</v>
      </c>
      <c r="D4260" s="9">
        <f t="shared" si="211"/>
        <v>44</v>
      </c>
      <c r="E4260" s="9">
        <f>_xlfn.XLOOKUP(C4260,提成标准!C:C,提成标准!H:H,"")</f>
        <v>0.1</v>
      </c>
      <c r="F4260" s="9">
        <f t="shared" si="212"/>
        <v>4.4</v>
      </c>
      <c r="G4260" s="9">
        <f>_xlfn.XLOOKUP(I4260,过机服务商重量差!A:A,过机服务商重量差!L:L)</f>
        <v>44</v>
      </c>
      <c r="H4260" s="9" t="str">
        <f ca="1">IFERROR(LOOKUP(1,0/((B4260=名单!B:B)*(VALUE(AY4260)&gt;=名单!E:E)*(VALUE(AY4260)&lt;=名单!G:G)*(AA4260="正常走货")),名单!H:H),"否")</f>
        <v>否</v>
      </c>
      <c r="I4260" s="64" t="s">
        <v>12762</v>
      </c>
      <c r="J4260" s="64" t="s">
        <v>12764</v>
      </c>
      <c r="L4260" s="65" t="s">
        <v>938</v>
      </c>
      <c r="N4260" s="64" t="s">
        <v>18</v>
      </c>
      <c r="O4260" s="66"/>
      <c r="P4260" s="66"/>
      <c r="T4260" s="66"/>
      <c r="U4260" s="65" t="s">
        <v>442</v>
      </c>
      <c r="V4260" s="65" t="s">
        <v>14413</v>
      </c>
      <c r="W4260" s="66"/>
      <c r="Y4260" s="66"/>
      <c r="Z4260" s="66"/>
      <c r="AA4260" s="65" t="s">
        <v>14382</v>
      </c>
      <c r="AQ4260" s="64">
        <v>1672</v>
      </c>
      <c r="AY4260" s="67" t="s">
        <v>18657</v>
      </c>
    </row>
    <row r="4261" spans="1:51">
      <c r="A4261" s="9" t="str">
        <f t="shared" si="210"/>
        <v>2026-01</v>
      </c>
      <c r="B4261" s="9" t="str">
        <f>_xlfn.XLOOKUP(I4261,过机服务商重量差!A:A,过机服务商重量差!G:G)</f>
        <v>玉麒麟</v>
      </c>
      <c r="C4261" s="9" t="str">
        <f>IF(N4261="FBA","主营产品",IF(N4261="专线","专线",LOOKUP(1,0/((G4261&gt;=提成标准!D:D)*(G4261&lt;提成标准!E:E)),提成标准!C:C)))</f>
        <v>快递大货</v>
      </c>
      <c r="D4261" s="9">
        <f t="shared" si="211"/>
        <v>25</v>
      </c>
      <c r="E4261" s="9">
        <f>_xlfn.XLOOKUP(C4261,提成标准!C:C,提成标准!H:H,"")</f>
        <v>0.1</v>
      </c>
      <c r="F4261" s="9">
        <f t="shared" si="212"/>
        <v>2.5</v>
      </c>
      <c r="G4261" s="9">
        <f>_xlfn.XLOOKUP(I4261,过机服务商重量差!A:A,过机服务商重量差!L:L)</f>
        <v>25</v>
      </c>
      <c r="H4261" s="9" t="str">
        <f ca="1">IFERROR(LOOKUP(1,0/((B4261=名单!B:B)*(VALUE(AY4261)&gt;=名单!E:E)*(VALUE(AY4261)&lt;=名单!G:G)*(AA4261="正常走货")),名单!H:H),"否")</f>
        <v>否</v>
      </c>
      <c r="I4261" s="64" t="s">
        <v>12765</v>
      </c>
      <c r="J4261" s="64" t="s">
        <v>12767</v>
      </c>
      <c r="L4261" s="65" t="s">
        <v>24</v>
      </c>
      <c r="N4261" s="64" t="s">
        <v>18</v>
      </c>
      <c r="O4261" s="66"/>
      <c r="P4261" s="66"/>
      <c r="T4261" s="66"/>
      <c r="U4261" s="65" t="s">
        <v>246</v>
      </c>
      <c r="V4261" s="64" t="s">
        <v>14389</v>
      </c>
      <c r="W4261" s="66"/>
      <c r="Y4261" s="66"/>
      <c r="Z4261" s="66"/>
      <c r="AA4261" s="65" t="s">
        <v>14382</v>
      </c>
      <c r="AQ4261" s="64">
        <v>351.1</v>
      </c>
      <c r="AY4261" s="67" t="s">
        <v>18658</v>
      </c>
    </row>
    <row r="4262" spans="1:51">
      <c r="A4262" s="9" t="str">
        <f t="shared" si="210"/>
        <v>2026-01</v>
      </c>
      <c r="B4262" s="9" t="str">
        <f>_xlfn.XLOOKUP(I4262,过机服务商重量差!A:A,过机服务商重量差!G:G)</f>
        <v>玉麒麟</v>
      </c>
      <c r="C4262" s="9" t="str">
        <f>IF(N4262="FBA","主营产品",IF(N4262="专线","专线",LOOKUP(1,0/((G4262&gt;=提成标准!D:D)*(G4262&lt;提成标准!E:E)),提成标准!C:C)))</f>
        <v>快递大货</v>
      </c>
      <c r="D4262" s="9">
        <f t="shared" si="211"/>
        <v>25</v>
      </c>
      <c r="E4262" s="9">
        <f>_xlfn.XLOOKUP(C4262,提成标准!C:C,提成标准!H:H,"")</f>
        <v>0.1</v>
      </c>
      <c r="F4262" s="9">
        <f t="shared" si="212"/>
        <v>2.5</v>
      </c>
      <c r="G4262" s="9">
        <f>_xlfn.XLOOKUP(I4262,过机服务商重量差!A:A,过机服务商重量差!L:L)</f>
        <v>25</v>
      </c>
      <c r="H4262" s="9" t="str">
        <f ca="1">IFERROR(LOOKUP(1,0/((B4262=名单!B:B)*(VALUE(AY4262)&gt;=名单!E:E)*(VALUE(AY4262)&lt;=名单!G:G)*(AA4262="正常走货")),名单!H:H),"否")</f>
        <v>否</v>
      </c>
      <c r="I4262" s="64" t="s">
        <v>12768</v>
      </c>
      <c r="J4262" s="64" t="s">
        <v>12770</v>
      </c>
      <c r="L4262" s="65" t="s">
        <v>24</v>
      </c>
      <c r="N4262" s="64" t="s">
        <v>18</v>
      </c>
      <c r="O4262" s="66"/>
      <c r="P4262" s="66"/>
      <c r="T4262" s="66"/>
      <c r="U4262" s="65" t="s">
        <v>246</v>
      </c>
      <c r="V4262" s="65" t="s">
        <v>14389</v>
      </c>
      <c r="W4262" s="66"/>
      <c r="Y4262" s="66"/>
      <c r="Z4262" s="66"/>
      <c r="AA4262" s="65" t="s">
        <v>14382</v>
      </c>
      <c r="AQ4262" s="64">
        <v>351.1</v>
      </c>
      <c r="AY4262" s="67" t="s">
        <v>18659</v>
      </c>
    </row>
    <row r="4263" spans="1:51">
      <c r="A4263" s="9" t="str">
        <f t="shared" si="210"/>
        <v>2026-01</v>
      </c>
      <c r="B4263" s="18" t="str">
        <f>_xlfn.XLOOKUP(I4263,过机服务商重量差!A:A,过机服务商重量差!G:G)</f>
        <v>玉麒麟</v>
      </c>
      <c r="C4263" s="9" t="str">
        <f>IF(N4263="FBA","主营产品",IF(N4263="专线","专线",LOOKUP(1,0/((G4263&gt;=提成标准!D:D)*(G4263&lt;提成标准!E:E)),提成标准!C:C)))</f>
        <v>快递大货</v>
      </c>
      <c r="D4263" s="9">
        <f t="shared" si="211"/>
        <v>24</v>
      </c>
      <c r="E4263" s="9">
        <f>_xlfn.XLOOKUP(C4263,提成标准!C:C,提成标准!H:H,"")</f>
        <v>0.1</v>
      </c>
      <c r="F4263" s="9">
        <f t="shared" si="212"/>
        <v>2.4</v>
      </c>
      <c r="G4263" s="9">
        <f>_xlfn.XLOOKUP(I4263,过机服务商重量差!A:A,过机服务商重量差!L:L)</f>
        <v>24</v>
      </c>
      <c r="H4263" s="9" t="str">
        <f ca="1">IFERROR(LOOKUP(1,0/((B4263=名单!B:B)*(VALUE(AY4263)&gt;=名单!E:E)*(VALUE(AY4263)&lt;=名单!G:G)*(AA4263="正常走货")),名单!H:H),"否")</f>
        <v>否</v>
      </c>
      <c r="I4263" s="64" t="s">
        <v>12771</v>
      </c>
      <c r="J4263" s="64" t="s">
        <v>12773</v>
      </c>
      <c r="L4263" s="65" t="s">
        <v>24</v>
      </c>
      <c r="N4263" s="64" t="s">
        <v>18</v>
      </c>
      <c r="O4263" s="66"/>
      <c r="P4263" s="66"/>
      <c r="T4263" s="66"/>
      <c r="U4263" s="65" t="s">
        <v>246</v>
      </c>
      <c r="V4263" s="65" t="s">
        <v>14389</v>
      </c>
      <c r="W4263" s="66"/>
      <c r="Y4263" s="66"/>
      <c r="Z4263" s="66"/>
      <c r="AA4263" s="65" t="s">
        <v>14382</v>
      </c>
      <c r="AQ4263" s="64">
        <v>403.6</v>
      </c>
      <c r="AY4263" s="67" t="s">
        <v>18660</v>
      </c>
    </row>
    <row r="4264" spans="1:51">
      <c r="A4264" s="9" t="str">
        <f t="shared" si="210"/>
        <v>2026-01</v>
      </c>
      <c r="B4264" s="18" t="str">
        <f>_xlfn.XLOOKUP(I4264,过机服务商重量差!A:A,过机服务商重量差!G:G)</f>
        <v>玉麒麟</v>
      </c>
      <c r="C4264" s="9" t="str">
        <f>IF(N4264="FBA","主营产品",IF(N4264="专线","专线",LOOKUP(1,0/((G4264&gt;=提成标准!D:D)*(G4264&lt;提成标准!E:E)),提成标准!C:C)))</f>
        <v>快递大货</v>
      </c>
      <c r="D4264" s="9">
        <f t="shared" si="211"/>
        <v>25</v>
      </c>
      <c r="E4264" s="9">
        <f>_xlfn.XLOOKUP(C4264,提成标准!C:C,提成标准!H:H,"")</f>
        <v>0.1</v>
      </c>
      <c r="F4264" s="9">
        <f t="shared" si="212"/>
        <v>2.5</v>
      </c>
      <c r="G4264" s="9">
        <f>_xlfn.XLOOKUP(I4264,过机服务商重量差!A:A,过机服务商重量差!L:L)</f>
        <v>25</v>
      </c>
      <c r="H4264" s="9" t="str">
        <f ca="1">IFERROR(LOOKUP(1,0/((B4264=名单!B:B)*(VALUE(AY4264)&gt;=名单!E:E)*(VALUE(AY4264)&lt;=名单!G:G)*(AA4264="正常走货")),名单!H:H),"否")</f>
        <v>否</v>
      </c>
      <c r="I4264" s="64" t="s">
        <v>12774</v>
      </c>
      <c r="J4264" s="64" t="s">
        <v>12776</v>
      </c>
      <c r="L4264" s="65" t="s">
        <v>24</v>
      </c>
      <c r="N4264" s="64" t="s">
        <v>18</v>
      </c>
      <c r="O4264" s="66"/>
      <c r="P4264" s="66"/>
      <c r="T4264" s="66"/>
      <c r="U4264" s="65" t="s">
        <v>246</v>
      </c>
      <c r="V4264" s="65" t="s">
        <v>14389</v>
      </c>
      <c r="W4264" s="66"/>
      <c r="Y4264" s="66"/>
      <c r="Z4264" s="66"/>
      <c r="AA4264" s="65" t="s">
        <v>14382</v>
      </c>
      <c r="AQ4264" s="64">
        <v>351.1</v>
      </c>
      <c r="AY4264" s="67" t="s">
        <v>18661</v>
      </c>
    </row>
    <row r="4265" spans="1:51">
      <c r="A4265" s="9" t="str">
        <f t="shared" si="210"/>
        <v>2026-01</v>
      </c>
      <c r="B4265" s="9" t="str">
        <f>_xlfn.XLOOKUP(I4265,过机服务商重量差!A:A,过机服务商重量差!G:G)</f>
        <v>无崖子</v>
      </c>
      <c r="C4265" s="9" t="str">
        <f>IF(N4265="FBA","主营产品",IF(N4265="专线","专线",LOOKUP(1,0/((G4265&gt;=提成标准!D:D)*(G4265&lt;提成标准!E:E)),提成标准!C:C)))</f>
        <v>快递小货</v>
      </c>
      <c r="D4265" s="9">
        <f t="shared" si="211"/>
        <v>1</v>
      </c>
      <c r="E4265" s="9">
        <f>_xlfn.XLOOKUP(C4265,提成标准!C:C,提成标准!H:H,"")</f>
        <v>2</v>
      </c>
      <c r="F4265" s="9">
        <f t="shared" si="212"/>
        <v>2</v>
      </c>
      <c r="G4265" s="9">
        <f>_xlfn.XLOOKUP(I4265,过机服务商重量差!A:A,过机服务商重量差!L:L)</f>
        <v>1</v>
      </c>
      <c r="H4265" s="9" t="str">
        <f ca="1">IFERROR(LOOKUP(1,0/((B4265=名单!B:B)*(VALUE(AY4265)&gt;=名单!E:E)*(VALUE(AY4265)&lt;=名单!G:G)*(AA4265="正常走货")),名单!H:H),"否")</f>
        <v>是</v>
      </c>
      <c r="I4265" s="64" t="s">
        <v>12777</v>
      </c>
      <c r="J4265" s="64" t="s">
        <v>12779</v>
      </c>
      <c r="L4265" s="65" t="s">
        <v>1025</v>
      </c>
      <c r="N4265" s="64" t="s">
        <v>18</v>
      </c>
      <c r="O4265" s="66"/>
      <c r="P4265" s="66"/>
      <c r="T4265" s="66"/>
      <c r="U4265" s="65" t="s">
        <v>145</v>
      </c>
      <c r="V4265" s="65" t="s">
        <v>14410</v>
      </c>
      <c r="W4265" s="66"/>
      <c r="Y4265" s="66"/>
      <c r="Z4265" s="66"/>
      <c r="AA4265" s="65" t="s">
        <v>14382</v>
      </c>
      <c r="AQ4265" s="64">
        <v>140</v>
      </c>
      <c r="AY4265" s="67" t="s">
        <v>18662</v>
      </c>
    </row>
    <row r="4266" spans="1:51">
      <c r="A4266" s="9" t="str">
        <f t="shared" si="210"/>
        <v>2026-01</v>
      </c>
      <c r="B4266" s="18" t="str">
        <f>_xlfn.XLOOKUP(I4266,过机服务商重量差!A:A,过机服务商重量差!G:G)</f>
        <v>玉麒麟</v>
      </c>
      <c r="C4266" s="9" t="str">
        <f>IF(N4266="FBA","主营产品",IF(N4266="专线","专线",LOOKUP(1,0/((G4266&gt;=提成标准!D:D)*(G4266&lt;提成标准!E:E)),提成标准!C:C)))</f>
        <v>快递大货</v>
      </c>
      <c r="D4266" s="9">
        <f t="shared" si="211"/>
        <v>25</v>
      </c>
      <c r="E4266" s="9">
        <f>_xlfn.XLOOKUP(C4266,提成标准!C:C,提成标准!H:H,"")</f>
        <v>0.1</v>
      </c>
      <c r="F4266" s="9">
        <f t="shared" si="212"/>
        <v>2.5</v>
      </c>
      <c r="G4266" s="9">
        <f>_xlfn.XLOOKUP(I4266,过机服务商重量差!A:A,过机服务商重量差!L:L)</f>
        <v>25</v>
      </c>
      <c r="H4266" s="9" t="str">
        <f ca="1">IFERROR(LOOKUP(1,0/((B4266=名单!B:B)*(VALUE(AY4266)&gt;=名单!E:E)*(VALUE(AY4266)&lt;=名单!G:G)*(AA4266="正常走货")),名单!H:H),"否")</f>
        <v>否</v>
      </c>
      <c r="I4266" s="64" t="s">
        <v>12780</v>
      </c>
      <c r="J4266" s="64" t="s">
        <v>12782</v>
      </c>
      <c r="L4266" s="65" t="s">
        <v>24</v>
      </c>
      <c r="N4266" s="64" t="s">
        <v>18</v>
      </c>
      <c r="O4266" s="66"/>
      <c r="P4266" s="66"/>
      <c r="T4266" s="66"/>
      <c r="U4266" s="65" t="s">
        <v>246</v>
      </c>
      <c r="V4266" s="65" t="s">
        <v>14389</v>
      </c>
      <c r="W4266" s="66"/>
      <c r="Y4266" s="66"/>
      <c r="Z4266" s="66"/>
      <c r="AA4266" s="65" t="s">
        <v>14382</v>
      </c>
      <c r="AQ4266" s="64">
        <v>351.1</v>
      </c>
      <c r="AY4266" s="67" t="s">
        <v>18663</v>
      </c>
    </row>
    <row r="4267" spans="1:51">
      <c r="A4267" s="9" t="str">
        <f t="shared" si="210"/>
        <v>2026-01</v>
      </c>
      <c r="B4267" s="18" t="str">
        <f>_xlfn.XLOOKUP(I4267,过机服务商重量差!A:A,过机服务商重量差!G:G)</f>
        <v>玉麒麟</v>
      </c>
      <c r="C4267" s="9" t="str">
        <f>IF(N4267="FBA","主营产品",IF(N4267="专线","专线",LOOKUP(1,0/((G4267&gt;=提成标准!D:D)*(G4267&lt;提成标准!E:E)),提成标准!C:C)))</f>
        <v>快递大货</v>
      </c>
      <c r="D4267" s="9">
        <f t="shared" si="211"/>
        <v>25</v>
      </c>
      <c r="E4267" s="9">
        <f>_xlfn.XLOOKUP(C4267,提成标准!C:C,提成标准!H:H,"")</f>
        <v>0.1</v>
      </c>
      <c r="F4267" s="9">
        <f t="shared" si="212"/>
        <v>2.5</v>
      </c>
      <c r="G4267" s="9">
        <f>_xlfn.XLOOKUP(I4267,过机服务商重量差!A:A,过机服务商重量差!L:L)</f>
        <v>25</v>
      </c>
      <c r="H4267" s="9" t="str">
        <f ca="1">IFERROR(LOOKUP(1,0/((B4267=名单!B:B)*(VALUE(AY4267)&gt;=名单!E:E)*(VALUE(AY4267)&lt;=名单!G:G)*(AA4267="正常走货")),名单!H:H),"否")</f>
        <v>否</v>
      </c>
      <c r="I4267" s="64" t="s">
        <v>12783</v>
      </c>
      <c r="J4267" s="64" t="s">
        <v>12785</v>
      </c>
      <c r="L4267" s="65" t="s">
        <v>24</v>
      </c>
      <c r="N4267" s="64" t="s">
        <v>18</v>
      </c>
      <c r="O4267" s="66"/>
      <c r="P4267" s="66"/>
      <c r="T4267" s="66"/>
      <c r="U4267" s="65" t="s">
        <v>246</v>
      </c>
      <c r="V4267" s="65" t="s">
        <v>14389</v>
      </c>
      <c r="W4267" s="66"/>
      <c r="Y4267" s="66"/>
      <c r="Z4267" s="66"/>
      <c r="AA4267" s="65" t="s">
        <v>14382</v>
      </c>
      <c r="AQ4267" s="64">
        <v>409.1</v>
      </c>
      <c r="AY4267" s="67" t="s">
        <v>18664</v>
      </c>
    </row>
    <row r="4268" spans="1:51">
      <c r="A4268" s="9" t="str">
        <f t="shared" si="210"/>
        <v>2026-01</v>
      </c>
      <c r="B4268" s="9" t="str">
        <f>_xlfn.XLOOKUP(I4268,过机服务商重量差!A:A,过机服务商重量差!G:G)</f>
        <v>玉麒麟</v>
      </c>
      <c r="C4268" s="9" t="str">
        <f>IF(N4268="FBA","主营产品",IF(N4268="专线","专线",LOOKUP(1,0/((G4268&gt;=提成标准!D:D)*(G4268&lt;提成标准!E:E)),提成标准!C:C)))</f>
        <v>快递小货</v>
      </c>
      <c r="D4268" s="9">
        <f t="shared" si="211"/>
        <v>1</v>
      </c>
      <c r="E4268" s="9">
        <f>_xlfn.XLOOKUP(C4268,提成标准!C:C,提成标准!H:H,"")</f>
        <v>2</v>
      </c>
      <c r="F4268" s="9">
        <f t="shared" si="212"/>
        <v>2</v>
      </c>
      <c r="G4268" s="9">
        <f>_xlfn.XLOOKUP(I4268,过机服务商重量差!A:A,过机服务商重量差!L:L)</f>
        <v>4</v>
      </c>
      <c r="H4268" s="9" t="str">
        <f ca="1">IFERROR(LOOKUP(1,0/((B4268=名单!B:B)*(VALUE(AY4268)&gt;=名单!E:E)*(VALUE(AY4268)&lt;=名单!G:G)*(AA4268="正常走货")),名单!H:H),"否")</f>
        <v>否</v>
      </c>
      <c r="I4268" s="64" t="s">
        <v>12786</v>
      </c>
      <c r="J4268" s="64" t="s">
        <v>12788</v>
      </c>
      <c r="L4268" s="65" t="s">
        <v>17</v>
      </c>
      <c r="N4268" s="64" t="s">
        <v>18</v>
      </c>
      <c r="O4268" s="66"/>
      <c r="P4268" s="66"/>
      <c r="T4268" s="66"/>
      <c r="U4268" s="65" t="s">
        <v>227</v>
      </c>
      <c r="V4268" s="65" t="s">
        <v>14413</v>
      </c>
      <c r="W4268" s="66"/>
      <c r="Y4268" s="66"/>
      <c r="Z4268" s="66"/>
      <c r="AA4268" s="65" t="s">
        <v>14382</v>
      </c>
      <c r="AQ4268" s="64">
        <v>153.6</v>
      </c>
      <c r="AY4268" s="67" t="s">
        <v>18665</v>
      </c>
    </row>
    <row r="4269" spans="1:51">
      <c r="A4269" s="9" t="str">
        <f t="shared" si="210"/>
        <v>2026-01</v>
      </c>
      <c r="B4269" s="9" t="str">
        <f>_xlfn.XLOOKUP(I4269,过机服务商重量差!A:A,过机服务商重量差!G:G)</f>
        <v>风清扬</v>
      </c>
      <c r="C4269" s="9" t="str">
        <f>IF(N4269="FBA","主营产品",IF(N4269="专线","专线",LOOKUP(1,0/((G4269&gt;=提成标准!D:D)*(G4269&lt;提成标准!E:E)),提成标准!C:C)))</f>
        <v>快递大货</v>
      </c>
      <c r="D4269" s="9">
        <f t="shared" si="211"/>
        <v>73</v>
      </c>
      <c r="E4269" s="9">
        <f>_xlfn.XLOOKUP(C4269,提成标准!C:C,提成标准!H:H,"")</f>
        <v>0.1</v>
      </c>
      <c r="F4269" s="9">
        <f t="shared" si="212"/>
        <v>7.3</v>
      </c>
      <c r="G4269" s="9">
        <f>_xlfn.XLOOKUP(I4269,过机服务商重量差!A:A,过机服务商重量差!L:L)</f>
        <v>73</v>
      </c>
      <c r="H4269" s="9" t="str">
        <f ca="1">IFERROR(LOOKUP(1,0/((B4269=名单!B:B)*(VALUE(AY4269)&gt;=名单!E:E)*(VALUE(AY4269)&lt;=名单!G:G)*(AA4269="正常走货")),名单!H:H),"否")</f>
        <v>否</v>
      </c>
      <c r="I4269" s="64" t="s">
        <v>12789</v>
      </c>
      <c r="J4269" s="64" t="s">
        <v>12791</v>
      </c>
      <c r="L4269" s="64" t="s">
        <v>1409</v>
      </c>
      <c r="N4269" s="64" t="s">
        <v>18</v>
      </c>
      <c r="O4269" s="66"/>
      <c r="P4269" s="66"/>
      <c r="T4269" s="66"/>
      <c r="U4269" s="65" t="s">
        <v>442</v>
      </c>
      <c r="V4269" s="65" t="s">
        <v>14413</v>
      </c>
      <c r="W4269" s="66"/>
      <c r="Y4269" s="66"/>
      <c r="Z4269" s="66"/>
      <c r="AA4269" s="65" t="s">
        <v>14382</v>
      </c>
      <c r="AQ4269" s="64">
        <v>100</v>
      </c>
      <c r="AY4269" s="67" t="s">
        <v>18666</v>
      </c>
    </row>
    <row r="4270" spans="1:51">
      <c r="A4270" s="9" t="str">
        <f t="shared" si="210"/>
        <v>2026-01</v>
      </c>
      <c r="B4270" s="18" t="str">
        <f>_xlfn.XLOOKUP(I4270,过机服务商重量差!A:A,过机服务商重量差!G:G)</f>
        <v>风清扬</v>
      </c>
      <c r="C4270" s="9" t="str">
        <f>IF(N4270="FBA","主营产品",IF(N4270="专线","专线",LOOKUP(1,0/((G4270&gt;=提成标准!D:D)*(G4270&lt;提成标准!E:E)),提成标准!C:C)))</f>
        <v>快递大货</v>
      </c>
      <c r="D4270" s="9">
        <f t="shared" si="211"/>
        <v>117</v>
      </c>
      <c r="E4270" s="9">
        <f>_xlfn.XLOOKUP(C4270,提成标准!C:C,提成标准!H:H,"")</f>
        <v>0.1</v>
      </c>
      <c r="F4270" s="9">
        <f t="shared" si="212"/>
        <v>11.7</v>
      </c>
      <c r="G4270" s="9">
        <f>_xlfn.XLOOKUP(I4270,过机服务商重量差!A:A,过机服务商重量差!L:L)</f>
        <v>117</v>
      </c>
      <c r="H4270" s="9" t="str">
        <f ca="1">IFERROR(LOOKUP(1,0/((B4270=名单!B:B)*(VALUE(AY4270)&gt;=名单!E:E)*(VALUE(AY4270)&lt;=名单!G:G)*(AA4270="正常走货")),名单!H:H),"否")</f>
        <v>否</v>
      </c>
      <c r="I4270" s="64" t="s">
        <v>12792</v>
      </c>
      <c r="J4270" s="64" t="s">
        <v>12794</v>
      </c>
      <c r="L4270" s="65" t="s">
        <v>1770</v>
      </c>
      <c r="N4270" s="64" t="s">
        <v>18</v>
      </c>
      <c r="O4270" s="66"/>
      <c r="P4270" s="66"/>
      <c r="T4270" s="66"/>
      <c r="U4270" s="65" t="s">
        <v>1771</v>
      </c>
      <c r="V4270" s="65" t="s">
        <v>14410</v>
      </c>
      <c r="W4270" s="66"/>
      <c r="Y4270" s="66"/>
      <c r="Z4270" s="66"/>
      <c r="AA4270" s="65" t="s">
        <v>14382</v>
      </c>
      <c r="AQ4270" s="64">
        <v>368.6</v>
      </c>
      <c r="AY4270" s="67" t="s">
        <v>18667</v>
      </c>
    </row>
    <row r="4271" spans="1:51">
      <c r="A4271" s="9" t="str">
        <f t="shared" si="210"/>
        <v>2026-01</v>
      </c>
      <c r="B4271" s="18" t="str">
        <f>_xlfn.XLOOKUP(I4271,过机服务商重量差!A:A,过机服务商重量差!G:G)</f>
        <v>玉麒麟</v>
      </c>
      <c r="C4271" s="9" t="str">
        <f>IF(N4271="FBA","主营产品",IF(N4271="专线","专线",LOOKUP(1,0/((G4271&gt;=提成标准!D:D)*(G4271&lt;提成标准!E:E)),提成标准!C:C)))</f>
        <v>快递小货</v>
      </c>
      <c r="D4271" s="9">
        <f t="shared" si="211"/>
        <v>1</v>
      </c>
      <c r="E4271" s="9">
        <f>_xlfn.XLOOKUP(C4271,提成标准!C:C,提成标准!H:H,"")</f>
        <v>2</v>
      </c>
      <c r="F4271" s="9">
        <f t="shared" si="212"/>
        <v>2</v>
      </c>
      <c r="G4271" s="9">
        <f>_xlfn.XLOOKUP(I4271,过机服务商重量差!A:A,过机服务商重量差!L:L)</f>
        <v>1</v>
      </c>
      <c r="H4271" s="9" t="str">
        <f ca="1">IFERROR(LOOKUP(1,0/((B4271=名单!B:B)*(VALUE(AY4271)&gt;=名单!E:E)*(VALUE(AY4271)&lt;=名单!G:G)*(AA4271="正常走货")),名单!H:H),"否")</f>
        <v>否</v>
      </c>
      <c r="I4271" s="64" t="s">
        <v>12795</v>
      </c>
      <c r="J4271" s="64" t="s">
        <v>12797</v>
      </c>
      <c r="L4271" s="65" t="s">
        <v>17</v>
      </c>
      <c r="N4271" s="64" t="s">
        <v>18</v>
      </c>
      <c r="O4271" s="66"/>
      <c r="P4271" s="66"/>
      <c r="T4271" s="66"/>
      <c r="U4271" s="65" t="s">
        <v>152</v>
      </c>
      <c r="V4271" s="65" t="s">
        <v>14385</v>
      </c>
      <c r="W4271" s="66"/>
      <c r="Y4271" s="66"/>
      <c r="Z4271" s="66"/>
      <c r="AA4271" s="65" t="s">
        <v>14382</v>
      </c>
      <c r="AQ4271" s="64">
        <v>39.01</v>
      </c>
      <c r="AY4271" s="67" t="s">
        <v>18668</v>
      </c>
    </row>
    <row r="4272" spans="1:51">
      <c r="A4272" s="9" t="str">
        <f t="shared" si="210"/>
        <v>2026-01</v>
      </c>
      <c r="B4272" s="9" t="str">
        <f>_xlfn.XLOOKUP(I4272,过机服务商重量差!A:A,过机服务商重量差!G:G)</f>
        <v>玉麒麟</v>
      </c>
      <c r="C4272" s="9" t="str">
        <f>IF(N4272="FBA","主营产品",IF(N4272="专线","专线",LOOKUP(1,0/((G4272&gt;=提成标准!D:D)*(G4272&lt;提成标准!E:E)),提成标准!C:C)))</f>
        <v>快递小货</v>
      </c>
      <c r="D4272" s="9">
        <f t="shared" si="211"/>
        <v>1</v>
      </c>
      <c r="E4272" s="9">
        <f>_xlfn.XLOOKUP(C4272,提成标准!C:C,提成标准!H:H,"")</f>
        <v>2</v>
      </c>
      <c r="F4272" s="9">
        <f t="shared" si="212"/>
        <v>2</v>
      </c>
      <c r="G4272" s="9">
        <f>_xlfn.XLOOKUP(I4272,过机服务商重量差!A:A,过机服务商重量差!L:L)</f>
        <v>12</v>
      </c>
      <c r="H4272" s="9" t="str">
        <f ca="1">IFERROR(LOOKUP(1,0/((B4272=名单!B:B)*(VALUE(AY4272)&gt;=名单!E:E)*(VALUE(AY4272)&lt;=名单!G:G)*(AA4272="正常走货")),名单!H:H),"否")</f>
        <v>否</v>
      </c>
      <c r="I4272" s="64" t="s">
        <v>12798</v>
      </c>
      <c r="J4272" s="64" t="s">
        <v>12800</v>
      </c>
      <c r="L4272" s="65" t="s">
        <v>17</v>
      </c>
      <c r="N4272" s="64" t="s">
        <v>18</v>
      </c>
      <c r="O4272" s="66"/>
      <c r="P4272" s="66"/>
      <c r="T4272" s="66"/>
      <c r="U4272" s="65" t="s">
        <v>442</v>
      </c>
      <c r="V4272" s="65" t="s">
        <v>14413</v>
      </c>
      <c r="W4272" s="66"/>
      <c r="Y4272" s="66"/>
      <c r="Z4272" s="66"/>
      <c r="AA4272" s="65" t="s">
        <v>14382</v>
      </c>
      <c r="AQ4272" s="64">
        <v>21</v>
      </c>
      <c r="AY4272" s="67" t="s">
        <v>18669</v>
      </c>
    </row>
    <row r="4273" spans="1:51">
      <c r="A4273" s="9" t="str">
        <f t="shared" si="210"/>
        <v>2026-01</v>
      </c>
      <c r="B4273" s="9" t="str">
        <f>_xlfn.XLOOKUP(I4273,过机服务商重量差!A:A,过机服务商重量差!G:G)</f>
        <v>玉麒麟</v>
      </c>
      <c r="C4273" s="9" t="str">
        <f>IF(N4273="FBA","主营产品",IF(N4273="专线","专线",LOOKUP(1,0/((G4273&gt;=提成标准!D:D)*(G4273&lt;提成标准!E:E)),提成标准!C:C)))</f>
        <v>快递大货</v>
      </c>
      <c r="D4273" s="9">
        <f t="shared" si="211"/>
        <v>136</v>
      </c>
      <c r="E4273" s="9">
        <f>_xlfn.XLOOKUP(C4273,提成标准!C:C,提成标准!H:H,"")</f>
        <v>0.1</v>
      </c>
      <c r="F4273" s="9">
        <f t="shared" si="212"/>
        <v>13.6</v>
      </c>
      <c r="G4273" s="9">
        <f>_xlfn.XLOOKUP(I4273,过机服务商重量差!A:A,过机服务商重量差!L:L)</f>
        <v>136</v>
      </c>
      <c r="H4273" s="9" t="str">
        <f ca="1">IFERROR(LOOKUP(1,0/((B4273=名单!B:B)*(VALUE(AY4273)&gt;=名单!E:E)*(VALUE(AY4273)&lt;=名单!G:G)*(AA4273="正常走货")),名单!H:H),"否")</f>
        <v>否</v>
      </c>
      <c r="I4273" s="64" t="s">
        <v>12801</v>
      </c>
      <c r="J4273" s="64" t="s">
        <v>12803</v>
      </c>
      <c r="L4273" s="64" t="s">
        <v>17</v>
      </c>
      <c r="N4273" s="64" t="s">
        <v>18</v>
      </c>
      <c r="O4273" s="66"/>
      <c r="P4273" s="66"/>
      <c r="T4273" s="66"/>
      <c r="U4273" s="65" t="s">
        <v>540</v>
      </c>
      <c r="V4273" s="65" t="s">
        <v>14413</v>
      </c>
      <c r="W4273" s="66"/>
      <c r="Y4273" s="66"/>
      <c r="Z4273" s="66"/>
      <c r="AA4273" s="65" t="s">
        <v>14382</v>
      </c>
      <c r="AQ4273" s="64">
        <v>2159.08</v>
      </c>
      <c r="AY4273" s="67" t="s">
        <v>18670</v>
      </c>
    </row>
    <row r="4274" spans="1:51">
      <c r="A4274" s="9" t="str">
        <f t="shared" si="210"/>
        <v>2026-01</v>
      </c>
      <c r="B4274" s="9" t="str">
        <f>_xlfn.XLOOKUP(I4274,过机服务商重量差!A:A,过机服务商重量差!G:G)</f>
        <v>风清扬</v>
      </c>
      <c r="C4274" s="9" t="str">
        <f>IF(N4274="FBA","主营产品",IF(N4274="专线","专线",LOOKUP(1,0/((G4274&gt;=提成标准!D:D)*(G4274&lt;提成标准!E:E)),提成标准!C:C)))</f>
        <v>快递大货</v>
      </c>
      <c r="D4274" s="9">
        <f t="shared" si="211"/>
        <v>21</v>
      </c>
      <c r="E4274" s="9">
        <f>_xlfn.XLOOKUP(C4274,提成标准!C:C,提成标准!H:H,"")</f>
        <v>0.1</v>
      </c>
      <c r="F4274" s="9">
        <f t="shared" si="212"/>
        <v>2.1</v>
      </c>
      <c r="G4274" s="9">
        <f>_xlfn.XLOOKUP(I4274,过机服务商重量差!A:A,过机服务商重量差!L:L)</f>
        <v>21</v>
      </c>
      <c r="H4274" s="9" t="str">
        <f ca="1">IFERROR(LOOKUP(1,0/((B4274=名单!B:B)*(VALUE(AY4274)&gt;=名单!E:E)*(VALUE(AY4274)&lt;=名单!G:G)*(AA4274="正常走货")),名单!H:H),"否")</f>
        <v>否</v>
      </c>
      <c r="I4274" s="64" t="s">
        <v>12804</v>
      </c>
      <c r="J4274" s="64" t="s">
        <v>12806</v>
      </c>
      <c r="L4274" s="65" t="s">
        <v>124</v>
      </c>
      <c r="N4274" s="64" t="s">
        <v>18</v>
      </c>
      <c r="O4274" s="66"/>
      <c r="P4274" s="66"/>
      <c r="T4274" s="66"/>
      <c r="U4274" s="65" t="s">
        <v>454</v>
      </c>
      <c r="V4274" s="65" t="s">
        <v>14410</v>
      </c>
      <c r="W4274" s="66"/>
      <c r="Y4274" s="66"/>
      <c r="Z4274" s="66"/>
      <c r="AA4274" s="65" t="s">
        <v>14382</v>
      </c>
      <c r="AQ4274" s="64">
        <v>-2.09999999999999</v>
      </c>
      <c r="AY4274" s="67" t="s">
        <v>18671</v>
      </c>
    </row>
    <row r="4275" spans="1:51">
      <c r="A4275" s="9" t="str">
        <f t="shared" si="210"/>
        <v>2026-01</v>
      </c>
      <c r="B4275" s="18" t="str">
        <f>_xlfn.XLOOKUP(I4275,过机服务商重量差!A:A,过机服务商重量差!G:G)</f>
        <v>无崖子</v>
      </c>
      <c r="C4275" s="9" t="str">
        <f>IF(N4275="FBA","主营产品",IF(N4275="专线","专线",LOOKUP(1,0/((G4275&gt;=提成标准!D:D)*(G4275&lt;提成标准!E:E)),提成标准!C:C)))</f>
        <v>快递小货</v>
      </c>
      <c r="D4275" s="9">
        <f t="shared" si="211"/>
        <v>1</v>
      </c>
      <c r="E4275" s="9">
        <f>_xlfn.XLOOKUP(C4275,提成标准!C:C,提成标准!H:H,"")</f>
        <v>2</v>
      </c>
      <c r="F4275" s="9">
        <f t="shared" si="212"/>
        <v>2</v>
      </c>
      <c r="G4275" s="9">
        <f>_xlfn.XLOOKUP(I4275,过机服务商重量差!A:A,过机服务商重量差!L:L)</f>
        <v>11</v>
      </c>
      <c r="H4275" s="9" t="str">
        <f ca="1">IFERROR(LOOKUP(1,0/((B4275=名单!B:B)*(VALUE(AY4275)&gt;=名单!E:E)*(VALUE(AY4275)&lt;=名单!G:G)*(AA4275="正常走货")),名单!H:H),"否")</f>
        <v>是</v>
      </c>
      <c r="I4275" s="64" t="s">
        <v>12807</v>
      </c>
      <c r="J4275" s="64" t="s">
        <v>12809</v>
      </c>
      <c r="L4275" s="65" t="s">
        <v>336</v>
      </c>
      <c r="N4275" s="64" t="s">
        <v>18</v>
      </c>
      <c r="O4275" s="66"/>
      <c r="P4275" s="66"/>
      <c r="T4275" s="66"/>
      <c r="U4275" s="65" t="s">
        <v>223</v>
      </c>
      <c r="V4275" s="65" t="s">
        <v>14413</v>
      </c>
      <c r="W4275" s="66"/>
      <c r="Y4275" s="66"/>
      <c r="Z4275" s="66"/>
      <c r="AA4275" s="65" t="s">
        <v>14382</v>
      </c>
      <c r="AQ4275" s="64">
        <v>0</v>
      </c>
      <c r="AY4275" s="67" t="s">
        <v>18672</v>
      </c>
    </row>
    <row r="4276" spans="1:51">
      <c r="A4276" s="9" t="str">
        <f t="shared" si="210"/>
        <v>2026-01</v>
      </c>
      <c r="B4276" s="9" t="str">
        <f>_xlfn.XLOOKUP(I4276,过机服务商重量差!A:A,过机服务商重量差!G:G)</f>
        <v>无崖子</v>
      </c>
      <c r="C4276" s="9" t="str">
        <f>IF(N4276="FBA","主营产品",IF(N4276="专线","专线",LOOKUP(1,0/((G4276&gt;=提成标准!D:D)*(G4276&lt;提成标准!E:E)),提成标准!C:C)))</f>
        <v>快递小货</v>
      </c>
      <c r="D4276" s="9">
        <f t="shared" si="211"/>
        <v>1</v>
      </c>
      <c r="E4276" s="9">
        <f>_xlfn.XLOOKUP(C4276,提成标准!C:C,提成标准!H:H,"")</f>
        <v>2</v>
      </c>
      <c r="F4276" s="9">
        <f t="shared" si="212"/>
        <v>2</v>
      </c>
      <c r="G4276" s="9">
        <f>_xlfn.XLOOKUP(I4276,过机服务商重量差!A:A,过机服务商重量差!L:L)</f>
        <v>3.98</v>
      </c>
      <c r="H4276" s="9" t="str">
        <f ca="1">IFERROR(LOOKUP(1,0/((B4276=名单!B:B)*(VALUE(AY4276)&gt;=名单!E:E)*(VALUE(AY4276)&lt;=名单!G:G)*(AA4276="正常走货")),名单!H:H),"否")</f>
        <v>是</v>
      </c>
      <c r="I4276" s="64" t="s">
        <v>12810</v>
      </c>
      <c r="J4276" s="64" t="s">
        <v>12812</v>
      </c>
      <c r="L4276" s="65" t="s">
        <v>128</v>
      </c>
      <c r="N4276" s="64" t="s">
        <v>18</v>
      </c>
      <c r="O4276" s="66"/>
      <c r="P4276" s="66"/>
      <c r="T4276" s="66"/>
      <c r="U4276" s="65" t="s">
        <v>191</v>
      </c>
      <c r="V4276" s="65" t="s">
        <v>14413</v>
      </c>
      <c r="W4276" s="66"/>
      <c r="Y4276" s="66"/>
      <c r="Z4276" s="66"/>
      <c r="AA4276" s="65" t="s">
        <v>14382</v>
      </c>
      <c r="AQ4276" s="64">
        <v>125.47</v>
      </c>
      <c r="AY4276" s="67" t="s">
        <v>18673</v>
      </c>
    </row>
    <row r="4277" spans="1:51">
      <c r="A4277" s="9" t="str">
        <f t="shared" si="210"/>
        <v>2026-01</v>
      </c>
      <c r="B4277" s="9" t="str">
        <f>_xlfn.XLOOKUP(I4277,过机服务商重量差!A:A,过机服务商重量差!G:G)</f>
        <v>玉麒麟</v>
      </c>
      <c r="C4277" s="9" t="str">
        <f>IF(N4277="FBA","主营产品",IF(N4277="专线","专线",LOOKUP(1,0/((G4277&gt;=提成标准!D:D)*(G4277&lt;提成标准!E:E)),提成标准!C:C)))</f>
        <v>快递小货</v>
      </c>
      <c r="D4277" s="9">
        <f t="shared" si="211"/>
        <v>1</v>
      </c>
      <c r="E4277" s="9">
        <f>_xlfn.XLOOKUP(C4277,提成标准!C:C,提成标准!H:H,"")</f>
        <v>2</v>
      </c>
      <c r="F4277" s="9">
        <f t="shared" si="212"/>
        <v>2</v>
      </c>
      <c r="G4277" s="9">
        <f>_xlfn.XLOOKUP(I4277,过机服务商重量差!A:A,过机服务商重量差!L:L)</f>
        <v>2</v>
      </c>
      <c r="H4277" s="9" t="str">
        <f ca="1">IFERROR(LOOKUP(1,0/((B4277=名单!B:B)*(VALUE(AY4277)&gt;=名单!E:E)*(VALUE(AY4277)&lt;=名单!G:G)*(AA4277="正常走货")),名单!H:H),"否")</f>
        <v>否</v>
      </c>
      <c r="I4277" s="64" t="s">
        <v>12813</v>
      </c>
      <c r="J4277" s="64" t="s">
        <v>12815</v>
      </c>
      <c r="L4277" s="65" t="s">
        <v>17</v>
      </c>
      <c r="N4277" s="64" t="s">
        <v>18</v>
      </c>
      <c r="O4277" s="66"/>
      <c r="P4277" s="66"/>
      <c r="T4277" s="66"/>
      <c r="U4277" s="65" t="s">
        <v>454</v>
      </c>
      <c r="V4277" s="65" t="s">
        <v>14410</v>
      </c>
      <c r="W4277" s="66"/>
      <c r="Y4277" s="66"/>
      <c r="Z4277" s="66"/>
      <c r="AA4277" s="65" t="s">
        <v>14382</v>
      </c>
      <c r="AQ4277" s="64">
        <v>99.2</v>
      </c>
      <c r="AY4277" s="67" t="s">
        <v>18674</v>
      </c>
    </row>
    <row r="4278" spans="1:51">
      <c r="A4278" s="9" t="str">
        <f t="shared" si="210"/>
        <v>2026-01</v>
      </c>
      <c r="B4278" s="9" t="str">
        <f>_xlfn.XLOOKUP(I4278,过机服务商重量差!A:A,过机服务商重量差!G:G)</f>
        <v>风清扬</v>
      </c>
      <c r="C4278" s="9" t="str">
        <f>IF(N4278="FBA","主营产品",IF(N4278="专线","专线",LOOKUP(1,0/((G4278&gt;=提成标准!D:D)*(G4278&lt;提成标准!E:E)),提成标准!C:C)))</f>
        <v>快递大货</v>
      </c>
      <c r="D4278" s="9">
        <f t="shared" si="211"/>
        <v>95</v>
      </c>
      <c r="E4278" s="9">
        <f>_xlfn.XLOOKUP(C4278,提成标准!C:C,提成标准!H:H,"")</f>
        <v>0.1</v>
      </c>
      <c r="F4278" s="9">
        <f t="shared" si="212"/>
        <v>9.5</v>
      </c>
      <c r="G4278" s="9">
        <f>_xlfn.XLOOKUP(I4278,过机服务商重量差!A:A,过机服务商重量差!L:L)</f>
        <v>95</v>
      </c>
      <c r="H4278" s="9" t="str">
        <f ca="1">IFERROR(LOOKUP(1,0/((B4278=名单!B:B)*(VALUE(AY4278)&gt;=名单!E:E)*(VALUE(AY4278)&lt;=名单!G:G)*(AA4278="正常走货")),名单!H:H),"否")</f>
        <v>否</v>
      </c>
      <c r="I4278" s="64" t="s">
        <v>12816</v>
      </c>
      <c r="J4278" s="64" t="s">
        <v>12818</v>
      </c>
      <c r="L4278" s="65" t="s">
        <v>1725</v>
      </c>
      <c r="N4278" s="64" t="s">
        <v>18</v>
      </c>
      <c r="O4278" s="66"/>
      <c r="P4278" s="66"/>
      <c r="T4278" s="66"/>
      <c r="U4278" s="65" t="s">
        <v>558</v>
      </c>
      <c r="V4278" s="65" t="s">
        <v>14413</v>
      </c>
      <c r="W4278" s="66"/>
      <c r="Y4278" s="66"/>
      <c r="Z4278" s="66"/>
      <c r="AA4278" s="65" t="s">
        <v>14382</v>
      </c>
      <c r="AQ4278" s="64">
        <v>0</v>
      </c>
      <c r="AY4278" s="67" t="s">
        <v>18675</v>
      </c>
    </row>
    <row r="4279" spans="1:51">
      <c r="A4279" s="9" t="str">
        <f t="shared" si="210"/>
        <v>2026-01</v>
      </c>
      <c r="B4279" s="9" t="str">
        <f>_xlfn.XLOOKUP(I4279,过机服务商重量差!A:A,过机服务商重量差!G:G)</f>
        <v>玉麒麟</v>
      </c>
      <c r="C4279" s="9" t="str">
        <f>IF(N4279="FBA","主营产品",IF(N4279="专线","专线",LOOKUP(1,0/((G4279&gt;=提成标准!D:D)*(G4279&lt;提成标准!E:E)),提成标准!C:C)))</f>
        <v>快递大货</v>
      </c>
      <c r="D4279" s="9">
        <f t="shared" si="211"/>
        <v>136</v>
      </c>
      <c r="E4279" s="9">
        <f>_xlfn.XLOOKUP(C4279,提成标准!C:C,提成标准!H:H,"")</f>
        <v>0.1</v>
      </c>
      <c r="F4279" s="9">
        <f t="shared" si="212"/>
        <v>13.6</v>
      </c>
      <c r="G4279" s="9">
        <f>_xlfn.XLOOKUP(I4279,过机服务商重量差!A:A,过机服务商重量差!L:L)</f>
        <v>136</v>
      </c>
      <c r="H4279" s="9" t="str">
        <f ca="1">IFERROR(LOOKUP(1,0/((B4279=名单!B:B)*(VALUE(AY4279)&gt;=名单!E:E)*(VALUE(AY4279)&lt;=名单!G:G)*(AA4279="正常走货")),名单!H:H),"否")</f>
        <v>否</v>
      </c>
      <c r="I4279" s="64" t="s">
        <v>12819</v>
      </c>
      <c r="J4279" s="64" t="s">
        <v>12821</v>
      </c>
      <c r="L4279" s="65" t="s">
        <v>1080</v>
      </c>
      <c r="N4279" s="64" t="s">
        <v>18</v>
      </c>
      <c r="O4279" s="66"/>
      <c r="P4279" s="66"/>
      <c r="T4279" s="66"/>
      <c r="U4279" s="65" t="s">
        <v>39</v>
      </c>
      <c r="V4279" s="65" t="s">
        <v>14389</v>
      </c>
      <c r="W4279" s="66"/>
      <c r="Y4279" s="66"/>
      <c r="Z4279" s="66"/>
      <c r="AA4279" s="65" t="s">
        <v>14382</v>
      </c>
      <c r="AQ4279" s="64">
        <v>0</v>
      </c>
      <c r="AY4279" s="67" t="s">
        <v>18676</v>
      </c>
    </row>
    <row r="4280" spans="1:51">
      <c r="A4280" s="9" t="str">
        <f t="shared" si="210"/>
        <v>2026-01</v>
      </c>
      <c r="B4280" s="9" t="str">
        <f>_xlfn.XLOOKUP(I4280,过机服务商重量差!A:A,过机服务商重量差!G:G)</f>
        <v>帅时莹</v>
      </c>
      <c r="C4280" s="9" t="str">
        <f>IF(N4280="FBA","主营产品",IF(N4280="专线","专线",LOOKUP(1,0/((G4280&gt;=提成标准!D:D)*(G4280&lt;提成标准!E:E)),提成标准!C:C)))</f>
        <v>快递小货</v>
      </c>
      <c r="D4280" s="9">
        <f t="shared" si="211"/>
        <v>1</v>
      </c>
      <c r="E4280" s="9">
        <f>_xlfn.XLOOKUP(C4280,提成标准!C:C,提成标准!H:H,"")</f>
        <v>2</v>
      </c>
      <c r="F4280" s="9">
        <f t="shared" si="212"/>
        <v>2</v>
      </c>
      <c r="G4280" s="9">
        <f>_xlfn.XLOOKUP(I4280,过机服务商重量差!A:A,过机服务商重量差!L:L)</f>
        <v>1.5</v>
      </c>
      <c r="H4280" s="9" t="str">
        <f ca="1">IFERROR(LOOKUP(1,0/((B4280=名单!B:B)*(VALUE(AY4280)&gt;=名单!E:E)*(VALUE(AY4280)&lt;=名单!G:G)*(AA4280="正常走货")),名单!H:H),"否")</f>
        <v>否</v>
      </c>
      <c r="I4280" s="64" t="s">
        <v>12822</v>
      </c>
      <c r="J4280" s="64" t="s">
        <v>12824</v>
      </c>
      <c r="L4280" s="65" t="s">
        <v>458</v>
      </c>
      <c r="N4280" s="64" t="s">
        <v>18</v>
      </c>
      <c r="O4280" s="66"/>
      <c r="P4280" s="66"/>
      <c r="T4280" s="66"/>
      <c r="U4280" s="65" t="s">
        <v>187</v>
      </c>
      <c r="V4280" s="65" t="s">
        <v>14413</v>
      </c>
      <c r="W4280" s="66"/>
      <c r="Y4280" s="66"/>
      <c r="Z4280" s="66"/>
      <c r="AA4280" s="65" t="s">
        <v>14382</v>
      </c>
      <c r="AQ4280" s="64">
        <v>50</v>
      </c>
      <c r="AY4280" s="67" t="s">
        <v>18677</v>
      </c>
    </row>
    <row r="4281" spans="1:51">
      <c r="A4281" s="9" t="str">
        <f t="shared" ref="A4281:A4344" si="213">MID(AY4281,1,7)</f>
        <v>2026-01</v>
      </c>
      <c r="B4281" s="9" t="str">
        <f>_xlfn.XLOOKUP(I4281,过机服务商重量差!A:A,过机服务商重量差!G:G)</f>
        <v>007</v>
      </c>
      <c r="C4281" s="9" t="str">
        <f>IF(N4281="FBA","主营产品",IF(N4281="专线","专线",LOOKUP(1,0/((G4281&gt;=提成标准!D:D)*(G4281&lt;提成标准!E:E)),提成标准!C:C)))</f>
        <v>快递大货</v>
      </c>
      <c r="D4281" s="9">
        <f t="shared" si="211"/>
        <v>23</v>
      </c>
      <c r="E4281" s="9">
        <f>_xlfn.XLOOKUP(C4281,提成标准!C:C,提成标准!H:H,"")</f>
        <v>0.1</v>
      </c>
      <c r="F4281" s="9">
        <f t="shared" si="212"/>
        <v>2.3</v>
      </c>
      <c r="G4281" s="9">
        <f>_xlfn.XLOOKUP(I4281,过机服务商重量差!A:A,过机服务商重量差!L:L)</f>
        <v>23</v>
      </c>
      <c r="H4281" s="9" t="str">
        <f ca="1">IFERROR(LOOKUP(1,0/((B4281=名单!B:B)*(VALUE(AY4281)&gt;=名单!E:E)*(VALUE(AY4281)&lt;=名单!G:G)*(AA4281="正常走货")),名单!H:H),"否")</f>
        <v>否</v>
      </c>
      <c r="I4281" s="64" t="s">
        <v>12825</v>
      </c>
      <c r="J4281" s="64" t="s">
        <v>12827</v>
      </c>
      <c r="L4281" s="65" t="s">
        <v>266</v>
      </c>
      <c r="N4281" s="64" t="s">
        <v>18</v>
      </c>
      <c r="O4281" s="66"/>
      <c r="P4281" s="66"/>
      <c r="T4281" s="66"/>
      <c r="U4281" s="65" t="s">
        <v>604</v>
      </c>
      <c r="V4281" s="65" t="s">
        <v>14410</v>
      </c>
      <c r="W4281" s="66"/>
      <c r="Y4281" s="66"/>
      <c r="Z4281" s="66"/>
      <c r="AA4281" s="65" t="s">
        <v>14382</v>
      </c>
      <c r="AQ4281" s="64">
        <v>98.9</v>
      </c>
      <c r="AY4281" s="67" t="s">
        <v>18678</v>
      </c>
    </row>
    <row r="4282" spans="1:51">
      <c r="A4282" s="9" t="str">
        <f t="shared" si="213"/>
        <v>2026-01</v>
      </c>
      <c r="B4282" s="9" t="str">
        <f>_xlfn.XLOOKUP(I4282,过机服务商重量差!A:A,过机服务商重量差!G:G)</f>
        <v>小旋风</v>
      </c>
      <c r="C4282" s="9" t="str">
        <f>IF(N4282="FBA","主营产品",IF(N4282="专线","专线",LOOKUP(1,0/((G4282&gt;=提成标准!D:D)*(G4282&lt;提成标准!E:E)),提成标准!C:C)))</f>
        <v>快递大货</v>
      </c>
      <c r="D4282" s="9">
        <f t="shared" si="211"/>
        <v>177</v>
      </c>
      <c r="E4282" s="9">
        <f>_xlfn.XLOOKUP(C4282,提成标准!C:C,提成标准!H:H,"")</f>
        <v>0.1</v>
      </c>
      <c r="F4282" s="9">
        <f t="shared" si="212"/>
        <v>17.7</v>
      </c>
      <c r="G4282" s="9">
        <f>_xlfn.XLOOKUP(I4282,过机服务商重量差!A:A,过机服务商重量差!L:L)</f>
        <v>177</v>
      </c>
      <c r="H4282" s="9" t="str">
        <f ca="1">IFERROR(LOOKUP(1,0/((B4282=名单!B:B)*(VALUE(AY4282)&gt;=名单!E:E)*(VALUE(AY4282)&lt;=名单!G:G)*(AA4282="正常走货")),名单!H:H),"否")</f>
        <v>否</v>
      </c>
      <c r="I4282" s="64" t="s">
        <v>12828</v>
      </c>
      <c r="J4282" s="64" t="s">
        <v>12830</v>
      </c>
      <c r="L4282" s="65" t="s">
        <v>441</v>
      </c>
      <c r="N4282" s="64" t="s">
        <v>18</v>
      </c>
      <c r="O4282" s="66"/>
      <c r="P4282" s="66"/>
      <c r="T4282" s="66"/>
      <c r="U4282" s="65" t="s">
        <v>540</v>
      </c>
      <c r="V4282" s="65" t="s">
        <v>14413</v>
      </c>
      <c r="W4282" s="66"/>
      <c r="Y4282" s="66"/>
      <c r="Z4282" s="66"/>
      <c r="AA4282" s="65" t="s">
        <v>14382</v>
      </c>
      <c r="AQ4282" s="64">
        <v>680</v>
      </c>
      <c r="AY4282" s="67" t="s">
        <v>18679</v>
      </c>
    </row>
    <row r="4283" spans="1:51">
      <c r="A4283" s="9" t="str">
        <f t="shared" si="213"/>
        <v>2026-01</v>
      </c>
      <c r="B4283" s="9" t="str">
        <f>_xlfn.XLOOKUP(I4283,过机服务商重量差!A:A,过机服务商重量差!G:G)</f>
        <v>帅时莹</v>
      </c>
      <c r="C4283" s="9" t="str">
        <f>IF(N4283="FBA","主营产品",IF(N4283="专线","专线",LOOKUP(1,0/((G4283&gt;=提成标准!D:D)*(G4283&lt;提成标准!E:E)),提成标准!C:C)))</f>
        <v>快递小货</v>
      </c>
      <c r="D4283" s="9">
        <f t="shared" ref="D4283:D4345" si="214">IF(C4283="快递小货",1,IF(C4283="主营产品",0,G4283))</f>
        <v>1</v>
      </c>
      <c r="E4283" s="9">
        <f>_xlfn.XLOOKUP(C4283,提成标准!C:C,提成标准!H:H,"")</f>
        <v>2</v>
      </c>
      <c r="F4283" s="9">
        <f t="shared" ref="F4283:F4345" si="215">D4283*E4283</f>
        <v>2</v>
      </c>
      <c r="G4283" s="9">
        <f>_xlfn.XLOOKUP(I4283,过机服务商重量差!A:A,过机服务商重量差!L:L)</f>
        <v>5</v>
      </c>
      <c r="H4283" s="9" t="str">
        <f ca="1">IFERROR(LOOKUP(1,0/((B4283=名单!B:B)*(VALUE(AY4283)&gt;=名单!E:E)*(VALUE(AY4283)&lt;=名单!G:G)*(AA4283="正常走货")),名单!H:H),"否")</f>
        <v>否</v>
      </c>
      <c r="I4283" s="64" t="s">
        <v>12831</v>
      </c>
      <c r="J4283" s="64" t="s">
        <v>12833</v>
      </c>
      <c r="L4283" s="65" t="s">
        <v>586</v>
      </c>
      <c r="N4283" s="64" t="s">
        <v>18</v>
      </c>
      <c r="O4283" s="66"/>
      <c r="P4283" s="66"/>
      <c r="T4283" s="66"/>
      <c r="U4283" s="65" t="s">
        <v>191</v>
      </c>
      <c r="V4283" s="65" t="s">
        <v>14413</v>
      </c>
      <c r="W4283" s="66"/>
      <c r="Y4283" s="66"/>
      <c r="Z4283" s="66"/>
      <c r="AA4283" s="65" t="s">
        <v>14382</v>
      </c>
      <c r="AQ4283" s="64">
        <v>228.82</v>
      </c>
      <c r="AY4283" s="67" t="s">
        <v>18680</v>
      </c>
    </row>
    <row r="4284" spans="1:51">
      <c r="A4284" s="9" t="str">
        <f t="shared" si="213"/>
        <v>2026-01</v>
      </c>
      <c r="B4284" s="9" t="str">
        <f>_xlfn.XLOOKUP(I4284,过机服务商重量差!A:A,过机服务商重量差!G:G)</f>
        <v>玉麒麟</v>
      </c>
      <c r="C4284" s="9" t="str">
        <f>IF(N4284="FBA","主营产品",IF(N4284="专线","专线",LOOKUP(1,0/((G4284&gt;=提成标准!D:D)*(G4284&lt;提成标准!E:E)),提成标准!C:C)))</f>
        <v>快递小货</v>
      </c>
      <c r="D4284" s="9">
        <f t="shared" si="214"/>
        <v>1</v>
      </c>
      <c r="E4284" s="9">
        <f>_xlfn.XLOOKUP(C4284,提成标准!C:C,提成标准!H:H,"")</f>
        <v>2</v>
      </c>
      <c r="F4284" s="9">
        <f t="shared" si="215"/>
        <v>2</v>
      </c>
      <c r="G4284" s="9">
        <f>_xlfn.XLOOKUP(I4284,过机服务商重量差!A:A,过机服务商重量差!L:L)</f>
        <v>5</v>
      </c>
      <c r="H4284" s="9" t="str">
        <f ca="1">IFERROR(LOOKUP(1,0/((B4284=名单!B:B)*(VALUE(AY4284)&gt;=名单!E:E)*(VALUE(AY4284)&lt;=名单!G:G)*(AA4284="正常走货")),名单!H:H),"否")</f>
        <v>否</v>
      </c>
      <c r="I4284" s="64" t="s">
        <v>12834</v>
      </c>
      <c r="J4284" s="64" t="s">
        <v>12836</v>
      </c>
      <c r="L4284" s="65" t="s">
        <v>17</v>
      </c>
      <c r="N4284" s="64" t="s">
        <v>18</v>
      </c>
      <c r="O4284" s="66"/>
      <c r="P4284" s="66"/>
      <c r="T4284" s="66"/>
      <c r="U4284" s="65" t="s">
        <v>292</v>
      </c>
      <c r="V4284" s="65" t="s">
        <v>14413</v>
      </c>
      <c r="W4284" s="66"/>
      <c r="Y4284" s="66"/>
      <c r="Z4284" s="66"/>
      <c r="AA4284" s="65" t="s">
        <v>14382</v>
      </c>
      <c r="AQ4284" s="64">
        <v>115.02</v>
      </c>
      <c r="AY4284" s="67" t="s">
        <v>18681</v>
      </c>
    </row>
    <row r="4285" spans="1:51">
      <c r="A4285" s="9" t="str">
        <f t="shared" si="213"/>
        <v>2026-01</v>
      </c>
      <c r="B4285" s="9" t="str">
        <f>_xlfn.XLOOKUP(I4285,过机服务商重量差!A:A,过机服务商重量差!G:G)</f>
        <v>玉麒麟</v>
      </c>
      <c r="C4285" s="9" t="str">
        <f>IF(N4285="FBA","主营产品",IF(N4285="专线","专线",LOOKUP(1,0/((G4285&gt;=提成标准!D:D)*(G4285&lt;提成标准!E:E)),提成标准!C:C)))</f>
        <v>快递小货</v>
      </c>
      <c r="D4285" s="9">
        <f t="shared" si="214"/>
        <v>1</v>
      </c>
      <c r="E4285" s="9">
        <f>_xlfn.XLOOKUP(C4285,提成标准!C:C,提成标准!H:H,"")</f>
        <v>2</v>
      </c>
      <c r="F4285" s="9">
        <f t="shared" si="215"/>
        <v>2</v>
      </c>
      <c r="G4285" s="9">
        <f>_xlfn.XLOOKUP(I4285,过机服务商重量差!A:A,过机服务商重量差!L:L)</f>
        <v>4</v>
      </c>
      <c r="H4285" s="9" t="str">
        <f ca="1">IFERROR(LOOKUP(1,0/((B4285=名单!B:B)*(VALUE(AY4285)&gt;=名单!E:E)*(VALUE(AY4285)&lt;=名单!G:G)*(AA4285="正常走货")),名单!H:H),"否")</f>
        <v>否</v>
      </c>
      <c r="I4285" s="64" t="s">
        <v>12837</v>
      </c>
      <c r="J4285" s="64" t="s">
        <v>12839</v>
      </c>
      <c r="L4285" s="65" t="s">
        <v>17</v>
      </c>
      <c r="N4285" s="64" t="s">
        <v>18</v>
      </c>
      <c r="O4285" s="66"/>
      <c r="P4285" s="66"/>
      <c r="T4285" s="66"/>
      <c r="U4285" s="65" t="s">
        <v>292</v>
      </c>
      <c r="V4285" s="65" t="s">
        <v>14413</v>
      </c>
      <c r="W4285" s="66"/>
      <c r="Y4285" s="66"/>
      <c r="Z4285" s="66"/>
      <c r="AA4285" s="65" t="s">
        <v>14382</v>
      </c>
      <c r="AQ4285" s="64">
        <v>129.23</v>
      </c>
      <c r="AY4285" s="67" t="s">
        <v>18682</v>
      </c>
    </row>
    <row r="4286" spans="1:51">
      <c r="A4286" s="9" t="str">
        <f t="shared" si="213"/>
        <v>2026-01</v>
      </c>
      <c r="B4286" s="9" t="str">
        <f>_xlfn.XLOOKUP(I4286,过机服务商重量差!A:A,过机服务商重量差!G:G)</f>
        <v>玉麒麟</v>
      </c>
      <c r="C4286" s="9" t="str">
        <f>IF(N4286="FBA","主营产品",IF(N4286="专线","专线",LOOKUP(1,0/((G4286&gt;=提成标准!D:D)*(G4286&lt;提成标准!E:E)),提成标准!C:C)))</f>
        <v>快递小货</v>
      </c>
      <c r="D4286" s="9">
        <f t="shared" si="214"/>
        <v>1</v>
      </c>
      <c r="E4286" s="9">
        <f>_xlfn.XLOOKUP(C4286,提成标准!C:C,提成标准!H:H,"")</f>
        <v>2</v>
      </c>
      <c r="F4286" s="9">
        <f t="shared" si="215"/>
        <v>2</v>
      </c>
      <c r="G4286" s="9">
        <f>_xlfn.XLOOKUP(I4286,过机服务商重量差!A:A,过机服务商重量差!L:L)</f>
        <v>16</v>
      </c>
      <c r="H4286" s="9" t="str">
        <f ca="1">IFERROR(LOOKUP(1,0/((B4286=名单!B:B)*(VALUE(AY4286)&gt;=名单!E:E)*(VALUE(AY4286)&lt;=名单!G:G)*(AA4286="正常走货")),名单!H:H),"否")</f>
        <v>否</v>
      </c>
      <c r="I4286" s="64" t="s">
        <v>12840</v>
      </c>
      <c r="J4286" s="64" t="s">
        <v>12840</v>
      </c>
      <c r="L4286" s="65" t="s">
        <v>17</v>
      </c>
      <c r="N4286" s="64" t="s">
        <v>18</v>
      </c>
      <c r="O4286" s="66"/>
      <c r="P4286" s="66"/>
      <c r="T4286" s="66"/>
      <c r="U4286" s="65" t="s">
        <v>562</v>
      </c>
      <c r="V4286" s="65" t="s">
        <v>14413</v>
      </c>
      <c r="W4286" s="66"/>
      <c r="Y4286" s="66"/>
      <c r="Z4286" s="66"/>
      <c r="AA4286" s="65" t="s">
        <v>14382</v>
      </c>
      <c r="AQ4286" s="64">
        <v>133</v>
      </c>
      <c r="AY4286" s="67" t="s">
        <v>18683</v>
      </c>
    </row>
    <row r="4287" spans="1:51">
      <c r="A4287" s="9" t="str">
        <f t="shared" si="213"/>
        <v>2026-01</v>
      </c>
      <c r="B4287" s="9" t="str">
        <f>_xlfn.XLOOKUP(I4287,过机服务商重量差!A:A,过机服务商重量差!G:G)</f>
        <v>玉麒麟</v>
      </c>
      <c r="C4287" s="9" t="str">
        <f>IF(N4287="FBA","主营产品",IF(N4287="专线","专线",LOOKUP(1,0/((G4287&gt;=提成标准!D:D)*(G4287&lt;提成标准!E:E)),提成标准!C:C)))</f>
        <v>快递小货</v>
      </c>
      <c r="D4287" s="9">
        <f t="shared" si="214"/>
        <v>1</v>
      </c>
      <c r="E4287" s="9">
        <f>_xlfn.XLOOKUP(C4287,提成标准!C:C,提成标准!H:H,"")</f>
        <v>2</v>
      </c>
      <c r="F4287" s="9">
        <f t="shared" si="215"/>
        <v>2</v>
      </c>
      <c r="G4287" s="9">
        <f>_xlfn.XLOOKUP(I4287,过机服务商重量差!A:A,过机服务商重量差!L:L)</f>
        <v>1.5</v>
      </c>
      <c r="H4287" s="9" t="str">
        <f ca="1">IFERROR(LOOKUP(1,0/((B4287=名单!B:B)*(VALUE(AY4287)&gt;=名单!E:E)*(VALUE(AY4287)&lt;=名单!G:G)*(AA4287="正常走货")),名单!H:H),"否")</f>
        <v>否</v>
      </c>
      <c r="I4287" s="64" t="s">
        <v>12842</v>
      </c>
      <c r="J4287" s="64" t="s">
        <v>12844</v>
      </c>
      <c r="L4287" s="65" t="s">
        <v>17</v>
      </c>
      <c r="N4287" s="64" t="s">
        <v>18</v>
      </c>
      <c r="O4287" s="66"/>
      <c r="P4287" s="66"/>
      <c r="T4287" s="66"/>
      <c r="U4287" s="65" t="s">
        <v>292</v>
      </c>
      <c r="V4287" s="65" t="s">
        <v>14413</v>
      </c>
      <c r="W4287" s="66"/>
      <c r="Y4287" s="66"/>
      <c r="Z4287" s="66"/>
      <c r="AA4287" s="65" t="s">
        <v>14382</v>
      </c>
      <c r="AQ4287" s="64">
        <v>49.27</v>
      </c>
      <c r="AY4287" s="67" t="s">
        <v>18684</v>
      </c>
    </row>
    <row r="4288" spans="1:51">
      <c r="A4288" s="9" t="str">
        <f t="shared" si="213"/>
        <v>2026-01</v>
      </c>
      <c r="B4288" s="9" t="str">
        <f>_xlfn.XLOOKUP(I4288,过机服务商重量差!A:A,过机服务商重量差!G:G)</f>
        <v>玉麒麟</v>
      </c>
      <c r="C4288" s="9" t="str">
        <f>IF(N4288="FBA","主营产品",IF(N4288="专线","专线",LOOKUP(1,0/((G4288&gt;=提成标准!D:D)*(G4288&lt;提成标准!E:E)),提成标准!C:C)))</f>
        <v>快递大货</v>
      </c>
      <c r="D4288" s="9">
        <f t="shared" si="214"/>
        <v>63</v>
      </c>
      <c r="E4288" s="9">
        <f>_xlfn.XLOOKUP(C4288,提成标准!C:C,提成标准!H:H,"")</f>
        <v>0.1</v>
      </c>
      <c r="F4288" s="9">
        <f t="shared" si="215"/>
        <v>6.3</v>
      </c>
      <c r="G4288" s="9">
        <f>_xlfn.XLOOKUP(I4288,过机服务商重量差!A:A,过机服务商重量差!L:L)</f>
        <v>63</v>
      </c>
      <c r="H4288" s="9" t="str">
        <f ca="1">IFERROR(LOOKUP(1,0/((B4288=名单!B:B)*(VALUE(AY4288)&gt;=名单!E:E)*(VALUE(AY4288)&lt;=名单!G:G)*(AA4288="正常走货")),名单!H:H),"否")</f>
        <v>否</v>
      </c>
      <c r="I4288" s="64" t="s">
        <v>12845</v>
      </c>
      <c r="J4288" s="64" t="s">
        <v>12847</v>
      </c>
      <c r="L4288" s="65" t="s">
        <v>17</v>
      </c>
      <c r="N4288" s="64" t="s">
        <v>18</v>
      </c>
      <c r="O4288" s="66"/>
      <c r="P4288" s="66"/>
      <c r="T4288" s="66"/>
      <c r="U4288" s="65" t="s">
        <v>7799</v>
      </c>
      <c r="V4288" s="65" t="s">
        <v>14385</v>
      </c>
      <c r="W4288" s="66"/>
      <c r="Y4288" s="66"/>
      <c r="Z4288" s="66"/>
      <c r="AA4288" s="65" t="s">
        <v>14382</v>
      </c>
      <c r="AQ4288" s="64">
        <v>126</v>
      </c>
      <c r="AY4288" s="67" t="s">
        <v>18685</v>
      </c>
    </row>
    <row r="4289" spans="1:51">
      <c r="A4289" s="9" t="str">
        <f t="shared" si="213"/>
        <v>2026-01</v>
      </c>
      <c r="B4289" s="9" t="str">
        <f>_xlfn.XLOOKUP(I4289,过机服务商重量差!A:A,过机服务商重量差!G:G)</f>
        <v>玉麒麟</v>
      </c>
      <c r="C4289" s="9" t="str">
        <f>IF(N4289="FBA","主营产品",IF(N4289="专线","专线",LOOKUP(1,0/((G4289&gt;=提成标准!D:D)*(G4289&lt;提成标准!E:E)),提成标准!C:C)))</f>
        <v>快递大货</v>
      </c>
      <c r="D4289" s="9">
        <f t="shared" si="214"/>
        <v>106</v>
      </c>
      <c r="E4289" s="9">
        <f>_xlfn.XLOOKUP(C4289,提成标准!C:C,提成标准!H:H,"")</f>
        <v>0.1</v>
      </c>
      <c r="F4289" s="9">
        <f t="shared" si="215"/>
        <v>10.6</v>
      </c>
      <c r="G4289" s="9">
        <f>_xlfn.XLOOKUP(I4289,过机服务商重量差!A:A,过机服务商重量差!L:L)</f>
        <v>106</v>
      </c>
      <c r="H4289" s="9" t="str">
        <f ca="1">IFERROR(LOOKUP(1,0/((B4289=名单!B:B)*(VALUE(AY4289)&gt;=名单!E:E)*(VALUE(AY4289)&lt;=名单!G:G)*(AA4289="正常走货")),名单!H:H),"否")</f>
        <v>否</v>
      </c>
      <c r="I4289" s="64" t="s">
        <v>12848</v>
      </c>
      <c r="J4289" s="64" t="s">
        <v>12850</v>
      </c>
      <c r="L4289" s="65" t="s">
        <v>24</v>
      </c>
      <c r="N4289" s="64" t="s">
        <v>18</v>
      </c>
      <c r="O4289" s="66"/>
      <c r="P4289" s="66"/>
      <c r="T4289" s="66"/>
      <c r="U4289" s="65" t="s">
        <v>211</v>
      </c>
      <c r="V4289" s="65" t="s">
        <v>14410</v>
      </c>
      <c r="W4289" s="66"/>
      <c r="Y4289" s="66"/>
      <c r="Z4289" s="66"/>
      <c r="AA4289" s="65" t="s">
        <v>14382</v>
      </c>
      <c r="AQ4289" s="64">
        <v>619.6</v>
      </c>
      <c r="AY4289" s="67" t="s">
        <v>18686</v>
      </c>
    </row>
    <row r="4290" spans="1:51">
      <c r="A4290" s="9" t="str">
        <f t="shared" si="213"/>
        <v>2026-01</v>
      </c>
      <c r="B4290" s="9" t="str">
        <f>_xlfn.XLOOKUP(I4290,过机服务商重量差!A:A,过机服务商重量差!G:G)</f>
        <v>风清扬</v>
      </c>
      <c r="C4290" s="9" t="str">
        <f>IF(N4290="FBA","主营产品",IF(N4290="专线","专线",LOOKUP(1,0/((G4290&gt;=提成标准!D:D)*(G4290&lt;提成标准!E:E)),提成标准!C:C)))</f>
        <v>快递大货</v>
      </c>
      <c r="D4290" s="9">
        <f t="shared" si="214"/>
        <v>596</v>
      </c>
      <c r="E4290" s="9">
        <f>_xlfn.XLOOKUP(C4290,提成标准!C:C,提成标准!H:H,"")</f>
        <v>0.1</v>
      </c>
      <c r="F4290" s="9">
        <f t="shared" si="215"/>
        <v>59.6</v>
      </c>
      <c r="G4290" s="9">
        <f>_xlfn.XLOOKUP(I4290,过机服务商重量差!A:A,过机服务商重量差!L:L)</f>
        <v>596</v>
      </c>
      <c r="H4290" s="9" t="str">
        <f ca="1">IFERROR(LOOKUP(1,0/((B4290=名单!B:B)*(VALUE(AY4290)&gt;=名单!E:E)*(VALUE(AY4290)&lt;=名单!G:G)*(AA4290="正常走货")),名单!H:H),"否")</f>
        <v>否</v>
      </c>
      <c r="I4290" s="64" t="s">
        <v>12851</v>
      </c>
      <c r="J4290" s="64" t="s">
        <v>12853</v>
      </c>
      <c r="L4290" s="65" t="s">
        <v>231</v>
      </c>
      <c r="N4290" s="64" t="s">
        <v>18</v>
      </c>
      <c r="O4290" s="66"/>
      <c r="P4290" s="66"/>
      <c r="T4290" s="66"/>
      <c r="U4290" s="65" t="s">
        <v>390</v>
      </c>
      <c r="V4290" s="65" t="s">
        <v>14389</v>
      </c>
      <c r="W4290" s="66"/>
      <c r="Y4290" s="66"/>
      <c r="Z4290" s="66"/>
      <c r="AA4290" s="65" t="s">
        <v>14382</v>
      </c>
      <c r="AQ4290" s="64">
        <v>969.9</v>
      </c>
      <c r="AY4290" s="67" t="s">
        <v>18687</v>
      </c>
    </row>
    <row r="4291" spans="1:51">
      <c r="A4291" s="9" t="str">
        <f t="shared" si="213"/>
        <v>2026-01</v>
      </c>
      <c r="B4291" s="9" t="str">
        <f>_xlfn.XLOOKUP(I4291,过机服务商重量差!A:A,过机服务商重量差!G:G)</f>
        <v>风清扬</v>
      </c>
      <c r="C4291" s="9" t="str">
        <f>IF(N4291="FBA","主营产品",IF(N4291="专线","专线",LOOKUP(1,0/((G4291&gt;=提成标准!D:D)*(G4291&lt;提成标准!E:E)),提成标准!C:C)))</f>
        <v>快递大货</v>
      </c>
      <c r="D4291" s="9">
        <f t="shared" si="214"/>
        <v>533</v>
      </c>
      <c r="E4291" s="9">
        <f>_xlfn.XLOOKUP(C4291,提成标准!C:C,提成标准!H:H,"")</f>
        <v>0.1</v>
      </c>
      <c r="F4291" s="9">
        <f t="shared" si="215"/>
        <v>53.3</v>
      </c>
      <c r="G4291" s="9">
        <f>_xlfn.XLOOKUP(I4291,过机服务商重量差!A:A,过机服务商重量差!L:L)</f>
        <v>533</v>
      </c>
      <c r="H4291" s="9" t="str">
        <f ca="1">IFERROR(LOOKUP(1,0/((B4291=名单!B:B)*(VALUE(AY4291)&gt;=名单!E:E)*(VALUE(AY4291)&lt;=名单!G:G)*(AA4291="正常走货")),名单!H:H),"否")</f>
        <v>否</v>
      </c>
      <c r="I4291" s="64" t="s">
        <v>12854</v>
      </c>
      <c r="J4291" s="64" t="s">
        <v>12856</v>
      </c>
      <c r="L4291" s="65" t="s">
        <v>967</v>
      </c>
      <c r="N4291" s="64" t="s">
        <v>18</v>
      </c>
      <c r="O4291" s="66"/>
      <c r="P4291" s="66"/>
      <c r="T4291" s="66"/>
      <c r="U4291" s="65" t="s">
        <v>390</v>
      </c>
      <c r="V4291" s="65" t="s">
        <v>14389</v>
      </c>
      <c r="W4291" s="66"/>
      <c r="Y4291" s="66"/>
      <c r="Z4291" s="66"/>
      <c r="AA4291" s="65" t="s">
        <v>14382</v>
      </c>
      <c r="AQ4291" s="64">
        <v>2692.5</v>
      </c>
      <c r="AY4291" s="67" t="s">
        <v>18688</v>
      </c>
    </row>
    <row r="4292" spans="1:51">
      <c r="A4292" s="9" t="str">
        <f t="shared" si="213"/>
        <v>2026-01</v>
      </c>
      <c r="B4292" s="9" t="str">
        <f>_xlfn.XLOOKUP(I4292,过机服务商重量差!A:A,过机服务商重量差!G:G)</f>
        <v>帅时莹</v>
      </c>
      <c r="C4292" s="9" t="str">
        <f>IF(N4292="FBA","主营产品",IF(N4292="专线","专线",LOOKUP(1,0/((G4292&gt;=提成标准!D:D)*(G4292&lt;提成标准!E:E)),提成标准!C:C)))</f>
        <v>快递小货</v>
      </c>
      <c r="D4292" s="9">
        <f t="shared" si="214"/>
        <v>1</v>
      </c>
      <c r="E4292" s="9">
        <f>_xlfn.XLOOKUP(C4292,提成标准!C:C,提成标准!H:H,"")</f>
        <v>2</v>
      </c>
      <c r="F4292" s="9">
        <f t="shared" si="215"/>
        <v>2</v>
      </c>
      <c r="G4292" s="9">
        <f>_xlfn.XLOOKUP(I4292,过机服务商重量差!A:A,过机服务商重量差!L:L)</f>
        <v>5</v>
      </c>
      <c r="H4292" s="9" t="str">
        <f ca="1">IFERROR(LOOKUP(1,0/((B4292=名单!B:B)*(VALUE(AY4292)&gt;=名单!E:E)*(VALUE(AY4292)&lt;=名单!G:G)*(AA4292="正常走货")),名单!H:H),"否")</f>
        <v>否</v>
      </c>
      <c r="I4292" s="64" t="s">
        <v>12857</v>
      </c>
      <c r="J4292" s="64" t="s">
        <v>12859</v>
      </c>
      <c r="L4292" s="65" t="s">
        <v>140</v>
      </c>
      <c r="N4292" s="64" t="s">
        <v>18</v>
      </c>
      <c r="O4292" s="66"/>
      <c r="P4292" s="66"/>
      <c r="T4292" s="66"/>
      <c r="U4292" s="65" t="s">
        <v>535</v>
      </c>
      <c r="V4292" s="65" t="s">
        <v>14413</v>
      </c>
      <c r="W4292" s="66"/>
      <c r="Y4292" s="66"/>
      <c r="Z4292" s="66"/>
      <c r="AA4292" s="65" t="s">
        <v>14382</v>
      </c>
      <c r="AQ4292" s="64">
        <v>111.81</v>
      </c>
      <c r="AY4292" s="67" t="s">
        <v>18689</v>
      </c>
    </row>
    <row r="4293" spans="1:51">
      <c r="A4293" s="9" t="str">
        <f t="shared" si="213"/>
        <v>2026-01</v>
      </c>
      <c r="B4293" s="9" t="str">
        <f>_xlfn.XLOOKUP(I4293,过机服务商重量差!A:A,过机服务商重量差!G:G)</f>
        <v>玉麒麟</v>
      </c>
      <c r="C4293" s="9" t="str">
        <f>IF(N4293="FBA","主营产品",IF(N4293="专线","专线",LOOKUP(1,0/((G4293&gt;=提成标准!D:D)*(G4293&lt;提成标准!E:E)),提成标准!C:C)))</f>
        <v>快递小货</v>
      </c>
      <c r="D4293" s="9">
        <f t="shared" si="214"/>
        <v>1</v>
      </c>
      <c r="E4293" s="9">
        <f>_xlfn.XLOOKUP(C4293,提成标准!C:C,提成标准!H:H,"")</f>
        <v>2</v>
      </c>
      <c r="F4293" s="9">
        <f t="shared" si="215"/>
        <v>2</v>
      </c>
      <c r="G4293" s="9">
        <f>_xlfn.XLOOKUP(I4293,过机服务商重量差!A:A,过机服务商重量差!L:L)</f>
        <v>1</v>
      </c>
      <c r="H4293" s="9" t="str">
        <f ca="1">IFERROR(LOOKUP(1,0/((B4293=名单!B:B)*(VALUE(AY4293)&gt;=名单!E:E)*(VALUE(AY4293)&lt;=名单!G:G)*(AA4293="正常走货")),名单!H:H),"否")</f>
        <v>否</v>
      </c>
      <c r="I4293" s="64" t="s">
        <v>12860</v>
      </c>
      <c r="J4293" s="64" t="s">
        <v>12862</v>
      </c>
      <c r="L4293" s="65" t="s">
        <v>17</v>
      </c>
      <c r="N4293" s="64" t="s">
        <v>18</v>
      </c>
      <c r="O4293" s="66"/>
      <c r="P4293" s="66"/>
      <c r="T4293" s="66"/>
      <c r="U4293" s="65" t="s">
        <v>292</v>
      </c>
      <c r="V4293" s="65" t="s">
        <v>14413</v>
      </c>
      <c r="W4293" s="66"/>
      <c r="Y4293" s="66"/>
      <c r="Z4293" s="66"/>
      <c r="AA4293" s="65" t="s">
        <v>14382</v>
      </c>
      <c r="AQ4293" s="64">
        <v>74</v>
      </c>
      <c r="AY4293" s="67" t="s">
        <v>18690</v>
      </c>
    </row>
    <row r="4294" spans="1:51">
      <c r="A4294" s="9" t="str">
        <f t="shared" si="213"/>
        <v>2026-01</v>
      </c>
      <c r="B4294" s="9" t="str">
        <f>_xlfn.XLOOKUP(I4294,过机服务商重量差!A:A,过机服务商重量差!G:G)</f>
        <v>玉麒麟</v>
      </c>
      <c r="C4294" s="9" t="str">
        <f>IF(N4294="FBA","主营产品",IF(N4294="专线","专线",LOOKUP(1,0/((G4294&gt;=提成标准!D:D)*(G4294&lt;提成标准!E:E)),提成标准!C:C)))</f>
        <v>快递小货</v>
      </c>
      <c r="D4294" s="9">
        <f t="shared" si="214"/>
        <v>1</v>
      </c>
      <c r="E4294" s="9">
        <f>_xlfn.XLOOKUP(C4294,提成标准!C:C,提成标准!H:H,"")</f>
        <v>2</v>
      </c>
      <c r="F4294" s="9">
        <f t="shared" si="215"/>
        <v>2</v>
      </c>
      <c r="G4294" s="9">
        <f>_xlfn.XLOOKUP(I4294,过机服务商重量差!A:A,过机服务商重量差!L:L)</f>
        <v>0.5</v>
      </c>
      <c r="H4294" s="9" t="str">
        <f ca="1">IFERROR(LOOKUP(1,0/((B4294=名单!B:B)*(VALUE(AY4294)&gt;=名单!E:E)*(VALUE(AY4294)&lt;=名单!G:G)*(AA4294="正常走货")),名单!H:H),"否")</f>
        <v>否</v>
      </c>
      <c r="I4294" s="64" t="s">
        <v>12863</v>
      </c>
      <c r="J4294" s="64" t="s">
        <v>12865</v>
      </c>
      <c r="L4294" s="65" t="s">
        <v>17</v>
      </c>
      <c r="N4294" s="64" t="s">
        <v>18</v>
      </c>
      <c r="O4294" s="66"/>
      <c r="P4294" s="66"/>
      <c r="T4294" s="66"/>
      <c r="U4294" s="65" t="s">
        <v>292</v>
      </c>
      <c r="V4294" s="65" t="s">
        <v>14413</v>
      </c>
      <c r="W4294" s="66"/>
      <c r="Y4294" s="66"/>
      <c r="Z4294" s="66"/>
      <c r="AA4294" s="65" t="s">
        <v>14382</v>
      </c>
      <c r="AQ4294" s="64">
        <v>88.5</v>
      </c>
      <c r="AY4294" s="67" t="s">
        <v>18691</v>
      </c>
    </row>
    <row r="4295" spans="1:51">
      <c r="A4295" s="9" t="str">
        <f t="shared" si="213"/>
        <v>2026-01</v>
      </c>
      <c r="B4295" s="9" t="str">
        <f>_xlfn.XLOOKUP(I4295,过机服务商重量差!A:A,过机服务商重量差!G:G)</f>
        <v>007</v>
      </c>
      <c r="C4295" s="9" t="str">
        <f>IF(N4295="FBA","主营产品",IF(N4295="专线","专线",LOOKUP(1,0/((G4295&gt;=提成标准!D:D)*(G4295&lt;提成标准!E:E)),提成标准!C:C)))</f>
        <v>快递大货</v>
      </c>
      <c r="D4295" s="9">
        <f t="shared" si="214"/>
        <v>64</v>
      </c>
      <c r="E4295" s="9">
        <f>_xlfn.XLOOKUP(C4295,提成标准!C:C,提成标准!H:H,"")</f>
        <v>0.1</v>
      </c>
      <c r="F4295" s="9">
        <f t="shared" si="215"/>
        <v>6.4</v>
      </c>
      <c r="G4295" s="9">
        <f>_xlfn.XLOOKUP(I4295,过机服务商重量差!A:A,过机服务商重量差!L:L)</f>
        <v>64</v>
      </c>
      <c r="H4295" s="9" t="str">
        <f ca="1">IFERROR(LOOKUP(1,0/((B4295=名单!B:B)*(VALUE(AY4295)&gt;=名单!E:E)*(VALUE(AY4295)&lt;=名单!G:G)*(AA4295="正常走货")),名单!H:H),"否")</f>
        <v>否</v>
      </c>
      <c r="I4295" s="64" t="s">
        <v>12866</v>
      </c>
      <c r="J4295" s="64" t="s">
        <v>12868</v>
      </c>
      <c r="L4295" s="65" t="s">
        <v>7168</v>
      </c>
      <c r="N4295" s="64" t="s">
        <v>18</v>
      </c>
      <c r="O4295" s="66"/>
      <c r="P4295" s="66"/>
      <c r="T4295" s="66"/>
      <c r="U4295" s="65" t="s">
        <v>215</v>
      </c>
      <c r="V4295" s="65" t="s">
        <v>14381</v>
      </c>
      <c r="W4295" s="66"/>
      <c r="Y4295" s="66"/>
      <c r="Z4295" s="66"/>
      <c r="AA4295" s="65" t="s">
        <v>14382</v>
      </c>
      <c r="AQ4295" s="64">
        <v>364</v>
      </c>
      <c r="AY4295" s="67" t="s">
        <v>18692</v>
      </c>
    </row>
    <row r="4296" spans="1:51">
      <c r="A4296" s="9" t="str">
        <f t="shared" si="213"/>
        <v>2026-01</v>
      </c>
      <c r="B4296" s="9" t="str">
        <f>_xlfn.XLOOKUP(I4296,过机服务商重量差!A:A,过机服务商重量差!G:G)</f>
        <v>玉麒麟</v>
      </c>
      <c r="C4296" s="9" t="str">
        <f>IF(N4296="FBA","主营产品",IF(N4296="专线","专线",LOOKUP(1,0/((G4296&gt;=提成标准!D:D)*(G4296&lt;提成标准!E:E)),提成标准!C:C)))</f>
        <v>快递小货</v>
      </c>
      <c r="D4296" s="9">
        <f t="shared" si="214"/>
        <v>1</v>
      </c>
      <c r="E4296" s="9">
        <f>_xlfn.XLOOKUP(C4296,提成标准!C:C,提成标准!H:H,"")</f>
        <v>2</v>
      </c>
      <c r="F4296" s="9">
        <f t="shared" si="215"/>
        <v>2</v>
      </c>
      <c r="G4296" s="9">
        <f>_xlfn.XLOOKUP(I4296,过机服务商重量差!A:A,过机服务商重量差!L:L)</f>
        <v>3</v>
      </c>
      <c r="H4296" s="9" t="str">
        <f ca="1">IFERROR(LOOKUP(1,0/((B4296=名单!B:B)*(VALUE(AY4296)&gt;=名单!E:E)*(VALUE(AY4296)&lt;=名单!G:G)*(AA4296="正常走货")),名单!H:H),"否")</f>
        <v>否</v>
      </c>
      <c r="I4296" s="64" t="s">
        <v>12869</v>
      </c>
      <c r="J4296" s="64" t="s">
        <v>12871</v>
      </c>
      <c r="L4296" s="64" t="s">
        <v>17</v>
      </c>
      <c r="N4296" s="64" t="s">
        <v>18</v>
      </c>
      <c r="O4296" s="66"/>
      <c r="P4296" s="66"/>
      <c r="T4296" s="66"/>
      <c r="U4296" s="65" t="s">
        <v>3662</v>
      </c>
      <c r="V4296" s="65" t="s">
        <v>15578</v>
      </c>
      <c r="W4296" s="66"/>
      <c r="Y4296" s="66"/>
      <c r="Z4296" s="66"/>
      <c r="AA4296" s="65" t="s">
        <v>14382</v>
      </c>
      <c r="AQ4296" s="64">
        <v>71.31</v>
      </c>
      <c r="AY4296" s="67" t="s">
        <v>18693</v>
      </c>
    </row>
    <row r="4297" spans="1:51">
      <c r="A4297" s="9" t="str">
        <f t="shared" si="213"/>
        <v>2026-01</v>
      </c>
      <c r="B4297" s="18" t="str">
        <f>_xlfn.XLOOKUP(I4297,过机服务商重量差!A:A,过机服务商重量差!G:G)</f>
        <v>无崖子</v>
      </c>
      <c r="C4297" s="9" t="str">
        <f>IF(N4297="FBA","主营产品",IF(N4297="专线","专线",LOOKUP(1,0/((G4297&gt;=提成标准!D:D)*(G4297&lt;提成标准!E:E)),提成标准!C:C)))</f>
        <v>快递小货</v>
      </c>
      <c r="D4297" s="9">
        <f t="shared" si="214"/>
        <v>1</v>
      </c>
      <c r="E4297" s="9">
        <f>_xlfn.XLOOKUP(C4297,提成标准!C:C,提成标准!H:H,"")</f>
        <v>2</v>
      </c>
      <c r="F4297" s="9">
        <f t="shared" si="215"/>
        <v>2</v>
      </c>
      <c r="G4297" s="9">
        <f>_xlfn.XLOOKUP(I4297,过机服务商重量差!A:A,过机服务商重量差!L:L)</f>
        <v>0</v>
      </c>
      <c r="H4297" s="9" t="str">
        <f ca="1">IFERROR(LOOKUP(1,0/((B4297=名单!B:B)*(VALUE(AY4297)&gt;=名单!E:E)*(VALUE(AY4297)&lt;=名单!G:G)*(AA4297="正常走货")),名单!H:H),"否")</f>
        <v>是</v>
      </c>
      <c r="I4297" s="64" t="s">
        <v>12872</v>
      </c>
      <c r="J4297" s="64" t="s">
        <v>12874</v>
      </c>
      <c r="L4297" s="65" t="s">
        <v>1936</v>
      </c>
      <c r="N4297" s="64" t="s">
        <v>18</v>
      </c>
      <c r="O4297" s="66"/>
      <c r="P4297" s="66"/>
      <c r="T4297" s="66"/>
      <c r="U4297" s="65" t="s">
        <v>1113</v>
      </c>
      <c r="V4297" s="65" t="s">
        <v>14413</v>
      </c>
      <c r="W4297" s="66"/>
      <c r="Y4297" s="66"/>
      <c r="Z4297" s="66"/>
      <c r="AA4297" s="65" t="s">
        <v>14382</v>
      </c>
      <c r="AQ4297" s="64">
        <v>95.5699999999998</v>
      </c>
      <c r="AY4297" s="67" t="s">
        <v>18694</v>
      </c>
    </row>
    <row r="4298" spans="1:51">
      <c r="A4298" s="9" t="str">
        <f t="shared" si="213"/>
        <v>2026-01</v>
      </c>
      <c r="B4298" s="18" t="str">
        <f>_xlfn.XLOOKUP(I4298,过机服务商重量差!A:A,过机服务商重量差!G:G)</f>
        <v>无崖子</v>
      </c>
      <c r="C4298" s="9" t="str">
        <f>IF(N4298="FBA","主营产品",IF(N4298="专线","专线",LOOKUP(1,0/((G4298&gt;=提成标准!D:D)*(G4298&lt;提成标准!E:E)),提成标准!C:C)))</f>
        <v>快递小货</v>
      </c>
      <c r="D4298" s="9">
        <f t="shared" si="214"/>
        <v>1</v>
      </c>
      <c r="E4298" s="9">
        <f>_xlfn.XLOOKUP(C4298,提成标准!C:C,提成标准!H:H,"")</f>
        <v>2</v>
      </c>
      <c r="F4298" s="9">
        <f t="shared" si="215"/>
        <v>2</v>
      </c>
      <c r="G4298" s="9">
        <f>_xlfn.XLOOKUP(I4298,过机服务商重量差!A:A,过机服务商重量差!L:L)</f>
        <v>2</v>
      </c>
      <c r="H4298" s="9" t="str">
        <f ca="1">IFERROR(LOOKUP(1,0/((B4298=名单!B:B)*(VALUE(AY4298)&gt;=名单!E:E)*(VALUE(AY4298)&lt;=名单!G:G)*(AA4298="正常走货")),名单!H:H),"否")</f>
        <v>是</v>
      </c>
      <c r="I4298" s="64" t="s">
        <v>12875</v>
      </c>
      <c r="J4298" s="64" t="s">
        <v>12877</v>
      </c>
      <c r="L4298" s="65" t="s">
        <v>539</v>
      </c>
      <c r="N4298" s="64" t="s">
        <v>18</v>
      </c>
      <c r="O4298" s="66"/>
      <c r="P4298" s="66"/>
      <c r="T4298" s="66"/>
      <c r="U4298" s="65" t="s">
        <v>156</v>
      </c>
      <c r="V4298" s="65" t="s">
        <v>14389</v>
      </c>
      <c r="W4298" s="66"/>
      <c r="Y4298" s="66"/>
      <c r="Z4298" s="66"/>
      <c r="AA4298" s="65" t="s">
        <v>14382</v>
      </c>
      <c r="AQ4298" s="64">
        <v>1200</v>
      </c>
      <c r="AY4298" s="67" t="s">
        <v>18695</v>
      </c>
    </row>
    <row r="4299" spans="1:51">
      <c r="A4299" s="9" t="str">
        <f t="shared" si="213"/>
        <v>2026-01</v>
      </c>
      <c r="B4299" s="9" t="str">
        <f>_xlfn.XLOOKUP(I4299,过机服务商重量差!A:A,过机服务商重量差!G:G)</f>
        <v>无崖子</v>
      </c>
      <c r="C4299" s="9" t="str">
        <f>IF(N4299="FBA","主营产品",IF(N4299="专线","专线",LOOKUP(1,0/((G4299&gt;=提成标准!D:D)*(G4299&lt;提成标准!E:E)),提成标准!C:C)))</f>
        <v>快递大货</v>
      </c>
      <c r="D4299" s="9">
        <f t="shared" si="214"/>
        <v>106</v>
      </c>
      <c r="E4299" s="9">
        <f>_xlfn.XLOOKUP(C4299,提成标准!C:C,提成标准!H:H,"")</f>
        <v>0.1</v>
      </c>
      <c r="F4299" s="9">
        <f t="shared" si="215"/>
        <v>10.6</v>
      </c>
      <c r="G4299" s="9">
        <f>_xlfn.XLOOKUP(I4299,过机服务商重量差!A:A,过机服务商重量差!L:L)</f>
        <v>106</v>
      </c>
      <c r="H4299" s="9" t="str">
        <f ca="1">IFERROR(LOOKUP(1,0/((B4299=名单!B:B)*(VALUE(AY4299)&gt;=名单!E:E)*(VALUE(AY4299)&lt;=名单!G:G)*(AA4299="正常走货")),名单!H:H),"否")</f>
        <v>是</v>
      </c>
      <c r="I4299" s="64" t="s">
        <v>12878</v>
      </c>
      <c r="J4299" s="64" t="s">
        <v>12880</v>
      </c>
      <c r="L4299" s="64" t="s">
        <v>128</v>
      </c>
      <c r="N4299" s="64" t="s">
        <v>18</v>
      </c>
      <c r="O4299" s="66"/>
      <c r="P4299" s="66"/>
      <c r="T4299" s="66"/>
      <c r="U4299" s="65" t="s">
        <v>687</v>
      </c>
      <c r="V4299" s="65" t="s">
        <v>14410</v>
      </c>
      <c r="W4299" s="66"/>
      <c r="Y4299" s="66"/>
      <c r="Z4299" s="66"/>
      <c r="AA4299" s="65" t="s">
        <v>14382</v>
      </c>
      <c r="AQ4299" s="64">
        <v>-519.35</v>
      </c>
      <c r="AY4299" s="67" t="s">
        <v>18696</v>
      </c>
    </row>
    <row r="4300" spans="1:51">
      <c r="A4300" s="9" t="str">
        <f t="shared" si="213"/>
        <v>2026-01</v>
      </c>
      <c r="B4300" s="9" t="str">
        <f>_xlfn.XLOOKUP(I4300,过机服务商重量差!A:A,过机服务商重量差!G:G)</f>
        <v>帅时莹</v>
      </c>
      <c r="C4300" s="9" t="str">
        <f>IF(N4300="FBA","主营产品",IF(N4300="专线","专线",LOOKUP(1,0/((G4300&gt;=提成标准!D:D)*(G4300&lt;提成标准!E:E)),提成标准!C:C)))</f>
        <v>快递大货</v>
      </c>
      <c r="D4300" s="9">
        <f t="shared" si="214"/>
        <v>35</v>
      </c>
      <c r="E4300" s="9">
        <f>_xlfn.XLOOKUP(C4300,提成标准!C:C,提成标准!H:H,"")</f>
        <v>0.1</v>
      </c>
      <c r="F4300" s="9">
        <f t="shared" si="215"/>
        <v>3.5</v>
      </c>
      <c r="G4300" s="9">
        <f>_xlfn.XLOOKUP(I4300,过机服务商重量差!A:A,过机服务商重量差!L:L)</f>
        <v>35</v>
      </c>
      <c r="H4300" s="9" t="str">
        <f ca="1">IFERROR(LOOKUP(1,0/((B4300=名单!B:B)*(VALUE(AY4300)&gt;=名单!E:E)*(VALUE(AY4300)&lt;=名单!G:G)*(AA4300="正常走货")),名单!H:H),"否")</f>
        <v>否</v>
      </c>
      <c r="I4300" s="64" t="s">
        <v>12881</v>
      </c>
      <c r="J4300" s="64" t="s">
        <v>12883</v>
      </c>
      <c r="L4300" s="65" t="s">
        <v>586</v>
      </c>
      <c r="N4300" s="64" t="s">
        <v>18</v>
      </c>
      <c r="O4300" s="66"/>
      <c r="P4300" s="66"/>
      <c r="T4300" s="66"/>
      <c r="U4300" s="65" t="s">
        <v>199</v>
      </c>
      <c r="V4300" s="65" t="s">
        <v>14442</v>
      </c>
      <c r="W4300" s="66"/>
      <c r="Y4300" s="66"/>
      <c r="Z4300" s="66"/>
      <c r="AA4300" s="65" t="s">
        <v>14382</v>
      </c>
      <c r="AQ4300" s="64">
        <v>209.1</v>
      </c>
      <c r="AY4300" s="67" t="s">
        <v>18697</v>
      </c>
    </row>
    <row r="4301" spans="1:51">
      <c r="A4301" s="9" t="str">
        <f t="shared" si="213"/>
        <v>2026-01</v>
      </c>
      <c r="B4301" s="9" t="str">
        <f>_xlfn.XLOOKUP(I4301,过机服务商重量差!A:A,过机服务商重量差!G:G)</f>
        <v>帅时莹</v>
      </c>
      <c r="C4301" s="9" t="str">
        <f>IF(N4301="FBA","主营产品",IF(N4301="专线","专线",LOOKUP(1,0/((G4301&gt;=提成标准!D:D)*(G4301&lt;提成标准!E:E)),提成标准!C:C)))</f>
        <v>快递大货</v>
      </c>
      <c r="D4301" s="9">
        <f t="shared" si="214"/>
        <v>32</v>
      </c>
      <c r="E4301" s="9">
        <f>_xlfn.XLOOKUP(C4301,提成标准!C:C,提成标准!H:H,"")</f>
        <v>0.1</v>
      </c>
      <c r="F4301" s="9">
        <f t="shared" si="215"/>
        <v>3.2</v>
      </c>
      <c r="G4301" s="9">
        <f>_xlfn.XLOOKUP(I4301,过机服务商重量差!A:A,过机服务商重量差!L:L)</f>
        <v>32</v>
      </c>
      <c r="H4301" s="9" t="str">
        <f ca="1">IFERROR(LOOKUP(1,0/((B4301=名单!B:B)*(VALUE(AY4301)&gt;=名单!E:E)*(VALUE(AY4301)&lt;=名单!G:G)*(AA4301="正常走货")),名单!H:H),"否")</f>
        <v>否</v>
      </c>
      <c r="I4301" s="64" t="s">
        <v>12884</v>
      </c>
      <c r="J4301" s="64" t="s">
        <v>12886</v>
      </c>
      <c r="L4301" s="65" t="s">
        <v>586</v>
      </c>
      <c r="N4301" s="64" t="s">
        <v>18</v>
      </c>
      <c r="O4301" s="66"/>
      <c r="P4301" s="66"/>
      <c r="T4301" s="66"/>
      <c r="U4301" s="65" t="s">
        <v>199</v>
      </c>
      <c r="V4301" s="65" t="s">
        <v>14442</v>
      </c>
      <c r="W4301" s="66"/>
      <c r="Y4301" s="66"/>
      <c r="Z4301" s="66"/>
      <c r="AA4301" s="65" t="s">
        <v>14382</v>
      </c>
      <c r="AQ4301" s="64">
        <v>189.6</v>
      </c>
      <c r="AY4301" s="67" t="s">
        <v>18698</v>
      </c>
    </row>
    <row r="4302" spans="1:51">
      <c r="A4302" s="9" t="str">
        <f t="shared" si="213"/>
        <v>2026-01</v>
      </c>
      <c r="B4302" s="18" t="str">
        <f>_xlfn.XLOOKUP(I4302,过机服务商重量差!A:A,过机服务商重量差!G:G)</f>
        <v>帅时莹</v>
      </c>
      <c r="C4302" s="9" t="str">
        <f>IF(N4302="FBA","主营产品",IF(N4302="专线","专线",LOOKUP(1,0/((G4302&gt;=提成标准!D:D)*(G4302&lt;提成标准!E:E)),提成标准!C:C)))</f>
        <v>快递大货</v>
      </c>
      <c r="D4302" s="9">
        <f t="shared" si="214"/>
        <v>35</v>
      </c>
      <c r="E4302" s="9">
        <f>_xlfn.XLOOKUP(C4302,提成标准!C:C,提成标准!H:H,"")</f>
        <v>0.1</v>
      </c>
      <c r="F4302" s="9">
        <f t="shared" si="215"/>
        <v>3.5</v>
      </c>
      <c r="G4302" s="9">
        <f>_xlfn.XLOOKUP(I4302,过机服务商重量差!A:A,过机服务商重量差!L:L)</f>
        <v>35</v>
      </c>
      <c r="H4302" s="9" t="str">
        <f ca="1">IFERROR(LOOKUP(1,0/((B4302=名单!B:B)*(VALUE(AY4302)&gt;=名单!E:E)*(VALUE(AY4302)&lt;=名单!G:G)*(AA4302="正常走货")),名单!H:H),"否")</f>
        <v>否</v>
      </c>
      <c r="I4302" s="64" t="s">
        <v>12887</v>
      </c>
      <c r="J4302" s="64" t="s">
        <v>12889</v>
      </c>
      <c r="L4302" s="65" t="s">
        <v>586</v>
      </c>
      <c r="N4302" s="64" t="s">
        <v>18</v>
      </c>
      <c r="O4302" s="66"/>
      <c r="P4302" s="66"/>
      <c r="T4302" s="66"/>
      <c r="U4302" s="65" t="s">
        <v>199</v>
      </c>
      <c r="V4302" s="65" t="s">
        <v>14442</v>
      </c>
      <c r="W4302" s="66"/>
      <c r="Y4302" s="66"/>
      <c r="Z4302" s="66"/>
      <c r="AA4302" s="65" t="s">
        <v>14382</v>
      </c>
      <c r="AQ4302" s="64">
        <v>209.1</v>
      </c>
      <c r="AY4302" s="67" t="s">
        <v>18699</v>
      </c>
    </row>
    <row r="4303" spans="1:51">
      <c r="A4303" s="9" t="str">
        <f t="shared" si="213"/>
        <v>2026-01</v>
      </c>
      <c r="B4303" s="9" t="str">
        <f>_xlfn.XLOOKUP(I4303,过机服务商重量差!A:A,过机服务商重量差!G:G)</f>
        <v>帅时莹</v>
      </c>
      <c r="C4303" s="9" t="str">
        <f>IF(N4303="FBA","主营产品",IF(N4303="专线","专线",LOOKUP(1,0/((G4303&gt;=提成标准!D:D)*(G4303&lt;提成标准!E:E)),提成标准!C:C)))</f>
        <v>快递大货</v>
      </c>
      <c r="D4303" s="9">
        <f t="shared" si="214"/>
        <v>44</v>
      </c>
      <c r="E4303" s="9">
        <f>_xlfn.XLOOKUP(C4303,提成标准!C:C,提成标准!H:H,"")</f>
        <v>0.1</v>
      </c>
      <c r="F4303" s="9">
        <f t="shared" si="215"/>
        <v>4.4</v>
      </c>
      <c r="G4303" s="9">
        <f>_xlfn.XLOOKUP(I4303,过机服务商重量差!A:A,过机服务商重量差!L:L)</f>
        <v>44</v>
      </c>
      <c r="H4303" s="9" t="str">
        <f ca="1">IFERROR(LOOKUP(1,0/((B4303=名单!B:B)*(VALUE(AY4303)&gt;=名单!E:E)*(VALUE(AY4303)&lt;=名单!G:G)*(AA4303="正常走货")),名单!H:H),"否")</f>
        <v>否</v>
      </c>
      <c r="I4303" s="64" t="s">
        <v>12890</v>
      </c>
      <c r="J4303" s="64" t="s">
        <v>12892</v>
      </c>
      <c r="L4303" s="64" t="s">
        <v>586</v>
      </c>
      <c r="N4303" s="64" t="s">
        <v>18</v>
      </c>
      <c r="O4303" s="66"/>
      <c r="P4303" s="66"/>
      <c r="T4303" s="66"/>
      <c r="U4303" s="65" t="s">
        <v>199</v>
      </c>
      <c r="V4303" s="65" t="s">
        <v>14442</v>
      </c>
      <c r="W4303" s="66"/>
      <c r="Y4303" s="66"/>
      <c r="Z4303" s="66"/>
      <c r="AA4303" s="65" t="s">
        <v>14382</v>
      </c>
      <c r="AQ4303" s="64">
        <v>289.6</v>
      </c>
      <c r="AY4303" s="67" t="s">
        <v>18700</v>
      </c>
    </row>
    <row r="4304" spans="1:51">
      <c r="A4304" s="9" t="str">
        <f t="shared" si="213"/>
        <v>2026-01</v>
      </c>
      <c r="B4304" s="9" t="str">
        <f>_xlfn.XLOOKUP(I4304,过机服务商重量差!A:A,过机服务商重量差!G:G)</f>
        <v>帅时莹</v>
      </c>
      <c r="C4304" s="9" t="str">
        <f>IF(N4304="FBA","主营产品",IF(N4304="专线","专线",LOOKUP(1,0/((G4304&gt;=提成标准!D:D)*(G4304&lt;提成标准!E:E)),提成标准!C:C)))</f>
        <v>快递大货</v>
      </c>
      <c r="D4304" s="9">
        <f t="shared" si="214"/>
        <v>35</v>
      </c>
      <c r="E4304" s="9">
        <f>_xlfn.XLOOKUP(C4304,提成标准!C:C,提成标准!H:H,"")</f>
        <v>0.1</v>
      </c>
      <c r="F4304" s="9">
        <f t="shared" si="215"/>
        <v>3.5</v>
      </c>
      <c r="G4304" s="9">
        <f>_xlfn.XLOOKUP(I4304,过机服务商重量差!A:A,过机服务商重量差!L:L)</f>
        <v>35</v>
      </c>
      <c r="H4304" s="9" t="str">
        <f ca="1">IFERROR(LOOKUP(1,0/((B4304=名单!B:B)*(VALUE(AY4304)&gt;=名单!E:E)*(VALUE(AY4304)&lt;=名单!G:G)*(AA4304="正常走货")),名单!H:H),"否")</f>
        <v>否</v>
      </c>
      <c r="I4304" s="64" t="s">
        <v>12893</v>
      </c>
      <c r="J4304" s="64" t="s">
        <v>12895</v>
      </c>
      <c r="L4304" s="64" t="s">
        <v>586</v>
      </c>
      <c r="N4304" s="64" t="s">
        <v>18</v>
      </c>
      <c r="O4304" s="66"/>
      <c r="P4304" s="66"/>
      <c r="T4304" s="66"/>
      <c r="U4304" s="65" t="s">
        <v>199</v>
      </c>
      <c r="V4304" s="65" t="s">
        <v>14442</v>
      </c>
      <c r="W4304" s="66"/>
      <c r="Y4304" s="66"/>
      <c r="Z4304" s="66"/>
      <c r="AA4304" s="65" t="s">
        <v>14382</v>
      </c>
      <c r="AQ4304" s="64">
        <v>209.1</v>
      </c>
      <c r="AY4304" s="67" t="s">
        <v>18701</v>
      </c>
    </row>
    <row r="4305" spans="1:51">
      <c r="A4305" s="9" t="str">
        <f t="shared" si="213"/>
        <v>2026-01</v>
      </c>
      <c r="B4305" s="9" t="str">
        <f>_xlfn.XLOOKUP(I4305,过机服务商重量差!A:A,过机服务商重量差!G:G)</f>
        <v>玉麒麟</v>
      </c>
      <c r="C4305" s="9" t="str">
        <f>IF(N4305="FBA","主营产品",IF(N4305="专线","专线",LOOKUP(1,0/((G4305&gt;=提成标准!D:D)*(G4305&lt;提成标准!E:E)),提成标准!C:C)))</f>
        <v>快递大货</v>
      </c>
      <c r="D4305" s="9">
        <f t="shared" si="214"/>
        <v>27</v>
      </c>
      <c r="E4305" s="9">
        <f>_xlfn.XLOOKUP(C4305,提成标准!C:C,提成标准!H:H,"")</f>
        <v>0.1</v>
      </c>
      <c r="F4305" s="9">
        <f t="shared" si="215"/>
        <v>2.7</v>
      </c>
      <c r="G4305" s="9">
        <f>_xlfn.XLOOKUP(I4305,过机服务商重量差!A:A,过机服务商重量差!L:L)</f>
        <v>27</v>
      </c>
      <c r="H4305" s="9" t="str">
        <f ca="1">IFERROR(LOOKUP(1,0/((B4305=名单!B:B)*(VALUE(AY4305)&gt;=名单!E:E)*(VALUE(AY4305)&lt;=名单!G:G)*(AA4305="正常走货")),名单!H:H),"否")</f>
        <v>否</v>
      </c>
      <c r="I4305" s="64" t="s">
        <v>12896</v>
      </c>
      <c r="J4305" s="64" t="s">
        <v>12898</v>
      </c>
      <c r="L4305" s="65" t="s">
        <v>24</v>
      </c>
      <c r="N4305" s="64" t="s">
        <v>18</v>
      </c>
      <c r="O4305" s="66"/>
      <c r="P4305" s="66"/>
      <c r="T4305" s="66"/>
      <c r="U4305" s="65" t="s">
        <v>191</v>
      </c>
      <c r="V4305" s="65" t="s">
        <v>14413</v>
      </c>
      <c r="W4305" s="66"/>
      <c r="Y4305" s="66"/>
      <c r="Z4305" s="66"/>
      <c r="AA4305" s="65" t="s">
        <v>14382</v>
      </c>
      <c r="AQ4305" s="64">
        <v>386.6</v>
      </c>
      <c r="AY4305" s="67" t="s">
        <v>18702</v>
      </c>
    </row>
    <row r="4306" spans="1:51">
      <c r="A4306" s="9" t="str">
        <f t="shared" si="213"/>
        <v>2026-01</v>
      </c>
      <c r="B4306" s="9" t="str">
        <f>_xlfn.XLOOKUP(I4306,过机服务商重量差!A:A,过机服务商重量差!G:G)</f>
        <v>帅时莹</v>
      </c>
      <c r="C4306" s="9" t="str">
        <f>IF(N4306="FBA","主营产品",IF(N4306="专线","专线",LOOKUP(1,0/((G4306&gt;=提成标准!D:D)*(G4306&lt;提成标准!E:E)),提成标准!C:C)))</f>
        <v>快递小货</v>
      </c>
      <c r="D4306" s="9">
        <f t="shared" si="214"/>
        <v>1</v>
      </c>
      <c r="E4306" s="9">
        <f>_xlfn.XLOOKUP(C4306,提成标准!C:C,提成标准!H:H,"")</f>
        <v>2</v>
      </c>
      <c r="F4306" s="9">
        <f t="shared" si="215"/>
        <v>2</v>
      </c>
      <c r="G4306" s="9">
        <f>_xlfn.XLOOKUP(I4306,过机服务商重量差!A:A,过机服务商重量差!L:L)</f>
        <v>11.5</v>
      </c>
      <c r="H4306" s="9" t="str">
        <f ca="1">IFERROR(LOOKUP(1,0/((B4306=名单!B:B)*(VALUE(AY4306)&gt;=名单!E:E)*(VALUE(AY4306)&lt;=名单!G:G)*(AA4306="正常走货")),名单!H:H),"否")</f>
        <v>否</v>
      </c>
      <c r="I4306" s="64" t="s">
        <v>12899</v>
      </c>
      <c r="J4306" s="64" t="s">
        <v>12901</v>
      </c>
      <c r="L4306" s="65" t="s">
        <v>738</v>
      </c>
      <c r="N4306" s="64" t="s">
        <v>18</v>
      </c>
      <c r="O4306" s="66"/>
      <c r="P4306" s="66"/>
      <c r="T4306" s="66"/>
      <c r="U4306" s="65" t="s">
        <v>191</v>
      </c>
      <c r="V4306" s="65" t="s">
        <v>14413</v>
      </c>
      <c r="W4306" s="66"/>
      <c r="Y4306" s="66"/>
      <c r="Z4306" s="66"/>
      <c r="AA4306" s="65" t="s">
        <v>14382</v>
      </c>
      <c r="AQ4306" s="64">
        <v>130.2</v>
      </c>
      <c r="AY4306" s="67" t="s">
        <v>18703</v>
      </c>
    </row>
    <row r="4307" spans="1:51">
      <c r="A4307" s="9" t="str">
        <f t="shared" si="213"/>
        <v>2026-01</v>
      </c>
      <c r="B4307" s="18" t="str">
        <f>_xlfn.XLOOKUP(I4307,过机服务商重量差!A:A,过机服务商重量差!G:G)</f>
        <v>玉麒麟</v>
      </c>
      <c r="C4307" s="9" t="str">
        <f>IF(N4307="FBA","主营产品",IF(N4307="专线","专线",LOOKUP(1,0/((G4307&gt;=提成标准!D:D)*(G4307&lt;提成标准!E:E)),提成标准!C:C)))</f>
        <v>快递小货</v>
      </c>
      <c r="D4307" s="9">
        <f t="shared" si="214"/>
        <v>1</v>
      </c>
      <c r="E4307" s="9">
        <f>_xlfn.XLOOKUP(C4307,提成标准!C:C,提成标准!H:H,"")</f>
        <v>2</v>
      </c>
      <c r="F4307" s="9">
        <f t="shared" si="215"/>
        <v>2</v>
      </c>
      <c r="G4307" s="9">
        <f>_xlfn.XLOOKUP(I4307,过机服务商重量差!A:A,过机服务商重量差!L:L)</f>
        <v>2</v>
      </c>
      <c r="H4307" s="9" t="str">
        <f ca="1">IFERROR(LOOKUP(1,0/((B4307=名单!B:B)*(VALUE(AY4307)&gt;=名单!E:E)*(VALUE(AY4307)&lt;=名单!G:G)*(AA4307="正常走货")),名单!H:H),"否")</f>
        <v>否</v>
      </c>
      <c r="I4307" s="64" t="s">
        <v>12902</v>
      </c>
      <c r="J4307" s="64" t="s">
        <v>12904</v>
      </c>
      <c r="L4307" s="65" t="s">
        <v>17</v>
      </c>
      <c r="N4307" s="64" t="s">
        <v>18</v>
      </c>
      <c r="O4307" s="66"/>
      <c r="P4307" s="66"/>
      <c r="T4307" s="66"/>
      <c r="U4307" s="65" t="s">
        <v>191</v>
      </c>
      <c r="V4307" s="65" t="s">
        <v>14413</v>
      </c>
      <c r="W4307" s="66"/>
      <c r="Y4307" s="66"/>
      <c r="Z4307" s="66"/>
      <c r="AA4307" s="65" t="s">
        <v>14382</v>
      </c>
      <c r="AQ4307" s="64">
        <v>127.5</v>
      </c>
      <c r="AY4307" s="67" t="s">
        <v>18704</v>
      </c>
    </row>
    <row r="4308" spans="1:51">
      <c r="A4308" s="9" t="str">
        <f t="shared" si="213"/>
        <v>2026-01</v>
      </c>
      <c r="B4308" s="18" t="str">
        <f>_xlfn.XLOOKUP(I4308,过机服务商重量差!A:A,过机服务商重量差!G:G)</f>
        <v>帅时莹</v>
      </c>
      <c r="C4308" s="9" t="str">
        <f>IF(N4308="FBA","主营产品",IF(N4308="专线","专线",LOOKUP(1,0/((G4308&gt;=提成标准!D:D)*(G4308&lt;提成标准!E:E)),提成标准!C:C)))</f>
        <v>快递大货</v>
      </c>
      <c r="D4308" s="9">
        <f t="shared" si="214"/>
        <v>48</v>
      </c>
      <c r="E4308" s="9">
        <f>_xlfn.XLOOKUP(C4308,提成标准!C:C,提成标准!H:H,"")</f>
        <v>0.1</v>
      </c>
      <c r="F4308" s="9">
        <f t="shared" si="215"/>
        <v>4.8</v>
      </c>
      <c r="G4308" s="9">
        <f>_xlfn.XLOOKUP(I4308,过机服务商重量差!A:A,过机服务商重量差!L:L)</f>
        <v>48</v>
      </c>
      <c r="H4308" s="9" t="str">
        <f ca="1">IFERROR(LOOKUP(1,0/((B4308=名单!B:B)*(VALUE(AY4308)&gt;=名单!E:E)*(VALUE(AY4308)&lt;=名单!G:G)*(AA4308="正常走货")),名单!H:H),"否")</f>
        <v>否</v>
      </c>
      <c r="I4308" s="64" t="s">
        <v>12905</v>
      </c>
      <c r="J4308" s="64" t="s">
        <v>12907</v>
      </c>
      <c r="L4308" s="65" t="s">
        <v>586</v>
      </c>
      <c r="N4308" s="64" t="s">
        <v>18</v>
      </c>
      <c r="O4308" s="66"/>
      <c r="P4308" s="66"/>
      <c r="T4308" s="66"/>
      <c r="U4308" s="65" t="s">
        <v>199</v>
      </c>
      <c r="V4308" s="65" t="s">
        <v>14442</v>
      </c>
      <c r="W4308" s="66"/>
      <c r="Y4308" s="66"/>
      <c r="Z4308" s="66"/>
      <c r="AA4308" s="65" t="s">
        <v>14382</v>
      </c>
      <c r="AQ4308" s="64">
        <v>317.6</v>
      </c>
      <c r="AY4308" s="67" t="s">
        <v>18705</v>
      </c>
    </row>
    <row r="4309" spans="1:51">
      <c r="A4309" s="9" t="str">
        <f t="shared" si="213"/>
        <v>2026-01</v>
      </c>
      <c r="B4309" s="9" t="str">
        <f>_xlfn.XLOOKUP(I4309,过机服务商重量差!A:A,过机服务商重量差!G:G)</f>
        <v>帅时莹</v>
      </c>
      <c r="C4309" s="9" t="str">
        <f>IF(N4309="FBA","主营产品",IF(N4309="专线","专线",LOOKUP(1,0/((G4309&gt;=提成标准!D:D)*(G4309&lt;提成标准!E:E)),提成标准!C:C)))</f>
        <v>快递大货</v>
      </c>
      <c r="D4309" s="9">
        <f t="shared" si="214"/>
        <v>32</v>
      </c>
      <c r="E4309" s="9">
        <f>_xlfn.XLOOKUP(C4309,提成标准!C:C,提成标准!H:H,"")</f>
        <v>0.1</v>
      </c>
      <c r="F4309" s="9">
        <f t="shared" si="215"/>
        <v>3.2</v>
      </c>
      <c r="G4309" s="9">
        <f>_xlfn.XLOOKUP(I4309,过机服务商重量差!A:A,过机服务商重量差!L:L)</f>
        <v>32</v>
      </c>
      <c r="H4309" s="9" t="str">
        <f ca="1">IFERROR(LOOKUP(1,0/((B4309=名单!B:B)*(VALUE(AY4309)&gt;=名单!E:E)*(VALUE(AY4309)&lt;=名单!G:G)*(AA4309="正常走货")),名单!H:H),"否")</f>
        <v>否</v>
      </c>
      <c r="I4309" s="64" t="s">
        <v>12908</v>
      </c>
      <c r="J4309" s="64" t="s">
        <v>12910</v>
      </c>
      <c r="L4309" s="65" t="s">
        <v>586</v>
      </c>
      <c r="N4309" s="64" t="s">
        <v>18</v>
      </c>
      <c r="O4309" s="66"/>
      <c r="P4309" s="66"/>
      <c r="T4309" s="66"/>
      <c r="U4309" s="65" t="s">
        <v>199</v>
      </c>
      <c r="V4309" s="65" t="s">
        <v>14442</v>
      </c>
      <c r="W4309" s="66"/>
      <c r="Y4309" s="66"/>
      <c r="Z4309" s="66"/>
      <c r="AA4309" s="65" t="s">
        <v>14382</v>
      </c>
      <c r="AQ4309" s="64">
        <v>205.6</v>
      </c>
      <c r="AY4309" s="67" t="s">
        <v>18706</v>
      </c>
    </row>
    <row r="4310" spans="1:51">
      <c r="A4310" s="9" t="str">
        <f t="shared" si="213"/>
        <v>2026-01</v>
      </c>
      <c r="B4310" s="9" t="str">
        <f>_xlfn.XLOOKUP(I4310,过机服务商重量差!A:A,过机服务商重量差!G:G)</f>
        <v>帅时莹</v>
      </c>
      <c r="C4310" s="9" t="str">
        <f>IF(N4310="FBA","主营产品",IF(N4310="专线","专线",LOOKUP(1,0/((G4310&gt;=提成标准!D:D)*(G4310&lt;提成标准!E:E)),提成标准!C:C)))</f>
        <v>快递大货</v>
      </c>
      <c r="D4310" s="9">
        <f t="shared" si="214"/>
        <v>31</v>
      </c>
      <c r="E4310" s="9">
        <f>_xlfn.XLOOKUP(C4310,提成标准!C:C,提成标准!H:H,"")</f>
        <v>0.1</v>
      </c>
      <c r="F4310" s="9">
        <f t="shared" si="215"/>
        <v>3.1</v>
      </c>
      <c r="G4310" s="9">
        <f>_xlfn.XLOOKUP(I4310,过机服务商重量差!A:A,过机服务商重量差!L:L)</f>
        <v>31</v>
      </c>
      <c r="H4310" s="9" t="str">
        <f ca="1">IFERROR(LOOKUP(1,0/((B4310=名单!B:B)*(VALUE(AY4310)&gt;=名单!E:E)*(VALUE(AY4310)&lt;=名单!G:G)*(AA4310="正常走货")),名单!H:H),"否")</f>
        <v>否</v>
      </c>
      <c r="I4310" s="64" t="s">
        <v>12911</v>
      </c>
      <c r="J4310" s="64" t="s">
        <v>12913</v>
      </c>
      <c r="L4310" s="65" t="s">
        <v>586</v>
      </c>
      <c r="N4310" s="64" t="s">
        <v>18</v>
      </c>
      <c r="O4310" s="66"/>
      <c r="P4310" s="66"/>
      <c r="T4310" s="66"/>
      <c r="U4310" s="65" t="s">
        <v>199</v>
      </c>
      <c r="V4310" s="65" t="s">
        <v>14442</v>
      </c>
      <c r="W4310" s="66"/>
      <c r="Y4310" s="66"/>
      <c r="Z4310" s="66"/>
      <c r="AA4310" s="65" t="s">
        <v>14382</v>
      </c>
      <c r="AQ4310" s="64">
        <v>253.6</v>
      </c>
      <c r="AY4310" s="67" t="s">
        <v>18707</v>
      </c>
    </row>
    <row r="4311" spans="1:51">
      <c r="A4311" s="9" t="str">
        <f t="shared" si="213"/>
        <v>2026-01</v>
      </c>
      <c r="B4311" s="9" t="str">
        <f>_xlfn.XLOOKUP(I4311,过机服务商重量差!A:A,过机服务商重量差!G:G)</f>
        <v>帅时莹</v>
      </c>
      <c r="C4311" s="9" t="str">
        <f>IF(N4311="FBA","主营产品",IF(N4311="专线","专线",LOOKUP(1,0/((G4311&gt;=提成标准!D:D)*(G4311&lt;提成标准!E:E)),提成标准!C:C)))</f>
        <v>快递大货</v>
      </c>
      <c r="D4311" s="9">
        <f t="shared" si="214"/>
        <v>35</v>
      </c>
      <c r="E4311" s="9">
        <f>_xlfn.XLOOKUP(C4311,提成标准!C:C,提成标准!H:H,"")</f>
        <v>0.1</v>
      </c>
      <c r="F4311" s="9">
        <f t="shared" si="215"/>
        <v>3.5</v>
      </c>
      <c r="G4311" s="9">
        <f>_xlfn.XLOOKUP(I4311,过机服务商重量差!A:A,过机服务商重量差!L:L)</f>
        <v>35</v>
      </c>
      <c r="H4311" s="9" t="str">
        <f ca="1">IFERROR(LOOKUP(1,0/((B4311=名单!B:B)*(VALUE(AY4311)&gt;=名单!E:E)*(VALUE(AY4311)&lt;=名单!G:G)*(AA4311="正常走货")),名单!H:H),"否")</f>
        <v>否</v>
      </c>
      <c r="I4311" s="64" t="s">
        <v>12914</v>
      </c>
      <c r="J4311" s="64" t="s">
        <v>12916</v>
      </c>
      <c r="L4311" s="65" t="s">
        <v>586</v>
      </c>
      <c r="N4311" s="64" t="s">
        <v>18</v>
      </c>
      <c r="O4311" s="66"/>
      <c r="P4311" s="66"/>
      <c r="T4311" s="66"/>
      <c r="U4311" s="65" t="s">
        <v>199</v>
      </c>
      <c r="V4311" s="65" t="s">
        <v>14442</v>
      </c>
      <c r="W4311" s="66"/>
      <c r="Y4311" s="66"/>
      <c r="Z4311" s="66"/>
      <c r="AA4311" s="65" t="s">
        <v>14382</v>
      </c>
      <c r="AQ4311" s="64">
        <v>226.6</v>
      </c>
      <c r="AY4311" s="67" t="s">
        <v>18708</v>
      </c>
    </row>
    <row r="4312" spans="1:51">
      <c r="A4312" s="9" t="str">
        <f t="shared" si="213"/>
        <v>2026-01</v>
      </c>
      <c r="B4312" s="18" t="str">
        <f>_xlfn.XLOOKUP(I4312,过机服务商重量差!A:A,过机服务商重量差!G:G)</f>
        <v>帅时莹</v>
      </c>
      <c r="C4312" s="9" t="str">
        <f>IF(N4312="FBA","主营产品",IF(N4312="专线","专线",LOOKUP(1,0/((G4312&gt;=提成标准!D:D)*(G4312&lt;提成标准!E:E)),提成标准!C:C)))</f>
        <v>快递大货</v>
      </c>
      <c r="D4312" s="9">
        <f t="shared" si="214"/>
        <v>44</v>
      </c>
      <c r="E4312" s="9">
        <f>_xlfn.XLOOKUP(C4312,提成标准!C:C,提成标准!H:H,"")</f>
        <v>0.1</v>
      </c>
      <c r="F4312" s="9">
        <f t="shared" si="215"/>
        <v>4.4</v>
      </c>
      <c r="G4312" s="9">
        <f>_xlfn.XLOOKUP(I4312,过机服务商重量差!A:A,过机服务商重量差!L:L)</f>
        <v>44</v>
      </c>
      <c r="H4312" s="9" t="str">
        <f ca="1">IFERROR(LOOKUP(1,0/((B4312=名单!B:B)*(VALUE(AY4312)&gt;=名单!E:E)*(VALUE(AY4312)&lt;=名单!G:G)*(AA4312="正常走货")),名单!H:H),"否")</f>
        <v>否</v>
      </c>
      <c r="I4312" s="64" t="s">
        <v>12917</v>
      </c>
      <c r="J4312" s="64" t="s">
        <v>12919</v>
      </c>
      <c r="L4312" s="65" t="s">
        <v>586</v>
      </c>
      <c r="N4312" s="64" t="s">
        <v>18</v>
      </c>
      <c r="O4312" s="66"/>
      <c r="P4312" s="66"/>
      <c r="T4312" s="66"/>
      <c r="U4312" s="65" t="s">
        <v>199</v>
      </c>
      <c r="V4312" s="65" t="s">
        <v>14442</v>
      </c>
      <c r="W4312" s="66"/>
      <c r="Y4312" s="66"/>
      <c r="Z4312" s="66"/>
      <c r="AA4312" s="65" t="s">
        <v>14382</v>
      </c>
      <c r="AQ4312" s="64">
        <v>267.6</v>
      </c>
      <c r="AY4312" s="67" t="s">
        <v>18709</v>
      </c>
    </row>
    <row r="4313" spans="1:51">
      <c r="A4313" s="9" t="str">
        <f t="shared" si="213"/>
        <v>2026-01</v>
      </c>
      <c r="B4313" s="9" t="str">
        <f>_xlfn.XLOOKUP(I4313,过机服务商重量差!A:A,过机服务商重量差!G:G)</f>
        <v>帅时莹</v>
      </c>
      <c r="C4313" s="9" t="str">
        <f>IF(N4313="FBA","主营产品",IF(N4313="专线","专线",LOOKUP(1,0/((G4313&gt;=提成标准!D:D)*(G4313&lt;提成标准!E:E)),提成标准!C:C)))</f>
        <v>快递大货</v>
      </c>
      <c r="D4313" s="9">
        <f t="shared" si="214"/>
        <v>44</v>
      </c>
      <c r="E4313" s="9">
        <f>_xlfn.XLOOKUP(C4313,提成标准!C:C,提成标准!H:H,"")</f>
        <v>0.1</v>
      </c>
      <c r="F4313" s="9">
        <f t="shared" si="215"/>
        <v>4.4</v>
      </c>
      <c r="G4313" s="9">
        <f>_xlfn.XLOOKUP(I4313,过机服务商重量差!A:A,过机服务商重量差!L:L)</f>
        <v>44</v>
      </c>
      <c r="H4313" s="9" t="str">
        <f ca="1">IFERROR(LOOKUP(1,0/((B4313=名单!B:B)*(VALUE(AY4313)&gt;=名单!E:E)*(VALUE(AY4313)&lt;=名单!G:G)*(AA4313="正常走货")),名单!H:H),"否")</f>
        <v>否</v>
      </c>
      <c r="I4313" s="64" t="s">
        <v>12920</v>
      </c>
      <c r="J4313" s="64" t="s">
        <v>12922</v>
      </c>
      <c r="L4313" s="65" t="s">
        <v>586</v>
      </c>
      <c r="N4313" s="64" t="s">
        <v>18</v>
      </c>
      <c r="O4313" s="66"/>
      <c r="P4313" s="66"/>
      <c r="T4313" s="66"/>
      <c r="U4313" s="65" t="s">
        <v>199</v>
      </c>
      <c r="V4313" s="65" t="s">
        <v>14442</v>
      </c>
      <c r="W4313" s="66"/>
      <c r="Y4313" s="66"/>
      <c r="Z4313" s="66"/>
      <c r="AA4313" s="65" t="s">
        <v>14382</v>
      </c>
      <c r="AQ4313" s="64">
        <v>289.6</v>
      </c>
      <c r="AY4313" s="67" t="s">
        <v>18710</v>
      </c>
    </row>
    <row r="4314" spans="1:51">
      <c r="A4314" s="9" t="str">
        <f t="shared" si="213"/>
        <v>2026-01</v>
      </c>
      <c r="B4314" s="18" t="str">
        <f>_xlfn.XLOOKUP(I4314,过机服务商重量差!A:A,过机服务商重量差!G:G)</f>
        <v>帅时莹</v>
      </c>
      <c r="C4314" s="9" t="str">
        <f>IF(N4314="FBA","主营产品",IF(N4314="专线","专线",LOOKUP(1,0/((G4314&gt;=提成标准!D:D)*(G4314&lt;提成标准!E:E)),提成标准!C:C)))</f>
        <v>快递大货</v>
      </c>
      <c r="D4314" s="9">
        <f t="shared" si="214"/>
        <v>44</v>
      </c>
      <c r="E4314" s="9">
        <f>_xlfn.XLOOKUP(C4314,提成标准!C:C,提成标准!H:H,"")</f>
        <v>0.1</v>
      </c>
      <c r="F4314" s="9">
        <f t="shared" si="215"/>
        <v>4.4</v>
      </c>
      <c r="G4314" s="9">
        <f>_xlfn.XLOOKUP(I4314,过机服务商重量差!A:A,过机服务商重量差!L:L)</f>
        <v>44</v>
      </c>
      <c r="H4314" s="9" t="str">
        <f ca="1">IFERROR(LOOKUP(1,0/((B4314=名单!B:B)*(VALUE(AY4314)&gt;=名单!E:E)*(VALUE(AY4314)&lt;=名单!G:G)*(AA4314="正常走货")),名单!H:H),"否")</f>
        <v>否</v>
      </c>
      <c r="I4314" s="64" t="s">
        <v>12923</v>
      </c>
      <c r="J4314" s="64" t="s">
        <v>12925</v>
      </c>
      <c r="L4314" s="65" t="s">
        <v>586</v>
      </c>
      <c r="N4314" s="65" t="s">
        <v>18</v>
      </c>
      <c r="O4314" s="66"/>
      <c r="P4314" s="66"/>
      <c r="T4314" s="66"/>
      <c r="U4314" s="65" t="s">
        <v>199</v>
      </c>
      <c r="V4314" s="65" t="s">
        <v>14442</v>
      </c>
      <c r="W4314" s="66"/>
      <c r="Y4314" s="66"/>
      <c r="Z4314" s="66"/>
      <c r="AA4314" s="65" t="s">
        <v>14382</v>
      </c>
      <c r="AQ4314" s="64">
        <v>267.6</v>
      </c>
      <c r="AY4314" s="67" t="s">
        <v>18711</v>
      </c>
    </row>
    <row r="4315" spans="1:51">
      <c r="A4315" s="9" t="str">
        <f t="shared" si="213"/>
        <v>2026-01</v>
      </c>
      <c r="B4315" s="18" t="str">
        <f>_xlfn.XLOOKUP(I4315,过机服务商重量差!A:A,过机服务商重量差!G:G)</f>
        <v>帅时莹</v>
      </c>
      <c r="C4315" s="9" t="str">
        <f>IF(N4315="FBA","主营产品",IF(N4315="专线","专线",LOOKUP(1,0/((G4315&gt;=提成标准!D:D)*(G4315&lt;提成标准!E:E)),提成标准!C:C)))</f>
        <v>快递大货</v>
      </c>
      <c r="D4315" s="9">
        <f t="shared" si="214"/>
        <v>44</v>
      </c>
      <c r="E4315" s="9">
        <f>_xlfn.XLOOKUP(C4315,提成标准!C:C,提成标准!H:H,"")</f>
        <v>0.1</v>
      </c>
      <c r="F4315" s="9">
        <f t="shared" si="215"/>
        <v>4.4</v>
      </c>
      <c r="G4315" s="9">
        <f>_xlfn.XLOOKUP(I4315,过机服务商重量差!A:A,过机服务商重量差!L:L)</f>
        <v>44</v>
      </c>
      <c r="H4315" s="9" t="str">
        <f ca="1">IFERROR(LOOKUP(1,0/((B4315=名单!B:B)*(VALUE(AY4315)&gt;=名单!E:E)*(VALUE(AY4315)&lt;=名单!G:G)*(AA4315="正常走货")),名单!H:H),"否")</f>
        <v>否</v>
      </c>
      <c r="I4315" s="64" t="s">
        <v>12926</v>
      </c>
      <c r="J4315" s="64" t="s">
        <v>12928</v>
      </c>
      <c r="L4315" s="65" t="s">
        <v>586</v>
      </c>
      <c r="N4315" s="64" t="s">
        <v>18</v>
      </c>
      <c r="O4315" s="66"/>
      <c r="P4315" s="66"/>
      <c r="T4315" s="66"/>
      <c r="U4315" s="65" t="s">
        <v>199</v>
      </c>
      <c r="V4315" s="65" t="s">
        <v>14442</v>
      </c>
      <c r="W4315" s="66"/>
      <c r="Y4315" s="66"/>
      <c r="Z4315" s="66"/>
      <c r="AA4315" s="65" t="s">
        <v>14382</v>
      </c>
      <c r="AQ4315" s="64">
        <v>267.6</v>
      </c>
      <c r="AY4315" s="67" t="s">
        <v>18712</v>
      </c>
    </row>
    <row r="4316" spans="1:51">
      <c r="A4316" s="9" t="str">
        <f t="shared" si="213"/>
        <v>2026-01</v>
      </c>
      <c r="B4316" s="9" t="str">
        <f>_xlfn.XLOOKUP(I4316,过机服务商重量差!A:A,过机服务商重量差!G:G)</f>
        <v>玉麒麟</v>
      </c>
      <c r="C4316" s="9" t="str">
        <f>IF(N4316="FBA","主营产品",IF(N4316="专线","专线",LOOKUP(1,0/((G4316&gt;=提成标准!D:D)*(G4316&lt;提成标准!E:E)),提成标准!C:C)))</f>
        <v>快递小货</v>
      </c>
      <c r="D4316" s="9">
        <f t="shared" si="214"/>
        <v>1</v>
      </c>
      <c r="E4316" s="9">
        <f>_xlfn.XLOOKUP(C4316,提成标准!C:C,提成标准!H:H,"")</f>
        <v>2</v>
      </c>
      <c r="F4316" s="9">
        <f t="shared" si="215"/>
        <v>2</v>
      </c>
      <c r="G4316" s="9">
        <f>_xlfn.XLOOKUP(I4316,过机服务商重量差!A:A,过机服务商重量差!L:L)</f>
        <v>8.5</v>
      </c>
      <c r="H4316" s="9" t="str">
        <f ca="1">IFERROR(LOOKUP(1,0/((B4316=名单!B:B)*(VALUE(AY4316)&gt;=名单!E:E)*(VALUE(AY4316)&lt;=名单!G:G)*(AA4316="正常走货")),名单!H:H),"否")</f>
        <v>否</v>
      </c>
      <c r="I4316" s="64" t="s">
        <v>12929</v>
      </c>
      <c r="J4316" s="64" t="s">
        <v>12931</v>
      </c>
      <c r="L4316" s="64" t="s">
        <v>17</v>
      </c>
      <c r="N4316" s="64" t="s">
        <v>18</v>
      </c>
      <c r="O4316" s="66"/>
      <c r="P4316" s="66"/>
      <c r="T4316" s="66"/>
      <c r="U4316" s="65" t="s">
        <v>99</v>
      </c>
      <c r="V4316" s="65" t="s">
        <v>14413</v>
      </c>
      <c r="W4316" s="66"/>
      <c r="Y4316" s="66"/>
      <c r="Z4316" s="66"/>
      <c r="AA4316" s="65" t="s">
        <v>14382</v>
      </c>
      <c r="AQ4316" s="64">
        <v>222.37</v>
      </c>
      <c r="AY4316" s="67" t="s">
        <v>18713</v>
      </c>
    </row>
    <row r="4317" spans="1:51">
      <c r="A4317" s="9" t="str">
        <f t="shared" si="213"/>
        <v>2026-01</v>
      </c>
      <c r="B4317" s="18" t="str">
        <f>_xlfn.XLOOKUP(I4317,过机服务商重量差!A:A,过机服务商重量差!G:G)</f>
        <v>帅时莹</v>
      </c>
      <c r="C4317" s="9" t="str">
        <f>IF(N4317="FBA","主营产品",IF(N4317="专线","专线",LOOKUP(1,0/((G4317&gt;=提成标准!D:D)*(G4317&lt;提成标准!E:E)),提成标准!C:C)))</f>
        <v>快递大货</v>
      </c>
      <c r="D4317" s="9">
        <f t="shared" si="214"/>
        <v>44</v>
      </c>
      <c r="E4317" s="9">
        <f>_xlfn.XLOOKUP(C4317,提成标准!C:C,提成标准!H:H,"")</f>
        <v>0.1</v>
      </c>
      <c r="F4317" s="9">
        <f t="shared" si="215"/>
        <v>4.4</v>
      </c>
      <c r="G4317" s="9">
        <f>_xlfn.XLOOKUP(I4317,过机服务商重量差!A:A,过机服务商重量差!L:L)</f>
        <v>44</v>
      </c>
      <c r="H4317" s="9" t="str">
        <f ca="1">IFERROR(LOOKUP(1,0/((B4317=名单!B:B)*(VALUE(AY4317)&gt;=名单!E:E)*(VALUE(AY4317)&lt;=名单!G:G)*(AA4317="正常走货")),名单!H:H),"否")</f>
        <v>否</v>
      </c>
      <c r="I4317" s="64" t="s">
        <v>12932</v>
      </c>
      <c r="J4317" s="64" t="s">
        <v>12934</v>
      </c>
      <c r="L4317" s="65" t="s">
        <v>586</v>
      </c>
      <c r="N4317" s="64" t="s">
        <v>18</v>
      </c>
      <c r="O4317" s="66"/>
      <c r="P4317" s="66"/>
      <c r="T4317" s="66"/>
      <c r="U4317" s="65" t="s">
        <v>199</v>
      </c>
      <c r="V4317" s="65" t="s">
        <v>14442</v>
      </c>
      <c r="W4317" s="66"/>
      <c r="Y4317" s="66"/>
      <c r="Z4317" s="66"/>
      <c r="AA4317" s="65" t="s">
        <v>14382</v>
      </c>
      <c r="AQ4317" s="64">
        <v>267.6</v>
      </c>
      <c r="AY4317" s="67" t="s">
        <v>18714</v>
      </c>
    </row>
    <row r="4318" spans="1:51">
      <c r="A4318" s="9" t="str">
        <f t="shared" si="213"/>
        <v>2026-01</v>
      </c>
      <c r="B4318" s="9" t="str">
        <f>_xlfn.XLOOKUP(I4318,过机服务商重量差!A:A,过机服务商重量差!G:G)</f>
        <v>帅时莹</v>
      </c>
      <c r="C4318" s="9" t="str">
        <f>IF(N4318="FBA","主营产品",IF(N4318="专线","专线",LOOKUP(1,0/((G4318&gt;=提成标准!D:D)*(G4318&lt;提成标准!E:E)),提成标准!C:C)))</f>
        <v>快递大货</v>
      </c>
      <c r="D4318" s="9">
        <f t="shared" si="214"/>
        <v>35</v>
      </c>
      <c r="E4318" s="9">
        <f>_xlfn.XLOOKUP(C4318,提成标准!C:C,提成标准!H:H,"")</f>
        <v>0.1</v>
      </c>
      <c r="F4318" s="9">
        <f t="shared" si="215"/>
        <v>3.5</v>
      </c>
      <c r="G4318" s="9">
        <f>_xlfn.XLOOKUP(I4318,过机服务商重量差!A:A,过机服务商重量差!L:L)</f>
        <v>35</v>
      </c>
      <c r="H4318" s="9" t="str">
        <f ca="1">IFERROR(LOOKUP(1,0/((B4318=名单!B:B)*(VALUE(AY4318)&gt;=名单!E:E)*(VALUE(AY4318)&lt;=名单!G:G)*(AA4318="正常走货")),名单!H:H),"否")</f>
        <v>否</v>
      </c>
      <c r="I4318" s="64" t="s">
        <v>12935</v>
      </c>
      <c r="J4318" s="64" t="s">
        <v>12937</v>
      </c>
      <c r="L4318" s="65" t="s">
        <v>586</v>
      </c>
      <c r="N4318" s="64" t="s">
        <v>18</v>
      </c>
      <c r="O4318" s="66"/>
      <c r="P4318" s="66"/>
      <c r="T4318" s="66"/>
      <c r="U4318" s="65" t="s">
        <v>199</v>
      </c>
      <c r="V4318" s="65" t="s">
        <v>14442</v>
      </c>
      <c r="W4318" s="66"/>
      <c r="Y4318" s="66"/>
      <c r="Z4318" s="66"/>
      <c r="AA4318" s="65" t="s">
        <v>14382</v>
      </c>
      <c r="AQ4318" s="64">
        <v>226.6</v>
      </c>
      <c r="AY4318" s="67" t="s">
        <v>18715</v>
      </c>
    </row>
    <row r="4319" spans="1:51">
      <c r="A4319" s="9" t="str">
        <f t="shared" si="213"/>
        <v>2026-01</v>
      </c>
      <c r="B4319" s="18" t="str">
        <f>_xlfn.XLOOKUP(I4319,过机服务商重量差!A:A,过机服务商重量差!G:G)</f>
        <v>帅时莹</v>
      </c>
      <c r="C4319" s="9" t="str">
        <f>IF(N4319="FBA","主营产品",IF(N4319="专线","专线",LOOKUP(1,0/((G4319&gt;=提成标准!D:D)*(G4319&lt;提成标准!E:E)),提成标准!C:C)))</f>
        <v>快递大货</v>
      </c>
      <c r="D4319" s="9">
        <f t="shared" si="214"/>
        <v>22</v>
      </c>
      <c r="E4319" s="9">
        <f>_xlfn.XLOOKUP(C4319,提成标准!C:C,提成标准!H:H,"")</f>
        <v>0.1</v>
      </c>
      <c r="F4319" s="9">
        <f t="shared" si="215"/>
        <v>2.2</v>
      </c>
      <c r="G4319" s="9">
        <f>_xlfn.XLOOKUP(I4319,过机服务商重量差!A:A,过机服务商重量差!L:L)</f>
        <v>22</v>
      </c>
      <c r="H4319" s="9" t="str">
        <f ca="1">IFERROR(LOOKUP(1,0/((B4319=名单!B:B)*(VALUE(AY4319)&gt;=名单!E:E)*(VALUE(AY4319)&lt;=名单!G:G)*(AA4319="正常走货")),名单!H:H),"否")</f>
        <v>否</v>
      </c>
      <c r="I4319" s="64" t="s">
        <v>12938</v>
      </c>
      <c r="J4319" s="64" t="s">
        <v>12940</v>
      </c>
      <c r="L4319" s="65" t="s">
        <v>586</v>
      </c>
      <c r="N4319" s="64" t="s">
        <v>18</v>
      </c>
      <c r="O4319" s="66"/>
      <c r="P4319" s="66"/>
      <c r="T4319" s="66"/>
      <c r="U4319" s="65" t="s">
        <v>199</v>
      </c>
      <c r="V4319" s="64" t="s">
        <v>14442</v>
      </c>
      <c r="W4319" s="66"/>
      <c r="Y4319" s="66"/>
      <c r="Z4319" s="66"/>
      <c r="AA4319" s="65" t="s">
        <v>14382</v>
      </c>
      <c r="AQ4319" s="64">
        <v>135.6</v>
      </c>
      <c r="AY4319" s="67" t="s">
        <v>18716</v>
      </c>
    </row>
    <row r="4320" spans="1:51">
      <c r="A4320" s="9" t="str">
        <f t="shared" si="213"/>
        <v>2026-01</v>
      </c>
      <c r="B4320" s="9" t="str">
        <f>_xlfn.XLOOKUP(I4320,过机服务商重量差!A:A,过机服务商重量差!G:G)</f>
        <v>帅时莹</v>
      </c>
      <c r="C4320" s="9" t="str">
        <f>IF(N4320="FBA","主营产品",IF(N4320="专线","专线",LOOKUP(1,0/((G4320&gt;=提成标准!D:D)*(G4320&lt;提成标准!E:E)),提成标准!C:C)))</f>
        <v>快递大货</v>
      </c>
      <c r="D4320" s="9">
        <f t="shared" si="214"/>
        <v>25</v>
      </c>
      <c r="E4320" s="9">
        <f>_xlfn.XLOOKUP(C4320,提成标准!C:C,提成标准!H:H,"")</f>
        <v>0.1</v>
      </c>
      <c r="F4320" s="9">
        <f t="shared" si="215"/>
        <v>2.5</v>
      </c>
      <c r="G4320" s="9">
        <f>_xlfn.XLOOKUP(I4320,过机服务商重量差!A:A,过机服务商重量差!L:L)</f>
        <v>25</v>
      </c>
      <c r="H4320" s="9" t="str">
        <f ca="1">IFERROR(LOOKUP(1,0/((B4320=名单!B:B)*(VALUE(AY4320)&gt;=名单!E:E)*(VALUE(AY4320)&lt;=名单!G:G)*(AA4320="正常走货")),名单!H:H),"否")</f>
        <v>否</v>
      </c>
      <c r="I4320" s="64" t="s">
        <v>12941</v>
      </c>
      <c r="J4320" s="64" t="s">
        <v>12943</v>
      </c>
      <c r="L4320" s="65" t="s">
        <v>586</v>
      </c>
      <c r="N4320" s="64" t="s">
        <v>18</v>
      </c>
      <c r="O4320" s="66"/>
      <c r="P4320" s="66"/>
      <c r="T4320" s="66"/>
      <c r="U4320" s="65" t="s">
        <v>199</v>
      </c>
      <c r="V4320" s="65" t="s">
        <v>14442</v>
      </c>
      <c r="W4320" s="66"/>
      <c r="Y4320" s="66"/>
      <c r="Z4320" s="66"/>
      <c r="AA4320" s="65" t="s">
        <v>14382</v>
      </c>
      <c r="AQ4320" s="64">
        <v>89.0999999999999</v>
      </c>
      <c r="AY4320" s="67" t="s">
        <v>18717</v>
      </c>
    </row>
    <row r="4321" spans="1:51">
      <c r="A4321" s="9" t="str">
        <f t="shared" si="213"/>
        <v>2026-01</v>
      </c>
      <c r="B4321" s="9" t="str">
        <f>_xlfn.XLOOKUP(I4321,过机服务商重量差!A:A,过机服务商重量差!G:G)</f>
        <v>帅时莹</v>
      </c>
      <c r="C4321" s="9" t="str">
        <f>IF(N4321="FBA","主营产品",IF(N4321="专线","专线",LOOKUP(1,0/((G4321&gt;=提成标准!D:D)*(G4321&lt;提成标准!E:E)),提成标准!C:C)))</f>
        <v>快递大货</v>
      </c>
      <c r="D4321" s="9">
        <f t="shared" si="214"/>
        <v>25</v>
      </c>
      <c r="E4321" s="9">
        <f>_xlfn.XLOOKUP(C4321,提成标准!C:C,提成标准!H:H,"")</f>
        <v>0.1</v>
      </c>
      <c r="F4321" s="9">
        <f t="shared" si="215"/>
        <v>2.5</v>
      </c>
      <c r="G4321" s="9">
        <f>_xlfn.XLOOKUP(I4321,过机服务商重量差!A:A,过机服务商重量差!L:L)</f>
        <v>25</v>
      </c>
      <c r="H4321" s="9" t="str">
        <f ca="1">IFERROR(LOOKUP(1,0/((B4321=名单!B:B)*(VALUE(AY4321)&gt;=名单!E:E)*(VALUE(AY4321)&lt;=名单!G:G)*(AA4321="正常走货")),名单!H:H),"否")</f>
        <v>否</v>
      </c>
      <c r="I4321" s="64" t="s">
        <v>12944</v>
      </c>
      <c r="J4321" s="64" t="s">
        <v>12946</v>
      </c>
      <c r="L4321" s="65" t="s">
        <v>586</v>
      </c>
      <c r="N4321" s="64" t="s">
        <v>18</v>
      </c>
      <c r="O4321" s="66"/>
      <c r="P4321" s="66"/>
      <c r="T4321" s="66"/>
      <c r="U4321" s="65" t="s">
        <v>199</v>
      </c>
      <c r="V4321" s="65" t="s">
        <v>14442</v>
      </c>
      <c r="W4321" s="66"/>
      <c r="Y4321" s="66"/>
      <c r="Z4321" s="66"/>
      <c r="AA4321" s="65" t="s">
        <v>14382</v>
      </c>
      <c r="AQ4321" s="64">
        <v>101.6</v>
      </c>
      <c r="AY4321" s="67" t="s">
        <v>18718</v>
      </c>
    </row>
    <row r="4322" spans="1:51">
      <c r="A4322" s="9" t="str">
        <f t="shared" si="213"/>
        <v>2026-01</v>
      </c>
      <c r="B4322" s="18" t="str">
        <f>_xlfn.XLOOKUP(I4322,过机服务商重量差!A:A,过机服务商重量差!G:G)</f>
        <v>帅时莹</v>
      </c>
      <c r="C4322" s="9" t="str">
        <f>IF(N4322="FBA","主营产品",IF(N4322="专线","专线",LOOKUP(1,0/((G4322&gt;=提成标准!D:D)*(G4322&lt;提成标准!E:E)),提成标准!C:C)))</f>
        <v>快递大货</v>
      </c>
      <c r="D4322" s="9">
        <f t="shared" si="214"/>
        <v>24</v>
      </c>
      <c r="E4322" s="9">
        <f>_xlfn.XLOOKUP(C4322,提成标准!C:C,提成标准!H:H,"")</f>
        <v>0.1</v>
      </c>
      <c r="F4322" s="9">
        <f t="shared" si="215"/>
        <v>2.4</v>
      </c>
      <c r="G4322" s="9">
        <f>_xlfn.XLOOKUP(I4322,过机服务商重量差!A:A,过机服务商重量差!L:L)</f>
        <v>24</v>
      </c>
      <c r="H4322" s="9" t="str">
        <f ca="1">IFERROR(LOOKUP(1,0/((B4322=名单!B:B)*(VALUE(AY4322)&gt;=名单!E:E)*(VALUE(AY4322)&lt;=名单!G:G)*(AA4322="正常走货")),名单!H:H),"否")</f>
        <v>否</v>
      </c>
      <c r="I4322" s="64" t="s">
        <v>12947</v>
      </c>
      <c r="J4322" s="64" t="s">
        <v>12949</v>
      </c>
      <c r="L4322" s="65" t="s">
        <v>586</v>
      </c>
      <c r="N4322" s="64" t="s">
        <v>18</v>
      </c>
      <c r="O4322" s="66"/>
      <c r="P4322" s="66"/>
      <c r="T4322" s="66"/>
      <c r="U4322" s="65" t="s">
        <v>199</v>
      </c>
      <c r="V4322" s="65" t="s">
        <v>14442</v>
      </c>
      <c r="W4322" s="66"/>
      <c r="Y4322" s="66"/>
      <c r="Z4322" s="66"/>
      <c r="AA4322" s="65" t="s">
        <v>14382</v>
      </c>
      <c r="AQ4322" s="64">
        <v>149.6</v>
      </c>
      <c r="AY4322" s="67" t="s">
        <v>18719</v>
      </c>
    </row>
    <row r="4323" spans="1:51">
      <c r="A4323" s="9" t="str">
        <f t="shared" si="213"/>
        <v>2026-01</v>
      </c>
      <c r="B4323" s="9" t="str">
        <f>_xlfn.XLOOKUP(I4323,过机服务商重量差!A:A,过机服务商重量差!G:G)</f>
        <v>帅时莹</v>
      </c>
      <c r="C4323" s="9" t="str">
        <f>IF(N4323="FBA","主营产品",IF(N4323="专线","专线",LOOKUP(1,0/((G4323&gt;=提成标准!D:D)*(G4323&lt;提成标准!E:E)),提成标准!C:C)))</f>
        <v>快递大货</v>
      </c>
      <c r="D4323" s="9">
        <f t="shared" si="214"/>
        <v>44</v>
      </c>
      <c r="E4323" s="9">
        <f>_xlfn.XLOOKUP(C4323,提成标准!C:C,提成标准!H:H,"")</f>
        <v>0.1</v>
      </c>
      <c r="F4323" s="9">
        <f t="shared" si="215"/>
        <v>4.4</v>
      </c>
      <c r="G4323" s="9">
        <f>_xlfn.XLOOKUP(I4323,过机服务商重量差!A:A,过机服务商重量差!L:L)</f>
        <v>44</v>
      </c>
      <c r="H4323" s="9" t="str">
        <f ca="1">IFERROR(LOOKUP(1,0/((B4323=名单!B:B)*(VALUE(AY4323)&gt;=名单!E:E)*(VALUE(AY4323)&lt;=名单!G:G)*(AA4323="正常走货")),名单!H:H),"否")</f>
        <v>否</v>
      </c>
      <c r="I4323" s="64" t="s">
        <v>12950</v>
      </c>
      <c r="J4323" s="64" t="s">
        <v>12952</v>
      </c>
      <c r="L4323" s="65" t="s">
        <v>586</v>
      </c>
      <c r="N4323" s="64" t="s">
        <v>18</v>
      </c>
      <c r="O4323" s="66"/>
      <c r="P4323" s="66"/>
      <c r="T4323" s="66"/>
      <c r="U4323" s="65" t="s">
        <v>199</v>
      </c>
      <c r="V4323" s="65" t="s">
        <v>14442</v>
      </c>
      <c r="W4323" s="66"/>
      <c r="Y4323" s="66"/>
      <c r="Z4323" s="66"/>
      <c r="AA4323" s="65" t="s">
        <v>14382</v>
      </c>
      <c r="AQ4323" s="64">
        <v>267.6</v>
      </c>
      <c r="AY4323" s="67" t="s">
        <v>18720</v>
      </c>
    </row>
    <row r="4324" spans="1:51">
      <c r="A4324" s="9" t="str">
        <f t="shared" si="213"/>
        <v>2026-01</v>
      </c>
      <c r="B4324" s="9" t="str">
        <f>_xlfn.XLOOKUP(I4324,过机服务商重量差!A:A,过机服务商重量差!G:G)</f>
        <v>帅时莹</v>
      </c>
      <c r="C4324" s="9" t="str">
        <f>IF(N4324="FBA","主营产品",IF(N4324="专线","专线",LOOKUP(1,0/((G4324&gt;=提成标准!D:D)*(G4324&lt;提成标准!E:E)),提成标准!C:C)))</f>
        <v>快递大货</v>
      </c>
      <c r="D4324" s="9">
        <f t="shared" si="214"/>
        <v>39</v>
      </c>
      <c r="E4324" s="9">
        <f>_xlfn.XLOOKUP(C4324,提成标准!C:C,提成标准!H:H,"")</f>
        <v>0.1</v>
      </c>
      <c r="F4324" s="9">
        <f t="shared" si="215"/>
        <v>3.9</v>
      </c>
      <c r="G4324" s="9">
        <f>_xlfn.XLOOKUP(I4324,过机服务商重量差!A:A,过机服务商重量差!L:L)</f>
        <v>39</v>
      </c>
      <c r="H4324" s="9" t="str">
        <f ca="1">IFERROR(LOOKUP(1,0/((B4324=名单!B:B)*(VALUE(AY4324)&gt;=名单!E:E)*(VALUE(AY4324)&lt;=名单!G:G)*(AA4324="正常走货")),名单!H:H),"否")</f>
        <v>否</v>
      </c>
      <c r="I4324" s="64" t="s">
        <v>12953</v>
      </c>
      <c r="J4324" s="64" t="s">
        <v>12955</v>
      </c>
      <c r="L4324" s="65" t="s">
        <v>586</v>
      </c>
      <c r="N4324" s="65" t="s">
        <v>18</v>
      </c>
      <c r="O4324" s="66"/>
      <c r="P4324" s="66"/>
      <c r="T4324" s="66"/>
      <c r="U4324" s="65" t="s">
        <v>199</v>
      </c>
      <c r="V4324" s="65" t="s">
        <v>14442</v>
      </c>
      <c r="W4324" s="66"/>
      <c r="Y4324" s="66"/>
      <c r="Z4324" s="66"/>
      <c r="AA4324" s="65" t="s">
        <v>14382</v>
      </c>
      <c r="AQ4324" s="64">
        <v>235.1</v>
      </c>
      <c r="AY4324" s="67" t="s">
        <v>18721</v>
      </c>
    </row>
    <row r="4325" spans="1:51">
      <c r="A4325" s="9" t="str">
        <f t="shared" si="213"/>
        <v>2026-01</v>
      </c>
      <c r="B4325" s="9" t="str">
        <f>_xlfn.XLOOKUP(I4325,过机服务商重量差!A:A,过机服务商重量差!G:G)</f>
        <v>帅时莹</v>
      </c>
      <c r="C4325" s="9" t="str">
        <f>IF(N4325="FBA","主营产品",IF(N4325="专线","专线",LOOKUP(1,0/((G4325&gt;=提成标准!D:D)*(G4325&lt;提成标准!E:E)),提成标准!C:C)))</f>
        <v>快递大货</v>
      </c>
      <c r="D4325" s="9">
        <f t="shared" si="214"/>
        <v>25</v>
      </c>
      <c r="E4325" s="9">
        <f>_xlfn.XLOOKUP(C4325,提成标准!C:C,提成标准!H:H,"")</f>
        <v>0.1</v>
      </c>
      <c r="F4325" s="9">
        <f t="shared" si="215"/>
        <v>2.5</v>
      </c>
      <c r="G4325" s="9">
        <f>_xlfn.XLOOKUP(I4325,过机服务商重量差!A:A,过机服务商重量差!L:L)</f>
        <v>25</v>
      </c>
      <c r="H4325" s="9" t="str">
        <f ca="1">IFERROR(LOOKUP(1,0/((B4325=名单!B:B)*(VALUE(AY4325)&gt;=名单!E:E)*(VALUE(AY4325)&lt;=名单!G:G)*(AA4325="正常走货")),名单!H:H),"否")</f>
        <v>否</v>
      </c>
      <c r="I4325" s="64" t="s">
        <v>12956</v>
      </c>
      <c r="J4325" s="64" t="s">
        <v>12958</v>
      </c>
      <c r="L4325" s="65" t="s">
        <v>586</v>
      </c>
      <c r="N4325" s="64" t="s">
        <v>18</v>
      </c>
      <c r="O4325" s="66"/>
      <c r="P4325" s="66"/>
      <c r="T4325" s="66"/>
      <c r="U4325" s="65" t="s">
        <v>199</v>
      </c>
      <c r="V4325" s="65" t="s">
        <v>14442</v>
      </c>
      <c r="W4325" s="66"/>
      <c r="Y4325" s="66"/>
      <c r="Z4325" s="66"/>
      <c r="AA4325" s="65" t="s">
        <v>14382</v>
      </c>
      <c r="AQ4325" s="64">
        <v>156.6</v>
      </c>
      <c r="AY4325" s="67" t="s">
        <v>18722</v>
      </c>
    </row>
    <row r="4326" spans="1:51">
      <c r="A4326" s="9" t="str">
        <f t="shared" si="213"/>
        <v>2026-01</v>
      </c>
      <c r="B4326" s="9" t="str">
        <f>_xlfn.XLOOKUP(I4326,过机服务商重量差!A:A,过机服务商重量差!G:G)</f>
        <v>帅时莹</v>
      </c>
      <c r="C4326" s="9" t="str">
        <f>IF(N4326="FBA","主营产品",IF(N4326="专线","专线",LOOKUP(1,0/((G4326&gt;=提成标准!D:D)*(G4326&lt;提成标准!E:E)),提成标准!C:C)))</f>
        <v>快递大货</v>
      </c>
      <c r="D4326" s="9">
        <f t="shared" si="214"/>
        <v>25</v>
      </c>
      <c r="E4326" s="9">
        <f>_xlfn.XLOOKUP(C4326,提成标准!C:C,提成标准!H:H,"")</f>
        <v>0.1</v>
      </c>
      <c r="F4326" s="9">
        <f t="shared" si="215"/>
        <v>2.5</v>
      </c>
      <c r="G4326" s="9">
        <f>_xlfn.XLOOKUP(I4326,过机服务商重量差!A:A,过机服务商重量差!L:L)</f>
        <v>25</v>
      </c>
      <c r="H4326" s="9" t="str">
        <f ca="1">IFERROR(LOOKUP(1,0/((B4326=名单!B:B)*(VALUE(AY4326)&gt;=名单!E:E)*(VALUE(AY4326)&lt;=名单!G:G)*(AA4326="正常走货")),名单!H:H),"否")</f>
        <v>否</v>
      </c>
      <c r="I4326" s="64" t="s">
        <v>12959</v>
      </c>
      <c r="J4326" s="64" t="s">
        <v>12961</v>
      </c>
      <c r="L4326" s="65" t="s">
        <v>586</v>
      </c>
      <c r="N4326" s="64" t="s">
        <v>18</v>
      </c>
      <c r="O4326" s="66"/>
      <c r="P4326" s="66"/>
      <c r="T4326" s="66"/>
      <c r="U4326" s="65" t="s">
        <v>199</v>
      </c>
      <c r="V4326" s="65" t="s">
        <v>14442</v>
      </c>
      <c r="W4326" s="66"/>
      <c r="Y4326" s="66"/>
      <c r="Z4326" s="66"/>
      <c r="AA4326" s="65" t="s">
        <v>14382</v>
      </c>
      <c r="AQ4326" s="64">
        <v>101.6</v>
      </c>
      <c r="AY4326" s="67" t="s">
        <v>18723</v>
      </c>
    </row>
    <row r="4327" spans="1:51">
      <c r="A4327" s="9" t="str">
        <f t="shared" si="213"/>
        <v>2026-01</v>
      </c>
      <c r="B4327" s="9" t="str">
        <f>_xlfn.XLOOKUP(I4327,过机服务商重量差!A:A,过机服务商重量差!G:G)</f>
        <v>玉麒麟</v>
      </c>
      <c r="C4327" s="9" t="str">
        <f>IF(N4327="FBA","主营产品",IF(N4327="专线","专线",LOOKUP(1,0/((G4327&gt;=提成标准!D:D)*(G4327&lt;提成标准!E:E)),提成标准!C:C)))</f>
        <v>快递大货</v>
      </c>
      <c r="D4327" s="9">
        <f t="shared" si="214"/>
        <v>21.5</v>
      </c>
      <c r="E4327" s="9">
        <f>_xlfn.XLOOKUP(C4327,提成标准!C:C,提成标准!H:H,"")</f>
        <v>0.1</v>
      </c>
      <c r="F4327" s="9">
        <f t="shared" si="215"/>
        <v>2.15</v>
      </c>
      <c r="G4327" s="9">
        <f>_xlfn.XLOOKUP(I4327,过机服务商重量差!A:A,过机服务商重量差!L:L)</f>
        <v>21.5</v>
      </c>
      <c r="H4327" s="9" t="str">
        <f ca="1">IFERROR(LOOKUP(1,0/((B4327=名单!B:B)*(VALUE(AY4327)&gt;=名单!E:E)*(VALUE(AY4327)&lt;=名单!G:G)*(AA4327="正常走货")),名单!H:H),"否")</f>
        <v>否</v>
      </c>
      <c r="I4327" s="64" t="s">
        <v>12962</v>
      </c>
      <c r="J4327" s="64" t="s">
        <v>12964</v>
      </c>
      <c r="L4327" s="64" t="s">
        <v>17</v>
      </c>
      <c r="N4327" s="64" t="s">
        <v>18</v>
      </c>
      <c r="O4327" s="66"/>
      <c r="P4327" s="66"/>
      <c r="T4327" s="66"/>
      <c r="U4327" s="65" t="s">
        <v>199</v>
      </c>
      <c r="V4327" s="65" t="s">
        <v>14442</v>
      </c>
      <c r="W4327" s="66"/>
      <c r="Y4327" s="66"/>
      <c r="Z4327" s="66"/>
      <c r="AA4327" s="65" t="s">
        <v>14382</v>
      </c>
      <c r="AQ4327" s="64">
        <v>91.5999999999999</v>
      </c>
      <c r="AY4327" s="67" t="s">
        <v>18724</v>
      </c>
    </row>
    <row r="4328" spans="1:51">
      <c r="A4328" s="9" t="str">
        <f t="shared" si="213"/>
        <v>2026-01</v>
      </c>
      <c r="B4328" s="9" t="str">
        <f>_xlfn.XLOOKUP(I4328,过机服务商重量差!A:A,过机服务商重量差!G:G)</f>
        <v>帅时莹</v>
      </c>
      <c r="C4328" s="9" t="str">
        <f>IF(N4328="FBA","主营产品",IF(N4328="专线","专线",LOOKUP(1,0/((G4328&gt;=提成标准!D:D)*(G4328&lt;提成标准!E:E)),提成标准!C:C)))</f>
        <v>快递大货</v>
      </c>
      <c r="D4328" s="9">
        <f t="shared" si="214"/>
        <v>48</v>
      </c>
      <c r="E4328" s="9">
        <f>_xlfn.XLOOKUP(C4328,提成标准!C:C,提成标准!H:H,"")</f>
        <v>0.1</v>
      </c>
      <c r="F4328" s="9">
        <f t="shared" si="215"/>
        <v>4.8</v>
      </c>
      <c r="G4328" s="9">
        <f>_xlfn.XLOOKUP(I4328,过机服务商重量差!A:A,过机服务商重量差!L:L)</f>
        <v>48</v>
      </c>
      <c r="H4328" s="9" t="str">
        <f ca="1">IFERROR(LOOKUP(1,0/((B4328=名单!B:B)*(VALUE(AY4328)&gt;=名单!E:E)*(VALUE(AY4328)&lt;=名单!G:G)*(AA4328="正常走货")),名单!H:H),"否")</f>
        <v>否</v>
      </c>
      <c r="I4328" s="64" t="s">
        <v>12965</v>
      </c>
      <c r="J4328" s="64" t="s">
        <v>12967</v>
      </c>
      <c r="L4328" s="65" t="s">
        <v>586</v>
      </c>
      <c r="N4328" s="64" t="s">
        <v>18</v>
      </c>
      <c r="O4328" s="66"/>
      <c r="P4328" s="66"/>
      <c r="T4328" s="66"/>
      <c r="U4328" s="65" t="s">
        <v>199</v>
      </c>
      <c r="V4328" s="65" t="s">
        <v>14442</v>
      </c>
      <c r="W4328" s="66"/>
      <c r="Y4328" s="66"/>
      <c r="Z4328" s="66"/>
      <c r="AA4328" s="65" t="s">
        <v>14382</v>
      </c>
      <c r="AQ4328" s="64">
        <v>372.6</v>
      </c>
      <c r="AY4328" s="67" t="s">
        <v>18725</v>
      </c>
    </row>
    <row r="4329" spans="1:51">
      <c r="A4329" s="9" t="str">
        <f t="shared" si="213"/>
        <v>2026-01</v>
      </c>
      <c r="B4329" s="9" t="str">
        <f>_xlfn.XLOOKUP(I4329,过机服务商重量差!A:A,过机服务商重量差!G:G)</f>
        <v>帅时莹</v>
      </c>
      <c r="C4329" s="9" t="str">
        <f>IF(N4329="FBA","主营产品",IF(N4329="专线","专线",LOOKUP(1,0/((G4329&gt;=提成标准!D:D)*(G4329&lt;提成标准!E:E)),提成标准!C:C)))</f>
        <v>快递小货</v>
      </c>
      <c r="D4329" s="9">
        <f t="shared" si="214"/>
        <v>1</v>
      </c>
      <c r="E4329" s="9">
        <f>_xlfn.XLOOKUP(C4329,提成标准!C:C,提成标准!H:H,"")</f>
        <v>2</v>
      </c>
      <c r="F4329" s="9">
        <f t="shared" si="215"/>
        <v>2</v>
      </c>
      <c r="G4329" s="9">
        <f>_xlfn.XLOOKUP(I4329,过机服务商重量差!A:A,过机服务商重量差!L:L)</f>
        <v>16</v>
      </c>
      <c r="H4329" s="9" t="str">
        <f ca="1">IFERROR(LOOKUP(1,0/((B4329=名单!B:B)*(VALUE(AY4329)&gt;=名单!E:E)*(VALUE(AY4329)&lt;=名单!G:G)*(AA4329="正常走货")),名单!H:H),"否")</f>
        <v>否</v>
      </c>
      <c r="I4329" s="64" t="s">
        <v>12968</v>
      </c>
      <c r="J4329" s="64" t="s">
        <v>12970</v>
      </c>
      <c r="L4329" s="65" t="s">
        <v>586</v>
      </c>
      <c r="N4329" s="64" t="s">
        <v>18</v>
      </c>
      <c r="O4329" s="66"/>
      <c r="P4329" s="66"/>
      <c r="T4329" s="66"/>
      <c r="U4329" s="65" t="s">
        <v>199</v>
      </c>
      <c r="V4329" s="65" t="s">
        <v>14442</v>
      </c>
      <c r="W4329" s="66"/>
      <c r="Y4329" s="66"/>
      <c r="Z4329" s="66"/>
      <c r="AA4329" s="65" t="s">
        <v>14382</v>
      </c>
      <c r="AQ4329" s="64">
        <v>35</v>
      </c>
      <c r="AY4329" s="67" t="s">
        <v>18726</v>
      </c>
    </row>
    <row r="4330" spans="1:51">
      <c r="A4330" s="9" t="str">
        <f t="shared" si="213"/>
        <v>2026-01</v>
      </c>
      <c r="B4330" s="9" t="str">
        <f>_xlfn.XLOOKUP(I4330,过机服务商重量差!A:A,过机服务商重量差!G:G)</f>
        <v>帅时莹</v>
      </c>
      <c r="C4330" s="9" t="str">
        <f>IF(N4330="FBA","主营产品",IF(N4330="专线","专线",LOOKUP(1,0/((G4330&gt;=提成标准!D:D)*(G4330&lt;提成标准!E:E)),提成标准!C:C)))</f>
        <v>快递小货</v>
      </c>
      <c r="D4330" s="9">
        <f t="shared" si="214"/>
        <v>1</v>
      </c>
      <c r="E4330" s="9">
        <f>_xlfn.XLOOKUP(C4330,提成标准!C:C,提成标准!H:H,"")</f>
        <v>2</v>
      </c>
      <c r="F4330" s="9">
        <f t="shared" si="215"/>
        <v>2</v>
      </c>
      <c r="G4330" s="9">
        <f>_xlfn.XLOOKUP(I4330,过机服务商重量差!A:A,过机服务商重量差!L:L)</f>
        <v>19.5</v>
      </c>
      <c r="H4330" s="9" t="str">
        <f ca="1">IFERROR(LOOKUP(1,0/((B4330=名单!B:B)*(VALUE(AY4330)&gt;=名单!E:E)*(VALUE(AY4330)&lt;=名单!G:G)*(AA4330="正常走货")),名单!H:H),"否")</f>
        <v>否</v>
      </c>
      <c r="I4330" s="64" t="s">
        <v>12971</v>
      </c>
      <c r="J4330" s="64" t="s">
        <v>12973</v>
      </c>
      <c r="L4330" s="65" t="s">
        <v>586</v>
      </c>
      <c r="N4330" s="64" t="s">
        <v>18</v>
      </c>
      <c r="O4330" s="66"/>
      <c r="P4330" s="66"/>
      <c r="T4330" s="66"/>
      <c r="U4330" s="65" t="s">
        <v>199</v>
      </c>
      <c r="V4330" s="65" t="s">
        <v>14442</v>
      </c>
      <c r="W4330" s="66"/>
      <c r="Y4330" s="66"/>
      <c r="Z4330" s="66"/>
      <c r="AA4330" s="65" t="s">
        <v>14382</v>
      </c>
      <c r="AQ4330" s="64">
        <v>62.3</v>
      </c>
      <c r="AY4330" s="67" t="s">
        <v>18727</v>
      </c>
    </row>
    <row r="4331" spans="1:51">
      <c r="A4331" s="9" t="str">
        <f t="shared" si="213"/>
        <v>2026-01</v>
      </c>
      <c r="B4331" s="9" t="str">
        <f>_xlfn.XLOOKUP(I4331,过机服务商重量差!A:A,过机服务商重量差!G:G)</f>
        <v>帅时莹</v>
      </c>
      <c r="C4331" s="9" t="str">
        <f>IF(N4331="FBA","主营产品",IF(N4331="专线","专线",LOOKUP(1,0/((G4331&gt;=提成标准!D:D)*(G4331&lt;提成标准!E:E)),提成标准!C:C)))</f>
        <v>快递小货</v>
      </c>
      <c r="D4331" s="9">
        <f t="shared" si="214"/>
        <v>1</v>
      </c>
      <c r="E4331" s="9">
        <f>_xlfn.XLOOKUP(C4331,提成标准!C:C,提成标准!H:H,"")</f>
        <v>2</v>
      </c>
      <c r="F4331" s="9">
        <f t="shared" si="215"/>
        <v>2</v>
      </c>
      <c r="G4331" s="9">
        <f>_xlfn.XLOOKUP(I4331,过机服务商重量差!A:A,过机服务商重量差!L:L)</f>
        <v>19.5</v>
      </c>
      <c r="H4331" s="9" t="str">
        <f ca="1">IFERROR(LOOKUP(1,0/((B4331=名单!B:B)*(VALUE(AY4331)&gt;=名单!E:E)*(VALUE(AY4331)&lt;=名单!G:G)*(AA4331="正常走货")),名单!H:H),"否")</f>
        <v>否</v>
      </c>
      <c r="I4331" s="64" t="s">
        <v>12974</v>
      </c>
      <c r="J4331" s="64" t="s">
        <v>12976</v>
      </c>
      <c r="L4331" s="65" t="s">
        <v>586</v>
      </c>
      <c r="N4331" s="64" t="s">
        <v>18</v>
      </c>
      <c r="O4331" s="66"/>
      <c r="P4331" s="66"/>
      <c r="T4331" s="66"/>
      <c r="U4331" s="65" t="s">
        <v>199</v>
      </c>
      <c r="V4331" s="65" t="s">
        <v>14442</v>
      </c>
      <c r="W4331" s="66"/>
      <c r="Y4331" s="66"/>
      <c r="Z4331" s="66"/>
      <c r="AA4331" s="65" t="s">
        <v>14382</v>
      </c>
      <c r="AQ4331" s="64">
        <v>5.93000000000006</v>
      </c>
      <c r="AY4331" s="67" t="s">
        <v>18728</v>
      </c>
    </row>
    <row r="4332" spans="1:51">
      <c r="A4332" s="9" t="str">
        <f t="shared" si="213"/>
        <v>2026-01</v>
      </c>
      <c r="B4332" s="9" t="str">
        <f>_xlfn.XLOOKUP(I4332,过机服务商重量差!A:A,过机服务商重量差!G:G)</f>
        <v>帅时莹</v>
      </c>
      <c r="C4332" s="9" t="str">
        <f>IF(N4332="FBA","主营产品",IF(N4332="专线","专线",LOOKUP(1,0/((G4332&gt;=提成标准!D:D)*(G4332&lt;提成标准!E:E)),提成标准!C:C)))</f>
        <v>快递小货</v>
      </c>
      <c r="D4332" s="9">
        <f t="shared" si="214"/>
        <v>1</v>
      </c>
      <c r="E4332" s="9">
        <f>_xlfn.XLOOKUP(C4332,提成标准!C:C,提成标准!H:H,"")</f>
        <v>2</v>
      </c>
      <c r="F4332" s="9">
        <f t="shared" si="215"/>
        <v>2</v>
      </c>
      <c r="G4332" s="9">
        <f>_xlfn.XLOOKUP(I4332,过机服务商重量差!A:A,过机服务商重量差!L:L)</f>
        <v>19.5</v>
      </c>
      <c r="H4332" s="9" t="str">
        <f ca="1">IFERROR(LOOKUP(1,0/((B4332=名单!B:B)*(VALUE(AY4332)&gt;=名单!E:E)*(VALUE(AY4332)&lt;=名单!G:G)*(AA4332="正常走货")),名单!H:H),"否")</f>
        <v>否</v>
      </c>
      <c r="I4332" s="64" t="s">
        <v>12977</v>
      </c>
      <c r="J4332" s="64" t="s">
        <v>12979</v>
      </c>
      <c r="L4332" s="65" t="s">
        <v>586</v>
      </c>
      <c r="N4332" s="64" t="s">
        <v>18</v>
      </c>
      <c r="O4332" s="66"/>
      <c r="P4332" s="66"/>
      <c r="T4332" s="66"/>
      <c r="U4332" s="65" t="s">
        <v>199</v>
      </c>
      <c r="V4332" s="65" t="s">
        <v>14442</v>
      </c>
      <c r="W4332" s="66"/>
      <c r="Y4332" s="66"/>
      <c r="Z4332" s="66"/>
      <c r="AA4332" s="65" t="s">
        <v>14382</v>
      </c>
      <c r="AQ4332" s="64">
        <v>62.3</v>
      </c>
      <c r="AY4332" s="67" t="s">
        <v>18729</v>
      </c>
    </row>
    <row r="4333" spans="1:51">
      <c r="A4333" s="9" t="str">
        <f t="shared" si="213"/>
        <v>2026-01</v>
      </c>
      <c r="B4333" s="9" t="str">
        <f>_xlfn.XLOOKUP(I4333,过机服务商重量差!A:A,过机服务商重量差!G:G)</f>
        <v>帅时莹</v>
      </c>
      <c r="C4333" s="9" t="str">
        <f>IF(N4333="FBA","主营产品",IF(N4333="专线","专线",LOOKUP(1,0/((G4333&gt;=提成标准!D:D)*(G4333&lt;提成标准!E:E)),提成标准!C:C)))</f>
        <v>快递大货</v>
      </c>
      <c r="D4333" s="9">
        <f t="shared" si="214"/>
        <v>34</v>
      </c>
      <c r="E4333" s="9">
        <f>_xlfn.XLOOKUP(C4333,提成标准!C:C,提成标准!H:H,"")</f>
        <v>0.1</v>
      </c>
      <c r="F4333" s="9">
        <f t="shared" si="215"/>
        <v>3.4</v>
      </c>
      <c r="G4333" s="9">
        <f>_xlfn.XLOOKUP(I4333,过机服务商重量差!A:A,过机服务商重量差!L:L)</f>
        <v>34</v>
      </c>
      <c r="H4333" s="9" t="str">
        <f ca="1">IFERROR(LOOKUP(1,0/((B4333=名单!B:B)*(VALUE(AY4333)&gt;=名单!E:E)*(VALUE(AY4333)&lt;=名单!G:G)*(AA4333="正常走货")),名单!H:H),"否")</f>
        <v>否</v>
      </c>
      <c r="I4333" s="64" t="s">
        <v>12980</v>
      </c>
      <c r="J4333" s="64" t="s">
        <v>12982</v>
      </c>
      <c r="L4333" s="65" t="s">
        <v>586</v>
      </c>
      <c r="N4333" s="64" t="s">
        <v>18</v>
      </c>
      <c r="O4333" s="66"/>
      <c r="P4333" s="66"/>
      <c r="T4333" s="66"/>
      <c r="U4333" s="65" t="s">
        <v>199</v>
      </c>
      <c r="V4333" s="65" t="s">
        <v>14442</v>
      </c>
      <c r="W4333" s="66"/>
      <c r="Y4333" s="66"/>
      <c r="Z4333" s="66"/>
      <c r="AA4333" s="65" t="s">
        <v>14382</v>
      </c>
      <c r="AQ4333" s="64">
        <v>219.6</v>
      </c>
      <c r="AY4333" s="67" t="s">
        <v>18730</v>
      </c>
    </row>
    <row r="4334" spans="1:51">
      <c r="A4334" s="9" t="str">
        <f t="shared" si="213"/>
        <v>2026-01</v>
      </c>
      <c r="B4334" s="9" t="str">
        <f>_xlfn.XLOOKUP(I4334,过机服务商重量差!A:A,过机服务商重量差!G:G)</f>
        <v>帅时莹</v>
      </c>
      <c r="C4334" s="9" t="str">
        <f>IF(N4334="FBA","主营产品",IF(N4334="专线","专线",LOOKUP(1,0/((G4334&gt;=提成标准!D:D)*(G4334&lt;提成标准!E:E)),提成标准!C:C)))</f>
        <v>快递大货</v>
      </c>
      <c r="D4334" s="9">
        <f t="shared" si="214"/>
        <v>56</v>
      </c>
      <c r="E4334" s="9">
        <f>_xlfn.XLOOKUP(C4334,提成标准!C:C,提成标准!H:H,"")</f>
        <v>0.1</v>
      </c>
      <c r="F4334" s="9">
        <f t="shared" si="215"/>
        <v>5.6</v>
      </c>
      <c r="G4334" s="9">
        <f>_xlfn.XLOOKUP(I4334,过机服务商重量差!A:A,过机服务商重量差!L:L)</f>
        <v>56</v>
      </c>
      <c r="H4334" s="9" t="str">
        <f ca="1">IFERROR(LOOKUP(1,0/((B4334=名单!B:B)*(VALUE(AY4334)&gt;=名单!E:E)*(VALUE(AY4334)&lt;=名单!G:G)*(AA4334="正常走货")),名单!H:H),"否")</f>
        <v>否</v>
      </c>
      <c r="I4334" s="64" t="s">
        <v>12983</v>
      </c>
      <c r="J4334" s="64" t="s">
        <v>12985</v>
      </c>
      <c r="L4334" s="65" t="s">
        <v>586</v>
      </c>
      <c r="N4334" s="64" t="s">
        <v>18</v>
      </c>
      <c r="O4334" s="66"/>
      <c r="P4334" s="66"/>
      <c r="T4334" s="66"/>
      <c r="U4334" s="65" t="s">
        <v>199</v>
      </c>
      <c r="V4334" s="65" t="s">
        <v>14442</v>
      </c>
      <c r="W4334" s="66"/>
      <c r="Y4334" s="66"/>
      <c r="Z4334" s="66"/>
      <c r="AA4334" s="65" t="s">
        <v>14382</v>
      </c>
      <c r="AQ4334" s="64">
        <v>290.6</v>
      </c>
      <c r="AY4334" s="67" t="s">
        <v>18731</v>
      </c>
    </row>
    <row r="4335" spans="1:51">
      <c r="A4335" s="9" t="str">
        <f t="shared" si="213"/>
        <v>2026-01</v>
      </c>
      <c r="B4335" s="9" t="str">
        <f>_xlfn.XLOOKUP(I4335,过机服务商重量差!A:A,过机服务商重量差!G:G)</f>
        <v>帅时莹</v>
      </c>
      <c r="C4335" s="9" t="str">
        <f>IF(N4335="FBA","主营产品",IF(N4335="专线","专线",LOOKUP(1,0/((G4335&gt;=提成标准!D:D)*(G4335&lt;提成标准!E:E)),提成标准!C:C)))</f>
        <v>快递小货</v>
      </c>
      <c r="D4335" s="9">
        <f t="shared" si="214"/>
        <v>1</v>
      </c>
      <c r="E4335" s="9">
        <f>_xlfn.XLOOKUP(C4335,提成标准!C:C,提成标准!H:H,"")</f>
        <v>2</v>
      </c>
      <c r="F4335" s="9">
        <f t="shared" si="215"/>
        <v>2</v>
      </c>
      <c r="G4335" s="9">
        <f>_xlfn.XLOOKUP(I4335,过机服务商重量差!A:A,过机服务商重量差!L:L)</f>
        <v>19.5</v>
      </c>
      <c r="H4335" s="9" t="str">
        <f ca="1">IFERROR(LOOKUP(1,0/((B4335=名单!B:B)*(VALUE(AY4335)&gt;=名单!E:E)*(VALUE(AY4335)&lt;=名单!G:G)*(AA4335="正常走货")),名单!H:H),"否")</f>
        <v>否</v>
      </c>
      <c r="I4335" s="64" t="s">
        <v>12986</v>
      </c>
      <c r="J4335" s="64" t="s">
        <v>12988</v>
      </c>
      <c r="L4335" s="65" t="s">
        <v>586</v>
      </c>
      <c r="N4335" s="64" t="s">
        <v>18</v>
      </c>
      <c r="O4335" s="66"/>
      <c r="P4335" s="66"/>
      <c r="T4335" s="66"/>
      <c r="U4335" s="65" t="s">
        <v>199</v>
      </c>
      <c r="V4335" s="65" t="s">
        <v>14442</v>
      </c>
      <c r="W4335" s="66"/>
      <c r="Y4335" s="66"/>
      <c r="Z4335" s="66"/>
      <c r="AA4335" s="65" t="s">
        <v>14382</v>
      </c>
      <c r="AQ4335" s="64">
        <v>5.93000000000006</v>
      </c>
      <c r="AY4335" s="67" t="s">
        <v>18732</v>
      </c>
    </row>
    <row r="4336" spans="1:51">
      <c r="A4336" s="9" t="str">
        <f t="shared" si="213"/>
        <v>2026-01</v>
      </c>
      <c r="B4336" s="9" t="str">
        <f>_xlfn.XLOOKUP(I4336,过机服务商重量差!A:A,过机服务商重量差!G:G)</f>
        <v>帅时莹</v>
      </c>
      <c r="C4336" s="9" t="str">
        <f>IF(N4336="FBA","主营产品",IF(N4336="专线","专线",LOOKUP(1,0/((G4336&gt;=提成标准!D:D)*(G4336&lt;提成标准!E:E)),提成标准!C:C)))</f>
        <v>快递大货</v>
      </c>
      <c r="D4336" s="9">
        <f t="shared" si="214"/>
        <v>44</v>
      </c>
      <c r="E4336" s="9">
        <f>_xlfn.XLOOKUP(C4336,提成标准!C:C,提成标准!H:H,"")</f>
        <v>0.1</v>
      </c>
      <c r="F4336" s="9">
        <f t="shared" si="215"/>
        <v>4.4</v>
      </c>
      <c r="G4336" s="9">
        <f>_xlfn.XLOOKUP(I4336,过机服务商重量差!A:A,过机服务商重量差!L:L)</f>
        <v>44</v>
      </c>
      <c r="H4336" s="9" t="str">
        <f ca="1">IFERROR(LOOKUP(1,0/((B4336=名单!B:B)*(VALUE(AY4336)&gt;=名单!E:E)*(VALUE(AY4336)&lt;=名单!G:G)*(AA4336="正常走货")),名单!H:H),"否")</f>
        <v>否</v>
      </c>
      <c r="I4336" s="64" t="s">
        <v>12989</v>
      </c>
      <c r="J4336" s="64" t="s">
        <v>12991</v>
      </c>
      <c r="L4336" s="65" t="s">
        <v>586</v>
      </c>
      <c r="N4336" s="64" t="s">
        <v>18</v>
      </c>
      <c r="O4336" s="66"/>
      <c r="P4336" s="66"/>
      <c r="T4336" s="66"/>
      <c r="U4336" s="65" t="s">
        <v>199</v>
      </c>
      <c r="V4336" s="65" t="s">
        <v>14442</v>
      </c>
      <c r="W4336" s="66"/>
      <c r="Y4336" s="66"/>
      <c r="Z4336" s="66"/>
      <c r="AA4336" s="65" t="s">
        <v>14382</v>
      </c>
      <c r="AQ4336" s="64">
        <v>267.6</v>
      </c>
      <c r="AY4336" s="67" t="s">
        <v>18733</v>
      </c>
    </row>
    <row r="4337" spans="1:51">
      <c r="A4337" s="9" t="str">
        <f t="shared" si="213"/>
        <v>2026-01</v>
      </c>
      <c r="B4337" s="9" t="str">
        <f>_xlfn.XLOOKUP(I4337,过机服务商重量差!A:A,过机服务商重量差!G:G)</f>
        <v>帅时莹</v>
      </c>
      <c r="C4337" s="9" t="str">
        <f>IF(N4337="FBA","主营产品",IF(N4337="专线","专线",LOOKUP(1,0/((G4337&gt;=提成标准!D:D)*(G4337&lt;提成标准!E:E)),提成标准!C:C)))</f>
        <v>快递大货</v>
      </c>
      <c r="D4337" s="9">
        <f t="shared" si="214"/>
        <v>22</v>
      </c>
      <c r="E4337" s="9">
        <f>_xlfn.XLOOKUP(C4337,提成标准!C:C,提成标准!H:H,"")</f>
        <v>0.1</v>
      </c>
      <c r="F4337" s="9">
        <f t="shared" si="215"/>
        <v>2.2</v>
      </c>
      <c r="G4337" s="9">
        <f>_xlfn.XLOOKUP(I4337,过机服务商重量差!A:A,过机服务商重量差!L:L)</f>
        <v>22</v>
      </c>
      <c r="H4337" s="9" t="str">
        <f ca="1">IFERROR(LOOKUP(1,0/((B4337=名单!B:B)*(VALUE(AY4337)&gt;=名单!E:E)*(VALUE(AY4337)&lt;=名单!G:G)*(AA4337="正常走货")),名单!H:H),"否")</f>
        <v>否</v>
      </c>
      <c r="I4337" s="64" t="s">
        <v>12992</v>
      </c>
      <c r="J4337" s="64" t="s">
        <v>12994</v>
      </c>
      <c r="L4337" s="65" t="s">
        <v>586</v>
      </c>
      <c r="N4337" s="64" t="s">
        <v>18</v>
      </c>
      <c r="O4337" s="66"/>
      <c r="P4337" s="66"/>
      <c r="T4337" s="66"/>
      <c r="U4337" s="65" t="s">
        <v>199</v>
      </c>
      <c r="V4337" s="65" t="s">
        <v>14442</v>
      </c>
      <c r="W4337" s="66"/>
      <c r="Y4337" s="66"/>
      <c r="Z4337" s="66"/>
      <c r="AA4337" s="65" t="s">
        <v>14382</v>
      </c>
      <c r="AQ4337" s="64">
        <v>135.6</v>
      </c>
      <c r="AY4337" s="67" t="s">
        <v>18734</v>
      </c>
    </row>
    <row r="4338" spans="1:51">
      <c r="A4338" s="9" t="str">
        <f t="shared" si="213"/>
        <v>2026-01</v>
      </c>
      <c r="B4338" s="9" t="str">
        <f>_xlfn.XLOOKUP(I4338,过机服务商重量差!A:A,过机服务商重量差!G:G)</f>
        <v>帅时莹</v>
      </c>
      <c r="C4338" s="9" t="str">
        <f>IF(N4338="FBA","主营产品",IF(N4338="专线","专线",LOOKUP(1,0/((G4338&gt;=提成标准!D:D)*(G4338&lt;提成标准!E:E)),提成标准!C:C)))</f>
        <v>快递大货</v>
      </c>
      <c r="D4338" s="9">
        <f t="shared" si="214"/>
        <v>31</v>
      </c>
      <c r="E4338" s="9">
        <f>_xlfn.XLOOKUP(C4338,提成标准!C:C,提成标准!H:H,"")</f>
        <v>0.1</v>
      </c>
      <c r="F4338" s="9">
        <f t="shared" si="215"/>
        <v>3.1</v>
      </c>
      <c r="G4338" s="9">
        <f>_xlfn.XLOOKUP(I4338,过机服务商重量差!A:A,过机服务商重量差!L:L)</f>
        <v>31</v>
      </c>
      <c r="H4338" s="9" t="str">
        <f ca="1">IFERROR(LOOKUP(1,0/((B4338=名单!B:B)*(VALUE(AY4338)&gt;=名单!E:E)*(VALUE(AY4338)&lt;=名单!G:G)*(AA4338="正常走货")),名单!H:H),"否")</f>
        <v>否</v>
      </c>
      <c r="I4338" s="64" t="s">
        <v>12995</v>
      </c>
      <c r="J4338" s="64" t="s">
        <v>12997</v>
      </c>
      <c r="L4338" s="65" t="s">
        <v>586</v>
      </c>
      <c r="N4338" s="64" t="s">
        <v>18</v>
      </c>
      <c r="O4338" s="66"/>
      <c r="P4338" s="66"/>
      <c r="T4338" s="66"/>
      <c r="U4338" s="65" t="s">
        <v>199</v>
      </c>
      <c r="V4338" s="65" t="s">
        <v>14442</v>
      </c>
      <c r="W4338" s="66"/>
      <c r="Y4338" s="66"/>
      <c r="Z4338" s="66"/>
      <c r="AA4338" s="65" t="s">
        <v>14382</v>
      </c>
      <c r="AQ4338" s="64">
        <v>363.6</v>
      </c>
      <c r="AY4338" s="67" t="s">
        <v>18735</v>
      </c>
    </row>
    <row r="4339" spans="1:51">
      <c r="A4339" s="9" t="str">
        <f t="shared" si="213"/>
        <v>2026-01</v>
      </c>
      <c r="B4339" s="9" t="str">
        <f>_xlfn.XLOOKUP(I4339,过机服务商重量差!A:A,过机服务商重量差!G:G)</f>
        <v>帅时莹</v>
      </c>
      <c r="C4339" s="9" t="str">
        <f>IF(N4339="FBA","主营产品",IF(N4339="专线","专线",LOOKUP(1,0/((G4339&gt;=提成标准!D:D)*(G4339&lt;提成标准!E:E)),提成标准!C:C)))</f>
        <v>快递大货</v>
      </c>
      <c r="D4339" s="9">
        <f t="shared" si="214"/>
        <v>37</v>
      </c>
      <c r="E4339" s="9">
        <f>_xlfn.XLOOKUP(C4339,提成标准!C:C,提成标准!H:H,"")</f>
        <v>0.1</v>
      </c>
      <c r="F4339" s="9">
        <f t="shared" si="215"/>
        <v>3.7</v>
      </c>
      <c r="G4339" s="9">
        <f>_xlfn.XLOOKUP(I4339,过机服务商重量差!A:A,过机服务商重量差!L:L)</f>
        <v>37</v>
      </c>
      <c r="H4339" s="9" t="str">
        <f ca="1">IFERROR(LOOKUP(1,0/((B4339=名单!B:B)*(VALUE(AY4339)&gt;=名单!E:E)*(VALUE(AY4339)&lt;=名单!G:G)*(AA4339="正常走货")),名单!H:H),"否")</f>
        <v>否</v>
      </c>
      <c r="I4339" s="64" t="s">
        <v>12998</v>
      </c>
      <c r="J4339" s="64" t="s">
        <v>13000</v>
      </c>
      <c r="L4339" s="65" t="s">
        <v>586</v>
      </c>
      <c r="N4339" s="64" t="s">
        <v>18</v>
      </c>
      <c r="O4339" s="66"/>
      <c r="P4339" s="66"/>
      <c r="T4339" s="66"/>
      <c r="U4339" s="65" t="s">
        <v>199</v>
      </c>
      <c r="V4339" s="65" t="s">
        <v>14442</v>
      </c>
      <c r="W4339" s="66"/>
      <c r="Y4339" s="66"/>
      <c r="Z4339" s="66"/>
      <c r="AA4339" s="65" t="s">
        <v>14382</v>
      </c>
      <c r="AQ4339" s="64">
        <v>167.1</v>
      </c>
      <c r="AY4339" s="67" t="s">
        <v>18736</v>
      </c>
    </row>
    <row r="4340" spans="1:51">
      <c r="A4340" s="9" t="str">
        <f t="shared" si="213"/>
        <v>2026-01</v>
      </c>
      <c r="B4340" s="9" t="str">
        <f>_xlfn.XLOOKUP(I4340,过机服务商重量差!A:A,过机服务商重量差!G:G)</f>
        <v>帅时莹</v>
      </c>
      <c r="C4340" s="9" t="str">
        <f>IF(N4340="FBA","主营产品",IF(N4340="专线","专线",LOOKUP(1,0/((G4340&gt;=提成标准!D:D)*(G4340&lt;提成标准!E:E)),提成标准!C:C)))</f>
        <v>快递小货</v>
      </c>
      <c r="D4340" s="9">
        <f t="shared" si="214"/>
        <v>1</v>
      </c>
      <c r="E4340" s="9">
        <f>_xlfn.XLOOKUP(C4340,提成标准!C:C,提成标准!H:H,"")</f>
        <v>2</v>
      </c>
      <c r="F4340" s="9">
        <f t="shared" si="215"/>
        <v>2</v>
      </c>
      <c r="G4340" s="9">
        <f>_xlfn.XLOOKUP(I4340,过机服务商重量差!A:A,过机服务商重量差!L:L)</f>
        <v>19</v>
      </c>
      <c r="H4340" s="9" t="str">
        <f ca="1">IFERROR(LOOKUP(1,0/((B4340=名单!B:B)*(VALUE(AY4340)&gt;=名单!E:E)*(VALUE(AY4340)&lt;=名单!G:G)*(AA4340="正常走货")),名单!H:H),"否")</f>
        <v>否</v>
      </c>
      <c r="I4340" s="64" t="s">
        <v>13001</v>
      </c>
      <c r="J4340" s="64" t="s">
        <v>36</v>
      </c>
      <c r="L4340" s="65" t="s">
        <v>586</v>
      </c>
      <c r="N4340" s="64" t="s">
        <v>18</v>
      </c>
      <c r="O4340" s="66"/>
      <c r="P4340" s="66"/>
      <c r="T4340" s="66"/>
      <c r="U4340" s="65" t="s">
        <v>199</v>
      </c>
      <c r="V4340" s="65" t="s">
        <v>14442</v>
      </c>
      <c r="W4340" s="66"/>
      <c r="Y4340" s="66"/>
      <c r="Z4340" s="66"/>
      <c r="AA4340" s="65" t="s">
        <v>14437</v>
      </c>
      <c r="AQ4340" s="64">
        <v>0</v>
      </c>
      <c r="AY4340" s="67" t="s">
        <v>18737</v>
      </c>
    </row>
    <row r="4341" spans="1:51">
      <c r="A4341" s="9" t="str">
        <f t="shared" si="213"/>
        <v>2026-01</v>
      </c>
      <c r="B4341" s="18" t="str">
        <f>_xlfn.XLOOKUP(I4341,过机服务商重量差!A:A,过机服务商重量差!G:G)</f>
        <v>玉麒麟</v>
      </c>
      <c r="C4341" s="9" t="str">
        <f>IF(N4341="FBA","主营产品",IF(N4341="专线","专线",LOOKUP(1,0/((G4341&gt;=提成标准!D:D)*(G4341&lt;提成标准!E:E)),提成标准!C:C)))</f>
        <v>快递大货</v>
      </c>
      <c r="D4341" s="9">
        <f t="shared" si="214"/>
        <v>71</v>
      </c>
      <c r="E4341" s="9">
        <f>_xlfn.XLOOKUP(C4341,提成标准!C:C,提成标准!H:H,"")</f>
        <v>0.1</v>
      </c>
      <c r="F4341" s="9">
        <f t="shared" si="215"/>
        <v>7.1</v>
      </c>
      <c r="G4341" s="9">
        <f>_xlfn.XLOOKUP(I4341,过机服务商重量差!A:A,过机服务商重量差!L:L)</f>
        <v>71</v>
      </c>
      <c r="H4341" s="9" t="str">
        <f ca="1">IFERROR(LOOKUP(1,0/((B4341=名单!B:B)*(VALUE(AY4341)&gt;=名单!E:E)*(VALUE(AY4341)&lt;=名单!G:G)*(AA4341="正常走货")),名单!H:H),"否")</f>
        <v>否</v>
      </c>
      <c r="I4341" s="64" t="s">
        <v>13003</v>
      </c>
      <c r="J4341" s="64" t="s">
        <v>13005</v>
      </c>
      <c r="L4341" s="65" t="s">
        <v>17</v>
      </c>
      <c r="N4341" s="64" t="s">
        <v>18</v>
      </c>
      <c r="O4341" s="66"/>
      <c r="P4341" s="66"/>
      <c r="T4341" s="66"/>
      <c r="U4341" s="65" t="s">
        <v>152</v>
      </c>
      <c r="V4341" s="65" t="s">
        <v>14385</v>
      </c>
      <c r="W4341" s="66"/>
      <c r="Y4341" s="66"/>
      <c r="Z4341" s="66"/>
      <c r="AA4341" s="65" t="s">
        <v>14382</v>
      </c>
      <c r="AQ4341" s="64">
        <v>313.2</v>
      </c>
      <c r="AY4341" s="67" t="s">
        <v>18738</v>
      </c>
    </row>
    <row r="4342" spans="1:51">
      <c r="A4342" s="9" t="str">
        <f t="shared" si="213"/>
        <v>2026-01</v>
      </c>
      <c r="B4342" s="18" t="str">
        <f>_xlfn.XLOOKUP(I4342,过机服务商重量差!A:A,过机服务商重量差!G:G)</f>
        <v>风清扬</v>
      </c>
      <c r="C4342" s="9" t="str">
        <f>IF(N4342="FBA","主营产品",IF(N4342="专线","专线",LOOKUP(1,0/((G4342&gt;=提成标准!D:D)*(G4342&lt;提成标准!E:E)),提成标准!C:C)))</f>
        <v>快递大货</v>
      </c>
      <c r="D4342" s="9">
        <f t="shared" si="214"/>
        <v>112</v>
      </c>
      <c r="E4342" s="9">
        <f>_xlfn.XLOOKUP(C4342,提成标准!C:C,提成标准!H:H,"")</f>
        <v>0.1</v>
      </c>
      <c r="F4342" s="9">
        <f t="shared" si="215"/>
        <v>11.2</v>
      </c>
      <c r="G4342" s="9">
        <f>_xlfn.XLOOKUP(I4342,过机服务商重量差!A:A,过机服务商重量差!L:L)</f>
        <v>112</v>
      </c>
      <c r="H4342" s="9" t="str">
        <f ca="1">IFERROR(LOOKUP(1,0/((B4342=名单!B:B)*(VALUE(AY4342)&gt;=名单!E:E)*(VALUE(AY4342)&lt;=名单!G:G)*(AA4342="正常走货")),名单!H:H),"否")</f>
        <v>否</v>
      </c>
      <c r="I4342" s="64" t="s">
        <v>13006</v>
      </c>
      <c r="J4342" s="64" t="s">
        <v>13008</v>
      </c>
      <c r="L4342" s="65" t="s">
        <v>231</v>
      </c>
      <c r="N4342" s="64" t="s">
        <v>18</v>
      </c>
      <c r="O4342" s="66"/>
      <c r="P4342" s="66"/>
      <c r="T4342" s="66"/>
      <c r="U4342" s="65" t="s">
        <v>152</v>
      </c>
      <c r="V4342" s="65" t="s">
        <v>14385</v>
      </c>
      <c r="W4342" s="66"/>
      <c r="Y4342" s="66"/>
      <c r="Z4342" s="66"/>
      <c r="AA4342" s="65" t="s">
        <v>14382</v>
      </c>
      <c r="AQ4342" s="64">
        <v>112</v>
      </c>
      <c r="AY4342" s="67" t="s">
        <v>18739</v>
      </c>
    </row>
    <row r="4343" spans="1:51">
      <c r="A4343" s="9" t="str">
        <f t="shared" si="213"/>
        <v>2026-01</v>
      </c>
      <c r="B4343" s="18" t="str">
        <f>_xlfn.XLOOKUP(I4343,过机服务商重量差!A:A,过机服务商重量差!G:G)</f>
        <v>玉麒麟</v>
      </c>
      <c r="C4343" s="9" t="str">
        <f>IF(N4343="FBA","主营产品",IF(N4343="专线","专线",LOOKUP(1,0/((G4343&gt;=提成标准!D:D)*(G4343&lt;提成标准!E:E)),提成标准!C:C)))</f>
        <v>快递小货</v>
      </c>
      <c r="D4343" s="9">
        <f t="shared" si="214"/>
        <v>1</v>
      </c>
      <c r="E4343" s="9">
        <f>_xlfn.XLOOKUP(C4343,提成标准!C:C,提成标准!H:H,"")</f>
        <v>2</v>
      </c>
      <c r="F4343" s="9">
        <f t="shared" si="215"/>
        <v>2</v>
      </c>
      <c r="G4343" s="9">
        <f>_xlfn.XLOOKUP(I4343,过机服务商重量差!A:A,过机服务商重量差!L:L)</f>
        <v>3.5</v>
      </c>
      <c r="H4343" s="9" t="str">
        <f ca="1">IFERROR(LOOKUP(1,0/((B4343=名单!B:B)*(VALUE(AY4343)&gt;=名单!E:E)*(VALUE(AY4343)&lt;=名单!G:G)*(AA4343="正常走货")),名单!H:H),"否")</f>
        <v>否</v>
      </c>
      <c r="I4343" s="64" t="s">
        <v>13009</v>
      </c>
      <c r="J4343" s="64" t="s">
        <v>13011</v>
      </c>
      <c r="L4343" s="64" t="s">
        <v>17</v>
      </c>
      <c r="N4343" s="64" t="s">
        <v>18</v>
      </c>
      <c r="O4343" s="66"/>
      <c r="P4343" s="66"/>
      <c r="T4343" s="66"/>
      <c r="U4343" s="65" t="s">
        <v>246</v>
      </c>
      <c r="V4343" s="65" t="s">
        <v>14389</v>
      </c>
      <c r="W4343" s="66"/>
      <c r="Y4343" s="66"/>
      <c r="Z4343" s="66"/>
      <c r="AA4343" s="65" t="s">
        <v>14382</v>
      </c>
      <c r="AQ4343" s="64">
        <v>172.43</v>
      </c>
      <c r="AY4343" s="67" t="s">
        <v>18740</v>
      </c>
    </row>
    <row r="4344" spans="1:51">
      <c r="A4344" s="9" t="str">
        <f t="shared" si="213"/>
        <v>2026-01</v>
      </c>
      <c r="B4344" s="9" t="str">
        <f>_xlfn.XLOOKUP(I4344,过机服务商重量差!A:A,过机服务商重量差!G:G)</f>
        <v>玉麒麟</v>
      </c>
      <c r="C4344" s="9" t="str">
        <f>IF(N4344="FBA","主营产品",IF(N4344="专线","专线",LOOKUP(1,0/((G4344&gt;=提成标准!D:D)*(G4344&lt;提成标准!E:E)),提成标准!C:C)))</f>
        <v>快递大货</v>
      </c>
      <c r="D4344" s="9">
        <f t="shared" si="214"/>
        <v>33</v>
      </c>
      <c r="E4344" s="9">
        <f>_xlfn.XLOOKUP(C4344,提成标准!C:C,提成标准!H:H,"")</f>
        <v>0.1</v>
      </c>
      <c r="F4344" s="9">
        <f t="shared" si="215"/>
        <v>3.3</v>
      </c>
      <c r="G4344" s="9">
        <f>_xlfn.XLOOKUP(I4344,过机服务商重量差!A:A,过机服务商重量差!L:L)</f>
        <v>33</v>
      </c>
      <c r="H4344" s="9" t="str">
        <f ca="1">IFERROR(LOOKUP(1,0/((B4344=名单!B:B)*(VALUE(AY4344)&gt;=名单!E:E)*(VALUE(AY4344)&lt;=名单!G:G)*(AA4344="正常走货")),名单!H:H),"否")</f>
        <v>否</v>
      </c>
      <c r="I4344" s="64" t="s">
        <v>13012</v>
      </c>
      <c r="J4344" s="64" t="s">
        <v>13014</v>
      </c>
      <c r="L4344" s="65" t="s">
        <v>17</v>
      </c>
      <c r="N4344" s="64" t="s">
        <v>18</v>
      </c>
      <c r="O4344" s="66"/>
      <c r="P4344" s="66"/>
      <c r="T4344" s="66"/>
      <c r="U4344" s="65" t="s">
        <v>86</v>
      </c>
      <c r="V4344" s="65" t="s">
        <v>14381</v>
      </c>
      <c r="W4344" s="66"/>
      <c r="Y4344" s="66"/>
      <c r="Z4344" s="66"/>
      <c r="AA4344" s="65" t="s">
        <v>14382</v>
      </c>
      <c r="AQ4344" s="64">
        <v>274.6</v>
      </c>
      <c r="AY4344" s="67" t="s">
        <v>18741</v>
      </c>
    </row>
    <row r="4345" spans="1:51">
      <c r="A4345" s="9" t="str">
        <f>MID(AY4345,1,7)</f>
        <v>2026-01</v>
      </c>
      <c r="B4345" s="9" t="str">
        <f>_xlfn.XLOOKUP(I4345,过机服务商重量差!A:A,过机服务商重量差!G:G)</f>
        <v>玉麒麟</v>
      </c>
      <c r="C4345" s="9" t="str">
        <f>IF(N4345="FBA","主营产品",IF(N4345="专线","专线",LOOKUP(1,0/((G4345&gt;=提成标准!D:D)*(G4345&lt;提成标准!E:E)),提成标准!C:C)))</f>
        <v>快递大货</v>
      </c>
      <c r="D4345" s="9">
        <f t="shared" si="214"/>
        <v>42</v>
      </c>
      <c r="E4345" s="9">
        <f>_xlfn.XLOOKUP(C4345,提成标准!C:C,提成标准!H:H,"")</f>
        <v>0.1</v>
      </c>
      <c r="F4345" s="9">
        <f t="shared" si="215"/>
        <v>4.2</v>
      </c>
      <c r="G4345" s="9">
        <f>_xlfn.XLOOKUP(I4345,过机服务商重量差!A:A,过机服务商重量差!L:L)</f>
        <v>42</v>
      </c>
      <c r="H4345" s="9" t="str">
        <f ca="1">IFERROR(LOOKUP(1,0/((B4345=名单!B:B)*(VALUE(AY4345)&gt;=名单!E:E)*(VALUE(AY4345)&lt;=名单!G:G)*(AA4345="正常走货")),名单!H:H),"否")</f>
        <v>否</v>
      </c>
      <c r="I4345" s="64" t="s">
        <v>13015</v>
      </c>
      <c r="J4345" s="64" t="s">
        <v>13017</v>
      </c>
      <c r="L4345" s="65" t="s">
        <v>17</v>
      </c>
      <c r="N4345" s="64" t="s">
        <v>18</v>
      </c>
      <c r="O4345" s="66"/>
      <c r="P4345" s="66"/>
      <c r="T4345" s="66"/>
      <c r="U4345" s="65" t="s">
        <v>604</v>
      </c>
      <c r="V4345" s="65" t="s">
        <v>14410</v>
      </c>
      <c r="W4345" s="66"/>
      <c r="Y4345" s="66"/>
      <c r="Z4345" s="66"/>
      <c r="AA4345" s="65" t="s">
        <v>14382</v>
      </c>
      <c r="AQ4345" s="64">
        <v>267</v>
      </c>
      <c r="AY4345" s="67" t="s">
        <v>18742</v>
      </c>
    </row>
    <row r="4346" spans="1:51">
      <c r="A4346" s="9" t="str">
        <f t="shared" ref="A4346:A4407" si="216">MID(AY4346,1,7)</f>
        <v>2026-01</v>
      </c>
      <c r="B4346" s="9" t="str">
        <f>_xlfn.XLOOKUP(I4346,过机服务商重量差!A:A,过机服务商重量差!G:G)</f>
        <v>玉麒麟</v>
      </c>
      <c r="C4346" s="9" t="str">
        <f>IF(N4346="FBA","主营产品",IF(N4346="专线","专线",LOOKUP(1,0/((G4346&gt;=提成标准!D:D)*(G4346&lt;提成标准!E:E)),提成标准!C:C)))</f>
        <v>快递大货</v>
      </c>
      <c r="D4346" s="9">
        <f t="shared" ref="D4346:D4409" si="217">IF(C4346="快递小货",1,IF(C4346="主营产品",0,G4346))</f>
        <v>31</v>
      </c>
      <c r="E4346" s="9">
        <f>_xlfn.XLOOKUP(C4346,提成标准!C:C,提成标准!H:H,"")</f>
        <v>0.1</v>
      </c>
      <c r="F4346" s="9">
        <f t="shared" ref="F4346:F4409" si="218">D4346*E4346</f>
        <v>3.1</v>
      </c>
      <c r="G4346" s="9">
        <f>_xlfn.XLOOKUP(I4346,过机服务商重量差!A:A,过机服务商重量差!L:L)</f>
        <v>31</v>
      </c>
      <c r="H4346" s="9" t="str">
        <f ca="1">IFERROR(LOOKUP(1,0/((B4346=名单!B:B)*(VALUE(AY4346)&gt;=名单!E:E)*(VALUE(AY4346)&lt;=名单!G:G)*(AA4346="正常走货")),名单!H:H),"否")</f>
        <v>否</v>
      </c>
      <c r="I4346" s="64" t="s">
        <v>13018</v>
      </c>
      <c r="J4346" s="64" t="s">
        <v>13020</v>
      </c>
      <c r="L4346" s="65" t="s">
        <v>256</v>
      </c>
      <c r="N4346" s="64" t="s">
        <v>18</v>
      </c>
      <c r="O4346" s="66"/>
      <c r="P4346" s="66"/>
      <c r="T4346" s="66"/>
      <c r="U4346" s="65" t="s">
        <v>203</v>
      </c>
      <c r="V4346" s="64" t="s">
        <v>14381</v>
      </c>
      <c r="W4346" s="66"/>
      <c r="Y4346" s="66"/>
      <c r="Z4346" s="66"/>
      <c r="AA4346" s="65" t="s">
        <v>14382</v>
      </c>
      <c r="AQ4346" s="64">
        <v>296.2</v>
      </c>
      <c r="AY4346" s="67" t="s">
        <v>18743</v>
      </c>
    </row>
    <row r="4347" spans="1:51">
      <c r="A4347" s="9" t="str">
        <f t="shared" si="216"/>
        <v>2026-01</v>
      </c>
      <c r="B4347" s="9" t="str">
        <f>_xlfn.XLOOKUP(I4347,过机服务商重量差!A:A,过机服务商重量差!G:G)</f>
        <v>无崖子</v>
      </c>
      <c r="C4347" s="9" t="str">
        <f>IF(N4347="FBA","主营产品",IF(N4347="专线","专线",LOOKUP(1,0/((G4347&gt;=提成标准!D:D)*(G4347&lt;提成标准!E:E)),提成标准!C:C)))</f>
        <v>快递小货</v>
      </c>
      <c r="D4347" s="9">
        <f t="shared" si="217"/>
        <v>1</v>
      </c>
      <c r="E4347" s="9">
        <f>_xlfn.XLOOKUP(C4347,提成标准!C:C,提成标准!H:H,"")</f>
        <v>2</v>
      </c>
      <c r="F4347" s="9">
        <f t="shared" si="218"/>
        <v>2</v>
      </c>
      <c r="G4347" s="9">
        <f>_xlfn.XLOOKUP(I4347,过机服务商重量差!A:A,过机服务商重量差!L:L)</f>
        <v>2</v>
      </c>
      <c r="H4347" s="9" t="str">
        <f ca="1">IFERROR(LOOKUP(1,0/((B4347=名单!B:B)*(VALUE(AY4347)&gt;=名单!E:E)*(VALUE(AY4347)&lt;=名单!G:G)*(AA4347="正常走货")),名单!H:H),"否")</f>
        <v>是</v>
      </c>
      <c r="I4347" s="64" t="s">
        <v>13021</v>
      </c>
      <c r="J4347" s="64" t="s">
        <v>13023</v>
      </c>
      <c r="L4347" s="65" t="s">
        <v>160</v>
      </c>
      <c r="N4347" s="64" t="s">
        <v>18</v>
      </c>
      <c r="O4347" s="66"/>
      <c r="P4347" s="66"/>
      <c r="T4347" s="66"/>
      <c r="U4347" s="65" t="s">
        <v>337</v>
      </c>
      <c r="V4347" s="64" t="s">
        <v>14381</v>
      </c>
      <c r="W4347" s="66"/>
      <c r="Y4347" s="66"/>
      <c r="Z4347" s="66"/>
      <c r="AA4347" s="65" t="s">
        <v>14382</v>
      </c>
      <c r="AQ4347" s="64">
        <v>0</v>
      </c>
      <c r="AY4347" s="67" t="s">
        <v>18744</v>
      </c>
    </row>
    <row r="4348" spans="1:51">
      <c r="A4348" s="9" t="str">
        <f t="shared" si="216"/>
        <v>2026-01</v>
      </c>
      <c r="B4348" s="18" t="str">
        <f>_xlfn.XLOOKUP(I4348,过机服务商重量差!A:A,过机服务商重量差!G:G)</f>
        <v>无崖子</v>
      </c>
      <c r="C4348" s="9" t="str">
        <f>IF(N4348="FBA","主营产品",IF(N4348="专线","专线",LOOKUP(1,0/((G4348&gt;=提成标准!D:D)*(G4348&lt;提成标准!E:E)),提成标准!C:C)))</f>
        <v>快递小货</v>
      </c>
      <c r="D4348" s="9">
        <f t="shared" si="217"/>
        <v>1</v>
      </c>
      <c r="E4348" s="9">
        <f>_xlfn.XLOOKUP(C4348,提成标准!C:C,提成标准!H:H,"")</f>
        <v>2</v>
      </c>
      <c r="F4348" s="9">
        <f t="shared" si="218"/>
        <v>2</v>
      </c>
      <c r="G4348" s="9">
        <f>_xlfn.XLOOKUP(I4348,过机服务商重量差!A:A,过机服务商重量差!L:L)</f>
        <v>3.5</v>
      </c>
      <c r="H4348" s="9" t="str">
        <f ca="1">IFERROR(LOOKUP(1,0/((B4348=名单!B:B)*(VALUE(AY4348)&gt;=名单!E:E)*(VALUE(AY4348)&lt;=名单!G:G)*(AA4348="正常走货")),名单!H:H),"否")</f>
        <v>是</v>
      </c>
      <c r="I4348" s="64" t="s">
        <v>13024</v>
      </c>
      <c r="J4348" s="64" t="s">
        <v>13026</v>
      </c>
      <c r="L4348" s="65" t="s">
        <v>160</v>
      </c>
      <c r="N4348" s="64" t="s">
        <v>18</v>
      </c>
      <c r="O4348" s="66"/>
      <c r="P4348" s="66"/>
      <c r="T4348" s="66"/>
      <c r="U4348" s="65" t="s">
        <v>337</v>
      </c>
      <c r="V4348" s="65" t="s">
        <v>14381</v>
      </c>
      <c r="W4348" s="66"/>
      <c r="Y4348" s="66"/>
      <c r="Z4348" s="66"/>
      <c r="AA4348" s="65" t="s">
        <v>14382</v>
      </c>
      <c r="AQ4348" s="64">
        <v>0</v>
      </c>
      <c r="AY4348" s="67" t="s">
        <v>18745</v>
      </c>
    </row>
    <row r="4349" spans="1:51">
      <c r="A4349" s="9" t="str">
        <f t="shared" si="216"/>
        <v>2026-01</v>
      </c>
      <c r="B4349" s="18" t="str">
        <f>_xlfn.XLOOKUP(I4349,过机服务商重量差!A:A,过机服务商重量差!G:G)</f>
        <v>无崖子</v>
      </c>
      <c r="C4349" s="9" t="str">
        <f>IF(N4349="FBA","主营产品",IF(N4349="专线","专线",LOOKUP(1,0/((G4349&gt;=提成标准!D:D)*(G4349&lt;提成标准!E:E)),提成标准!C:C)))</f>
        <v>快递小货</v>
      </c>
      <c r="D4349" s="9">
        <f t="shared" si="217"/>
        <v>1</v>
      </c>
      <c r="E4349" s="9">
        <f>_xlfn.XLOOKUP(C4349,提成标准!C:C,提成标准!H:H,"")</f>
        <v>2</v>
      </c>
      <c r="F4349" s="9">
        <f t="shared" si="218"/>
        <v>2</v>
      </c>
      <c r="G4349" s="9">
        <f>_xlfn.XLOOKUP(I4349,过机服务商重量差!A:A,过机服务商重量差!L:L)</f>
        <v>2</v>
      </c>
      <c r="H4349" s="9" t="str">
        <f ca="1">IFERROR(LOOKUP(1,0/((B4349=名单!B:B)*(VALUE(AY4349)&gt;=名单!E:E)*(VALUE(AY4349)&lt;=名单!G:G)*(AA4349="正常走货")),名单!H:H),"否")</f>
        <v>是</v>
      </c>
      <c r="I4349" s="64" t="s">
        <v>13027</v>
      </c>
      <c r="J4349" s="64" t="s">
        <v>13029</v>
      </c>
      <c r="L4349" s="65" t="s">
        <v>160</v>
      </c>
      <c r="N4349" s="64" t="s">
        <v>18</v>
      </c>
      <c r="O4349" s="66"/>
      <c r="P4349" s="66"/>
      <c r="T4349" s="66"/>
      <c r="U4349" s="65" t="s">
        <v>337</v>
      </c>
      <c r="V4349" s="65" t="s">
        <v>14381</v>
      </c>
      <c r="W4349" s="66"/>
      <c r="Y4349" s="66"/>
      <c r="Z4349" s="66"/>
      <c r="AA4349" s="65" t="s">
        <v>14382</v>
      </c>
      <c r="AQ4349" s="64">
        <v>0</v>
      </c>
      <c r="AY4349" s="67" t="s">
        <v>18746</v>
      </c>
    </row>
    <row r="4350" spans="1:51">
      <c r="A4350" s="9" t="str">
        <f t="shared" si="216"/>
        <v>2026-01</v>
      </c>
      <c r="B4350" s="18" t="str">
        <f>_xlfn.XLOOKUP(I4350,过机服务商重量差!A:A,过机服务商重量差!G:G)</f>
        <v>无崖子</v>
      </c>
      <c r="C4350" s="9" t="str">
        <f>IF(N4350="FBA","主营产品",IF(N4350="专线","专线",LOOKUP(1,0/((G4350&gt;=提成标准!D:D)*(G4350&lt;提成标准!E:E)),提成标准!C:C)))</f>
        <v>快递小货</v>
      </c>
      <c r="D4350" s="9">
        <f t="shared" si="217"/>
        <v>1</v>
      </c>
      <c r="E4350" s="9">
        <f>_xlfn.XLOOKUP(C4350,提成标准!C:C,提成标准!H:H,"")</f>
        <v>2</v>
      </c>
      <c r="F4350" s="9">
        <f t="shared" si="218"/>
        <v>2</v>
      </c>
      <c r="G4350" s="9">
        <f>_xlfn.XLOOKUP(I4350,过机服务商重量差!A:A,过机服务商重量差!L:L)</f>
        <v>2</v>
      </c>
      <c r="H4350" s="9" t="str">
        <f ca="1">IFERROR(LOOKUP(1,0/((B4350=名单!B:B)*(VALUE(AY4350)&gt;=名单!E:E)*(VALUE(AY4350)&lt;=名单!G:G)*(AA4350="正常走货")),名单!H:H),"否")</f>
        <v>是</v>
      </c>
      <c r="I4350" s="64" t="s">
        <v>13030</v>
      </c>
      <c r="J4350" s="64" t="s">
        <v>13032</v>
      </c>
      <c r="L4350" s="64" t="s">
        <v>160</v>
      </c>
      <c r="N4350" s="64" t="s">
        <v>18</v>
      </c>
      <c r="O4350" s="66"/>
      <c r="P4350" s="66"/>
      <c r="T4350" s="66"/>
      <c r="U4350" s="65" t="s">
        <v>337</v>
      </c>
      <c r="V4350" s="65" t="s">
        <v>14381</v>
      </c>
      <c r="W4350" s="66"/>
      <c r="Y4350" s="66"/>
      <c r="Z4350" s="66"/>
      <c r="AA4350" s="65" t="s">
        <v>14382</v>
      </c>
      <c r="AQ4350" s="64">
        <v>0</v>
      </c>
      <c r="AY4350" s="67" t="s">
        <v>18747</v>
      </c>
    </row>
    <row r="4351" spans="1:51">
      <c r="A4351" s="9" t="str">
        <f t="shared" si="216"/>
        <v>2026-01</v>
      </c>
      <c r="B4351" s="9" t="str">
        <f>_xlfn.XLOOKUP(I4351,过机服务商重量差!A:A,过机服务商重量差!G:G)</f>
        <v>无崖子</v>
      </c>
      <c r="C4351" s="9" t="str">
        <f>IF(N4351="FBA","主营产品",IF(N4351="专线","专线",LOOKUP(1,0/((G4351&gt;=提成标准!D:D)*(G4351&lt;提成标准!E:E)),提成标准!C:C)))</f>
        <v>快递小货</v>
      </c>
      <c r="D4351" s="9">
        <f t="shared" si="217"/>
        <v>1</v>
      </c>
      <c r="E4351" s="9">
        <f>_xlfn.XLOOKUP(C4351,提成标准!C:C,提成标准!H:H,"")</f>
        <v>2</v>
      </c>
      <c r="F4351" s="9">
        <f t="shared" si="218"/>
        <v>2</v>
      </c>
      <c r="G4351" s="9">
        <f>_xlfn.XLOOKUP(I4351,过机服务商重量差!A:A,过机服务商重量差!L:L)</f>
        <v>2</v>
      </c>
      <c r="H4351" s="9" t="str">
        <f ca="1">IFERROR(LOOKUP(1,0/((B4351=名单!B:B)*(VALUE(AY4351)&gt;=名单!E:E)*(VALUE(AY4351)&lt;=名单!G:G)*(AA4351="正常走货")),名单!H:H),"否")</f>
        <v>是</v>
      </c>
      <c r="I4351" s="64" t="s">
        <v>13033</v>
      </c>
      <c r="J4351" s="64" t="s">
        <v>13035</v>
      </c>
      <c r="L4351" s="64" t="s">
        <v>160</v>
      </c>
      <c r="N4351" s="64" t="s">
        <v>18</v>
      </c>
      <c r="O4351" s="66"/>
      <c r="P4351" s="66"/>
      <c r="T4351" s="66"/>
      <c r="U4351" s="65" t="s">
        <v>337</v>
      </c>
      <c r="V4351" s="65" t="s">
        <v>14381</v>
      </c>
      <c r="W4351" s="66"/>
      <c r="Y4351" s="66"/>
      <c r="Z4351" s="66"/>
      <c r="AA4351" s="65" t="s">
        <v>14382</v>
      </c>
      <c r="AQ4351" s="64">
        <v>0</v>
      </c>
      <c r="AY4351" s="67" t="s">
        <v>18748</v>
      </c>
    </row>
    <row r="4352" spans="1:51">
      <c r="A4352" s="9" t="str">
        <f t="shared" si="216"/>
        <v>2026-01</v>
      </c>
      <c r="B4352" s="18" t="str">
        <f>_xlfn.XLOOKUP(I4352,过机服务商重量差!A:A,过机服务商重量差!G:G)</f>
        <v>无崖子</v>
      </c>
      <c r="C4352" s="9" t="str">
        <f>IF(N4352="FBA","主营产品",IF(N4352="专线","专线",LOOKUP(1,0/((G4352&gt;=提成标准!D:D)*(G4352&lt;提成标准!E:E)),提成标准!C:C)))</f>
        <v>快递小货</v>
      </c>
      <c r="D4352" s="9">
        <f t="shared" si="217"/>
        <v>1</v>
      </c>
      <c r="E4352" s="9">
        <f>_xlfn.XLOOKUP(C4352,提成标准!C:C,提成标准!H:H,"")</f>
        <v>2</v>
      </c>
      <c r="F4352" s="9">
        <f t="shared" si="218"/>
        <v>2</v>
      </c>
      <c r="G4352" s="9">
        <f>_xlfn.XLOOKUP(I4352,过机服务商重量差!A:A,过机服务商重量差!L:L)</f>
        <v>3.5</v>
      </c>
      <c r="H4352" s="9" t="str">
        <f ca="1">IFERROR(LOOKUP(1,0/((B4352=名单!B:B)*(VALUE(AY4352)&gt;=名单!E:E)*(VALUE(AY4352)&lt;=名单!G:G)*(AA4352="正常走货")),名单!H:H),"否")</f>
        <v>是</v>
      </c>
      <c r="I4352" s="64" t="s">
        <v>13036</v>
      </c>
      <c r="J4352" s="64" t="s">
        <v>13038</v>
      </c>
      <c r="L4352" s="65" t="s">
        <v>160</v>
      </c>
      <c r="N4352" s="65" t="s">
        <v>18</v>
      </c>
      <c r="O4352" s="66"/>
      <c r="P4352" s="66"/>
      <c r="T4352" s="66"/>
      <c r="U4352" s="65" t="s">
        <v>337</v>
      </c>
      <c r="V4352" s="65" t="s">
        <v>14381</v>
      </c>
      <c r="W4352" s="66"/>
      <c r="Y4352" s="66"/>
      <c r="Z4352" s="66"/>
      <c r="AA4352" s="65" t="s">
        <v>14382</v>
      </c>
      <c r="AQ4352" s="64">
        <v>0</v>
      </c>
      <c r="AY4352" s="67" t="s">
        <v>18749</v>
      </c>
    </row>
    <row r="4353" spans="1:51">
      <c r="A4353" s="9" t="str">
        <f t="shared" si="216"/>
        <v>2026-01</v>
      </c>
      <c r="B4353" s="9" t="str">
        <f>_xlfn.XLOOKUP(I4353,过机服务商重量差!A:A,过机服务商重量差!G:G)</f>
        <v>无崖子</v>
      </c>
      <c r="C4353" s="9" t="str">
        <f>IF(N4353="FBA","主营产品",IF(N4353="专线","专线",LOOKUP(1,0/((G4353&gt;=提成标准!D:D)*(G4353&lt;提成标准!E:E)),提成标准!C:C)))</f>
        <v>快递小货</v>
      </c>
      <c r="D4353" s="9">
        <f t="shared" si="217"/>
        <v>1</v>
      </c>
      <c r="E4353" s="9">
        <f>_xlfn.XLOOKUP(C4353,提成标准!C:C,提成标准!H:H,"")</f>
        <v>2</v>
      </c>
      <c r="F4353" s="9">
        <f t="shared" si="218"/>
        <v>2</v>
      </c>
      <c r="G4353" s="9">
        <f>_xlfn.XLOOKUP(I4353,过机服务商重量差!A:A,过机服务商重量差!L:L)</f>
        <v>3.5</v>
      </c>
      <c r="H4353" s="9" t="str">
        <f ca="1">IFERROR(LOOKUP(1,0/((B4353=名单!B:B)*(VALUE(AY4353)&gt;=名单!E:E)*(VALUE(AY4353)&lt;=名单!G:G)*(AA4353="正常走货")),名单!H:H),"否")</f>
        <v>是</v>
      </c>
      <c r="I4353" s="64" t="s">
        <v>13039</v>
      </c>
      <c r="J4353" s="64" t="s">
        <v>13041</v>
      </c>
      <c r="L4353" s="65" t="s">
        <v>160</v>
      </c>
      <c r="N4353" s="64" t="s">
        <v>18</v>
      </c>
      <c r="O4353" s="66"/>
      <c r="P4353" s="66"/>
      <c r="T4353" s="66"/>
      <c r="U4353" s="65" t="s">
        <v>337</v>
      </c>
      <c r="V4353" s="65" t="s">
        <v>14381</v>
      </c>
      <c r="W4353" s="66"/>
      <c r="Y4353" s="66"/>
      <c r="Z4353" s="66"/>
      <c r="AA4353" s="65" t="s">
        <v>14382</v>
      </c>
      <c r="AQ4353" s="64">
        <v>0</v>
      </c>
      <c r="AY4353" s="67" t="s">
        <v>18750</v>
      </c>
    </row>
    <row r="4354" spans="1:51">
      <c r="A4354" s="9" t="str">
        <f t="shared" si="216"/>
        <v>2026-01</v>
      </c>
      <c r="B4354" s="9" t="str">
        <f>_xlfn.XLOOKUP(I4354,过机服务商重量差!A:A,过机服务商重量差!G:G)</f>
        <v>无崖子</v>
      </c>
      <c r="C4354" s="9" t="str">
        <f>IF(N4354="FBA","主营产品",IF(N4354="专线","专线",LOOKUP(1,0/((G4354&gt;=提成标准!D:D)*(G4354&lt;提成标准!E:E)),提成标准!C:C)))</f>
        <v>快递小货</v>
      </c>
      <c r="D4354" s="9">
        <f t="shared" si="217"/>
        <v>1</v>
      </c>
      <c r="E4354" s="9">
        <f>_xlfn.XLOOKUP(C4354,提成标准!C:C,提成标准!H:H,"")</f>
        <v>2</v>
      </c>
      <c r="F4354" s="9">
        <f t="shared" si="218"/>
        <v>2</v>
      </c>
      <c r="G4354" s="9">
        <f>_xlfn.XLOOKUP(I4354,过机服务商重量差!A:A,过机服务商重量差!L:L)</f>
        <v>3.5</v>
      </c>
      <c r="H4354" s="9" t="str">
        <f ca="1">IFERROR(LOOKUP(1,0/((B4354=名单!B:B)*(VALUE(AY4354)&gt;=名单!E:E)*(VALUE(AY4354)&lt;=名单!G:G)*(AA4354="正常走货")),名单!H:H),"否")</f>
        <v>是</v>
      </c>
      <c r="I4354" s="64" t="s">
        <v>13042</v>
      </c>
      <c r="J4354" s="64" t="s">
        <v>13044</v>
      </c>
      <c r="L4354" s="65" t="s">
        <v>160</v>
      </c>
      <c r="N4354" s="65" t="s">
        <v>18</v>
      </c>
      <c r="O4354" s="66"/>
      <c r="P4354" s="66"/>
      <c r="T4354" s="66"/>
      <c r="U4354" s="65" t="s">
        <v>337</v>
      </c>
      <c r="V4354" s="65" t="s">
        <v>14381</v>
      </c>
      <c r="W4354" s="66"/>
      <c r="Y4354" s="66"/>
      <c r="Z4354" s="66"/>
      <c r="AA4354" s="65" t="s">
        <v>14382</v>
      </c>
      <c r="AQ4354" s="64">
        <v>0</v>
      </c>
      <c r="AY4354" s="67" t="s">
        <v>18751</v>
      </c>
    </row>
    <row r="4355" spans="1:51">
      <c r="A4355" s="9" t="str">
        <f t="shared" si="216"/>
        <v>2026-01</v>
      </c>
      <c r="B4355" s="18" t="str">
        <f>_xlfn.XLOOKUP(I4355,过机服务商重量差!A:A,过机服务商重量差!G:G)</f>
        <v>无崖子</v>
      </c>
      <c r="C4355" s="9" t="str">
        <f>IF(N4355="FBA","主营产品",IF(N4355="专线","专线",LOOKUP(1,0/((G4355&gt;=提成标准!D:D)*(G4355&lt;提成标准!E:E)),提成标准!C:C)))</f>
        <v>快递小货</v>
      </c>
      <c r="D4355" s="9">
        <f t="shared" si="217"/>
        <v>1</v>
      </c>
      <c r="E4355" s="9">
        <f>_xlfn.XLOOKUP(C4355,提成标准!C:C,提成标准!H:H,"")</f>
        <v>2</v>
      </c>
      <c r="F4355" s="9">
        <f t="shared" si="218"/>
        <v>2</v>
      </c>
      <c r="G4355" s="9">
        <f>_xlfn.XLOOKUP(I4355,过机服务商重量差!A:A,过机服务商重量差!L:L)</f>
        <v>2</v>
      </c>
      <c r="H4355" s="9" t="str">
        <f ca="1">IFERROR(LOOKUP(1,0/((B4355=名单!B:B)*(VALUE(AY4355)&gt;=名单!E:E)*(VALUE(AY4355)&lt;=名单!G:G)*(AA4355="正常走货")),名单!H:H),"否")</f>
        <v>是</v>
      </c>
      <c r="I4355" s="64" t="s">
        <v>13045</v>
      </c>
      <c r="J4355" s="64" t="s">
        <v>13047</v>
      </c>
      <c r="L4355" s="65" t="s">
        <v>160</v>
      </c>
      <c r="N4355" s="64" t="s">
        <v>18</v>
      </c>
      <c r="O4355" s="66"/>
      <c r="P4355" s="66"/>
      <c r="T4355" s="66"/>
      <c r="U4355" s="65" t="s">
        <v>337</v>
      </c>
      <c r="V4355" s="65" t="s">
        <v>14381</v>
      </c>
      <c r="W4355" s="66"/>
      <c r="Y4355" s="66"/>
      <c r="Z4355" s="66"/>
      <c r="AA4355" s="65" t="s">
        <v>14382</v>
      </c>
      <c r="AQ4355" s="64">
        <v>0</v>
      </c>
      <c r="AY4355" s="67" t="s">
        <v>18752</v>
      </c>
    </row>
    <row r="4356" spans="1:51">
      <c r="A4356" s="9" t="str">
        <f t="shared" si="216"/>
        <v>2026-01</v>
      </c>
      <c r="B4356" s="18" t="str">
        <f>_xlfn.XLOOKUP(I4356,过机服务商重量差!A:A,过机服务商重量差!G:G)</f>
        <v>无崖子</v>
      </c>
      <c r="C4356" s="9" t="str">
        <f>IF(N4356="FBA","主营产品",IF(N4356="专线","专线",LOOKUP(1,0/((G4356&gt;=提成标准!D:D)*(G4356&lt;提成标准!E:E)),提成标准!C:C)))</f>
        <v>快递小货</v>
      </c>
      <c r="D4356" s="9">
        <f t="shared" si="217"/>
        <v>1</v>
      </c>
      <c r="E4356" s="9">
        <f>_xlfn.XLOOKUP(C4356,提成标准!C:C,提成标准!H:H,"")</f>
        <v>2</v>
      </c>
      <c r="F4356" s="9">
        <f t="shared" si="218"/>
        <v>2</v>
      </c>
      <c r="G4356" s="9">
        <f>_xlfn.XLOOKUP(I4356,过机服务商重量差!A:A,过机服务商重量差!L:L)</f>
        <v>3.5</v>
      </c>
      <c r="H4356" s="9" t="str">
        <f ca="1">IFERROR(LOOKUP(1,0/((B4356=名单!B:B)*(VALUE(AY4356)&gt;=名单!E:E)*(VALUE(AY4356)&lt;=名单!G:G)*(AA4356="正常走货")),名单!H:H),"否")</f>
        <v>是</v>
      </c>
      <c r="I4356" s="64" t="s">
        <v>13048</v>
      </c>
      <c r="J4356" s="64" t="s">
        <v>13050</v>
      </c>
      <c r="L4356" s="65" t="s">
        <v>160</v>
      </c>
      <c r="N4356" s="64" t="s">
        <v>18</v>
      </c>
      <c r="O4356" s="66"/>
      <c r="P4356" s="66"/>
      <c r="T4356" s="66"/>
      <c r="U4356" s="65" t="s">
        <v>337</v>
      </c>
      <c r="V4356" s="65" t="s">
        <v>14381</v>
      </c>
      <c r="W4356" s="66"/>
      <c r="Y4356" s="66"/>
      <c r="Z4356" s="66"/>
      <c r="AA4356" s="65" t="s">
        <v>14382</v>
      </c>
      <c r="AQ4356" s="64">
        <v>0</v>
      </c>
      <c r="AY4356" s="67" t="s">
        <v>18753</v>
      </c>
    </row>
    <row r="4357" spans="1:51">
      <c r="A4357" s="9" t="str">
        <f t="shared" si="216"/>
        <v>2026-01</v>
      </c>
      <c r="B4357" s="18" t="str">
        <f>_xlfn.XLOOKUP(I4357,过机服务商重量差!A:A,过机服务商重量差!G:G)</f>
        <v>无崖子</v>
      </c>
      <c r="C4357" s="9" t="str">
        <f>IF(N4357="FBA","主营产品",IF(N4357="专线","专线",LOOKUP(1,0/((G4357&gt;=提成标准!D:D)*(G4357&lt;提成标准!E:E)),提成标准!C:C)))</f>
        <v>快递大货</v>
      </c>
      <c r="D4357" s="9">
        <f t="shared" si="217"/>
        <v>1343</v>
      </c>
      <c r="E4357" s="9">
        <f>_xlfn.XLOOKUP(C4357,提成标准!C:C,提成标准!H:H,"")</f>
        <v>0.1</v>
      </c>
      <c r="F4357" s="9">
        <f t="shared" si="218"/>
        <v>134.3</v>
      </c>
      <c r="G4357" s="9">
        <f>_xlfn.XLOOKUP(I4357,过机服务商重量差!A:A,过机服务商重量差!L:L)</f>
        <v>1343</v>
      </c>
      <c r="H4357" s="9" t="str">
        <f ca="1">IFERROR(LOOKUP(1,0/((B4357=名单!B:B)*(VALUE(AY4357)&gt;=名单!E:E)*(VALUE(AY4357)&lt;=名单!G:G)*(AA4357="正常走货")),名单!H:H),"否")</f>
        <v>是</v>
      </c>
      <c r="I4357" s="64" t="s">
        <v>13051</v>
      </c>
      <c r="J4357" s="64" t="s">
        <v>13053</v>
      </c>
      <c r="L4357" s="65" t="s">
        <v>465</v>
      </c>
      <c r="N4357" s="65" t="s">
        <v>18</v>
      </c>
      <c r="O4357" s="66"/>
      <c r="P4357" s="66"/>
      <c r="T4357" s="66"/>
      <c r="U4357" s="65" t="s">
        <v>145</v>
      </c>
      <c r="V4357" s="64" t="s">
        <v>14410</v>
      </c>
      <c r="W4357" s="66"/>
      <c r="Y4357" s="66"/>
      <c r="Z4357" s="66"/>
      <c r="AA4357" s="65" t="s">
        <v>14382</v>
      </c>
      <c r="AQ4357" s="64">
        <v>23886.8</v>
      </c>
      <c r="AY4357" s="67" t="s">
        <v>18754</v>
      </c>
    </row>
    <row r="4358" spans="1:51">
      <c r="A4358" s="9" t="str">
        <f t="shared" si="216"/>
        <v>2026-01</v>
      </c>
      <c r="B4358" s="18" t="str">
        <f>_xlfn.XLOOKUP(I4358,过机服务商重量差!A:A,过机服务商重量差!G:G)</f>
        <v/>
      </c>
      <c r="C4358" s="9" t="str">
        <f>IF(N4358="FBA","主营产品",IF(N4358="专线","专线",LOOKUP(1,0/((G4358&gt;=提成标准!D:D)*(G4358&lt;提成标准!E:E)),提成标准!C:C)))</f>
        <v>快递大货</v>
      </c>
      <c r="D4358" s="9">
        <f t="shared" si="217"/>
        <v>147</v>
      </c>
      <c r="E4358" s="9">
        <f>_xlfn.XLOOKUP(C4358,提成标准!C:C,提成标准!H:H,"")</f>
        <v>0.1</v>
      </c>
      <c r="F4358" s="9">
        <f t="shared" si="218"/>
        <v>14.7</v>
      </c>
      <c r="G4358" s="9">
        <f>_xlfn.XLOOKUP(I4358,过机服务商重量差!A:A,过机服务商重量差!L:L)</f>
        <v>147</v>
      </c>
      <c r="H4358" s="9" t="str">
        <f ca="1">IFERROR(LOOKUP(1,0/((B4358=名单!B:B)*(VALUE(AY4358)&gt;=名单!E:E)*(VALUE(AY4358)&lt;=名单!G:G)*(AA4358="正常走货")),名单!H:H),"否")</f>
        <v>否</v>
      </c>
      <c r="I4358" s="64" t="s">
        <v>13054</v>
      </c>
      <c r="J4358" s="64" t="s">
        <v>36</v>
      </c>
      <c r="L4358" s="65" t="s">
        <v>302</v>
      </c>
      <c r="N4358" s="64" t="s">
        <v>18</v>
      </c>
      <c r="O4358" s="66"/>
      <c r="P4358" s="66"/>
      <c r="T4358" s="66"/>
      <c r="U4358" s="65" t="s">
        <v>337</v>
      </c>
      <c r="V4358" s="64" t="s">
        <v>14381</v>
      </c>
      <c r="W4358" s="66"/>
      <c r="Y4358" s="66"/>
      <c r="Z4358" s="66"/>
      <c r="AA4358" s="65" t="s">
        <v>14382</v>
      </c>
      <c r="AQ4358" s="64">
        <v>249.9</v>
      </c>
      <c r="AY4358" s="67" t="s">
        <v>18755</v>
      </c>
    </row>
    <row r="4359" spans="1:51">
      <c r="A4359" s="9" t="str">
        <f t="shared" si="216"/>
        <v>2026-01</v>
      </c>
      <c r="B4359" s="9" t="str">
        <f>_xlfn.XLOOKUP(I4359,过机服务商重量差!A:A,过机服务商重量差!G:G)</f>
        <v>无崖子</v>
      </c>
      <c r="C4359" s="9" t="str">
        <f>IF(N4359="FBA","主营产品",IF(N4359="专线","专线",LOOKUP(1,0/((G4359&gt;=提成标准!D:D)*(G4359&lt;提成标准!E:E)),提成标准!C:C)))</f>
        <v>快递小货</v>
      </c>
      <c r="D4359" s="9">
        <f t="shared" si="217"/>
        <v>1</v>
      </c>
      <c r="E4359" s="9">
        <f>_xlfn.XLOOKUP(C4359,提成标准!C:C,提成标准!H:H,"")</f>
        <v>2</v>
      </c>
      <c r="F4359" s="9">
        <f t="shared" si="218"/>
        <v>2</v>
      </c>
      <c r="G4359" s="9">
        <f>_xlfn.XLOOKUP(I4359,过机服务商重量差!A:A,过机服务商重量差!L:L)</f>
        <v>10.7</v>
      </c>
      <c r="H4359" s="9" t="str">
        <f ca="1">IFERROR(LOOKUP(1,0/((B4359=名单!B:B)*(VALUE(AY4359)&gt;=名单!E:E)*(VALUE(AY4359)&lt;=名单!G:G)*(AA4359="正常走货")),名单!H:H),"否")</f>
        <v>是</v>
      </c>
      <c r="I4359" s="64" t="s">
        <v>13056</v>
      </c>
      <c r="J4359" s="64" t="s">
        <v>13058</v>
      </c>
      <c r="L4359" s="64" t="s">
        <v>590</v>
      </c>
      <c r="N4359" s="64" t="s">
        <v>18</v>
      </c>
      <c r="O4359" s="66"/>
      <c r="P4359" s="66"/>
      <c r="T4359" s="66"/>
      <c r="U4359" s="65" t="s">
        <v>442</v>
      </c>
      <c r="V4359" s="64" t="s">
        <v>14413</v>
      </c>
      <c r="W4359" s="66"/>
      <c r="Y4359" s="66"/>
      <c r="Z4359" s="66"/>
      <c r="AA4359" s="65" t="s">
        <v>14382</v>
      </c>
      <c r="AQ4359" s="64">
        <v>17.98</v>
      </c>
      <c r="AY4359" s="67" t="s">
        <v>18756</v>
      </c>
    </row>
    <row r="4360" spans="1:51">
      <c r="A4360" s="9" t="str">
        <f t="shared" si="216"/>
        <v>2026-01</v>
      </c>
      <c r="B4360" s="9" t="str">
        <f>_xlfn.XLOOKUP(I4360,过机服务商重量差!A:A,过机服务商重量差!G:G)</f>
        <v>小旋风</v>
      </c>
      <c r="C4360" s="9" t="str">
        <f>IF(N4360="FBA","主营产品",IF(N4360="专线","专线",LOOKUP(1,0/((G4360&gt;=提成标准!D:D)*(G4360&lt;提成标准!E:E)),提成标准!C:C)))</f>
        <v>快递大货</v>
      </c>
      <c r="D4360" s="9">
        <f t="shared" si="217"/>
        <v>322</v>
      </c>
      <c r="E4360" s="9">
        <f>_xlfn.XLOOKUP(C4360,提成标准!C:C,提成标准!H:H,"")</f>
        <v>0.1</v>
      </c>
      <c r="F4360" s="9">
        <f t="shared" si="218"/>
        <v>32.2</v>
      </c>
      <c r="G4360" s="9">
        <f>_xlfn.XLOOKUP(I4360,过机服务商重量差!A:A,过机服务商重量差!L:L)</f>
        <v>322</v>
      </c>
      <c r="H4360" s="9" t="str">
        <f ca="1">IFERROR(LOOKUP(1,0/((B4360=名单!B:B)*(VALUE(AY4360)&gt;=名单!E:E)*(VALUE(AY4360)&lt;=名单!G:G)*(AA4360="正常走货")),名单!H:H),"否")</f>
        <v>否</v>
      </c>
      <c r="I4360" s="64" t="s">
        <v>13059</v>
      </c>
      <c r="J4360" s="64" t="s">
        <v>13061</v>
      </c>
      <c r="L4360" s="65" t="s">
        <v>274</v>
      </c>
      <c r="N4360" s="64" t="s">
        <v>18</v>
      </c>
      <c r="O4360" s="66"/>
      <c r="P4360" s="66"/>
      <c r="T4360" s="66"/>
      <c r="U4360" s="65" t="s">
        <v>275</v>
      </c>
      <c r="V4360" s="64" t="s">
        <v>14410</v>
      </c>
      <c r="W4360" s="66"/>
      <c r="Y4360" s="66"/>
      <c r="Z4360" s="66"/>
      <c r="AA4360" s="65" t="s">
        <v>14382</v>
      </c>
      <c r="AQ4360" s="64">
        <v>161</v>
      </c>
      <c r="AY4360" s="67" t="s">
        <v>18757</v>
      </c>
    </row>
    <row r="4361" spans="1:51">
      <c r="A4361" s="9" t="str">
        <f t="shared" si="216"/>
        <v>2026-01</v>
      </c>
      <c r="B4361" s="9" t="str">
        <f>_xlfn.XLOOKUP(I4361,过机服务商重量差!A:A,过机服务商重量差!G:G)</f>
        <v>无崖子</v>
      </c>
      <c r="C4361" s="9" t="str">
        <f>IF(N4361="FBA","主营产品",IF(N4361="专线","专线",LOOKUP(1,0/((G4361&gt;=提成标准!D:D)*(G4361&lt;提成标准!E:E)),提成标准!C:C)))</f>
        <v>快递小货</v>
      </c>
      <c r="D4361" s="9">
        <f t="shared" si="217"/>
        <v>1</v>
      </c>
      <c r="E4361" s="9">
        <f>_xlfn.XLOOKUP(C4361,提成标准!C:C,提成标准!H:H,"")</f>
        <v>2</v>
      </c>
      <c r="F4361" s="9">
        <f t="shared" si="218"/>
        <v>2</v>
      </c>
      <c r="G4361" s="9">
        <f>_xlfn.XLOOKUP(I4361,过机服务商重量差!A:A,过机服务商重量差!L:L)</f>
        <v>0.5</v>
      </c>
      <c r="H4361" s="9" t="str">
        <f ca="1">IFERROR(LOOKUP(1,0/((B4361=名单!B:B)*(VALUE(AY4361)&gt;=名单!E:E)*(VALUE(AY4361)&lt;=名单!G:G)*(AA4361="正常走货")),名单!H:H),"否")</f>
        <v>是</v>
      </c>
      <c r="I4361" s="64" t="s">
        <v>13062</v>
      </c>
      <c r="J4361" s="64" t="s">
        <v>13064</v>
      </c>
      <c r="L4361" s="65" t="s">
        <v>160</v>
      </c>
      <c r="N4361" s="64" t="s">
        <v>18</v>
      </c>
      <c r="O4361" s="66"/>
      <c r="P4361" s="66"/>
      <c r="T4361" s="66"/>
      <c r="U4361" s="65" t="s">
        <v>161</v>
      </c>
      <c r="V4361" s="65" t="s">
        <v>14381</v>
      </c>
      <c r="W4361" s="66"/>
      <c r="Y4361" s="66"/>
      <c r="Z4361" s="66"/>
      <c r="AA4361" s="65" t="s">
        <v>14382</v>
      </c>
      <c r="AQ4361" s="64">
        <v>0</v>
      </c>
      <c r="AY4361" s="67" t="s">
        <v>18758</v>
      </c>
    </row>
    <row r="4362" spans="1:51">
      <c r="A4362" s="9" t="str">
        <f t="shared" si="216"/>
        <v>2026-01</v>
      </c>
      <c r="B4362" s="9" t="str">
        <f>_xlfn.XLOOKUP(I4362,过机服务商重量差!A:A,过机服务商重量差!G:G)</f>
        <v>无崖子</v>
      </c>
      <c r="C4362" s="9" t="str">
        <f>IF(N4362="FBA","主营产品",IF(N4362="专线","专线",LOOKUP(1,0/((G4362&gt;=提成标准!D:D)*(G4362&lt;提成标准!E:E)),提成标准!C:C)))</f>
        <v>快递小货</v>
      </c>
      <c r="D4362" s="9">
        <f t="shared" si="217"/>
        <v>1</v>
      </c>
      <c r="E4362" s="9">
        <f>_xlfn.XLOOKUP(C4362,提成标准!C:C,提成标准!H:H,"")</f>
        <v>2</v>
      </c>
      <c r="F4362" s="9">
        <f t="shared" si="218"/>
        <v>2</v>
      </c>
      <c r="G4362" s="9">
        <f>_xlfn.XLOOKUP(I4362,过机服务商重量差!A:A,过机服务商重量差!L:L)</f>
        <v>0.5</v>
      </c>
      <c r="H4362" s="9" t="str">
        <f ca="1">IFERROR(LOOKUP(1,0/((B4362=名单!B:B)*(VALUE(AY4362)&gt;=名单!E:E)*(VALUE(AY4362)&lt;=名单!G:G)*(AA4362="正常走货")),名单!H:H),"否")</f>
        <v>是</v>
      </c>
      <c r="I4362" s="64" t="s">
        <v>13065</v>
      </c>
      <c r="J4362" s="64" t="s">
        <v>13067</v>
      </c>
      <c r="L4362" s="65" t="s">
        <v>160</v>
      </c>
      <c r="N4362" s="64" t="s">
        <v>18</v>
      </c>
      <c r="O4362" s="66"/>
      <c r="P4362" s="66"/>
      <c r="T4362" s="66"/>
      <c r="U4362" s="65" t="s">
        <v>161</v>
      </c>
      <c r="V4362" s="65" t="s">
        <v>14381</v>
      </c>
      <c r="W4362" s="66"/>
      <c r="Y4362" s="66"/>
      <c r="Z4362" s="66"/>
      <c r="AA4362" s="65" t="s">
        <v>14382</v>
      </c>
      <c r="AQ4362" s="64">
        <v>0</v>
      </c>
      <c r="AY4362" s="67" t="s">
        <v>18759</v>
      </c>
    </row>
    <row r="4363" spans="1:51">
      <c r="A4363" s="9" t="str">
        <f t="shared" si="216"/>
        <v>2026-01</v>
      </c>
      <c r="B4363" s="9" t="str">
        <f>_xlfn.XLOOKUP(I4363,过机服务商重量差!A:A,过机服务商重量差!G:G)</f>
        <v>无崖子</v>
      </c>
      <c r="C4363" s="9" t="str">
        <f>IF(N4363="FBA","主营产品",IF(N4363="专线","专线",LOOKUP(1,0/((G4363&gt;=提成标准!D:D)*(G4363&lt;提成标准!E:E)),提成标准!C:C)))</f>
        <v>快递小货</v>
      </c>
      <c r="D4363" s="9">
        <f t="shared" si="217"/>
        <v>1</v>
      </c>
      <c r="E4363" s="9">
        <f>_xlfn.XLOOKUP(C4363,提成标准!C:C,提成标准!H:H,"")</f>
        <v>2</v>
      </c>
      <c r="F4363" s="9">
        <f t="shared" si="218"/>
        <v>2</v>
      </c>
      <c r="G4363" s="9">
        <f>_xlfn.XLOOKUP(I4363,过机服务商重量差!A:A,过机服务商重量差!L:L)</f>
        <v>0.5</v>
      </c>
      <c r="H4363" s="9" t="str">
        <f ca="1">IFERROR(LOOKUP(1,0/((B4363=名单!B:B)*(VALUE(AY4363)&gt;=名单!E:E)*(VALUE(AY4363)&lt;=名单!G:G)*(AA4363="正常走货")),名单!H:H),"否")</f>
        <v>是</v>
      </c>
      <c r="I4363" s="64" t="s">
        <v>13068</v>
      </c>
      <c r="J4363" s="64" t="s">
        <v>13070</v>
      </c>
      <c r="L4363" s="65" t="s">
        <v>160</v>
      </c>
      <c r="N4363" s="64" t="s">
        <v>18</v>
      </c>
      <c r="O4363" s="66"/>
      <c r="P4363" s="66"/>
      <c r="T4363" s="66"/>
      <c r="U4363" s="65" t="s">
        <v>161</v>
      </c>
      <c r="V4363" s="64" t="s">
        <v>14381</v>
      </c>
      <c r="W4363" s="66"/>
      <c r="Y4363" s="66"/>
      <c r="Z4363" s="66"/>
      <c r="AA4363" s="65" t="s">
        <v>14382</v>
      </c>
      <c r="AQ4363" s="64">
        <v>0</v>
      </c>
      <c r="AY4363" s="67" t="s">
        <v>18760</v>
      </c>
    </row>
    <row r="4364" spans="1:51">
      <c r="A4364" s="9" t="str">
        <f t="shared" si="216"/>
        <v>2026-01</v>
      </c>
      <c r="B4364" s="18" t="str">
        <f>_xlfn.XLOOKUP(I4364,过机服务商重量差!A:A,过机服务商重量差!G:G)</f>
        <v>无崖子</v>
      </c>
      <c r="C4364" s="9" t="str">
        <f>IF(N4364="FBA","主营产品",IF(N4364="专线","专线",LOOKUP(1,0/((G4364&gt;=提成标准!D:D)*(G4364&lt;提成标准!E:E)),提成标准!C:C)))</f>
        <v>快递小货</v>
      </c>
      <c r="D4364" s="9">
        <f t="shared" si="217"/>
        <v>1</v>
      </c>
      <c r="E4364" s="9">
        <f>_xlfn.XLOOKUP(C4364,提成标准!C:C,提成标准!H:H,"")</f>
        <v>2</v>
      </c>
      <c r="F4364" s="9">
        <f t="shared" si="218"/>
        <v>2</v>
      </c>
      <c r="G4364" s="9">
        <f>_xlfn.XLOOKUP(I4364,过机服务商重量差!A:A,过机服务商重量差!L:L)</f>
        <v>1</v>
      </c>
      <c r="H4364" s="9" t="str">
        <f ca="1">IFERROR(LOOKUP(1,0/((B4364=名单!B:B)*(VALUE(AY4364)&gt;=名单!E:E)*(VALUE(AY4364)&lt;=名单!G:G)*(AA4364="正常走货")),名单!H:H),"否")</f>
        <v>是</v>
      </c>
      <c r="I4364" s="64" t="s">
        <v>13071</v>
      </c>
      <c r="J4364" s="64" t="s">
        <v>13073</v>
      </c>
      <c r="L4364" s="65" t="s">
        <v>336</v>
      </c>
      <c r="N4364" s="64" t="s">
        <v>18</v>
      </c>
      <c r="O4364" s="66"/>
      <c r="P4364" s="66"/>
      <c r="T4364" s="66"/>
      <c r="U4364" s="65" t="s">
        <v>161</v>
      </c>
      <c r="V4364" s="64" t="s">
        <v>14381</v>
      </c>
      <c r="W4364" s="66"/>
      <c r="Y4364" s="66"/>
      <c r="Z4364" s="66"/>
      <c r="AA4364" s="65" t="s">
        <v>14382</v>
      </c>
      <c r="AQ4364" s="64">
        <v>0</v>
      </c>
      <c r="AY4364" s="67" t="s">
        <v>18761</v>
      </c>
    </row>
    <row r="4365" spans="1:51">
      <c r="A4365" s="9" t="str">
        <f t="shared" si="216"/>
        <v>2026-01</v>
      </c>
      <c r="B4365" s="9" t="str">
        <f>_xlfn.XLOOKUP(I4365,过机服务商重量差!A:A,过机服务商重量差!G:G)</f>
        <v>玉麒麟</v>
      </c>
      <c r="C4365" s="9" t="str">
        <f>IF(N4365="FBA","主营产品",IF(N4365="专线","专线",LOOKUP(1,0/((G4365&gt;=提成标准!D:D)*(G4365&lt;提成标准!E:E)),提成标准!C:C)))</f>
        <v>快递小货</v>
      </c>
      <c r="D4365" s="9">
        <f t="shared" si="217"/>
        <v>1</v>
      </c>
      <c r="E4365" s="9">
        <f>_xlfn.XLOOKUP(C4365,提成标准!C:C,提成标准!H:H,"")</f>
        <v>2</v>
      </c>
      <c r="F4365" s="9">
        <f t="shared" si="218"/>
        <v>2</v>
      </c>
      <c r="G4365" s="9">
        <f>_xlfn.XLOOKUP(I4365,过机服务商重量差!A:A,过机服务商重量差!L:L)</f>
        <v>14</v>
      </c>
      <c r="H4365" s="9" t="str">
        <f ca="1">IFERROR(LOOKUP(1,0/((B4365=名单!B:B)*(VALUE(AY4365)&gt;=名单!E:E)*(VALUE(AY4365)&lt;=名单!G:G)*(AA4365="正常走货")),名单!H:H),"否")</f>
        <v>否</v>
      </c>
      <c r="I4365" s="64" t="s">
        <v>13074</v>
      </c>
      <c r="J4365" s="64" t="s">
        <v>13076</v>
      </c>
      <c r="L4365" s="65" t="s">
        <v>17</v>
      </c>
      <c r="N4365" s="64" t="s">
        <v>18</v>
      </c>
      <c r="O4365" s="66"/>
      <c r="P4365" s="66"/>
      <c r="T4365" s="66"/>
      <c r="U4365" s="65" t="s">
        <v>152</v>
      </c>
      <c r="V4365" s="65" t="s">
        <v>14385</v>
      </c>
      <c r="W4365" s="66"/>
      <c r="Y4365" s="66"/>
      <c r="Z4365" s="66"/>
      <c r="AA4365" s="65" t="s">
        <v>14382</v>
      </c>
      <c r="AQ4365" s="64">
        <v>53.39</v>
      </c>
      <c r="AY4365" s="67" t="s">
        <v>18762</v>
      </c>
    </row>
    <row r="4366" spans="1:51">
      <c r="A4366" s="9" t="str">
        <f t="shared" si="216"/>
        <v>2026-01</v>
      </c>
      <c r="B4366" s="9" t="str">
        <f>_xlfn.XLOOKUP(I4366,过机服务商重量差!A:A,过机服务商重量差!G:G)</f>
        <v>无崖子</v>
      </c>
      <c r="C4366" s="9" t="str">
        <f>IF(N4366="FBA","主营产品",IF(N4366="专线","专线",LOOKUP(1,0/((G4366&gt;=提成标准!D:D)*(G4366&lt;提成标准!E:E)),提成标准!C:C)))</f>
        <v>快递小货</v>
      </c>
      <c r="D4366" s="9">
        <f t="shared" si="217"/>
        <v>1</v>
      </c>
      <c r="E4366" s="9">
        <f>_xlfn.XLOOKUP(C4366,提成标准!C:C,提成标准!H:H,"")</f>
        <v>2</v>
      </c>
      <c r="F4366" s="9">
        <f t="shared" si="218"/>
        <v>2</v>
      </c>
      <c r="G4366" s="9">
        <f>_xlfn.XLOOKUP(I4366,过机服务商重量差!A:A,过机服务商重量差!L:L)</f>
        <v>1.5</v>
      </c>
      <c r="H4366" s="9" t="str">
        <f ca="1">IFERROR(LOOKUP(1,0/((B4366=名单!B:B)*(VALUE(AY4366)&gt;=名单!E:E)*(VALUE(AY4366)&lt;=名单!G:G)*(AA4366="正常走货")),名单!H:H),"否")</f>
        <v>是</v>
      </c>
      <c r="I4366" s="64" t="s">
        <v>13077</v>
      </c>
      <c r="J4366" s="64" t="s">
        <v>13079</v>
      </c>
      <c r="L4366" s="65" t="s">
        <v>336</v>
      </c>
      <c r="N4366" s="64" t="s">
        <v>18</v>
      </c>
      <c r="O4366" s="66"/>
      <c r="P4366" s="66"/>
      <c r="T4366" s="66"/>
      <c r="U4366" s="65" t="s">
        <v>161</v>
      </c>
      <c r="V4366" s="65" t="s">
        <v>14381</v>
      </c>
      <c r="W4366" s="66"/>
      <c r="Y4366" s="66"/>
      <c r="Z4366" s="66"/>
      <c r="AA4366" s="65" t="s">
        <v>14382</v>
      </c>
      <c r="AQ4366" s="64">
        <v>0</v>
      </c>
      <c r="AY4366" s="67" t="s">
        <v>18763</v>
      </c>
    </row>
    <row r="4367" spans="1:51">
      <c r="A4367" s="9" t="str">
        <f t="shared" si="216"/>
        <v>2026-01</v>
      </c>
      <c r="B4367" s="9" t="str">
        <f>_xlfn.XLOOKUP(I4367,过机服务商重量差!A:A,过机服务商重量差!G:G)</f>
        <v>无崖子</v>
      </c>
      <c r="C4367" s="9" t="str">
        <f>IF(N4367="FBA","主营产品",IF(N4367="专线","专线",LOOKUP(1,0/((G4367&gt;=提成标准!D:D)*(G4367&lt;提成标准!E:E)),提成标准!C:C)))</f>
        <v>快递小货</v>
      </c>
      <c r="D4367" s="9">
        <f t="shared" si="217"/>
        <v>1</v>
      </c>
      <c r="E4367" s="9">
        <f>_xlfn.XLOOKUP(C4367,提成标准!C:C,提成标准!H:H,"")</f>
        <v>2</v>
      </c>
      <c r="F4367" s="9">
        <f t="shared" si="218"/>
        <v>2</v>
      </c>
      <c r="G4367" s="9">
        <f>_xlfn.XLOOKUP(I4367,过机服务商重量差!A:A,过机服务商重量差!L:L)</f>
        <v>1.5</v>
      </c>
      <c r="H4367" s="9" t="str">
        <f ca="1">IFERROR(LOOKUP(1,0/((B4367=名单!B:B)*(VALUE(AY4367)&gt;=名单!E:E)*(VALUE(AY4367)&lt;=名单!G:G)*(AA4367="正常走货")),名单!H:H),"否")</f>
        <v>是</v>
      </c>
      <c r="I4367" s="64" t="s">
        <v>13080</v>
      </c>
      <c r="J4367" s="64" t="s">
        <v>13082</v>
      </c>
      <c r="L4367" s="65" t="s">
        <v>160</v>
      </c>
      <c r="N4367" s="64" t="s">
        <v>18</v>
      </c>
      <c r="O4367" s="66"/>
      <c r="P4367" s="66"/>
      <c r="T4367" s="66"/>
      <c r="U4367" s="65" t="s">
        <v>161</v>
      </c>
      <c r="V4367" s="65" t="s">
        <v>14381</v>
      </c>
      <c r="W4367" s="66"/>
      <c r="Y4367" s="66"/>
      <c r="Z4367" s="66"/>
      <c r="AA4367" s="65" t="s">
        <v>14382</v>
      </c>
      <c r="AQ4367" s="64">
        <v>0</v>
      </c>
      <c r="AY4367" s="67" t="s">
        <v>18764</v>
      </c>
    </row>
    <row r="4368" spans="1:51">
      <c r="A4368" s="9" t="str">
        <f t="shared" si="216"/>
        <v>2026-01</v>
      </c>
      <c r="B4368" s="9" t="str">
        <f>_xlfn.XLOOKUP(I4368,过机服务商重量差!A:A,过机服务商重量差!G:G)</f>
        <v>无崖子</v>
      </c>
      <c r="C4368" s="9" t="str">
        <f>IF(N4368="FBA","主营产品",IF(N4368="专线","专线",LOOKUP(1,0/((G4368&gt;=提成标准!D:D)*(G4368&lt;提成标准!E:E)),提成标准!C:C)))</f>
        <v>快递小货</v>
      </c>
      <c r="D4368" s="9">
        <f t="shared" si="217"/>
        <v>1</v>
      </c>
      <c r="E4368" s="9">
        <f>_xlfn.XLOOKUP(C4368,提成标准!C:C,提成标准!H:H,"")</f>
        <v>2</v>
      </c>
      <c r="F4368" s="9">
        <f t="shared" si="218"/>
        <v>2</v>
      </c>
      <c r="G4368" s="9">
        <f>_xlfn.XLOOKUP(I4368,过机服务商重量差!A:A,过机服务商重量差!L:L)</f>
        <v>1.5</v>
      </c>
      <c r="H4368" s="9" t="str">
        <f ca="1">IFERROR(LOOKUP(1,0/((B4368=名单!B:B)*(VALUE(AY4368)&gt;=名单!E:E)*(VALUE(AY4368)&lt;=名单!G:G)*(AA4368="正常走货")),名单!H:H),"否")</f>
        <v>是</v>
      </c>
      <c r="I4368" s="64" t="s">
        <v>13083</v>
      </c>
      <c r="J4368" s="64" t="s">
        <v>13085</v>
      </c>
      <c r="L4368" s="65" t="s">
        <v>160</v>
      </c>
      <c r="N4368" s="64" t="s">
        <v>18</v>
      </c>
      <c r="O4368" s="66"/>
      <c r="P4368" s="66"/>
      <c r="T4368" s="66"/>
      <c r="U4368" s="65" t="s">
        <v>161</v>
      </c>
      <c r="V4368" s="65" t="s">
        <v>14381</v>
      </c>
      <c r="W4368" s="66"/>
      <c r="Y4368" s="66"/>
      <c r="Z4368" s="66"/>
      <c r="AA4368" s="65" t="s">
        <v>14382</v>
      </c>
      <c r="AQ4368" s="64">
        <v>0</v>
      </c>
      <c r="AY4368" s="67" t="s">
        <v>18765</v>
      </c>
    </row>
    <row r="4369" spans="1:51">
      <c r="A4369" s="9" t="str">
        <f t="shared" si="216"/>
        <v>2026-01</v>
      </c>
      <c r="B4369" s="9" t="str">
        <f>_xlfn.XLOOKUP(I4369,过机服务商重量差!A:A,过机服务商重量差!G:G)</f>
        <v>无崖子</v>
      </c>
      <c r="C4369" s="9" t="str">
        <f>IF(N4369="FBA","主营产品",IF(N4369="专线","专线",LOOKUP(1,0/((G4369&gt;=提成标准!D:D)*(G4369&lt;提成标准!E:E)),提成标准!C:C)))</f>
        <v>快递小货</v>
      </c>
      <c r="D4369" s="9">
        <f t="shared" si="217"/>
        <v>1</v>
      </c>
      <c r="E4369" s="9">
        <f>_xlfn.XLOOKUP(C4369,提成标准!C:C,提成标准!H:H,"")</f>
        <v>2</v>
      </c>
      <c r="F4369" s="9">
        <f t="shared" si="218"/>
        <v>2</v>
      </c>
      <c r="G4369" s="9">
        <f>_xlfn.XLOOKUP(I4369,过机服务商重量差!A:A,过机服务商重量差!L:L)</f>
        <v>1.5</v>
      </c>
      <c r="H4369" s="9" t="str">
        <f ca="1">IFERROR(LOOKUP(1,0/((B4369=名单!B:B)*(VALUE(AY4369)&gt;=名单!E:E)*(VALUE(AY4369)&lt;=名单!G:G)*(AA4369="正常走货")),名单!H:H),"否")</f>
        <v>是</v>
      </c>
      <c r="I4369" s="64" t="s">
        <v>13086</v>
      </c>
      <c r="J4369" s="64" t="s">
        <v>13088</v>
      </c>
      <c r="L4369" s="65" t="s">
        <v>160</v>
      </c>
      <c r="N4369" s="64" t="s">
        <v>18</v>
      </c>
      <c r="O4369" s="66"/>
      <c r="P4369" s="66"/>
      <c r="T4369" s="66"/>
      <c r="U4369" s="65" t="s">
        <v>161</v>
      </c>
      <c r="V4369" s="65" t="s">
        <v>14381</v>
      </c>
      <c r="W4369" s="66"/>
      <c r="Y4369" s="66"/>
      <c r="Z4369" s="66"/>
      <c r="AA4369" s="65" t="s">
        <v>14382</v>
      </c>
      <c r="AQ4369" s="64">
        <v>0</v>
      </c>
      <c r="AY4369" s="67" t="s">
        <v>18766</v>
      </c>
    </row>
    <row r="4370" spans="1:51">
      <c r="A4370" s="9" t="str">
        <f t="shared" si="216"/>
        <v>2026-01</v>
      </c>
      <c r="B4370" s="9" t="str">
        <f>_xlfn.XLOOKUP(I4370,过机服务商重量差!A:A,过机服务商重量差!G:G)</f>
        <v>无崖子</v>
      </c>
      <c r="C4370" s="9" t="str">
        <f>IF(N4370="FBA","主营产品",IF(N4370="专线","专线",LOOKUP(1,0/((G4370&gt;=提成标准!D:D)*(G4370&lt;提成标准!E:E)),提成标准!C:C)))</f>
        <v>快递小货</v>
      </c>
      <c r="D4370" s="9">
        <f t="shared" si="217"/>
        <v>1</v>
      </c>
      <c r="E4370" s="9">
        <f>_xlfn.XLOOKUP(C4370,提成标准!C:C,提成标准!H:H,"")</f>
        <v>2</v>
      </c>
      <c r="F4370" s="9">
        <f t="shared" si="218"/>
        <v>2</v>
      </c>
      <c r="G4370" s="9">
        <f>_xlfn.XLOOKUP(I4370,过机服务商重量差!A:A,过机服务商重量差!L:L)</f>
        <v>3</v>
      </c>
      <c r="H4370" s="9" t="str">
        <f ca="1">IFERROR(LOOKUP(1,0/((B4370=名单!B:B)*(VALUE(AY4370)&gt;=名单!E:E)*(VALUE(AY4370)&lt;=名单!G:G)*(AA4370="正常走货")),名单!H:H),"否")</f>
        <v>是</v>
      </c>
      <c r="I4370" s="64" t="s">
        <v>13089</v>
      </c>
      <c r="J4370" s="64" t="s">
        <v>13091</v>
      </c>
      <c r="L4370" s="65" t="s">
        <v>160</v>
      </c>
      <c r="N4370" s="64" t="s">
        <v>18</v>
      </c>
      <c r="O4370" s="66"/>
      <c r="P4370" s="66"/>
      <c r="T4370" s="66"/>
      <c r="U4370" s="65" t="s">
        <v>161</v>
      </c>
      <c r="V4370" s="65" t="s">
        <v>14381</v>
      </c>
      <c r="W4370" s="66"/>
      <c r="Y4370" s="66"/>
      <c r="Z4370" s="66"/>
      <c r="AA4370" s="65" t="s">
        <v>14382</v>
      </c>
      <c r="AQ4370" s="64">
        <v>0</v>
      </c>
      <c r="AY4370" s="67" t="s">
        <v>18767</v>
      </c>
    </row>
    <row r="4371" spans="1:51">
      <c r="A4371" s="9" t="str">
        <f t="shared" si="216"/>
        <v>2026-01</v>
      </c>
      <c r="B4371" s="9" t="str">
        <f>_xlfn.XLOOKUP(I4371,过机服务商重量差!A:A,过机服务商重量差!G:G)</f>
        <v>玉麒麟</v>
      </c>
      <c r="C4371" s="9" t="str">
        <f>IF(N4371="FBA","主营产品",IF(N4371="专线","专线",LOOKUP(1,0/((G4371&gt;=提成标准!D:D)*(G4371&lt;提成标准!E:E)),提成标准!C:C)))</f>
        <v>快递大货</v>
      </c>
      <c r="D4371" s="9">
        <f t="shared" si="217"/>
        <v>84</v>
      </c>
      <c r="E4371" s="9">
        <f>_xlfn.XLOOKUP(C4371,提成标准!C:C,提成标准!H:H,"")</f>
        <v>0.1</v>
      </c>
      <c r="F4371" s="9">
        <f t="shared" si="218"/>
        <v>8.4</v>
      </c>
      <c r="G4371" s="9">
        <f>_xlfn.XLOOKUP(I4371,过机服务商重量差!A:A,过机服务商重量差!L:L)</f>
        <v>84</v>
      </c>
      <c r="H4371" s="9" t="str">
        <f ca="1">IFERROR(LOOKUP(1,0/((B4371=名单!B:B)*(VALUE(AY4371)&gt;=名单!E:E)*(VALUE(AY4371)&lt;=名单!G:G)*(AA4371="正常走货")),名单!H:H),"否")</f>
        <v>否</v>
      </c>
      <c r="I4371" s="64" t="s">
        <v>13092</v>
      </c>
      <c r="J4371" s="64" t="s">
        <v>13094</v>
      </c>
      <c r="L4371" s="65" t="s">
        <v>24</v>
      </c>
      <c r="N4371" s="64" t="s">
        <v>18</v>
      </c>
      <c r="O4371" s="66"/>
      <c r="P4371" s="66"/>
      <c r="T4371" s="66"/>
      <c r="U4371" s="65" t="s">
        <v>191</v>
      </c>
      <c r="V4371" s="65" t="s">
        <v>14413</v>
      </c>
      <c r="W4371" s="66"/>
      <c r="Y4371" s="66"/>
      <c r="Z4371" s="66"/>
      <c r="AA4371" s="65" t="s">
        <v>14382</v>
      </c>
      <c r="AQ4371" s="64">
        <v>420</v>
      </c>
      <c r="AY4371" s="67" t="s">
        <v>18768</v>
      </c>
    </row>
    <row r="4372" spans="1:51">
      <c r="A4372" s="9" t="str">
        <f t="shared" si="216"/>
        <v>2026-01</v>
      </c>
      <c r="B4372" s="9" t="str">
        <f>_xlfn.XLOOKUP(I4372,过机服务商重量差!A:A,过机服务商重量差!G:G)</f>
        <v>帅时莹</v>
      </c>
      <c r="C4372" s="9" t="str">
        <f>IF(N4372="FBA","主营产品",IF(N4372="专线","专线",LOOKUP(1,0/((G4372&gt;=提成标准!D:D)*(G4372&lt;提成标准!E:E)),提成标准!C:C)))</f>
        <v>快递大货</v>
      </c>
      <c r="D4372" s="9">
        <f t="shared" si="217"/>
        <v>28</v>
      </c>
      <c r="E4372" s="9">
        <f>_xlfn.XLOOKUP(C4372,提成标准!C:C,提成标准!H:H,"")</f>
        <v>0.1</v>
      </c>
      <c r="F4372" s="9">
        <f t="shared" si="218"/>
        <v>2.8</v>
      </c>
      <c r="G4372" s="9">
        <f>_xlfn.XLOOKUP(I4372,过机服务商重量差!A:A,过机服务商重量差!L:L)</f>
        <v>28</v>
      </c>
      <c r="H4372" s="9" t="str">
        <f ca="1">IFERROR(LOOKUP(1,0/((B4372=名单!B:B)*(VALUE(AY4372)&gt;=名单!E:E)*(VALUE(AY4372)&lt;=名单!G:G)*(AA4372="正常走货")),名单!H:H),"否")</f>
        <v>否</v>
      </c>
      <c r="I4372" s="64" t="s">
        <v>13095</v>
      </c>
      <c r="J4372" s="64" t="s">
        <v>13097</v>
      </c>
      <c r="L4372" s="65" t="s">
        <v>287</v>
      </c>
      <c r="N4372" s="64" t="s">
        <v>18</v>
      </c>
      <c r="O4372" s="66"/>
      <c r="P4372" s="66"/>
      <c r="T4372" s="66"/>
      <c r="U4372" s="65" t="s">
        <v>199</v>
      </c>
      <c r="V4372" s="65" t="s">
        <v>14442</v>
      </c>
      <c r="W4372" s="66"/>
      <c r="Y4372" s="66"/>
      <c r="Z4372" s="66"/>
      <c r="AA4372" s="65" t="s">
        <v>14382</v>
      </c>
      <c r="AQ4372" s="64">
        <v>140</v>
      </c>
      <c r="AY4372" s="67" t="s">
        <v>18769</v>
      </c>
    </row>
    <row r="4373" spans="1:51">
      <c r="A4373" s="9" t="str">
        <f t="shared" si="216"/>
        <v>2026-01</v>
      </c>
      <c r="B4373" s="18" t="str">
        <f>_xlfn.XLOOKUP(I4373,过机服务商重量差!A:A,过机服务商重量差!G:G)</f>
        <v>无崖子</v>
      </c>
      <c r="C4373" s="9" t="str">
        <f>IF(N4373="FBA","主营产品",IF(N4373="专线","专线",LOOKUP(1,0/((G4373&gt;=提成标准!D:D)*(G4373&lt;提成标准!E:E)),提成标准!C:C)))</f>
        <v>快递大货</v>
      </c>
      <c r="D4373" s="9">
        <f t="shared" si="217"/>
        <v>25</v>
      </c>
      <c r="E4373" s="9">
        <f>_xlfn.XLOOKUP(C4373,提成标准!C:C,提成标准!H:H,"")</f>
        <v>0.1</v>
      </c>
      <c r="F4373" s="9">
        <f t="shared" si="218"/>
        <v>2.5</v>
      </c>
      <c r="G4373" s="9">
        <f>_xlfn.XLOOKUP(I4373,过机服务商重量差!A:A,过机服务商重量差!L:L)</f>
        <v>25</v>
      </c>
      <c r="H4373" s="9" t="str">
        <f ca="1">IFERROR(LOOKUP(1,0/((B4373=名单!B:B)*(VALUE(AY4373)&gt;=名单!E:E)*(VALUE(AY4373)&lt;=名单!G:G)*(AA4373="正常走货")),名单!H:H),"否")</f>
        <v>是</v>
      </c>
      <c r="I4373" s="64" t="s">
        <v>13098</v>
      </c>
      <c r="J4373" s="64" t="s">
        <v>13100</v>
      </c>
      <c r="L4373" s="65" t="s">
        <v>985</v>
      </c>
      <c r="N4373" s="64" t="s">
        <v>18</v>
      </c>
      <c r="O4373" s="66"/>
      <c r="P4373" s="66"/>
      <c r="T4373" s="66"/>
      <c r="U4373" s="65" t="s">
        <v>145</v>
      </c>
      <c r="V4373" s="65" t="s">
        <v>14410</v>
      </c>
      <c r="W4373" s="66"/>
      <c r="Y4373" s="66"/>
      <c r="Z4373" s="66"/>
      <c r="AA4373" s="65" t="s">
        <v>14382</v>
      </c>
      <c r="AQ4373" s="64">
        <v>108.15</v>
      </c>
      <c r="AY4373" s="67" t="s">
        <v>18770</v>
      </c>
    </row>
    <row r="4374" spans="1:51">
      <c r="A4374" s="9" t="str">
        <f t="shared" si="216"/>
        <v>2026-01</v>
      </c>
      <c r="B4374" s="18" t="str">
        <f>_xlfn.XLOOKUP(I4374,过机服务商重量差!A:A,过机服务商重量差!G:G)</f>
        <v>玉麒麟</v>
      </c>
      <c r="C4374" s="9" t="str">
        <f>IF(N4374="FBA","主营产品",IF(N4374="专线","专线",LOOKUP(1,0/((G4374&gt;=提成标准!D:D)*(G4374&lt;提成标准!E:E)),提成标准!C:C)))</f>
        <v>快递大货</v>
      </c>
      <c r="D4374" s="9">
        <f t="shared" si="217"/>
        <v>21</v>
      </c>
      <c r="E4374" s="9">
        <f>_xlfn.XLOOKUP(C4374,提成标准!C:C,提成标准!H:H,"")</f>
        <v>0.1</v>
      </c>
      <c r="F4374" s="9">
        <f t="shared" si="218"/>
        <v>2.1</v>
      </c>
      <c r="G4374" s="9">
        <f>_xlfn.XLOOKUP(I4374,过机服务商重量差!A:A,过机服务商重量差!L:L)</f>
        <v>21</v>
      </c>
      <c r="H4374" s="9" t="str">
        <f ca="1">IFERROR(LOOKUP(1,0/((B4374=名单!B:B)*(VALUE(AY4374)&gt;=名单!E:E)*(VALUE(AY4374)&lt;=名单!G:G)*(AA4374="正常走货")),名单!H:H),"否")</f>
        <v>否</v>
      </c>
      <c r="I4374" s="64" t="s">
        <v>13101</v>
      </c>
      <c r="J4374" s="64" t="s">
        <v>13103</v>
      </c>
      <c r="L4374" s="65" t="s">
        <v>17</v>
      </c>
      <c r="N4374" s="64" t="s">
        <v>18</v>
      </c>
      <c r="O4374" s="66"/>
      <c r="P4374" s="66"/>
      <c r="T4374" s="66"/>
      <c r="U4374" s="65" t="s">
        <v>191</v>
      </c>
      <c r="V4374" s="65" t="s">
        <v>14413</v>
      </c>
      <c r="W4374" s="66"/>
      <c r="Y4374" s="66"/>
      <c r="Z4374" s="66"/>
      <c r="AA4374" s="65" t="s">
        <v>14382</v>
      </c>
      <c r="AQ4374" s="64">
        <v>273</v>
      </c>
      <c r="AY4374" s="67" t="s">
        <v>18771</v>
      </c>
    </row>
    <row r="4375" spans="1:51">
      <c r="A4375" s="9" t="str">
        <f t="shared" si="216"/>
        <v>2026-01</v>
      </c>
      <c r="B4375" s="9" t="str">
        <f>_xlfn.XLOOKUP(I4375,过机服务商重量差!A:A,过机服务商重量差!G:G)</f>
        <v>无崖子</v>
      </c>
      <c r="C4375" s="9" t="str">
        <f>IF(N4375="FBA","主营产品",IF(N4375="专线","专线",LOOKUP(1,0/((G4375&gt;=提成标准!D:D)*(G4375&lt;提成标准!E:E)),提成标准!C:C)))</f>
        <v>快递小货</v>
      </c>
      <c r="D4375" s="9">
        <f t="shared" si="217"/>
        <v>1</v>
      </c>
      <c r="E4375" s="9">
        <f>_xlfn.XLOOKUP(C4375,提成标准!C:C,提成标准!H:H,"")</f>
        <v>2</v>
      </c>
      <c r="F4375" s="9">
        <f t="shared" si="218"/>
        <v>2</v>
      </c>
      <c r="G4375" s="9">
        <f>_xlfn.XLOOKUP(I4375,过机服务商重量差!A:A,过机服务商重量差!L:L)</f>
        <v>1</v>
      </c>
      <c r="H4375" s="9" t="str">
        <f ca="1">IFERROR(LOOKUP(1,0/((B4375=名单!B:B)*(VALUE(AY4375)&gt;=名单!E:E)*(VALUE(AY4375)&lt;=名单!G:G)*(AA4375="正常走货")),名单!H:H),"否")</f>
        <v>是</v>
      </c>
      <c r="I4375" s="64" t="s">
        <v>13104</v>
      </c>
      <c r="J4375" s="64" t="s">
        <v>13106</v>
      </c>
      <c r="L4375" s="65" t="s">
        <v>160</v>
      </c>
      <c r="N4375" s="64" t="s">
        <v>18</v>
      </c>
      <c r="O4375" s="66"/>
      <c r="P4375" s="66"/>
      <c r="T4375" s="66"/>
      <c r="U4375" s="65" t="s">
        <v>20</v>
      </c>
      <c r="V4375" s="65" t="s">
        <v>14381</v>
      </c>
      <c r="W4375" s="66"/>
      <c r="Y4375" s="66"/>
      <c r="Z4375" s="66"/>
      <c r="AA4375" s="65" t="s">
        <v>14382</v>
      </c>
      <c r="AQ4375" s="64">
        <v>0</v>
      </c>
      <c r="AY4375" s="67" t="s">
        <v>18772</v>
      </c>
    </row>
    <row r="4376" spans="1:51">
      <c r="A4376" s="9" t="str">
        <f t="shared" si="216"/>
        <v>2026-01</v>
      </c>
      <c r="B4376" s="9" t="str">
        <f>_xlfn.XLOOKUP(I4376,过机服务商重量差!A:A,过机服务商重量差!G:G)</f>
        <v>玉麒麟</v>
      </c>
      <c r="C4376" s="9" t="str">
        <f>IF(N4376="FBA","主营产品",IF(N4376="专线","专线",LOOKUP(1,0/((G4376&gt;=提成标准!D:D)*(G4376&lt;提成标准!E:E)),提成标准!C:C)))</f>
        <v>快递小货</v>
      </c>
      <c r="D4376" s="9">
        <f t="shared" si="217"/>
        <v>1</v>
      </c>
      <c r="E4376" s="9">
        <f>_xlfn.XLOOKUP(C4376,提成标准!C:C,提成标准!H:H,"")</f>
        <v>2</v>
      </c>
      <c r="F4376" s="9">
        <f t="shared" si="218"/>
        <v>2</v>
      </c>
      <c r="G4376" s="9">
        <f>_xlfn.XLOOKUP(I4376,过机服务商重量差!A:A,过机服务商重量差!L:L)</f>
        <v>3</v>
      </c>
      <c r="H4376" s="9" t="str">
        <f ca="1">IFERROR(LOOKUP(1,0/((B4376=名单!B:B)*(VALUE(AY4376)&gt;=名单!E:E)*(VALUE(AY4376)&lt;=名单!G:G)*(AA4376="正常走货")),名单!H:H),"否")</f>
        <v>否</v>
      </c>
      <c r="I4376" s="64" t="s">
        <v>13107</v>
      </c>
      <c r="J4376" s="64" t="s">
        <v>13107</v>
      </c>
      <c r="L4376" s="65" t="s">
        <v>17</v>
      </c>
      <c r="N4376" s="65" t="s">
        <v>18</v>
      </c>
      <c r="O4376" s="66"/>
      <c r="P4376" s="66"/>
      <c r="T4376" s="66"/>
      <c r="U4376" s="65" t="s">
        <v>191</v>
      </c>
      <c r="V4376" s="65" t="s">
        <v>14413</v>
      </c>
      <c r="W4376" s="66"/>
      <c r="Y4376" s="66"/>
      <c r="Z4376" s="66"/>
      <c r="AA4376" s="65" t="s">
        <v>14382</v>
      </c>
      <c r="AQ4376" s="64">
        <v>289</v>
      </c>
      <c r="AY4376" s="67" t="s">
        <v>18773</v>
      </c>
    </row>
    <row r="4377" spans="1:51">
      <c r="A4377" s="9" t="str">
        <f t="shared" si="216"/>
        <v>2026-01</v>
      </c>
      <c r="B4377" s="18" t="str">
        <f>_xlfn.XLOOKUP(I4377,过机服务商重量差!A:A,过机服务商重量差!G:G)</f>
        <v>玉麒麟</v>
      </c>
      <c r="C4377" s="9" t="str">
        <f>IF(N4377="FBA","主营产品",IF(N4377="专线","专线",LOOKUP(1,0/((G4377&gt;=提成标准!D:D)*(G4377&lt;提成标准!E:E)),提成标准!C:C)))</f>
        <v>快递小货</v>
      </c>
      <c r="D4377" s="9">
        <f t="shared" si="217"/>
        <v>1</v>
      </c>
      <c r="E4377" s="9">
        <f>_xlfn.XLOOKUP(C4377,提成标准!C:C,提成标准!H:H,"")</f>
        <v>2</v>
      </c>
      <c r="F4377" s="9">
        <f t="shared" si="218"/>
        <v>2</v>
      </c>
      <c r="G4377" s="9">
        <f>_xlfn.XLOOKUP(I4377,过机服务商重量差!A:A,过机服务商重量差!L:L)</f>
        <v>17.5</v>
      </c>
      <c r="H4377" s="9" t="str">
        <f ca="1">IFERROR(LOOKUP(1,0/((B4377=名单!B:B)*(VALUE(AY4377)&gt;=名单!E:E)*(VALUE(AY4377)&lt;=名单!G:G)*(AA4377="正常走货")),名单!H:H),"否")</f>
        <v>否</v>
      </c>
      <c r="I4377" s="64" t="s">
        <v>13109</v>
      </c>
      <c r="J4377" s="64" t="s">
        <v>13111</v>
      </c>
      <c r="L4377" s="65" t="s">
        <v>17</v>
      </c>
      <c r="N4377" s="64" t="s">
        <v>18</v>
      </c>
      <c r="O4377" s="66"/>
      <c r="P4377" s="66"/>
      <c r="T4377" s="66"/>
      <c r="U4377" s="65" t="s">
        <v>7799</v>
      </c>
      <c r="V4377" s="65" t="s">
        <v>14385</v>
      </c>
      <c r="W4377" s="66"/>
      <c r="Y4377" s="66"/>
      <c r="Z4377" s="66"/>
      <c r="AA4377" s="65" t="s">
        <v>14382</v>
      </c>
      <c r="AQ4377" s="64">
        <v>99.6</v>
      </c>
      <c r="AY4377" s="67" t="s">
        <v>18774</v>
      </c>
    </row>
    <row r="4378" spans="1:51">
      <c r="A4378" s="9" t="str">
        <f t="shared" si="216"/>
        <v>2026-01</v>
      </c>
      <c r="B4378" s="9" t="str">
        <f>_xlfn.XLOOKUP(I4378,过机服务商重量差!A:A,过机服务商重量差!G:G)</f>
        <v>玉麒麟</v>
      </c>
      <c r="C4378" s="9" t="str">
        <f>IF(N4378="FBA","主营产品",IF(N4378="专线","专线",LOOKUP(1,0/((G4378&gt;=提成标准!D:D)*(G4378&lt;提成标准!E:E)),提成标准!C:C)))</f>
        <v>快递大货</v>
      </c>
      <c r="D4378" s="9">
        <f t="shared" si="217"/>
        <v>39</v>
      </c>
      <c r="E4378" s="9">
        <f>_xlfn.XLOOKUP(C4378,提成标准!C:C,提成标准!H:H,"")</f>
        <v>0.1</v>
      </c>
      <c r="F4378" s="9">
        <f t="shared" si="218"/>
        <v>3.9</v>
      </c>
      <c r="G4378" s="9">
        <f>_xlfn.XLOOKUP(I4378,过机服务商重量差!A:A,过机服务商重量差!L:L)</f>
        <v>39</v>
      </c>
      <c r="H4378" s="9" t="str">
        <f ca="1">IFERROR(LOOKUP(1,0/((B4378=名单!B:B)*(VALUE(AY4378)&gt;=名单!E:E)*(VALUE(AY4378)&lt;=名单!G:G)*(AA4378="正常走货")),名单!H:H),"否")</f>
        <v>否</v>
      </c>
      <c r="I4378" s="64" t="s">
        <v>13112</v>
      </c>
      <c r="J4378" s="64" t="s">
        <v>13114</v>
      </c>
      <c r="L4378" s="65" t="s">
        <v>256</v>
      </c>
      <c r="N4378" s="64" t="s">
        <v>18</v>
      </c>
      <c r="O4378" s="66"/>
      <c r="P4378" s="66"/>
      <c r="T4378" s="66"/>
      <c r="U4378" s="65" t="s">
        <v>7799</v>
      </c>
      <c r="V4378" s="65" t="s">
        <v>14385</v>
      </c>
      <c r="W4378" s="66"/>
      <c r="Y4378" s="66"/>
      <c r="Z4378" s="66"/>
      <c r="AA4378" s="65" t="s">
        <v>14382</v>
      </c>
      <c r="AQ4378" s="64">
        <v>414.5</v>
      </c>
      <c r="AY4378" s="67" t="s">
        <v>18775</v>
      </c>
    </row>
    <row r="4379" spans="1:51">
      <c r="A4379" s="9" t="str">
        <f t="shared" si="216"/>
        <v>2026-01</v>
      </c>
      <c r="B4379" s="9" t="str">
        <f>_xlfn.XLOOKUP(I4379,过机服务商重量差!A:A,过机服务商重量差!G:G)</f>
        <v>玉麒麟</v>
      </c>
      <c r="C4379" s="9" t="str">
        <f>IF(N4379="FBA","主营产品",IF(N4379="专线","专线",LOOKUP(1,0/((G4379&gt;=提成标准!D:D)*(G4379&lt;提成标准!E:E)),提成标准!C:C)))</f>
        <v>快递大货</v>
      </c>
      <c r="D4379" s="9">
        <f t="shared" si="217"/>
        <v>21</v>
      </c>
      <c r="E4379" s="9">
        <f>_xlfn.XLOOKUP(C4379,提成标准!C:C,提成标准!H:H,"")</f>
        <v>0.1</v>
      </c>
      <c r="F4379" s="9">
        <f t="shared" si="218"/>
        <v>2.1</v>
      </c>
      <c r="G4379" s="9">
        <f>_xlfn.XLOOKUP(I4379,过机服务商重量差!A:A,过机服务商重量差!L:L)</f>
        <v>21</v>
      </c>
      <c r="H4379" s="9" t="str">
        <f ca="1">IFERROR(LOOKUP(1,0/((B4379=名单!B:B)*(VALUE(AY4379)&gt;=名单!E:E)*(VALUE(AY4379)&lt;=名单!G:G)*(AA4379="正常走货")),名单!H:H),"否")</f>
        <v>否</v>
      </c>
      <c r="I4379" s="64" t="s">
        <v>13115</v>
      </c>
      <c r="J4379" s="64" t="s">
        <v>13117</v>
      </c>
      <c r="L4379" s="65" t="s">
        <v>256</v>
      </c>
      <c r="N4379" s="65" t="s">
        <v>18</v>
      </c>
      <c r="O4379" s="66"/>
      <c r="P4379" s="66"/>
      <c r="T4379" s="66"/>
      <c r="U4379" s="65" t="s">
        <v>7799</v>
      </c>
      <c r="V4379" s="65" t="s">
        <v>14385</v>
      </c>
      <c r="W4379" s="66"/>
      <c r="Y4379" s="66"/>
      <c r="Z4379" s="66"/>
      <c r="AA4379" s="65" t="s">
        <v>14382</v>
      </c>
      <c r="AQ4379" s="64">
        <v>146.73</v>
      </c>
      <c r="AY4379" s="67" t="s">
        <v>18776</v>
      </c>
    </row>
    <row r="4380" spans="1:51">
      <c r="A4380" s="9" t="str">
        <f t="shared" si="216"/>
        <v>2026-01</v>
      </c>
      <c r="B4380" s="9" t="str">
        <f>_xlfn.XLOOKUP(I4380,过机服务商重量差!A:A,过机服务商重量差!G:G)</f>
        <v>玉麒麟</v>
      </c>
      <c r="C4380" s="9" t="str">
        <f>IF(N4380="FBA","主营产品",IF(N4380="专线","专线",LOOKUP(1,0/((G4380&gt;=提成标准!D:D)*(G4380&lt;提成标准!E:E)),提成标准!C:C)))</f>
        <v>快递小货</v>
      </c>
      <c r="D4380" s="9">
        <f t="shared" si="217"/>
        <v>1</v>
      </c>
      <c r="E4380" s="9">
        <f>_xlfn.XLOOKUP(C4380,提成标准!C:C,提成标准!H:H,"")</f>
        <v>2</v>
      </c>
      <c r="F4380" s="9">
        <f t="shared" si="218"/>
        <v>2</v>
      </c>
      <c r="G4380" s="9">
        <f>_xlfn.XLOOKUP(I4380,过机服务商重量差!A:A,过机服务商重量差!L:L)</f>
        <v>13</v>
      </c>
      <c r="H4380" s="9" t="str">
        <f ca="1">IFERROR(LOOKUP(1,0/((B4380=名单!B:B)*(VALUE(AY4380)&gt;=名单!E:E)*(VALUE(AY4380)&lt;=名单!G:G)*(AA4380="正常走货")),名单!H:H),"否")</f>
        <v>否</v>
      </c>
      <c r="I4380" s="64" t="s">
        <v>13118</v>
      </c>
      <c r="J4380" s="64" t="s">
        <v>13120</v>
      </c>
      <c r="L4380" s="65" t="s">
        <v>256</v>
      </c>
      <c r="N4380" s="64" t="s">
        <v>18</v>
      </c>
      <c r="O4380" s="66"/>
      <c r="P4380" s="66"/>
      <c r="T4380" s="66"/>
      <c r="U4380" s="65" t="s">
        <v>7799</v>
      </c>
      <c r="V4380" s="65" t="s">
        <v>14385</v>
      </c>
      <c r="W4380" s="66"/>
      <c r="Y4380" s="66"/>
      <c r="Z4380" s="66"/>
      <c r="AA4380" s="65" t="s">
        <v>14382</v>
      </c>
      <c r="AQ4380" s="64">
        <v>97.45</v>
      </c>
      <c r="AY4380" s="67" t="s">
        <v>18777</v>
      </c>
    </row>
    <row r="4381" spans="1:51">
      <c r="A4381" s="9" t="str">
        <f t="shared" si="216"/>
        <v>2026-01</v>
      </c>
      <c r="B4381" s="9" t="str">
        <f>_xlfn.XLOOKUP(I4381,过机服务商重量差!A:A,过机服务商重量差!G:G)</f>
        <v>玉麒麟</v>
      </c>
      <c r="C4381" s="9" t="str">
        <f>IF(N4381="FBA","主营产品",IF(N4381="专线","专线",LOOKUP(1,0/((G4381&gt;=提成标准!D:D)*(G4381&lt;提成标准!E:E)),提成标准!C:C)))</f>
        <v>快递小货</v>
      </c>
      <c r="D4381" s="9">
        <f t="shared" si="217"/>
        <v>1</v>
      </c>
      <c r="E4381" s="9">
        <f>_xlfn.XLOOKUP(C4381,提成标准!C:C,提成标准!H:H,"")</f>
        <v>2</v>
      </c>
      <c r="F4381" s="9">
        <f t="shared" si="218"/>
        <v>2</v>
      </c>
      <c r="G4381" s="9">
        <f>_xlfn.XLOOKUP(I4381,过机服务商重量差!A:A,过机服务商重量差!L:L)</f>
        <v>4</v>
      </c>
      <c r="H4381" s="9" t="str">
        <f ca="1">IFERROR(LOOKUP(1,0/((B4381=名单!B:B)*(VALUE(AY4381)&gt;=名单!E:E)*(VALUE(AY4381)&lt;=名单!G:G)*(AA4381="正常走货")),名单!H:H),"否")</f>
        <v>否</v>
      </c>
      <c r="I4381" s="64" t="s">
        <v>13121</v>
      </c>
      <c r="J4381" s="64" t="s">
        <v>13123</v>
      </c>
      <c r="L4381" s="65" t="s">
        <v>17</v>
      </c>
      <c r="N4381" s="64" t="s">
        <v>18</v>
      </c>
      <c r="O4381" s="66"/>
      <c r="P4381" s="66"/>
      <c r="T4381" s="66"/>
      <c r="U4381" s="65" t="s">
        <v>7799</v>
      </c>
      <c r="V4381" s="65" t="s">
        <v>14385</v>
      </c>
      <c r="W4381" s="66"/>
      <c r="Y4381" s="66"/>
      <c r="Z4381" s="66"/>
      <c r="AA4381" s="65" t="s">
        <v>14382</v>
      </c>
      <c r="AQ4381" s="64">
        <v>70</v>
      </c>
      <c r="AY4381" s="67" t="s">
        <v>18778</v>
      </c>
    </row>
    <row r="4382" spans="1:51">
      <c r="A4382" s="9" t="str">
        <f t="shared" si="216"/>
        <v>2026-01</v>
      </c>
      <c r="B4382" s="9" t="str">
        <f>_xlfn.XLOOKUP(I4382,过机服务商重量差!A:A,过机服务商重量差!G:G)</f>
        <v>玉麒麟</v>
      </c>
      <c r="C4382" s="9" t="str">
        <f>IF(N4382="FBA","主营产品",IF(N4382="专线","专线",LOOKUP(1,0/((G4382&gt;=提成标准!D:D)*(G4382&lt;提成标准!E:E)),提成标准!C:C)))</f>
        <v>快递小货</v>
      </c>
      <c r="D4382" s="9">
        <f t="shared" si="217"/>
        <v>1</v>
      </c>
      <c r="E4382" s="9">
        <f>_xlfn.XLOOKUP(C4382,提成标准!C:C,提成标准!H:H,"")</f>
        <v>2</v>
      </c>
      <c r="F4382" s="9">
        <f t="shared" si="218"/>
        <v>2</v>
      </c>
      <c r="G4382" s="9">
        <f>_xlfn.XLOOKUP(I4382,过机服务商重量差!A:A,过机服务商重量差!L:L)</f>
        <v>7.5</v>
      </c>
      <c r="H4382" s="9" t="str">
        <f ca="1">IFERROR(LOOKUP(1,0/((B4382=名单!B:B)*(VALUE(AY4382)&gt;=名单!E:E)*(VALUE(AY4382)&lt;=名单!G:G)*(AA4382="正常走货")),名单!H:H),"否")</f>
        <v>否</v>
      </c>
      <c r="I4382" s="64" t="s">
        <v>13124</v>
      </c>
      <c r="J4382" s="64" t="s">
        <v>13126</v>
      </c>
      <c r="L4382" s="64" t="s">
        <v>256</v>
      </c>
      <c r="N4382" s="64" t="s">
        <v>18</v>
      </c>
      <c r="O4382" s="66"/>
      <c r="P4382" s="66"/>
      <c r="T4382" s="66"/>
      <c r="U4382" s="65" t="s">
        <v>7799</v>
      </c>
      <c r="V4382" s="65" t="s">
        <v>14385</v>
      </c>
      <c r="W4382" s="66"/>
      <c r="Y4382" s="66"/>
      <c r="Z4382" s="66"/>
      <c r="AA4382" s="65" t="s">
        <v>14382</v>
      </c>
      <c r="AQ4382" s="64">
        <v>30.4</v>
      </c>
      <c r="AY4382" s="67" t="s">
        <v>18779</v>
      </c>
    </row>
    <row r="4383" spans="1:51">
      <c r="A4383" s="9" t="str">
        <f t="shared" si="216"/>
        <v>2026-01</v>
      </c>
      <c r="B4383" s="9" t="str">
        <f>_xlfn.XLOOKUP(I4383,过机服务商重量差!A:A,过机服务商重量差!G:G)</f>
        <v>玉麒麟</v>
      </c>
      <c r="C4383" s="9" t="str">
        <f>IF(N4383="FBA","主营产品",IF(N4383="专线","专线",LOOKUP(1,0/((G4383&gt;=提成标准!D:D)*(G4383&lt;提成标准!E:E)),提成标准!C:C)))</f>
        <v>快递小货</v>
      </c>
      <c r="D4383" s="9">
        <f t="shared" si="217"/>
        <v>1</v>
      </c>
      <c r="E4383" s="9">
        <f>_xlfn.XLOOKUP(C4383,提成标准!C:C,提成标准!H:H,"")</f>
        <v>2</v>
      </c>
      <c r="F4383" s="9">
        <f t="shared" si="218"/>
        <v>2</v>
      </c>
      <c r="G4383" s="9">
        <f>_xlfn.XLOOKUP(I4383,过机服务商重量差!A:A,过机服务商重量差!L:L)</f>
        <v>0.5</v>
      </c>
      <c r="H4383" s="9" t="str">
        <f ca="1">IFERROR(LOOKUP(1,0/((B4383=名单!B:B)*(VALUE(AY4383)&gt;=名单!E:E)*(VALUE(AY4383)&lt;=名单!G:G)*(AA4383="正常走货")),名单!H:H),"否")</f>
        <v>否</v>
      </c>
      <c r="I4383" s="64" t="s">
        <v>13127</v>
      </c>
      <c r="J4383" s="64" t="s">
        <v>13129</v>
      </c>
      <c r="L4383" s="65" t="s">
        <v>17</v>
      </c>
      <c r="N4383" s="64" t="s">
        <v>18</v>
      </c>
      <c r="O4383" s="66"/>
      <c r="P4383" s="66"/>
      <c r="T4383" s="66"/>
      <c r="U4383" s="65" t="s">
        <v>116</v>
      </c>
      <c r="V4383" s="65" t="s">
        <v>14385</v>
      </c>
      <c r="W4383" s="66"/>
      <c r="Y4383" s="66"/>
      <c r="Z4383" s="66"/>
      <c r="AA4383" s="65" t="s">
        <v>14382</v>
      </c>
      <c r="AQ4383" s="64">
        <v>55.91</v>
      </c>
      <c r="AY4383" s="67" t="s">
        <v>18780</v>
      </c>
    </row>
    <row r="4384" spans="1:51">
      <c r="A4384" s="9" t="str">
        <f t="shared" si="216"/>
        <v>2026-01</v>
      </c>
      <c r="B4384" s="9" t="str">
        <f>_xlfn.XLOOKUP(I4384,过机服务商重量差!A:A,过机服务商重量差!G:G)</f>
        <v>风清扬</v>
      </c>
      <c r="C4384" s="9" t="str">
        <f>IF(N4384="FBA","主营产品",IF(N4384="专线","专线",LOOKUP(1,0/((G4384&gt;=提成标准!D:D)*(G4384&lt;提成标准!E:E)),提成标准!C:C)))</f>
        <v>快递大货</v>
      </c>
      <c r="D4384" s="9">
        <f t="shared" si="217"/>
        <v>73</v>
      </c>
      <c r="E4384" s="9">
        <f>_xlfn.XLOOKUP(C4384,提成标准!C:C,提成标准!H:H,"")</f>
        <v>0.1</v>
      </c>
      <c r="F4384" s="9">
        <f t="shared" si="218"/>
        <v>7.3</v>
      </c>
      <c r="G4384" s="9">
        <f>_xlfn.XLOOKUP(I4384,过机服务商重量差!A:A,过机服务商重量差!L:L)</f>
        <v>73</v>
      </c>
      <c r="H4384" s="9" t="str">
        <f ca="1">IFERROR(LOOKUP(1,0/((B4384=名单!B:B)*(VALUE(AY4384)&gt;=名单!E:E)*(VALUE(AY4384)&lt;=名单!G:G)*(AA4384="正常走货")),名单!H:H),"否")</f>
        <v>否</v>
      </c>
      <c r="I4384" s="64" t="s">
        <v>13130</v>
      </c>
      <c r="J4384" s="64" t="s">
        <v>13132</v>
      </c>
      <c r="L4384" s="65" t="s">
        <v>317</v>
      </c>
      <c r="N4384" s="64" t="s">
        <v>18</v>
      </c>
      <c r="O4384" s="66"/>
      <c r="P4384" s="66"/>
      <c r="T4384" s="66"/>
      <c r="U4384" s="65" t="s">
        <v>323</v>
      </c>
      <c r="V4384" s="65" t="s">
        <v>14476</v>
      </c>
      <c r="W4384" s="66"/>
      <c r="Y4384" s="66"/>
      <c r="Z4384" s="66"/>
      <c r="AA4384" s="65" t="s">
        <v>14382</v>
      </c>
      <c r="AQ4384" s="64">
        <v>100</v>
      </c>
      <c r="AY4384" s="67" t="s">
        <v>18781</v>
      </c>
    </row>
    <row r="4385" spans="1:51">
      <c r="A4385" s="9" t="str">
        <f t="shared" si="216"/>
        <v>2026-01</v>
      </c>
      <c r="B4385" s="9" t="str">
        <f>_xlfn.XLOOKUP(I4385,过机服务商重量差!A:A,过机服务商重量差!G:G)</f>
        <v>玉麒麟</v>
      </c>
      <c r="C4385" s="9" t="str">
        <f>IF(N4385="FBA","主营产品",IF(N4385="专线","专线",LOOKUP(1,0/((G4385&gt;=提成标准!D:D)*(G4385&lt;提成标准!E:E)),提成标准!C:C)))</f>
        <v>快递大货</v>
      </c>
      <c r="D4385" s="9">
        <f t="shared" si="217"/>
        <v>111</v>
      </c>
      <c r="E4385" s="9">
        <f>_xlfn.XLOOKUP(C4385,提成标准!C:C,提成标准!H:H,"")</f>
        <v>0.1</v>
      </c>
      <c r="F4385" s="9">
        <f t="shared" si="218"/>
        <v>11.1</v>
      </c>
      <c r="G4385" s="9">
        <f>_xlfn.XLOOKUP(I4385,过机服务商重量差!A:A,过机服务商重量差!L:L)</f>
        <v>111</v>
      </c>
      <c r="H4385" s="9" t="str">
        <f ca="1">IFERROR(LOOKUP(1,0/((B4385=名单!B:B)*(VALUE(AY4385)&gt;=名单!E:E)*(VALUE(AY4385)&lt;=名单!G:G)*(AA4385="正常走货")),名单!H:H),"否")</f>
        <v>否</v>
      </c>
      <c r="I4385" s="64" t="s">
        <v>13133</v>
      </c>
      <c r="J4385" s="64" t="s">
        <v>13135</v>
      </c>
      <c r="L4385" s="65" t="s">
        <v>256</v>
      </c>
      <c r="N4385" s="64" t="s">
        <v>18</v>
      </c>
      <c r="O4385" s="66"/>
      <c r="P4385" s="66"/>
      <c r="T4385" s="66"/>
      <c r="U4385" s="65" t="s">
        <v>223</v>
      </c>
      <c r="V4385" s="65" t="s">
        <v>14413</v>
      </c>
      <c r="W4385" s="66"/>
      <c r="Y4385" s="66"/>
      <c r="Z4385" s="66"/>
      <c r="AA4385" s="65" t="s">
        <v>14382</v>
      </c>
      <c r="AQ4385" s="64">
        <v>1911.7</v>
      </c>
      <c r="AY4385" s="67" t="s">
        <v>18782</v>
      </c>
    </row>
    <row r="4386" spans="1:51">
      <c r="A4386" s="9" t="str">
        <f t="shared" si="216"/>
        <v>2026-01</v>
      </c>
      <c r="B4386" s="18" t="str">
        <f>_xlfn.XLOOKUP(I4386,过机服务商重量差!A:A,过机服务商重量差!G:G)</f>
        <v>玉麒麟</v>
      </c>
      <c r="C4386" s="9" t="str">
        <f>IF(N4386="FBA","主营产品",IF(N4386="专线","专线",LOOKUP(1,0/((G4386&gt;=提成标准!D:D)*(G4386&lt;提成标准!E:E)),提成标准!C:C)))</f>
        <v>快递小货</v>
      </c>
      <c r="D4386" s="9">
        <f t="shared" si="217"/>
        <v>1</v>
      </c>
      <c r="E4386" s="9">
        <f>_xlfn.XLOOKUP(C4386,提成标准!C:C,提成标准!H:H,"")</f>
        <v>2</v>
      </c>
      <c r="F4386" s="9">
        <f t="shared" si="218"/>
        <v>2</v>
      </c>
      <c r="G4386" s="9">
        <f>_xlfn.XLOOKUP(I4386,过机服务商重量差!A:A,过机服务商重量差!L:L)</f>
        <v>9.5</v>
      </c>
      <c r="H4386" s="9" t="str">
        <f ca="1">IFERROR(LOOKUP(1,0/((B4386=名单!B:B)*(VALUE(AY4386)&gt;=名单!E:E)*(VALUE(AY4386)&lt;=名单!G:G)*(AA4386="正常走货")),名单!H:H),"否")</f>
        <v>否</v>
      </c>
      <c r="I4386" s="64" t="s">
        <v>13136</v>
      </c>
      <c r="J4386" s="64" t="s">
        <v>13138</v>
      </c>
      <c r="L4386" s="65" t="s">
        <v>1283</v>
      </c>
      <c r="N4386" s="64" t="s">
        <v>18</v>
      </c>
      <c r="O4386" s="66"/>
      <c r="P4386" s="66"/>
      <c r="T4386" s="66"/>
      <c r="U4386" s="65" t="s">
        <v>767</v>
      </c>
      <c r="V4386" s="65" t="s">
        <v>14385</v>
      </c>
      <c r="W4386" s="66"/>
      <c r="Y4386" s="66"/>
      <c r="Z4386" s="66"/>
      <c r="AA4386" s="65" t="s">
        <v>14382</v>
      </c>
      <c r="AQ4386" s="64">
        <v>0</v>
      </c>
      <c r="AY4386" s="67" t="s">
        <v>18783</v>
      </c>
    </row>
    <row r="4387" spans="1:51">
      <c r="A4387" s="9" t="str">
        <f t="shared" si="216"/>
        <v>2026-01</v>
      </c>
      <c r="B4387" s="9" t="str">
        <f>_xlfn.XLOOKUP(I4387,过机服务商重量差!A:A,过机服务商重量差!G:G)</f>
        <v>玉麒麟</v>
      </c>
      <c r="C4387" s="9" t="str">
        <f>IF(N4387="FBA","主营产品",IF(N4387="专线","专线",LOOKUP(1,0/((G4387&gt;=提成标准!D:D)*(G4387&lt;提成标准!E:E)),提成标准!C:C)))</f>
        <v>快递大货</v>
      </c>
      <c r="D4387" s="9">
        <f t="shared" si="217"/>
        <v>69</v>
      </c>
      <c r="E4387" s="9">
        <f>_xlfn.XLOOKUP(C4387,提成标准!C:C,提成标准!H:H,"")</f>
        <v>0.1</v>
      </c>
      <c r="F4387" s="9">
        <f t="shared" si="218"/>
        <v>6.9</v>
      </c>
      <c r="G4387" s="9">
        <f>_xlfn.XLOOKUP(I4387,过机服务商重量差!A:A,过机服务商重量差!L:L)</f>
        <v>69</v>
      </c>
      <c r="H4387" s="9" t="str">
        <f ca="1">IFERROR(LOOKUP(1,0/((B4387=名单!B:B)*(VALUE(AY4387)&gt;=名单!E:E)*(VALUE(AY4387)&lt;=名单!G:G)*(AA4387="正常走货")),名单!H:H),"否")</f>
        <v>否</v>
      </c>
      <c r="I4387" s="64" t="s">
        <v>13139</v>
      </c>
      <c r="J4387" s="64" t="s">
        <v>13141</v>
      </c>
      <c r="L4387" s="64" t="s">
        <v>17</v>
      </c>
      <c r="N4387" s="64" t="s">
        <v>18</v>
      </c>
      <c r="O4387" s="66"/>
      <c r="P4387" s="66"/>
      <c r="T4387" s="66"/>
      <c r="U4387" s="65" t="s">
        <v>219</v>
      </c>
      <c r="V4387" s="65" t="s">
        <v>14389</v>
      </c>
      <c r="W4387" s="66"/>
      <c r="Y4387" s="66"/>
      <c r="Z4387" s="66"/>
      <c r="AA4387" s="65" t="s">
        <v>14382</v>
      </c>
      <c r="AQ4387" s="64">
        <v>188.6</v>
      </c>
      <c r="AY4387" s="67" t="s">
        <v>18784</v>
      </c>
    </row>
    <row r="4388" spans="1:51">
      <c r="A4388" s="9" t="str">
        <f t="shared" si="216"/>
        <v>2026-01</v>
      </c>
      <c r="B4388" s="9" t="str">
        <f>_xlfn.XLOOKUP(I4388,过机服务商重量差!A:A,过机服务商重量差!G:G)</f>
        <v>玉麒麟</v>
      </c>
      <c r="C4388" s="9" t="str">
        <f>IF(N4388="FBA","主营产品",IF(N4388="专线","专线",LOOKUP(1,0/((G4388&gt;=提成标准!D:D)*(G4388&lt;提成标准!E:E)),提成标准!C:C)))</f>
        <v>快递大货</v>
      </c>
      <c r="D4388" s="9">
        <f t="shared" si="217"/>
        <v>55</v>
      </c>
      <c r="E4388" s="9">
        <f>_xlfn.XLOOKUP(C4388,提成标准!C:C,提成标准!H:H,"")</f>
        <v>0.1</v>
      </c>
      <c r="F4388" s="9">
        <f t="shared" si="218"/>
        <v>5.5</v>
      </c>
      <c r="G4388" s="9">
        <f>_xlfn.XLOOKUP(I4388,过机服务商重量差!A:A,过机服务商重量差!L:L)</f>
        <v>55</v>
      </c>
      <c r="H4388" s="9" t="str">
        <f ca="1">IFERROR(LOOKUP(1,0/((B4388=名单!B:B)*(VALUE(AY4388)&gt;=名单!E:E)*(VALUE(AY4388)&lt;=名单!G:G)*(AA4388="正常走货")),名单!H:H),"否")</f>
        <v>否</v>
      </c>
      <c r="I4388" s="64" t="s">
        <v>13142</v>
      </c>
      <c r="J4388" s="64" t="s">
        <v>13144</v>
      </c>
      <c r="L4388" s="64" t="s">
        <v>17</v>
      </c>
      <c r="N4388" s="64" t="s">
        <v>18</v>
      </c>
      <c r="O4388" s="66"/>
      <c r="P4388" s="66"/>
      <c r="T4388" s="66"/>
      <c r="U4388" s="65" t="s">
        <v>219</v>
      </c>
      <c r="V4388" s="64" t="s">
        <v>14389</v>
      </c>
      <c r="W4388" s="66"/>
      <c r="Y4388" s="66"/>
      <c r="Z4388" s="66"/>
      <c r="AA4388" s="65" t="s">
        <v>14382</v>
      </c>
      <c r="AQ4388" s="64">
        <v>146.6</v>
      </c>
      <c r="AY4388" s="67" t="s">
        <v>18785</v>
      </c>
    </row>
    <row r="4389" spans="1:51">
      <c r="A4389" s="9" t="str">
        <f t="shared" si="216"/>
        <v>2026-01</v>
      </c>
      <c r="B4389" s="9" t="str">
        <f>_xlfn.XLOOKUP(I4389,过机服务商重量差!A:A,过机服务商重量差!G:G)</f>
        <v>小旋风</v>
      </c>
      <c r="C4389" s="9" t="str">
        <f>IF(N4389="FBA","主营产品",IF(N4389="专线","专线",LOOKUP(1,0/((G4389&gt;=提成标准!D:D)*(G4389&lt;提成标准!E:E)),提成标准!C:C)))</f>
        <v>快递小货</v>
      </c>
      <c r="D4389" s="9">
        <f t="shared" si="217"/>
        <v>1</v>
      </c>
      <c r="E4389" s="9">
        <f>_xlfn.XLOOKUP(C4389,提成标准!C:C,提成标准!H:H,"")</f>
        <v>2</v>
      </c>
      <c r="F4389" s="9">
        <f t="shared" si="218"/>
        <v>2</v>
      </c>
      <c r="G4389" s="9">
        <f>_xlfn.XLOOKUP(I4389,过机服务商重量差!A:A,过机服务商重量差!L:L)</f>
        <v>2.6</v>
      </c>
      <c r="H4389" s="9" t="str">
        <f ca="1">IFERROR(LOOKUP(1,0/((B4389=名单!B:B)*(VALUE(AY4389)&gt;=名单!E:E)*(VALUE(AY4389)&lt;=名单!G:G)*(AA4389="正常走货")),名单!H:H),"否")</f>
        <v>否</v>
      </c>
      <c r="I4389" s="64" t="s">
        <v>13145</v>
      </c>
      <c r="J4389" s="64" t="s">
        <v>13147</v>
      </c>
      <c r="L4389" s="65" t="s">
        <v>28</v>
      </c>
      <c r="N4389" s="64" t="s">
        <v>18</v>
      </c>
      <c r="O4389" s="66"/>
      <c r="P4389" s="66"/>
      <c r="T4389" s="66"/>
      <c r="U4389" s="65" t="s">
        <v>215</v>
      </c>
      <c r="V4389" s="65" t="s">
        <v>14381</v>
      </c>
      <c r="W4389" s="66"/>
      <c r="Y4389" s="66"/>
      <c r="Z4389" s="66"/>
      <c r="AA4389" s="65" t="s">
        <v>14382</v>
      </c>
      <c r="AQ4389" s="64">
        <v>312</v>
      </c>
      <c r="AY4389" s="67" t="s">
        <v>18786</v>
      </c>
    </row>
    <row r="4390" spans="1:51">
      <c r="A4390" s="9" t="str">
        <f t="shared" si="216"/>
        <v>2026-01</v>
      </c>
      <c r="B4390" s="9" t="str">
        <f>_xlfn.XLOOKUP(I4390,过机服务商重量差!A:A,过机服务商重量差!G:G)</f>
        <v>玉麒麟</v>
      </c>
      <c r="C4390" s="9" t="str">
        <f>IF(N4390="FBA","主营产品",IF(N4390="专线","专线",LOOKUP(1,0/((G4390&gt;=提成标准!D:D)*(G4390&lt;提成标准!E:E)),提成标准!C:C)))</f>
        <v>快递大货</v>
      </c>
      <c r="D4390" s="9">
        <f t="shared" si="217"/>
        <v>32</v>
      </c>
      <c r="E4390" s="9">
        <f>_xlfn.XLOOKUP(C4390,提成标准!C:C,提成标准!H:H,"")</f>
        <v>0.1</v>
      </c>
      <c r="F4390" s="9">
        <f t="shared" si="218"/>
        <v>3.2</v>
      </c>
      <c r="G4390" s="9">
        <f>_xlfn.XLOOKUP(I4390,过机服务商重量差!A:A,过机服务商重量差!L:L)</f>
        <v>32</v>
      </c>
      <c r="H4390" s="9" t="str">
        <f ca="1">IFERROR(LOOKUP(1,0/((B4390=名单!B:B)*(VALUE(AY4390)&gt;=名单!E:E)*(VALUE(AY4390)&lt;=名单!G:G)*(AA4390="正常走货")),名单!H:H),"否")</f>
        <v>否</v>
      </c>
      <c r="I4390" s="64" t="s">
        <v>13148</v>
      </c>
      <c r="J4390" s="64" t="s">
        <v>13150</v>
      </c>
      <c r="L4390" s="65" t="s">
        <v>17</v>
      </c>
      <c r="N4390" s="64" t="s">
        <v>18</v>
      </c>
      <c r="O4390" s="66"/>
      <c r="P4390" s="66"/>
      <c r="T4390" s="66"/>
      <c r="U4390" s="65" t="s">
        <v>558</v>
      </c>
      <c r="V4390" s="65" t="s">
        <v>14413</v>
      </c>
      <c r="W4390" s="66"/>
      <c r="Y4390" s="66"/>
      <c r="Z4390" s="66"/>
      <c r="AA4390" s="65" t="s">
        <v>14382</v>
      </c>
      <c r="AQ4390" s="64">
        <v>148.8</v>
      </c>
      <c r="AY4390" s="67" t="s">
        <v>18787</v>
      </c>
    </row>
    <row r="4391" spans="1:51">
      <c r="A4391" s="9" t="str">
        <f t="shared" si="216"/>
        <v>2026-01</v>
      </c>
      <c r="B4391" s="18" t="str">
        <f>_xlfn.XLOOKUP(I4391,过机服务商重量差!A:A,过机服务商重量差!G:G)</f>
        <v>玉麒麟</v>
      </c>
      <c r="C4391" s="9" t="str">
        <f>IF(N4391="FBA","主营产品",IF(N4391="专线","专线",LOOKUP(1,0/((G4391&gt;=提成标准!D:D)*(G4391&lt;提成标准!E:E)),提成标准!C:C)))</f>
        <v>快递大货</v>
      </c>
      <c r="D4391" s="9">
        <f t="shared" si="217"/>
        <v>32</v>
      </c>
      <c r="E4391" s="9">
        <f>_xlfn.XLOOKUP(C4391,提成标准!C:C,提成标准!H:H,"")</f>
        <v>0.1</v>
      </c>
      <c r="F4391" s="9">
        <f t="shared" si="218"/>
        <v>3.2</v>
      </c>
      <c r="G4391" s="9">
        <f>_xlfn.XLOOKUP(I4391,过机服务商重量差!A:A,过机服务商重量差!L:L)</f>
        <v>32</v>
      </c>
      <c r="H4391" s="9" t="str">
        <f ca="1">IFERROR(LOOKUP(1,0/((B4391=名单!B:B)*(VALUE(AY4391)&gt;=名单!E:E)*(VALUE(AY4391)&lt;=名单!G:G)*(AA4391="正常走货")),名单!H:H),"否")</f>
        <v>否</v>
      </c>
      <c r="I4391" s="64" t="s">
        <v>13151</v>
      </c>
      <c r="J4391" s="64" t="s">
        <v>13153</v>
      </c>
      <c r="L4391" s="65" t="s">
        <v>17</v>
      </c>
      <c r="N4391" s="64" t="s">
        <v>18</v>
      </c>
      <c r="O4391" s="66"/>
      <c r="P4391" s="66"/>
      <c r="T4391" s="66"/>
      <c r="U4391" s="65" t="s">
        <v>558</v>
      </c>
      <c r="V4391" s="65" t="s">
        <v>14413</v>
      </c>
      <c r="W4391" s="66"/>
      <c r="Y4391" s="66"/>
      <c r="Z4391" s="66"/>
      <c r="AA4391" s="65" t="s">
        <v>14382</v>
      </c>
      <c r="AQ4391" s="64">
        <v>148.8</v>
      </c>
      <c r="AY4391" s="67" t="s">
        <v>18788</v>
      </c>
    </row>
    <row r="4392" spans="1:51">
      <c r="A4392" s="9" t="str">
        <f t="shared" si="216"/>
        <v>2026-01</v>
      </c>
      <c r="B4392" s="9" t="str">
        <f>_xlfn.XLOOKUP(I4392,过机服务商重量差!A:A,过机服务商重量差!G:G)</f>
        <v>玉麒麟</v>
      </c>
      <c r="C4392" s="9" t="str">
        <f>IF(N4392="FBA","主营产品",IF(N4392="专线","专线",LOOKUP(1,0/((G4392&gt;=提成标准!D:D)*(G4392&lt;提成标准!E:E)),提成标准!C:C)))</f>
        <v>快递小货</v>
      </c>
      <c r="D4392" s="9">
        <f t="shared" si="217"/>
        <v>1</v>
      </c>
      <c r="E4392" s="9">
        <f>_xlfn.XLOOKUP(C4392,提成标准!C:C,提成标准!H:H,"")</f>
        <v>2</v>
      </c>
      <c r="F4392" s="9">
        <f t="shared" si="218"/>
        <v>2</v>
      </c>
      <c r="G4392" s="9">
        <f>_xlfn.XLOOKUP(I4392,过机服务商重量差!A:A,过机服务商重量差!L:L)</f>
        <v>0.5</v>
      </c>
      <c r="H4392" s="9" t="str">
        <f ca="1">IFERROR(LOOKUP(1,0/((B4392=名单!B:B)*(VALUE(AY4392)&gt;=名单!E:E)*(VALUE(AY4392)&lt;=名单!G:G)*(AA4392="正常走货")),名单!H:H),"否")</f>
        <v>否</v>
      </c>
      <c r="I4392" s="64" t="s">
        <v>13154</v>
      </c>
      <c r="J4392" s="64" t="s">
        <v>13156</v>
      </c>
      <c r="L4392" s="65" t="s">
        <v>17</v>
      </c>
      <c r="N4392" s="64" t="s">
        <v>18</v>
      </c>
      <c r="O4392" s="66"/>
      <c r="P4392" s="66"/>
      <c r="T4392" s="66"/>
      <c r="U4392" s="65" t="s">
        <v>191</v>
      </c>
      <c r="V4392" s="65" t="s">
        <v>14413</v>
      </c>
      <c r="W4392" s="66"/>
      <c r="Y4392" s="66"/>
      <c r="Z4392" s="66"/>
      <c r="AA4392" s="65" t="s">
        <v>14382</v>
      </c>
      <c r="AQ4392" s="64">
        <v>59.42</v>
      </c>
      <c r="AY4392" s="67" t="s">
        <v>18789</v>
      </c>
    </row>
    <row r="4393" spans="1:51">
      <c r="A4393" s="9" t="str">
        <f t="shared" si="216"/>
        <v>2026-01</v>
      </c>
      <c r="B4393" s="9" t="str">
        <f>_xlfn.XLOOKUP(I4393,过机服务商重量差!A:A,过机服务商重量差!G:G)</f>
        <v>玉麒麟</v>
      </c>
      <c r="C4393" s="9" t="str">
        <f>IF(N4393="FBA","主营产品",IF(N4393="专线","专线",LOOKUP(1,0/((G4393&gt;=提成标准!D:D)*(G4393&lt;提成标准!E:E)),提成标准!C:C)))</f>
        <v>快递小货</v>
      </c>
      <c r="D4393" s="9">
        <f t="shared" si="217"/>
        <v>1</v>
      </c>
      <c r="E4393" s="9">
        <f>_xlfn.XLOOKUP(C4393,提成标准!C:C,提成标准!H:H,"")</f>
        <v>2</v>
      </c>
      <c r="F4393" s="9">
        <f t="shared" si="218"/>
        <v>2</v>
      </c>
      <c r="G4393" s="9">
        <f>_xlfn.XLOOKUP(I4393,过机服务商重量差!A:A,过机服务商重量差!L:L)</f>
        <v>0.5</v>
      </c>
      <c r="H4393" s="9" t="str">
        <f ca="1">IFERROR(LOOKUP(1,0/((B4393=名单!B:B)*(VALUE(AY4393)&gt;=名单!E:E)*(VALUE(AY4393)&lt;=名单!G:G)*(AA4393="正常走货")),名单!H:H),"否")</f>
        <v>否</v>
      </c>
      <c r="I4393" s="64" t="s">
        <v>13157</v>
      </c>
      <c r="J4393" s="64" t="s">
        <v>13159</v>
      </c>
      <c r="L4393" s="65" t="s">
        <v>17</v>
      </c>
      <c r="N4393" s="64" t="s">
        <v>18</v>
      </c>
      <c r="O4393" s="66"/>
      <c r="P4393" s="66"/>
      <c r="T4393" s="66"/>
      <c r="U4393" s="65" t="s">
        <v>292</v>
      </c>
      <c r="V4393" s="65" t="s">
        <v>14413</v>
      </c>
      <c r="W4393" s="66"/>
      <c r="Y4393" s="66"/>
      <c r="Z4393" s="66"/>
      <c r="AA4393" s="65" t="s">
        <v>14382</v>
      </c>
      <c r="AQ4393" s="64">
        <v>99.34</v>
      </c>
      <c r="AY4393" s="67" t="s">
        <v>18790</v>
      </c>
    </row>
    <row r="4394" spans="1:51">
      <c r="A4394" s="9" t="str">
        <f t="shared" si="216"/>
        <v>2026-01</v>
      </c>
      <c r="B4394" s="9" t="str">
        <f>_xlfn.XLOOKUP(I4394,过机服务商重量差!A:A,过机服务商重量差!G:G)</f>
        <v>无崖子</v>
      </c>
      <c r="C4394" s="9" t="str">
        <f>IF(N4394="FBA","主营产品",IF(N4394="专线","专线",LOOKUP(1,0/((G4394&gt;=提成标准!D:D)*(G4394&lt;提成标准!E:E)),提成标准!C:C)))</f>
        <v>快递大货</v>
      </c>
      <c r="D4394" s="9">
        <f t="shared" si="217"/>
        <v>38</v>
      </c>
      <c r="E4394" s="9">
        <f>_xlfn.XLOOKUP(C4394,提成标准!C:C,提成标准!H:H,"")</f>
        <v>0.1</v>
      </c>
      <c r="F4394" s="9">
        <f t="shared" si="218"/>
        <v>3.8</v>
      </c>
      <c r="G4394" s="9">
        <f>_xlfn.XLOOKUP(I4394,过机服务商重量差!A:A,过机服务商重量差!L:L)</f>
        <v>38</v>
      </c>
      <c r="H4394" s="9" t="str">
        <f ca="1">IFERROR(LOOKUP(1,0/((B4394=名单!B:B)*(VALUE(AY4394)&gt;=名单!E:E)*(VALUE(AY4394)&lt;=名单!G:G)*(AA4394="正常走货")),名单!H:H),"否")</f>
        <v>是</v>
      </c>
      <c r="I4394" s="64" t="s">
        <v>13160</v>
      </c>
      <c r="J4394" s="64" t="s">
        <v>13162</v>
      </c>
      <c r="L4394" s="65" t="s">
        <v>926</v>
      </c>
      <c r="N4394" s="64" t="s">
        <v>18</v>
      </c>
      <c r="O4394" s="66"/>
      <c r="P4394" s="66"/>
      <c r="T4394" s="66"/>
      <c r="U4394" s="65" t="s">
        <v>612</v>
      </c>
      <c r="V4394" s="65" t="s">
        <v>14410</v>
      </c>
      <c r="W4394" s="66"/>
      <c r="Y4394" s="66"/>
      <c r="Z4394" s="66"/>
      <c r="AA4394" s="65" t="s">
        <v>14382</v>
      </c>
      <c r="AQ4394" s="64">
        <v>0</v>
      </c>
      <c r="AY4394" s="67" t="s">
        <v>18791</v>
      </c>
    </row>
    <row r="4395" spans="1:51">
      <c r="A4395" s="9" t="str">
        <f t="shared" si="216"/>
        <v>2026-01</v>
      </c>
      <c r="B4395" s="9" t="str">
        <f>_xlfn.XLOOKUP(I4395,过机服务商重量差!A:A,过机服务商重量差!G:G)</f>
        <v>小旋风</v>
      </c>
      <c r="C4395" s="9" t="str">
        <f>IF(N4395="FBA","主营产品",IF(N4395="专线","专线",LOOKUP(1,0/((G4395&gt;=提成标准!D:D)*(G4395&lt;提成标准!E:E)),提成标准!C:C)))</f>
        <v>快递大货</v>
      </c>
      <c r="D4395" s="9">
        <f t="shared" si="217"/>
        <v>22</v>
      </c>
      <c r="E4395" s="9">
        <f>_xlfn.XLOOKUP(C4395,提成标准!C:C,提成标准!H:H,"")</f>
        <v>0.1</v>
      </c>
      <c r="F4395" s="9">
        <f t="shared" si="218"/>
        <v>2.2</v>
      </c>
      <c r="G4395" s="9">
        <f>_xlfn.XLOOKUP(I4395,过机服务商重量差!A:A,过机服务商重量差!L:L)</f>
        <v>22</v>
      </c>
      <c r="H4395" s="9" t="str">
        <f ca="1">IFERROR(LOOKUP(1,0/((B4395=名单!B:B)*(VALUE(AY4395)&gt;=名单!E:E)*(VALUE(AY4395)&lt;=名单!G:G)*(AA4395="正常走货")),名单!H:H),"否")</f>
        <v>否</v>
      </c>
      <c r="I4395" s="64" t="s">
        <v>13163</v>
      </c>
      <c r="J4395" s="64" t="s">
        <v>13165</v>
      </c>
      <c r="L4395" s="65" t="s">
        <v>453</v>
      </c>
      <c r="N4395" s="64" t="s">
        <v>18</v>
      </c>
      <c r="O4395" s="66"/>
      <c r="P4395" s="66"/>
      <c r="T4395" s="66"/>
      <c r="U4395" s="65" t="s">
        <v>442</v>
      </c>
      <c r="V4395" s="65" t="s">
        <v>14413</v>
      </c>
      <c r="W4395" s="66"/>
      <c r="Y4395" s="66"/>
      <c r="Z4395" s="66"/>
      <c r="AA4395" s="65" t="s">
        <v>14382</v>
      </c>
      <c r="AQ4395" s="64">
        <v>4.40000000000001</v>
      </c>
      <c r="AY4395" s="67" t="s">
        <v>18792</v>
      </c>
    </row>
    <row r="4396" spans="1:51">
      <c r="A4396" s="9" t="str">
        <f t="shared" si="216"/>
        <v>2026-01</v>
      </c>
      <c r="B4396" s="9" t="str">
        <f>_xlfn.XLOOKUP(I4396,过机服务商重量差!A:A,过机服务商重量差!G:G)</f>
        <v>玉麒麟</v>
      </c>
      <c r="C4396" s="9" t="str">
        <f>IF(N4396="FBA","主营产品",IF(N4396="专线","专线",LOOKUP(1,0/((G4396&gt;=提成标准!D:D)*(G4396&lt;提成标准!E:E)),提成标准!C:C)))</f>
        <v>快递小货</v>
      </c>
      <c r="D4396" s="9">
        <f t="shared" si="217"/>
        <v>1</v>
      </c>
      <c r="E4396" s="9">
        <f>_xlfn.XLOOKUP(C4396,提成标准!C:C,提成标准!H:H,"")</f>
        <v>2</v>
      </c>
      <c r="F4396" s="9">
        <f t="shared" si="218"/>
        <v>2</v>
      </c>
      <c r="G4396" s="9">
        <f>_xlfn.XLOOKUP(I4396,过机服务商重量差!A:A,过机服务商重量差!L:L)</f>
        <v>6</v>
      </c>
      <c r="H4396" s="9" t="str">
        <f ca="1">IFERROR(LOOKUP(1,0/((B4396=名单!B:B)*(VALUE(AY4396)&gt;=名单!E:E)*(VALUE(AY4396)&lt;=名单!G:G)*(AA4396="正常走货")),名单!H:H),"否")</f>
        <v>否</v>
      </c>
      <c r="I4396" s="64" t="s">
        <v>13166</v>
      </c>
      <c r="J4396" s="64" t="s">
        <v>13168</v>
      </c>
      <c r="L4396" s="65" t="s">
        <v>256</v>
      </c>
      <c r="N4396" s="64" t="s">
        <v>18</v>
      </c>
      <c r="O4396" s="66"/>
      <c r="P4396" s="66"/>
      <c r="T4396" s="66"/>
      <c r="U4396" s="65" t="s">
        <v>558</v>
      </c>
      <c r="V4396" s="65" t="s">
        <v>14413</v>
      </c>
      <c r="W4396" s="66"/>
      <c r="Y4396" s="66"/>
      <c r="Z4396" s="66"/>
      <c r="AA4396" s="65" t="s">
        <v>14382</v>
      </c>
      <c r="AQ4396" s="64">
        <v>142.32</v>
      </c>
      <c r="AY4396" s="67" t="s">
        <v>18793</v>
      </c>
    </row>
    <row r="4397" spans="1:51">
      <c r="A4397" s="9" t="str">
        <f t="shared" si="216"/>
        <v>2026-01</v>
      </c>
      <c r="B4397" s="9" t="str">
        <f>_xlfn.XLOOKUP(I4397,过机服务商重量差!A:A,过机服务商重量差!G:G)</f>
        <v>玉麒麟</v>
      </c>
      <c r="C4397" s="9" t="str">
        <f>IF(N4397="FBA","主营产品",IF(N4397="专线","专线",LOOKUP(1,0/((G4397&gt;=提成标准!D:D)*(G4397&lt;提成标准!E:E)),提成标准!C:C)))</f>
        <v>快递小货</v>
      </c>
      <c r="D4397" s="9">
        <f t="shared" si="217"/>
        <v>1</v>
      </c>
      <c r="E4397" s="9">
        <f>_xlfn.XLOOKUP(C4397,提成标准!C:C,提成标准!H:H,"")</f>
        <v>2</v>
      </c>
      <c r="F4397" s="9">
        <f t="shared" si="218"/>
        <v>2</v>
      </c>
      <c r="G4397" s="9">
        <f>_xlfn.XLOOKUP(I4397,过机服务商重量差!A:A,过机服务商重量差!L:L)</f>
        <v>7</v>
      </c>
      <c r="H4397" s="9" t="str">
        <f ca="1">IFERROR(LOOKUP(1,0/((B4397=名单!B:B)*(VALUE(AY4397)&gt;=名单!E:E)*(VALUE(AY4397)&lt;=名单!G:G)*(AA4397="正常走货")),名单!H:H),"否")</f>
        <v>否</v>
      </c>
      <c r="I4397" s="64" t="s">
        <v>13169</v>
      </c>
      <c r="J4397" s="64" t="s">
        <v>13171</v>
      </c>
      <c r="L4397" s="65" t="s">
        <v>17</v>
      </c>
      <c r="N4397" s="64" t="s">
        <v>18</v>
      </c>
      <c r="O4397" s="66"/>
      <c r="P4397" s="66"/>
      <c r="T4397" s="66"/>
      <c r="U4397" s="65" t="s">
        <v>223</v>
      </c>
      <c r="V4397" s="65" t="s">
        <v>14413</v>
      </c>
      <c r="W4397" s="66"/>
      <c r="Y4397" s="66"/>
      <c r="Z4397" s="66"/>
      <c r="AA4397" s="65" t="s">
        <v>14382</v>
      </c>
      <c r="AQ4397" s="64">
        <v>69.98</v>
      </c>
      <c r="AY4397" s="67" t="s">
        <v>18794</v>
      </c>
    </row>
    <row r="4398" spans="1:51">
      <c r="A4398" s="9" t="str">
        <f t="shared" si="216"/>
        <v>2026-01</v>
      </c>
      <c r="B4398" s="9" t="str">
        <f>_xlfn.XLOOKUP(I4398,过机服务商重量差!A:A,过机服务商重量差!G:G)</f>
        <v>玉麒麟</v>
      </c>
      <c r="C4398" s="9" t="str">
        <f>IF(N4398="FBA","主营产品",IF(N4398="专线","专线",LOOKUP(1,0/((G4398&gt;=提成标准!D:D)*(G4398&lt;提成标准!E:E)),提成标准!C:C)))</f>
        <v>快递小货</v>
      </c>
      <c r="D4398" s="9">
        <f t="shared" si="217"/>
        <v>1</v>
      </c>
      <c r="E4398" s="9">
        <f>_xlfn.XLOOKUP(C4398,提成标准!C:C,提成标准!H:H,"")</f>
        <v>2</v>
      </c>
      <c r="F4398" s="9">
        <f t="shared" si="218"/>
        <v>2</v>
      </c>
      <c r="G4398" s="9">
        <f>_xlfn.XLOOKUP(I4398,过机服务商重量差!A:A,过机服务商重量差!L:L)</f>
        <v>9.5</v>
      </c>
      <c r="H4398" s="9" t="str">
        <f ca="1">IFERROR(LOOKUP(1,0/((B4398=名单!B:B)*(VALUE(AY4398)&gt;=名单!E:E)*(VALUE(AY4398)&lt;=名单!G:G)*(AA4398="正常走货")),名单!H:H),"否")</f>
        <v>否</v>
      </c>
      <c r="I4398" s="64" t="s">
        <v>13172</v>
      </c>
      <c r="J4398" s="64" t="s">
        <v>13174</v>
      </c>
      <c r="L4398" s="65" t="s">
        <v>256</v>
      </c>
      <c r="N4398" s="64" t="s">
        <v>18</v>
      </c>
      <c r="O4398" s="66"/>
      <c r="P4398" s="66"/>
      <c r="T4398" s="66"/>
      <c r="U4398" s="65" t="s">
        <v>227</v>
      </c>
      <c r="V4398" s="65" t="s">
        <v>14413</v>
      </c>
      <c r="W4398" s="66"/>
      <c r="Y4398" s="66"/>
      <c r="Z4398" s="66"/>
      <c r="AA4398" s="65" t="s">
        <v>14382</v>
      </c>
      <c r="AQ4398" s="64">
        <v>238.9</v>
      </c>
      <c r="AY4398" s="67" t="s">
        <v>18795</v>
      </c>
    </row>
    <row r="4399" spans="1:51">
      <c r="A4399" s="9" t="str">
        <f t="shared" si="216"/>
        <v>2026-01</v>
      </c>
      <c r="B4399" s="9" t="str">
        <f>_xlfn.XLOOKUP(I4399,过机服务商重量差!A:A,过机服务商重量差!G:G)</f>
        <v>玉麒麟</v>
      </c>
      <c r="C4399" s="9" t="str">
        <f>IF(N4399="FBA","主营产品",IF(N4399="专线","专线",LOOKUP(1,0/((G4399&gt;=提成标准!D:D)*(G4399&lt;提成标准!E:E)),提成标准!C:C)))</f>
        <v>快递大货</v>
      </c>
      <c r="D4399" s="9">
        <f t="shared" si="217"/>
        <v>41</v>
      </c>
      <c r="E4399" s="9">
        <f>_xlfn.XLOOKUP(C4399,提成标准!C:C,提成标准!H:H,"")</f>
        <v>0.1</v>
      </c>
      <c r="F4399" s="9">
        <f t="shared" si="218"/>
        <v>4.1</v>
      </c>
      <c r="G4399" s="9">
        <f>_xlfn.XLOOKUP(I4399,过机服务商重量差!A:A,过机服务商重量差!L:L)</f>
        <v>41</v>
      </c>
      <c r="H4399" s="9" t="str">
        <f ca="1">IFERROR(LOOKUP(1,0/((B4399=名单!B:B)*(VALUE(AY4399)&gt;=名单!E:E)*(VALUE(AY4399)&lt;=名单!G:G)*(AA4399="正常走货")),名单!H:H),"否")</f>
        <v>否</v>
      </c>
      <c r="I4399" s="64" t="s">
        <v>13175</v>
      </c>
      <c r="J4399" s="64" t="s">
        <v>13177</v>
      </c>
      <c r="L4399" s="65" t="s">
        <v>24</v>
      </c>
      <c r="N4399" s="64" t="s">
        <v>18</v>
      </c>
      <c r="O4399" s="66"/>
      <c r="P4399" s="66"/>
      <c r="T4399" s="66"/>
      <c r="U4399" s="65" t="s">
        <v>1771</v>
      </c>
      <c r="V4399" s="65" t="s">
        <v>14410</v>
      </c>
      <c r="W4399" s="66"/>
      <c r="Y4399" s="66"/>
      <c r="Z4399" s="66"/>
      <c r="AA4399" s="65" t="s">
        <v>14382</v>
      </c>
      <c r="AQ4399" s="64">
        <v>237.5</v>
      </c>
      <c r="AY4399" s="67" t="s">
        <v>18796</v>
      </c>
    </row>
    <row r="4400" spans="1:51">
      <c r="A4400" s="9" t="str">
        <f t="shared" si="216"/>
        <v>2026-01</v>
      </c>
      <c r="B4400" s="9" t="str">
        <f>_xlfn.XLOOKUP(I4400,过机服务商重量差!A:A,过机服务商重量差!G:G)</f>
        <v>玉麒麟</v>
      </c>
      <c r="C4400" s="9" t="str">
        <f>IF(N4400="FBA","主营产品",IF(N4400="专线","专线",LOOKUP(1,0/((G4400&gt;=提成标准!D:D)*(G4400&lt;提成标准!E:E)),提成标准!C:C)))</f>
        <v>快递小货</v>
      </c>
      <c r="D4400" s="9">
        <f t="shared" si="217"/>
        <v>1</v>
      </c>
      <c r="E4400" s="9">
        <f>_xlfn.XLOOKUP(C4400,提成标准!C:C,提成标准!H:H,"")</f>
        <v>2</v>
      </c>
      <c r="F4400" s="9">
        <f t="shared" si="218"/>
        <v>2</v>
      </c>
      <c r="G4400" s="9">
        <f>_xlfn.XLOOKUP(I4400,过机服务商重量差!A:A,过机服务商重量差!L:L)</f>
        <v>1</v>
      </c>
      <c r="H4400" s="9" t="str">
        <f ca="1">IFERROR(LOOKUP(1,0/((B4400=名单!B:B)*(VALUE(AY4400)&gt;=名单!E:E)*(VALUE(AY4400)&lt;=名单!G:G)*(AA4400="正常走货")),名单!H:H),"否")</f>
        <v>否</v>
      </c>
      <c r="I4400" s="64" t="s">
        <v>13178</v>
      </c>
      <c r="J4400" s="64" t="s">
        <v>13180</v>
      </c>
      <c r="L4400" s="65" t="s">
        <v>17</v>
      </c>
      <c r="N4400" s="64" t="s">
        <v>18</v>
      </c>
      <c r="O4400" s="66"/>
      <c r="P4400" s="66"/>
      <c r="T4400" s="66"/>
      <c r="U4400" s="65" t="s">
        <v>292</v>
      </c>
      <c r="V4400" s="65" t="s">
        <v>14413</v>
      </c>
      <c r="W4400" s="66"/>
      <c r="Y4400" s="66"/>
      <c r="Z4400" s="66"/>
      <c r="AA4400" s="65" t="s">
        <v>14382</v>
      </c>
      <c r="AQ4400" s="64">
        <v>99.8</v>
      </c>
      <c r="AY4400" s="67" t="s">
        <v>18797</v>
      </c>
    </row>
    <row r="4401" spans="1:56">
      <c r="A4401" s="9" t="str">
        <f t="shared" si="216"/>
        <v>2026-01</v>
      </c>
      <c r="B4401" s="9" t="str">
        <f>_xlfn.XLOOKUP(I4401,过机服务商重量差!A:A,过机服务商重量差!G:G)</f>
        <v>玉麒麟</v>
      </c>
      <c r="C4401" s="9" t="str">
        <f>IF(N4401="FBA","主营产品",IF(N4401="专线","专线",LOOKUP(1,0/((G4401&gt;=提成标准!D:D)*(G4401&lt;提成标准!E:E)),提成标准!C:C)))</f>
        <v>快递大货</v>
      </c>
      <c r="D4401" s="9">
        <f t="shared" si="217"/>
        <v>46</v>
      </c>
      <c r="E4401" s="9">
        <f>_xlfn.XLOOKUP(C4401,提成标准!C:C,提成标准!H:H,"")</f>
        <v>0.1</v>
      </c>
      <c r="F4401" s="9">
        <f t="shared" si="218"/>
        <v>4.6</v>
      </c>
      <c r="G4401" s="9">
        <f>_xlfn.XLOOKUP(I4401,过机服务商重量差!A:A,过机服务商重量差!L:L)</f>
        <v>46</v>
      </c>
      <c r="H4401" s="9" t="str">
        <f ca="1">IFERROR(LOOKUP(1,0/((B4401=名单!B:B)*(VALUE(AY4401)&gt;=名单!E:E)*(VALUE(AY4401)&lt;=名单!G:G)*(AA4401="正常走货")),名单!H:H),"否")</f>
        <v>否</v>
      </c>
      <c r="I4401" s="64" t="s">
        <v>13181</v>
      </c>
      <c r="J4401" s="64" t="s">
        <v>13183</v>
      </c>
      <c r="L4401" s="64" t="s">
        <v>17</v>
      </c>
      <c r="N4401" s="64" t="s">
        <v>18</v>
      </c>
      <c r="U4401" s="64" t="s">
        <v>292</v>
      </c>
      <c r="V4401" s="64" t="s">
        <v>14413</v>
      </c>
      <c r="AA4401" s="64" t="s">
        <v>14382</v>
      </c>
      <c r="AQ4401" s="64">
        <v>211.6</v>
      </c>
      <c r="AY4401" s="64" t="s">
        <v>18798</v>
      </c>
      <c r="BD4401" s="54" t="s">
        <v>36</v>
      </c>
    </row>
    <row r="4402" spans="1:56">
      <c r="A4402" s="9" t="str">
        <f t="shared" si="216"/>
        <v>2026-01</v>
      </c>
      <c r="B4402" s="9" t="str">
        <f>_xlfn.XLOOKUP(I4402,过机服务商重量差!A:A,过机服务商重量差!G:G)</f>
        <v>风清扬</v>
      </c>
      <c r="C4402" s="9" t="str">
        <f>IF(N4402="FBA","主营产品",IF(N4402="专线","专线",LOOKUP(1,0/((G4402&gt;=提成标准!D:D)*(G4402&lt;提成标准!E:E)),提成标准!C:C)))</f>
        <v>快递大货</v>
      </c>
      <c r="D4402" s="9">
        <f t="shared" si="217"/>
        <v>1011</v>
      </c>
      <c r="E4402" s="9">
        <f>_xlfn.XLOOKUP(C4402,提成标准!C:C,提成标准!H:H,"")</f>
        <v>0.1</v>
      </c>
      <c r="F4402" s="9">
        <f t="shared" si="218"/>
        <v>101.1</v>
      </c>
      <c r="G4402" s="9">
        <f>_xlfn.XLOOKUP(I4402,过机服务商重量差!A:A,过机服务商重量差!L:L)</f>
        <v>1011</v>
      </c>
      <c r="H4402" s="9" t="str">
        <f ca="1">IFERROR(LOOKUP(1,0/((B4402=名单!B:B)*(VALUE(AY4402)&gt;=名单!E:E)*(VALUE(AY4402)&lt;=名单!G:G)*(AA4402="正常走货")),名单!H:H),"否")</f>
        <v>否</v>
      </c>
      <c r="I4402" s="64" t="s">
        <v>13184</v>
      </c>
      <c r="J4402" s="64" t="s">
        <v>50</v>
      </c>
      <c r="L4402" s="64" t="s">
        <v>194</v>
      </c>
      <c r="N4402" s="64" t="s">
        <v>18</v>
      </c>
      <c r="U4402" s="64" t="s">
        <v>1793</v>
      </c>
      <c r="V4402" s="64" t="s">
        <v>14381</v>
      </c>
      <c r="AA4402" s="64" t="s">
        <v>14382</v>
      </c>
      <c r="AQ4402" s="64">
        <v>5393.3</v>
      </c>
      <c r="AY4402" s="64" t="s">
        <v>18799</v>
      </c>
      <c r="BD4402" s="54" t="s">
        <v>36</v>
      </c>
    </row>
    <row r="4403" spans="1:56">
      <c r="A4403" s="9" t="str">
        <f t="shared" si="216"/>
        <v>2026-01</v>
      </c>
      <c r="B4403" s="9" t="str">
        <f>_xlfn.XLOOKUP(I4403,过机服务商重量差!A:A,过机服务商重量差!G:G)</f>
        <v>无崖子</v>
      </c>
      <c r="C4403" s="9" t="str">
        <f>IF(N4403="FBA","主营产品",IF(N4403="专线","专线",LOOKUP(1,0/((G4403&gt;=提成标准!D:D)*(G4403&lt;提成标准!E:E)),提成标准!C:C)))</f>
        <v>快递小货</v>
      </c>
      <c r="D4403" s="9">
        <f t="shared" si="217"/>
        <v>1</v>
      </c>
      <c r="E4403" s="9">
        <f>_xlfn.XLOOKUP(C4403,提成标准!C:C,提成标准!H:H,"")</f>
        <v>2</v>
      </c>
      <c r="F4403" s="9">
        <f t="shared" si="218"/>
        <v>2</v>
      </c>
      <c r="G4403" s="9">
        <f>_xlfn.XLOOKUP(I4403,过机服务商重量差!A:A,过机服务商重量差!L:L)</f>
        <v>12</v>
      </c>
      <c r="H4403" s="9" t="str">
        <f ca="1">IFERROR(LOOKUP(1,0/((B4403=名单!B:B)*(VALUE(AY4403)&gt;=名单!E:E)*(VALUE(AY4403)&lt;=名单!G:G)*(AA4403="正常走货")),名单!H:H),"否")</f>
        <v>是</v>
      </c>
      <c r="I4403" s="64" t="s">
        <v>13186</v>
      </c>
      <c r="J4403" s="64" t="s">
        <v>13188</v>
      </c>
      <c r="L4403" s="64" t="s">
        <v>2292</v>
      </c>
      <c r="N4403" s="64" t="s">
        <v>18</v>
      </c>
      <c r="U4403" s="64" t="s">
        <v>203</v>
      </c>
      <c r="V4403" s="64" t="s">
        <v>14381</v>
      </c>
      <c r="AA4403" s="64" t="s">
        <v>14382</v>
      </c>
      <c r="AQ4403" s="64">
        <v>0</v>
      </c>
      <c r="AY4403" s="64" t="s">
        <v>18800</v>
      </c>
      <c r="BD4403" s="54" t="s">
        <v>36</v>
      </c>
    </row>
    <row r="4404" spans="1:56">
      <c r="A4404" s="9" t="str">
        <f t="shared" si="216"/>
        <v>2026-01</v>
      </c>
      <c r="B4404" s="9" t="str">
        <f>_xlfn.XLOOKUP(I4404,过机服务商重量差!A:A,过机服务商重量差!G:G)</f>
        <v>玉麒麟</v>
      </c>
      <c r="C4404" s="9" t="str">
        <f>IF(N4404="FBA","主营产品",IF(N4404="专线","专线",LOOKUP(1,0/((G4404&gt;=提成标准!D:D)*(G4404&lt;提成标准!E:E)),提成标准!C:C)))</f>
        <v>快递小货</v>
      </c>
      <c r="D4404" s="9">
        <f t="shared" si="217"/>
        <v>1</v>
      </c>
      <c r="E4404" s="9">
        <f>_xlfn.XLOOKUP(C4404,提成标准!C:C,提成标准!H:H,"")</f>
        <v>2</v>
      </c>
      <c r="F4404" s="9">
        <f t="shared" si="218"/>
        <v>2</v>
      </c>
      <c r="G4404" s="9">
        <f>_xlfn.XLOOKUP(I4404,过机服务商重量差!A:A,过机服务商重量差!L:L)</f>
        <v>8</v>
      </c>
      <c r="H4404" s="9" t="str">
        <f ca="1">IFERROR(LOOKUP(1,0/((B4404=名单!B:B)*(VALUE(AY4404)&gt;=名单!E:E)*(VALUE(AY4404)&lt;=名单!G:G)*(AA4404="正常走货")),名单!H:H),"否")</f>
        <v>否</v>
      </c>
      <c r="I4404" s="64" t="s">
        <v>13189</v>
      </c>
      <c r="J4404" s="64" t="s">
        <v>13191</v>
      </c>
      <c r="L4404" s="64" t="s">
        <v>17</v>
      </c>
      <c r="N4404" s="64" t="s">
        <v>18</v>
      </c>
      <c r="U4404" s="64" t="s">
        <v>1038</v>
      </c>
      <c r="V4404" s="64" t="s">
        <v>14410</v>
      </c>
      <c r="AA4404" s="64" t="s">
        <v>14382</v>
      </c>
      <c r="AQ4404" s="64">
        <v>306</v>
      </c>
      <c r="AY4404" s="64" t="s">
        <v>18801</v>
      </c>
      <c r="BD4404" s="54" t="s">
        <v>36</v>
      </c>
    </row>
    <row r="4405" spans="1:56">
      <c r="A4405" s="9" t="str">
        <f t="shared" si="216"/>
        <v>2026-01</v>
      </c>
      <c r="B4405" s="9" t="str">
        <f>_xlfn.XLOOKUP(I4405,过机服务商重量差!A:A,过机服务商重量差!G:G)</f>
        <v>小旋风</v>
      </c>
      <c r="C4405" s="9" t="str">
        <f>IF(N4405="FBA","主营产品",IF(N4405="专线","专线",LOOKUP(1,0/((G4405&gt;=提成标准!D:D)*(G4405&lt;提成标准!E:E)),提成标准!C:C)))</f>
        <v>快递大货</v>
      </c>
      <c r="D4405" s="9">
        <f t="shared" si="217"/>
        <v>22</v>
      </c>
      <c r="E4405" s="9">
        <f>_xlfn.XLOOKUP(C4405,提成标准!C:C,提成标准!H:H,"")</f>
        <v>0.1</v>
      </c>
      <c r="F4405" s="9">
        <f t="shared" si="218"/>
        <v>2.2</v>
      </c>
      <c r="G4405" s="9">
        <f>_xlfn.XLOOKUP(I4405,过机服务商重量差!A:A,过机服务商重量差!L:L)</f>
        <v>22</v>
      </c>
      <c r="H4405" s="9" t="str">
        <f ca="1">IFERROR(LOOKUP(1,0/((B4405=名单!B:B)*(VALUE(AY4405)&gt;=名单!E:E)*(VALUE(AY4405)&lt;=名单!G:G)*(AA4405="正常走货")),名单!H:H),"否")</f>
        <v>否</v>
      </c>
      <c r="I4405" s="64" t="s">
        <v>13192</v>
      </c>
      <c r="J4405" s="64" t="s">
        <v>13194</v>
      </c>
      <c r="L4405" s="64" t="s">
        <v>78</v>
      </c>
      <c r="N4405" s="64" t="s">
        <v>18</v>
      </c>
      <c r="U4405" s="64" t="s">
        <v>120</v>
      </c>
      <c r="V4405" s="64" t="s">
        <v>14385</v>
      </c>
      <c r="AA4405" s="64" t="s">
        <v>14382</v>
      </c>
      <c r="AQ4405" s="64">
        <v>127.4</v>
      </c>
      <c r="AY4405" s="64" t="s">
        <v>18802</v>
      </c>
      <c r="BD4405" s="54" t="s">
        <v>36</v>
      </c>
    </row>
    <row r="4406" spans="1:56">
      <c r="A4406" s="9" t="str">
        <f t="shared" si="216"/>
        <v>2026-01</v>
      </c>
      <c r="B4406" s="9" t="str">
        <f>_xlfn.XLOOKUP(I4406,过机服务商重量差!A:A,过机服务商重量差!G:G)</f>
        <v>玉麒麟</v>
      </c>
      <c r="C4406" s="9" t="str">
        <f>IF(N4406="FBA","主营产品",IF(N4406="专线","专线",LOOKUP(1,0/((G4406&gt;=提成标准!D:D)*(G4406&lt;提成标准!E:E)),提成标准!C:C)))</f>
        <v>快递小货</v>
      </c>
      <c r="D4406" s="9">
        <f t="shared" si="217"/>
        <v>1</v>
      </c>
      <c r="E4406" s="9">
        <f>_xlfn.XLOOKUP(C4406,提成标准!C:C,提成标准!H:H,"")</f>
        <v>2</v>
      </c>
      <c r="F4406" s="9">
        <f t="shared" si="218"/>
        <v>2</v>
      </c>
      <c r="G4406" s="9">
        <f>_xlfn.XLOOKUP(I4406,过机服务商重量差!A:A,过机服务商重量差!L:L)</f>
        <v>4</v>
      </c>
      <c r="H4406" s="9" t="str">
        <f ca="1">IFERROR(LOOKUP(1,0/((B4406=名单!B:B)*(VALUE(AY4406)&gt;=名单!E:E)*(VALUE(AY4406)&lt;=名单!G:G)*(AA4406="正常走货")),名单!H:H),"否")</f>
        <v>否</v>
      </c>
      <c r="I4406" s="64" t="s">
        <v>13195</v>
      </c>
      <c r="J4406" s="64" t="s">
        <v>13197</v>
      </c>
      <c r="L4406" s="64" t="s">
        <v>17</v>
      </c>
      <c r="N4406" s="64" t="s">
        <v>18</v>
      </c>
      <c r="U4406" s="64" t="s">
        <v>79</v>
      </c>
      <c r="V4406" s="64" t="s">
        <v>14381</v>
      </c>
      <c r="AA4406" s="64" t="s">
        <v>14382</v>
      </c>
      <c r="AQ4406" s="64">
        <v>79.23</v>
      </c>
      <c r="AY4406" s="64" t="s">
        <v>18803</v>
      </c>
      <c r="BD4406" s="54" t="s">
        <v>36</v>
      </c>
    </row>
    <row r="4407" spans="1:56">
      <c r="A4407" s="9" t="str">
        <f t="shared" si="216"/>
        <v>2026-01</v>
      </c>
      <c r="B4407" s="18" t="str">
        <f>_xlfn.XLOOKUP(I4407,过机服务商重量差!A:A,过机服务商重量差!G:G)</f>
        <v>玉麒麟</v>
      </c>
      <c r="C4407" s="9" t="str">
        <f>IF(N4407="FBA","主营产品",IF(N4407="专线","专线",LOOKUP(1,0/((G4407&gt;=提成标准!D:D)*(G4407&lt;提成标准!E:E)),提成标准!C:C)))</f>
        <v>快递大货</v>
      </c>
      <c r="D4407" s="9">
        <f t="shared" si="217"/>
        <v>46</v>
      </c>
      <c r="E4407" s="9">
        <f>_xlfn.XLOOKUP(C4407,提成标准!C:C,提成标准!H:H,"")</f>
        <v>0.1</v>
      </c>
      <c r="F4407" s="9">
        <f t="shared" si="218"/>
        <v>4.6</v>
      </c>
      <c r="G4407" s="9">
        <f>_xlfn.XLOOKUP(I4407,过机服务商重量差!A:A,过机服务商重量差!L:L)</f>
        <v>46</v>
      </c>
      <c r="H4407" s="9" t="str">
        <f ca="1">IFERROR(LOOKUP(1,0/((B4407=名单!B:B)*(VALUE(AY4407)&gt;=名单!E:E)*(VALUE(AY4407)&lt;=名单!G:G)*(AA4407="正常走货")),名单!H:H),"否")</f>
        <v>否</v>
      </c>
      <c r="I4407" s="64" t="s">
        <v>13198</v>
      </c>
      <c r="J4407" s="64" t="s">
        <v>13200</v>
      </c>
      <c r="L4407" s="64" t="s">
        <v>17</v>
      </c>
      <c r="N4407" s="64" t="s">
        <v>18</v>
      </c>
      <c r="U4407" s="64" t="s">
        <v>219</v>
      </c>
      <c r="V4407" s="64" t="s">
        <v>14389</v>
      </c>
      <c r="AA4407" s="64" t="s">
        <v>14382</v>
      </c>
      <c r="AQ4407" s="64">
        <v>326.6</v>
      </c>
      <c r="AY4407" s="64" t="s">
        <v>18804</v>
      </c>
      <c r="BD4407" s="54" t="s">
        <v>36</v>
      </c>
    </row>
    <row r="4408" spans="1:56">
      <c r="A4408" s="9" t="str">
        <f t="shared" ref="A4408:A4471" si="219">MID(AY4408,1,7)</f>
        <v>2026-01</v>
      </c>
      <c r="B4408" s="18" t="str">
        <f>_xlfn.XLOOKUP(I4408,过机服务商重量差!A:A,过机服务商重量差!G:G)</f>
        <v>玉麒麟</v>
      </c>
      <c r="C4408" s="9" t="str">
        <f>IF(N4408="FBA","主营产品",IF(N4408="专线","专线",LOOKUP(1,0/((G4408&gt;=提成标准!D:D)*(G4408&lt;提成标准!E:E)),提成标准!C:C)))</f>
        <v>快递大货</v>
      </c>
      <c r="D4408" s="9">
        <f t="shared" si="217"/>
        <v>47</v>
      </c>
      <c r="E4408" s="9">
        <f>_xlfn.XLOOKUP(C4408,提成标准!C:C,提成标准!H:H,"")</f>
        <v>0.1</v>
      </c>
      <c r="F4408" s="9">
        <f t="shared" si="218"/>
        <v>4.7</v>
      </c>
      <c r="G4408" s="9">
        <f>_xlfn.XLOOKUP(I4408,过机服务商重量差!A:A,过机服务商重量差!L:L)</f>
        <v>47</v>
      </c>
      <c r="H4408" s="9" t="str">
        <f ca="1">IFERROR(LOOKUP(1,0/((B4408=名单!B:B)*(VALUE(AY4408)&gt;=名单!E:E)*(VALUE(AY4408)&lt;=名单!G:G)*(AA4408="正常走货")),名单!H:H),"否")</f>
        <v>否</v>
      </c>
      <c r="I4408" s="64" t="s">
        <v>13201</v>
      </c>
      <c r="J4408" s="64" t="s">
        <v>13203</v>
      </c>
      <c r="L4408" s="64" t="s">
        <v>17</v>
      </c>
      <c r="N4408" s="64" t="s">
        <v>18</v>
      </c>
      <c r="U4408" s="64" t="s">
        <v>219</v>
      </c>
      <c r="V4408" s="64" t="s">
        <v>14389</v>
      </c>
      <c r="AA4408" s="64" t="s">
        <v>14382</v>
      </c>
      <c r="AQ4408" s="64">
        <v>334.1</v>
      </c>
      <c r="AY4408" s="64" t="s">
        <v>18805</v>
      </c>
      <c r="BD4408" s="54" t="s">
        <v>36</v>
      </c>
    </row>
    <row r="4409" spans="1:56">
      <c r="A4409" s="9" t="str">
        <f t="shared" si="219"/>
        <v>2026-01</v>
      </c>
      <c r="B4409" s="18" t="str">
        <f>_xlfn.XLOOKUP(I4409,过机服务商重量差!A:A,过机服务商重量差!G:G)</f>
        <v>玉麒麟</v>
      </c>
      <c r="C4409" s="9" t="str">
        <f>IF(N4409="FBA","主营产品",IF(N4409="专线","专线",LOOKUP(1,0/((G4409&gt;=提成标准!D:D)*(G4409&lt;提成标准!E:E)),提成标准!C:C)))</f>
        <v>快递大货</v>
      </c>
      <c r="D4409" s="9">
        <f t="shared" si="217"/>
        <v>48</v>
      </c>
      <c r="E4409" s="9">
        <f>_xlfn.XLOOKUP(C4409,提成标准!C:C,提成标准!H:H,"")</f>
        <v>0.1</v>
      </c>
      <c r="F4409" s="9">
        <f t="shared" si="218"/>
        <v>4.8</v>
      </c>
      <c r="G4409" s="9">
        <f>_xlfn.XLOOKUP(I4409,过机服务商重量差!A:A,过机服务商重量差!L:L)</f>
        <v>48</v>
      </c>
      <c r="H4409" s="9" t="str">
        <f ca="1">IFERROR(LOOKUP(1,0/((B4409=名单!B:B)*(VALUE(AY4409)&gt;=名单!E:E)*(VALUE(AY4409)&lt;=名单!G:G)*(AA4409="正常走货")),名单!H:H),"否")</f>
        <v>否</v>
      </c>
      <c r="I4409" s="64" t="s">
        <v>13204</v>
      </c>
      <c r="J4409" s="64" t="s">
        <v>13206</v>
      </c>
      <c r="L4409" s="64" t="s">
        <v>17</v>
      </c>
      <c r="N4409" s="64" t="s">
        <v>18</v>
      </c>
      <c r="U4409" s="64" t="s">
        <v>219</v>
      </c>
      <c r="V4409" s="64" t="s">
        <v>14389</v>
      </c>
      <c r="AA4409" s="64" t="s">
        <v>14382</v>
      </c>
      <c r="AQ4409" s="64">
        <v>341.6</v>
      </c>
      <c r="AY4409" s="64" t="s">
        <v>18806</v>
      </c>
      <c r="BD4409" s="54" t="s">
        <v>36</v>
      </c>
    </row>
    <row r="4410" spans="1:56">
      <c r="A4410" s="9" t="str">
        <f t="shared" si="219"/>
        <v>2026-01</v>
      </c>
      <c r="B4410" s="18" t="str">
        <f>_xlfn.XLOOKUP(I4410,过机服务商重量差!A:A,过机服务商重量差!G:G)</f>
        <v>玉麒麟</v>
      </c>
      <c r="C4410" s="9" t="str">
        <f>IF(N4410="FBA","主营产品",IF(N4410="专线","专线",LOOKUP(1,0/((G4410&gt;=提成标准!D:D)*(G4410&lt;提成标准!E:E)),提成标准!C:C)))</f>
        <v>快递大货</v>
      </c>
      <c r="D4410" s="9">
        <f t="shared" ref="D4410:D4473" si="220">IF(C4410="快递小货",1,IF(C4410="主营产品",0,G4410))</f>
        <v>48</v>
      </c>
      <c r="E4410" s="9">
        <f>_xlfn.XLOOKUP(C4410,提成标准!C:C,提成标准!H:H,"")</f>
        <v>0.1</v>
      </c>
      <c r="F4410" s="9">
        <f t="shared" ref="F4410:F4473" si="221">D4410*E4410</f>
        <v>4.8</v>
      </c>
      <c r="G4410" s="9">
        <f>_xlfn.XLOOKUP(I4410,过机服务商重量差!A:A,过机服务商重量差!L:L)</f>
        <v>48</v>
      </c>
      <c r="H4410" s="9" t="str">
        <f ca="1">IFERROR(LOOKUP(1,0/((B4410=名单!B:B)*(VALUE(AY4410)&gt;=名单!E:E)*(VALUE(AY4410)&lt;=名单!G:G)*(AA4410="正常走货")),名单!H:H),"否")</f>
        <v>否</v>
      </c>
      <c r="I4410" s="64" t="s">
        <v>13207</v>
      </c>
      <c r="J4410" s="64" t="s">
        <v>13209</v>
      </c>
      <c r="L4410" s="64" t="s">
        <v>17</v>
      </c>
      <c r="N4410" s="64" t="s">
        <v>18</v>
      </c>
      <c r="U4410" s="64" t="s">
        <v>219</v>
      </c>
      <c r="V4410" s="64" t="s">
        <v>14389</v>
      </c>
      <c r="AA4410" s="64" t="s">
        <v>14382</v>
      </c>
      <c r="AQ4410" s="64">
        <v>341.6</v>
      </c>
      <c r="AY4410" s="64" t="s">
        <v>18807</v>
      </c>
      <c r="BD4410" s="54" t="s">
        <v>36</v>
      </c>
    </row>
    <row r="4411" spans="1:56">
      <c r="A4411" s="9" t="str">
        <f t="shared" si="219"/>
        <v>2026-01</v>
      </c>
      <c r="B4411" s="9" t="str">
        <f>_xlfn.XLOOKUP(I4411,过机服务商重量差!A:A,过机服务商重量差!G:G)</f>
        <v>玉麒麟</v>
      </c>
      <c r="C4411" s="9" t="str">
        <f>IF(N4411="FBA","主营产品",IF(N4411="专线","专线",LOOKUP(1,0/((G4411&gt;=提成标准!D:D)*(G4411&lt;提成标准!E:E)),提成标准!C:C)))</f>
        <v>快递大货</v>
      </c>
      <c r="D4411" s="9">
        <f t="shared" si="220"/>
        <v>46</v>
      </c>
      <c r="E4411" s="9">
        <f>_xlfn.XLOOKUP(C4411,提成标准!C:C,提成标准!H:H,"")</f>
        <v>0.1</v>
      </c>
      <c r="F4411" s="9">
        <f t="shared" si="221"/>
        <v>4.6</v>
      </c>
      <c r="G4411" s="9">
        <f>_xlfn.XLOOKUP(I4411,过机服务商重量差!A:A,过机服务商重量差!L:L)</f>
        <v>46</v>
      </c>
      <c r="H4411" s="9" t="str">
        <f ca="1">IFERROR(LOOKUP(1,0/((B4411=名单!B:B)*(VALUE(AY4411)&gt;=名单!E:E)*(VALUE(AY4411)&lt;=名单!G:G)*(AA4411="正常走货")),名单!H:H),"否")</f>
        <v>否</v>
      </c>
      <c r="I4411" s="64" t="s">
        <v>13210</v>
      </c>
      <c r="J4411" s="64" t="s">
        <v>13212</v>
      </c>
      <c r="L4411" s="64" t="s">
        <v>17</v>
      </c>
      <c r="N4411" s="64" t="s">
        <v>18</v>
      </c>
      <c r="U4411" s="64" t="s">
        <v>219</v>
      </c>
      <c r="V4411" s="64" t="s">
        <v>14389</v>
      </c>
      <c r="AA4411" s="64" t="s">
        <v>14382</v>
      </c>
      <c r="AQ4411" s="64">
        <v>326.6</v>
      </c>
      <c r="AY4411" s="64" t="s">
        <v>18808</v>
      </c>
      <c r="BD4411" s="54" t="s">
        <v>36</v>
      </c>
    </row>
    <row r="4412" spans="1:56">
      <c r="A4412" s="9" t="str">
        <f t="shared" si="219"/>
        <v>2026-01</v>
      </c>
      <c r="B4412" s="18" t="str">
        <f>_xlfn.XLOOKUP(I4412,过机服务商重量差!A:A,过机服务商重量差!G:G)</f>
        <v>玉麒麟</v>
      </c>
      <c r="C4412" s="9" t="str">
        <f>IF(N4412="FBA","主营产品",IF(N4412="专线","专线",LOOKUP(1,0/((G4412&gt;=提成标准!D:D)*(G4412&lt;提成标准!E:E)),提成标准!C:C)))</f>
        <v>快递大货</v>
      </c>
      <c r="D4412" s="9">
        <f t="shared" si="220"/>
        <v>46</v>
      </c>
      <c r="E4412" s="9">
        <f>_xlfn.XLOOKUP(C4412,提成标准!C:C,提成标准!H:H,"")</f>
        <v>0.1</v>
      </c>
      <c r="F4412" s="9">
        <f t="shared" si="221"/>
        <v>4.6</v>
      </c>
      <c r="G4412" s="9">
        <f>_xlfn.XLOOKUP(I4412,过机服务商重量差!A:A,过机服务商重量差!L:L)</f>
        <v>46</v>
      </c>
      <c r="H4412" s="9" t="str">
        <f ca="1">IFERROR(LOOKUP(1,0/((B4412=名单!B:B)*(VALUE(AY4412)&gt;=名单!E:E)*(VALUE(AY4412)&lt;=名单!G:G)*(AA4412="正常走货")),名单!H:H),"否")</f>
        <v>否</v>
      </c>
      <c r="I4412" s="64" t="s">
        <v>13213</v>
      </c>
      <c r="J4412" s="64" t="s">
        <v>13215</v>
      </c>
      <c r="L4412" s="64" t="s">
        <v>17</v>
      </c>
      <c r="N4412" s="64" t="s">
        <v>18</v>
      </c>
      <c r="U4412" s="64" t="s">
        <v>219</v>
      </c>
      <c r="V4412" s="64" t="s">
        <v>14389</v>
      </c>
      <c r="AA4412" s="64" t="s">
        <v>14382</v>
      </c>
      <c r="AQ4412" s="64">
        <v>326.6</v>
      </c>
      <c r="AY4412" s="64" t="s">
        <v>18809</v>
      </c>
      <c r="BD4412" s="54" t="s">
        <v>36</v>
      </c>
    </row>
    <row r="4413" spans="1:56">
      <c r="A4413" s="9" t="str">
        <f t="shared" si="219"/>
        <v>2026-01</v>
      </c>
      <c r="B4413" s="18" t="str">
        <f>_xlfn.XLOOKUP(I4413,过机服务商重量差!A:A,过机服务商重量差!G:G)</f>
        <v>玉麒麟</v>
      </c>
      <c r="C4413" s="9" t="str">
        <f>IF(N4413="FBA","主营产品",IF(N4413="专线","专线",LOOKUP(1,0/((G4413&gt;=提成标准!D:D)*(G4413&lt;提成标准!E:E)),提成标准!C:C)))</f>
        <v>快递大货</v>
      </c>
      <c r="D4413" s="9">
        <f t="shared" si="220"/>
        <v>48</v>
      </c>
      <c r="E4413" s="9">
        <f>_xlfn.XLOOKUP(C4413,提成标准!C:C,提成标准!H:H,"")</f>
        <v>0.1</v>
      </c>
      <c r="F4413" s="9">
        <f t="shared" si="221"/>
        <v>4.8</v>
      </c>
      <c r="G4413" s="9">
        <f>_xlfn.XLOOKUP(I4413,过机服务商重量差!A:A,过机服务商重量差!L:L)</f>
        <v>48</v>
      </c>
      <c r="H4413" s="9" t="str">
        <f ca="1">IFERROR(LOOKUP(1,0/((B4413=名单!B:B)*(VALUE(AY4413)&gt;=名单!E:E)*(VALUE(AY4413)&lt;=名单!G:G)*(AA4413="正常走货")),名单!H:H),"否")</f>
        <v>否</v>
      </c>
      <c r="I4413" s="64" t="s">
        <v>13216</v>
      </c>
      <c r="J4413" s="64" t="s">
        <v>13218</v>
      </c>
      <c r="L4413" s="64" t="s">
        <v>17</v>
      </c>
      <c r="N4413" s="64" t="s">
        <v>18</v>
      </c>
      <c r="U4413" s="64" t="s">
        <v>219</v>
      </c>
      <c r="V4413" s="64" t="s">
        <v>14389</v>
      </c>
      <c r="AA4413" s="64" t="s">
        <v>14382</v>
      </c>
      <c r="AQ4413" s="64">
        <v>341.6</v>
      </c>
      <c r="AY4413" s="64" t="s">
        <v>18810</v>
      </c>
      <c r="BD4413" s="54" t="s">
        <v>36</v>
      </c>
    </row>
    <row r="4414" spans="1:56">
      <c r="A4414" s="9" t="str">
        <f t="shared" si="219"/>
        <v>2026-01</v>
      </c>
      <c r="B4414" s="9" t="str">
        <f>_xlfn.XLOOKUP(I4414,过机服务商重量差!A:A,过机服务商重量差!G:G)</f>
        <v>玉麒麟</v>
      </c>
      <c r="C4414" s="9" t="str">
        <f>IF(N4414="FBA","主营产品",IF(N4414="专线","专线",LOOKUP(1,0/((G4414&gt;=提成标准!D:D)*(G4414&lt;提成标准!E:E)),提成标准!C:C)))</f>
        <v>快递大货</v>
      </c>
      <c r="D4414" s="9">
        <f t="shared" si="220"/>
        <v>46</v>
      </c>
      <c r="E4414" s="9">
        <f>_xlfn.XLOOKUP(C4414,提成标准!C:C,提成标准!H:H,"")</f>
        <v>0.1</v>
      </c>
      <c r="F4414" s="9">
        <f t="shared" si="221"/>
        <v>4.6</v>
      </c>
      <c r="G4414" s="9">
        <f>_xlfn.XLOOKUP(I4414,过机服务商重量差!A:A,过机服务商重量差!L:L)</f>
        <v>46</v>
      </c>
      <c r="H4414" s="9" t="str">
        <f ca="1">IFERROR(LOOKUP(1,0/((B4414=名单!B:B)*(VALUE(AY4414)&gt;=名单!E:E)*(VALUE(AY4414)&lt;=名单!G:G)*(AA4414="正常走货")),名单!H:H),"否")</f>
        <v>否</v>
      </c>
      <c r="I4414" s="64" t="s">
        <v>13219</v>
      </c>
      <c r="J4414" s="64" t="s">
        <v>13221</v>
      </c>
      <c r="L4414" s="64" t="s">
        <v>17</v>
      </c>
      <c r="N4414" s="64" t="s">
        <v>18</v>
      </c>
      <c r="U4414" s="64" t="s">
        <v>219</v>
      </c>
      <c r="V4414" s="64" t="s">
        <v>14389</v>
      </c>
      <c r="AA4414" s="64" t="s">
        <v>14382</v>
      </c>
      <c r="AQ4414" s="64">
        <v>326.6</v>
      </c>
      <c r="AY4414" s="64" t="s">
        <v>18811</v>
      </c>
      <c r="BD4414" s="54" t="s">
        <v>36</v>
      </c>
    </row>
    <row r="4415" spans="1:56">
      <c r="A4415" s="9" t="str">
        <f t="shared" si="219"/>
        <v>2026-01</v>
      </c>
      <c r="B4415" s="9" t="str">
        <f>_xlfn.XLOOKUP(I4415,过机服务商重量差!A:A,过机服务商重量差!G:G)</f>
        <v>玉麒麟</v>
      </c>
      <c r="C4415" s="9" t="str">
        <f>IF(N4415="FBA","主营产品",IF(N4415="专线","专线",LOOKUP(1,0/((G4415&gt;=提成标准!D:D)*(G4415&lt;提成标准!E:E)),提成标准!C:C)))</f>
        <v>快递大货</v>
      </c>
      <c r="D4415" s="9">
        <f t="shared" si="220"/>
        <v>46</v>
      </c>
      <c r="E4415" s="9">
        <f>_xlfn.XLOOKUP(C4415,提成标准!C:C,提成标准!H:H,"")</f>
        <v>0.1</v>
      </c>
      <c r="F4415" s="9">
        <f t="shared" si="221"/>
        <v>4.6</v>
      </c>
      <c r="G4415" s="9">
        <f>_xlfn.XLOOKUP(I4415,过机服务商重量差!A:A,过机服务商重量差!L:L)</f>
        <v>46</v>
      </c>
      <c r="H4415" s="9" t="str">
        <f ca="1">IFERROR(LOOKUP(1,0/((B4415=名单!B:B)*(VALUE(AY4415)&gt;=名单!E:E)*(VALUE(AY4415)&lt;=名单!G:G)*(AA4415="正常走货")),名单!H:H),"否")</f>
        <v>否</v>
      </c>
      <c r="I4415" s="64" t="s">
        <v>13222</v>
      </c>
      <c r="J4415" s="64" t="s">
        <v>13224</v>
      </c>
      <c r="L4415" s="64" t="s">
        <v>17</v>
      </c>
      <c r="N4415" s="64" t="s">
        <v>18</v>
      </c>
      <c r="U4415" s="64" t="s">
        <v>219</v>
      </c>
      <c r="V4415" s="64" t="s">
        <v>14389</v>
      </c>
      <c r="AA4415" s="64" t="s">
        <v>14382</v>
      </c>
      <c r="AQ4415" s="64">
        <v>326.6</v>
      </c>
      <c r="AY4415" s="64" t="s">
        <v>18812</v>
      </c>
      <c r="BD4415" s="54" t="s">
        <v>36</v>
      </c>
    </row>
    <row r="4416" spans="1:56">
      <c r="A4416" s="9" t="str">
        <f t="shared" si="219"/>
        <v>2026-01</v>
      </c>
      <c r="B4416" s="9" t="str">
        <f>_xlfn.XLOOKUP(I4416,过机服务商重量差!A:A,过机服务商重量差!G:G)</f>
        <v>玉麒麟</v>
      </c>
      <c r="C4416" s="9" t="str">
        <f>IF(N4416="FBA","主营产品",IF(N4416="专线","专线",LOOKUP(1,0/((G4416&gt;=提成标准!D:D)*(G4416&lt;提成标准!E:E)),提成标准!C:C)))</f>
        <v>快递大货</v>
      </c>
      <c r="D4416" s="9">
        <f t="shared" si="220"/>
        <v>48</v>
      </c>
      <c r="E4416" s="9">
        <f>_xlfn.XLOOKUP(C4416,提成标准!C:C,提成标准!H:H,"")</f>
        <v>0.1</v>
      </c>
      <c r="F4416" s="9">
        <f t="shared" si="221"/>
        <v>4.8</v>
      </c>
      <c r="G4416" s="9">
        <f>_xlfn.XLOOKUP(I4416,过机服务商重量差!A:A,过机服务商重量差!L:L)</f>
        <v>48</v>
      </c>
      <c r="H4416" s="9" t="str">
        <f ca="1">IFERROR(LOOKUP(1,0/((B4416=名单!B:B)*(VALUE(AY4416)&gt;=名单!E:E)*(VALUE(AY4416)&lt;=名单!G:G)*(AA4416="正常走货")),名单!H:H),"否")</f>
        <v>否</v>
      </c>
      <c r="I4416" s="64" t="s">
        <v>13225</v>
      </c>
      <c r="J4416" s="64" t="s">
        <v>13227</v>
      </c>
      <c r="L4416" s="64" t="s">
        <v>17</v>
      </c>
      <c r="N4416" s="64" t="s">
        <v>18</v>
      </c>
      <c r="U4416" s="64" t="s">
        <v>219</v>
      </c>
      <c r="V4416" s="64" t="s">
        <v>14389</v>
      </c>
      <c r="AA4416" s="64" t="s">
        <v>14382</v>
      </c>
      <c r="AQ4416" s="64">
        <v>341.6</v>
      </c>
      <c r="AY4416" s="64" t="s">
        <v>18813</v>
      </c>
      <c r="BD4416" s="54" t="s">
        <v>36</v>
      </c>
    </row>
    <row r="4417" spans="1:56">
      <c r="A4417" s="9" t="str">
        <f t="shared" si="219"/>
        <v>2026-01</v>
      </c>
      <c r="B4417" s="9" t="str">
        <f>_xlfn.XLOOKUP(I4417,过机服务商重量差!A:A,过机服务商重量差!G:G)</f>
        <v>帅时莹</v>
      </c>
      <c r="C4417" s="9" t="str">
        <f>IF(N4417="FBA","主营产品",IF(N4417="专线","专线",LOOKUP(1,0/((G4417&gt;=提成标准!D:D)*(G4417&lt;提成标准!E:E)),提成标准!C:C)))</f>
        <v>快递小货</v>
      </c>
      <c r="D4417" s="9">
        <f t="shared" si="220"/>
        <v>1</v>
      </c>
      <c r="E4417" s="9">
        <f>_xlfn.XLOOKUP(C4417,提成标准!C:C,提成标准!H:H,"")</f>
        <v>2</v>
      </c>
      <c r="F4417" s="9">
        <f t="shared" si="221"/>
        <v>2</v>
      </c>
      <c r="G4417" s="9">
        <f>_xlfn.XLOOKUP(I4417,过机服务商重量差!A:A,过机服务商重量差!L:L)</f>
        <v>12</v>
      </c>
      <c r="H4417" s="9" t="str">
        <f ca="1">IFERROR(LOOKUP(1,0/((B4417=名单!B:B)*(VALUE(AY4417)&gt;=名单!E:E)*(VALUE(AY4417)&lt;=名单!G:G)*(AA4417="正常走货")),名单!H:H),"否")</f>
        <v>否</v>
      </c>
      <c r="I4417" s="64" t="s">
        <v>13228</v>
      </c>
      <c r="J4417" s="64" t="s">
        <v>13230</v>
      </c>
      <c r="L4417" s="64" t="s">
        <v>140</v>
      </c>
      <c r="N4417" s="64" t="s">
        <v>18</v>
      </c>
      <c r="U4417" s="64" t="s">
        <v>227</v>
      </c>
      <c r="V4417" s="64" t="s">
        <v>14413</v>
      </c>
      <c r="AA4417" s="64" t="s">
        <v>14382</v>
      </c>
      <c r="AQ4417" s="64">
        <v>139.08</v>
      </c>
      <c r="AY4417" s="64" t="s">
        <v>18814</v>
      </c>
      <c r="BD4417" s="54" t="s">
        <v>36</v>
      </c>
    </row>
    <row r="4418" spans="1:56">
      <c r="A4418" s="9" t="str">
        <f t="shared" si="219"/>
        <v>2026-01</v>
      </c>
      <c r="B4418" s="9" t="str">
        <f>_xlfn.XLOOKUP(I4418,过机服务商重量差!A:A,过机服务商重量差!G:G)</f>
        <v>玉麒麟</v>
      </c>
      <c r="C4418" s="9" t="str">
        <f>IF(N4418="FBA","主营产品",IF(N4418="专线","专线",LOOKUP(1,0/((G4418&gt;=提成标准!D:D)*(G4418&lt;提成标准!E:E)),提成标准!C:C)))</f>
        <v>快递小货</v>
      </c>
      <c r="D4418" s="9">
        <f t="shared" si="220"/>
        <v>1</v>
      </c>
      <c r="E4418" s="9">
        <f>_xlfn.XLOOKUP(C4418,提成标准!C:C,提成标准!H:H,"")</f>
        <v>2</v>
      </c>
      <c r="F4418" s="9">
        <f t="shared" si="221"/>
        <v>2</v>
      </c>
      <c r="G4418" s="9">
        <f>_xlfn.XLOOKUP(I4418,过机服务商重量差!A:A,过机服务商重量差!L:L)</f>
        <v>1</v>
      </c>
      <c r="H4418" s="9" t="str">
        <f ca="1">IFERROR(LOOKUP(1,0/((B4418=名单!B:B)*(VALUE(AY4418)&gt;=名单!E:E)*(VALUE(AY4418)&lt;=名单!G:G)*(AA4418="正常走货")),名单!H:H),"否")</f>
        <v>否</v>
      </c>
      <c r="I4418" s="64" t="s">
        <v>13231</v>
      </c>
      <c r="J4418" s="64" t="s">
        <v>13233</v>
      </c>
      <c r="L4418" s="64" t="s">
        <v>17</v>
      </c>
      <c r="N4418" s="64" t="s">
        <v>18</v>
      </c>
      <c r="U4418" s="64" t="s">
        <v>454</v>
      </c>
      <c r="V4418" s="64" t="s">
        <v>14410</v>
      </c>
      <c r="AA4418" s="64" t="s">
        <v>14382</v>
      </c>
      <c r="AQ4418" s="64">
        <v>50.8</v>
      </c>
      <c r="AY4418" s="64" t="s">
        <v>18815</v>
      </c>
      <c r="BD4418" s="54" t="s">
        <v>36</v>
      </c>
    </row>
    <row r="4419" spans="1:56">
      <c r="A4419" s="9" t="str">
        <f t="shared" si="219"/>
        <v>2026-01</v>
      </c>
      <c r="B4419" s="9" t="str">
        <f>_xlfn.XLOOKUP(I4419,过机服务商重量差!A:A,过机服务商重量差!G:G)</f>
        <v>帅时莹</v>
      </c>
      <c r="C4419" s="9" t="str">
        <f>IF(N4419="FBA","主营产品",IF(N4419="专线","专线",LOOKUP(1,0/((G4419&gt;=提成标准!D:D)*(G4419&lt;提成标准!E:E)),提成标准!C:C)))</f>
        <v>快递大货</v>
      </c>
      <c r="D4419" s="9">
        <f t="shared" si="220"/>
        <v>62</v>
      </c>
      <c r="E4419" s="9">
        <f>_xlfn.XLOOKUP(C4419,提成标准!C:C,提成标准!H:H,"")</f>
        <v>0.1</v>
      </c>
      <c r="F4419" s="9">
        <f t="shared" si="221"/>
        <v>6.2</v>
      </c>
      <c r="G4419" s="9">
        <f>_xlfn.XLOOKUP(I4419,过机服务商重量差!A:A,过机服务商重量差!L:L)</f>
        <v>62</v>
      </c>
      <c r="H4419" s="9" t="str">
        <f ca="1">IFERROR(LOOKUP(1,0/((B4419=名单!B:B)*(VALUE(AY4419)&gt;=名单!E:E)*(VALUE(AY4419)&lt;=名单!G:G)*(AA4419="正常走货")),名单!H:H),"否")</f>
        <v>否</v>
      </c>
      <c r="I4419" s="64" t="s">
        <v>13234</v>
      </c>
      <c r="J4419" s="64" t="s">
        <v>13236</v>
      </c>
      <c r="L4419" s="64" t="s">
        <v>7133</v>
      </c>
      <c r="N4419" s="64" t="s">
        <v>18</v>
      </c>
      <c r="U4419" s="64" t="s">
        <v>562</v>
      </c>
      <c r="V4419" s="64" t="s">
        <v>14413</v>
      </c>
      <c r="AA4419" s="64" t="s">
        <v>14382</v>
      </c>
      <c r="AQ4419" s="64">
        <v>419</v>
      </c>
      <c r="AY4419" s="64" t="s">
        <v>18816</v>
      </c>
      <c r="BD4419" s="54" t="s">
        <v>36</v>
      </c>
    </row>
    <row r="4420" spans="1:56">
      <c r="A4420" s="9" t="str">
        <f t="shared" si="219"/>
        <v>2026-01</v>
      </c>
      <c r="B4420" s="9" t="str">
        <f>_xlfn.XLOOKUP(I4420,过机服务商重量差!A:A,过机服务商重量差!G:G)</f>
        <v>帅时莹</v>
      </c>
      <c r="C4420" s="9" t="str">
        <f>IF(N4420="FBA","主营产品",IF(N4420="专线","专线",LOOKUP(1,0/((G4420&gt;=提成标准!D:D)*(G4420&lt;提成标准!E:E)),提成标准!C:C)))</f>
        <v>快递小货</v>
      </c>
      <c r="D4420" s="9">
        <f t="shared" si="220"/>
        <v>1</v>
      </c>
      <c r="E4420" s="9">
        <f>_xlfn.XLOOKUP(C4420,提成标准!C:C,提成标准!H:H,"")</f>
        <v>2</v>
      </c>
      <c r="F4420" s="9">
        <f t="shared" si="221"/>
        <v>2</v>
      </c>
      <c r="G4420" s="9">
        <f>_xlfn.XLOOKUP(I4420,过机服务商重量差!A:A,过机服务商重量差!L:L)</f>
        <v>14</v>
      </c>
      <c r="H4420" s="9" t="str">
        <f ca="1">IFERROR(LOOKUP(1,0/((B4420=名单!B:B)*(VALUE(AY4420)&gt;=名单!E:E)*(VALUE(AY4420)&lt;=名单!G:G)*(AA4420="正常走货")),名单!H:H),"否")</f>
        <v>否</v>
      </c>
      <c r="I4420" s="64" t="s">
        <v>13237</v>
      </c>
      <c r="J4420" s="64" t="s">
        <v>13239</v>
      </c>
      <c r="L4420" s="64" t="s">
        <v>186</v>
      </c>
      <c r="N4420" s="64" t="s">
        <v>18</v>
      </c>
      <c r="U4420" s="64" t="s">
        <v>288</v>
      </c>
      <c r="V4420" s="64" t="s">
        <v>14413</v>
      </c>
      <c r="AA4420" s="64" t="s">
        <v>14382</v>
      </c>
      <c r="AQ4420" s="64">
        <v>36.4</v>
      </c>
      <c r="AY4420" s="64" t="s">
        <v>18817</v>
      </c>
      <c r="BD4420" s="54" t="s">
        <v>36</v>
      </c>
    </row>
    <row r="4421" spans="1:56">
      <c r="A4421" s="9" t="str">
        <f t="shared" si="219"/>
        <v>2026-01</v>
      </c>
      <c r="B4421" s="9" t="str">
        <f>_xlfn.XLOOKUP(I4421,过机服务商重量差!A:A,过机服务商重量差!G:G)</f>
        <v>小旋风</v>
      </c>
      <c r="C4421" s="9" t="str">
        <f>IF(N4421="FBA","主营产品",IF(N4421="专线","专线",LOOKUP(1,0/((G4421&gt;=提成标准!D:D)*(G4421&lt;提成标准!E:E)),提成标准!C:C)))</f>
        <v>快递小货</v>
      </c>
      <c r="D4421" s="9">
        <f t="shared" si="220"/>
        <v>1</v>
      </c>
      <c r="E4421" s="9">
        <f>_xlfn.XLOOKUP(C4421,提成标准!C:C,提成标准!H:H,"")</f>
        <v>2</v>
      </c>
      <c r="F4421" s="9">
        <f t="shared" si="221"/>
        <v>2</v>
      </c>
      <c r="G4421" s="9">
        <f>_xlfn.XLOOKUP(I4421,过机服务商重量差!A:A,过机服务商重量差!L:L)</f>
        <v>0.5</v>
      </c>
      <c r="H4421" s="9" t="str">
        <f ca="1">IFERROR(LOOKUP(1,0/((B4421=名单!B:B)*(VALUE(AY4421)&gt;=名单!E:E)*(VALUE(AY4421)&lt;=名单!G:G)*(AA4421="正常走货")),名单!H:H),"否")</f>
        <v>否</v>
      </c>
      <c r="I4421" s="64" t="s">
        <v>13240</v>
      </c>
      <c r="J4421" s="64" t="s">
        <v>13242</v>
      </c>
      <c r="L4421" s="64" t="s">
        <v>28</v>
      </c>
      <c r="N4421" s="64" t="s">
        <v>18</v>
      </c>
      <c r="U4421" s="64" t="s">
        <v>292</v>
      </c>
      <c r="V4421" s="64" t="s">
        <v>14413</v>
      </c>
      <c r="AA4421" s="64" t="s">
        <v>14382</v>
      </c>
      <c r="AQ4421" s="64">
        <v>692</v>
      </c>
      <c r="AY4421" s="64" t="s">
        <v>18818</v>
      </c>
      <c r="BD4421" s="54" t="s">
        <v>36</v>
      </c>
    </row>
    <row r="4422" spans="1:56">
      <c r="A4422" s="9" t="str">
        <f t="shared" si="219"/>
        <v>2026-01</v>
      </c>
      <c r="B4422" s="9" t="str">
        <f>_xlfn.XLOOKUP(I4422,过机服务商重量差!A:A,过机服务商重量差!G:G)</f>
        <v>帅时莹</v>
      </c>
      <c r="C4422" s="9" t="str">
        <f>IF(N4422="FBA","主营产品",IF(N4422="专线","专线",LOOKUP(1,0/((G4422&gt;=提成标准!D:D)*(G4422&lt;提成标准!E:E)),提成标准!C:C)))</f>
        <v>快递小货</v>
      </c>
      <c r="D4422" s="9">
        <f t="shared" si="220"/>
        <v>1</v>
      </c>
      <c r="E4422" s="9">
        <f>_xlfn.XLOOKUP(C4422,提成标准!C:C,提成标准!H:H,"")</f>
        <v>2</v>
      </c>
      <c r="F4422" s="9">
        <f t="shared" si="221"/>
        <v>2</v>
      </c>
      <c r="G4422" s="9">
        <f>_xlfn.XLOOKUP(I4422,过机服务商重量差!A:A,过机服务商重量差!L:L)</f>
        <v>0.5</v>
      </c>
      <c r="H4422" s="9" t="str">
        <f ca="1">IFERROR(LOOKUP(1,0/((B4422=名单!B:B)*(VALUE(AY4422)&gt;=名单!E:E)*(VALUE(AY4422)&lt;=名单!G:G)*(AA4422="正常走货")),名单!H:H),"否")</f>
        <v>否</v>
      </c>
      <c r="I4422" s="64" t="s">
        <v>13243</v>
      </c>
      <c r="J4422" s="64" t="s">
        <v>13245</v>
      </c>
      <c r="L4422" s="64" t="s">
        <v>458</v>
      </c>
      <c r="N4422" s="64" t="s">
        <v>18</v>
      </c>
      <c r="U4422" s="64" t="s">
        <v>562</v>
      </c>
      <c r="V4422" s="64" t="s">
        <v>14413</v>
      </c>
      <c r="AA4422" s="64" t="s">
        <v>14382</v>
      </c>
      <c r="AQ4422" s="64">
        <v>33</v>
      </c>
      <c r="AY4422" s="64" t="s">
        <v>18819</v>
      </c>
      <c r="BD4422" s="54" t="s">
        <v>36</v>
      </c>
    </row>
    <row r="4423" spans="1:56">
      <c r="A4423" s="9" t="str">
        <f t="shared" si="219"/>
        <v>2026-01</v>
      </c>
      <c r="B4423" s="9" t="str">
        <f>_xlfn.XLOOKUP(I4423,过机服务商重量差!A:A,过机服务商重量差!G:G)</f>
        <v>玉麒麟</v>
      </c>
      <c r="C4423" s="9" t="str">
        <f>IF(N4423="FBA","主营产品",IF(N4423="专线","专线",LOOKUP(1,0/((G4423&gt;=提成标准!D:D)*(G4423&lt;提成标准!E:E)),提成标准!C:C)))</f>
        <v>快递小货</v>
      </c>
      <c r="D4423" s="9">
        <f t="shared" si="220"/>
        <v>1</v>
      </c>
      <c r="E4423" s="9">
        <f>_xlfn.XLOOKUP(C4423,提成标准!C:C,提成标准!H:H,"")</f>
        <v>2</v>
      </c>
      <c r="F4423" s="9">
        <f t="shared" si="221"/>
        <v>2</v>
      </c>
      <c r="G4423" s="9">
        <f>_xlfn.XLOOKUP(I4423,过机服务商重量差!A:A,过机服务商重量差!L:L)</f>
        <v>5</v>
      </c>
      <c r="H4423" s="9" t="str">
        <f ca="1">IFERROR(LOOKUP(1,0/((B4423=名单!B:B)*(VALUE(AY4423)&gt;=名单!E:E)*(VALUE(AY4423)&lt;=名单!G:G)*(AA4423="正常走货")),名单!H:H),"否")</f>
        <v>否</v>
      </c>
      <c r="I4423" s="64" t="s">
        <v>13246</v>
      </c>
      <c r="J4423" s="64" t="s">
        <v>13248</v>
      </c>
      <c r="L4423" s="64" t="s">
        <v>17</v>
      </c>
      <c r="N4423" s="64" t="s">
        <v>18</v>
      </c>
      <c r="U4423" s="64" t="s">
        <v>103</v>
      </c>
      <c r="V4423" s="64" t="s">
        <v>14385</v>
      </c>
      <c r="AA4423" s="64" t="s">
        <v>14382</v>
      </c>
      <c r="AQ4423" s="64">
        <v>218.3</v>
      </c>
      <c r="AY4423" s="64" t="s">
        <v>18820</v>
      </c>
      <c r="BD4423" s="54" t="s">
        <v>36</v>
      </c>
    </row>
    <row r="4424" spans="1:56">
      <c r="A4424" s="9" t="str">
        <f t="shared" si="219"/>
        <v>2026-01</v>
      </c>
      <c r="B4424" s="9" t="str">
        <f>_xlfn.XLOOKUP(I4424,过机服务商重量差!A:A,过机服务商重量差!G:G)</f>
        <v>007</v>
      </c>
      <c r="C4424" s="9" t="str">
        <f>IF(N4424="FBA","主营产品",IF(N4424="专线","专线",LOOKUP(1,0/((G4424&gt;=提成标准!D:D)*(G4424&lt;提成标准!E:E)),提成标准!C:C)))</f>
        <v>快递大货</v>
      </c>
      <c r="D4424" s="9">
        <f t="shared" si="220"/>
        <v>21</v>
      </c>
      <c r="E4424" s="9">
        <f>_xlfn.XLOOKUP(C4424,提成标准!C:C,提成标准!H:H,"")</f>
        <v>0.1</v>
      </c>
      <c r="F4424" s="9">
        <f t="shared" si="221"/>
        <v>2.1</v>
      </c>
      <c r="G4424" s="9">
        <f>_xlfn.XLOOKUP(I4424,过机服务商重量差!A:A,过机服务商重量差!L:L)</f>
        <v>21</v>
      </c>
      <c r="H4424" s="9" t="str">
        <f ca="1">IFERROR(LOOKUP(1,0/((B4424=名单!B:B)*(VALUE(AY4424)&gt;=名单!E:E)*(VALUE(AY4424)&lt;=名单!G:G)*(AA4424="正常走货")),名单!H:H),"否")</f>
        <v>否</v>
      </c>
      <c r="I4424" s="64" t="s">
        <v>13249</v>
      </c>
      <c r="J4424" s="64" t="s">
        <v>13251</v>
      </c>
      <c r="L4424" s="64" t="s">
        <v>168</v>
      </c>
      <c r="N4424" s="64" t="s">
        <v>18</v>
      </c>
      <c r="U4424" s="64" t="s">
        <v>191</v>
      </c>
      <c r="V4424" s="64" t="s">
        <v>14413</v>
      </c>
      <c r="AA4424" s="64" t="s">
        <v>14382</v>
      </c>
      <c r="AQ4424" s="64">
        <v>31.5</v>
      </c>
      <c r="AY4424" s="64" t="s">
        <v>18821</v>
      </c>
      <c r="BD4424" s="54" t="s">
        <v>36</v>
      </c>
    </row>
    <row r="4425" spans="1:56">
      <c r="A4425" s="9" t="str">
        <f t="shared" si="219"/>
        <v>2026-01</v>
      </c>
      <c r="B4425" s="9" t="str">
        <f>_xlfn.XLOOKUP(I4425,过机服务商重量差!A:A,过机服务商重量差!G:G)</f>
        <v>无崖子</v>
      </c>
      <c r="C4425" s="9" t="str">
        <f>IF(N4425="FBA","主营产品",IF(N4425="专线","专线",LOOKUP(1,0/((G4425&gt;=提成标准!D:D)*(G4425&lt;提成标准!E:E)),提成标准!C:C)))</f>
        <v>快递大货</v>
      </c>
      <c r="D4425" s="9">
        <f t="shared" si="220"/>
        <v>28</v>
      </c>
      <c r="E4425" s="9">
        <f>_xlfn.XLOOKUP(C4425,提成标准!C:C,提成标准!H:H,"")</f>
        <v>0.1</v>
      </c>
      <c r="F4425" s="9">
        <f t="shared" si="221"/>
        <v>2.8</v>
      </c>
      <c r="G4425" s="9">
        <f>_xlfn.XLOOKUP(I4425,过机服务商重量差!A:A,过机服务商重量差!L:L)</f>
        <v>28</v>
      </c>
      <c r="H4425" s="9" t="str">
        <f ca="1">IFERROR(LOOKUP(1,0/((B4425=名单!B:B)*(VALUE(AY4425)&gt;=名单!E:E)*(VALUE(AY4425)&lt;=名单!G:G)*(AA4425="正常走货")),名单!H:H),"否")</f>
        <v>是</v>
      </c>
      <c r="I4425" s="64" t="s">
        <v>13252</v>
      </c>
      <c r="J4425" s="64" t="s">
        <v>13254</v>
      </c>
      <c r="L4425" s="64" t="s">
        <v>2292</v>
      </c>
      <c r="N4425" s="64" t="s">
        <v>18</v>
      </c>
      <c r="U4425" s="64" t="s">
        <v>203</v>
      </c>
      <c r="V4425" s="64" t="s">
        <v>14381</v>
      </c>
      <c r="AA4425" s="64" t="s">
        <v>14382</v>
      </c>
      <c r="AQ4425" s="64">
        <v>0</v>
      </c>
      <c r="AY4425" s="64" t="s">
        <v>18822</v>
      </c>
      <c r="BD4425" s="54" t="s">
        <v>36</v>
      </c>
    </row>
    <row r="4426" spans="1:56">
      <c r="A4426" s="9" t="str">
        <f t="shared" si="219"/>
        <v>2026-01</v>
      </c>
      <c r="B4426" s="9" t="str">
        <f>_xlfn.XLOOKUP(I4426,过机服务商重量差!A:A,过机服务商重量差!G:G)</f>
        <v>玉麒麟</v>
      </c>
      <c r="C4426" s="9" t="str">
        <f>IF(N4426="FBA","主营产品",IF(N4426="专线","专线",LOOKUP(1,0/((G4426&gt;=提成标准!D:D)*(G4426&lt;提成标准!E:E)),提成标准!C:C)))</f>
        <v>快递小货</v>
      </c>
      <c r="D4426" s="9">
        <f t="shared" si="220"/>
        <v>1</v>
      </c>
      <c r="E4426" s="9">
        <f>_xlfn.XLOOKUP(C4426,提成标准!C:C,提成标准!H:H,"")</f>
        <v>2</v>
      </c>
      <c r="F4426" s="9">
        <f t="shared" si="221"/>
        <v>2</v>
      </c>
      <c r="G4426" s="9">
        <f>_xlfn.XLOOKUP(I4426,过机服务商重量差!A:A,过机服务商重量差!L:L)</f>
        <v>1</v>
      </c>
      <c r="H4426" s="9" t="str">
        <f ca="1">IFERROR(LOOKUP(1,0/((B4426=名单!B:B)*(VALUE(AY4426)&gt;=名单!E:E)*(VALUE(AY4426)&lt;=名单!G:G)*(AA4426="正常走货")),名单!H:H),"否")</f>
        <v>否</v>
      </c>
      <c r="I4426" s="64" t="s">
        <v>13255</v>
      </c>
      <c r="J4426" s="64" t="s">
        <v>13257</v>
      </c>
      <c r="L4426" s="64" t="s">
        <v>24</v>
      </c>
      <c r="N4426" s="64" t="s">
        <v>18</v>
      </c>
      <c r="U4426" s="64" t="s">
        <v>99</v>
      </c>
      <c r="V4426" s="64" t="s">
        <v>14413</v>
      </c>
      <c r="AA4426" s="64" t="s">
        <v>14382</v>
      </c>
      <c r="AQ4426" s="64">
        <v>50.66</v>
      </c>
      <c r="AY4426" s="64" t="s">
        <v>18823</v>
      </c>
      <c r="BD4426" s="54" t="s">
        <v>36</v>
      </c>
    </row>
    <row r="4427" spans="1:56">
      <c r="A4427" s="9" t="str">
        <f t="shared" si="219"/>
        <v>2026-01</v>
      </c>
      <c r="B4427" s="9" t="str">
        <f>_xlfn.XLOOKUP(I4427,过机服务商重量差!A:A,过机服务商重量差!G:G)</f>
        <v>玉麒麟</v>
      </c>
      <c r="C4427" s="9" t="str">
        <f>IF(N4427="FBA","主营产品",IF(N4427="专线","专线",LOOKUP(1,0/((G4427&gt;=提成标准!D:D)*(G4427&lt;提成标准!E:E)),提成标准!C:C)))</f>
        <v>快递小货</v>
      </c>
      <c r="D4427" s="9">
        <f t="shared" si="220"/>
        <v>1</v>
      </c>
      <c r="E4427" s="9">
        <f>_xlfn.XLOOKUP(C4427,提成标准!C:C,提成标准!H:H,"")</f>
        <v>2</v>
      </c>
      <c r="F4427" s="9">
        <f t="shared" si="221"/>
        <v>2</v>
      </c>
      <c r="G4427" s="9">
        <f>_xlfn.XLOOKUP(I4427,过机服务商重量差!A:A,过机服务商重量差!L:L)</f>
        <v>10</v>
      </c>
      <c r="H4427" s="9" t="str">
        <f ca="1">IFERROR(LOOKUP(1,0/((B4427=名单!B:B)*(VALUE(AY4427)&gt;=名单!E:E)*(VALUE(AY4427)&lt;=名单!G:G)*(AA4427="正常走货")),名单!H:H),"否")</f>
        <v>否</v>
      </c>
      <c r="I4427" s="64" t="s">
        <v>13258</v>
      </c>
      <c r="J4427" s="64" t="s">
        <v>13260</v>
      </c>
      <c r="L4427" s="64" t="s">
        <v>24</v>
      </c>
      <c r="N4427" s="64" t="s">
        <v>18</v>
      </c>
      <c r="U4427" s="64" t="s">
        <v>306</v>
      </c>
      <c r="V4427" s="64" t="s">
        <v>14413</v>
      </c>
      <c r="AA4427" s="64" t="s">
        <v>14382</v>
      </c>
      <c r="AQ4427" s="64">
        <v>127.2</v>
      </c>
      <c r="AY4427" s="64" t="s">
        <v>18824</v>
      </c>
      <c r="BD4427" s="54" t="s">
        <v>36</v>
      </c>
    </row>
    <row r="4428" spans="1:56">
      <c r="A4428" s="9" t="str">
        <f t="shared" si="219"/>
        <v>2026-01</v>
      </c>
      <c r="B4428" s="9" t="str">
        <f>_xlfn.XLOOKUP(I4428,过机服务商重量差!A:A,过机服务商重量差!G:G)</f>
        <v>小旋风</v>
      </c>
      <c r="C4428" s="9" t="str">
        <f>IF(N4428="FBA","主营产品",IF(N4428="专线","专线",LOOKUP(1,0/((G4428&gt;=提成标准!D:D)*(G4428&lt;提成标准!E:E)),提成标准!C:C)))</f>
        <v>快递大货</v>
      </c>
      <c r="D4428" s="9">
        <f t="shared" si="220"/>
        <v>22</v>
      </c>
      <c r="E4428" s="9">
        <f>_xlfn.XLOOKUP(C4428,提成标准!C:C,提成标准!H:H,"")</f>
        <v>0.1</v>
      </c>
      <c r="F4428" s="9">
        <f t="shared" si="221"/>
        <v>2.2</v>
      </c>
      <c r="G4428" s="9">
        <f>_xlfn.XLOOKUP(I4428,过机服务商重量差!A:A,过机服务商重量差!L:L)</f>
        <v>22</v>
      </c>
      <c r="H4428" s="9" t="str">
        <f ca="1">IFERROR(LOOKUP(1,0/((B4428=名单!B:B)*(VALUE(AY4428)&gt;=名单!E:E)*(VALUE(AY4428)&lt;=名单!G:G)*(AA4428="正常走货")),名单!H:H),"否")</f>
        <v>否</v>
      </c>
      <c r="I4428" s="64" t="s">
        <v>13261</v>
      </c>
      <c r="J4428" s="64" t="s">
        <v>13263</v>
      </c>
      <c r="L4428" s="64" t="s">
        <v>453</v>
      </c>
      <c r="N4428" s="64" t="s">
        <v>18</v>
      </c>
      <c r="U4428" s="64" t="s">
        <v>442</v>
      </c>
      <c r="V4428" s="64" t="s">
        <v>14413</v>
      </c>
      <c r="AA4428" s="64" t="s">
        <v>14382</v>
      </c>
      <c r="AQ4428" s="64">
        <v>4.40000000000001</v>
      </c>
      <c r="AY4428" s="64" t="s">
        <v>18825</v>
      </c>
      <c r="BD4428" s="54" t="s">
        <v>36</v>
      </c>
    </row>
    <row r="4429" spans="1:56">
      <c r="A4429" s="9" t="str">
        <f t="shared" si="219"/>
        <v>2026-01</v>
      </c>
      <c r="B4429" s="9" t="str">
        <f>_xlfn.XLOOKUP(I4429,过机服务商重量差!A:A,过机服务商重量差!G:G)</f>
        <v>玉麒麟</v>
      </c>
      <c r="C4429" s="9" t="str">
        <f>IF(N4429="FBA","主营产品",IF(N4429="专线","专线",LOOKUP(1,0/((G4429&gt;=提成标准!D:D)*(G4429&lt;提成标准!E:E)),提成标准!C:C)))</f>
        <v>快递小货</v>
      </c>
      <c r="D4429" s="9">
        <f t="shared" si="220"/>
        <v>1</v>
      </c>
      <c r="E4429" s="9">
        <f>_xlfn.XLOOKUP(C4429,提成标准!C:C,提成标准!H:H,"")</f>
        <v>2</v>
      </c>
      <c r="F4429" s="9">
        <f t="shared" si="221"/>
        <v>2</v>
      </c>
      <c r="G4429" s="9">
        <f>_xlfn.XLOOKUP(I4429,过机服务商重量差!A:A,过机服务商重量差!L:L)</f>
        <v>6.5</v>
      </c>
      <c r="H4429" s="9" t="str">
        <f ca="1">IFERROR(LOOKUP(1,0/((B4429=名单!B:B)*(VALUE(AY4429)&gt;=名单!E:E)*(VALUE(AY4429)&lt;=名单!G:G)*(AA4429="正常走货")),名单!H:H),"否")</f>
        <v>否</v>
      </c>
      <c r="I4429" s="64" t="s">
        <v>13264</v>
      </c>
      <c r="J4429" s="64" t="s">
        <v>13266</v>
      </c>
      <c r="L4429" s="64" t="s">
        <v>17</v>
      </c>
      <c r="N4429" s="64" t="s">
        <v>18</v>
      </c>
      <c r="U4429" s="64" t="s">
        <v>471</v>
      </c>
      <c r="V4429" s="64" t="s">
        <v>14389</v>
      </c>
      <c r="AA4429" s="64" t="s">
        <v>14382</v>
      </c>
      <c r="AQ4429" s="64">
        <v>90.16</v>
      </c>
      <c r="AY4429" s="64" t="s">
        <v>18826</v>
      </c>
      <c r="BD4429" s="54" t="s">
        <v>36</v>
      </c>
    </row>
    <row r="4430" spans="1:56">
      <c r="A4430" s="9" t="str">
        <f t="shared" si="219"/>
        <v>2026-01</v>
      </c>
      <c r="B4430" s="9" t="str">
        <f>_xlfn.XLOOKUP(I4430,过机服务商重量差!A:A,过机服务商重量差!G:G)</f>
        <v>无崖子</v>
      </c>
      <c r="C4430" s="9" t="str">
        <f>IF(N4430="FBA","主营产品",IF(N4430="专线","专线",LOOKUP(1,0/((G4430&gt;=提成标准!D:D)*(G4430&lt;提成标准!E:E)),提成标准!C:C)))</f>
        <v>快递大货</v>
      </c>
      <c r="D4430" s="9">
        <f t="shared" si="220"/>
        <v>116</v>
      </c>
      <c r="E4430" s="9">
        <f>_xlfn.XLOOKUP(C4430,提成标准!C:C,提成标准!H:H,"")</f>
        <v>0.1</v>
      </c>
      <c r="F4430" s="9">
        <f t="shared" si="221"/>
        <v>11.6</v>
      </c>
      <c r="G4430" s="9">
        <f>_xlfn.XLOOKUP(I4430,过机服务商重量差!A:A,过机服务商重量差!L:L)</f>
        <v>116</v>
      </c>
      <c r="H4430" s="9" t="str">
        <f ca="1">IFERROR(LOOKUP(1,0/((B4430=名单!B:B)*(VALUE(AY4430)&gt;=名单!E:E)*(VALUE(AY4430)&lt;=名单!G:G)*(AA4430="正常走货")),名单!H:H),"否")</f>
        <v>是</v>
      </c>
      <c r="I4430" s="64" t="s">
        <v>13267</v>
      </c>
      <c r="J4430" s="64" t="s">
        <v>13269</v>
      </c>
      <c r="L4430" s="64" t="s">
        <v>590</v>
      </c>
      <c r="N4430" s="64" t="s">
        <v>18</v>
      </c>
      <c r="U4430" s="64" t="s">
        <v>223</v>
      </c>
      <c r="V4430" s="64" t="s">
        <v>14413</v>
      </c>
      <c r="AA4430" s="64" t="s">
        <v>14382</v>
      </c>
      <c r="AQ4430" s="64">
        <v>537.75</v>
      </c>
      <c r="AY4430" s="64" t="s">
        <v>18827</v>
      </c>
      <c r="BD4430" s="54" t="s">
        <v>36</v>
      </c>
    </row>
    <row r="4431" spans="1:56">
      <c r="A4431" s="9" t="str">
        <f t="shared" si="219"/>
        <v>2026-01</v>
      </c>
      <c r="B4431" s="9" t="str">
        <f>_xlfn.XLOOKUP(I4431,过机服务商重量差!A:A,过机服务商重量差!G:G)</f>
        <v>玉麒麟</v>
      </c>
      <c r="C4431" s="9" t="str">
        <f>IF(N4431="FBA","主营产品",IF(N4431="专线","专线",LOOKUP(1,0/((G4431&gt;=提成标准!D:D)*(G4431&lt;提成标准!E:E)),提成标准!C:C)))</f>
        <v>快递大货</v>
      </c>
      <c r="D4431" s="9">
        <f t="shared" si="220"/>
        <v>70</v>
      </c>
      <c r="E4431" s="9">
        <f>_xlfn.XLOOKUP(C4431,提成标准!C:C,提成标准!H:H,"")</f>
        <v>0.1</v>
      </c>
      <c r="F4431" s="9">
        <f t="shared" si="221"/>
        <v>7</v>
      </c>
      <c r="G4431" s="9">
        <f>_xlfn.XLOOKUP(I4431,过机服务商重量差!A:A,过机服务商重量差!L:L)</f>
        <v>70</v>
      </c>
      <c r="H4431" s="9" t="str">
        <f ca="1">IFERROR(LOOKUP(1,0/((B4431=名单!B:B)*(VALUE(AY4431)&gt;=名单!E:E)*(VALUE(AY4431)&lt;=名单!G:G)*(AA4431="正常走货")),名单!H:H),"否")</f>
        <v>否</v>
      </c>
      <c r="I4431" s="64" t="s">
        <v>13270</v>
      </c>
      <c r="J4431" s="64" t="s">
        <v>13272</v>
      </c>
      <c r="L4431" s="64" t="s">
        <v>17</v>
      </c>
      <c r="N4431" s="64" t="s">
        <v>18</v>
      </c>
      <c r="U4431" s="64" t="s">
        <v>558</v>
      </c>
      <c r="V4431" s="64" t="s">
        <v>14413</v>
      </c>
      <c r="AA4431" s="64" t="s">
        <v>14382</v>
      </c>
      <c r="AQ4431" s="64">
        <v>-82.8099999999999</v>
      </c>
      <c r="AY4431" s="64" t="s">
        <v>18828</v>
      </c>
      <c r="BD4431" s="54" t="s">
        <v>36</v>
      </c>
    </row>
    <row r="4432" spans="1:56">
      <c r="A4432" s="9" t="str">
        <f t="shared" si="219"/>
        <v>2026-01</v>
      </c>
      <c r="B4432" s="9" t="str">
        <f>_xlfn.XLOOKUP(I4432,过机服务商重量差!A:A,过机服务商重量差!G:G)</f>
        <v>玉麒麟</v>
      </c>
      <c r="C4432" s="9" t="str">
        <f>IF(N4432="FBA","主营产品",IF(N4432="专线","专线",LOOKUP(1,0/((G4432&gt;=提成标准!D:D)*(G4432&lt;提成标准!E:E)),提成标准!C:C)))</f>
        <v>快递大货</v>
      </c>
      <c r="D4432" s="9">
        <f t="shared" si="220"/>
        <v>27</v>
      </c>
      <c r="E4432" s="9">
        <f>_xlfn.XLOOKUP(C4432,提成标准!C:C,提成标准!H:H,"")</f>
        <v>0.1</v>
      </c>
      <c r="F4432" s="9">
        <f t="shared" si="221"/>
        <v>2.7</v>
      </c>
      <c r="G4432" s="9">
        <f>_xlfn.XLOOKUP(I4432,过机服务商重量差!A:A,过机服务商重量差!L:L)</f>
        <v>27</v>
      </c>
      <c r="H4432" s="9" t="str">
        <f ca="1">IFERROR(LOOKUP(1,0/((B4432=名单!B:B)*(VALUE(AY4432)&gt;=名单!E:E)*(VALUE(AY4432)&lt;=名单!G:G)*(AA4432="正常走货")),名单!H:H),"否")</f>
        <v>否</v>
      </c>
      <c r="I4432" s="64" t="s">
        <v>13273</v>
      </c>
      <c r="J4432" s="64" t="s">
        <v>13275</v>
      </c>
      <c r="L4432" s="64" t="s">
        <v>17</v>
      </c>
      <c r="N4432" s="64" t="s">
        <v>18</v>
      </c>
      <c r="U4432" s="64" t="s">
        <v>390</v>
      </c>
      <c r="V4432" s="64" t="s">
        <v>14389</v>
      </c>
      <c r="AA4432" s="64" t="s">
        <v>14382</v>
      </c>
      <c r="AQ4432" s="64">
        <v>116.6</v>
      </c>
      <c r="AY4432" s="64" t="s">
        <v>18829</v>
      </c>
      <c r="BD4432" s="54" t="s">
        <v>36</v>
      </c>
    </row>
    <row r="4433" spans="1:56">
      <c r="A4433" s="9" t="str">
        <f t="shared" si="219"/>
        <v>2026-01</v>
      </c>
      <c r="B4433" s="18" t="str">
        <f>_xlfn.XLOOKUP(I4433,过机服务商重量差!A:A,过机服务商重量差!G:G)</f>
        <v>玉麒麟</v>
      </c>
      <c r="C4433" s="9" t="str">
        <f>IF(N4433="FBA","主营产品",IF(N4433="专线","专线",LOOKUP(1,0/((G4433&gt;=提成标准!D:D)*(G4433&lt;提成标准!E:E)),提成标准!C:C)))</f>
        <v>快递小货</v>
      </c>
      <c r="D4433" s="9">
        <f t="shared" si="220"/>
        <v>1</v>
      </c>
      <c r="E4433" s="9">
        <f>_xlfn.XLOOKUP(C4433,提成标准!C:C,提成标准!H:H,"")</f>
        <v>2</v>
      </c>
      <c r="F4433" s="9">
        <f t="shared" si="221"/>
        <v>2</v>
      </c>
      <c r="G4433" s="9">
        <f>_xlfn.XLOOKUP(I4433,过机服务商重量差!A:A,过机服务商重量差!L:L)</f>
        <v>0.5</v>
      </c>
      <c r="H4433" s="9" t="str">
        <f ca="1">IFERROR(LOOKUP(1,0/((B4433=名单!B:B)*(VALUE(AY4433)&gt;=名单!E:E)*(VALUE(AY4433)&lt;=名单!G:G)*(AA4433="正常走货")),名单!H:H),"否")</f>
        <v>否</v>
      </c>
      <c r="I4433" s="64" t="s">
        <v>13276</v>
      </c>
      <c r="J4433" s="64" t="s">
        <v>13278</v>
      </c>
      <c r="L4433" s="64" t="s">
        <v>17</v>
      </c>
      <c r="N4433" s="64" t="s">
        <v>18</v>
      </c>
      <c r="U4433" s="64" t="s">
        <v>353</v>
      </c>
      <c r="V4433" s="64" t="s">
        <v>14389</v>
      </c>
      <c r="AA4433" s="64" t="s">
        <v>14382</v>
      </c>
      <c r="AQ4433" s="64">
        <v>30.95</v>
      </c>
      <c r="AY4433" s="64" t="s">
        <v>18830</v>
      </c>
      <c r="BD4433" s="54" t="s">
        <v>36</v>
      </c>
    </row>
    <row r="4434" spans="1:56">
      <c r="A4434" s="9" t="str">
        <f t="shared" si="219"/>
        <v>2026-01</v>
      </c>
      <c r="B4434" s="18" t="str">
        <f>_xlfn.XLOOKUP(I4434,过机服务商重量差!A:A,过机服务商重量差!G:G)</f>
        <v>无崖子</v>
      </c>
      <c r="C4434" s="9" t="str">
        <f>IF(N4434="FBA","主营产品",IF(N4434="专线","专线",LOOKUP(1,0/((G4434&gt;=提成标准!D:D)*(G4434&lt;提成标准!E:E)),提成标准!C:C)))</f>
        <v>快递小货</v>
      </c>
      <c r="D4434" s="9">
        <f t="shared" si="220"/>
        <v>1</v>
      </c>
      <c r="E4434" s="9">
        <f>_xlfn.XLOOKUP(C4434,提成标准!C:C,提成标准!H:H,"")</f>
        <v>2</v>
      </c>
      <c r="F4434" s="9">
        <f t="shared" si="221"/>
        <v>2</v>
      </c>
      <c r="G4434" s="9">
        <f>_xlfn.XLOOKUP(I4434,过机服务商重量差!A:A,过机服务商重量差!L:L)</f>
        <v>6.5</v>
      </c>
      <c r="H4434" s="9" t="str">
        <f ca="1">IFERROR(LOOKUP(1,0/((B4434=名单!B:B)*(VALUE(AY4434)&gt;=名单!E:E)*(VALUE(AY4434)&lt;=名单!G:G)*(AA4434="正常走货")),名单!H:H),"否")</f>
        <v>是</v>
      </c>
      <c r="I4434" s="64" t="s">
        <v>13279</v>
      </c>
      <c r="J4434" s="64" t="s">
        <v>13281</v>
      </c>
      <c r="L4434" s="64" t="s">
        <v>2292</v>
      </c>
      <c r="N4434" s="64" t="s">
        <v>18</v>
      </c>
      <c r="U4434" s="64" t="s">
        <v>203</v>
      </c>
      <c r="V4434" s="64" t="s">
        <v>14381</v>
      </c>
      <c r="AA4434" s="64" t="s">
        <v>14382</v>
      </c>
      <c r="AQ4434" s="64">
        <v>0</v>
      </c>
      <c r="AY4434" s="64" t="s">
        <v>18831</v>
      </c>
      <c r="BD4434" s="54" t="s">
        <v>36</v>
      </c>
    </row>
    <row r="4435" spans="1:56">
      <c r="A4435" s="9" t="str">
        <f t="shared" si="219"/>
        <v>2026-01</v>
      </c>
      <c r="B4435" s="18" t="str">
        <f>_xlfn.XLOOKUP(I4435,过机服务商重量差!A:A,过机服务商重量差!G:G)</f>
        <v>无崖子</v>
      </c>
      <c r="C4435" s="9" t="str">
        <f>IF(N4435="FBA","主营产品",IF(N4435="专线","专线",LOOKUP(1,0/((G4435&gt;=提成标准!D:D)*(G4435&lt;提成标准!E:E)),提成标准!C:C)))</f>
        <v>快递小货</v>
      </c>
      <c r="D4435" s="9">
        <f t="shared" si="220"/>
        <v>1</v>
      </c>
      <c r="E4435" s="9">
        <f>_xlfn.XLOOKUP(C4435,提成标准!C:C,提成标准!H:H,"")</f>
        <v>2</v>
      </c>
      <c r="F4435" s="9">
        <f t="shared" si="221"/>
        <v>2</v>
      </c>
      <c r="G4435" s="9">
        <f>_xlfn.XLOOKUP(I4435,过机服务商重量差!A:A,过机服务商重量差!L:L)</f>
        <v>9.22</v>
      </c>
      <c r="H4435" s="9" t="str">
        <f ca="1">IFERROR(LOOKUP(1,0/((B4435=名单!B:B)*(VALUE(AY4435)&gt;=名单!E:E)*(VALUE(AY4435)&lt;=名单!G:G)*(AA4435="正常走货")),名单!H:H),"否")</f>
        <v>是</v>
      </c>
      <c r="I4435" s="64" t="s">
        <v>13282</v>
      </c>
      <c r="J4435" s="64" t="s">
        <v>13284</v>
      </c>
      <c r="L4435" s="64" t="s">
        <v>590</v>
      </c>
      <c r="N4435" s="64" t="s">
        <v>18</v>
      </c>
      <c r="U4435" s="64" t="s">
        <v>2305</v>
      </c>
      <c r="V4435" s="64" t="s">
        <v>14413</v>
      </c>
      <c r="AA4435" s="64" t="s">
        <v>14382</v>
      </c>
      <c r="AQ4435" s="64">
        <v>32.01</v>
      </c>
      <c r="AY4435" s="64" t="s">
        <v>18832</v>
      </c>
      <c r="BD4435" s="54" t="s">
        <v>36</v>
      </c>
    </row>
    <row r="4436" spans="1:56">
      <c r="A4436" s="9" t="str">
        <f t="shared" si="219"/>
        <v>2026-01</v>
      </c>
      <c r="B4436" s="9" t="str">
        <f>_xlfn.XLOOKUP(I4436,过机服务商重量差!A:A,过机服务商重量差!G:G)</f>
        <v>小旋风</v>
      </c>
      <c r="C4436" s="9" t="str">
        <f>IF(N4436="FBA","主营产品",IF(N4436="专线","专线",LOOKUP(1,0/((G4436&gt;=提成标准!D:D)*(G4436&lt;提成标准!E:E)),提成标准!C:C)))</f>
        <v>快递大货</v>
      </c>
      <c r="D4436" s="9">
        <f t="shared" si="220"/>
        <v>22</v>
      </c>
      <c r="E4436" s="9">
        <f>_xlfn.XLOOKUP(C4436,提成标准!C:C,提成标准!H:H,"")</f>
        <v>0.1</v>
      </c>
      <c r="F4436" s="9">
        <f t="shared" si="221"/>
        <v>2.2</v>
      </c>
      <c r="G4436" s="9">
        <f>_xlfn.XLOOKUP(I4436,过机服务商重量差!A:A,过机服务商重量差!L:L)</f>
        <v>22</v>
      </c>
      <c r="H4436" s="9" t="str">
        <f ca="1">IFERROR(LOOKUP(1,0/((B4436=名单!B:B)*(VALUE(AY4436)&gt;=名单!E:E)*(VALUE(AY4436)&lt;=名单!G:G)*(AA4436="正常走货")),名单!H:H),"否")</f>
        <v>否</v>
      </c>
      <c r="I4436" s="64" t="s">
        <v>13285</v>
      </c>
      <c r="J4436" s="64" t="s">
        <v>13287</v>
      </c>
      <c r="L4436" s="64" t="s">
        <v>453</v>
      </c>
      <c r="N4436" s="64" t="s">
        <v>18</v>
      </c>
      <c r="U4436" s="64" t="s">
        <v>90</v>
      </c>
      <c r="V4436" s="64" t="s">
        <v>14410</v>
      </c>
      <c r="AA4436" s="64" t="s">
        <v>14382</v>
      </c>
      <c r="AQ4436" s="64">
        <v>4.40000000000001</v>
      </c>
      <c r="AY4436" s="64" t="s">
        <v>18833</v>
      </c>
      <c r="BD4436" s="54" t="s">
        <v>36</v>
      </c>
    </row>
    <row r="4437" spans="1:56">
      <c r="A4437" s="9" t="str">
        <f t="shared" si="219"/>
        <v>2026-01</v>
      </c>
      <c r="B4437" s="9" t="str">
        <f>_xlfn.XLOOKUP(I4437,过机服务商重量差!A:A,过机服务商重量差!G:G)</f>
        <v>玉麒麟</v>
      </c>
      <c r="C4437" s="9" t="str">
        <f>IF(N4437="FBA","主营产品",IF(N4437="专线","专线",LOOKUP(1,0/((G4437&gt;=提成标准!D:D)*(G4437&lt;提成标准!E:E)),提成标准!C:C)))</f>
        <v>快递大货</v>
      </c>
      <c r="D4437" s="9">
        <f t="shared" si="220"/>
        <v>92</v>
      </c>
      <c r="E4437" s="9">
        <f>_xlfn.XLOOKUP(C4437,提成标准!C:C,提成标准!H:H,"")</f>
        <v>0.1</v>
      </c>
      <c r="F4437" s="9">
        <f t="shared" si="221"/>
        <v>9.2</v>
      </c>
      <c r="G4437" s="9">
        <f>_xlfn.XLOOKUP(I4437,过机服务商重量差!A:A,过机服务商重量差!L:L)</f>
        <v>92</v>
      </c>
      <c r="H4437" s="9" t="str">
        <f ca="1">IFERROR(LOOKUP(1,0/((B4437=名单!B:B)*(VALUE(AY4437)&gt;=名单!E:E)*(VALUE(AY4437)&lt;=名单!G:G)*(AA4437="正常走货")),名单!H:H),"否")</f>
        <v>否</v>
      </c>
      <c r="I4437" s="64" t="s">
        <v>13288</v>
      </c>
      <c r="J4437" s="64" t="s">
        <v>13290</v>
      </c>
      <c r="L4437" s="64" t="s">
        <v>1080</v>
      </c>
      <c r="N4437" s="64" t="s">
        <v>18</v>
      </c>
      <c r="U4437" s="64" t="s">
        <v>2376</v>
      </c>
      <c r="V4437" s="64" t="s">
        <v>14581</v>
      </c>
      <c r="AA4437" s="64" t="s">
        <v>14382</v>
      </c>
      <c r="AQ4437" s="64">
        <v>1517.6</v>
      </c>
      <c r="AY4437" s="64" t="s">
        <v>18834</v>
      </c>
      <c r="BD4437" s="54" t="s">
        <v>36</v>
      </c>
    </row>
    <row r="4438" spans="1:56">
      <c r="A4438" s="9" t="str">
        <f t="shared" si="219"/>
        <v>2026-01</v>
      </c>
      <c r="B4438" s="9" t="str">
        <f>_xlfn.XLOOKUP(I4438,过机服务商重量差!A:A,过机服务商重量差!G:G)</f>
        <v>无崖子</v>
      </c>
      <c r="C4438" s="9" t="str">
        <f>IF(N4438="FBA","主营产品",IF(N4438="专线","专线",LOOKUP(1,0/((G4438&gt;=提成标准!D:D)*(G4438&lt;提成标准!E:E)),提成标准!C:C)))</f>
        <v>快递大货</v>
      </c>
      <c r="D4438" s="9">
        <f t="shared" si="220"/>
        <v>50</v>
      </c>
      <c r="E4438" s="9">
        <f>_xlfn.XLOOKUP(C4438,提成标准!C:C,提成标准!H:H,"")</f>
        <v>0.1</v>
      </c>
      <c r="F4438" s="9">
        <f t="shared" si="221"/>
        <v>5</v>
      </c>
      <c r="G4438" s="9">
        <f>_xlfn.XLOOKUP(I4438,过机服务商重量差!A:A,过机服务商重量差!L:L)</f>
        <v>50</v>
      </c>
      <c r="H4438" s="9" t="str">
        <f ca="1">IFERROR(LOOKUP(1,0/((B4438=名单!B:B)*(VALUE(AY4438)&gt;=名单!E:E)*(VALUE(AY4438)&lt;=名单!G:G)*(AA4438="正常走货")),名单!H:H),"否")</f>
        <v>是</v>
      </c>
      <c r="I4438" s="64" t="s">
        <v>13291</v>
      </c>
      <c r="J4438" s="64" t="s">
        <v>13293</v>
      </c>
      <c r="L4438" s="64" t="s">
        <v>1025</v>
      </c>
      <c r="N4438" s="64" t="s">
        <v>18</v>
      </c>
      <c r="U4438" s="64" t="s">
        <v>145</v>
      </c>
      <c r="V4438" s="64" t="s">
        <v>14410</v>
      </c>
      <c r="AA4438" s="64" t="s">
        <v>14382</v>
      </c>
      <c r="AQ4438" s="64">
        <v>1170</v>
      </c>
      <c r="AY4438" s="64" t="s">
        <v>18835</v>
      </c>
      <c r="BD4438" s="54" t="s">
        <v>36</v>
      </c>
    </row>
    <row r="4439" spans="1:56">
      <c r="A4439" s="9" t="str">
        <f t="shared" si="219"/>
        <v>2026-01</v>
      </c>
      <c r="B4439" s="9" t="str">
        <f>_xlfn.XLOOKUP(I4439,过机服务商重量差!A:A,过机服务商重量差!G:G)</f>
        <v>玉麒麟</v>
      </c>
      <c r="C4439" s="9" t="str">
        <f>IF(N4439="FBA","主营产品",IF(N4439="专线","专线",LOOKUP(1,0/((G4439&gt;=提成标准!D:D)*(G4439&lt;提成标准!E:E)),提成标准!C:C)))</f>
        <v>快递小货</v>
      </c>
      <c r="D4439" s="9">
        <f t="shared" si="220"/>
        <v>1</v>
      </c>
      <c r="E4439" s="9">
        <f>_xlfn.XLOOKUP(C4439,提成标准!C:C,提成标准!H:H,"")</f>
        <v>2</v>
      </c>
      <c r="F4439" s="9">
        <f t="shared" si="221"/>
        <v>2</v>
      </c>
      <c r="G4439" s="9">
        <f>_xlfn.XLOOKUP(I4439,过机服务商重量差!A:A,过机服务商重量差!L:L)</f>
        <v>1</v>
      </c>
      <c r="H4439" s="9" t="str">
        <f ca="1">IFERROR(LOOKUP(1,0/((B4439=名单!B:B)*(VALUE(AY4439)&gt;=名单!E:E)*(VALUE(AY4439)&lt;=名单!G:G)*(AA4439="正常走货")),名单!H:H),"否")</f>
        <v>否</v>
      </c>
      <c r="I4439" s="64" t="s">
        <v>13294</v>
      </c>
      <c r="J4439" s="64" t="s">
        <v>13296</v>
      </c>
      <c r="L4439" s="64" t="s">
        <v>17</v>
      </c>
      <c r="N4439" s="64" t="s">
        <v>18</v>
      </c>
      <c r="U4439" s="64" t="s">
        <v>79</v>
      </c>
      <c r="V4439" s="64" t="s">
        <v>14381</v>
      </c>
      <c r="AA4439" s="64" t="s">
        <v>14382</v>
      </c>
      <c r="AQ4439" s="64">
        <v>130.5</v>
      </c>
      <c r="AY4439" s="64" t="s">
        <v>18836</v>
      </c>
      <c r="BD4439" s="54" t="s">
        <v>36</v>
      </c>
    </row>
    <row r="4440" spans="1:56">
      <c r="A4440" s="9" t="str">
        <f t="shared" si="219"/>
        <v>2026-01</v>
      </c>
      <c r="B4440" s="9" t="str">
        <f>_xlfn.XLOOKUP(I4440,过机服务商重量差!A:A,过机服务商重量差!G:G)</f>
        <v>小旋风</v>
      </c>
      <c r="C4440" s="9" t="str">
        <f>IF(N4440="FBA","主营产品",IF(N4440="专线","专线",LOOKUP(1,0/((G4440&gt;=提成标准!D:D)*(G4440&lt;提成标准!E:E)),提成标准!C:C)))</f>
        <v>快递大货</v>
      </c>
      <c r="D4440" s="9">
        <f t="shared" si="220"/>
        <v>315</v>
      </c>
      <c r="E4440" s="9">
        <f>_xlfn.XLOOKUP(C4440,提成标准!C:C,提成标准!H:H,"")</f>
        <v>0.1</v>
      </c>
      <c r="F4440" s="9">
        <f t="shared" si="221"/>
        <v>31.5</v>
      </c>
      <c r="G4440" s="9">
        <f>_xlfn.XLOOKUP(I4440,过机服务商重量差!A:A,过机服务商重量差!L:L)</f>
        <v>315</v>
      </c>
      <c r="H4440" s="9" t="str">
        <f ca="1">IFERROR(LOOKUP(1,0/((B4440=名单!B:B)*(VALUE(AY4440)&gt;=名单!E:E)*(VALUE(AY4440)&lt;=名单!G:G)*(AA4440="正常走货")),名单!H:H),"否")</f>
        <v>否</v>
      </c>
      <c r="I4440" s="64" t="s">
        <v>13297</v>
      </c>
      <c r="J4440" s="64" t="s">
        <v>13299</v>
      </c>
      <c r="L4440" s="64" t="s">
        <v>453</v>
      </c>
      <c r="N4440" s="64" t="s">
        <v>18</v>
      </c>
      <c r="U4440" s="64" t="s">
        <v>3182</v>
      </c>
      <c r="V4440" s="64" t="s">
        <v>15413</v>
      </c>
      <c r="AA4440" s="64" t="s">
        <v>14382</v>
      </c>
      <c r="AQ4440" s="64">
        <v>62.9999999999999</v>
      </c>
      <c r="AY4440" s="64" t="s">
        <v>18837</v>
      </c>
      <c r="BD4440" s="54" t="s">
        <v>36</v>
      </c>
    </row>
    <row r="4441" spans="1:56">
      <c r="A4441" s="9" t="str">
        <f t="shared" si="219"/>
        <v>2026-01</v>
      </c>
      <c r="B4441" s="9" t="str">
        <f>_xlfn.XLOOKUP(I4441,过机服务商重量差!A:A,过机服务商重量差!G:G)</f>
        <v>风清扬</v>
      </c>
      <c r="C4441" s="9" t="str">
        <f>IF(N4441="FBA","主营产品",IF(N4441="专线","专线",LOOKUP(1,0/((G4441&gt;=提成标准!D:D)*(G4441&lt;提成标准!E:E)),提成标准!C:C)))</f>
        <v>快递大货</v>
      </c>
      <c r="D4441" s="9">
        <f t="shared" si="220"/>
        <v>772</v>
      </c>
      <c r="E4441" s="9">
        <f>_xlfn.XLOOKUP(C4441,提成标准!C:C,提成标准!H:H,"")</f>
        <v>0.1</v>
      </c>
      <c r="F4441" s="9">
        <f t="shared" si="221"/>
        <v>77.2</v>
      </c>
      <c r="G4441" s="9">
        <f>_xlfn.XLOOKUP(I4441,过机服务商重量差!A:A,过机服务商重量差!L:L)</f>
        <v>772</v>
      </c>
      <c r="H4441" s="9" t="str">
        <f ca="1">IFERROR(LOOKUP(1,0/((B4441=名单!B:B)*(VALUE(AY4441)&gt;=名单!E:E)*(VALUE(AY4441)&lt;=名单!G:G)*(AA4441="正常走货")),名单!H:H),"否")</f>
        <v>否</v>
      </c>
      <c r="I4441" s="64" t="s">
        <v>13300</v>
      </c>
      <c r="J4441" s="64" t="s">
        <v>13302</v>
      </c>
      <c r="L4441" s="64" t="s">
        <v>2686</v>
      </c>
      <c r="N4441" s="64" t="s">
        <v>18</v>
      </c>
      <c r="U4441" s="64" t="s">
        <v>227</v>
      </c>
      <c r="V4441" s="64" t="s">
        <v>14413</v>
      </c>
      <c r="AA4441" s="64" t="s">
        <v>14382</v>
      </c>
      <c r="AQ4441" s="64">
        <v>0</v>
      </c>
      <c r="AY4441" s="64" t="s">
        <v>18838</v>
      </c>
      <c r="BD4441" s="54" t="s">
        <v>36</v>
      </c>
    </row>
    <row r="4442" spans="1:56">
      <c r="A4442" s="9" t="str">
        <f t="shared" si="219"/>
        <v>2026-01</v>
      </c>
      <c r="B4442" s="18" t="str">
        <f>_xlfn.XLOOKUP(I4442,过机服务商重量差!A:A,过机服务商重量差!G:G)</f>
        <v>玉麒麟</v>
      </c>
      <c r="C4442" s="9" t="str">
        <f>IF(N4442="FBA","主营产品",IF(N4442="专线","专线",LOOKUP(1,0/((G4442&gt;=提成标准!D:D)*(G4442&lt;提成标准!E:E)),提成标准!C:C)))</f>
        <v>快递大货</v>
      </c>
      <c r="D4442" s="9">
        <f t="shared" si="220"/>
        <v>68</v>
      </c>
      <c r="E4442" s="9">
        <f>_xlfn.XLOOKUP(C4442,提成标准!C:C,提成标准!H:H,"")</f>
        <v>0.1</v>
      </c>
      <c r="F4442" s="9">
        <f t="shared" si="221"/>
        <v>6.8</v>
      </c>
      <c r="G4442" s="9">
        <f>_xlfn.XLOOKUP(I4442,过机服务商重量差!A:A,过机服务商重量差!L:L)</f>
        <v>68</v>
      </c>
      <c r="H4442" s="9" t="str">
        <f ca="1">IFERROR(LOOKUP(1,0/((B4442=名单!B:B)*(VALUE(AY4442)&gt;=名单!E:E)*(VALUE(AY4442)&lt;=名单!G:G)*(AA4442="正常走货")),名单!H:H),"否")</f>
        <v>否</v>
      </c>
      <c r="I4442" s="64" t="s">
        <v>13303</v>
      </c>
      <c r="J4442" s="64" t="s">
        <v>13305</v>
      </c>
      <c r="L4442" s="64" t="s">
        <v>17</v>
      </c>
      <c r="N4442" s="64" t="s">
        <v>18</v>
      </c>
      <c r="U4442" s="64" t="s">
        <v>90</v>
      </c>
      <c r="V4442" s="64" t="s">
        <v>14410</v>
      </c>
      <c r="AA4442" s="64" t="s">
        <v>14382</v>
      </c>
      <c r="AQ4442" s="64">
        <v>771.56</v>
      </c>
      <c r="AY4442" s="64" t="s">
        <v>18839</v>
      </c>
      <c r="BD4442" s="54" t="s">
        <v>36</v>
      </c>
    </row>
    <row r="4443" spans="1:56">
      <c r="A4443" s="9" t="str">
        <f t="shared" si="219"/>
        <v>2026-01</v>
      </c>
      <c r="B4443" s="18" t="str">
        <f>_xlfn.XLOOKUP(I4443,过机服务商重量差!A:A,过机服务商重量差!G:G)</f>
        <v>玉麒麟</v>
      </c>
      <c r="C4443" s="9" t="str">
        <f>IF(N4443="FBA","主营产品",IF(N4443="专线","专线",LOOKUP(1,0/((G4443&gt;=提成标准!D:D)*(G4443&lt;提成标准!E:E)),提成标准!C:C)))</f>
        <v>快递大货</v>
      </c>
      <c r="D4443" s="9">
        <f t="shared" si="220"/>
        <v>69</v>
      </c>
      <c r="E4443" s="9">
        <f>_xlfn.XLOOKUP(C4443,提成标准!C:C,提成标准!H:H,"")</f>
        <v>0.1</v>
      </c>
      <c r="F4443" s="9">
        <f t="shared" si="221"/>
        <v>6.9</v>
      </c>
      <c r="G4443" s="9">
        <f>_xlfn.XLOOKUP(I4443,过机服务商重量差!A:A,过机服务商重量差!L:L)</f>
        <v>69</v>
      </c>
      <c r="H4443" s="9" t="str">
        <f ca="1">IFERROR(LOOKUP(1,0/((B4443=名单!B:B)*(VALUE(AY4443)&gt;=名单!E:E)*(VALUE(AY4443)&lt;=名单!G:G)*(AA4443="正常走货")),名单!H:H),"否")</f>
        <v>否</v>
      </c>
      <c r="I4443" s="64" t="s">
        <v>13306</v>
      </c>
      <c r="J4443" s="64" t="s">
        <v>13308</v>
      </c>
      <c r="L4443" s="64" t="s">
        <v>17</v>
      </c>
      <c r="N4443" s="64" t="s">
        <v>18</v>
      </c>
      <c r="U4443" s="64" t="s">
        <v>90</v>
      </c>
      <c r="V4443" s="64" t="s">
        <v>14410</v>
      </c>
      <c r="AA4443" s="64" t="s">
        <v>14382</v>
      </c>
      <c r="AQ4443" s="64">
        <v>729.37</v>
      </c>
      <c r="AY4443" s="64" t="s">
        <v>18840</v>
      </c>
      <c r="BD4443" s="54" t="s">
        <v>36</v>
      </c>
    </row>
    <row r="4444" spans="1:56">
      <c r="A4444" s="9" t="str">
        <f t="shared" si="219"/>
        <v>2026-01</v>
      </c>
      <c r="B4444" s="18" t="str">
        <f>_xlfn.XLOOKUP(I4444,过机服务商重量差!A:A,过机服务商重量差!G:G)</f>
        <v>玉麒麟</v>
      </c>
      <c r="C4444" s="9" t="str">
        <f>IF(N4444="FBA","主营产品",IF(N4444="专线","专线",LOOKUP(1,0/((G4444&gt;=提成标准!D:D)*(G4444&lt;提成标准!E:E)),提成标准!C:C)))</f>
        <v>快递大货</v>
      </c>
      <c r="D4444" s="9">
        <f t="shared" si="220"/>
        <v>69</v>
      </c>
      <c r="E4444" s="9">
        <f>_xlfn.XLOOKUP(C4444,提成标准!C:C,提成标准!H:H,"")</f>
        <v>0.1</v>
      </c>
      <c r="F4444" s="9">
        <f t="shared" si="221"/>
        <v>6.9</v>
      </c>
      <c r="G4444" s="9">
        <f>_xlfn.XLOOKUP(I4444,过机服务商重量差!A:A,过机服务商重量差!L:L)</f>
        <v>69</v>
      </c>
      <c r="H4444" s="9" t="str">
        <f ca="1">IFERROR(LOOKUP(1,0/((B4444=名单!B:B)*(VALUE(AY4444)&gt;=名单!E:E)*(VALUE(AY4444)&lt;=名单!G:G)*(AA4444="正常走货")),名单!H:H),"否")</f>
        <v>否</v>
      </c>
      <c r="I4444" s="64" t="s">
        <v>13309</v>
      </c>
      <c r="J4444" s="64" t="s">
        <v>13311</v>
      </c>
      <c r="L4444" s="64" t="s">
        <v>17</v>
      </c>
      <c r="N4444" s="64" t="s">
        <v>18</v>
      </c>
      <c r="U4444" s="64" t="s">
        <v>90</v>
      </c>
      <c r="V4444" s="64" t="s">
        <v>14410</v>
      </c>
      <c r="AA4444" s="64" t="s">
        <v>14382</v>
      </c>
      <c r="AQ4444" s="64">
        <v>729.37</v>
      </c>
      <c r="AY4444" s="64" t="s">
        <v>18841</v>
      </c>
      <c r="BD4444" s="54" t="s">
        <v>36</v>
      </c>
    </row>
    <row r="4445" spans="1:56">
      <c r="A4445" s="9" t="str">
        <f t="shared" si="219"/>
        <v>2026-01</v>
      </c>
      <c r="B4445" s="9" t="str">
        <f>_xlfn.XLOOKUP(I4445,过机服务商重量差!A:A,过机服务商重量差!G:G)</f>
        <v>玉麒麟</v>
      </c>
      <c r="C4445" s="9" t="str">
        <f>IF(N4445="FBA","主营产品",IF(N4445="专线","专线",LOOKUP(1,0/((G4445&gt;=提成标准!D:D)*(G4445&lt;提成标准!E:E)),提成标准!C:C)))</f>
        <v>快递大货</v>
      </c>
      <c r="D4445" s="9">
        <f t="shared" si="220"/>
        <v>70</v>
      </c>
      <c r="E4445" s="9">
        <f>_xlfn.XLOOKUP(C4445,提成标准!C:C,提成标准!H:H,"")</f>
        <v>0.1</v>
      </c>
      <c r="F4445" s="9">
        <f t="shared" si="221"/>
        <v>7</v>
      </c>
      <c r="G4445" s="9">
        <f>_xlfn.XLOOKUP(I4445,过机服务商重量差!A:A,过机服务商重量差!L:L)</f>
        <v>70</v>
      </c>
      <c r="H4445" s="9" t="str">
        <f ca="1">IFERROR(LOOKUP(1,0/((B4445=名单!B:B)*(VALUE(AY4445)&gt;=名单!E:E)*(VALUE(AY4445)&lt;=名单!G:G)*(AA4445="正常走货")),名单!H:H),"否")</f>
        <v>否</v>
      </c>
      <c r="I4445" s="64" t="s">
        <v>13312</v>
      </c>
      <c r="J4445" s="64" t="s">
        <v>13314</v>
      </c>
      <c r="L4445" s="64" t="s">
        <v>17</v>
      </c>
      <c r="N4445" s="64" t="s">
        <v>18</v>
      </c>
      <c r="U4445" s="64" t="s">
        <v>90</v>
      </c>
      <c r="V4445" s="64" t="s">
        <v>14410</v>
      </c>
      <c r="AA4445" s="64" t="s">
        <v>14382</v>
      </c>
      <c r="AQ4445" s="64">
        <v>687.19</v>
      </c>
      <c r="AY4445" s="64" t="s">
        <v>18842</v>
      </c>
      <c r="BD4445" s="54" t="s">
        <v>36</v>
      </c>
    </row>
    <row r="4446" spans="1:56">
      <c r="A4446" s="9" t="str">
        <f t="shared" si="219"/>
        <v>2026-01</v>
      </c>
      <c r="B4446" s="9" t="str">
        <f>_xlfn.XLOOKUP(I4446,过机服务商重量差!A:A,过机服务商重量差!G:G)</f>
        <v>玉麒麟</v>
      </c>
      <c r="C4446" s="9" t="str">
        <f>IF(N4446="FBA","主营产品",IF(N4446="专线","专线",LOOKUP(1,0/((G4446&gt;=提成标准!D:D)*(G4446&lt;提成标准!E:E)),提成标准!C:C)))</f>
        <v>快递大货</v>
      </c>
      <c r="D4446" s="9">
        <f t="shared" si="220"/>
        <v>23</v>
      </c>
      <c r="E4446" s="9">
        <f>_xlfn.XLOOKUP(C4446,提成标准!C:C,提成标准!H:H,"")</f>
        <v>0.1</v>
      </c>
      <c r="F4446" s="9">
        <f t="shared" si="221"/>
        <v>2.3</v>
      </c>
      <c r="G4446" s="9">
        <f>_xlfn.XLOOKUP(I4446,过机服务商重量差!A:A,过机服务商重量差!L:L)</f>
        <v>23</v>
      </c>
      <c r="H4446" s="9" t="str">
        <f ca="1">IFERROR(LOOKUP(1,0/((B4446=名单!B:B)*(VALUE(AY4446)&gt;=名单!E:E)*(VALUE(AY4446)&lt;=名单!G:G)*(AA4446="正常走货")),名单!H:H),"否")</f>
        <v>否</v>
      </c>
      <c r="I4446" s="64" t="s">
        <v>13315</v>
      </c>
      <c r="J4446" s="64" t="s">
        <v>13317</v>
      </c>
      <c r="L4446" s="64" t="s">
        <v>17</v>
      </c>
      <c r="N4446" s="64" t="s">
        <v>18</v>
      </c>
      <c r="U4446" s="64" t="s">
        <v>90</v>
      </c>
      <c r="V4446" s="64" t="s">
        <v>14410</v>
      </c>
      <c r="AA4446" s="65" t="s">
        <v>14382</v>
      </c>
      <c r="AQ4446" s="64">
        <v>254.05</v>
      </c>
      <c r="AY4446" s="64" t="s">
        <v>18843</v>
      </c>
      <c r="BD4446" s="54" t="s">
        <v>36</v>
      </c>
    </row>
    <row r="4447" spans="1:56">
      <c r="A4447" s="9" t="str">
        <f t="shared" si="219"/>
        <v>2026-01</v>
      </c>
      <c r="B4447" s="9" t="str">
        <f>_xlfn.XLOOKUP(I4447,过机服务商重量差!A:A,过机服务商重量差!G:G)</f>
        <v>玉麒麟</v>
      </c>
      <c r="C4447" s="9" t="str">
        <f>IF(N4447="FBA","主营产品",IF(N4447="专线","专线",LOOKUP(1,0/((G4447&gt;=提成标准!D:D)*(G4447&lt;提成标准!E:E)),提成标准!C:C)))</f>
        <v>快递大货</v>
      </c>
      <c r="D4447" s="9">
        <f t="shared" si="220"/>
        <v>68</v>
      </c>
      <c r="E4447" s="9">
        <f>_xlfn.XLOOKUP(C4447,提成标准!C:C,提成标准!H:H,"")</f>
        <v>0.1</v>
      </c>
      <c r="F4447" s="9">
        <f t="shared" si="221"/>
        <v>6.8</v>
      </c>
      <c r="G4447" s="9">
        <f>_xlfn.XLOOKUP(I4447,过机服务商重量差!A:A,过机服务商重量差!L:L)</f>
        <v>68</v>
      </c>
      <c r="H4447" s="9" t="str">
        <f ca="1">IFERROR(LOOKUP(1,0/((B4447=名单!B:B)*(VALUE(AY4447)&gt;=名单!E:E)*(VALUE(AY4447)&lt;=名单!G:G)*(AA4447="正常走货")),名单!H:H),"否")</f>
        <v>否</v>
      </c>
      <c r="I4447" s="64" t="s">
        <v>13318</v>
      </c>
      <c r="J4447" s="64" t="s">
        <v>13320</v>
      </c>
      <c r="L4447" s="64" t="s">
        <v>17</v>
      </c>
      <c r="N4447" s="64" t="s">
        <v>18</v>
      </c>
      <c r="U4447" s="64" t="s">
        <v>90</v>
      </c>
      <c r="V4447" s="64" t="s">
        <v>14410</v>
      </c>
      <c r="AA4447" s="64" t="s">
        <v>14382</v>
      </c>
      <c r="AQ4447" s="64">
        <v>771.56</v>
      </c>
      <c r="AY4447" s="64" t="s">
        <v>18844</v>
      </c>
      <c r="BD4447" s="54" t="s">
        <v>36</v>
      </c>
    </row>
    <row r="4448" spans="1:56">
      <c r="A4448" s="9" t="str">
        <f t="shared" si="219"/>
        <v>2026-01</v>
      </c>
      <c r="B4448" s="9" t="str">
        <f>_xlfn.XLOOKUP(I4448,过机服务商重量差!A:A,过机服务商重量差!G:G)</f>
        <v>玉麒麟</v>
      </c>
      <c r="C4448" s="9" t="str">
        <f>IF(N4448="FBA","主营产品",IF(N4448="专线","专线",LOOKUP(1,0/((G4448&gt;=提成标准!D:D)*(G4448&lt;提成标准!E:E)),提成标准!C:C)))</f>
        <v>快递小货</v>
      </c>
      <c r="D4448" s="9">
        <f t="shared" si="220"/>
        <v>1</v>
      </c>
      <c r="E4448" s="9">
        <f>_xlfn.XLOOKUP(C4448,提成标准!C:C,提成标准!H:H,"")</f>
        <v>2</v>
      </c>
      <c r="F4448" s="9">
        <f t="shared" si="221"/>
        <v>2</v>
      </c>
      <c r="G4448" s="9">
        <f>_xlfn.XLOOKUP(I4448,过机服务商重量差!A:A,过机服务商重量差!L:L)</f>
        <v>2</v>
      </c>
      <c r="H4448" s="9" t="str">
        <f ca="1">IFERROR(LOOKUP(1,0/((B4448=名单!B:B)*(VALUE(AY4448)&gt;=名单!E:E)*(VALUE(AY4448)&lt;=名单!G:G)*(AA4448="正常走货")),名单!H:H),"否")</f>
        <v>否</v>
      </c>
      <c r="I4448" s="64" t="s">
        <v>13321</v>
      </c>
      <c r="J4448" s="64" t="s">
        <v>13323</v>
      </c>
      <c r="L4448" s="64" t="s">
        <v>17</v>
      </c>
      <c r="N4448" s="64" t="s">
        <v>18</v>
      </c>
      <c r="U4448" s="64" t="s">
        <v>79</v>
      </c>
      <c r="V4448" s="64" t="s">
        <v>14381</v>
      </c>
      <c r="AA4448" s="64" t="s">
        <v>14382</v>
      </c>
      <c r="AQ4448" s="64">
        <v>111.88</v>
      </c>
      <c r="AY4448" s="64" t="s">
        <v>18845</v>
      </c>
      <c r="BD4448" s="54" t="s">
        <v>36</v>
      </c>
    </row>
    <row r="4449" spans="1:56">
      <c r="A4449" s="9" t="str">
        <f t="shared" si="219"/>
        <v>2026-01</v>
      </c>
      <c r="B4449" s="9" t="str">
        <f>_xlfn.XLOOKUP(I4449,过机服务商重量差!A:A,过机服务商重量差!G:G)</f>
        <v>风清扬</v>
      </c>
      <c r="C4449" s="9" t="str">
        <f>IF(N4449="FBA","主营产品",IF(N4449="专线","专线",LOOKUP(1,0/((G4449&gt;=提成标准!D:D)*(G4449&lt;提成标准!E:E)),提成标准!C:C)))</f>
        <v>快递大货</v>
      </c>
      <c r="D4449" s="9">
        <f t="shared" si="220"/>
        <v>259</v>
      </c>
      <c r="E4449" s="9">
        <f>_xlfn.XLOOKUP(C4449,提成标准!C:C,提成标准!H:H,"")</f>
        <v>0.1</v>
      </c>
      <c r="F4449" s="9">
        <f t="shared" si="221"/>
        <v>25.9</v>
      </c>
      <c r="G4449" s="9">
        <f>_xlfn.XLOOKUP(I4449,过机服务商重量差!A:A,过机服务商重量差!L:L)</f>
        <v>259</v>
      </c>
      <c r="H4449" s="9" t="str">
        <f ca="1">IFERROR(LOOKUP(1,0/((B4449=名单!B:B)*(VALUE(AY4449)&gt;=名单!E:E)*(VALUE(AY4449)&lt;=名单!G:G)*(AA4449="正常走货")),名单!H:H),"否")</f>
        <v>否</v>
      </c>
      <c r="I4449" s="64" t="s">
        <v>13324</v>
      </c>
      <c r="J4449" s="64" t="s">
        <v>13326</v>
      </c>
      <c r="L4449" s="64" t="s">
        <v>7960</v>
      </c>
      <c r="N4449" s="64" t="s">
        <v>18</v>
      </c>
      <c r="U4449" s="64" t="s">
        <v>1006</v>
      </c>
      <c r="V4449" s="64" t="s">
        <v>14385</v>
      </c>
      <c r="AA4449" s="64" t="s">
        <v>14382</v>
      </c>
      <c r="AQ4449" s="64">
        <v>129.5</v>
      </c>
      <c r="AY4449" s="64" t="s">
        <v>18846</v>
      </c>
      <c r="BD4449" s="54" t="s">
        <v>36</v>
      </c>
    </row>
    <row r="4450" spans="1:56">
      <c r="A4450" s="9" t="str">
        <f t="shared" si="219"/>
        <v>2026-01</v>
      </c>
      <c r="B4450" s="18" t="str">
        <f>_xlfn.XLOOKUP(I4450,过机服务商重量差!A:A,过机服务商重量差!G:G)</f>
        <v>无崖子</v>
      </c>
      <c r="C4450" s="9" t="str">
        <f>IF(N4450="FBA","主营产品",IF(N4450="专线","专线",LOOKUP(1,0/((G4450&gt;=提成标准!D:D)*(G4450&lt;提成标准!E:E)),提成标准!C:C)))</f>
        <v>快递小货</v>
      </c>
      <c r="D4450" s="9">
        <f t="shared" si="220"/>
        <v>1</v>
      </c>
      <c r="E4450" s="9">
        <f>_xlfn.XLOOKUP(C4450,提成标准!C:C,提成标准!H:H,"")</f>
        <v>2</v>
      </c>
      <c r="F4450" s="9">
        <f t="shared" si="221"/>
        <v>2</v>
      </c>
      <c r="G4450" s="9">
        <f>_xlfn.XLOOKUP(I4450,过机服务商重量差!A:A,过机服务商重量差!L:L)</f>
        <v>0.5</v>
      </c>
      <c r="H4450" s="9" t="str">
        <f ca="1">IFERROR(LOOKUP(1,0/((B4450=名单!B:B)*(VALUE(AY4450)&gt;=名单!E:E)*(VALUE(AY4450)&lt;=名单!G:G)*(AA4450="正常走货")),名单!H:H),"否")</f>
        <v>是</v>
      </c>
      <c r="I4450" s="64" t="s">
        <v>13327</v>
      </c>
      <c r="J4450" s="64" t="s">
        <v>13329</v>
      </c>
      <c r="L4450" s="64" t="s">
        <v>160</v>
      </c>
      <c r="N4450" s="64" t="s">
        <v>18</v>
      </c>
      <c r="U4450" s="64" t="s">
        <v>161</v>
      </c>
      <c r="V4450" s="64" t="s">
        <v>14381</v>
      </c>
      <c r="AA4450" s="64" t="s">
        <v>14382</v>
      </c>
      <c r="AQ4450" s="64">
        <v>0</v>
      </c>
      <c r="AY4450" s="64" t="s">
        <v>18847</v>
      </c>
      <c r="BD4450" s="54" t="s">
        <v>36</v>
      </c>
    </row>
    <row r="4451" spans="1:56">
      <c r="A4451" s="9" t="str">
        <f t="shared" si="219"/>
        <v>2026-01</v>
      </c>
      <c r="B4451" s="9" t="str">
        <f>_xlfn.XLOOKUP(I4451,过机服务商重量差!A:A,过机服务商重量差!G:G)</f>
        <v>007</v>
      </c>
      <c r="C4451" s="9" t="str">
        <f>IF(N4451="FBA","主营产品",IF(N4451="专线","专线",LOOKUP(1,0/((G4451&gt;=提成标准!D:D)*(G4451&lt;提成标准!E:E)),提成标准!C:C)))</f>
        <v>快递大货</v>
      </c>
      <c r="D4451" s="9">
        <f t="shared" si="220"/>
        <v>232</v>
      </c>
      <c r="E4451" s="9">
        <f>_xlfn.XLOOKUP(C4451,提成标准!C:C,提成标准!H:H,"")</f>
        <v>0.1</v>
      </c>
      <c r="F4451" s="9">
        <f t="shared" si="221"/>
        <v>23.2</v>
      </c>
      <c r="G4451" s="9">
        <f>_xlfn.XLOOKUP(I4451,过机服务商重量差!A:A,过机服务商重量差!L:L)</f>
        <v>232</v>
      </c>
      <c r="H4451" s="9" t="str">
        <f ca="1">IFERROR(LOOKUP(1,0/((B4451=名单!B:B)*(VALUE(AY4451)&gt;=名单!E:E)*(VALUE(AY4451)&lt;=名单!G:G)*(AA4451="正常走货")),名单!H:H),"否")</f>
        <v>否</v>
      </c>
      <c r="I4451" s="64" t="s">
        <v>13330</v>
      </c>
      <c r="J4451" s="64" t="s">
        <v>13332</v>
      </c>
      <c r="L4451" s="64" t="s">
        <v>7168</v>
      </c>
      <c r="N4451" s="64" t="s">
        <v>18</v>
      </c>
      <c r="U4451" s="64" t="s">
        <v>215</v>
      </c>
      <c r="V4451" s="64" t="s">
        <v>14381</v>
      </c>
      <c r="AA4451" s="64" t="s">
        <v>14382</v>
      </c>
      <c r="AQ4451" s="64">
        <v>116</v>
      </c>
      <c r="AY4451" s="64" t="s">
        <v>18848</v>
      </c>
      <c r="BD4451" s="54" t="s">
        <v>36</v>
      </c>
    </row>
    <row r="4452" spans="1:56">
      <c r="A4452" s="9" t="str">
        <f t="shared" si="219"/>
        <v>2026-01</v>
      </c>
      <c r="B4452" s="9" t="str">
        <f>_xlfn.XLOOKUP(I4452,过机服务商重量差!A:A,过机服务商重量差!G:G)</f>
        <v>007</v>
      </c>
      <c r="C4452" s="9" t="str">
        <f>IF(N4452="FBA","主营产品",IF(N4452="专线","专线",LOOKUP(1,0/((G4452&gt;=提成标准!D:D)*(G4452&lt;提成标准!E:E)),提成标准!C:C)))</f>
        <v>快递大货</v>
      </c>
      <c r="D4452" s="9">
        <f t="shared" si="220"/>
        <v>267</v>
      </c>
      <c r="E4452" s="9">
        <f>_xlfn.XLOOKUP(C4452,提成标准!C:C,提成标准!H:H,"")</f>
        <v>0.1</v>
      </c>
      <c r="F4452" s="9">
        <f t="shared" si="221"/>
        <v>26.7</v>
      </c>
      <c r="G4452" s="9">
        <f>_xlfn.XLOOKUP(I4452,过机服务商重量差!A:A,过机服务商重量差!L:L)</f>
        <v>267</v>
      </c>
      <c r="H4452" s="9" t="str">
        <f ca="1">IFERROR(LOOKUP(1,0/((B4452=名单!B:B)*(VALUE(AY4452)&gt;=名单!E:E)*(VALUE(AY4452)&lt;=名单!G:G)*(AA4452="正常走货")),名单!H:H),"否")</f>
        <v>否</v>
      </c>
      <c r="I4452" s="64" t="s">
        <v>13333</v>
      </c>
      <c r="J4452" s="64" t="s">
        <v>13335</v>
      </c>
      <c r="L4452" s="64" t="s">
        <v>168</v>
      </c>
      <c r="N4452" s="64" t="s">
        <v>18</v>
      </c>
      <c r="U4452" s="64" t="s">
        <v>215</v>
      </c>
      <c r="V4452" s="64" t="s">
        <v>14381</v>
      </c>
      <c r="AA4452" s="64" t="s">
        <v>14382</v>
      </c>
      <c r="AQ4452" s="64">
        <v>133.5</v>
      </c>
      <c r="AY4452" s="64" t="s">
        <v>18849</v>
      </c>
      <c r="BD4452" s="54" t="s">
        <v>36</v>
      </c>
    </row>
    <row r="4453" spans="1:56">
      <c r="A4453" s="9" t="str">
        <f t="shared" si="219"/>
        <v>2026-01</v>
      </c>
      <c r="B4453" s="9" t="str">
        <f>_xlfn.XLOOKUP(I4453,过机服务商重量差!A:A,过机服务商重量差!G:G)</f>
        <v>007</v>
      </c>
      <c r="C4453" s="9" t="str">
        <f>IF(N4453="FBA","主营产品",IF(N4453="专线","专线",LOOKUP(1,0/((G4453&gt;=提成标准!D:D)*(G4453&lt;提成标准!E:E)),提成标准!C:C)))</f>
        <v>快递大货</v>
      </c>
      <c r="D4453" s="9">
        <f t="shared" si="220"/>
        <v>63</v>
      </c>
      <c r="E4453" s="9">
        <f>_xlfn.XLOOKUP(C4453,提成标准!C:C,提成标准!H:H,"")</f>
        <v>0.1</v>
      </c>
      <c r="F4453" s="9">
        <f t="shared" si="221"/>
        <v>6.3</v>
      </c>
      <c r="G4453" s="9">
        <f>_xlfn.XLOOKUP(I4453,过机服务商重量差!A:A,过机服务商重量差!L:L)</f>
        <v>63</v>
      </c>
      <c r="H4453" s="9" t="str">
        <f ca="1">IFERROR(LOOKUP(1,0/((B4453=名单!B:B)*(VALUE(AY4453)&gt;=名单!E:E)*(VALUE(AY4453)&lt;=名单!G:G)*(AA4453="正常走货")),名单!H:H),"否")</f>
        <v>否</v>
      </c>
      <c r="I4453" s="64" t="s">
        <v>13336</v>
      </c>
      <c r="J4453" s="64" t="s">
        <v>13338</v>
      </c>
      <c r="L4453" s="64" t="s">
        <v>6122</v>
      </c>
      <c r="N4453" s="64" t="s">
        <v>18</v>
      </c>
      <c r="U4453" s="64" t="s">
        <v>215</v>
      </c>
      <c r="V4453" s="64" t="s">
        <v>14381</v>
      </c>
      <c r="AA4453" s="64" t="s">
        <v>14382</v>
      </c>
      <c r="AQ4453" s="64">
        <v>50.4000000000001</v>
      </c>
      <c r="AY4453" s="64" t="s">
        <v>18850</v>
      </c>
      <c r="BD4453" s="54" t="s">
        <v>36</v>
      </c>
    </row>
    <row r="4454" spans="1:56">
      <c r="A4454" s="9" t="str">
        <f t="shared" si="219"/>
        <v>2026-01</v>
      </c>
      <c r="B4454" s="9" t="str">
        <f>_xlfn.XLOOKUP(I4454,过机服务商重量差!A:A,过机服务商重量差!G:G)</f>
        <v>007</v>
      </c>
      <c r="C4454" s="9" t="str">
        <f>IF(N4454="FBA","主营产品",IF(N4454="专线","专线",LOOKUP(1,0/((G4454&gt;=提成标准!D:D)*(G4454&lt;提成标准!E:E)),提成标准!C:C)))</f>
        <v>快递大货</v>
      </c>
      <c r="D4454" s="9">
        <f t="shared" si="220"/>
        <v>85</v>
      </c>
      <c r="E4454" s="9">
        <f>_xlfn.XLOOKUP(C4454,提成标准!C:C,提成标准!H:H,"")</f>
        <v>0.1</v>
      </c>
      <c r="F4454" s="9">
        <f t="shared" si="221"/>
        <v>8.5</v>
      </c>
      <c r="G4454" s="9">
        <f>_xlfn.XLOOKUP(I4454,过机服务商重量差!A:A,过机服务商重量差!L:L)</f>
        <v>85</v>
      </c>
      <c r="H4454" s="9" t="str">
        <f ca="1">IFERROR(LOOKUP(1,0/((B4454=名单!B:B)*(VALUE(AY4454)&gt;=名单!E:E)*(VALUE(AY4454)&lt;=名单!G:G)*(AA4454="正常走货")),名单!H:H),"否")</f>
        <v>否</v>
      </c>
      <c r="I4454" s="64" t="s">
        <v>13339</v>
      </c>
      <c r="J4454" s="64" t="s">
        <v>13341</v>
      </c>
      <c r="L4454" s="64" t="s">
        <v>7168</v>
      </c>
      <c r="N4454" s="64" t="s">
        <v>18</v>
      </c>
      <c r="U4454" s="64" t="s">
        <v>215</v>
      </c>
      <c r="V4454" s="64" t="s">
        <v>14381</v>
      </c>
      <c r="AA4454" s="64" t="s">
        <v>14382</v>
      </c>
      <c r="AQ4454" s="64">
        <v>85</v>
      </c>
      <c r="AY4454" s="64" t="s">
        <v>18851</v>
      </c>
      <c r="BD4454" s="54" t="s">
        <v>36</v>
      </c>
    </row>
    <row r="4455" spans="1:56">
      <c r="A4455" s="9" t="str">
        <f t="shared" si="219"/>
        <v>2026-01</v>
      </c>
      <c r="B4455" s="9" t="str">
        <f>_xlfn.XLOOKUP(I4455,过机服务商重量差!A:A,过机服务商重量差!G:G)</f>
        <v>007</v>
      </c>
      <c r="C4455" s="9" t="str">
        <f>IF(N4455="FBA","主营产品",IF(N4455="专线","专线",LOOKUP(1,0/((G4455&gt;=提成标准!D:D)*(G4455&lt;提成标准!E:E)),提成标准!C:C)))</f>
        <v>快递大货</v>
      </c>
      <c r="D4455" s="9">
        <f t="shared" si="220"/>
        <v>41</v>
      </c>
      <c r="E4455" s="9">
        <f>_xlfn.XLOOKUP(C4455,提成标准!C:C,提成标准!H:H,"")</f>
        <v>0.1</v>
      </c>
      <c r="F4455" s="9">
        <f t="shared" si="221"/>
        <v>4.1</v>
      </c>
      <c r="G4455" s="9">
        <f>_xlfn.XLOOKUP(I4455,过机服务商重量差!A:A,过机服务商重量差!L:L)</f>
        <v>41</v>
      </c>
      <c r="H4455" s="9" t="str">
        <f ca="1">IFERROR(LOOKUP(1,0/((B4455=名单!B:B)*(VALUE(AY4455)&gt;=名单!E:E)*(VALUE(AY4455)&lt;=名单!G:G)*(AA4455="正常走货")),名单!H:H),"否")</f>
        <v>否</v>
      </c>
      <c r="I4455" s="64" t="s">
        <v>13342</v>
      </c>
      <c r="J4455" s="64" t="s">
        <v>13344</v>
      </c>
      <c r="L4455" s="64" t="s">
        <v>168</v>
      </c>
      <c r="N4455" s="64" t="s">
        <v>18</v>
      </c>
      <c r="U4455" s="64" t="s">
        <v>215</v>
      </c>
      <c r="V4455" s="64" t="s">
        <v>14381</v>
      </c>
      <c r="AA4455" s="64" t="s">
        <v>14382</v>
      </c>
      <c r="AQ4455" s="64">
        <v>20.5</v>
      </c>
      <c r="AY4455" s="64" t="s">
        <v>18852</v>
      </c>
      <c r="BD4455" s="54" t="s">
        <v>36</v>
      </c>
    </row>
    <row r="4456" spans="1:56">
      <c r="A4456" s="9" t="str">
        <f t="shared" si="219"/>
        <v>2026-01</v>
      </c>
      <c r="B4456" s="9" t="str">
        <f>_xlfn.XLOOKUP(I4456,过机服务商重量差!A:A,过机服务商重量差!G:G)</f>
        <v>007</v>
      </c>
      <c r="C4456" s="9" t="str">
        <f>IF(N4456="FBA","主营产品",IF(N4456="专线","专线",LOOKUP(1,0/((G4456&gt;=提成标准!D:D)*(G4456&lt;提成标准!E:E)),提成标准!C:C)))</f>
        <v>快递大货</v>
      </c>
      <c r="D4456" s="9">
        <f t="shared" si="220"/>
        <v>104</v>
      </c>
      <c r="E4456" s="9">
        <f>_xlfn.XLOOKUP(C4456,提成标准!C:C,提成标准!H:H,"")</f>
        <v>0.1</v>
      </c>
      <c r="F4456" s="9">
        <f t="shared" si="221"/>
        <v>10.4</v>
      </c>
      <c r="G4456" s="9">
        <f>_xlfn.XLOOKUP(I4456,过机服务商重量差!A:A,过机服务商重量差!L:L)</f>
        <v>104</v>
      </c>
      <c r="H4456" s="9" t="str">
        <f ca="1">IFERROR(LOOKUP(1,0/((B4456=名单!B:B)*(VALUE(AY4456)&gt;=名单!E:E)*(VALUE(AY4456)&lt;=名单!G:G)*(AA4456="正常走货")),名单!H:H),"否")</f>
        <v>否</v>
      </c>
      <c r="I4456" s="64" t="s">
        <v>13345</v>
      </c>
      <c r="J4456" s="64" t="s">
        <v>13347</v>
      </c>
      <c r="L4456" s="64" t="s">
        <v>7168</v>
      </c>
      <c r="N4456" s="64" t="s">
        <v>18</v>
      </c>
      <c r="U4456" s="64" t="s">
        <v>215</v>
      </c>
      <c r="V4456" s="64" t="s">
        <v>14381</v>
      </c>
      <c r="AA4456" s="64" t="s">
        <v>14382</v>
      </c>
      <c r="AQ4456" s="64">
        <v>52</v>
      </c>
      <c r="AY4456" s="64" t="s">
        <v>18853</v>
      </c>
      <c r="BD4456" s="54" t="s">
        <v>36</v>
      </c>
    </row>
    <row r="4457" spans="1:56">
      <c r="A4457" s="9" t="str">
        <f t="shared" si="219"/>
        <v>2026-01</v>
      </c>
      <c r="B4457" s="9" t="str">
        <f>_xlfn.XLOOKUP(I4457,过机服务商重量差!A:A,过机服务商重量差!G:G)</f>
        <v>小旋风</v>
      </c>
      <c r="C4457" s="9" t="str">
        <f>IF(N4457="FBA","主营产品",IF(N4457="专线","专线",LOOKUP(1,0/((G4457&gt;=提成标准!D:D)*(G4457&lt;提成标准!E:E)),提成标准!C:C)))</f>
        <v>快递大货</v>
      </c>
      <c r="D4457" s="9">
        <f t="shared" si="220"/>
        <v>105</v>
      </c>
      <c r="E4457" s="9">
        <f>_xlfn.XLOOKUP(C4457,提成标准!C:C,提成标准!H:H,"")</f>
        <v>0.1</v>
      </c>
      <c r="F4457" s="9">
        <f t="shared" si="221"/>
        <v>10.5</v>
      </c>
      <c r="G4457" s="9">
        <f>_xlfn.XLOOKUP(I4457,过机服务商重量差!A:A,过机服务商重量差!L:L)</f>
        <v>105</v>
      </c>
      <c r="H4457" s="9" t="str">
        <f ca="1">IFERROR(LOOKUP(1,0/((B4457=名单!B:B)*(VALUE(AY4457)&gt;=名单!E:E)*(VALUE(AY4457)&lt;=名单!G:G)*(AA4457="正常走货")),名单!H:H),"否")</f>
        <v>否</v>
      </c>
      <c r="I4457" s="64" t="s">
        <v>13348</v>
      </c>
      <c r="J4457" s="64" t="s">
        <v>13350</v>
      </c>
      <c r="L4457" s="64" t="s">
        <v>453</v>
      </c>
      <c r="N4457" s="64" t="s">
        <v>18</v>
      </c>
      <c r="U4457" s="64" t="s">
        <v>156</v>
      </c>
      <c r="V4457" s="64" t="s">
        <v>14389</v>
      </c>
      <c r="AA4457" s="64" t="s">
        <v>14382</v>
      </c>
      <c r="AQ4457" s="64">
        <v>21</v>
      </c>
      <c r="AY4457" s="64" t="s">
        <v>18854</v>
      </c>
      <c r="BD4457" s="54" t="s">
        <v>36</v>
      </c>
    </row>
    <row r="4458" spans="1:56">
      <c r="A4458" s="9" t="str">
        <f t="shared" si="219"/>
        <v>2026-01</v>
      </c>
      <c r="B4458" s="9" t="str">
        <f>_xlfn.XLOOKUP(I4458,过机服务商重量差!A:A,过机服务商重量差!G:G)</f>
        <v>风清扬</v>
      </c>
      <c r="C4458" s="9" t="str">
        <f>IF(N4458="FBA","主营产品",IF(N4458="专线","专线",LOOKUP(1,0/((G4458&gt;=提成标准!D:D)*(G4458&lt;提成标准!E:E)),提成标准!C:C)))</f>
        <v>快递大货</v>
      </c>
      <c r="D4458" s="9">
        <f t="shared" si="220"/>
        <v>150</v>
      </c>
      <c r="E4458" s="9">
        <f>_xlfn.XLOOKUP(C4458,提成标准!C:C,提成标准!H:H,"")</f>
        <v>0.1</v>
      </c>
      <c r="F4458" s="9">
        <f t="shared" si="221"/>
        <v>15</v>
      </c>
      <c r="G4458" s="9">
        <f>_xlfn.XLOOKUP(I4458,过机服务商重量差!A:A,过机服务商重量差!L:L)</f>
        <v>150</v>
      </c>
      <c r="H4458" s="9" t="str">
        <f ca="1">IFERROR(LOOKUP(1,0/((B4458=名单!B:B)*(VALUE(AY4458)&gt;=名单!E:E)*(VALUE(AY4458)&lt;=名单!G:G)*(AA4458="正常走货")),名单!H:H),"否")</f>
        <v>否</v>
      </c>
      <c r="I4458" s="64" t="s">
        <v>13351</v>
      </c>
      <c r="J4458" s="64" t="s">
        <v>13353</v>
      </c>
      <c r="L4458" s="64" t="s">
        <v>880</v>
      </c>
      <c r="N4458" s="64" t="s">
        <v>18</v>
      </c>
      <c r="U4458" s="64" t="s">
        <v>687</v>
      </c>
      <c r="V4458" s="64" t="s">
        <v>14410</v>
      </c>
      <c r="AA4458" s="64" t="s">
        <v>14382</v>
      </c>
      <c r="AQ4458" s="64">
        <v>95</v>
      </c>
      <c r="AY4458" s="64" t="s">
        <v>18855</v>
      </c>
      <c r="BD4458" s="54" t="s">
        <v>36</v>
      </c>
    </row>
    <row r="4459" spans="1:56">
      <c r="A4459" s="9" t="str">
        <f t="shared" si="219"/>
        <v>2026-01</v>
      </c>
      <c r="B4459" s="9" t="str">
        <f>_xlfn.XLOOKUP(I4459,过机服务商重量差!A:A,过机服务商重量差!G:G)</f>
        <v>无崖子</v>
      </c>
      <c r="C4459" s="9" t="str">
        <f>IF(N4459="FBA","主营产品",IF(N4459="专线","专线",LOOKUP(1,0/((G4459&gt;=提成标准!D:D)*(G4459&lt;提成标准!E:E)),提成标准!C:C)))</f>
        <v>快递小货</v>
      </c>
      <c r="D4459" s="9">
        <f t="shared" si="220"/>
        <v>1</v>
      </c>
      <c r="E4459" s="9">
        <f>_xlfn.XLOOKUP(C4459,提成标准!C:C,提成标准!H:H,"")</f>
        <v>2</v>
      </c>
      <c r="F4459" s="9">
        <f t="shared" si="221"/>
        <v>2</v>
      </c>
      <c r="G4459" s="9">
        <f>_xlfn.XLOOKUP(I4459,过机服务商重量差!A:A,过机服务商重量差!L:L)</f>
        <v>0.5</v>
      </c>
      <c r="H4459" s="9" t="str">
        <f ca="1">IFERROR(LOOKUP(1,0/((B4459=名单!B:B)*(VALUE(AY4459)&gt;=名单!E:E)*(VALUE(AY4459)&lt;=名单!G:G)*(AA4459="正常走货")),名单!H:H),"否")</f>
        <v>是</v>
      </c>
      <c r="I4459" s="64" t="s">
        <v>13354</v>
      </c>
      <c r="J4459" s="64" t="s">
        <v>13356</v>
      </c>
      <c r="L4459" s="64" t="s">
        <v>465</v>
      </c>
      <c r="N4459" s="64" t="s">
        <v>18</v>
      </c>
      <c r="U4459" s="64" t="s">
        <v>337</v>
      </c>
      <c r="V4459" s="64" t="s">
        <v>14381</v>
      </c>
      <c r="AA4459" s="64" t="s">
        <v>14382</v>
      </c>
      <c r="AQ4459" s="64">
        <v>335</v>
      </c>
      <c r="AY4459" s="64" t="s">
        <v>18856</v>
      </c>
      <c r="BD4459" s="54" t="s">
        <v>36</v>
      </c>
    </row>
    <row r="4460" spans="1:56">
      <c r="A4460" s="9" t="str">
        <f t="shared" si="219"/>
        <v>2026-01</v>
      </c>
      <c r="B4460" s="9" t="str">
        <f>_xlfn.XLOOKUP(I4460,过机服务商重量差!A:A,过机服务商重量差!G:G)</f>
        <v>玉麒麟</v>
      </c>
      <c r="C4460" s="9" t="str">
        <f>IF(N4460="FBA","主营产品",IF(N4460="专线","专线",LOOKUP(1,0/((G4460&gt;=提成标准!D:D)*(G4460&lt;提成标准!E:E)),提成标准!C:C)))</f>
        <v>快递小货</v>
      </c>
      <c r="D4460" s="9">
        <f t="shared" si="220"/>
        <v>1</v>
      </c>
      <c r="E4460" s="9">
        <f>_xlfn.XLOOKUP(C4460,提成标准!C:C,提成标准!H:H,"")</f>
        <v>2</v>
      </c>
      <c r="F4460" s="9">
        <f t="shared" si="221"/>
        <v>2</v>
      </c>
      <c r="G4460" s="9">
        <f>_xlfn.XLOOKUP(I4460,过机服务商重量差!A:A,过机服务商重量差!L:L)</f>
        <v>2.5</v>
      </c>
      <c r="H4460" s="9" t="str">
        <f ca="1">IFERROR(LOOKUP(1,0/((B4460=名单!B:B)*(VALUE(AY4460)&gt;=名单!E:E)*(VALUE(AY4460)&lt;=名单!G:G)*(AA4460="正常走货")),名单!H:H),"否")</f>
        <v>否</v>
      </c>
      <c r="I4460" s="64" t="s">
        <v>13357</v>
      </c>
      <c r="J4460" s="64" t="s">
        <v>13359</v>
      </c>
      <c r="L4460" s="64" t="s">
        <v>17</v>
      </c>
      <c r="N4460" s="64" t="s">
        <v>18</v>
      </c>
      <c r="U4460" s="64" t="s">
        <v>90</v>
      </c>
      <c r="V4460" s="64" t="s">
        <v>14410</v>
      </c>
      <c r="AA4460" s="64" t="s">
        <v>14382</v>
      </c>
      <c r="AQ4460" s="64">
        <v>53</v>
      </c>
      <c r="AY4460" s="64" t="s">
        <v>18857</v>
      </c>
      <c r="BD4460" s="54" t="s">
        <v>36</v>
      </c>
    </row>
    <row r="4461" spans="1:56">
      <c r="A4461" s="9" t="str">
        <f t="shared" si="219"/>
        <v>2026-01</v>
      </c>
      <c r="B4461" s="9" t="str">
        <f>_xlfn.XLOOKUP(I4461,过机服务商重量差!A:A,过机服务商重量差!G:G)</f>
        <v>玉麒麟</v>
      </c>
      <c r="C4461" s="9" t="str">
        <f>IF(N4461="FBA","主营产品",IF(N4461="专线","专线",LOOKUP(1,0/((G4461&gt;=提成标准!D:D)*(G4461&lt;提成标准!E:E)),提成标准!C:C)))</f>
        <v>快递小货</v>
      </c>
      <c r="D4461" s="9">
        <f t="shared" si="220"/>
        <v>1</v>
      </c>
      <c r="E4461" s="9">
        <f>_xlfn.XLOOKUP(C4461,提成标准!C:C,提成标准!H:H,"")</f>
        <v>2</v>
      </c>
      <c r="F4461" s="9">
        <f t="shared" si="221"/>
        <v>2</v>
      </c>
      <c r="G4461" s="9">
        <f>_xlfn.XLOOKUP(I4461,过机服务商重量差!A:A,过机服务商重量差!L:L)</f>
        <v>0.5</v>
      </c>
      <c r="H4461" s="9" t="str">
        <f ca="1">IFERROR(LOOKUP(1,0/((B4461=名单!B:B)*(VALUE(AY4461)&gt;=名单!E:E)*(VALUE(AY4461)&lt;=名单!G:G)*(AA4461="正常走货")),名单!H:H),"否")</f>
        <v>否</v>
      </c>
      <c r="I4461" s="64" t="s">
        <v>13360</v>
      </c>
      <c r="J4461" s="64" t="s">
        <v>13362</v>
      </c>
      <c r="L4461" s="64" t="s">
        <v>17</v>
      </c>
      <c r="N4461" s="64" t="s">
        <v>18</v>
      </c>
      <c r="U4461" s="64" t="s">
        <v>90</v>
      </c>
      <c r="V4461" s="64" t="s">
        <v>14410</v>
      </c>
      <c r="AA4461" s="64" t="s">
        <v>14382</v>
      </c>
      <c r="AQ4461" s="64">
        <v>47.26</v>
      </c>
      <c r="AY4461" s="64" t="s">
        <v>18858</v>
      </c>
      <c r="BD4461" s="54" t="s">
        <v>36</v>
      </c>
    </row>
    <row r="4462" spans="1:56">
      <c r="A4462" s="9" t="str">
        <f t="shared" si="219"/>
        <v>2026-01</v>
      </c>
      <c r="B4462" s="18" t="str">
        <f>_xlfn.XLOOKUP(I4462,过机服务商重量差!A:A,过机服务商重量差!G:G)</f>
        <v>007</v>
      </c>
      <c r="C4462" s="9" t="str">
        <f>IF(N4462="FBA","主营产品",IF(N4462="专线","专线",LOOKUP(1,0/((G4462&gt;=提成标准!D:D)*(G4462&lt;提成标准!E:E)),提成标准!C:C)))</f>
        <v>快递大货</v>
      </c>
      <c r="D4462" s="9">
        <f t="shared" si="220"/>
        <v>32</v>
      </c>
      <c r="E4462" s="9">
        <f>_xlfn.XLOOKUP(C4462,提成标准!C:C,提成标准!H:H,"")</f>
        <v>0.1</v>
      </c>
      <c r="F4462" s="9">
        <f t="shared" si="221"/>
        <v>3.2</v>
      </c>
      <c r="G4462" s="9">
        <f>_xlfn.XLOOKUP(I4462,过机服务商重量差!A:A,过机服务商重量差!L:L)</f>
        <v>32</v>
      </c>
      <c r="H4462" s="9" t="str">
        <f ca="1">IFERROR(LOOKUP(1,0/((B4462=名单!B:B)*(VALUE(AY4462)&gt;=名单!E:E)*(VALUE(AY4462)&lt;=名单!G:G)*(AA4462="正常走货")),名单!H:H),"否")</f>
        <v>否</v>
      </c>
      <c r="I4462" s="64" t="s">
        <v>13363</v>
      </c>
      <c r="J4462" s="64" t="s">
        <v>13365</v>
      </c>
      <c r="L4462" s="64" t="s">
        <v>266</v>
      </c>
      <c r="N4462" s="64" t="s">
        <v>18</v>
      </c>
      <c r="U4462" s="64" t="s">
        <v>90</v>
      </c>
      <c r="V4462" s="64" t="s">
        <v>14410</v>
      </c>
      <c r="AA4462" s="64" t="s">
        <v>14382</v>
      </c>
      <c r="AQ4462" s="64">
        <v>57.6</v>
      </c>
      <c r="AY4462" s="64" t="s">
        <v>18859</v>
      </c>
      <c r="BD4462" s="54" t="s">
        <v>36</v>
      </c>
    </row>
    <row r="4463" spans="1:56">
      <c r="A4463" s="9" t="str">
        <f t="shared" si="219"/>
        <v>2026-01</v>
      </c>
      <c r="B4463" s="9" t="str">
        <f>_xlfn.XLOOKUP(I4463,过机服务商重量差!A:A,过机服务商重量差!G:G)</f>
        <v>玉麒麟</v>
      </c>
      <c r="C4463" s="9" t="str">
        <f>IF(N4463="FBA","主营产品",IF(N4463="专线","专线",LOOKUP(1,0/((G4463&gt;=提成标准!D:D)*(G4463&lt;提成标准!E:E)),提成标准!C:C)))</f>
        <v>快递小货</v>
      </c>
      <c r="D4463" s="9">
        <f t="shared" si="220"/>
        <v>1</v>
      </c>
      <c r="E4463" s="9">
        <f>_xlfn.XLOOKUP(C4463,提成标准!C:C,提成标准!H:H,"")</f>
        <v>2</v>
      </c>
      <c r="F4463" s="9">
        <f t="shared" si="221"/>
        <v>2</v>
      </c>
      <c r="G4463" s="9">
        <f>_xlfn.XLOOKUP(I4463,过机服务商重量差!A:A,过机服务商重量差!L:L)</f>
        <v>2.5</v>
      </c>
      <c r="H4463" s="9" t="str">
        <f ca="1">IFERROR(LOOKUP(1,0/((B4463=名单!B:B)*(VALUE(AY4463)&gt;=名单!E:E)*(VALUE(AY4463)&lt;=名单!G:G)*(AA4463="正常走货")),名单!H:H),"否")</f>
        <v>否</v>
      </c>
      <c r="I4463" s="64" t="s">
        <v>13366</v>
      </c>
      <c r="J4463" s="64" t="s">
        <v>13368</v>
      </c>
      <c r="L4463" s="64" t="s">
        <v>17</v>
      </c>
      <c r="N4463" s="64" t="s">
        <v>18</v>
      </c>
      <c r="U4463" s="64" t="s">
        <v>232</v>
      </c>
      <c r="V4463" s="64" t="s">
        <v>14389</v>
      </c>
      <c r="AA4463" s="64" t="s">
        <v>14382</v>
      </c>
      <c r="AQ4463" s="64">
        <v>36.41</v>
      </c>
      <c r="AY4463" s="64" t="s">
        <v>18860</v>
      </c>
      <c r="BD4463" s="54" t="s">
        <v>36</v>
      </c>
    </row>
    <row r="4464" spans="1:56">
      <c r="A4464" s="9" t="str">
        <f t="shared" si="219"/>
        <v>2026-01</v>
      </c>
      <c r="B4464" s="18" t="str">
        <f>_xlfn.XLOOKUP(I4464,过机服务商重量差!A:A,过机服务商重量差!G:G)</f>
        <v>帅时莹</v>
      </c>
      <c r="C4464" s="9" t="str">
        <f>IF(N4464="FBA","主营产品",IF(N4464="专线","专线",LOOKUP(1,0/((G4464&gt;=提成标准!D:D)*(G4464&lt;提成标准!E:E)),提成标准!C:C)))</f>
        <v>快递小货</v>
      </c>
      <c r="D4464" s="9">
        <f t="shared" si="220"/>
        <v>1</v>
      </c>
      <c r="E4464" s="9">
        <f>_xlfn.XLOOKUP(C4464,提成标准!C:C,提成标准!H:H,"")</f>
        <v>2</v>
      </c>
      <c r="F4464" s="9">
        <f t="shared" si="221"/>
        <v>2</v>
      </c>
      <c r="G4464" s="9">
        <f>_xlfn.XLOOKUP(I4464,过机服务商重量差!A:A,过机服务商重量差!L:L)</f>
        <v>15.5</v>
      </c>
      <c r="H4464" s="9" t="str">
        <f ca="1">IFERROR(LOOKUP(1,0/((B4464=名单!B:B)*(VALUE(AY4464)&gt;=名单!E:E)*(VALUE(AY4464)&lt;=名单!G:G)*(AA4464="正常走货")),名单!H:H),"否")</f>
        <v>否</v>
      </c>
      <c r="I4464" s="64" t="s">
        <v>13369</v>
      </c>
      <c r="J4464" s="64" t="s">
        <v>13371</v>
      </c>
      <c r="L4464" s="64" t="s">
        <v>738</v>
      </c>
      <c r="N4464" s="64" t="s">
        <v>18</v>
      </c>
      <c r="U4464" s="64" t="s">
        <v>2305</v>
      </c>
      <c r="V4464" s="64" t="s">
        <v>14413</v>
      </c>
      <c r="AA4464" s="64" t="s">
        <v>14382</v>
      </c>
      <c r="AQ4464" s="64">
        <v>160.8</v>
      </c>
      <c r="AY4464" s="64" t="s">
        <v>18861</v>
      </c>
      <c r="BD4464" s="54" t="s">
        <v>36</v>
      </c>
    </row>
    <row r="4465" spans="1:56">
      <c r="A4465" s="9" t="str">
        <f t="shared" si="219"/>
        <v>2026-01</v>
      </c>
      <c r="B4465" s="18" t="str">
        <f>_xlfn.XLOOKUP(I4465,过机服务商重量差!A:A,过机服务商重量差!G:G)</f>
        <v>无崖子</v>
      </c>
      <c r="C4465" s="9" t="str">
        <f>IF(N4465="FBA","主营产品",IF(N4465="专线","专线",LOOKUP(1,0/((G4465&gt;=提成标准!D:D)*(G4465&lt;提成标准!E:E)),提成标准!C:C)))</f>
        <v>快递小货</v>
      </c>
      <c r="D4465" s="9">
        <f t="shared" si="220"/>
        <v>1</v>
      </c>
      <c r="E4465" s="9">
        <f>_xlfn.XLOOKUP(C4465,提成标准!C:C,提成标准!H:H,"")</f>
        <v>2</v>
      </c>
      <c r="F4465" s="9">
        <f t="shared" si="221"/>
        <v>2</v>
      </c>
      <c r="G4465" s="9">
        <f>_xlfn.XLOOKUP(I4465,过机服务商重量差!A:A,过机服务商重量差!L:L)</f>
        <v>13</v>
      </c>
      <c r="H4465" s="9" t="str">
        <f ca="1">IFERROR(LOOKUP(1,0/((B4465=名单!B:B)*(VALUE(AY4465)&gt;=名单!E:E)*(VALUE(AY4465)&lt;=名单!G:G)*(AA4465="正常走货")),名单!H:H),"否")</f>
        <v>是</v>
      </c>
      <c r="I4465" s="64" t="s">
        <v>13372</v>
      </c>
      <c r="J4465" s="64" t="s">
        <v>13374</v>
      </c>
      <c r="L4465" s="64" t="s">
        <v>2864</v>
      </c>
      <c r="N4465" s="64" t="s">
        <v>18</v>
      </c>
      <c r="U4465" s="64" t="s">
        <v>2305</v>
      </c>
      <c r="V4465" s="64" t="s">
        <v>14413</v>
      </c>
      <c r="AA4465" s="64" t="s">
        <v>14382</v>
      </c>
      <c r="AQ4465" s="64">
        <v>-71.3900000000001</v>
      </c>
      <c r="AY4465" s="64" t="s">
        <v>18862</v>
      </c>
      <c r="BD4465" s="54" t="s">
        <v>36</v>
      </c>
    </row>
    <row r="4466" spans="1:56">
      <c r="A4466" s="9" t="str">
        <f t="shared" si="219"/>
        <v>2026-01</v>
      </c>
      <c r="B4466" s="18" t="str">
        <f>_xlfn.XLOOKUP(I4466,过机服务商重量差!A:A,过机服务商重量差!G:G)</f>
        <v>玉麒麟</v>
      </c>
      <c r="C4466" s="9" t="str">
        <f>IF(N4466="FBA","主营产品",IF(N4466="专线","专线",LOOKUP(1,0/((G4466&gt;=提成标准!D:D)*(G4466&lt;提成标准!E:E)),提成标准!C:C)))</f>
        <v>快递小货</v>
      </c>
      <c r="D4466" s="9">
        <f t="shared" si="220"/>
        <v>1</v>
      </c>
      <c r="E4466" s="9">
        <f>_xlfn.XLOOKUP(C4466,提成标准!C:C,提成标准!H:H,"")</f>
        <v>2</v>
      </c>
      <c r="F4466" s="9">
        <f t="shared" si="221"/>
        <v>2</v>
      </c>
      <c r="G4466" s="9">
        <f>_xlfn.XLOOKUP(I4466,过机服务商重量差!A:A,过机服务商重量差!L:L)</f>
        <v>12</v>
      </c>
      <c r="H4466" s="9" t="str">
        <f ca="1">IFERROR(LOOKUP(1,0/((B4466=名单!B:B)*(VALUE(AY4466)&gt;=名单!E:E)*(VALUE(AY4466)&lt;=名单!G:G)*(AA4466="正常走货")),名单!H:H),"否")</f>
        <v>否</v>
      </c>
      <c r="I4466" s="64" t="s">
        <v>13375</v>
      </c>
      <c r="J4466" s="64" t="s">
        <v>13377</v>
      </c>
      <c r="L4466" s="64" t="s">
        <v>17</v>
      </c>
      <c r="N4466" s="64" t="s">
        <v>18</v>
      </c>
      <c r="U4466" s="64" t="s">
        <v>152</v>
      </c>
      <c r="V4466" s="64" t="s">
        <v>14385</v>
      </c>
      <c r="AA4466" s="64" t="s">
        <v>14382</v>
      </c>
      <c r="AQ4466" s="64">
        <v>90</v>
      </c>
      <c r="AY4466" s="64" t="s">
        <v>18863</v>
      </c>
      <c r="BD4466" s="54" t="s">
        <v>36</v>
      </c>
    </row>
    <row r="4467" spans="1:56">
      <c r="A4467" s="9" t="str">
        <f t="shared" si="219"/>
        <v>2026-01</v>
      </c>
      <c r="B4467" s="9" t="str">
        <f>_xlfn.XLOOKUP(I4467,过机服务商重量差!A:A,过机服务商重量差!G:G)</f>
        <v>玉麒麟</v>
      </c>
      <c r="C4467" s="9" t="str">
        <f>IF(N4467="FBA","主营产品",IF(N4467="专线","专线",LOOKUP(1,0/((G4467&gt;=提成标准!D:D)*(G4467&lt;提成标准!E:E)),提成标准!C:C)))</f>
        <v>快递小货</v>
      </c>
      <c r="D4467" s="9">
        <f t="shared" si="220"/>
        <v>1</v>
      </c>
      <c r="E4467" s="9">
        <f>_xlfn.XLOOKUP(C4467,提成标准!C:C,提成标准!H:H,"")</f>
        <v>2</v>
      </c>
      <c r="F4467" s="9">
        <f t="shared" si="221"/>
        <v>2</v>
      </c>
      <c r="G4467" s="9">
        <f>_xlfn.XLOOKUP(I4467,过机服务商重量差!A:A,过机服务商重量差!L:L)</f>
        <v>2</v>
      </c>
      <c r="H4467" s="9" t="str">
        <f ca="1">IFERROR(LOOKUP(1,0/((B4467=名单!B:B)*(VALUE(AY4467)&gt;=名单!E:E)*(VALUE(AY4467)&lt;=名单!G:G)*(AA4467="正常走货")),名单!H:H),"否")</f>
        <v>否</v>
      </c>
      <c r="I4467" s="64" t="s">
        <v>13378</v>
      </c>
      <c r="J4467" s="64" t="s">
        <v>13380</v>
      </c>
      <c r="L4467" s="64" t="s">
        <v>256</v>
      </c>
      <c r="N4467" s="64" t="s">
        <v>18</v>
      </c>
      <c r="U4467" s="64" t="s">
        <v>604</v>
      </c>
      <c r="V4467" s="64" t="s">
        <v>14410</v>
      </c>
      <c r="AA4467" s="64" t="s">
        <v>14382</v>
      </c>
      <c r="AQ4467" s="64">
        <v>253.29</v>
      </c>
      <c r="AY4467" s="64" t="s">
        <v>18864</v>
      </c>
      <c r="BD4467" s="54" t="s">
        <v>36</v>
      </c>
    </row>
    <row r="4468" spans="1:56">
      <c r="A4468" s="9" t="str">
        <f t="shared" si="219"/>
        <v>2026-01</v>
      </c>
      <c r="B4468" s="18" t="str">
        <f>_xlfn.XLOOKUP(I4468,过机服务商重量差!A:A,过机服务商重量差!G:G)</f>
        <v>小旋风</v>
      </c>
      <c r="C4468" s="9" t="str">
        <f>IF(N4468="FBA","主营产品",IF(N4468="专线","专线",LOOKUP(1,0/((G4468&gt;=提成标准!D:D)*(G4468&lt;提成标准!E:E)),提成标准!C:C)))</f>
        <v>快递大货</v>
      </c>
      <c r="D4468" s="9">
        <f t="shared" si="220"/>
        <v>1152</v>
      </c>
      <c r="E4468" s="9">
        <f>_xlfn.XLOOKUP(C4468,提成标准!C:C,提成标准!H:H,"")</f>
        <v>0.1</v>
      </c>
      <c r="F4468" s="9">
        <f t="shared" si="221"/>
        <v>115.2</v>
      </c>
      <c r="G4468" s="9">
        <f>_xlfn.XLOOKUP(I4468,过机服务商重量差!A:A,过机服务商重量差!L:L)</f>
        <v>1152</v>
      </c>
      <c r="H4468" s="9" t="str">
        <f ca="1">IFERROR(LOOKUP(1,0/((B4468=名单!B:B)*(VALUE(AY4468)&gt;=名单!E:E)*(VALUE(AY4468)&lt;=名单!G:G)*(AA4468="正常走货")),名单!H:H),"否")</f>
        <v>否</v>
      </c>
      <c r="I4468" s="64" t="s">
        <v>13381</v>
      </c>
      <c r="J4468" s="64" t="s">
        <v>13383</v>
      </c>
      <c r="L4468" s="64" t="s">
        <v>78</v>
      </c>
      <c r="N4468" s="64" t="s">
        <v>18</v>
      </c>
      <c r="U4468" s="64" t="s">
        <v>5181</v>
      </c>
      <c r="V4468" s="64" t="s">
        <v>16097</v>
      </c>
      <c r="AA4468" s="64" t="s">
        <v>14382</v>
      </c>
      <c r="AQ4468" s="64">
        <v>1382.4</v>
      </c>
      <c r="AY4468" s="64" t="s">
        <v>18865</v>
      </c>
      <c r="BD4468" s="54" t="s">
        <v>36</v>
      </c>
    </row>
    <row r="4469" spans="1:56">
      <c r="A4469" s="9" t="str">
        <f t="shared" si="219"/>
        <v>2026-01</v>
      </c>
      <c r="B4469" s="18" t="str">
        <f>_xlfn.XLOOKUP(I4469,过机服务商重量差!A:A,过机服务商重量差!G:G)</f>
        <v>玉麒麟</v>
      </c>
      <c r="C4469" s="9" t="str">
        <f>IF(N4469="FBA","主营产品",IF(N4469="专线","专线",LOOKUP(1,0/((G4469&gt;=提成标准!D:D)*(G4469&lt;提成标准!E:E)),提成标准!C:C)))</f>
        <v>快递大货</v>
      </c>
      <c r="D4469" s="9">
        <f t="shared" si="220"/>
        <v>92</v>
      </c>
      <c r="E4469" s="9">
        <f>_xlfn.XLOOKUP(C4469,提成标准!C:C,提成标准!H:H,"")</f>
        <v>0.1</v>
      </c>
      <c r="F4469" s="9">
        <f t="shared" si="221"/>
        <v>9.2</v>
      </c>
      <c r="G4469" s="9">
        <f>_xlfn.XLOOKUP(I4469,过机服务商重量差!A:A,过机服务商重量差!L:L)</f>
        <v>92</v>
      </c>
      <c r="H4469" s="9" t="str">
        <f ca="1">IFERROR(LOOKUP(1,0/((B4469=名单!B:B)*(VALUE(AY4469)&gt;=名单!E:E)*(VALUE(AY4469)&lt;=名单!G:G)*(AA4469="正常走货")),名单!H:H),"否")</f>
        <v>否</v>
      </c>
      <c r="I4469" s="64" t="s">
        <v>13384</v>
      </c>
      <c r="J4469" s="64" t="s">
        <v>13386</v>
      </c>
      <c r="L4469" s="64" t="s">
        <v>24</v>
      </c>
      <c r="N4469" s="64" t="s">
        <v>18</v>
      </c>
      <c r="U4469" s="64" t="s">
        <v>211</v>
      </c>
      <c r="V4469" s="64" t="s">
        <v>14410</v>
      </c>
      <c r="AA4469" s="64" t="s">
        <v>14382</v>
      </c>
      <c r="AQ4469" s="64">
        <v>1340.7</v>
      </c>
      <c r="AY4469" s="64" t="s">
        <v>18866</v>
      </c>
      <c r="BD4469" s="54" t="s">
        <v>36</v>
      </c>
    </row>
    <row r="4470" spans="1:56">
      <c r="A4470" s="9" t="str">
        <f t="shared" si="219"/>
        <v>2026-01</v>
      </c>
      <c r="B4470" s="9" t="str">
        <f>_xlfn.XLOOKUP(I4470,过机服务商重量差!A:A,过机服务商重量差!G:G)</f>
        <v>玉麒麟</v>
      </c>
      <c r="C4470" s="9" t="str">
        <f>IF(N4470="FBA","主营产品",IF(N4470="专线","专线",LOOKUP(1,0/((G4470&gt;=提成标准!D:D)*(G4470&lt;提成标准!E:E)),提成标准!C:C)))</f>
        <v>快递大货</v>
      </c>
      <c r="D4470" s="9">
        <f t="shared" si="220"/>
        <v>92</v>
      </c>
      <c r="E4470" s="9">
        <f>_xlfn.XLOOKUP(C4470,提成标准!C:C,提成标准!H:H,"")</f>
        <v>0.1</v>
      </c>
      <c r="F4470" s="9">
        <f t="shared" si="221"/>
        <v>9.2</v>
      </c>
      <c r="G4470" s="9">
        <f>_xlfn.XLOOKUP(I4470,过机服务商重量差!A:A,过机服务商重量差!L:L)</f>
        <v>92</v>
      </c>
      <c r="H4470" s="9" t="str">
        <f ca="1">IFERROR(LOOKUP(1,0/((B4470=名单!B:B)*(VALUE(AY4470)&gt;=名单!E:E)*(VALUE(AY4470)&lt;=名单!G:G)*(AA4470="正常走货")),名单!H:H),"否")</f>
        <v>否</v>
      </c>
      <c r="I4470" s="64" t="s">
        <v>13387</v>
      </c>
      <c r="J4470" s="64" t="s">
        <v>13389</v>
      </c>
      <c r="L4470" s="64" t="s">
        <v>24</v>
      </c>
      <c r="N4470" s="64" t="s">
        <v>18</v>
      </c>
      <c r="U4470" s="64" t="s">
        <v>211</v>
      </c>
      <c r="V4470" s="64" t="s">
        <v>14410</v>
      </c>
      <c r="AA4470" s="64" t="s">
        <v>14382</v>
      </c>
      <c r="AQ4470" s="64">
        <v>1340.7</v>
      </c>
      <c r="AY4470" s="64" t="s">
        <v>18867</v>
      </c>
      <c r="BD4470" s="54" t="s">
        <v>36</v>
      </c>
    </row>
    <row r="4471" spans="1:56">
      <c r="A4471" s="9" t="str">
        <f t="shared" si="219"/>
        <v>2026-01</v>
      </c>
      <c r="B4471" s="18" t="str">
        <f>_xlfn.XLOOKUP(I4471,过机服务商重量差!A:A,过机服务商重量差!G:G)</f>
        <v>玉麒麟</v>
      </c>
      <c r="C4471" s="9" t="str">
        <f>IF(N4471="FBA","主营产品",IF(N4471="专线","专线",LOOKUP(1,0/((G4471&gt;=提成标准!D:D)*(G4471&lt;提成标准!E:E)),提成标准!C:C)))</f>
        <v>快递大货</v>
      </c>
      <c r="D4471" s="9">
        <f t="shared" si="220"/>
        <v>92</v>
      </c>
      <c r="E4471" s="9">
        <f>_xlfn.XLOOKUP(C4471,提成标准!C:C,提成标准!H:H,"")</f>
        <v>0.1</v>
      </c>
      <c r="F4471" s="9">
        <f t="shared" si="221"/>
        <v>9.2</v>
      </c>
      <c r="G4471" s="9">
        <f>_xlfn.XLOOKUP(I4471,过机服务商重量差!A:A,过机服务商重量差!L:L)</f>
        <v>92</v>
      </c>
      <c r="H4471" s="9" t="str">
        <f ca="1">IFERROR(LOOKUP(1,0/((B4471=名单!B:B)*(VALUE(AY4471)&gt;=名单!E:E)*(VALUE(AY4471)&lt;=名单!G:G)*(AA4471="正常走货")),名单!H:H),"否")</f>
        <v>否</v>
      </c>
      <c r="I4471" s="64" t="s">
        <v>13390</v>
      </c>
      <c r="J4471" s="64" t="s">
        <v>13392</v>
      </c>
      <c r="L4471" s="64" t="s">
        <v>24</v>
      </c>
      <c r="N4471" s="64" t="s">
        <v>18</v>
      </c>
      <c r="U4471" s="64" t="s">
        <v>211</v>
      </c>
      <c r="V4471" s="64" t="s">
        <v>14410</v>
      </c>
      <c r="AA4471" s="64" t="s">
        <v>14382</v>
      </c>
      <c r="AQ4471" s="64">
        <v>1340.7</v>
      </c>
      <c r="AY4471" s="64" t="s">
        <v>18868</v>
      </c>
      <c r="BD4471" s="54" t="s">
        <v>36</v>
      </c>
    </row>
    <row r="4472" spans="1:56">
      <c r="A4472" s="9" t="str">
        <f t="shared" ref="A4472:A4535" si="222">MID(AY4472,1,7)</f>
        <v>2026-01</v>
      </c>
      <c r="B4472" s="18" t="str">
        <f>_xlfn.XLOOKUP(I4472,过机服务商重量差!A:A,过机服务商重量差!G:G)</f>
        <v>玉麒麟</v>
      </c>
      <c r="C4472" s="9" t="str">
        <f>IF(N4472="FBA","主营产品",IF(N4472="专线","专线",LOOKUP(1,0/((G4472&gt;=提成标准!D:D)*(G4472&lt;提成标准!E:E)),提成标准!C:C)))</f>
        <v>快递大货</v>
      </c>
      <c r="D4472" s="9">
        <f t="shared" si="220"/>
        <v>92</v>
      </c>
      <c r="E4472" s="9">
        <f>_xlfn.XLOOKUP(C4472,提成标准!C:C,提成标准!H:H,"")</f>
        <v>0.1</v>
      </c>
      <c r="F4472" s="9">
        <f t="shared" si="221"/>
        <v>9.2</v>
      </c>
      <c r="G4472" s="9">
        <f>_xlfn.XLOOKUP(I4472,过机服务商重量差!A:A,过机服务商重量差!L:L)</f>
        <v>92</v>
      </c>
      <c r="H4472" s="9" t="str">
        <f ca="1">IFERROR(LOOKUP(1,0/((B4472=名单!B:B)*(VALUE(AY4472)&gt;=名单!E:E)*(VALUE(AY4472)&lt;=名单!G:G)*(AA4472="正常走货")),名单!H:H),"否")</f>
        <v>否</v>
      </c>
      <c r="I4472" s="64" t="s">
        <v>13393</v>
      </c>
      <c r="J4472" s="64" t="s">
        <v>13395</v>
      </c>
      <c r="L4472" s="64" t="s">
        <v>24</v>
      </c>
      <c r="N4472" s="64" t="s">
        <v>18</v>
      </c>
      <c r="U4472" s="64" t="s">
        <v>211</v>
      </c>
      <c r="V4472" s="64" t="s">
        <v>14410</v>
      </c>
      <c r="AA4472" s="64" t="s">
        <v>14382</v>
      </c>
      <c r="AQ4472" s="64">
        <v>1340.7</v>
      </c>
      <c r="AY4472" s="64" t="s">
        <v>18869</v>
      </c>
      <c r="BD4472" s="54" t="s">
        <v>36</v>
      </c>
    </row>
    <row r="4473" spans="1:56">
      <c r="A4473" s="9" t="str">
        <f t="shared" si="222"/>
        <v>2026-01</v>
      </c>
      <c r="B4473" s="18" t="str">
        <f>_xlfn.XLOOKUP(I4473,过机服务商重量差!A:A,过机服务商重量差!G:G)</f>
        <v>玉麒麟</v>
      </c>
      <c r="C4473" s="9" t="str">
        <f>IF(N4473="FBA","主营产品",IF(N4473="专线","专线",LOOKUP(1,0/((G4473&gt;=提成标准!D:D)*(G4473&lt;提成标准!E:E)),提成标准!C:C)))</f>
        <v>快递大货</v>
      </c>
      <c r="D4473" s="9">
        <f t="shared" si="220"/>
        <v>92</v>
      </c>
      <c r="E4473" s="9">
        <f>_xlfn.XLOOKUP(C4473,提成标准!C:C,提成标准!H:H,"")</f>
        <v>0.1</v>
      </c>
      <c r="F4473" s="9">
        <f t="shared" si="221"/>
        <v>9.2</v>
      </c>
      <c r="G4473" s="9">
        <f>_xlfn.XLOOKUP(I4473,过机服务商重量差!A:A,过机服务商重量差!L:L)</f>
        <v>92</v>
      </c>
      <c r="H4473" s="9" t="str">
        <f ca="1">IFERROR(LOOKUP(1,0/((B4473=名单!B:B)*(VALUE(AY4473)&gt;=名单!E:E)*(VALUE(AY4473)&lt;=名单!G:G)*(AA4473="正常走货")),名单!H:H),"否")</f>
        <v>否</v>
      </c>
      <c r="I4473" s="64" t="s">
        <v>13396</v>
      </c>
      <c r="J4473" s="64" t="s">
        <v>13398</v>
      </c>
      <c r="L4473" s="64" t="s">
        <v>24</v>
      </c>
      <c r="N4473" s="64" t="s">
        <v>18</v>
      </c>
      <c r="U4473" s="64" t="s">
        <v>211</v>
      </c>
      <c r="V4473" s="64" t="s">
        <v>14410</v>
      </c>
      <c r="AA4473" s="64" t="s">
        <v>14382</v>
      </c>
      <c r="AQ4473" s="64">
        <v>1340.7</v>
      </c>
      <c r="AY4473" s="64" t="s">
        <v>18870</v>
      </c>
      <c r="BD4473" s="54" t="s">
        <v>36</v>
      </c>
    </row>
    <row r="4474" spans="1:56">
      <c r="A4474" s="9" t="str">
        <f t="shared" si="222"/>
        <v>2026-01</v>
      </c>
      <c r="B4474" s="18" t="str">
        <f>_xlfn.XLOOKUP(I4474,过机服务商重量差!A:A,过机服务商重量差!G:G)</f>
        <v>玉麒麟</v>
      </c>
      <c r="C4474" s="9" t="str">
        <f>IF(N4474="FBA","主营产品",IF(N4474="专线","专线",LOOKUP(1,0/((G4474&gt;=提成标准!D:D)*(G4474&lt;提成标准!E:E)),提成标准!C:C)))</f>
        <v>快递大货</v>
      </c>
      <c r="D4474" s="9">
        <f t="shared" ref="D4474:D4537" si="223">IF(C4474="快递小货",1,IF(C4474="主营产品",0,G4474))</f>
        <v>92</v>
      </c>
      <c r="E4474" s="9">
        <f>_xlfn.XLOOKUP(C4474,提成标准!C:C,提成标准!H:H,"")</f>
        <v>0.1</v>
      </c>
      <c r="F4474" s="9">
        <f t="shared" ref="F4474:F4537" si="224">D4474*E4474</f>
        <v>9.2</v>
      </c>
      <c r="G4474" s="9">
        <f>_xlfn.XLOOKUP(I4474,过机服务商重量差!A:A,过机服务商重量差!L:L)</f>
        <v>92</v>
      </c>
      <c r="H4474" s="9" t="str">
        <f ca="1">IFERROR(LOOKUP(1,0/((B4474=名单!B:B)*(VALUE(AY4474)&gt;=名单!E:E)*(VALUE(AY4474)&lt;=名单!G:G)*(AA4474="正常走货")),名单!H:H),"否")</f>
        <v>否</v>
      </c>
      <c r="I4474" s="64" t="s">
        <v>13399</v>
      </c>
      <c r="J4474" s="64" t="s">
        <v>13401</v>
      </c>
      <c r="L4474" s="64" t="s">
        <v>24</v>
      </c>
      <c r="N4474" s="64" t="s">
        <v>18</v>
      </c>
      <c r="U4474" s="64" t="s">
        <v>211</v>
      </c>
      <c r="V4474" s="64" t="s">
        <v>14410</v>
      </c>
      <c r="AA4474" s="64" t="s">
        <v>14382</v>
      </c>
      <c r="AQ4474" s="64">
        <v>1340.7</v>
      </c>
      <c r="AY4474" s="64" t="s">
        <v>18871</v>
      </c>
      <c r="BD4474" s="54" t="s">
        <v>36</v>
      </c>
    </row>
    <row r="4475" spans="1:56">
      <c r="A4475" s="9" t="str">
        <f t="shared" si="222"/>
        <v>2026-01</v>
      </c>
      <c r="B4475" s="9" t="str">
        <f>_xlfn.XLOOKUP(I4475,过机服务商重量差!A:A,过机服务商重量差!G:G)</f>
        <v>玉麒麟</v>
      </c>
      <c r="C4475" s="9" t="str">
        <f>IF(N4475="FBA","主营产品",IF(N4475="专线","专线",LOOKUP(1,0/((G4475&gt;=提成标准!D:D)*(G4475&lt;提成标准!E:E)),提成标准!C:C)))</f>
        <v>快递大货</v>
      </c>
      <c r="D4475" s="9">
        <f t="shared" si="223"/>
        <v>92</v>
      </c>
      <c r="E4475" s="9">
        <f>_xlfn.XLOOKUP(C4475,提成标准!C:C,提成标准!H:H,"")</f>
        <v>0.1</v>
      </c>
      <c r="F4475" s="9">
        <f t="shared" si="224"/>
        <v>9.2</v>
      </c>
      <c r="G4475" s="9">
        <f>_xlfn.XLOOKUP(I4475,过机服务商重量差!A:A,过机服务商重量差!L:L)</f>
        <v>92</v>
      </c>
      <c r="H4475" s="9" t="str">
        <f ca="1">IFERROR(LOOKUP(1,0/((B4475=名单!B:B)*(VALUE(AY4475)&gt;=名单!E:E)*(VALUE(AY4475)&lt;=名单!G:G)*(AA4475="正常走货")),名单!H:H),"否")</f>
        <v>否</v>
      </c>
      <c r="I4475" s="64" t="s">
        <v>13402</v>
      </c>
      <c r="J4475" s="64" t="s">
        <v>13404</v>
      </c>
      <c r="L4475" s="64" t="s">
        <v>24</v>
      </c>
      <c r="N4475" s="64" t="s">
        <v>18</v>
      </c>
      <c r="U4475" s="64" t="s">
        <v>211</v>
      </c>
      <c r="V4475" s="64" t="s">
        <v>14410</v>
      </c>
      <c r="AA4475" s="64" t="s">
        <v>14382</v>
      </c>
      <c r="AQ4475" s="64">
        <v>1340.7</v>
      </c>
      <c r="AY4475" s="64" t="s">
        <v>18872</v>
      </c>
      <c r="BD4475" s="54" t="s">
        <v>36</v>
      </c>
    </row>
    <row r="4476" spans="1:56">
      <c r="A4476" s="9" t="str">
        <f t="shared" si="222"/>
        <v>2026-01</v>
      </c>
      <c r="B4476" s="9" t="str">
        <f>_xlfn.XLOOKUP(I4476,过机服务商重量差!A:A,过机服务商重量差!G:G)</f>
        <v>玉麒麟</v>
      </c>
      <c r="C4476" s="9" t="str">
        <f>IF(N4476="FBA","主营产品",IF(N4476="专线","专线",LOOKUP(1,0/((G4476&gt;=提成标准!D:D)*(G4476&lt;提成标准!E:E)),提成标准!C:C)))</f>
        <v>快递大货</v>
      </c>
      <c r="D4476" s="9">
        <f t="shared" si="223"/>
        <v>92</v>
      </c>
      <c r="E4476" s="9">
        <f>_xlfn.XLOOKUP(C4476,提成标准!C:C,提成标准!H:H,"")</f>
        <v>0.1</v>
      </c>
      <c r="F4476" s="9">
        <f t="shared" si="224"/>
        <v>9.2</v>
      </c>
      <c r="G4476" s="9">
        <f>_xlfn.XLOOKUP(I4476,过机服务商重量差!A:A,过机服务商重量差!L:L)</f>
        <v>92</v>
      </c>
      <c r="H4476" s="9" t="str">
        <f ca="1">IFERROR(LOOKUP(1,0/((B4476=名单!B:B)*(VALUE(AY4476)&gt;=名单!E:E)*(VALUE(AY4476)&lt;=名单!G:G)*(AA4476="正常走货")),名单!H:H),"否")</f>
        <v>否</v>
      </c>
      <c r="I4476" s="64" t="s">
        <v>13405</v>
      </c>
      <c r="J4476" s="64" t="s">
        <v>13407</v>
      </c>
      <c r="L4476" s="64" t="s">
        <v>24</v>
      </c>
      <c r="N4476" s="64" t="s">
        <v>18</v>
      </c>
      <c r="U4476" s="64" t="s">
        <v>211</v>
      </c>
      <c r="V4476" s="64" t="s">
        <v>14410</v>
      </c>
      <c r="AA4476" s="64" t="s">
        <v>14382</v>
      </c>
      <c r="AQ4476" s="64">
        <v>973.6</v>
      </c>
      <c r="AY4476" s="64" t="s">
        <v>18873</v>
      </c>
      <c r="BD4476" s="54" t="s">
        <v>36</v>
      </c>
    </row>
    <row r="4477" spans="1:56">
      <c r="A4477" s="9" t="str">
        <f t="shared" si="222"/>
        <v>2026-01</v>
      </c>
      <c r="B4477" s="9" t="str">
        <f>_xlfn.XLOOKUP(I4477,过机服务商重量差!A:A,过机服务商重量差!G:G)</f>
        <v>玉麒麟</v>
      </c>
      <c r="C4477" s="9" t="str">
        <f>IF(N4477="FBA","主营产品",IF(N4477="专线","专线",LOOKUP(1,0/((G4477&gt;=提成标准!D:D)*(G4477&lt;提成标准!E:E)),提成标准!C:C)))</f>
        <v>快递大货</v>
      </c>
      <c r="D4477" s="9">
        <f t="shared" si="223"/>
        <v>100</v>
      </c>
      <c r="E4477" s="9">
        <f>_xlfn.XLOOKUP(C4477,提成标准!C:C,提成标准!H:H,"")</f>
        <v>0.1</v>
      </c>
      <c r="F4477" s="9">
        <f t="shared" si="224"/>
        <v>10</v>
      </c>
      <c r="G4477" s="9">
        <f>_xlfn.XLOOKUP(I4477,过机服务商重量差!A:A,过机服务商重量差!L:L)</f>
        <v>100</v>
      </c>
      <c r="H4477" s="9" t="str">
        <f ca="1">IFERROR(LOOKUP(1,0/((B4477=名单!B:B)*(VALUE(AY4477)&gt;=名单!E:E)*(VALUE(AY4477)&lt;=名单!G:G)*(AA4477="正常走货")),名单!H:H),"否")</f>
        <v>否</v>
      </c>
      <c r="I4477" s="64" t="s">
        <v>13408</v>
      </c>
      <c r="J4477" s="64" t="s">
        <v>13410</v>
      </c>
      <c r="L4477" s="64" t="s">
        <v>24</v>
      </c>
      <c r="N4477" s="64" t="s">
        <v>18</v>
      </c>
      <c r="U4477" s="64" t="s">
        <v>211</v>
      </c>
      <c r="V4477" s="64" t="s">
        <v>14410</v>
      </c>
      <c r="AA4477" s="64" t="s">
        <v>14382</v>
      </c>
      <c r="AQ4477" s="64">
        <v>581.6</v>
      </c>
      <c r="AY4477" s="64" t="s">
        <v>18874</v>
      </c>
      <c r="BD4477" s="54" t="s">
        <v>36</v>
      </c>
    </row>
    <row r="4478" spans="1:56">
      <c r="A4478" s="9" t="str">
        <f t="shared" si="222"/>
        <v>2026-01</v>
      </c>
      <c r="B4478" s="9" t="str">
        <f>_xlfn.XLOOKUP(I4478,过机服务商重量差!A:A,过机服务商重量差!G:G)</f>
        <v>玉麒麟</v>
      </c>
      <c r="C4478" s="9" t="str">
        <f>IF(N4478="FBA","主营产品",IF(N4478="专线","专线",LOOKUP(1,0/((G4478&gt;=提成标准!D:D)*(G4478&lt;提成标准!E:E)),提成标准!C:C)))</f>
        <v>快递大货</v>
      </c>
      <c r="D4478" s="9">
        <f t="shared" si="223"/>
        <v>100</v>
      </c>
      <c r="E4478" s="9">
        <f>_xlfn.XLOOKUP(C4478,提成标准!C:C,提成标准!H:H,"")</f>
        <v>0.1</v>
      </c>
      <c r="F4478" s="9">
        <f t="shared" si="224"/>
        <v>10</v>
      </c>
      <c r="G4478" s="9">
        <f>_xlfn.XLOOKUP(I4478,过机服务商重量差!A:A,过机服务商重量差!L:L)</f>
        <v>100</v>
      </c>
      <c r="H4478" s="9" t="str">
        <f ca="1">IFERROR(LOOKUP(1,0/((B4478=名单!B:B)*(VALUE(AY4478)&gt;=名单!E:E)*(VALUE(AY4478)&lt;=名单!G:G)*(AA4478="正常走货")),名单!H:H),"否")</f>
        <v>否</v>
      </c>
      <c r="I4478" s="64" t="s">
        <v>13411</v>
      </c>
      <c r="J4478" s="64" t="s">
        <v>13413</v>
      </c>
      <c r="L4478" s="64" t="s">
        <v>24</v>
      </c>
      <c r="N4478" s="64" t="s">
        <v>18</v>
      </c>
      <c r="U4478" s="64" t="s">
        <v>211</v>
      </c>
      <c r="V4478" s="64" t="s">
        <v>14410</v>
      </c>
      <c r="AA4478" s="64" t="s">
        <v>14382</v>
      </c>
      <c r="AQ4478" s="64">
        <v>581.6</v>
      </c>
      <c r="AY4478" s="64" t="s">
        <v>18875</v>
      </c>
      <c r="BD4478" s="54" t="s">
        <v>36</v>
      </c>
    </row>
    <row r="4479" spans="1:56">
      <c r="A4479" s="9" t="str">
        <f t="shared" si="222"/>
        <v>2026-01</v>
      </c>
      <c r="B4479" s="9" t="str">
        <f>_xlfn.XLOOKUP(I4479,过机服务商重量差!A:A,过机服务商重量差!G:G)</f>
        <v>玉麒麟</v>
      </c>
      <c r="C4479" s="9" t="str">
        <f>IF(N4479="FBA","主营产品",IF(N4479="专线","专线",LOOKUP(1,0/((G4479&gt;=提成标准!D:D)*(G4479&lt;提成标准!E:E)),提成标准!C:C)))</f>
        <v>快递大货</v>
      </c>
      <c r="D4479" s="9">
        <f t="shared" si="223"/>
        <v>100</v>
      </c>
      <c r="E4479" s="9">
        <f>_xlfn.XLOOKUP(C4479,提成标准!C:C,提成标准!H:H,"")</f>
        <v>0.1</v>
      </c>
      <c r="F4479" s="9">
        <f t="shared" si="224"/>
        <v>10</v>
      </c>
      <c r="G4479" s="9">
        <f>_xlfn.XLOOKUP(I4479,过机服务商重量差!A:A,过机服务商重量差!L:L)</f>
        <v>100</v>
      </c>
      <c r="H4479" s="9" t="str">
        <f ca="1">IFERROR(LOOKUP(1,0/((B4479=名单!B:B)*(VALUE(AY4479)&gt;=名单!E:E)*(VALUE(AY4479)&lt;=名单!G:G)*(AA4479="正常走货")),名单!H:H),"否")</f>
        <v>否</v>
      </c>
      <c r="I4479" s="64" t="s">
        <v>13414</v>
      </c>
      <c r="J4479" s="64" t="s">
        <v>13416</v>
      </c>
      <c r="L4479" s="64" t="s">
        <v>24</v>
      </c>
      <c r="N4479" s="64" t="s">
        <v>18</v>
      </c>
      <c r="U4479" s="64" t="s">
        <v>211</v>
      </c>
      <c r="V4479" s="64" t="s">
        <v>14410</v>
      </c>
      <c r="AA4479" s="64" t="s">
        <v>14382</v>
      </c>
      <c r="AQ4479" s="64">
        <v>581.6</v>
      </c>
      <c r="AY4479" s="64" t="s">
        <v>18876</v>
      </c>
      <c r="BD4479" s="54" t="s">
        <v>36</v>
      </c>
    </row>
    <row r="4480" spans="1:56">
      <c r="A4480" s="9" t="str">
        <f t="shared" si="222"/>
        <v>2026-01</v>
      </c>
      <c r="B4480" s="9" t="str">
        <f>_xlfn.XLOOKUP(I4480,过机服务商重量差!A:A,过机服务商重量差!G:G)</f>
        <v>玉麒麟</v>
      </c>
      <c r="C4480" s="9" t="str">
        <f>IF(N4480="FBA","主营产品",IF(N4480="专线","专线",LOOKUP(1,0/((G4480&gt;=提成标准!D:D)*(G4480&lt;提成标准!E:E)),提成标准!C:C)))</f>
        <v>快递大货</v>
      </c>
      <c r="D4480" s="9">
        <f t="shared" si="223"/>
        <v>100</v>
      </c>
      <c r="E4480" s="9">
        <f>_xlfn.XLOOKUP(C4480,提成标准!C:C,提成标准!H:H,"")</f>
        <v>0.1</v>
      </c>
      <c r="F4480" s="9">
        <f t="shared" si="224"/>
        <v>10</v>
      </c>
      <c r="G4480" s="9">
        <f>_xlfn.XLOOKUP(I4480,过机服务商重量差!A:A,过机服务商重量差!L:L)</f>
        <v>100</v>
      </c>
      <c r="H4480" s="9" t="str">
        <f ca="1">IFERROR(LOOKUP(1,0/((B4480=名单!B:B)*(VALUE(AY4480)&gt;=名单!E:E)*(VALUE(AY4480)&lt;=名单!G:G)*(AA4480="正常走货")),名单!H:H),"否")</f>
        <v>否</v>
      </c>
      <c r="I4480" s="64" t="s">
        <v>13417</v>
      </c>
      <c r="J4480" s="64" t="s">
        <v>13419</v>
      </c>
      <c r="L4480" s="64" t="s">
        <v>24</v>
      </c>
      <c r="N4480" s="64" t="s">
        <v>18</v>
      </c>
      <c r="U4480" s="64" t="s">
        <v>211</v>
      </c>
      <c r="V4480" s="64" t="s">
        <v>14410</v>
      </c>
      <c r="AA4480" s="64" t="s">
        <v>14382</v>
      </c>
      <c r="AQ4480" s="64">
        <v>581.6</v>
      </c>
      <c r="AY4480" s="64" t="s">
        <v>18877</v>
      </c>
      <c r="BD4480" s="54" t="s">
        <v>36</v>
      </c>
    </row>
    <row r="4481" spans="1:56">
      <c r="A4481" s="9" t="str">
        <f t="shared" si="222"/>
        <v>2026-01</v>
      </c>
      <c r="B4481" s="9" t="str">
        <f>_xlfn.XLOOKUP(I4481,过机服务商重量差!A:A,过机服务商重量差!G:G)</f>
        <v>玉麒麟</v>
      </c>
      <c r="C4481" s="9" t="str">
        <f>IF(N4481="FBA","主营产品",IF(N4481="专线","专线",LOOKUP(1,0/((G4481&gt;=提成标准!D:D)*(G4481&lt;提成标准!E:E)),提成标准!C:C)))</f>
        <v>快递大货</v>
      </c>
      <c r="D4481" s="9">
        <f t="shared" si="223"/>
        <v>100</v>
      </c>
      <c r="E4481" s="9">
        <f>_xlfn.XLOOKUP(C4481,提成标准!C:C,提成标准!H:H,"")</f>
        <v>0.1</v>
      </c>
      <c r="F4481" s="9">
        <f t="shared" si="224"/>
        <v>10</v>
      </c>
      <c r="G4481" s="9">
        <f>_xlfn.XLOOKUP(I4481,过机服务商重量差!A:A,过机服务商重量差!L:L)</f>
        <v>100</v>
      </c>
      <c r="H4481" s="9" t="str">
        <f ca="1">IFERROR(LOOKUP(1,0/((B4481=名单!B:B)*(VALUE(AY4481)&gt;=名单!E:E)*(VALUE(AY4481)&lt;=名单!G:G)*(AA4481="正常走货")),名单!H:H),"否")</f>
        <v>否</v>
      </c>
      <c r="I4481" s="64" t="s">
        <v>13420</v>
      </c>
      <c r="J4481" s="64" t="s">
        <v>13422</v>
      </c>
      <c r="L4481" s="64" t="s">
        <v>24</v>
      </c>
      <c r="N4481" s="64" t="s">
        <v>18</v>
      </c>
      <c r="U4481" s="64" t="s">
        <v>211</v>
      </c>
      <c r="V4481" s="64" t="s">
        <v>14410</v>
      </c>
      <c r="AA4481" s="64" t="s">
        <v>14382</v>
      </c>
      <c r="AQ4481" s="64">
        <v>581.6</v>
      </c>
      <c r="AY4481" s="64" t="s">
        <v>18878</v>
      </c>
      <c r="BD4481" s="54" t="s">
        <v>36</v>
      </c>
    </row>
    <row r="4482" spans="1:56">
      <c r="A4482" s="9" t="str">
        <f t="shared" si="222"/>
        <v>2026-01</v>
      </c>
      <c r="B4482" s="9" t="str">
        <f>_xlfn.XLOOKUP(I4482,过机服务商重量差!A:A,过机服务商重量差!G:G)</f>
        <v>玉麒麟</v>
      </c>
      <c r="C4482" s="9" t="str">
        <f>IF(N4482="FBA","主营产品",IF(N4482="专线","专线",LOOKUP(1,0/((G4482&gt;=提成标准!D:D)*(G4482&lt;提成标准!E:E)),提成标准!C:C)))</f>
        <v>快递大货</v>
      </c>
      <c r="D4482" s="9">
        <f t="shared" si="223"/>
        <v>100</v>
      </c>
      <c r="E4482" s="9">
        <f>_xlfn.XLOOKUP(C4482,提成标准!C:C,提成标准!H:H,"")</f>
        <v>0.1</v>
      </c>
      <c r="F4482" s="9">
        <f t="shared" si="224"/>
        <v>10</v>
      </c>
      <c r="G4482" s="9">
        <f>_xlfn.XLOOKUP(I4482,过机服务商重量差!A:A,过机服务商重量差!L:L)</f>
        <v>100</v>
      </c>
      <c r="H4482" s="9" t="str">
        <f ca="1">IFERROR(LOOKUP(1,0/((B4482=名单!B:B)*(VALUE(AY4482)&gt;=名单!E:E)*(VALUE(AY4482)&lt;=名单!G:G)*(AA4482="正常走货")),名单!H:H),"否")</f>
        <v>否</v>
      </c>
      <c r="I4482" s="64" t="s">
        <v>13423</v>
      </c>
      <c r="J4482" s="64" t="s">
        <v>13425</v>
      </c>
      <c r="L4482" s="64" t="s">
        <v>24</v>
      </c>
      <c r="N4482" s="64" t="s">
        <v>18</v>
      </c>
      <c r="U4482" s="64" t="s">
        <v>211</v>
      </c>
      <c r="V4482" s="64" t="s">
        <v>14410</v>
      </c>
      <c r="AA4482" s="64" t="s">
        <v>14382</v>
      </c>
      <c r="AQ4482" s="64">
        <v>581.6</v>
      </c>
      <c r="AY4482" s="64" t="s">
        <v>18879</v>
      </c>
      <c r="BD4482" s="54" t="s">
        <v>36</v>
      </c>
    </row>
    <row r="4483" spans="1:56">
      <c r="A4483" s="9" t="str">
        <f t="shared" si="222"/>
        <v>2026-01</v>
      </c>
      <c r="B4483" s="9" t="str">
        <f>_xlfn.XLOOKUP(I4483,过机服务商重量差!A:A,过机服务商重量差!G:G)</f>
        <v>玉麒麟</v>
      </c>
      <c r="C4483" s="9" t="str">
        <f>IF(N4483="FBA","主营产品",IF(N4483="专线","专线",LOOKUP(1,0/((G4483&gt;=提成标准!D:D)*(G4483&lt;提成标准!E:E)),提成标准!C:C)))</f>
        <v>快递大货</v>
      </c>
      <c r="D4483" s="9">
        <f t="shared" si="223"/>
        <v>100</v>
      </c>
      <c r="E4483" s="9">
        <f>_xlfn.XLOOKUP(C4483,提成标准!C:C,提成标准!H:H,"")</f>
        <v>0.1</v>
      </c>
      <c r="F4483" s="9">
        <f t="shared" si="224"/>
        <v>10</v>
      </c>
      <c r="G4483" s="9">
        <f>_xlfn.XLOOKUP(I4483,过机服务商重量差!A:A,过机服务商重量差!L:L)</f>
        <v>100</v>
      </c>
      <c r="H4483" s="9" t="str">
        <f ca="1">IFERROR(LOOKUP(1,0/((B4483=名单!B:B)*(VALUE(AY4483)&gt;=名单!E:E)*(VALUE(AY4483)&lt;=名单!G:G)*(AA4483="正常走货")),名单!H:H),"否")</f>
        <v>否</v>
      </c>
      <c r="I4483" s="64" t="s">
        <v>13426</v>
      </c>
      <c r="J4483" s="64" t="s">
        <v>13428</v>
      </c>
      <c r="L4483" s="64" t="s">
        <v>24</v>
      </c>
      <c r="N4483" s="64" t="s">
        <v>18</v>
      </c>
      <c r="U4483" s="64" t="s">
        <v>211</v>
      </c>
      <c r="V4483" s="64" t="s">
        <v>14410</v>
      </c>
      <c r="AA4483" s="64" t="s">
        <v>14382</v>
      </c>
      <c r="AQ4483" s="64">
        <v>581.6</v>
      </c>
      <c r="AY4483" s="64" t="s">
        <v>18880</v>
      </c>
      <c r="BD4483" s="54" t="s">
        <v>36</v>
      </c>
    </row>
    <row r="4484" spans="1:56">
      <c r="A4484" s="9" t="str">
        <f t="shared" si="222"/>
        <v>2026-01</v>
      </c>
      <c r="B4484" s="9" t="str">
        <f>_xlfn.XLOOKUP(I4484,过机服务商重量差!A:A,过机服务商重量差!G:G)</f>
        <v>玉麒麟</v>
      </c>
      <c r="C4484" s="9" t="str">
        <f>IF(N4484="FBA","主营产品",IF(N4484="专线","专线",LOOKUP(1,0/((G4484&gt;=提成标准!D:D)*(G4484&lt;提成标准!E:E)),提成标准!C:C)))</f>
        <v>快递大货</v>
      </c>
      <c r="D4484" s="9">
        <f t="shared" si="223"/>
        <v>100</v>
      </c>
      <c r="E4484" s="9">
        <f>_xlfn.XLOOKUP(C4484,提成标准!C:C,提成标准!H:H,"")</f>
        <v>0.1</v>
      </c>
      <c r="F4484" s="9">
        <f t="shared" si="224"/>
        <v>10</v>
      </c>
      <c r="G4484" s="9">
        <f>_xlfn.XLOOKUP(I4484,过机服务商重量差!A:A,过机服务商重量差!L:L)</f>
        <v>100</v>
      </c>
      <c r="H4484" s="9" t="str">
        <f ca="1">IFERROR(LOOKUP(1,0/((B4484=名单!B:B)*(VALUE(AY4484)&gt;=名单!E:E)*(VALUE(AY4484)&lt;=名单!G:G)*(AA4484="正常走货")),名单!H:H),"否")</f>
        <v>否</v>
      </c>
      <c r="I4484" s="64" t="s">
        <v>13429</v>
      </c>
      <c r="J4484" s="64" t="s">
        <v>13431</v>
      </c>
      <c r="L4484" s="64" t="s">
        <v>24</v>
      </c>
      <c r="N4484" s="64" t="s">
        <v>18</v>
      </c>
      <c r="U4484" s="64" t="s">
        <v>211</v>
      </c>
      <c r="V4484" s="64" t="s">
        <v>14410</v>
      </c>
      <c r="AA4484" s="64" t="s">
        <v>14382</v>
      </c>
      <c r="AQ4484" s="64">
        <v>581.6</v>
      </c>
      <c r="AY4484" s="64" t="s">
        <v>18881</v>
      </c>
      <c r="BD4484" s="54" t="s">
        <v>36</v>
      </c>
    </row>
    <row r="4485" spans="1:56">
      <c r="A4485" s="9" t="str">
        <f t="shared" si="222"/>
        <v>2026-01</v>
      </c>
      <c r="B4485" s="9" t="str">
        <f>_xlfn.XLOOKUP(I4485,过机服务商重量差!A:A,过机服务商重量差!G:G)</f>
        <v>玉麒麟</v>
      </c>
      <c r="C4485" s="9" t="str">
        <f>IF(N4485="FBA","主营产品",IF(N4485="专线","专线",LOOKUP(1,0/((G4485&gt;=提成标准!D:D)*(G4485&lt;提成标准!E:E)),提成标准!C:C)))</f>
        <v>快递大货</v>
      </c>
      <c r="D4485" s="9">
        <f t="shared" si="223"/>
        <v>100</v>
      </c>
      <c r="E4485" s="9">
        <f>_xlfn.XLOOKUP(C4485,提成标准!C:C,提成标准!H:H,"")</f>
        <v>0.1</v>
      </c>
      <c r="F4485" s="9">
        <f t="shared" si="224"/>
        <v>10</v>
      </c>
      <c r="G4485" s="9">
        <f>_xlfn.XLOOKUP(I4485,过机服务商重量差!A:A,过机服务商重量差!L:L)</f>
        <v>100</v>
      </c>
      <c r="H4485" s="9" t="str">
        <f ca="1">IFERROR(LOOKUP(1,0/((B4485=名单!B:B)*(VALUE(AY4485)&gt;=名单!E:E)*(VALUE(AY4485)&lt;=名单!G:G)*(AA4485="正常走货")),名单!H:H),"否")</f>
        <v>否</v>
      </c>
      <c r="I4485" s="64" t="s">
        <v>13432</v>
      </c>
      <c r="J4485" s="64" t="s">
        <v>13434</v>
      </c>
      <c r="L4485" s="64" t="s">
        <v>24</v>
      </c>
      <c r="N4485" s="64" t="s">
        <v>18</v>
      </c>
      <c r="U4485" s="64" t="s">
        <v>211</v>
      </c>
      <c r="V4485" s="64" t="s">
        <v>14410</v>
      </c>
      <c r="AA4485" s="64" t="s">
        <v>14382</v>
      </c>
      <c r="AQ4485" s="64">
        <v>581.6</v>
      </c>
      <c r="AY4485" s="64" t="s">
        <v>18882</v>
      </c>
      <c r="BD4485" s="54" t="s">
        <v>36</v>
      </c>
    </row>
    <row r="4486" spans="1:56">
      <c r="A4486" s="9" t="str">
        <f t="shared" si="222"/>
        <v>2026-01</v>
      </c>
      <c r="B4486" s="9" t="str">
        <f>_xlfn.XLOOKUP(I4486,过机服务商重量差!A:A,过机服务商重量差!G:G)</f>
        <v>玉麒麟</v>
      </c>
      <c r="C4486" s="9" t="str">
        <f>IF(N4486="FBA","主营产品",IF(N4486="专线","专线",LOOKUP(1,0/((G4486&gt;=提成标准!D:D)*(G4486&lt;提成标准!E:E)),提成标准!C:C)))</f>
        <v>快递大货</v>
      </c>
      <c r="D4486" s="9">
        <f t="shared" si="223"/>
        <v>100</v>
      </c>
      <c r="E4486" s="9">
        <f>_xlfn.XLOOKUP(C4486,提成标准!C:C,提成标准!H:H,"")</f>
        <v>0.1</v>
      </c>
      <c r="F4486" s="9">
        <f t="shared" si="224"/>
        <v>10</v>
      </c>
      <c r="G4486" s="9">
        <f>_xlfn.XLOOKUP(I4486,过机服务商重量差!A:A,过机服务商重量差!L:L)</f>
        <v>100</v>
      </c>
      <c r="H4486" s="9" t="str">
        <f ca="1">IFERROR(LOOKUP(1,0/((B4486=名单!B:B)*(VALUE(AY4486)&gt;=名单!E:E)*(VALUE(AY4486)&lt;=名单!G:G)*(AA4486="正常走货")),名单!H:H),"否")</f>
        <v>否</v>
      </c>
      <c r="I4486" s="64" t="s">
        <v>13435</v>
      </c>
      <c r="J4486" s="64" t="s">
        <v>13437</v>
      </c>
      <c r="L4486" s="64" t="s">
        <v>24</v>
      </c>
      <c r="N4486" s="64" t="s">
        <v>18</v>
      </c>
      <c r="U4486" s="64" t="s">
        <v>211</v>
      </c>
      <c r="V4486" s="64" t="s">
        <v>14410</v>
      </c>
      <c r="AA4486" s="64" t="s">
        <v>14382</v>
      </c>
      <c r="AQ4486" s="64">
        <v>581.6</v>
      </c>
      <c r="AY4486" s="64" t="s">
        <v>18883</v>
      </c>
      <c r="BD4486" s="54" t="s">
        <v>36</v>
      </c>
    </row>
    <row r="4487" spans="1:56">
      <c r="A4487" s="9" t="str">
        <f t="shared" si="222"/>
        <v>2026-01</v>
      </c>
      <c r="B4487" s="9" t="str">
        <f>_xlfn.XLOOKUP(I4487,过机服务商重量差!A:A,过机服务商重量差!G:G)</f>
        <v>玉麒麟</v>
      </c>
      <c r="C4487" s="9" t="str">
        <f>IF(N4487="FBA","主营产品",IF(N4487="专线","专线",LOOKUP(1,0/((G4487&gt;=提成标准!D:D)*(G4487&lt;提成标准!E:E)),提成标准!C:C)))</f>
        <v>快递大货</v>
      </c>
      <c r="D4487" s="9">
        <f t="shared" si="223"/>
        <v>100</v>
      </c>
      <c r="E4487" s="9">
        <f>_xlfn.XLOOKUP(C4487,提成标准!C:C,提成标准!H:H,"")</f>
        <v>0.1</v>
      </c>
      <c r="F4487" s="9">
        <f t="shared" si="224"/>
        <v>10</v>
      </c>
      <c r="G4487" s="9">
        <f>_xlfn.XLOOKUP(I4487,过机服务商重量差!A:A,过机服务商重量差!L:L)</f>
        <v>100</v>
      </c>
      <c r="H4487" s="9" t="str">
        <f ca="1">IFERROR(LOOKUP(1,0/((B4487=名单!B:B)*(VALUE(AY4487)&gt;=名单!E:E)*(VALUE(AY4487)&lt;=名单!G:G)*(AA4487="正常走货")),名单!H:H),"否")</f>
        <v>否</v>
      </c>
      <c r="I4487" s="64" t="s">
        <v>13438</v>
      </c>
      <c r="J4487" s="64" t="s">
        <v>13440</v>
      </c>
      <c r="L4487" s="64" t="s">
        <v>24</v>
      </c>
      <c r="N4487" s="64" t="s">
        <v>18</v>
      </c>
      <c r="U4487" s="64" t="s">
        <v>211</v>
      </c>
      <c r="V4487" s="64" t="s">
        <v>14410</v>
      </c>
      <c r="AA4487" s="64" t="s">
        <v>14382</v>
      </c>
      <c r="AQ4487" s="64">
        <v>581.6</v>
      </c>
      <c r="AY4487" s="64" t="s">
        <v>18884</v>
      </c>
      <c r="BD4487" s="54" t="s">
        <v>36</v>
      </c>
    </row>
    <row r="4488" spans="1:56">
      <c r="A4488" s="9" t="str">
        <f t="shared" si="222"/>
        <v>2026-01</v>
      </c>
      <c r="B4488" s="9" t="str">
        <f>_xlfn.XLOOKUP(I4488,过机服务商重量差!A:A,过机服务商重量差!G:G)</f>
        <v>玉麒麟</v>
      </c>
      <c r="C4488" s="9" t="str">
        <f>IF(N4488="FBA","主营产品",IF(N4488="专线","专线",LOOKUP(1,0/((G4488&gt;=提成标准!D:D)*(G4488&lt;提成标准!E:E)),提成标准!C:C)))</f>
        <v>快递大货</v>
      </c>
      <c r="D4488" s="9">
        <f t="shared" si="223"/>
        <v>100</v>
      </c>
      <c r="E4488" s="9">
        <f>_xlfn.XLOOKUP(C4488,提成标准!C:C,提成标准!H:H,"")</f>
        <v>0.1</v>
      </c>
      <c r="F4488" s="9">
        <f t="shared" si="224"/>
        <v>10</v>
      </c>
      <c r="G4488" s="9">
        <f>_xlfn.XLOOKUP(I4488,过机服务商重量差!A:A,过机服务商重量差!L:L)</f>
        <v>100</v>
      </c>
      <c r="H4488" s="9" t="str">
        <f ca="1">IFERROR(LOOKUP(1,0/((B4488=名单!B:B)*(VALUE(AY4488)&gt;=名单!E:E)*(VALUE(AY4488)&lt;=名单!G:G)*(AA4488="正常走货")),名单!H:H),"否")</f>
        <v>否</v>
      </c>
      <c r="I4488" s="64" t="s">
        <v>13441</v>
      </c>
      <c r="J4488" s="64" t="s">
        <v>13443</v>
      </c>
      <c r="L4488" s="64" t="s">
        <v>24</v>
      </c>
      <c r="N4488" s="64" t="s">
        <v>18</v>
      </c>
      <c r="U4488" s="64" t="s">
        <v>211</v>
      </c>
      <c r="V4488" s="64" t="s">
        <v>14410</v>
      </c>
      <c r="AA4488" s="64" t="s">
        <v>14382</v>
      </c>
      <c r="AQ4488" s="64">
        <v>581.6</v>
      </c>
      <c r="AY4488" s="64" t="s">
        <v>18885</v>
      </c>
      <c r="BD4488" s="54" t="s">
        <v>36</v>
      </c>
    </row>
    <row r="4489" spans="1:56">
      <c r="A4489" s="9" t="str">
        <f t="shared" si="222"/>
        <v>2026-01</v>
      </c>
      <c r="B4489" s="9" t="str">
        <f>_xlfn.XLOOKUP(I4489,过机服务商重量差!A:A,过机服务商重量差!G:G)</f>
        <v>玉麒麟</v>
      </c>
      <c r="C4489" s="9" t="str">
        <f>IF(N4489="FBA","主营产品",IF(N4489="专线","专线",LOOKUP(1,0/((G4489&gt;=提成标准!D:D)*(G4489&lt;提成标准!E:E)),提成标准!C:C)))</f>
        <v>快递大货</v>
      </c>
      <c r="D4489" s="9">
        <f t="shared" si="223"/>
        <v>100</v>
      </c>
      <c r="E4489" s="9">
        <f>_xlfn.XLOOKUP(C4489,提成标准!C:C,提成标准!H:H,"")</f>
        <v>0.1</v>
      </c>
      <c r="F4489" s="9">
        <f t="shared" si="224"/>
        <v>10</v>
      </c>
      <c r="G4489" s="9">
        <f>_xlfn.XLOOKUP(I4489,过机服务商重量差!A:A,过机服务商重量差!L:L)</f>
        <v>100</v>
      </c>
      <c r="H4489" s="9" t="str">
        <f ca="1">IFERROR(LOOKUP(1,0/((B4489=名单!B:B)*(VALUE(AY4489)&gt;=名单!E:E)*(VALUE(AY4489)&lt;=名单!G:G)*(AA4489="正常走货")),名单!H:H),"否")</f>
        <v>否</v>
      </c>
      <c r="I4489" s="64" t="s">
        <v>13444</v>
      </c>
      <c r="J4489" s="64" t="s">
        <v>13446</v>
      </c>
      <c r="L4489" s="64" t="s">
        <v>24</v>
      </c>
      <c r="N4489" s="64" t="s">
        <v>18</v>
      </c>
      <c r="U4489" s="64" t="s">
        <v>211</v>
      </c>
      <c r="V4489" s="64" t="s">
        <v>14410</v>
      </c>
      <c r="AA4489" s="64" t="s">
        <v>14382</v>
      </c>
      <c r="AQ4489" s="64">
        <v>581.6</v>
      </c>
      <c r="AY4489" s="64" t="s">
        <v>18886</v>
      </c>
      <c r="BD4489" s="54" t="s">
        <v>36</v>
      </c>
    </row>
    <row r="4490" spans="1:56">
      <c r="A4490" s="9" t="str">
        <f t="shared" si="222"/>
        <v>2026-01</v>
      </c>
      <c r="B4490" s="9" t="str">
        <f>_xlfn.XLOOKUP(I4490,过机服务商重量差!A:A,过机服务商重量差!G:G)</f>
        <v>玉麒麟</v>
      </c>
      <c r="C4490" s="9" t="str">
        <f>IF(N4490="FBA","主营产品",IF(N4490="专线","专线",LOOKUP(1,0/((G4490&gt;=提成标准!D:D)*(G4490&lt;提成标准!E:E)),提成标准!C:C)))</f>
        <v>快递大货</v>
      </c>
      <c r="D4490" s="9">
        <f t="shared" si="223"/>
        <v>100</v>
      </c>
      <c r="E4490" s="9">
        <f>_xlfn.XLOOKUP(C4490,提成标准!C:C,提成标准!H:H,"")</f>
        <v>0.1</v>
      </c>
      <c r="F4490" s="9">
        <f t="shared" si="224"/>
        <v>10</v>
      </c>
      <c r="G4490" s="9">
        <f>_xlfn.XLOOKUP(I4490,过机服务商重量差!A:A,过机服务商重量差!L:L)</f>
        <v>100</v>
      </c>
      <c r="H4490" s="9" t="str">
        <f ca="1">IFERROR(LOOKUP(1,0/((B4490=名单!B:B)*(VALUE(AY4490)&gt;=名单!E:E)*(VALUE(AY4490)&lt;=名单!G:G)*(AA4490="正常走货")),名单!H:H),"否")</f>
        <v>否</v>
      </c>
      <c r="I4490" s="64" t="s">
        <v>13447</v>
      </c>
      <c r="J4490" s="64" t="s">
        <v>13449</v>
      </c>
      <c r="L4490" s="64" t="s">
        <v>24</v>
      </c>
      <c r="N4490" s="64" t="s">
        <v>18</v>
      </c>
      <c r="U4490" s="64" t="s">
        <v>211</v>
      </c>
      <c r="V4490" s="64" t="s">
        <v>14410</v>
      </c>
      <c r="AA4490" s="64" t="s">
        <v>14382</v>
      </c>
      <c r="AQ4490" s="64">
        <v>581.6</v>
      </c>
      <c r="AY4490" s="64" t="s">
        <v>18887</v>
      </c>
      <c r="BD4490" s="54" t="s">
        <v>36</v>
      </c>
    </row>
    <row r="4491" spans="1:56">
      <c r="A4491" s="9" t="str">
        <f t="shared" si="222"/>
        <v>2026-01</v>
      </c>
      <c r="B4491" s="9" t="str">
        <f>_xlfn.XLOOKUP(I4491,过机服务商重量差!A:A,过机服务商重量差!G:G)</f>
        <v>玉麒麟</v>
      </c>
      <c r="C4491" s="9" t="str">
        <f>IF(N4491="FBA","主营产品",IF(N4491="专线","专线",LOOKUP(1,0/((G4491&gt;=提成标准!D:D)*(G4491&lt;提成标准!E:E)),提成标准!C:C)))</f>
        <v>快递大货</v>
      </c>
      <c r="D4491" s="9">
        <f t="shared" si="223"/>
        <v>100</v>
      </c>
      <c r="E4491" s="9">
        <f>_xlfn.XLOOKUP(C4491,提成标准!C:C,提成标准!H:H,"")</f>
        <v>0.1</v>
      </c>
      <c r="F4491" s="9">
        <f t="shared" si="224"/>
        <v>10</v>
      </c>
      <c r="G4491" s="9">
        <f>_xlfn.XLOOKUP(I4491,过机服务商重量差!A:A,过机服务商重量差!L:L)</f>
        <v>100</v>
      </c>
      <c r="H4491" s="9" t="str">
        <f ca="1">IFERROR(LOOKUP(1,0/((B4491=名单!B:B)*(VALUE(AY4491)&gt;=名单!E:E)*(VALUE(AY4491)&lt;=名单!G:G)*(AA4491="正常走货")),名单!H:H),"否")</f>
        <v>否</v>
      </c>
      <c r="I4491" s="64" t="s">
        <v>13450</v>
      </c>
      <c r="J4491" s="64" t="s">
        <v>13452</v>
      </c>
      <c r="L4491" s="64" t="s">
        <v>24</v>
      </c>
      <c r="N4491" s="64" t="s">
        <v>18</v>
      </c>
      <c r="U4491" s="64" t="s">
        <v>211</v>
      </c>
      <c r="V4491" s="64" t="s">
        <v>14410</v>
      </c>
      <c r="AA4491" s="64" t="s">
        <v>14382</v>
      </c>
      <c r="AQ4491" s="64">
        <v>581.6</v>
      </c>
      <c r="AY4491" s="64" t="s">
        <v>18888</v>
      </c>
      <c r="BD4491" s="54" t="s">
        <v>36</v>
      </c>
    </row>
    <row r="4492" spans="1:56">
      <c r="A4492" s="9" t="str">
        <f t="shared" si="222"/>
        <v>2026-01</v>
      </c>
      <c r="B4492" s="9" t="str">
        <f>_xlfn.XLOOKUP(I4492,过机服务商重量差!A:A,过机服务商重量差!G:G)</f>
        <v>玉麒麟</v>
      </c>
      <c r="C4492" s="9" t="str">
        <f>IF(N4492="FBA","主营产品",IF(N4492="专线","专线",LOOKUP(1,0/((G4492&gt;=提成标准!D:D)*(G4492&lt;提成标准!E:E)),提成标准!C:C)))</f>
        <v>快递大货</v>
      </c>
      <c r="D4492" s="9">
        <f t="shared" si="223"/>
        <v>100</v>
      </c>
      <c r="E4492" s="9">
        <f>_xlfn.XLOOKUP(C4492,提成标准!C:C,提成标准!H:H,"")</f>
        <v>0.1</v>
      </c>
      <c r="F4492" s="9">
        <f t="shared" si="224"/>
        <v>10</v>
      </c>
      <c r="G4492" s="9">
        <f>_xlfn.XLOOKUP(I4492,过机服务商重量差!A:A,过机服务商重量差!L:L)</f>
        <v>100</v>
      </c>
      <c r="H4492" s="9" t="str">
        <f ca="1">IFERROR(LOOKUP(1,0/((B4492=名单!B:B)*(VALUE(AY4492)&gt;=名单!E:E)*(VALUE(AY4492)&lt;=名单!G:G)*(AA4492="正常走货")),名单!H:H),"否")</f>
        <v>否</v>
      </c>
      <c r="I4492" s="64" t="s">
        <v>13453</v>
      </c>
      <c r="J4492" s="64" t="s">
        <v>13455</v>
      </c>
      <c r="L4492" s="64" t="s">
        <v>24</v>
      </c>
      <c r="N4492" s="64" t="s">
        <v>18</v>
      </c>
      <c r="U4492" s="64" t="s">
        <v>211</v>
      </c>
      <c r="V4492" s="64" t="s">
        <v>14410</v>
      </c>
      <c r="AA4492" s="64" t="s">
        <v>14382</v>
      </c>
      <c r="AQ4492" s="64">
        <v>581.6</v>
      </c>
      <c r="AY4492" s="64" t="s">
        <v>18889</v>
      </c>
      <c r="BD4492" s="54" t="s">
        <v>36</v>
      </c>
    </row>
    <row r="4493" spans="1:56">
      <c r="A4493" s="9" t="str">
        <f t="shared" si="222"/>
        <v>2026-01</v>
      </c>
      <c r="B4493" s="9" t="str">
        <f>_xlfn.XLOOKUP(I4493,过机服务商重量差!A:A,过机服务商重量差!G:G)</f>
        <v>玉麒麟</v>
      </c>
      <c r="C4493" s="9" t="str">
        <f>IF(N4493="FBA","主营产品",IF(N4493="专线","专线",LOOKUP(1,0/((G4493&gt;=提成标准!D:D)*(G4493&lt;提成标准!E:E)),提成标准!C:C)))</f>
        <v>快递大货</v>
      </c>
      <c r="D4493" s="9">
        <f t="shared" si="223"/>
        <v>100</v>
      </c>
      <c r="E4493" s="9">
        <f>_xlfn.XLOOKUP(C4493,提成标准!C:C,提成标准!H:H,"")</f>
        <v>0.1</v>
      </c>
      <c r="F4493" s="9">
        <f t="shared" si="224"/>
        <v>10</v>
      </c>
      <c r="G4493" s="9">
        <f>_xlfn.XLOOKUP(I4493,过机服务商重量差!A:A,过机服务商重量差!L:L)</f>
        <v>100</v>
      </c>
      <c r="H4493" s="9" t="str">
        <f ca="1">IFERROR(LOOKUP(1,0/((B4493=名单!B:B)*(VALUE(AY4493)&gt;=名单!E:E)*(VALUE(AY4493)&lt;=名单!G:G)*(AA4493="正常走货")),名单!H:H),"否")</f>
        <v>否</v>
      </c>
      <c r="I4493" s="64" t="s">
        <v>13456</v>
      </c>
      <c r="J4493" s="64" t="s">
        <v>13458</v>
      </c>
      <c r="L4493" s="64" t="s">
        <v>24</v>
      </c>
      <c r="N4493" s="64" t="s">
        <v>18</v>
      </c>
      <c r="U4493" s="64" t="s">
        <v>211</v>
      </c>
      <c r="V4493" s="64" t="s">
        <v>14410</v>
      </c>
      <c r="AA4493" s="64" t="s">
        <v>14382</v>
      </c>
      <c r="AQ4493" s="64">
        <v>581.6</v>
      </c>
      <c r="AY4493" s="64" t="s">
        <v>18890</v>
      </c>
      <c r="BD4493" s="54" t="s">
        <v>36</v>
      </c>
    </row>
    <row r="4494" spans="1:56">
      <c r="A4494" s="9" t="str">
        <f t="shared" si="222"/>
        <v>2026-01</v>
      </c>
      <c r="B4494" s="9" t="str">
        <f>_xlfn.XLOOKUP(I4494,过机服务商重量差!A:A,过机服务商重量差!G:G)</f>
        <v>玉麒麟</v>
      </c>
      <c r="C4494" s="9" t="str">
        <f>IF(N4494="FBA","主营产品",IF(N4494="专线","专线",LOOKUP(1,0/((G4494&gt;=提成标准!D:D)*(G4494&lt;提成标准!E:E)),提成标准!C:C)))</f>
        <v>快递小货</v>
      </c>
      <c r="D4494" s="9">
        <f t="shared" si="223"/>
        <v>1</v>
      </c>
      <c r="E4494" s="9">
        <f>_xlfn.XLOOKUP(C4494,提成标准!C:C,提成标准!H:H,"")</f>
        <v>2</v>
      </c>
      <c r="F4494" s="9">
        <f t="shared" si="224"/>
        <v>2</v>
      </c>
      <c r="G4494" s="9">
        <f>_xlfn.XLOOKUP(I4494,过机服务商重量差!A:A,过机服务商重量差!L:L)</f>
        <v>7.5</v>
      </c>
      <c r="H4494" s="9" t="str">
        <f ca="1">IFERROR(LOOKUP(1,0/((B4494=名单!B:B)*(VALUE(AY4494)&gt;=名单!E:E)*(VALUE(AY4494)&lt;=名单!G:G)*(AA4494="正常走货")),名单!H:H),"否")</f>
        <v>否</v>
      </c>
      <c r="I4494" s="64" t="s">
        <v>13459</v>
      </c>
      <c r="J4494" s="64" t="s">
        <v>13461</v>
      </c>
      <c r="L4494" s="64" t="s">
        <v>17</v>
      </c>
      <c r="N4494" s="64" t="s">
        <v>18</v>
      </c>
      <c r="U4494" s="64" t="s">
        <v>191</v>
      </c>
      <c r="V4494" s="64" t="s">
        <v>14413</v>
      </c>
      <c r="AA4494" s="64" t="s">
        <v>14382</v>
      </c>
      <c r="AQ4494" s="64">
        <v>340.99</v>
      </c>
      <c r="AY4494" s="64" t="s">
        <v>18891</v>
      </c>
      <c r="BD4494" s="54" t="s">
        <v>36</v>
      </c>
    </row>
    <row r="4495" spans="1:56">
      <c r="A4495" s="9" t="str">
        <f t="shared" si="222"/>
        <v>2026-01</v>
      </c>
      <c r="B4495" s="9" t="str">
        <f>_xlfn.XLOOKUP(I4495,过机服务商重量差!A:A,过机服务商重量差!G:G)</f>
        <v>玉麒麟</v>
      </c>
      <c r="C4495" s="9" t="str">
        <f>IF(N4495="FBA","主营产品",IF(N4495="专线","专线",LOOKUP(1,0/((G4495&gt;=提成标准!D:D)*(G4495&lt;提成标准!E:E)),提成标准!C:C)))</f>
        <v>快递大货</v>
      </c>
      <c r="D4495" s="9">
        <f t="shared" si="223"/>
        <v>25</v>
      </c>
      <c r="E4495" s="9">
        <f>_xlfn.XLOOKUP(C4495,提成标准!C:C,提成标准!H:H,"")</f>
        <v>0.1</v>
      </c>
      <c r="F4495" s="9">
        <f t="shared" si="224"/>
        <v>2.5</v>
      </c>
      <c r="G4495" s="9">
        <f>_xlfn.XLOOKUP(I4495,过机服务商重量差!A:A,过机服务商重量差!L:L)</f>
        <v>25</v>
      </c>
      <c r="H4495" s="9" t="str">
        <f ca="1">IFERROR(LOOKUP(1,0/((B4495=名单!B:B)*(VALUE(AY4495)&gt;=名单!E:E)*(VALUE(AY4495)&lt;=名单!G:G)*(AA4495="正常走货")),名单!H:H),"否")</f>
        <v>否</v>
      </c>
      <c r="I4495" s="64" t="s">
        <v>13462</v>
      </c>
      <c r="J4495" s="64" t="s">
        <v>13464</v>
      </c>
      <c r="L4495" s="64" t="s">
        <v>24</v>
      </c>
      <c r="N4495" s="64" t="s">
        <v>18</v>
      </c>
      <c r="U4495" s="64" t="s">
        <v>246</v>
      </c>
      <c r="V4495" s="64" t="s">
        <v>14389</v>
      </c>
      <c r="AA4495" s="64" t="s">
        <v>14382</v>
      </c>
      <c r="AQ4495" s="64">
        <v>409.1</v>
      </c>
      <c r="AY4495" s="64" t="s">
        <v>18892</v>
      </c>
      <c r="BD4495" s="54" t="s">
        <v>36</v>
      </c>
    </row>
    <row r="4496" spans="1:56">
      <c r="A4496" s="9" t="str">
        <f t="shared" si="222"/>
        <v>2026-01</v>
      </c>
      <c r="B4496" s="9" t="str">
        <f>_xlfn.XLOOKUP(I4496,过机服务商重量差!A:A,过机服务商重量差!G:G)</f>
        <v>玉麒麟</v>
      </c>
      <c r="C4496" s="9" t="str">
        <f>IF(N4496="FBA","主营产品",IF(N4496="专线","专线",LOOKUP(1,0/((G4496&gt;=提成标准!D:D)*(G4496&lt;提成标准!E:E)),提成标准!C:C)))</f>
        <v>快递大货</v>
      </c>
      <c r="D4496" s="9">
        <f t="shared" si="223"/>
        <v>25</v>
      </c>
      <c r="E4496" s="9">
        <f>_xlfn.XLOOKUP(C4496,提成标准!C:C,提成标准!H:H,"")</f>
        <v>0.1</v>
      </c>
      <c r="F4496" s="9">
        <f t="shared" si="224"/>
        <v>2.5</v>
      </c>
      <c r="G4496" s="9">
        <f>_xlfn.XLOOKUP(I4496,过机服务商重量差!A:A,过机服务商重量差!L:L)</f>
        <v>25</v>
      </c>
      <c r="H4496" s="9" t="str">
        <f ca="1">IFERROR(LOOKUP(1,0/((B4496=名单!B:B)*(VALUE(AY4496)&gt;=名单!E:E)*(VALUE(AY4496)&lt;=名单!G:G)*(AA4496="正常走货")),名单!H:H),"否")</f>
        <v>否</v>
      </c>
      <c r="I4496" s="64" t="s">
        <v>13465</v>
      </c>
      <c r="J4496" s="64" t="s">
        <v>13467</v>
      </c>
      <c r="L4496" s="64" t="s">
        <v>24</v>
      </c>
      <c r="N4496" s="64" t="s">
        <v>18</v>
      </c>
      <c r="U4496" s="64" t="s">
        <v>246</v>
      </c>
      <c r="V4496" s="64" t="s">
        <v>14389</v>
      </c>
      <c r="AA4496" s="64" t="s">
        <v>14382</v>
      </c>
      <c r="AQ4496" s="64">
        <v>409.1</v>
      </c>
      <c r="AY4496" s="64" t="s">
        <v>18893</v>
      </c>
      <c r="BD4496" s="54" t="s">
        <v>36</v>
      </c>
    </row>
    <row r="4497" spans="1:56">
      <c r="A4497" s="9" t="str">
        <f t="shared" si="222"/>
        <v>2026-01</v>
      </c>
      <c r="B4497" s="9" t="str">
        <f>_xlfn.XLOOKUP(I4497,过机服务商重量差!A:A,过机服务商重量差!G:G)</f>
        <v>玉麒麟</v>
      </c>
      <c r="C4497" s="9" t="str">
        <f>IF(N4497="FBA","主营产品",IF(N4497="专线","专线",LOOKUP(1,0/((G4497&gt;=提成标准!D:D)*(G4497&lt;提成标准!E:E)),提成标准!C:C)))</f>
        <v>快递大货</v>
      </c>
      <c r="D4497" s="9">
        <f t="shared" si="223"/>
        <v>25</v>
      </c>
      <c r="E4497" s="9">
        <f>_xlfn.XLOOKUP(C4497,提成标准!C:C,提成标准!H:H,"")</f>
        <v>0.1</v>
      </c>
      <c r="F4497" s="9">
        <f t="shared" si="224"/>
        <v>2.5</v>
      </c>
      <c r="G4497" s="9">
        <f>_xlfn.XLOOKUP(I4497,过机服务商重量差!A:A,过机服务商重量差!L:L)</f>
        <v>25</v>
      </c>
      <c r="H4497" s="9" t="str">
        <f ca="1">IFERROR(LOOKUP(1,0/((B4497=名单!B:B)*(VALUE(AY4497)&gt;=名单!E:E)*(VALUE(AY4497)&lt;=名单!G:G)*(AA4497="正常走货")),名单!H:H),"否")</f>
        <v>否</v>
      </c>
      <c r="I4497" s="64" t="s">
        <v>13468</v>
      </c>
      <c r="J4497" s="64" t="s">
        <v>13470</v>
      </c>
      <c r="L4497" s="64" t="s">
        <v>24</v>
      </c>
      <c r="N4497" s="64" t="s">
        <v>18</v>
      </c>
      <c r="U4497" s="64" t="s">
        <v>246</v>
      </c>
      <c r="V4497" s="64" t="s">
        <v>14389</v>
      </c>
      <c r="AA4497" s="64" t="s">
        <v>14382</v>
      </c>
      <c r="AQ4497" s="64">
        <v>409.1</v>
      </c>
      <c r="AY4497" s="64" t="s">
        <v>18894</v>
      </c>
      <c r="BD4497" s="54" t="s">
        <v>36</v>
      </c>
    </row>
    <row r="4498" spans="1:56">
      <c r="A4498" s="9" t="str">
        <f t="shared" si="222"/>
        <v>2026-01</v>
      </c>
      <c r="B4498" s="9" t="str">
        <f>_xlfn.XLOOKUP(I4498,过机服务商重量差!A:A,过机服务商重量差!G:G)</f>
        <v>玉麒麟</v>
      </c>
      <c r="C4498" s="9" t="str">
        <f>IF(N4498="FBA","主营产品",IF(N4498="专线","专线",LOOKUP(1,0/((G4498&gt;=提成标准!D:D)*(G4498&lt;提成标准!E:E)),提成标准!C:C)))</f>
        <v>快递大货</v>
      </c>
      <c r="D4498" s="9">
        <f t="shared" si="223"/>
        <v>25</v>
      </c>
      <c r="E4498" s="9">
        <f>_xlfn.XLOOKUP(C4498,提成标准!C:C,提成标准!H:H,"")</f>
        <v>0.1</v>
      </c>
      <c r="F4498" s="9">
        <f t="shared" si="224"/>
        <v>2.5</v>
      </c>
      <c r="G4498" s="9">
        <f>_xlfn.XLOOKUP(I4498,过机服务商重量差!A:A,过机服务商重量差!L:L)</f>
        <v>25</v>
      </c>
      <c r="H4498" s="9" t="str">
        <f ca="1">IFERROR(LOOKUP(1,0/((B4498=名单!B:B)*(VALUE(AY4498)&gt;=名单!E:E)*(VALUE(AY4498)&lt;=名单!G:G)*(AA4498="正常走货")),名单!H:H),"否")</f>
        <v>否</v>
      </c>
      <c r="I4498" s="64" t="s">
        <v>13471</v>
      </c>
      <c r="J4498" s="64" t="s">
        <v>13473</v>
      </c>
      <c r="L4498" s="64" t="s">
        <v>24</v>
      </c>
      <c r="N4498" s="64" t="s">
        <v>18</v>
      </c>
      <c r="U4498" s="64" t="s">
        <v>246</v>
      </c>
      <c r="V4498" s="64" t="s">
        <v>14389</v>
      </c>
      <c r="AA4498" s="64" t="s">
        <v>14382</v>
      </c>
      <c r="AQ4498" s="64">
        <v>409.1</v>
      </c>
      <c r="AY4498" s="64" t="s">
        <v>18895</v>
      </c>
      <c r="BD4498" s="54" t="s">
        <v>36</v>
      </c>
    </row>
    <row r="4499" spans="1:56">
      <c r="A4499" s="9" t="str">
        <f t="shared" si="222"/>
        <v>2026-01</v>
      </c>
      <c r="B4499" s="9" t="str">
        <f>_xlfn.XLOOKUP(I4499,过机服务商重量差!A:A,过机服务商重量差!G:G)</f>
        <v>玉麒麟</v>
      </c>
      <c r="C4499" s="9" t="str">
        <f>IF(N4499="FBA","主营产品",IF(N4499="专线","专线",LOOKUP(1,0/((G4499&gt;=提成标准!D:D)*(G4499&lt;提成标准!E:E)),提成标准!C:C)))</f>
        <v>快递大货</v>
      </c>
      <c r="D4499" s="9">
        <f t="shared" si="223"/>
        <v>25</v>
      </c>
      <c r="E4499" s="9">
        <f>_xlfn.XLOOKUP(C4499,提成标准!C:C,提成标准!H:H,"")</f>
        <v>0.1</v>
      </c>
      <c r="F4499" s="9">
        <f t="shared" si="224"/>
        <v>2.5</v>
      </c>
      <c r="G4499" s="9">
        <f>_xlfn.XLOOKUP(I4499,过机服务商重量差!A:A,过机服务商重量差!L:L)</f>
        <v>25</v>
      </c>
      <c r="H4499" s="9" t="str">
        <f ca="1">IFERROR(LOOKUP(1,0/((B4499=名单!B:B)*(VALUE(AY4499)&gt;=名单!E:E)*(VALUE(AY4499)&lt;=名单!G:G)*(AA4499="正常走货")),名单!H:H),"否")</f>
        <v>否</v>
      </c>
      <c r="I4499" s="64" t="s">
        <v>13474</v>
      </c>
      <c r="J4499" s="64" t="s">
        <v>13476</v>
      </c>
      <c r="L4499" s="64" t="s">
        <v>24</v>
      </c>
      <c r="N4499" s="64" t="s">
        <v>18</v>
      </c>
      <c r="U4499" s="64" t="s">
        <v>246</v>
      </c>
      <c r="V4499" s="64" t="s">
        <v>14389</v>
      </c>
      <c r="AA4499" s="64" t="s">
        <v>14382</v>
      </c>
      <c r="AQ4499" s="64">
        <v>409.1</v>
      </c>
      <c r="AY4499" s="64" t="s">
        <v>18896</v>
      </c>
      <c r="BD4499" s="54" t="s">
        <v>36</v>
      </c>
    </row>
    <row r="4500" spans="1:56">
      <c r="A4500" s="9" t="str">
        <f t="shared" si="222"/>
        <v>2026-01</v>
      </c>
      <c r="B4500" s="9" t="str">
        <f>_xlfn.XLOOKUP(I4500,过机服务商重量差!A:A,过机服务商重量差!G:G)</f>
        <v>玉麒麟</v>
      </c>
      <c r="C4500" s="9" t="str">
        <f>IF(N4500="FBA","主营产品",IF(N4500="专线","专线",LOOKUP(1,0/((G4500&gt;=提成标准!D:D)*(G4500&lt;提成标准!E:E)),提成标准!C:C)))</f>
        <v>快递大货</v>
      </c>
      <c r="D4500" s="9">
        <f t="shared" si="223"/>
        <v>25</v>
      </c>
      <c r="E4500" s="9">
        <f>_xlfn.XLOOKUP(C4500,提成标准!C:C,提成标准!H:H,"")</f>
        <v>0.1</v>
      </c>
      <c r="F4500" s="9">
        <f t="shared" si="224"/>
        <v>2.5</v>
      </c>
      <c r="G4500" s="9">
        <f>_xlfn.XLOOKUP(I4500,过机服务商重量差!A:A,过机服务商重量差!L:L)</f>
        <v>25</v>
      </c>
      <c r="H4500" s="9" t="str">
        <f ca="1">IFERROR(LOOKUP(1,0/((B4500=名单!B:B)*(VALUE(AY4500)&gt;=名单!E:E)*(VALUE(AY4500)&lt;=名单!G:G)*(AA4500="正常走货")),名单!H:H),"否")</f>
        <v>否</v>
      </c>
      <c r="I4500" s="64" t="s">
        <v>13477</v>
      </c>
      <c r="J4500" s="64" t="s">
        <v>13479</v>
      </c>
      <c r="L4500" s="64" t="s">
        <v>24</v>
      </c>
      <c r="N4500" s="64" t="s">
        <v>18</v>
      </c>
      <c r="U4500" s="64" t="s">
        <v>246</v>
      </c>
      <c r="V4500" s="64" t="s">
        <v>14389</v>
      </c>
      <c r="AA4500" s="64" t="s">
        <v>14382</v>
      </c>
      <c r="AQ4500" s="64">
        <v>409.1</v>
      </c>
      <c r="AY4500" s="64" t="s">
        <v>18897</v>
      </c>
      <c r="BD4500" s="54" t="s">
        <v>36</v>
      </c>
    </row>
    <row r="4501" spans="1:56">
      <c r="A4501" s="9" t="str">
        <f t="shared" si="222"/>
        <v>2026-01</v>
      </c>
      <c r="B4501" s="9" t="str">
        <f>_xlfn.XLOOKUP(I4501,过机服务商重量差!A:A,过机服务商重量差!G:G)</f>
        <v>玉麒麟</v>
      </c>
      <c r="C4501" s="9" t="str">
        <f>IF(N4501="FBA","主营产品",IF(N4501="专线","专线",LOOKUP(1,0/((G4501&gt;=提成标准!D:D)*(G4501&lt;提成标准!E:E)),提成标准!C:C)))</f>
        <v>快递大货</v>
      </c>
      <c r="D4501" s="9">
        <f t="shared" si="223"/>
        <v>24</v>
      </c>
      <c r="E4501" s="9">
        <f>_xlfn.XLOOKUP(C4501,提成标准!C:C,提成标准!H:H,"")</f>
        <v>0.1</v>
      </c>
      <c r="F4501" s="9">
        <f t="shared" si="224"/>
        <v>2.4</v>
      </c>
      <c r="G4501" s="9">
        <f>_xlfn.XLOOKUP(I4501,过机服务商重量差!A:A,过机服务商重量差!L:L)</f>
        <v>24</v>
      </c>
      <c r="H4501" s="9" t="str">
        <f ca="1">IFERROR(LOOKUP(1,0/((B4501=名单!B:B)*(VALUE(AY4501)&gt;=名单!E:E)*(VALUE(AY4501)&lt;=名单!G:G)*(AA4501="正常走货")),名单!H:H),"否")</f>
        <v>否</v>
      </c>
      <c r="I4501" s="64" t="s">
        <v>13480</v>
      </c>
      <c r="J4501" s="64" t="s">
        <v>13482</v>
      </c>
      <c r="L4501" s="64" t="s">
        <v>24</v>
      </c>
      <c r="N4501" s="64" t="s">
        <v>18</v>
      </c>
      <c r="U4501" s="64" t="s">
        <v>246</v>
      </c>
      <c r="V4501" s="64" t="s">
        <v>14389</v>
      </c>
      <c r="AA4501" s="64" t="s">
        <v>14382</v>
      </c>
      <c r="AQ4501" s="64">
        <v>461.6</v>
      </c>
      <c r="AY4501" s="64" t="s">
        <v>18898</v>
      </c>
      <c r="BD4501" s="54" t="s">
        <v>36</v>
      </c>
    </row>
    <row r="4502" spans="1:56">
      <c r="A4502" s="9" t="str">
        <f t="shared" si="222"/>
        <v>2026-01</v>
      </c>
      <c r="B4502" s="9" t="str">
        <f>_xlfn.XLOOKUP(I4502,过机服务商重量差!A:A,过机服务商重量差!G:G)</f>
        <v>玉麒麟</v>
      </c>
      <c r="C4502" s="9" t="str">
        <f>IF(N4502="FBA","主营产品",IF(N4502="专线","专线",LOOKUP(1,0/((G4502&gt;=提成标准!D:D)*(G4502&lt;提成标准!E:E)),提成标准!C:C)))</f>
        <v>快递大货</v>
      </c>
      <c r="D4502" s="9">
        <f t="shared" si="223"/>
        <v>25</v>
      </c>
      <c r="E4502" s="9">
        <f>_xlfn.XLOOKUP(C4502,提成标准!C:C,提成标准!H:H,"")</f>
        <v>0.1</v>
      </c>
      <c r="F4502" s="9">
        <f t="shared" si="224"/>
        <v>2.5</v>
      </c>
      <c r="G4502" s="9">
        <f>_xlfn.XLOOKUP(I4502,过机服务商重量差!A:A,过机服务商重量差!L:L)</f>
        <v>25</v>
      </c>
      <c r="H4502" s="9" t="str">
        <f ca="1">IFERROR(LOOKUP(1,0/((B4502=名单!B:B)*(VALUE(AY4502)&gt;=名单!E:E)*(VALUE(AY4502)&lt;=名单!G:G)*(AA4502="正常走货")),名单!H:H),"否")</f>
        <v>否</v>
      </c>
      <c r="I4502" s="64" t="s">
        <v>13483</v>
      </c>
      <c r="J4502" s="64" t="s">
        <v>13485</v>
      </c>
      <c r="L4502" s="64" t="s">
        <v>24</v>
      </c>
      <c r="N4502" s="64" t="s">
        <v>18</v>
      </c>
      <c r="U4502" s="64" t="s">
        <v>246</v>
      </c>
      <c r="V4502" s="64" t="s">
        <v>14389</v>
      </c>
      <c r="AA4502" s="64" t="s">
        <v>14382</v>
      </c>
      <c r="AQ4502" s="64">
        <v>409.1</v>
      </c>
      <c r="AY4502" s="64" t="s">
        <v>18899</v>
      </c>
      <c r="BD4502" s="54" t="s">
        <v>36</v>
      </c>
    </row>
    <row r="4503" spans="1:56">
      <c r="A4503" s="9" t="str">
        <f t="shared" si="222"/>
        <v>2026-01</v>
      </c>
      <c r="B4503" s="9" t="str">
        <f>_xlfn.XLOOKUP(I4503,过机服务商重量差!A:A,过机服务商重量差!G:G)</f>
        <v>玉麒麟</v>
      </c>
      <c r="C4503" s="9" t="str">
        <f>IF(N4503="FBA","主营产品",IF(N4503="专线","专线",LOOKUP(1,0/((G4503&gt;=提成标准!D:D)*(G4503&lt;提成标准!E:E)),提成标准!C:C)))</f>
        <v>快递大货</v>
      </c>
      <c r="D4503" s="9">
        <f t="shared" si="223"/>
        <v>24</v>
      </c>
      <c r="E4503" s="9">
        <f>_xlfn.XLOOKUP(C4503,提成标准!C:C,提成标准!H:H,"")</f>
        <v>0.1</v>
      </c>
      <c r="F4503" s="9">
        <f t="shared" si="224"/>
        <v>2.4</v>
      </c>
      <c r="G4503" s="9">
        <f>_xlfn.XLOOKUP(I4503,过机服务商重量差!A:A,过机服务商重量差!L:L)</f>
        <v>24</v>
      </c>
      <c r="H4503" s="9" t="str">
        <f ca="1">IFERROR(LOOKUP(1,0/((B4503=名单!B:B)*(VALUE(AY4503)&gt;=名单!E:E)*(VALUE(AY4503)&lt;=名单!G:G)*(AA4503="正常走货")),名单!H:H),"否")</f>
        <v>否</v>
      </c>
      <c r="I4503" s="64" t="s">
        <v>13486</v>
      </c>
      <c r="J4503" s="64" t="s">
        <v>13488</v>
      </c>
      <c r="L4503" s="64" t="s">
        <v>24</v>
      </c>
      <c r="N4503" s="64" t="s">
        <v>18</v>
      </c>
      <c r="U4503" s="64" t="s">
        <v>246</v>
      </c>
      <c r="V4503" s="64" t="s">
        <v>14389</v>
      </c>
      <c r="AA4503" s="64" t="s">
        <v>14382</v>
      </c>
      <c r="AQ4503" s="64">
        <v>461.6</v>
      </c>
      <c r="AY4503" s="64" t="s">
        <v>18900</v>
      </c>
    </row>
    <row r="4504" spans="1:56">
      <c r="A4504" s="9" t="str">
        <f t="shared" si="222"/>
        <v>2026-01</v>
      </c>
      <c r="B4504" s="9" t="str">
        <f>_xlfn.XLOOKUP(I4504,过机服务商重量差!A:A,过机服务商重量差!G:G)</f>
        <v>玉麒麟</v>
      </c>
      <c r="C4504" s="9" t="str" cm="1">
        <f t="array" ref="C4504">IF(N4504="FBA","主营产品",IF(N4504="专线","专线",LOOKUP(1,0/((G4504&gt;=提成标准!D:D)*(G4504&lt;提成标准!E:E)),提成标准!C:C)))</f>
        <v>快递大货</v>
      </c>
      <c r="D4504" s="9">
        <f t="shared" si="223"/>
        <v>24</v>
      </c>
      <c r="E4504" s="9">
        <f>_xlfn.XLOOKUP(C4504,提成标准!C:C,提成标准!H:H,"")</f>
        <v>0.1</v>
      </c>
      <c r="F4504" s="9">
        <f t="shared" si="224"/>
        <v>2.4</v>
      </c>
      <c r="G4504" s="9">
        <f>_xlfn.XLOOKUP(I4504,过机服务商重量差!A:A,过机服务商重量差!L:L)</f>
        <v>24</v>
      </c>
      <c r="H4504" s="9" t="str">
        <f ca="1">IFERROR(LOOKUP(1,0/((B4504=名单!B:B)*(VALUE(AY4504)&gt;=名单!E:E)*(VALUE(AY4504)&lt;=名单!G:G)*(AA4504="正常走货")),名单!H:H),"否")</f>
        <v>否</v>
      </c>
      <c r="I4504" s="64" t="s">
        <v>13489</v>
      </c>
      <c r="J4504" s="64" t="s">
        <v>13491</v>
      </c>
      <c r="L4504" s="64" t="s">
        <v>24</v>
      </c>
      <c r="N4504" s="64" t="s">
        <v>18</v>
      </c>
      <c r="U4504" s="64" t="s">
        <v>246</v>
      </c>
      <c r="V4504" s="64" t="s">
        <v>14389</v>
      </c>
      <c r="AA4504" s="64" t="s">
        <v>14382</v>
      </c>
      <c r="AQ4504" s="64">
        <v>461.6</v>
      </c>
      <c r="AY4504" s="64" t="s">
        <v>18901</v>
      </c>
    </row>
    <row r="4505" spans="1:56">
      <c r="A4505" s="9" t="str">
        <f t="shared" si="222"/>
        <v>2026-01</v>
      </c>
      <c r="B4505" s="9" t="str">
        <f>_xlfn.XLOOKUP(I4505,过机服务商重量差!A:A,过机服务商重量差!G:G)</f>
        <v>小旋风</v>
      </c>
      <c r="C4505" s="9" t="str">
        <f>IF(N4505="FBA","主营产品",IF(N4505="专线","专线",LOOKUP(1,0/((G4505&gt;=提成标准!D:D)*(G4505&lt;提成标准!E:E)),提成标准!C:C)))</f>
        <v>快递小货</v>
      </c>
      <c r="D4505" s="9">
        <f t="shared" si="223"/>
        <v>1</v>
      </c>
      <c r="E4505" s="9">
        <f>_xlfn.XLOOKUP(C4505,提成标准!C:C,提成标准!H:H,"")</f>
        <v>2</v>
      </c>
      <c r="F4505" s="9">
        <f t="shared" si="224"/>
        <v>2</v>
      </c>
      <c r="G4505" s="9">
        <f>_xlfn.XLOOKUP(I4505,过机服务商重量差!A:A,过机服务商重量差!L:L)</f>
        <v>1.3</v>
      </c>
      <c r="H4505" s="9" t="str">
        <f ca="1">IFERROR(LOOKUP(1,0/((B4505=名单!B:B)*(VALUE(AY4505)&gt;=名单!E:E)*(VALUE(AY4505)&lt;=名单!G:G)*(AA4505="正常走货")),名单!H:H),"否")</f>
        <v>否</v>
      </c>
      <c r="I4505" s="64" t="s">
        <v>13492</v>
      </c>
      <c r="J4505" s="64" t="s">
        <v>13494</v>
      </c>
      <c r="L4505" s="64" t="s">
        <v>28</v>
      </c>
      <c r="N4505" s="64" t="s">
        <v>18</v>
      </c>
      <c r="U4505" s="64" t="s">
        <v>7799</v>
      </c>
      <c r="V4505" s="64" t="s">
        <v>14385</v>
      </c>
      <c r="AA4505" s="64" t="s">
        <v>14382</v>
      </c>
      <c r="AQ4505" s="64">
        <v>156</v>
      </c>
      <c r="AY4505" s="64" t="s">
        <v>18902</v>
      </c>
    </row>
    <row r="4506" spans="1:56">
      <c r="A4506" s="9" t="str">
        <f t="shared" si="222"/>
        <v>2026-01</v>
      </c>
      <c r="B4506" s="18" t="str">
        <f>_xlfn.XLOOKUP(I4506,过机服务商重量差!A:A,过机服务商重量差!G:G)</f>
        <v>帅时莹</v>
      </c>
      <c r="C4506" s="9" t="str">
        <f>IF(N4506="FBA","主营产品",IF(N4506="专线","专线",LOOKUP(1,0/((G4506&gt;=提成标准!D:D)*(G4506&lt;提成标准!E:E)),提成标准!C:C)))</f>
        <v>快递大货</v>
      </c>
      <c r="D4506" s="9">
        <f t="shared" si="223"/>
        <v>31</v>
      </c>
      <c r="E4506" s="9">
        <f>_xlfn.XLOOKUP(C4506,提成标准!C:C,提成标准!H:H,"")</f>
        <v>0.1</v>
      </c>
      <c r="F4506" s="9">
        <f t="shared" si="224"/>
        <v>3.1</v>
      </c>
      <c r="G4506" s="9">
        <f>_xlfn.XLOOKUP(I4506,过机服务商重量差!A:A,过机服务商重量差!L:L)</f>
        <v>31</v>
      </c>
      <c r="H4506" s="9" t="str">
        <f ca="1">IFERROR(LOOKUP(1,0/((B4506=名单!B:B)*(VALUE(AY4506)&gt;=名单!E:E)*(VALUE(AY4506)&lt;=名单!G:G)*(AA4506="正常走货")),名单!H:H),"否")</f>
        <v>否</v>
      </c>
      <c r="I4506" s="64" t="s">
        <v>13495</v>
      </c>
      <c r="J4506" s="64" t="s">
        <v>13497</v>
      </c>
      <c r="L4506" s="64" t="s">
        <v>97</v>
      </c>
      <c r="N4506" s="64" t="s">
        <v>18</v>
      </c>
      <c r="U4506" s="64" t="s">
        <v>1113</v>
      </c>
      <c r="V4506" s="64" t="s">
        <v>14413</v>
      </c>
      <c r="AA4506" s="64" t="s">
        <v>14382</v>
      </c>
      <c r="AQ4506" s="64">
        <v>108.5</v>
      </c>
      <c r="AY4506" s="64" t="s">
        <v>18903</v>
      </c>
    </row>
    <row r="4507" spans="1:56">
      <c r="A4507" s="9" t="str">
        <f t="shared" si="222"/>
        <v>2026-01</v>
      </c>
      <c r="B4507" s="9" t="str">
        <f>_xlfn.XLOOKUP(I4507,过机服务商重量差!A:A,过机服务商重量差!G:G)</f>
        <v>玉麒麟</v>
      </c>
      <c r="C4507" s="9" t="str">
        <f>IF(N4507="FBA","主营产品",IF(N4507="专线","专线",LOOKUP(1,0/((G4507&gt;=提成标准!D:D)*(G4507&lt;提成标准!E:E)),提成标准!C:C)))</f>
        <v>快递大货</v>
      </c>
      <c r="D4507" s="9">
        <f t="shared" si="223"/>
        <v>34</v>
      </c>
      <c r="E4507" s="9">
        <f>_xlfn.XLOOKUP(C4507,提成标准!C:C,提成标准!H:H,"")</f>
        <v>0.1</v>
      </c>
      <c r="F4507" s="9">
        <f t="shared" si="224"/>
        <v>3.4</v>
      </c>
      <c r="G4507" s="9">
        <f>_xlfn.XLOOKUP(I4507,过机服务商重量差!A:A,过机服务商重量差!L:L)</f>
        <v>34</v>
      </c>
      <c r="H4507" s="9" t="str">
        <f ca="1">IFERROR(LOOKUP(1,0/((B4507=名单!B:B)*(VALUE(AY4507)&gt;=名单!E:E)*(VALUE(AY4507)&lt;=名单!G:G)*(AA4507="正常走货")),名单!H:H),"否")</f>
        <v>否</v>
      </c>
      <c r="I4507" s="64" t="s">
        <v>13498</v>
      </c>
      <c r="J4507" s="64" t="s">
        <v>13500</v>
      </c>
      <c r="L4507" s="64" t="s">
        <v>17</v>
      </c>
      <c r="N4507" s="64" t="s">
        <v>18</v>
      </c>
      <c r="U4507" s="64" t="s">
        <v>227</v>
      </c>
      <c r="V4507" s="64" t="s">
        <v>14413</v>
      </c>
      <c r="AA4507" s="64" t="s">
        <v>14382</v>
      </c>
      <c r="AQ4507" s="64">
        <v>255</v>
      </c>
      <c r="AY4507" s="64" t="s">
        <v>18904</v>
      </c>
    </row>
    <row r="4508" spans="1:56">
      <c r="A4508" s="9" t="str">
        <f t="shared" si="222"/>
        <v>2026-01</v>
      </c>
      <c r="B4508" s="9" t="str">
        <f>_xlfn.XLOOKUP(I4508,过机服务商重量差!A:A,过机服务商重量差!G:G)</f>
        <v>风清扬</v>
      </c>
      <c r="C4508" s="9" t="str">
        <f>IF(N4508="FBA","主营产品",IF(N4508="专线","专线",LOOKUP(1,0/((G4508&gt;=提成标准!D:D)*(G4508&lt;提成标准!E:E)),提成标准!C:C)))</f>
        <v>快递小货</v>
      </c>
      <c r="D4508" s="9">
        <f t="shared" si="223"/>
        <v>1</v>
      </c>
      <c r="E4508" s="9">
        <f>_xlfn.XLOOKUP(C4508,提成标准!C:C,提成标准!H:H,"")</f>
        <v>2</v>
      </c>
      <c r="F4508" s="9">
        <f t="shared" si="224"/>
        <v>2</v>
      </c>
      <c r="G4508" s="9">
        <f>_xlfn.XLOOKUP(I4508,过机服务商重量差!A:A,过机服务商重量差!L:L)</f>
        <v>20</v>
      </c>
      <c r="H4508" s="9" t="str">
        <f ca="1">IFERROR(LOOKUP(1,0/((B4508=名单!B:B)*(VALUE(AY4508)&gt;=名单!E:E)*(VALUE(AY4508)&lt;=名单!G:G)*(AA4508="正常走货")),名单!H:H),"否")</f>
        <v>否</v>
      </c>
      <c r="I4508" s="64" t="s">
        <v>13501</v>
      </c>
      <c r="J4508" s="64" t="s">
        <v>13503</v>
      </c>
      <c r="L4508" s="64" t="s">
        <v>144</v>
      </c>
      <c r="N4508" s="64" t="s">
        <v>18</v>
      </c>
      <c r="U4508" s="64" t="s">
        <v>227</v>
      </c>
      <c r="V4508" s="64" t="s">
        <v>14413</v>
      </c>
      <c r="AA4508" s="64" t="s">
        <v>14382</v>
      </c>
      <c r="AQ4508" s="64">
        <v>326</v>
      </c>
      <c r="AY4508" s="64" t="s">
        <v>18905</v>
      </c>
    </row>
    <row r="4509" spans="1:56">
      <c r="A4509" s="9" t="str">
        <f t="shared" si="222"/>
        <v>2026-01</v>
      </c>
      <c r="B4509" s="9" t="str">
        <f>_xlfn.XLOOKUP(I4509,过机服务商重量差!A:A,过机服务商重量差!G:G)</f>
        <v>无崖子</v>
      </c>
      <c r="C4509" s="9" t="str">
        <f>IF(N4509="FBA","主营产品",IF(N4509="专线","专线",LOOKUP(1,0/((G4509&gt;=提成标准!D:D)*(G4509&lt;提成标准!E:E)),提成标准!C:C)))</f>
        <v>快递小货</v>
      </c>
      <c r="D4509" s="9">
        <f t="shared" si="223"/>
        <v>1</v>
      </c>
      <c r="E4509" s="9">
        <f>_xlfn.XLOOKUP(C4509,提成标准!C:C,提成标准!H:H,"")</f>
        <v>2</v>
      </c>
      <c r="F4509" s="9">
        <f t="shared" si="224"/>
        <v>2</v>
      </c>
      <c r="G4509" s="9">
        <f>_xlfn.XLOOKUP(I4509,过机服务商重量差!A:A,过机服务商重量差!L:L)</f>
        <v>2</v>
      </c>
      <c r="H4509" s="9" t="str">
        <f ca="1">IFERROR(LOOKUP(1,0/((B4509=名单!B:B)*(VALUE(AY4509)&gt;=名单!E:E)*(VALUE(AY4509)&lt;=名单!G:G)*(AA4509="正常走货")),名单!H:H),"否")</f>
        <v>是</v>
      </c>
      <c r="I4509" s="64" t="s">
        <v>13504</v>
      </c>
      <c r="J4509" s="64" t="s">
        <v>13506</v>
      </c>
      <c r="L4509" s="64" t="s">
        <v>590</v>
      </c>
      <c r="N4509" s="64" t="s">
        <v>18</v>
      </c>
      <c r="U4509" s="64" t="s">
        <v>99</v>
      </c>
      <c r="V4509" s="64" t="s">
        <v>14413</v>
      </c>
      <c r="AA4509" s="64" t="s">
        <v>14382</v>
      </c>
      <c r="AQ4509" s="64">
        <v>96.3</v>
      </c>
      <c r="AY4509" s="64" t="s">
        <v>18906</v>
      </c>
    </row>
    <row r="4510" spans="1:56">
      <c r="A4510" s="9" t="str">
        <f t="shared" si="222"/>
        <v>2026-01</v>
      </c>
      <c r="B4510" s="9" t="str">
        <f>_xlfn.XLOOKUP(I4510,过机服务商重量差!A:A,过机服务商重量差!G:G)</f>
        <v>小旋风</v>
      </c>
      <c r="C4510" s="9" t="str">
        <f>IF(N4510="FBA","主营产品",IF(N4510="专线","专线",LOOKUP(1,0/((G4510&gt;=提成标准!D:D)*(G4510&lt;提成标准!E:E)),提成标准!C:C)))</f>
        <v>快递小货</v>
      </c>
      <c r="D4510" s="9">
        <f t="shared" si="223"/>
        <v>1</v>
      </c>
      <c r="E4510" s="9">
        <f>_xlfn.XLOOKUP(C4510,提成标准!C:C,提成标准!H:H,"")</f>
        <v>2</v>
      </c>
      <c r="F4510" s="9">
        <f t="shared" si="224"/>
        <v>2</v>
      </c>
      <c r="G4510" s="9">
        <f>_xlfn.XLOOKUP(I4510,过机服务商重量差!A:A,过机服务商重量差!L:L)</f>
        <v>1.21</v>
      </c>
      <c r="H4510" s="9" t="str">
        <f ca="1">IFERROR(LOOKUP(1,0/((B4510=名单!B:B)*(VALUE(AY4510)&gt;=名单!E:E)*(VALUE(AY4510)&lt;=名单!G:G)*(AA4510="正常走货")),名单!H:H),"否")</f>
        <v>否</v>
      </c>
      <c r="I4510" s="64" t="s">
        <v>13507</v>
      </c>
      <c r="J4510" s="64" t="s">
        <v>13509</v>
      </c>
      <c r="L4510" s="64" t="s">
        <v>28</v>
      </c>
      <c r="N4510" s="64" t="s">
        <v>18</v>
      </c>
      <c r="U4510" s="64" t="s">
        <v>337</v>
      </c>
      <c r="V4510" s="64" t="s">
        <v>14381</v>
      </c>
      <c r="AA4510" s="64" t="s">
        <v>14382</v>
      </c>
      <c r="AQ4510" s="64">
        <v>325</v>
      </c>
      <c r="AY4510" s="64" t="s">
        <v>18907</v>
      </c>
    </row>
    <row r="4511" spans="1:56">
      <c r="A4511" s="9" t="str">
        <f t="shared" si="222"/>
        <v>2026-01</v>
      </c>
      <c r="B4511" s="9" t="str">
        <f>_xlfn.XLOOKUP(I4511,过机服务商重量差!A:A,过机服务商重量差!G:G)</f>
        <v>玉麒麟</v>
      </c>
      <c r="C4511" s="9" t="str">
        <f>IF(N4511="FBA","主营产品",IF(N4511="专线","专线",LOOKUP(1,0/((G4511&gt;=提成标准!D:D)*(G4511&lt;提成标准!E:E)),提成标准!C:C)))</f>
        <v>快递小货</v>
      </c>
      <c r="D4511" s="9">
        <f t="shared" si="223"/>
        <v>1</v>
      </c>
      <c r="E4511" s="9">
        <f>_xlfn.XLOOKUP(C4511,提成标准!C:C,提成标准!H:H,"")</f>
        <v>2</v>
      </c>
      <c r="F4511" s="9">
        <f t="shared" si="224"/>
        <v>2</v>
      </c>
      <c r="G4511" s="9">
        <f>_xlfn.XLOOKUP(I4511,过机服务商重量差!A:A,过机服务商重量差!L:L)</f>
        <v>0.5</v>
      </c>
      <c r="H4511" s="9" t="str">
        <f ca="1">IFERROR(LOOKUP(1,0/((B4511=名单!B:B)*(VALUE(AY4511)&gt;=名单!E:E)*(VALUE(AY4511)&lt;=名单!G:G)*(AA4511="正常走货")),名单!H:H),"否")</f>
        <v>否</v>
      </c>
      <c r="I4511" s="64" t="s">
        <v>13510</v>
      </c>
      <c r="J4511" s="64" t="s">
        <v>13512</v>
      </c>
      <c r="L4511" s="64" t="s">
        <v>17</v>
      </c>
      <c r="N4511" s="64" t="s">
        <v>18</v>
      </c>
      <c r="U4511" s="64" t="s">
        <v>152</v>
      </c>
      <c r="V4511" s="64" t="s">
        <v>14385</v>
      </c>
      <c r="AA4511" s="64" t="s">
        <v>14382</v>
      </c>
      <c r="AQ4511" s="64">
        <v>49.79</v>
      </c>
      <c r="AY4511" s="64" t="s">
        <v>18908</v>
      </c>
    </row>
    <row r="4512" spans="1:56">
      <c r="A4512" s="9" t="str">
        <f t="shared" si="222"/>
        <v>2026-01</v>
      </c>
      <c r="B4512" s="9" t="str">
        <f>_xlfn.XLOOKUP(I4512,过机服务商重量差!A:A,过机服务商重量差!G:G)</f>
        <v>玉麒麟</v>
      </c>
      <c r="C4512" s="9" t="str">
        <f>IF(N4512="FBA","主营产品",IF(N4512="专线","专线",LOOKUP(1,0/((G4512&gt;=提成标准!D:D)*(G4512&lt;提成标准!E:E)),提成标准!C:C)))</f>
        <v>快递小货</v>
      </c>
      <c r="D4512" s="9">
        <f t="shared" si="223"/>
        <v>1</v>
      </c>
      <c r="E4512" s="9">
        <f>_xlfn.XLOOKUP(C4512,提成标准!C:C,提成标准!H:H,"")</f>
        <v>2</v>
      </c>
      <c r="F4512" s="9">
        <f t="shared" si="224"/>
        <v>2</v>
      </c>
      <c r="G4512" s="9">
        <f>_xlfn.XLOOKUP(I4512,过机服务商重量差!A:A,过机服务商重量差!L:L)</f>
        <v>2</v>
      </c>
      <c r="H4512" s="9" t="str">
        <f ca="1">IFERROR(LOOKUP(1,0/((B4512=名单!B:B)*(VALUE(AY4512)&gt;=名单!E:E)*(VALUE(AY4512)&lt;=名单!G:G)*(AA4512="正常走货")),名单!H:H),"否")</f>
        <v>否</v>
      </c>
      <c r="I4512" s="64" t="s">
        <v>13513</v>
      </c>
      <c r="J4512" s="64" t="s">
        <v>13515</v>
      </c>
      <c r="L4512" s="64" t="s">
        <v>17</v>
      </c>
      <c r="N4512" s="64" t="s">
        <v>18</v>
      </c>
      <c r="U4512" s="64" t="s">
        <v>152</v>
      </c>
      <c r="V4512" s="64" t="s">
        <v>14385</v>
      </c>
      <c r="AA4512" s="64" t="s">
        <v>14382</v>
      </c>
      <c r="AQ4512" s="64">
        <v>119.34</v>
      </c>
      <c r="AY4512" s="64" t="s">
        <v>18909</v>
      </c>
    </row>
    <row r="4513" spans="1:51">
      <c r="A4513" s="9" t="str">
        <f t="shared" si="222"/>
        <v>2026-01</v>
      </c>
      <c r="B4513" s="18" t="str">
        <f>_xlfn.XLOOKUP(I4513,过机服务商重量差!A:A,过机服务商重量差!G:G)</f>
        <v>风清扬</v>
      </c>
      <c r="C4513" s="9" t="str">
        <f>IF(N4513="FBA","主营产品",IF(N4513="专线","专线",LOOKUP(1,0/((G4513&gt;=提成标准!D:D)*(G4513&lt;提成标准!E:E)),提成标准!C:C)))</f>
        <v>快递小货</v>
      </c>
      <c r="D4513" s="9">
        <f t="shared" si="223"/>
        <v>1</v>
      </c>
      <c r="E4513" s="9">
        <f>_xlfn.XLOOKUP(C4513,提成标准!C:C,提成标准!H:H,"")</f>
        <v>2</v>
      </c>
      <c r="F4513" s="9">
        <f t="shared" si="224"/>
        <v>2</v>
      </c>
      <c r="G4513" s="9">
        <f>_xlfn.XLOOKUP(I4513,过机服务商重量差!A:A,过机服务商重量差!L:L)</f>
        <v>18</v>
      </c>
      <c r="H4513" s="9" t="str">
        <f ca="1">IFERROR(LOOKUP(1,0/((B4513=名单!B:B)*(VALUE(AY4513)&gt;=名单!E:E)*(VALUE(AY4513)&lt;=名单!G:G)*(AA4513="正常走货")),名单!H:H),"否")</f>
        <v>否</v>
      </c>
      <c r="I4513" s="64" t="s">
        <v>13516</v>
      </c>
      <c r="J4513" s="64" t="s">
        <v>13518</v>
      </c>
      <c r="L4513" s="64" t="s">
        <v>1592</v>
      </c>
      <c r="N4513" s="64" t="s">
        <v>18</v>
      </c>
      <c r="U4513" s="64" t="s">
        <v>86</v>
      </c>
      <c r="V4513" s="64" t="s">
        <v>14381</v>
      </c>
      <c r="AA4513" s="64" t="s">
        <v>14382</v>
      </c>
      <c r="AQ4513" s="64">
        <v>9</v>
      </c>
      <c r="AY4513" s="64" t="s">
        <v>18910</v>
      </c>
    </row>
    <row r="4514" spans="1:51">
      <c r="A4514" s="9" t="str">
        <f t="shared" si="222"/>
        <v>2026-01</v>
      </c>
      <c r="B4514" s="9" t="str">
        <f>_xlfn.XLOOKUP(I4514,过机服务商重量差!A:A,过机服务商重量差!G:G)</f>
        <v>玉麒麟</v>
      </c>
      <c r="C4514" s="9" t="str">
        <f>IF(N4514="FBA","主营产品",IF(N4514="专线","专线",LOOKUP(1,0/((G4514&gt;=提成标准!D:D)*(G4514&lt;提成标准!E:E)),提成标准!C:C)))</f>
        <v>快递大货</v>
      </c>
      <c r="D4514" s="9">
        <f t="shared" si="223"/>
        <v>157</v>
      </c>
      <c r="E4514" s="9">
        <f>_xlfn.XLOOKUP(C4514,提成标准!C:C,提成标准!H:H,"")</f>
        <v>0.1</v>
      </c>
      <c r="F4514" s="9">
        <f t="shared" si="224"/>
        <v>15.7</v>
      </c>
      <c r="G4514" s="9">
        <f>_xlfn.XLOOKUP(I4514,过机服务商重量差!A:A,过机服务商重量差!L:L)</f>
        <v>157</v>
      </c>
      <c r="H4514" s="9" t="str">
        <f ca="1">IFERROR(LOOKUP(1,0/((B4514=名单!B:B)*(VALUE(AY4514)&gt;=名单!E:E)*(VALUE(AY4514)&lt;=名单!G:G)*(AA4514="正常走货")),名单!H:H),"否")</f>
        <v>否</v>
      </c>
      <c r="I4514" s="64" t="s">
        <v>13519</v>
      </c>
      <c r="J4514" s="64" t="s">
        <v>13521</v>
      </c>
      <c r="L4514" s="64" t="s">
        <v>24</v>
      </c>
      <c r="N4514" s="64" t="s">
        <v>18</v>
      </c>
      <c r="U4514" s="64" t="s">
        <v>211</v>
      </c>
      <c r="V4514" s="64" t="s">
        <v>14410</v>
      </c>
      <c r="AA4514" s="64" t="s">
        <v>14382</v>
      </c>
      <c r="AQ4514" s="64">
        <v>3378</v>
      </c>
      <c r="AY4514" s="64" t="s">
        <v>18911</v>
      </c>
    </row>
    <row r="4515" spans="1:51">
      <c r="A4515" s="9" t="str">
        <f t="shared" si="222"/>
        <v>2026-01</v>
      </c>
      <c r="B4515" s="9" t="str">
        <f>_xlfn.XLOOKUP(I4515,过机服务商重量差!A:A,过机服务商重量差!G:G)</f>
        <v>玉麒麟</v>
      </c>
      <c r="C4515" s="9" t="str">
        <f>IF(N4515="FBA","主营产品",IF(N4515="专线","专线",LOOKUP(1,0/((G4515&gt;=提成标准!D:D)*(G4515&lt;提成标准!E:E)),提成标准!C:C)))</f>
        <v>快递小货</v>
      </c>
      <c r="D4515" s="9">
        <f t="shared" si="223"/>
        <v>1</v>
      </c>
      <c r="E4515" s="9">
        <f>_xlfn.XLOOKUP(C4515,提成标准!C:C,提成标准!H:H,"")</f>
        <v>2</v>
      </c>
      <c r="F4515" s="9">
        <f t="shared" si="224"/>
        <v>2</v>
      </c>
      <c r="G4515" s="9">
        <f>_xlfn.XLOOKUP(I4515,过机服务商重量差!A:A,过机服务商重量差!L:L)</f>
        <v>1</v>
      </c>
      <c r="H4515" s="9" t="str">
        <f ca="1">IFERROR(LOOKUP(1,0/((B4515=名单!B:B)*(VALUE(AY4515)&gt;=名单!E:E)*(VALUE(AY4515)&lt;=名单!G:G)*(AA4515="正常走货")),名单!H:H),"否")</f>
        <v>否</v>
      </c>
      <c r="I4515" s="64" t="s">
        <v>13522</v>
      </c>
      <c r="J4515" s="64" t="s">
        <v>13524</v>
      </c>
      <c r="L4515" s="64" t="s">
        <v>256</v>
      </c>
      <c r="N4515" s="64" t="s">
        <v>18</v>
      </c>
      <c r="U4515" s="64" t="s">
        <v>116</v>
      </c>
      <c r="V4515" s="64" t="s">
        <v>14385</v>
      </c>
      <c r="AA4515" s="64" t="s">
        <v>14382</v>
      </c>
      <c r="AQ4515" s="64">
        <v>147.45</v>
      </c>
      <c r="AY4515" s="64" t="s">
        <v>18912</v>
      </c>
    </row>
    <row r="4516" spans="1:51">
      <c r="A4516" s="9" t="str">
        <f t="shared" si="222"/>
        <v>2026-01</v>
      </c>
      <c r="B4516" s="9" t="str">
        <f>_xlfn.XLOOKUP(I4516,过机服务商重量差!A:A,过机服务商重量差!G:G)</f>
        <v>玉麒麟</v>
      </c>
      <c r="C4516" s="9" t="str">
        <f>IF(N4516="FBA","主营产品",IF(N4516="专线","专线",LOOKUP(1,0/((G4516&gt;=提成标准!D:D)*(G4516&lt;提成标准!E:E)),提成标准!C:C)))</f>
        <v>快递小货</v>
      </c>
      <c r="D4516" s="9">
        <f t="shared" si="223"/>
        <v>1</v>
      </c>
      <c r="E4516" s="9">
        <f>_xlfn.XLOOKUP(C4516,提成标准!C:C,提成标准!H:H,"")</f>
        <v>2</v>
      </c>
      <c r="F4516" s="9">
        <f t="shared" si="224"/>
        <v>2</v>
      </c>
      <c r="G4516" s="9">
        <f>_xlfn.XLOOKUP(I4516,过机服务商重量差!A:A,过机服务商重量差!L:L)</f>
        <v>0.5</v>
      </c>
      <c r="H4516" s="9" t="str">
        <f ca="1">IFERROR(LOOKUP(1,0/((B4516=名单!B:B)*(VALUE(AY4516)&gt;=名单!E:E)*(VALUE(AY4516)&lt;=名单!G:G)*(AA4516="正常走货")),名单!H:H),"否")</f>
        <v>否</v>
      </c>
      <c r="I4516" s="64" t="s">
        <v>13525</v>
      </c>
      <c r="J4516" s="64" t="s">
        <v>13527</v>
      </c>
      <c r="L4516" s="64" t="s">
        <v>17</v>
      </c>
      <c r="N4516" s="64" t="s">
        <v>18</v>
      </c>
      <c r="U4516" s="64" t="s">
        <v>215</v>
      </c>
      <c r="V4516" s="64" t="s">
        <v>14381</v>
      </c>
      <c r="AA4516" s="64" t="s">
        <v>14382</v>
      </c>
      <c r="AQ4516" s="64">
        <v>40.6</v>
      </c>
      <c r="AY4516" s="64" t="s">
        <v>18913</v>
      </c>
    </row>
    <row r="4517" spans="1:51">
      <c r="A4517" s="9" t="str">
        <f t="shared" si="222"/>
        <v>2026-01</v>
      </c>
      <c r="B4517" s="9" t="str">
        <f>_xlfn.XLOOKUP(I4517,过机服务商重量差!A:A,过机服务商重量差!G:G)</f>
        <v>无崖子</v>
      </c>
      <c r="C4517" s="9" t="str">
        <f>IF(N4517="FBA","主营产品",IF(N4517="专线","专线",LOOKUP(1,0/((G4517&gt;=提成标准!D:D)*(G4517&lt;提成标准!E:E)),提成标准!C:C)))</f>
        <v>快递小货</v>
      </c>
      <c r="D4517" s="9">
        <f t="shared" si="223"/>
        <v>1</v>
      </c>
      <c r="E4517" s="9">
        <f>_xlfn.XLOOKUP(C4517,提成标准!C:C,提成标准!H:H,"")</f>
        <v>2</v>
      </c>
      <c r="F4517" s="9">
        <f t="shared" si="224"/>
        <v>2</v>
      </c>
      <c r="G4517" s="9">
        <f>_xlfn.XLOOKUP(I4517,过机服务商重量差!A:A,过机服务商重量差!L:L)</f>
        <v>1.5</v>
      </c>
      <c r="H4517" s="9" t="str">
        <f ca="1">IFERROR(LOOKUP(1,0/((B4517=名单!B:B)*(VALUE(AY4517)&gt;=名单!E:E)*(VALUE(AY4517)&lt;=名单!G:G)*(AA4517="正常走货")),名单!H:H),"否")</f>
        <v>是</v>
      </c>
      <c r="I4517" s="64" t="s">
        <v>13528</v>
      </c>
      <c r="J4517" s="64" t="s">
        <v>13530</v>
      </c>
      <c r="L4517" s="64" t="s">
        <v>160</v>
      </c>
      <c r="N4517" s="64" t="s">
        <v>18</v>
      </c>
      <c r="U4517" s="64" t="s">
        <v>145</v>
      </c>
      <c r="V4517" s="64" t="s">
        <v>14410</v>
      </c>
      <c r="AA4517" s="64" t="s">
        <v>14382</v>
      </c>
      <c r="AQ4517" s="64">
        <v>0</v>
      </c>
      <c r="AY4517" s="64" t="s">
        <v>18914</v>
      </c>
    </row>
    <row r="4518" spans="1:51">
      <c r="A4518" s="9" t="str">
        <f t="shared" si="222"/>
        <v>2026-01</v>
      </c>
      <c r="B4518" s="9" t="str">
        <f>_xlfn.XLOOKUP(I4518,过机服务商重量差!A:A,过机服务商重量差!G:G)</f>
        <v>玉麒麟</v>
      </c>
      <c r="C4518" s="9" t="str">
        <f>IF(N4518="FBA","主营产品",IF(N4518="专线","专线",LOOKUP(1,0/((G4518&gt;=提成标准!D:D)*(G4518&lt;提成标准!E:E)),提成标准!C:C)))</f>
        <v>快递大货</v>
      </c>
      <c r="D4518" s="9">
        <f t="shared" si="223"/>
        <v>42</v>
      </c>
      <c r="E4518" s="9">
        <f>_xlfn.XLOOKUP(C4518,提成标准!C:C,提成标准!H:H,"")</f>
        <v>0.1</v>
      </c>
      <c r="F4518" s="9">
        <f t="shared" si="224"/>
        <v>4.2</v>
      </c>
      <c r="G4518" s="9">
        <f>_xlfn.XLOOKUP(I4518,过机服务商重量差!A:A,过机服务商重量差!L:L)</f>
        <v>42</v>
      </c>
      <c r="H4518" s="9" t="str">
        <f ca="1">IFERROR(LOOKUP(1,0/((B4518=名单!B:B)*(VALUE(AY4518)&gt;=名单!E:E)*(VALUE(AY4518)&lt;=名单!G:G)*(AA4518="正常走货")),名单!H:H),"否")</f>
        <v>否</v>
      </c>
      <c r="I4518" s="64" t="s">
        <v>13531</v>
      </c>
      <c r="J4518" s="64" t="s">
        <v>13533</v>
      </c>
      <c r="L4518" s="64" t="s">
        <v>17</v>
      </c>
      <c r="N4518" s="64" t="s">
        <v>18</v>
      </c>
      <c r="U4518" s="64" t="s">
        <v>570</v>
      </c>
      <c r="V4518" s="64" t="s">
        <v>14410</v>
      </c>
      <c r="AA4518" s="64" t="s">
        <v>14382</v>
      </c>
      <c r="AQ4518" s="64">
        <v>257.6</v>
      </c>
      <c r="AY4518" s="64" t="s">
        <v>18915</v>
      </c>
    </row>
    <row r="4519" spans="1:51">
      <c r="A4519" s="9" t="str">
        <f t="shared" si="222"/>
        <v>2026-01</v>
      </c>
      <c r="B4519" s="9" t="str">
        <f>_xlfn.XLOOKUP(I4519,过机服务商重量差!A:A,过机服务商重量差!G:G)</f>
        <v>玉麒麟</v>
      </c>
      <c r="C4519" s="9" t="str">
        <f>IF(N4519="FBA","主营产品",IF(N4519="专线","专线",LOOKUP(1,0/((G4519&gt;=提成标准!D:D)*(G4519&lt;提成标准!E:E)),提成标准!C:C)))</f>
        <v>快递大货</v>
      </c>
      <c r="D4519" s="9">
        <f t="shared" si="223"/>
        <v>43</v>
      </c>
      <c r="E4519" s="9">
        <f>_xlfn.XLOOKUP(C4519,提成标准!C:C,提成标准!H:H,"")</f>
        <v>0.1</v>
      </c>
      <c r="F4519" s="9">
        <f t="shared" si="224"/>
        <v>4.3</v>
      </c>
      <c r="G4519" s="9">
        <f>_xlfn.XLOOKUP(I4519,过机服务商重量差!A:A,过机服务商重量差!L:L)</f>
        <v>43</v>
      </c>
      <c r="H4519" s="9" t="str">
        <f ca="1">IFERROR(LOOKUP(1,0/((B4519=名单!B:B)*(VALUE(AY4519)&gt;=名单!E:E)*(VALUE(AY4519)&lt;=名单!G:G)*(AA4519="正常走货")),名单!H:H),"否")</f>
        <v>否</v>
      </c>
      <c r="I4519" s="64" t="s">
        <v>13534</v>
      </c>
      <c r="J4519" s="64" t="s">
        <v>13536</v>
      </c>
      <c r="L4519" s="64" t="s">
        <v>17</v>
      </c>
      <c r="N4519" s="64" t="s">
        <v>18</v>
      </c>
      <c r="U4519" s="64" t="s">
        <v>570</v>
      </c>
      <c r="V4519" s="64" t="s">
        <v>14410</v>
      </c>
      <c r="AA4519" s="64" t="s">
        <v>14382</v>
      </c>
      <c r="AQ4519" s="64">
        <v>261.6</v>
      </c>
      <c r="AY4519" s="64" t="s">
        <v>18916</v>
      </c>
    </row>
    <row r="4520" spans="1:51">
      <c r="A4520" s="9" t="str">
        <f t="shared" si="222"/>
        <v>2026-01</v>
      </c>
      <c r="B4520" s="9" t="str">
        <f>_xlfn.XLOOKUP(I4520,过机服务商重量差!A:A,过机服务商重量差!G:G)</f>
        <v>玉麒麟</v>
      </c>
      <c r="C4520" s="9" t="str">
        <f>IF(N4520="FBA","主营产品",IF(N4520="专线","专线",LOOKUP(1,0/((G4520&gt;=提成标准!D:D)*(G4520&lt;提成标准!E:E)),提成标准!C:C)))</f>
        <v>快递小货</v>
      </c>
      <c r="D4520" s="9">
        <f t="shared" si="223"/>
        <v>1</v>
      </c>
      <c r="E4520" s="9">
        <f>_xlfn.XLOOKUP(C4520,提成标准!C:C,提成标准!H:H,"")</f>
        <v>2</v>
      </c>
      <c r="F4520" s="9">
        <f t="shared" si="224"/>
        <v>2</v>
      </c>
      <c r="G4520" s="9">
        <f>_xlfn.XLOOKUP(I4520,过机服务商重量差!A:A,过机服务商重量差!L:L)</f>
        <v>7</v>
      </c>
      <c r="H4520" s="9" t="str">
        <f ca="1">IFERROR(LOOKUP(1,0/((B4520=名单!B:B)*(VALUE(AY4520)&gt;=名单!E:E)*(VALUE(AY4520)&lt;=名单!G:G)*(AA4520="正常走货")),名单!H:H),"否")</f>
        <v>否</v>
      </c>
      <c r="I4520" s="64" t="s">
        <v>13537</v>
      </c>
      <c r="J4520" s="64" t="s">
        <v>13539</v>
      </c>
      <c r="L4520" s="64" t="s">
        <v>24</v>
      </c>
      <c r="N4520" s="64" t="s">
        <v>18</v>
      </c>
      <c r="U4520" s="64" t="s">
        <v>1373</v>
      </c>
      <c r="V4520" s="64" t="s">
        <v>14385</v>
      </c>
      <c r="AA4520" s="64" t="s">
        <v>14382</v>
      </c>
      <c r="AQ4520" s="64">
        <v>90.1</v>
      </c>
      <c r="AY4520" s="64" t="s">
        <v>18917</v>
      </c>
    </row>
    <row r="4521" spans="1:51">
      <c r="A4521" s="9" t="str">
        <f t="shared" si="222"/>
        <v>2026-01</v>
      </c>
      <c r="B4521" s="18" t="str">
        <f>_xlfn.XLOOKUP(I4521,过机服务商重量差!A:A,过机服务商重量差!G:G)</f>
        <v>007</v>
      </c>
      <c r="C4521" s="9" t="str">
        <f>IF(N4521="FBA","主营产品",IF(N4521="专线","专线",LOOKUP(1,0/((G4521&gt;=提成标准!D:D)*(G4521&lt;提成标准!E:E)),提成标准!C:C)))</f>
        <v>快递小货</v>
      </c>
      <c r="D4521" s="9">
        <f t="shared" si="223"/>
        <v>1</v>
      </c>
      <c r="E4521" s="9">
        <f>_xlfn.XLOOKUP(C4521,提成标准!C:C,提成标准!H:H,"")</f>
        <v>2</v>
      </c>
      <c r="F4521" s="9">
        <f t="shared" si="224"/>
        <v>2</v>
      </c>
      <c r="G4521" s="9">
        <f>_xlfn.XLOOKUP(I4521,过机服务商重量差!A:A,过机服务商重量差!L:L)</f>
        <v>20</v>
      </c>
      <c r="H4521" s="9" t="str">
        <f ca="1">IFERROR(LOOKUP(1,0/((B4521=名单!B:B)*(VALUE(AY4521)&gt;=名单!E:E)*(VALUE(AY4521)&lt;=名单!G:G)*(AA4521="正常走货")),名单!H:H),"否")</f>
        <v>否</v>
      </c>
      <c r="I4521" s="64" t="s">
        <v>13540</v>
      </c>
      <c r="J4521" s="64" t="s">
        <v>13542</v>
      </c>
      <c r="L4521" s="64" t="s">
        <v>168</v>
      </c>
      <c r="N4521" s="64" t="s">
        <v>18</v>
      </c>
      <c r="U4521" s="64" t="s">
        <v>3662</v>
      </c>
      <c r="V4521" s="64" t="s">
        <v>15578</v>
      </c>
      <c r="AA4521" s="64" t="s">
        <v>14382</v>
      </c>
      <c r="AQ4521" s="64">
        <v>50</v>
      </c>
      <c r="AY4521" s="64" t="s">
        <v>18918</v>
      </c>
    </row>
    <row r="4522" spans="1:51">
      <c r="A4522" s="9" t="str">
        <f t="shared" si="222"/>
        <v>2026-01</v>
      </c>
      <c r="B4522" s="9" t="str">
        <f>_xlfn.XLOOKUP(I4522,过机服务商重量差!A:A,过机服务商重量差!G:G)</f>
        <v>无崖子</v>
      </c>
      <c r="C4522" s="9" t="str">
        <f>IF(N4522="FBA","主营产品",IF(N4522="专线","专线",LOOKUP(1,0/((G4522&gt;=提成标准!D:D)*(G4522&lt;提成标准!E:E)),提成标准!C:C)))</f>
        <v>快递小货</v>
      </c>
      <c r="D4522" s="9">
        <f t="shared" si="223"/>
        <v>1</v>
      </c>
      <c r="E4522" s="9">
        <f>_xlfn.XLOOKUP(C4522,提成标准!C:C,提成标准!H:H,"")</f>
        <v>2</v>
      </c>
      <c r="F4522" s="9">
        <f t="shared" si="224"/>
        <v>2</v>
      </c>
      <c r="G4522" s="9">
        <f>_xlfn.XLOOKUP(I4522,过机服务商重量差!A:A,过机服务商重量差!L:L)</f>
        <v>7.5</v>
      </c>
      <c r="H4522" s="9" t="str">
        <f ca="1">IFERROR(LOOKUP(1,0/((B4522=名单!B:B)*(VALUE(AY4522)&gt;=名单!E:E)*(VALUE(AY4522)&lt;=名单!G:G)*(AA4522="正常走货")),名单!H:H),"否")</f>
        <v>是</v>
      </c>
      <c r="I4522" s="64" t="s">
        <v>13543</v>
      </c>
      <c r="J4522" s="64" t="s">
        <v>13545</v>
      </c>
      <c r="L4522" s="64" t="s">
        <v>2309</v>
      </c>
      <c r="N4522" s="64" t="s">
        <v>18</v>
      </c>
      <c r="U4522" s="64" t="s">
        <v>145</v>
      </c>
      <c r="V4522" s="64" t="s">
        <v>14410</v>
      </c>
      <c r="AA4522" s="64" t="s">
        <v>14382</v>
      </c>
      <c r="AQ4522" s="64">
        <v>151.8</v>
      </c>
      <c r="AY4522" s="64" t="s">
        <v>18919</v>
      </c>
    </row>
    <row r="4523" spans="1:51">
      <c r="A4523" s="9" t="str">
        <f t="shared" si="222"/>
        <v>2026-01</v>
      </c>
      <c r="B4523" s="9" t="str">
        <f>_xlfn.XLOOKUP(I4523,过机服务商重量差!A:A,过机服务商重量差!G:G)</f>
        <v>007</v>
      </c>
      <c r="C4523" s="9" t="str">
        <f>IF(N4523="FBA","主营产品",IF(N4523="专线","专线",LOOKUP(1,0/((G4523&gt;=提成标准!D:D)*(G4523&lt;提成标准!E:E)),提成标准!C:C)))</f>
        <v>快递大货</v>
      </c>
      <c r="D4523" s="9">
        <f t="shared" si="223"/>
        <v>39</v>
      </c>
      <c r="E4523" s="9">
        <f>_xlfn.XLOOKUP(C4523,提成标准!C:C,提成标准!H:H,"")</f>
        <v>0.1</v>
      </c>
      <c r="F4523" s="9">
        <f t="shared" si="224"/>
        <v>3.9</v>
      </c>
      <c r="G4523" s="9">
        <f>_xlfn.XLOOKUP(I4523,过机服务商重量差!A:A,过机服务商重量差!L:L)</f>
        <v>39</v>
      </c>
      <c r="H4523" s="9" t="str">
        <f ca="1">IFERROR(LOOKUP(1,0/((B4523=名单!B:B)*(VALUE(AY4523)&gt;=名单!E:E)*(VALUE(AY4523)&lt;=名单!G:G)*(AA4523="正常走货")),名单!H:H),"否")</f>
        <v>否</v>
      </c>
      <c r="I4523" s="64" t="s">
        <v>13546</v>
      </c>
      <c r="J4523" s="64" t="s">
        <v>13548</v>
      </c>
      <c r="L4523" s="64" t="s">
        <v>168</v>
      </c>
      <c r="N4523" s="64" t="s">
        <v>18</v>
      </c>
      <c r="U4523" s="64" t="s">
        <v>215</v>
      </c>
      <c r="V4523" s="64" t="s">
        <v>14381</v>
      </c>
      <c r="AA4523" s="64" t="s">
        <v>14382</v>
      </c>
      <c r="AQ4523" s="64">
        <v>19.5</v>
      </c>
      <c r="AY4523" s="64" t="s">
        <v>18920</v>
      </c>
    </row>
    <row r="4524" spans="1:51">
      <c r="A4524" s="9" t="str">
        <f t="shared" si="222"/>
        <v>2026-01</v>
      </c>
      <c r="B4524" s="18" t="str">
        <f>_xlfn.XLOOKUP(I4524,过机服务商重量差!A:A,过机服务商重量差!G:G)</f>
        <v>玉麒麟</v>
      </c>
      <c r="C4524" s="9" t="str">
        <f>IF(N4524="FBA","主营产品",IF(N4524="专线","专线",LOOKUP(1,0/((G4524&gt;=提成标准!D:D)*(G4524&lt;提成标准!E:E)),提成标准!C:C)))</f>
        <v>快递小货</v>
      </c>
      <c r="D4524" s="9">
        <f t="shared" si="223"/>
        <v>1</v>
      </c>
      <c r="E4524" s="9">
        <f>_xlfn.XLOOKUP(C4524,提成标准!C:C,提成标准!H:H,"")</f>
        <v>2</v>
      </c>
      <c r="F4524" s="9">
        <f t="shared" si="224"/>
        <v>2</v>
      </c>
      <c r="G4524" s="9">
        <f>_xlfn.XLOOKUP(I4524,过机服务商重量差!A:A,过机服务商重量差!L:L)</f>
        <v>16</v>
      </c>
      <c r="H4524" s="9" t="str">
        <f ca="1">IFERROR(LOOKUP(1,0/((B4524=名单!B:B)*(VALUE(AY4524)&gt;=名单!E:E)*(VALUE(AY4524)&lt;=名单!G:G)*(AA4524="正常走货")),名单!H:H),"否")</f>
        <v>否</v>
      </c>
      <c r="I4524" s="64" t="s">
        <v>13549</v>
      </c>
      <c r="J4524" s="64" t="s">
        <v>13551</v>
      </c>
      <c r="L4524" s="64" t="s">
        <v>1283</v>
      </c>
      <c r="N4524" s="64" t="s">
        <v>18</v>
      </c>
      <c r="U4524" s="64" t="s">
        <v>7799</v>
      </c>
      <c r="V4524" s="64" t="s">
        <v>14385</v>
      </c>
      <c r="AA4524" s="64" t="s">
        <v>14382</v>
      </c>
      <c r="AQ4524" s="64">
        <v>0</v>
      </c>
      <c r="AY4524" s="64" t="s">
        <v>18921</v>
      </c>
    </row>
    <row r="4525" spans="1:51">
      <c r="A4525" s="9" t="str">
        <f t="shared" si="222"/>
        <v>2026-01</v>
      </c>
      <c r="B4525" s="9" t="str">
        <f>_xlfn.XLOOKUP(I4525,过机服务商重量差!A:A,过机服务商重量差!G:G)</f>
        <v>玉麒麟</v>
      </c>
      <c r="C4525" s="9" t="str">
        <f>IF(N4525="FBA","主营产品",IF(N4525="专线","专线",LOOKUP(1,0/((G4525&gt;=提成标准!D:D)*(G4525&lt;提成标准!E:E)),提成标准!C:C)))</f>
        <v>快递大货</v>
      </c>
      <c r="D4525" s="9">
        <f t="shared" si="223"/>
        <v>34</v>
      </c>
      <c r="E4525" s="9">
        <f>_xlfn.XLOOKUP(C4525,提成标准!C:C,提成标准!H:H,"")</f>
        <v>0.1</v>
      </c>
      <c r="F4525" s="9">
        <f t="shared" si="224"/>
        <v>3.4</v>
      </c>
      <c r="G4525" s="9">
        <f>_xlfn.XLOOKUP(I4525,过机服务商重量差!A:A,过机服务商重量差!L:L)</f>
        <v>34</v>
      </c>
      <c r="H4525" s="9" t="str">
        <f ca="1">IFERROR(LOOKUP(1,0/((B4525=名单!B:B)*(VALUE(AY4525)&gt;=名单!E:E)*(VALUE(AY4525)&lt;=名单!G:G)*(AA4525="正常走货")),名单!H:H),"否")</f>
        <v>否</v>
      </c>
      <c r="I4525" s="64" t="s">
        <v>13552</v>
      </c>
      <c r="J4525" s="64" t="s">
        <v>13554</v>
      </c>
      <c r="L4525" s="64" t="s">
        <v>24</v>
      </c>
      <c r="N4525" s="64" t="s">
        <v>18</v>
      </c>
      <c r="U4525" s="64" t="s">
        <v>211</v>
      </c>
      <c r="V4525" s="64" t="s">
        <v>14410</v>
      </c>
      <c r="AA4525" s="64" t="s">
        <v>14382</v>
      </c>
      <c r="AQ4525" s="64">
        <v>206.6</v>
      </c>
      <c r="AY4525" s="64" t="s">
        <v>18922</v>
      </c>
    </row>
    <row r="4526" spans="1:51">
      <c r="A4526" s="9" t="str">
        <f t="shared" si="222"/>
        <v>2026-01</v>
      </c>
      <c r="B4526" s="9" t="str">
        <f>_xlfn.XLOOKUP(I4526,过机服务商重量差!A:A,过机服务商重量差!G:G)</f>
        <v>玉麒麟</v>
      </c>
      <c r="C4526" s="9" t="str">
        <f>IF(N4526="FBA","主营产品",IF(N4526="专线","专线",LOOKUP(1,0/((G4526&gt;=提成标准!D:D)*(G4526&lt;提成标准!E:E)),提成标准!C:C)))</f>
        <v>快递大货</v>
      </c>
      <c r="D4526" s="9">
        <f t="shared" si="223"/>
        <v>22</v>
      </c>
      <c r="E4526" s="9">
        <f>_xlfn.XLOOKUP(C4526,提成标准!C:C,提成标准!H:H,"")</f>
        <v>0.1</v>
      </c>
      <c r="F4526" s="9">
        <f t="shared" si="224"/>
        <v>2.2</v>
      </c>
      <c r="G4526" s="9">
        <f>_xlfn.XLOOKUP(I4526,过机服务商重量差!A:A,过机服务商重量差!L:L)</f>
        <v>22</v>
      </c>
      <c r="H4526" s="9" t="str">
        <f ca="1">IFERROR(LOOKUP(1,0/((B4526=名单!B:B)*(VALUE(AY4526)&gt;=名单!E:E)*(VALUE(AY4526)&lt;=名单!G:G)*(AA4526="正常走货")),名单!H:H),"否")</f>
        <v>否</v>
      </c>
      <c r="I4526" s="64" t="s">
        <v>13555</v>
      </c>
      <c r="J4526" s="64" t="s">
        <v>13557</v>
      </c>
      <c r="L4526" s="64" t="s">
        <v>1283</v>
      </c>
      <c r="N4526" s="64" t="s">
        <v>18</v>
      </c>
      <c r="U4526" s="64" t="s">
        <v>7799</v>
      </c>
      <c r="V4526" s="64" t="s">
        <v>14385</v>
      </c>
      <c r="AA4526" s="64" t="s">
        <v>14382</v>
      </c>
      <c r="AQ4526" s="64">
        <v>0</v>
      </c>
      <c r="AY4526" s="64" t="s">
        <v>18923</v>
      </c>
    </row>
    <row r="4527" spans="1:51">
      <c r="A4527" s="9" t="str">
        <f t="shared" si="222"/>
        <v>2026-01</v>
      </c>
      <c r="B4527" s="9" t="str">
        <f>_xlfn.XLOOKUP(I4527,过机服务商重量差!A:A,过机服务商重量差!G:G)</f>
        <v>玉麒麟</v>
      </c>
      <c r="C4527" s="9" t="str">
        <f>IF(N4527="FBA","主营产品",IF(N4527="专线","专线",LOOKUP(1,0/((G4527&gt;=提成标准!D:D)*(G4527&lt;提成标准!E:E)),提成标准!C:C)))</f>
        <v>快递小货</v>
      </c>
      <c r="D4527" s="9">
        <f t="shared" si="223"/>
        <v>1</v>
      </c>
      <c r="E4527" s="9">
        <f>_xlfn.XLOOKUP(C4527,提成标准!C:C,提成标准!H:H,"")</f>
        <v>2</v>
      </c>
      <c r="F4527" s="9">
        <f t="shared" si="224"/>
        <v>2</v>
      </c>
      <c r="G4527" s="9">
        <f>_xlfn.XLOOKUP(I4527,过机服务商重量差!A:A,过机服务商重量差!L:L)</f>
        <v>0.5</v>
      </c>
      <c r="H4527" s="9" t="str">
        <f ca="1">IFERROR(LOOKUP(1,0/((B4527=名单!B:B)*(VALUE(AY4527)&gt;=名单!E:E)*(VALUE(AY4527)&lt;=名单!G:G)*(AA4527="正常走货")),名单!H:H),"否")</f>
        <v>否</v>
      </c>
      <c r="I4527" s="64" t="s">
        <v>13558</v>
      </c>
      <c r="J4527" s="64" t="s">
        <v>13560</v>
      </c>
      <c r="L4527" s="64" t="s">
        <v>17</v>
      </c>
      <c r="N4527" s="64" t="s">
        <v>18</v>
      </c>
      <c r="U4527" s="64" t="s">
        <v>540</v>
      </c>
      <c r="V4527" s="64" t="s">
        <v>14413</v>
      </c>
      <c r="AA4527" s="64" t="s">
        <v>14382</v>
      </c>
      <c r="AQ4527" s="64">
        <v>56.27</v>
      </c>
      <c r="AY4527" s="64" t="s">
        <v>18924</v>
      </c>
    </row>
    <row r="4528" spans="1:51">
      <c r="A4528" s="9" t="str">
        <f t="shared" si="222"/>
        <v>2026-01</v>
      </c>
      <c r="B4528" s="9" t="str">
        <f>_xlfn.XLOOKUP(I4528,过机服务商重量差!A:A,过机服务商重量差!G:G)</f>
        <v>小旋风</v>
      </c>
      <c r="C4528" s="9" t="str">
        <f>IF(N4528="FBA","主营产品",IF(N4528="专线","专线",LOOKUP(1,0/((G4528&gt;=提成标准!D:D)*(G4528&lt;提成标准!E:E)),提成标准!C:C)))</f>
        <v>快递小货</v>
      </c>
      <c r="D4528" s="9">
        <f t="shared" si="223"/>
        <v>1</v>
      </c>
      <c r="E4528" s="9">
        <f>_xlfn.XLOOKUP(C4528,提成标准!C:C,提成标准!H:H,"")</f>
        <v>2</v>
      </c>
      <c r="F4528" s="9">
        <f t="shared" si="224"/>
        <v>2</v>
      </c>
      <c r="G4528" s="9">
        <f>_xlfn.XLOOKUP(I4528,过机服务商重量差!A:A,过机服务商重量差!L:L)</f>
        <v>0.9</v>
      </c>
      <c r="H4528" s="9" t="str">
        <f ca="1">IFERROR(LOOKUP(1,0/((B4528=名单!B:B)*(VALUE(AY4528)&gt;=名单!E:E)*(VALUE(AY4528)&lt;=名单!G:G)*(AA4528="正常走货")),名单!H:H),"否")</f>
        <v>否</v>
      </c>
      <c r="I4528" s="64" t="s">
        <v>13561</v>
      </c>
      <c r="J4528" s="64" t="s">
        <v>13563</v>
      </c>
      <c r="L4528" s="64" t="s">
        <v>28</v>
      </c>
      <c r="N4528" s="64" t="s">
        <v>18</v>
      </c>
      <c r="U4528" s="64" t="s">
        <v>30</v>
      </c>
      <c r="V4528" s="64" t="s">
        <v>14385</v>
      </c>
      <c r="AA4528" s="64" t="s">
        <v>14382</v>
      </c>
      <c r="AQ4528" s="64">
        <v>108</v>
      </c>
      <c r="AY4528" s="64" t="s">
        <v>18925</v>
      </c>
    </row>
    <row r="4529" spans="1:51">
      <c r="A4529" s="9" t="str">
        <f t="shared" si="222"/>
        <v>2026-01</v>
      </c>
      <c r="B4529" s="9" t="str">
        <f>_xlfn.XLOOKUP(I4529,过机服务商重量差!A:A,过机服务商重量差!G:G)</f>
        <v>玉麒麟</v>
      </c>
      <c r="C4529" s="9" t="str">
        <f>IF(N4529="FBA","主营产品",IF(N4529="专线","专线",LOOKUP(1,0/((G4529&gt;=提成标准!D:D)*(G4529&lt;提成标准!E:E)),提成标准!C:C)))</f>
        <v>快递小货</v>
      </c>
      <c r="D4529" s="9">
        <f t="shared" si="223"/>
        <v>1</v>
      </c>
      <c r="E4529" s="9">
        <f>_xlfn.XLOOKUP(C4529,提成标准!C:C,提成标准!H:H,"")</f>
        <v>2</v>
      </c>
      <c r="F4529" s="9">
        <f t="shared" si="224"/>
        <v>2</v>
      </c>
      <c r="G4529" s="9">
        <f>_xlfn.XLOOKUP(I4529,过机服务商重量差!A:A,过机服务商重量差!L:L)</f>
        <v>8</v>
      </c>
      <c r="H4529" s="9" t="str">
        <f ca="1">IFERROR(LOOKUP(1,0/((B4529=名单!B:B)*(VALUE(AY4529)&gt;=名单!E:E)*(VALUE(AY4529)&lt;=名单!G:G)*(AA4529="正常走货")),名单!H:H),"否")</f>
        <v>否</v>
      </c>
      <c r="I4529" s="64" t="s">
        <v>13564</v>
      </c>
      <c r="J4529" s="64" t="s">
        <v>13566</v>
      </c>
      <c r="L4529" s="64" t="s">
        <v>17</v>
      </c>
      <c r="N4529" s="64" t="s">
        <v>18</v>
      </c>
      <c r="U4529" s="64" t="s">
        <v>120</v>
      </c>
      <c r="V4529" s="64" t="s">
        <v>14385</v>
      </c>
      <c r="AA4529" s="64" t="s">
        <v>14382</v>
      </c>
      <c r="AQ4529" s="64">
        <v>17.93</v>
      </c>
      <c r="AY4529" s="64" t="s">
        <v>18926</v>
      </c>
    </row>
    <row r="4530" spans="1:51">
      <c r="A4530" s="9" t="str">
        <f t="shared" si="222"/>
        <v>2026-01</v>
      </c>
      <c r="B4530" s="9" t="str">
        <f>_xlfn.XLOOKUP(I4530,过机服务商重量差!A:A,过机服务商重量差!G:G)</f>
        <v>玉麒麟</v>
      </c>
      <c r="C4530" s="9" t="str">
        <f>IF(N4530="FBA","主营产品",IF(N4530="专线","专线",LOOKUP(1,0/((G4530&gt;=提成标准!D:D)*(G4530&lt;提成标准!E:E)),提成标准!C:C)))</f>
        <v>快递小货</v>
      </c>
      <c r="D4530" s="9">
        <f t="shared" si="223"/>
        <v>1</v>
      </c>
      <c r="E4530" s="9">
        <f>_xlfn.XLOOKUP(C4530,提成标准!C:C,提成标准!H:H,"")</f>
        <v>2</v>
      </c>
      <c r="F4530" s="9">
        <f t="shared" si="224"/>
        <v>2</v>
      </c>
      <c r="G4530" s="9">
        <f>_xlfn.XLOOKUP(I4530,过机服务商重量差!A:A,过机服务商重量差!L:L)</f>
        <v>0.5</v>
      </c>
      <c r="H4530" s="9" t="str">
        <f ca="1">IFERROR(LOOKUP(1,0/((B4530=名单!B:B)*(VALUE(AY4530)&gt;=名单!E:E)*(VALUE(AY4530)&lt;=名单!G:G)*(AA4530="正常走货")),名单!H:H),"否")</f>
        <v>否</v>
      </c>
      <c r="I4530" s="64" t="s">
        <v>13567</v>
      </c>
      <c r="J4530" s="64" t="s">
        <v>13569</v>
      </c>
      <c r="L4530" s="64" t="s">
        <v>17</v>
      </c>
      <c r="N4530" s="64" t="s">
        <v>18</v>
      </c>
      <c r="U4530" s="64" t="s">
        <v>120</v>
      </c>
      <c r="V4530" s="64" t="s">
        <v>14385</v>
      </c>
      <c r="AA4530" s="64" t="s">
        <v>14382</v>
      </c>
      <c r="AQ4530" s="64">
        <v>53.5</v>
      </c>
      <c r="AY4530" s="64" t="s">
        <v>18927</v>
      </c>
    </row>
    <row r="4531" spans="1:51">
      <c r="A4531" s="9" t="str">
        <f t="shared" si="222"/>
        <v>2026-01</v>
      </c>
      <c r="B4531" s="9" t="str">
        <f>_xlfn.XLOOKUP(I4531,过机服务商重量差!A:A,过机服务商重量差!G:G)</f>
        <v>无崖子</v>
      </c>
      <c r="C4531" s="9" t="str">
        <f>IF(N4531="FBA","主营产品",IF(N4531="专线","专线",LOOKUP(1,0/((G4531&gt;=提成标准!D:D)*(G4531&lt;提成标准!E:E)),提成标准!C:C)))</f>
        <v>快递小货</v>
      </c>
      <c r="D4531" s="9">
        <f t="shared" si="223"/>
        <v>1</v>
      </c>
      <c r="E4531" s="9">
        <f>_xlfn.XLOOKUP(C4531,提成标准!C:C,提成标准!H:H,"")</f>
        <v>2</v>
      </c>
      <c r="F4531" s="9">
        <f t="shared" si="224"/>
        <v>2</v>
      </c>
      <c r="G4531" s="9">
        <f>_xlfn.XLOOKUP(I4531,过机服务商重量差!A:A,过机服务商重量差!L:L)</f>
        <v>11</v>
      </c>
      <c r="H4531" s="9" t="str">
        <f ca="1">IFERROR(LOOKUP(1,0/((B4531=名单!B:B)*(VALUE(AY4531)&gt;=名单!E:E)*(VALUE(AY4531)&lt;=名单!G:G)*(AA4531="正常走货")),名单!H:H),"否")</f>
        <v>是</v>
      </c>
      <c r="I4531" s="64" t="s">
        <v>13570</v>
      </c>
      <c r="J4531" s="64" t="s">
        <v>13572</v>
      </c>
      <c r="L4531" s="64" t="s">
        <v>2309</v>
      </c>
      <c r="N4531" s="64" t="s">
        <v>18</v>
      </c>
      <c r="U4531" s="64" t="s">
        <v>145</v>
      </c>
      <c r="V4531" s="64" t="s">
        <v>14410</v>
      </c>
      <c r="AA4531" s="64" t="s">
        <v>14382</v>
      </c>
      <c r="AQ4531" s="64">
        <v>287.1</v>
      </c>
      <c r="AY4531" s="64" t="s">
        <v>18928</v>
      </c>
    </row>
    <row r="4532" spans="1:51">
      <c r="A4532" s="9" t="str">
        <f t="shared" si="222"/>
        <v>2026-01</v>
      </c>
      <c r="B4532" s="9" t="str">
        <f>_xlfn.XLOOKUP(I4532,过机服务商重量差!A:A,过机服务商重量差!G:G)</f>
        <v>帅时莹</v>
      </c>
      <c r="C4532" s="9" t="str">
        <f>IF(N4532="FBA","主营产品",IF(N4532="专线","专线",LOOKUP(1,0/((G4532&gt;=提成标准!D:D)*(G4532&lt;提成标准!E:E)),提成标准!C:C)))</f>
        <v>快递大货</v>
      </c>
      <c r="D4532" s="9">
        <f t="shared" si="223"/>
        <v>44</v>
      </c>
      <c r="E4532" s="9">
        <f>_xlfn.XLOOKUP(C4532,提成标准!C:C,提成标准!H:H,"")</f>
        <v>0.1</v>
      </c>
      <c r="F4532" s="9">
        <f t="shared" si="224"/>
        <v>4.4</v>
      </c>
      <c r="G4532" s="9">
        <f>_xlfn.XLOOKUP(I4532,过机服务商重量差!A:A,过机服务商重量差!L:L)</f>
        <v>44</v>
      </c>
      <c r="H4532" s="9" t="str">
        <f ca="1">IFERROR(LOOKUP(1,0/((B4532=名单!B:B)*(VALUE(AY4532)&gt;=名单!E:E)*(VALUE(AY4532)&lt;=名单!G:G)*(AA4532="正常走货")),名单!H:H),"否")</f>
        <v>否</v>
      </c>
      <c r="I4532" s="64" t="s">
        <v>13573</v>
      </c>
      <c r="J4532" s="64" t="s">
        <v>13575</v>
      </c>
      <c r="L4532" s="64" t="s">
        <v>586</v>
      </c>
      <c r="N4532" s="64" t="s">
        <v>18</v>
      </c>
      <c r="U4532" s="64" t="s">
        <v>199</v>
      </c>
      <c r="V4532" s="64" t="s">
        <v>14442</v>
      </c>
      <c r="AA4532" s="64" t="s">
        <v>14382</v>
      </c>
      <c r="AQ4532" s="64">
        <v>267.6</v>
      </c>
      <c r="AY4532" s="64" t="s">
        <v>18929</v>
      </c>
    </row>
    <row r="4533" spans="1:51">
      <c r="A4533" s="9" t="str">
        <f t="shared" si="222"/>
        <v>2026-01</v>
      </c>
      <c r="B4533" s="9" t="str">
        <f>_xlfn.XLOOKUP(I4533,过机服务商重量差!A:A,过机服务商重量差!G:G)</f>
        <v>帅时莹</v>
      </c>
      <c r="C4533" s="9" t="str">
        <f>IF(N4533="FBA","主营产品",IF(N4533="专线","专线",LOOKUP(1,0/((G4533&gt;=提成标准!D:D)*(G4533&lt;提成标准!E:E)),提成标准!C:C)))</f>
        <v>快递大货</v>
      </c>
      <c r="D4533" s="9">
        <f t="shared" si="223"/>
        <v>22</v>
      </c>
      <c r="E4533" s="9">
        <f>_xlfn.XLOOKUP(C4533,提成标准!C:C,提成标准!H:H,"")</f>
        <v>0.1</v>
      </c>
      <c r="F4533" s="9">
        <f t="shared" si="224"/>
        <v>2.2</v>
      </c>
      <c r="G4533" s="9">
        <f>_xlfn.XLOOKUP(I4533,过机服务商重量差!A:A,过机服务商重量差!L:L)</f>
        <v>22</v>
      </c>
      <c r="H4533" s="9" t="str">
        <f ca="1">IFERROR(LOOKUP(1,0/((B4533=名单!B:B)*(VALUE(AY4533)&gt;=名单!E:E)*(VALUE(AY4533)&lt;=名单!G:G)*(AA4533="正常走货")),名单!H:H),"否")</f>
        <v>否</v>
      </c>
      <c r="I4533" s="64" t="s">
        <v>13576</v>
      </c>
      <c r="J4533" s="64" t="s">
        <v>13578</v>
      </c>
      <c r="L4533" s="64" t="s">
        <v>586</v>
      </c>
      <c r="N4533" s="64" t="s">
        <v>18</v>
      </c>
      <c r="U4533" s="64" t="s">
        <v>199</v>
      </c>
      <c r="V4533" s="64" t="s">
        <v>14442</v>
      </c>
      <c r="AA4533" s="64" t="s">
        <v>14382</v>
      </c>
      <c r="AQ4533" s="64">
        <v>124.6</v>
      </c>
      <c r="AY4533" s="64" t="s">
        <v>18930</v>
      </c>
    </row>
    <row r="4534" spans="1:51">
      <c r="A4534" s="9" t="str">
        <f t="shared" si="222"/>
        <v>2026-01</v>
      </c>
      <c r="B4534" s="9" t="str">
        <f>_xlfn.XLOOKUP(I4534,过机服务商重量差!A:A,过机服务商重量差!G:G)</f>
        <v>帅时莹</v>
      </c>
      <c r="C4534" s="9" t="str">
        <f>IF(N4534="FBA","主营产品",IF(N4534="专线","专线",LOOKUP(1,0/((G4534&gt;=提成标准!D:D)*(G4534&lt;提成标准!E:E)),提成标准!C:C)))</f>
        <v>快递大货</v>
      </c>
      <c r="D4534" s="9">
        <f t="shared" si="223"/>
        <v>44</v>
      </c>
      <c r="E4534" s="9">
        <f>_xlfn.XLOOKUP(C4534,提成标准!C:C,提成标准!H:H,"")</f>
        <v>0.1</v>
      </c>
      <c r="F4534" s="9">
        <f t="shared" si="224"/>
        <v>4.4</v>
      </c>
      <c r="G4534" s="9">
        <f>_xlfn.XLOOKUP(I4534,过机服务商重量差!A:A,过机服务商重量差!L:L)</f>
        <v>44</v>
      </c>
      <c r="H4534" s="9" t="str">
        <f ca="1">IFERROR(LOOKUP(1,0/((B4534=名单!B:B)*(VALUE(AY4534)&gt;=名单!E:E)*(VALUE(AY4534)&lt;=名单!G:G)*(AA4534="正常走货")),名单!H:H),"否")</f>
        <v>否</v>
      </c>
      <c r="I4534" s="64" t="s">
        <v>13579</v>
      </c>
      <c r="J4534" s="64" t="s">
        <v>13581</v>
      </c>
      <c r="L4534" s="64" t="s">
        <v>586</v>
      </c>
      <c r="N4534" s="64" t="s">
        <v>18</v>
      </c>
      <c r="U4534" s="64" t="s">
        <v>199</v>
      </c>
      <c r="V4534" s="64" t="s">
        <v>14442</v>
      </c>
      <c r="AA4534" s="64" t="s">
        <v>14382</v>
      </c>
      <c r="AQ4534" s="64">
        <v>267.6</v>
      </c>
      <c r="AY4534" s="64" t="s">
        <v>18931</v>
      </c>
    </row>
    <row r="4535" spans="1:51">
      <c r="A4535" s="9" t="str">
        <f t="shared" si="222"/>
        <v>2026-01</v>
      </c>
      <c r="B4535" s="18" t="str">
        <f>_xlfn.XLOOKUP(I4535,过机服务商重量差!A:A,过机服务商重量差!G:G)</f>
        <v>玉麒麟</v>
      </c>
      <c r="C4535" s="9" t="str">
        <f>IF(N4535="FBA","主营产品",IF(N4535="专线","专线",LOOKUP(1,0/((G4535&gt;=提成标准!D:D)*(G4535&lt;提成标准!E:E)),提成标准!C:C)))</f>
        <v>快递大货</v>
      </c>
      <c r="D4535" s="9">
        <f t="shared" si="223"/>
        <v>25</v>
      </c>
      <c r="E4535" s="9">
        <f>_xlfn.XLOOKUP(C4535,提成标准!C:C,提成标准!H:H,"")</f>
        <v>0.1</v>
      </c>
      <c r="F4535" s="9">
        <f t="shared" si="224"/>
        <v>2.5</v>
      </c>
      <c r="G4535" s="9">
        <f>_xlfn.XLOOKUP(I4535,过机服务商重量差!A:A,过机服务商重量差!L:L)</f>
        <v>25</v>
      </c>
      <c r="H4535" s="9" t="str">
        <f ca="1">IFERROR(LOOKUP(1,0/((B4535=名单!B:B)*(VALUE(AY4535)&gt;=名单!E:E)*(VALUE(AY4535)&lt;=名单!G:G)*(AA4535="正常走货")),名单!H:H),"否")</f>
        <v>否</v>
      </c>
      <c r="I4535" s="64" t="s">
        <v>13582</v>
      </c>
      <c r="J4535" s="64" t="s">
        <v>13584</v>
      </c>
      <c r="L4535" s="64" t="s">
        <v>17</v>
      </c>
      <c r="N4535" s="64" t="s">
        <v>18</v>
      </c>
      <c r="U4535" s="64" t="s">
        <v>191</v>
      </c>
      <c r="V4535" s="64" t="s">
        <v>14413</v>
      </c>
      <c r="AA4535" s="64" t="s">
        <v>14382</v>
      </c>
      <c r="AQ4535" s="64">
        <v>149.12</v>
      </c>
      <c r="AY4535" s="64" t="s">
        <v>18932</v>
      </c>
    </row>
    <row r="4536" spans="1:51">
      <c r="A4536" s="9" t="str">
        <f t="shared" ref="A4536:A4599" si="225">MID(AY4536,1,7)</f>
        <v>2026-01</v>
      </c>
      <c r="B4536" s="18" t="str">
        <f>_xlfn.XLOOKUP(I4536,过机服务商重量差!A:A,过机服务商重量差!G:G)</f>
        <v>玉麒麟</v>
      </c>
      <c r="C4536" s="9" t="str">
        <f>IF(N4536="FBA","主营产品",IF(N4536="专线","专线",LOOKUP(1,0/((G4536&gt;=提成标准!D:D)*(G4536&lt;提成标准!E:E)),提成标准!C:C)))</f>
        <v>快递小货</v>
      </c>
      <c r="D4536" s="9">
        <f t="shared" si="223"/>
        <v>1</v>
      </c>
      <c r="E4536" s="9">
        <f>_xlfn.XLOOKUP(C4536,提成标准!C:C,提成标准!H:H,"")</f>
        <v>2</v>
      </c>
      <c r="F4536" s="9">
        <f t="shared" si="224"/>
        <v>2</v>
      </c>
      <c r="G4536" s="9">
        <f>_xlfn.XLOOKUP(I4536,过机服务商重量差!A:A,过机服务商重量差!L:L)</f>
        <v>9</v>
      </c>
      <c r="H4536" s="9" t="str">
        <f ca="1">IFERROR(LOOKUP(1,0/((B4536=名单!B:B)*(VALUE(AY4536)&gt;=名单!E:E)*(VALUE(AY4536)&lt;=名单!G:G)*(AA4536="正常走货")),名单!H:H),"否")</f>
        <v>否</v>
      </c>
      <c r="I4536" s="64" t="s">
        <v>13585</v>
      </c>
      <c r="J4536" s="64" t="s">
        <v>13587</v>
      </c>
      <c r="L4536" s="64" t="s">
        <v>17</v>
      </c>
      <c r="N4536" s="64" t="s">
        <v>18</v>
      </c>
      <c r="U4536" s="64" t="s">
        <v>191</v>
      </c>
      <c r="V4536" s="64" t="s">
        <v>14413</v>
      </c>
      <c r="AA4536" s="64" t="s">
        <v>14382</v>
      </c>
      <c r="AQ4536" s="64">
        <v>284.2</v>
      </c>
      <c r="AY4536" s="64" t="s">
        <v>18933</v>
      </c>
    </row>
    <row r="4537" spans="1:51">
      <c r="A4537" s="9" t="str">
        <f t="shared" si="225"/>
        <v>2026-01</v>
      </c>
      <c r="B4537" s="9" t="str">
        <f>_xlfn.XLOOKUP(I4537,过机服务商重量差!A:A,过机服务商重量差!G:G)</f>
        <v>无崖子</v>
      </c>
      <c r="C4537" s="9" t="str">
        <f>IF(N4537="FBA","主营产品",IF(N4537="专线","专线",LOOKUP(1,0/((G4537&gt;=提成标准!D:D)*(G4537&lt;提成标准!E:E)),提成标准!C:C)))</f>
        <v>快递小货</v>
      </c>
      <c r="D4537" s="9">
        <f t="shared" si="223"/>
        <v>1</v>
      </c>
      <c r="E4537" s="9">
        <f>_xlfn.XLOOKUP(C4537,提成标准!C:C,提成标准!H:H,"")</f>
        <v>2</v>
      </c>
      <c r="F4537" s="9">
        <f t="shared" si="224"/>
        <v>2</v>
      </c>
      <c r="G4537" s="9">
        <f>_xlfn.XLOOKUP(I4537,过机服务商重量差!A:A,过机服务商重量差!L:L)</f>
        <v>4.56</v>
      </c>
      <c r="H4537" s="9" t="str">
        <f ca="1">IFERROR(LOOKUP(1,0/((B4537=名单!B:B)*(VALUE(AY4537)&gt;=名单!E:E)*(VALUE(AY4537)&lt;=名单!G:G)*(AA4537="正常走货")),名单!H:H),"否")</f>
        <v>是</v>
      </c>
      <c r="I4537" s="64" t="s">
        <v>13588</v>
      </c>
      <c r="J4537" s="64" t="s">
        <v>13590</v>
      </c>
      <c r="L4537" s="64" t="s">
        <v>128</v>
      </c>
      <c r="N4537" s="64" t="s">
        <v>18</v>
      </c>
      <c r="U4537" s="64" t="s">
        <v>191</v>
      </c>
      <c r="V4537" s="64" t="s">
        <v>14413</v>
      </c>
      <c r="AA4537" s="64" t="s">
        <v>14382</v>
      </c>
      <c r="AQ4537" s="64">
        <v>252.18</v>
      </c>
      <c r="AY4537" s="64" t="s">
        <v>18934</v>
      </c>
    </row>
    <row r="4538" spans="1:51">
      <c r="A4538" s="9" t="str">
        <f t="shared" si="225"/>
        <v>2026-01</v>
      </c>
      <c r="B4538" s="9" t="str">
        <f>_xlfn.XLOOKUP(I4538,过机服务商重量差!A:A,过机服务商重量差!G:G)</f>
        <v>玉麒麟</v>
      </c>
      <c r="C4538" s="9" t="str">
        <f>IF(N4538="FBA","主营产品",IF(N4538="专线","专线",LOOKUP(1,0/((G4538&gt;=提成标准!D:D)*(G4538&lt;提成标准!E:E)),提成标准!C:C)))</f>
        <v>快递小货</v>
      </c>
      <c r="D4538" s="9">
        <f t="shared" ref="D4538:D4601" si="226">IF(C4538="快递小货",1,IF(C4538="主营产品",0,G4538))</f>
        <v>1</v>
      </c>
      <c r="E4538" s="9">
        <f>_xlfn.XLOOKUP(C4538,提成标准!C:C,提成标准!H:H,"")</f>
        <v>2</v>
      </c>
      <c r="F4538" s="9">
        <f t="shared" ref="F4538:F4601" si="227">D4538*E4538</f>
        <v>2</v>
      </c>
      <c r="G4538" s="9">
        <f>_xlfn.XLOOKUP(I4538,过机服务商重量差!A:A,过机服务商重量差!L:L)</f>
        <v>1</v>
      </c>
      <c r="H4538" s="9" t="str">
        <f ca="1">IFERROR(LOOKUP(1,0/((B4538=名单!B:B)*(VALUE(AY4538)&gt;=名单!E:E)*(VALUE(AY4538)&lt;=名单!G:G)*(AA4538="正常走货")),名单!H:H),"否")</f>
        <v>否</v>
      </c>
      <c r="I4538" s="64" t="s">
        <v>13591</v>
      </c>
      <c r="J4538" s="64" t="s">
        <v>13593</v>
      </c>
      <c r="L4538" s="64" t="s">
        <v>17</v>
      </c>
      <c r="N4538" s="64" t="s">
        <v>18</v>
      </c>
      <c r="U4538" s="64" t="s">
        <v>191</v>
      </c>
      <c r="V4538" s="64" t="s">
        <v>14413</v>
      </c>
      <c r="AA4538" s="64" t="s">
        <v>14382</v>
      </c>
      <c r="AQ4538" s="64">
        <v>155.8</v>
      </c>
      <c r="AY4538" s="64" t="s">
        <v>18935</v>
      </c>
    </row>
    <row r="4539" spans="1:51">
      <c r="A4539" s="9" t="str">
        <f t="shared" si="225"/>
        <v>2026-01</v>
      </c>
      <c r="B4539" s="9" t="str">
        <f>_xlfn.XLOOKUP(I4539,过机服务商重量差!A:A,过机服务商重量差!G:G)</f>
        <v>玉麒麟</v>
      </c>
      <c r="C4539" s="9" t="str">
        <f>IF(N4539="FBA","主营产品",IF(N4539="专线","专线",LOOKUP(1,0/((G4539&gt;=提成标准!D:D)*(G4539&lt;提成标准!E:E)),提成标准!C:C)))</f>
        <v>快递小货</v>
      </c>
      <c r="D4539" s="9">
        <f t="shared" si="226"/>
        <v>1</v>
      </c>
      <c r="E4539" s="9">
        <f>_xlfn.XLOOKUP(C4539,提成标准!C:C,提成标准!H:H,"")</f>
        <v>2</v>
      </c>
      <c r="F4539" s="9">
        <f t="shared" si="227"/>
        <v>2</v>
      </c>
      <c r="G4539" s="9">
        <f>_xlfn.XLOOKUP(I4539,过机服务商重量差!A:A,过机服务商重量差!L:L)</f>
        <v>2</v>
      </c>
      <c r="H4539" s="9" t="str">
        <f ca="1">IFERROR(LOOKUP(1,0/((B4539=名单!B:B)*(VALUE(AY4539)&gt;=名单!E:E)*(VALUE(AY4539)&lt;=名单!G:G)*(AA4539="正常走货")),名单!H:H),"否")</f>
        <v>否</v>
      </c>
      <c r="I4539" s="64" t="s">
        <v>13594</v>
      </c>
      <c r="J4539" s="64" t="s">
        <v>13596</v>
      </c>
      <c r="L4539" s="64" t="s">
        <v>17</v>
      </c>
      <c r="N4539" s="64" t="s">
        <v>18</v>
      </c>
      <c r="U4539" s="64" t="s">
        <v>191</v>
      </c>
      <c r="V4539" s="64" t="s">
        <v>14413</v>
      </c>
      <c r="AA4539" s="64" t="s">
        <v>14382</v>
      </c>
      <c r="AQ4539" s="64">
        <v>203.5</v>
      </c>
      <c r="AY4539" s="64" t="s">
        <v>18936</v>
      </c>
    </row>
    <row r="4540" spans="1:51">
      <c r="A4540" s="9" t="str">
        <f t="shared" si="225"/>
        <v>2026-01</v>
      </c>
      <c r="B4540" s="9" t="str">
        <f>_xlfn.XLOOKUP(I4540,过机服务商重量差!A:A,过机服务商重量差!G:G)</f>
        <v>小旋风</v>
      </c>
      <c r="C4540" s="9" t="str">
        <f>IF(N4540="FBA","主营产品",IF(N4540="专线","专线",LOOKUP(1,0/((G4540&gt;=提成标准!D:D)*(G4540&lt;提成标准!E:E)),提成标准!C:C)))</f>
        <v>快递大货</v>
      </c>
      <c r="D4540" s="9">
        <f t="shared" si="226"/>
        <v>718.5</v>
      </c>
      <c r="E4540" s="9">
        <f>_xlfn.XLOOKUP(C4540,提成标准!C:C,提成标准!H:H,"")</f>
        <v>0.1</v>
      </c>
      <c r="F4540" s="9">
        <f t="shared" si="227"/>
        <v>71.85</v>
      </c>
      <c r="G4540" s="9">
        <f>_xlfn.XLOOKUP(I4540,过机服务商重量差!A:A,过机服务商重量差!L:L)</f>
        <v>718.5</v>
      </c>
      <c r="H4540" s="9" t="str">
        <f ca="1">IFERROR(LOOKUP(1,0/((B4540=名单!B:B)*(VALUE(AY4540)&gt;=名单!E:E)*(VALUE(AY4540)&lt;=名单!G:G)*(AA4540="正常走货")),名单!H:H),"否")</f>
        <v>否</v>
      </c>
      <c r="I4540" s="64" t="s">
        <v>13597</v>
      </c>
      <c r="J4540" s="64" t="s">
        <v>13599</v>
      </c>
      <c r="L4540" s="64" t="s">
        <v>364</v>
      </c>
      <c r="N4540" s="64" t="s">
        <v>18</v>
      </c>
      <c r="U4540" s="64" t="s">
        <v>328</v>
      </c>
      <c r="V4540" s="64" t="s">
        <v>14385</v>
      </c>
      <c r="AA4540" s="64" t="s">
        <v>14382</v>
      </c>
      <c r="AQ4540" s="64">
        <v>5274.37</v>
      </c>
      <c r="AY4540" s="64" t="s">
        <v>18937</v>
      </c>
    </row>
    <row r="4541" spans="1:51">
      <c r="A4541" s="9" t="str">
        <f t="shared" si="225"/>
        <v>2026-01</v>
      </c>
      <c r="B4541" s="9" t="str">
        <f>_xlfn.XLOOKUP(I4541,过机服务商重量差!A:A,过机服务商重量差!G:G)</f>
        <v>帅时莹</v>
      </c>
      <c r="C4541" s="9" t="str">
        <f>IF(N4541="FBA","主营产品",IF(N4541="专线","专线",LOOKUP(1,0/((G4541&gt;=提成标准!D:D)*(G4541&lt;提成标准!E:E)),提成标准!C:C)))</f>
        <v>快递大货</v>
      </c>
      <c r="D4541" s="9">
        <f t="shared" si="226"/>
        <v>29</v>
      </c>
      <c r="E4541" s="9">
        <f>_xlfn.XLOOKUP(C4541,提成标准!C:C,提成标准!H:H,"")</f>
        <v>0.1</v>
      </c>
      <c r="F4541" s="9">
        <f t="shared" si="227"/>
        <v>2.9</v>
      </c>
      <c r="G4541" s="9">
        <f>_xlfn.XLOOKUP(I4541,过机服务商重量差!A:A,过机服务商重量差!L:L)</f>
        <v>29</v>
      </c>
      <c r="H4541" s="9" t="str">
        <f ca="1">IFERROR(LOOKUP(1,0/((B4541=名单!B:B)*(VALUE(AY4541)&gt;=名单!E:E)*(VALUE(AY4541)&lt;=名单!G:G)*(AA4541="正常走货")),名单!H:H),"否")</f>
        <v>否</v>
      </c>
      <c r="I4541" s="64" t="s">
        <v>13600</v>
      </c>
      <c r="J4541" s="64" t="s">
        <v>13602</v>
      </c>
      <c r="L4541" s="64" t="s">
        <v>287</v>
      </c>
      <c r="N4541" s="64" t="s">
        <v>18</v>
      </c>
      <c r="U4541" s="64" t="s">
        <v>442</v>
      </c>
      <c r="V4541" s="64" t="s">
        <v>14413</v>
      </c>
      <c r="AA4541" s="64" t="s">
        <v>14382</v>
      </c>
      <c r="AQ4541" s="64">
        <v>96</v>
      </c>
      <c r="AY4541" s="64" t="s">
        <v>18938</v>
      </c>
    </row>
    <row r="4542" spans="1:51">
      <c r="A4542" s="9" t="str">
        <f t="shared" si="225"/>
        <v>2026-01</v>
      </c>
      <c r="B4542" s="9" t="str">
        <f>_xlfn.XLOOKUP(I4542,过机服务商重量差!A:A,过机服务商重量差!G:G)</f>
        <v>小旋风</v>
      </c>
      <c r="C4542" s="9" t="str">
        <f>IF(N4542="FBA","主营产品",IF(N4542="专线","专线",LOOKUP(1,0/((G4542&gt;=提成标准!D:D)*(G4542&lt;提成标准!E:E)),提成标准!C:C)))</f>
        <v>快递大货</v>
      </c>
      <c r="D4542" s="9">
        <f t="shared" si="226"/>
        <v>22</v>
      </c>
      <c r="E4542" s="9">
        <f>_xlfn.XLOOKUP(C4542,提成标准!C:C,提成标准!H:H,"")</f>
        <v>0.1</v>
      </c>
      <c r="F4542" s="9">
        <f t="shared" si="227"/>
        <v>2.2</v>
      </c>
      <c r="G4542" s="9">
        <f>_xlfn.XLOOKUP(I4542,过机服务商重量差!A:A,过机服务商重量差!L:L)</f>
        <v>22</v>
      </c>
      <c r="H4542" s="9" t="str">
        <f ca="1">IFERROR(LOOKUP(1,0/((B4542=名单!B:B)*(VALUE(AY4542)&gt;=名单!E:E)*(VALUE(AY4542)&lt;=名单!G:G)*(AA4542="正常走货")),名单!H:H),"否")</f>
        <v>否</v>
      </c>
      <c r="I4542" s="64" t="s">
        <v>13603</v>
      </c>
      <c r="J4542" s="64" t="s">
        <v>13605</v>
      </c>
      <c r="L4542" s="64" t="s">
        <v>78</v>
      </c>
      <c r="N4542" s="64" t="s">
        <v>18</v>
      </c>
      <c r="U4542" s="64" t="s">
        <v>442</v>
      </c>
      <c r="V4542" s="64" t="s">
        <v>14413</v>
      </c>
      <c r="AA4542" s="64" t="s">
        <v>14382</v>
      </c>
      <c r="AQ4542" s="64">
        <v>15.4</v>
      </c>
      <c r="AY4542" s="64" t="s">
        <v>18939</v>
      </c>
    </row>
    <row r="4543" spans="1:51">
      <c r="A4543" s="9" t="str">
        <f t="shared" si="225"/>
        <v>2026-01</v>
      </c>
      <c r="B4543" s="9" t="str">
        <f>_xlfn.XLOOKUP(I4543,过机服务商重量差!A:A,过机服务商重量差!G:G)</f>
        <v>无崖子</v>
      </c>
      <c r="C4543" s="9" t="str">
        <f>IF(N4543="FBA","主营产品",IF(N4543="专线","专线",LOOKUP(1,0/((G4543&gt;=提成标准!D:D)*(G4543&lt;提成标准!E:E)),提成标准!C:C)))</f>
        <v>快递小货</v>
      </c>
      <c r="D4543" s="9">
        <f t="shared" si="226"/>
        <v>1</v>
      </c>
      <c r="E4543" s="9">
        <f>_xlfn.XLOOKUP(C4543,提成标准!C:C,提成标准!H:H,"")</f>
        <v>2</v>
      </c>
      <c r="F4543" s="9">
        <f t="shared" si="227"/>
        <v>2</v>
      </c>
      <c r="G4543" s="9">
        <f>_xlfn.XLOOKUP(I4543,过机服务商重量差!A:A,过机服务商重量差!L:L)</f>
        <v>14</v>
      </c>
      <c r="H4543" s="9" t="str">
        <f ca="1">IFERROR(LOOKUP(1,0/((B4543=名单!B:B)*(VALUE(AY4543)&gt;=名单!E:E)*(VALUE(AY4543)&lt;=名单!G:G)*(AA4543="正常走货")),名单!H:H),"否")</f>
        <v>是</v>
      </c>
      <c r="I4543" s="64" t="s">
        <v>13606</v>
      </c>
      <c r="J4543" s="64" t="s">
        <v>13608</v>
      </c>
      <c r="L4543" s="64" t="s">
        <v>128</v>
      </c>
      <c r="N4543" s="64" t="s">
        <v>18</v>
      </c>
      <c r="U4543" s="64" t="s">
        <v>442</v>
      </c>
      <c r="V4543" s="64" t="s">
        <v>14413</v>
      </c>
      <c r="AA4543" s="64" t="s">
        <v>14382</v>
      </c>
      <c r="AQ4543" s="64">
        <v>186.12</v>
      </c>
      <c r="AY4543" s="64" t="s">
        <v>18940</v>
      </c>
    </row>
    <row r="4544" spans="1:51">
      <c r="A4544" s="9" t="str">
        <f t="shared" si="225"/>
        <v>2026-01</v>
      </c>
      <c r="B4544" s="18" t="str">
        <f>_xlfn.XLOOKUP(I4544,过机服务商重量差!A:A,过机服务商重量差!G:G)</f>
        <v>无崖子</v>
      </c>
      <c r="C4544" s="9" t="str">
        <f>IF(N4544="FBA","主营产品",IF(N4544="专线","专线",LOOKUP(1,0/((G4544&gt;=提成标准!D:D)*(G4544&lt;提成标准!E:E)),提成标准!C:C)))</f>
        <v>快递小货</v>
      </c>
      <c r="D4544" s="9">
        <f t="shared" si="226"/>
        <v>1</v>
      </c>
      <c r="E4544" s="9">
        <f>_xlfn.XLOOKUP(C4544,提成标准!C:C,提成标准!H:H,"")</f>
        <v>2</v>
      </c>
      <c r="F4544" s="9">
        <f t="shared" si="227"/>
        <v>2</v>
      </c>
      <c r="G4544" s="9">
        <f>_xlfn.XLOOKUP(I4544,过机服务商重量差!A:A,过机服务商重量差!L:L)</f>
        <v>10.9</v>
      </c>
      <c r="H4544" s="9" t="str">
        <f ca="1">IFERROR(LOOKUP(1,0/((B4544=名单!B:B)*(VALUE(AY4544)&gt;=名单!E:E)*(VALUE(AY4544)&lt;=名单!G:G)*(AA4544="正常走货")),名单!H:H),"否")</f>
        <v>是</v>
      </c>
      <c r="I4544" s="64" t="s">
        <v>13609</v>
      </c>
      <c r="J4544" s="64" t="s">
        <v>13611</v>
      </c>
      <c r="L4544" s="64" t="s">
        <v>128</v>
      </c>
      <c r="N4544" s="64" t="s">
        <v>18</v>
      </c>
      <c r="U4544" s="64" t="s">
        <v>442</v>
      </c>
      <c r="V4544" s="64" t="s">
        <v>14413</v>
      </c>
      <c r="AA4544" s="64" t="s">
        <v>14382</v>
      </c>
      <c r="AQ4544" s="64">
        <v>104.16</v>
      </c>
      <c r="AY4544" s="64" t="s">
        <v>18941</v>
      </c>
    </row>
    <row r="4545" spans="1:51">
      <c r="A4545" s="9" t="str">
        <f t="shared" si="225"/>
        <v>2026-01</v>
      </c>
      <c r="B4545" s="9" t="str">
        <f>_xlfn.XLOOKUP(I4545,过机服务商重量差!A:A,过机服务商重量差!G:G)</f>
        <v>小旋风</v>
      </c>
      <c r="C4545" s="9" t="str">
        <f>IF(N4545="FBA","主营产品",IF(N4545="专线","专线",LOOKUP(1,0/((G4545&gt;=提成标准!D:D)*(G4545&lt;提成标准!E:E)),提成标准!C:C)))</f>
        <v>快递大货</v>
      </c>
      <c r="D4545" s="9">
        <f t="shared" si="226"/>
        <v>68</v>
      </c>
      <c r="E4545" s="9">
        <f>_xlfn.XLOOKUP(C4545,提成标准!C:C,提成标准!H:H,"")</f>
        <v>0.1</v>
      </c>
      <c r="F4545" s="9">
        <f t="shared" si="227"/>
        <v>6.8</v>
      </c>
      <c r="G4545" s="9">
        <f>_xlfn.XLOOKUP(I4545,过机服务商重量差!A:A,过机服务商重量差!L:L)</f>
        <v>68</v>
      </c>
      <c r="H4545" s="9" t="str">
        <f ca="1">IFERROR(LOOKUP(1,0/((B4545=名单!B:B)*(VALUE(AY4545)&gt;=名单!E:E)*(VALUE(AY4545)&lt;=名单!G:G)*(AA4545="正常走货")),名单!H:H),"否")</f>
        <v>否</v>
      </c>
      <c r="I4545" s="64" t="s">
        <v>13612</v>
      </c>
      <c r="J4545" s="64" t="s">
        <v>13599</v>
      </c>
      <c r="L4545" s="64" t="s">
        <v>364</v>
      </c>
      <c r="N4545" s="64" t="s">
        <v>18</v>
      </c>
      <c r="U4545" s="64" t="s">
        <v>328</v>
      </c>
      <c r="V4545" s="64" t="s">
        <v>14385</v>
      </c>
      <c r="AA4545" s="64" t="s">
        <v>14382</v>
      </c>
      <c r="AQ4545" s="64">
        <v>408</v>
      </c>
      <c r="AY4545" s="64" t="s">
        <v>18942</v>
      </c>
    </row>
    <row r="4546" spans="1:51">
      <c r="A4546" s="9" t="str">
        <f t="shared" si="225"/>
        <v>2026-01</v>
      </c>
      <c r="B4546" s="18" t="str">
        <f>_xlfn.XLOOKUP(I4546,过机服务商重量差!A:A,过机服务商重量差!G:G)</f>
        <v>玉麒麟</v>
      </c>
      <c r="C4546" s="9" t="str">
        <f>IF(N4546="FBA","主营产品",IF(N4546="专线","专线",LOOKUP(1,0/((G4546&gt;=提成标准!D:D)*(G4546&lt;提成标准!E:E)),提成标准!C:C)))</f>
        <v>快递大货</v>
      </c>
      <c r="D4546" s="9">
        <f t="shared" si="226"/>
        <v>75</v>
      </c>
      <c r="E4546" s="9">
        <f>_xlfn.XLOOKUP(C4546,提成标准!C:C,提成标准!H:H,"")</f>
        <v>0.1</v>
      </c>
      <c r="F4546" s="9">
        <f t="shared" si="227"/>
        <v>7.5</v>
      </c>
      <c r="G4546" s="9">
        <f>_xlfn.XLOOKUP(I4546,过机服务商重量差!A:A,过机服务商重量差!L:L)</f>
        <v>75</v>
      </c>
      <c r="H4546" s="9" t="str">
        <f ca="1">IFERROR(LOOKUP(1,0/((B4546=名单!B:B)*(VALUE(AY4546)&gt;=名单!E:E)*(VALUE(AY4546)&lt;=名单!G:G)*(AA4546="正常走货")),名单!H:H),"否")</f>
        <v>否</v>
      </c>
      <c r="I4546" s="64" t="s">
        <v>13614</v>
      </c>
      <c r="J4546" s="64" t="s">
        <v>13616</v>
      </c>
      <c r="L4546" s="64" t="s">
        <v>17</v>
      </c>
      <c r="N4546" s="64" t="s">
        <v>18</v>
      </c>
      <c r="U4546" s="64" t="s">
        <v>1006</v>
      </c>
      <c r="V4546" s="64" t="s">
        <v>14385</v>
      </c>
      <c r="AA4546" s="64" t="s">
        <v>14382</v>
      </c>
      <c r="AQ4546" s="64">
        <v>190.6</v>
      </c>
      <c r="AY4546" s="64" t="s">
        <v>18943</v>
      </c>
    </row>
    <row r="4547" spans="1:51">
      <c r="A4547" s="9" t="str">
        <f t="shared" si="225"/>
        <v>2026-01</v>
      </c>
      <c r="B4547" s="18" t="str">
        <f>_xlfn.XLOOKUP(I4547,过机服务商重量差!A:A,过机服务商重量差!G:G)</f>
        <v>玉麒麟</v>
      </c>
      <c r="C4547" s="9" t="str">
        <f>IF(N4547="FBA","主营产品",IF(N4547="专线","专线",LOOKUP(1,0/((G4547&gt;=提成标准!D:D)*(G4547&lt;提成标准!E:E)),提成标准!C:C)))</f>
        <v>快递小货</v>
      </c>
      <c r="D4547" s="9">
        <f t="shared" si="226"/>
        <v>1</v>
      </c>
      <c r="E4547" s="9">
        <f>_xlfn.XLOOKUP(C4547,提成标准!C:C,提成标准!H:H,"")</f>
        <v>2</v>
      </c>
      <c r="F4547" s="9">
        <f t="shared" si="227"/>
        <v>2</v>
      </c>
      <c r="G4547" s="9">
        <f>_xlfn.XLOOKUP(I4547,过机服务商重量差!A:A,过机服务商重量差!L:L)</f>
        <v>3.5</v>
      </c>
      <c r="H4547" s="9" t="str">
        <f ca="1">IFERROR(LOOKUP(1,0/((B4547=名单!B:B)*(VALUE(AY4547)&gt;=名单!E:E)*(VALUE(AY4547)&lt;=名单!G:G)*(AA4547="正常走货")),名单!H:H),"否")</f>
        <v>否</v>
      </c>
      <c r="I4547" s="64" t="s">
        <v>13617</v>
      </c>
      <c r="J4547" s="64" t="s">
        <v>13619</v>
      </c>
      <c r="L4547" s="64" t="s">
        <v>17</v>
      </c>
      <c r="N4547" s="64" t="s">
        <v>18</v>
      </c>
      <c r="U4547" s="64" t="s">
        <v>191</v>
      </c>
      <c r="V4547" s="64" t="s">
        <v>14413</v>
      </c>
      <c r="AA4547" s="64" t="s">
        <v>14382</v>
      </c>
      <c r="AQ4547" s="64">
        <v>154.6</v>
      </c>
      <c r="AY4547" s="64" t="s">
        <v>18944</v>
      </c>
    </row>
    <row r="4548" spans="1:51">
      <c r="A4548" s="9" t="str">
        <f t="shared" si="225"/>
        <v>2026-01</v>
      </c>
      <c r="B4548" s="18" t="str">
        <f>_xlfn.XLOOKUP(I4548,过机服务商重量差!A:A,过机服务商重量差!G:G)</f>
        <v>玉麒麟</v>
      </c>
      <c r="C4548" s="9" t="str">
        <f>IF(N4548="FBA","主营产品",IF(N4548="专线","专线",LOOKUP(1,0/((G4548&gt;=提成标准!D:D)*(G4548&lt;提成标准!E:E)),提成标准!C:C)))</f>
        <v>快递大货</v>
      </c>
      <c r="D4548" s="9">
        <f t="shared" si="226"/>
        <v>25</v>
      </c>
      <c r="E4548" s="9">
        <f>_xlfn.XLOOKUP(C4548,提成标准!C:C,提成标准!H:H,"")</f>
        <v>0.1</v>
      </c>
      <c r="F4548" s="9">
        <f t="shared" si="227"/>
        <v>2.5</v>
      </c>
      <c r="G4548" s="9">
        <f>_xlfn.XLOOKUP(I4548,过机服务商重量差!A:A,过机服务商重量差!L:L)</f>
        <v>25</v>
      </c>
      <c r="H4548" s="9" t="str">
        <f ca="1">IFERROR(LOOKUP(1,0/((B4548=名单!B:B)*(VALUE(AY4548)&gt;=名单!E:E)*(VALUE(AY4548)&lt;=名单!G:G)*(AA4548="正常走货")),名单!H:H),"否")</f>
        <v>否</v>
      </c>
      <c r="I4548" s="64" t="s">
        <v>13620</v>
      </c>
      <c r="J4548" s="64" t="s">
        <v>13622</v>
      </c>
      <c r="L4548" s="64" t="s">
        <v>17</v>
      </c>
      <c r="N4548" s="64" t="s">
        <v>18</v>
      </c>
      <c r="U4548" s="64" t="s">
        <v>191</v>
      </c>
      <c r="V4548" s="64" t="s">
        <v>14413</v>
      </c>
      <c r="AA4548" s="64" t="s">
        <v>14382</v>
      </c>
      <c r="AQ4548" s="64">
        <v>356.6</v>
      </c>
      <c r="AY4548" s="64" t="s">
        <v>18945</v>
      </c>
    </row>
    <row r="4549" spans="1:51">
      <c r="A4549" s="9" t="str">
        <f t="shared" si="225"/>
        <v>2026-01</v>
      </c>
      <c r="B4549" s="18" t="str">
        <f>_xlfn.XLOOKUP(I4549,过机服务商重量差!A:A,过机服务商重量差!G:G)</f>
        <v>玉麒麟</v>
      </c>
      <c r="C4549" s="9" t="str">
        <f>IF(N4549="FBA","主营产品",IF(N4549="专线","专线",LOOKUP(1,0/((G4549&gt;=提成标准!D:D)*(G4549&lt;提成标准!E:E)),提成标准!C:C)))</f>
        <v>快递小货</v>
      </c>
      <c r="D4549" s="9">
        <f t="shared" si="226"/>
        <v>1</v>
      </c>
      <c r="E4549" s="9">
        <f>_xlfn.XLOOKUP(C4549,提成标准!C:C,提成标准!H:H,"")</f>
        <v>2</v>
      </c>
      <c r="F4549" s="9">
        <f t="shared" si="227"/>
        <v>2</v>
      </c>
      <c r="G4549" s="9">
        <f>_xlfn.XLOOKUP(I4549,过机服务商重量差!A:A,过机服务商重量差!L:L)</f>
        <v>2</v>
      </c>
      <c r="H4549" s="9" t="str">
        <f ca="1">IFERROR(LOOKUP(1,0/((B4549=名单!B:B)*(VALUE(AY4549)&gt;=名单!E:E)*(VALUE(AY4549)&lt;=名单!G:G)*(AA4549="正常走货")),名单!H:H),"否")</f>
        <v>否</v>
      </c>
      <c r="I4549" s="64" t="s">
        <v>13623</v>
      </c>
      <c r="J4549" s="64" t="s">
        <v>13625</v>
      </c>
      <c r="L4549" s="64" t="s">
        <v>17</v>
      </c>
      <c r="N4549" s="64" t="s">
        <v>18</v>
      </c>
      <c r="U4549" s="64" t="s">
        <v>191</v>
      </c>
      <c r="V4549" s="64" t="s">
        <v>14413</v>
      </c>
      <c r="AA4549" s="64" t="s">
        <v>14382</v>
      </c>
      <c r="AQ4549" s="64">
        <v>127.5</v>
      </c>
      <c r="AY4549" s="64" t="s">
        <v>18946</v>
      </c>
    </row>
    <row r="4550" spans="1:51">
      <c r="A4550" s="9" t="str">
        <f t="shared" si="225"/>
        <v>2026-01</v>
      </c>
      <c r="B4550" s="9" t="str">
        <f>_xlfn.XLOOKUP(I4550,过机服务商重量差!A:A,过机服务商重量差!G:G)</f>
        <v>玉麒麟</v>
      </c>
      <c r="C4550" s="9" t="str">
        <f>IF(N4550="FBA","主营产品",IF(N4550="专线","专线",LOOKUP(1,0/((G4550&gt;=提成标准!D:D)*(G4550&lt;提成标准!E:E)),提成标准!C:C)))</f>
        <v>快递小货</v>
      </c>
      <c r="D4550" s="9">
        <f t="shared" si="226"/>
        <v>1</v>
      </c>
      <c r="E4550" s="9">
        <f>_xlfn.XLOOKUP(C4550,提成标准!C:C,提成标准!H:H,"")</f>
        <v>2</v>
      </c>
      <c r="F4550" s="9">
        <f t="shared" si="227"/>
        <v>2</v>
      </c>
      <c r="G4550" s="9">
        <f>_xlfn.XLOOKUP(I4550,过机服务商重量差!A:A,过机服务商重量差!L:L)</f>
        <v>7</v>
      </c>
      <c r="H4550" s="9" t="str">
        <f ca="1">IFERROR(LOOKUP(1,0/((B4550=名单!B:B)*(VALUE(AY4550)&gt;=名单!E:E)*(VALUE(AY4550)&lt;=名单!G:G)*(AA4550="正常走货")),名单!H:H),"否")</f>
        <v>否</v>
      </c>
      <c r="I4550" s="64" t="s">
        <v>13626</v>
      </c>
      <c r="J4550" s="64" t="s">
        <v>13628</v>
      </c>
      <c r="L4550" s="64" t="s">
        <v>24</v>
      </c>
      <c r="N4550" s="64" t="s">
        <v>18</v>
      </c>
      <c r="U4550" s="64" t="s">
        <v>191</v>
      </c>
      <c r="V4550" s="64" t="s">
        <v>14413</v>
      </c>
      <c r="AA4550" s="64" t="s">
        <v>14382</v>
      </c>
      <c r="AQ4550" s="64">
        <v>192.5</v>
      </c>
      <c r="AY4550" s="64" t="s">
        <v>18947</v>
      </c>
    </row>
    <row r="4551" spans="1:51">
      <c r="A4551" s="9" t="str">
        <f t="shared" si="225"/>
        <v>2026-01</v>
      </c>
      <c r="B4551" s="9" t="str">
        <f>_xlfn.XLOOKUP(I4551,过机服务商重量差!A:A,过机服务商重量差!G:G)</f>
        <v>小旋风</v>
      </c>
      <c r="C4551" s="9" t="str">
        <f>IF(N4551="FBA","主营产品",IF(N4551="专线","专线",LOOKUP(1,0/((G4551&gt;=提成标准!D:D)*(G4551&lt;提成标准!E:E)),提成标准!C:C)))</f>
        <v>快递大货</v>
      </c>
      <c r="D4551" s="9">
        <f t="shared" si="226"/>
        <v>22</v>
      </c>
      <c r="E4551" s="9">
        <f>_xlfn.XLOOKUP(C4551,提成标准!C:C,提成标准!H:H,"")</f>
        <v>0.1</v>
      </c>
      <c r="F4551" s="9">
        <f t="shared" si="227"/>
        <v>2.2</v>
      </c>
      <c r="G4551" s="9">
        <f>_xlfn.XLOOKUP(I4551,过机服务商重量差!A:A,过机服务商重量差!L:L)</f>
        <v>22</v>
      </c>
      <c r="H4551" s="9" t="str">
        <f ca="1">IFERROR(LOOKUP(1,0/((B4551=名单!B:B)*(VALUE(AY4551)&gt;=名单!E:E)*(VALUE(AY4551)&lt;=名单!G:G)*(AA4551="正常走货")),名单!H:H),"否")</f>
        <v>否</v>
      </c>
      <c r="I4551" s="64" t="s">
        <v>13629</v>
      </c>
      <c r="J4551" s="64" t="s">
        <v>13631</v>
      </c>
      <c r="L4551" s="64" t="s">
        <v>428</v>
      </c>
      <c r="N4551" s="64" t="s">
        <v>18</v>
      </c>
      <c r="U4551" s="64" t="s">
        <v>199</v>
      </c>
      <c r="V4551" s="64" t="s">
        <v>14442</v>
      </c>
      <c r="AA4551" s="64" t="s">
        <v>14382</v>
      </c>
      <c r="AQ4551" s="64">
        <v>225</v>
      </c>
      <c r="AY4551" s="64" t="s">
        <v>18948</v>
      </c>
    </row>
    <row r="4552" spans="1:51">
      <c r="A4552" s="9" t="str">
        <f t="shared" si="225"/>
        <v>2026-01</v>
      </c>
      <c r="B4552" s="9" t="str">
        <f>_xlfn.XLOOKUP(I4552,过机服务商重量差!A:A,过机服务商重量差!G:G)</f>
        <v>帅时莹</v>
      </c>
      <c r="C4552" s="9" t="str">
        <f>IF(N4552="FBA","主营产品",IF(N4552="专线","专线",LOOKUP(1,0/((G4552&gt;=提成标准!D:D)*(G4552&lt;提成标准!E:E)),提成标准!C:C)))</f>
        <v>快递大货</v>
      </c>
      <c r="D4552" s="9">
        <f t="shared" si="226"/>
        <v>44</v>
      </c>
      <c r="E4552" s="9">
        <f>_xlfn.XLOOKUP(C4552,提成标准!C:C,提成标准!H:H,"")</f>
        <v>0.1</v>
      </c>
      <c r="F4552" s="9">
        <f t="shared" si="227"/>
        <v>4.4</v>
      </c>
      <c r="G4552" s="9">
        <f>_xlfn.XLOOKUP(I4552,过机服务商重量差!A:A,过机服务商重量差!L:L)</f>
        <v>44</v>
      </c>
      <c r="H4552" s="9" t="str">
        <f ca="1">IFERROR(LOOKUP(1,0/((B4552=名单!B:B)*(VALUE(AY4552)&gt;=名单!E:E)*(VALUE(AY4552)&lt;=名单!G:G)*(AA4552="正常走货")),名单!H:H),"否")</f>
        <v>否</v>
      </c>
      <c r="I4552" s="64" t="s">
        <v>13632</v>
      </c>
      <c r="J4552" s="64" t="s">
        <v>13634</v>
      </c>
      <c r="L4552" s="64" t="s">
        <v>1184</v>
      </c>
      <c r="N4552" s="64" t="s">
        <v>18</v>
      </c>
      <c r="U4552" s="64" t="s">
        <v>442</v>
      </c>
      <c r="V4552" s="64" t="s">
        <v>14413</v>
      </c>
      <c r="AA4552" s="64" t="s">
        <v>14382</v>
      </c>
      <c r="AQ4552" s="64">
        <v>194</v>
      </c>
      <c r="AY4552" s="64" t="s">
        <v>18949</v>
      </c>
    </row>
    <row r="4553" spans="1:51">
      <c r="A4553" s="9" t="str">
        <f t="shared" si="225"/>
        <v>2026-01</v>
      </c>
      <c r="B4553" s="18" t="str">
        <f>_xlfn.XLOOKUP(I4553,过机服务商重量差!A:A,过机服务商重量差!G:G)</f>
        <v>帅时莹</v>
      </c>
      <c r="C4553" s="9" t="str">
        <f>IF(N4553="FBA","主营产品",IF(N4553="专线","专线",LOOKUP(1,0/((G4553&gt;=提成标准!D:D)*(G4553&lt;提成标准!E:E)),提成标准!C:C)))</f>
        <v>快递小货</v>
      </c>
      <c r="D4553" s="9">
        <f t="shared" si="226"/>
        <v>1</v>
      </c>
      <c r="E4553" s="9">
        <f>_xlfn.XLOOKUP(C4553,提成标准!C:C,提成标准!H:H,"")</f>
        <v>2</v>
      </c>
      <c r="F4553" s="9">
        <f t="shared" si="227"/>
        <v>2</v>
      </c>
      <c r="G4553" s="9">
        <f>_xlfn.XLOOKUP(I4553,过机服务商重量差!A:A,过机服务商重量差!L:L)</f>
        <v>16</v>
      </c>
      <c r="H4553" s="9" t="str">
        <f ca="1">IFERROR(LOOKUP(1,0/((B4553=名单!B:B)*(VALUE(AY4553)&gt;=名单!E:E)*(VALUE(AY4553)&lt;=名单!G:G)*(AA4553="正常走货")),名单!H:H),"否")</f>
        <v>否</v>
      </c>
      <c r="I4553" s="64" t="s">
        <v>13635</v>
      </c>
      <c r="J4553" s="64" t="s">
        <v>13637</v>
      </c>
      <c r="L4553" s="64" t="s">
        <v>1184</v>
      </c>
      <c r="N4553" s="64" t="s">
        <v>18</v>
      </c>
      <c r="U4553" s="64" t="s">
        <v>442</v>
      </c>
      <c r="V4553" s="64" t="s">
        <v>14413</v>
      </c>
      <c r="AA4553" s="64" t="s">
        <v>14382</v>
      </c>
      <c r="AQ4553" s="64">
        <v>156</v>
      </c>
      <c r="AY4553" s="64" t="s">
        <v>18950</v>
      </c>
    </row>
    <row r="4554" spans="1:51">
      <c r="A4554" s="9" t="str">
        <f t="shared" si="225"/>
        <v>2026-01</v>
      </c>
      <c r="B4554" s="18" t="str">
        <f>_xlfn.XLOOKUP(I4554,过机服务商重量差!A:A,过机服务商重量差!G:G)</f>
        <v>玉麒麟</v>
      </c>
      <c r="C4554" s="9" t="str">
        <f>IF(N4554="FBA","主营产品",IF(N4554="专线","专线",LOOKUP(1,0/((G4554&gt;=提成标准!D:D)*(G4554&lt;提成标准!E:E)),提成标准!C:C)))</f>
        <v>快递小货</v>
      </c>
      <c r="D4554" s="9">
        <f t="shared" si="226"/>
        <v>1</v>
      </c>
      <c r="E4554" s="9">
        <f>_xlfn.XLOOKUP(C4554,提成标准!C:C,提成标准!H:H,"")</f>
        <v>2</v>
      </c>
      <c r="F4554" s="9">
        <f t="shared" si="227"/>
        <v>2</v>
      </c>
      <c r="G4554" s="9">
        <f>_xlfn.XLOOKUP(I4554,过机服务商重量差!A:A,过机服务商重量差!L:L)</f>
        <v>5</v>
      </c>
      <c r="H4554" s="9" t="str">
        <f ca="1">IFERROR(LOOKUP(1,0/((B4554=名单!B:B)*(VALUE(AY4554)&gt;=名单!E:E)*(VALUE(AY4554)&lt;=名单!G:G)*(AA4554="正常走货")),名单!H:H),"否")</f>
        <v>否</v>
      </c>
      <c r="I4554" s="64" t="s">
        <v>13638</v>
      </c>
      <c r="J4554" s="64" t="s">
        <v>13640</v>
      </c>
      <c r="L4554" s="64" t="s">
        <v>17</v>
      </c>
      <c r="N4554" s="64" t="s">
        <v>18</v>
      </c>
      <c r="U4554" s="64" t="s">
        <v>3347</v>
      </c>
      <c r="V4554" s="64" t="s">
        <v>14413</v>
      </c>
      <c r="AA4554" s="64" t="s">
        <v>14382</v>
      </c>
      <c r="AQ4554" s="64">
        <v>96.6</v>
      </c>
      <c r="AY4554" s="64" t="s">
        <v>18951</v>
      </c>
    </row>
    <row r="4555" spans="1:51">
      <c r="A4555" s="9" t="str">
        <f t="shared" si="225"/>
        <v>2026-01</v>
      </c>
      <c r="B4555" s="18" t="str">
        <f>_xlfn.XLOOKUP(I4555,过机服务商重量差!A:A,过机服务商重量差!G:G)</f>
        <v>小旋风</v>
      </c>
      <c r="C4555" s="9" t="str">
        <f>IF(N4555="FBA","主营产品",IF(N4555="专线","专线",LOOKUP(1,0/((G4555&gt;=提成标准!D:D)*(G4555&lt;提成标准!E:E)),提成标准!C:C)))</f>
        <v>快递大货</v>
      </c>
      <c r="D4555" s="9">
        <f t="shared" si="226"/>
        <v>1518</v>
      </c>
      <c r="E4555" s="9">
        <f>_xlfn.XLOOKUP(C4555,提成标准!C:C,提成标准!H:H,"")</f>
        <v>0.1</v>
      </c>
      <c r="F4555" s="9">
        <f t="shared" si="227"/>
        <v>151.8</v>
      </c>
      <c r="G4555" s="9">
        <f>_xlfn.XLOOKUP(I4555,过机服务商重量差!A:A,过机服务商重量差!L:L)</f>
        <v>1518</v>
      </c>
      <c r="H4555" s="9" t="str">
        <f ca="1">IFERROR(LOOKUP(1,0/((B4555=名单!B:B)*(VALUE(AY4555)&gt;=名单!E:E)*(VALUE(AY4555)&lt;=名单!G:G)*(AA4555="正常走货")),名单!H:H),"否")</f>
        <v>否</v>
      </c>
      <c r="I4555" s="64" t="s">
        <v>13641</v>
      </c>
      <c r="J4555" s="64" t="s">
        <v>13643</v>
      </c>
      <c r="L4555" s="64" t="s">
        <v>274</v>
      </c>
      <c r="N4555" s="64" t="s">
        <v>18</v>
      </c>
      <c r="U4555" s="64" t="s">
        <v>203</v>
      </c>
      <c r="V4555" s="64" t="s">
        <v>14381</v>
      </c>
      <c r="AA4555" s="64" t="s">
        <v>14437</v>
      </c>
      <c r="AQ4555" s="64">
        <v>0</v>
      </c>
      <c r="AY4555" s="64" t="s">
        <v>18952</v>
      </c>
    </row>
    <row r="4556" spans="1:51">
      <c r="A4556" s="9" t="str">
        <f t="shared" si="225"/>
        <v>2026-01</v>
      </c>
      <c r="B4556" s="9" t="str">
        <f>_xlfn.XLOOKUP(I4556,过机服务商重量差!A:A,过机服务商重量差!G:G)</f>
        <v>玉麒麟</v>
      </c>
      <c r="C4556" s="9" t="str">
        <f>IF(N4556="FBA","主营产品",IF(N4556="专线","专线",LOOKUP(1,0/((G4556&gt;=提成标准!D:D)*(G4556&lt;提成标准!E:E)),提成标准!C:C)))</f>
        <v>快递大货</v>
      </c>
      <c r="D4556" s="9">
        <f t="shared" si="226"/>
        <v>28</v>
      </c>
      <c r="E4556" s="9">
        <f>_xlfn.XLOOKUP(C4556,提成标准!C:C,提成标准!H:H,"")</f>
        <v>0.1</v>
      </c>
      <c r="F4556" s="9">
        <f t="shared" si="227"/>
        <v>2.8</v>
      </c>
      <c r="G4556" s="9">
        <f>_xlfn.XLOOKUP(I4556,过机服务商重量差!A:A,过机服务商重量差!L:L)</f>
        <v>28</v>
      </c>
      <c r="H4556" s="9" t="str">
        <f ca="1">IFERROR(LOOKUP(1,0/((B4556=名单!B:B)*(VALUE(AY4556)&gt;=名单!E:E)*(VALUE(AY4556)&lt;=名单!G:G)*(AA4556="正常走货")),名单!H:H),"否")</f>
        <v>否</v>
      </c>
      <c r="I4556" s="64" t="s">
        <v>13644</v>
      </c>
      <c r="J4556" s="64" t="s">
        <v>13646</v>
      </c>
      <c r="L4556" s="64" t="s">
        <v>17</v>
      </c>
      <c r="N4556" s="64" t="s">
        <v>18</v>
      </c>
      <c r="U4556" s="64" t="s">
        <v>191</v>
      </c>
      <c r="V4556" s="64" t="s">
        <v>14413</v>
      </c>
      <c r="AA4556" s="64" t="s">
        <v>14382</v>
      </c>
      <c r="AQ4556" s="64">
        <v>308</v>
      </c>
      <c r="AY4556" s="64" t="s">
        <v>18953</v>
      </c>
    </row>
    <row r="4557" spans="1:51">
      <c r="A4557" s="9" t="str">
        <f t="shared" si="225"/>
        <v>2026-01</v>
      </c>
      <c r="B4557" s="18" t="str">
        <f>_xlfn.XLOOKUP(I4557,过机服务商重量差!A:A,过机服务商重量差!G:G)</f>
        <v>无崖子</v>
      </c>
      <c r="C4557" s="9" t="str">
        <f>IF(N4557="FBA","主营产品",IF(N4557="专线","专线",LOOKUP(1,0/((G4557&gt;=提成标准!D:D)*(G4557&lt;提成标准!E:E)),提成标准!C:C)))</f>
        <v>快递小货</v>
      </c>
      <c r="D4557" s="9">
        <f t="shared" si="226"/>
        <v>1</v>
      </c>
      <c r="E4557" s="9">
        <f>_xlfn.XLOOKUP(C4557,提成标准!C:C,提成标准!H:H,"")</f>
        <v>2</v>
      </c>
      <c r="F4557" s="9">
        <f t="shared" si="227"/>
        <v>2</v>
      </c>
      <c r="G4557" s="9">
        <f>_xlfn.XLOOKUP(I4557,过机服务商重量差!A:A,过机服务商重量差!L:L)</f>
        <v>2.5</v>
      </c>
      <c r="H4557" s="9" t="str">
        <f ca="1">IFERROR(LOOKUP(1,0/((B4557=名单!B:B)*(VALUE(AY4557)&gt;=名单!E:E)*(VALUE(AY4557)&lt;=名单!G:G)*(AA4557="正常走货")),名单!H:H),"否")</f>
        <v>是</v>
      </c>
      <c r="I4557" s="64" t="s">
        <v>13647</v>
      </c>
      <c r="J4557" s="64" t="s">
        <v>13649</v>
      </c>
      <c r="L4557" s="64" t="s">
        <v>2292</v>
      </c>
      <c r="N4557" s="64" t="s">
        <v>18</v>
      </c>
      <c r="U4557" s="64" t="s">
        <v>337</v>
      </c>
      <c r="V4557" s="64" t="s">
        <v>14381</v>
      </c>
      <c r="AA4557" s="64" t="s">
        <v>14382</v>
      </c>
      <c r="AQ4557" s="64">
        <v>0.509999999999991</v>
      </c>
      <c r="AY4557" s="64" t="s">
        <v>18954</v>
      </c>
    </row>
    <row r="4558" spans="1:51">
      <c r="A4558" s="9" t="str">
        <f t="shared" si="225"/>
        <v>2026-01</v>
      </c>
      <c r="B4558" s="9" t="str">
        <f>_xlfn.XLOOKUP(I4558,过机服务商重量差!A:A,过机服务商重量差!G:G)</f>
        <v>玉麒麟</v>
      </c>
      <c r="C4558" s="9" t="str">
        <f>IF(N4558="FBA","主营产品",IF(N4558="专线","专线",LOOKUP(1,0/((G4558&gt;=提成标准!D:D)*(G4558&lt;提成标准!E:E)),提成标准!C:C)))</f>
        <v>快递小货</v>
      </c>
      <c r="D4558" s="9">
        <f t="shared" si="226"/>
        <v>1</v>
      </c>
      <c r="E4558" s="9">
        <f>_xlfn.XLOOKUP(C4558,提成标准!C:C,提成标准!H:H,"")</f>
        <v>2</v>
      </c>
      <c r="F4558" s="9">
        <f t="shared" si="227"/>
        <v>2</v>
      </c>
      <c r="G4558" s="9">
        <f>_xlfn.XLOOKUP(I4558,过机服务商重量差!A:A,过机服务商重量差!L:L)</f>
        <v>14</v>
      </c>
      <c r="H4558" s="9" t="str">
        <f ca="1">IFERROR(LOOKUP(1,0/((B4558=名单!B:B)*(VALUE(AY4558)&gt;=名单!E:E)*(VALUE(AY4558)&lt;=名单!G:G)*(AA4558="正常走货")),名单!H:H),"否")</f>
        <v>否</v>
      </c>
      <c r="I4558" s="64" t="s">
        <v>13650</v>
      </c>
      <c r="J4558" s="64" t="s">
        <v>13650</v>
      </c>
      <c r="L4558" s="64" t="s">
        <v>17</v>
      </c>
      <c r="N4558" s="64" t="s">
        <v>18</v>
      </c>
      <c r="U4558" s="64" t="s">
        <v>86</v>
      </c>
      <c r="V4558" s="64" t="s">
        <v>14381</v>
      </c>
      <c r="AA4558" s="64" t="s">
        <v>14382</v>
      </c>
      <c r="AQ4558" s="64">
        <v>208</v>
      </c>
      <c r="AY4558" s="64" t="s">
        <v>18955</v>
      </c>
    </row>
    <row r="4559" spans="1:51">
      <c r="A4559" s="9" t="str">
        <f t="shared" si="225"/>
        <v>2026-01</v>
      </c>
      <c r="B4559" s="18" t="str">
        <f>_xlfn.XLOOKUP(I4559,过机服务商重量差!A:A,过机服务商重量差!G:G)</f>
        <v>玉麒麟</v>
      </c>
      <c r="C4559" s="9" t="str">
        <f>IF(N4559="FBA","主营产品",IF(N4559="专线","专线",LOOKUP(1,0/((G4559&gt;=提成标准!D:D)*(G4559&lt;提成标准!E:E)),提成标准!C:C)))</f>
        <v>快递小货</v>
      </c>
      <c r="D4559" s="9">
        <f t="shared" si="226"/>
        <v>1</v>
      </c>
      <c r="E4559" s="9">
        <f>_xlfn.XLOOKUP(C4559,提成标准!C:C,提成标准!H:H,"")</f>
        <v>2</v>
      </c>
      <c r="F4559" s="9">
        <f t="shared" si="227"/>
        <v>2</v>
      </c>
      <c r="G4559" s="9">
        <f>_xlfn.XLOOKUP(I4559,过机服务商重量差!A:A,过机服务商重量差!L:L)</f>
        <v>6</v>
      </c>
      <c r="H4559" s="9" t="str">
        <f ca="1">IFERROR(LOOKUP(1,0/((B4559=名单!B:B)*(VALUE(AY4559)&gt;=名单!E:E)*(VALUE(AY4559)&lt;=名单!G:G)*(AA4559="正常走货")),名单!H:H),"否")</f>
        <v>否</v>
      </c>
      <c r="I4559" s="64" t="s">
        <v>13652</v>
      </c>
      <c r="J4559" s="64" t="s">
        <v>13654</v>
      </c>
      <c r="L4559" s="64" t="s">
        <v>17</v>
      </c>
      <c r="N4559" s="64" t="s">
        <v>18</v>
      </c>
      <c r="U4559" s="64" t="s">
        <v>79</v>
      </c>
      <c r="V4559" s="64" t="s">
        <v>14381</v>
      </c>
      <c r="AA4559" s="64" t="s">
        <v>14382</v>
      </c>
      <c r="AQ4559" s="64">
        <v>89</v>
      </c>
      <c r="AY4559" s="64" t="s">
        <v>18956</v>
      </c>
    </row>
    <row r="4560" spans="1:51">
      <c r="A4560" s="9" t="str">
        <f t="shared" si="225"/>
        <v>2026-01</v>
      </c>
      <c r="B4560" s="18" t="str">
        <f>_xlfn.XLOOKUP(I4560,过机服务商重量差!A:A,过机服务商重量差!G:G)</f>
        <v>无崖子</v>
      </c>
      <c r="C4560" s="9" t="str">
        <f>IF(N4560="FBA","主营产品",IF(N4560="专线","专线",LOOKUP(1,0/((G4560&gt;=提成标准!D:D)*(G4560&lt;提成标准!E:E)),提成标准!C:C)))</f>
        <v>快递小货</v>
      </c>
      <c r="D4560" s="9">
        <f t="shared" si="226"/>
        <v>1</v>
      </c>
      <c r="E4560" s="9">
        <f>_xlfn.XLOOKUP(C4560,提成标准!C:C,提成标准!H:H,"")</f>
        <v>2</v>
      </c>
      <c r="F4560" s="9">
        <f t="shared" si="227"/>
        <v>2</v>
      </c>
      <c r="G4560" s="9">
        <f>_xlfn.XLOOKUP(I4560,过机服务商重量差!A:A,过机服务商重量差!L:L)</f>
        <v>8</v>
      </c>
      <c r="H4560" s="9" t="str">
        <f ca="1">IFERROR(LOOKUP(1,0/((B4560=名单!B:B)*(VALUE(AY4560)&gt;=名单!E:E)*(VALUE(AY4560)&lt;=名单!G:G)*(AA4560="正常走货")),名单!H:H),"否")</f>
        <v>是</v>
      </c>
      <c r="I4560" s="64" t="s">
        <v>13655</v>
      </c>
      <c r="J4560" s="64" t="s">
        <v>13657</v>
      </c>
      <c r="L4560" s="64" t="s">
        <v>3253</v>
      </c>
      <c r="N4560" s="64" t="s">
        <v>18</v>
      </c>
      <c r="U4560" s="64" t="s">
        <v>86</v>
      </c>
      <c r="V4560" s="64" t="s">
        <v>14381</v>
      </c>
      <c r="AA4560" s="64" t="s">
        <v>14382</v>
      </c>
      <c r="AQ4560" s="64">
        <v>0.829999999999984</v>
      </c>
      <c r="AY4560" s="64" t="s">
        <v>18957</v>
      </c>
    </row>
    <row r="4561" spans="1:51">
      <c r="A4561" s="9" t="str">
        <f t="shared" si="225"/>
        <v>2026-01</v>
      </c>
      <c r="B4561" s="18" t="str">
        <f>_xlfn.XLOOKUP(I4561,过机服务商重量差!A:A,过机服务商重量差!G:G)</f>
        <v>玉麒麟</v>
      </c>
      <c r="C4561" s="9" t="str">
        <f>IF(N4561="FBA","主营产品",IF(N4561="专线","专线",LOOKUP(1,0/((G4561&gt;=提成标准!D:D)*(G4561&lt;提成标准!E:E)),提成标准!C:C)))</f>
        <v>快递小货</v>
      </c>
      <c r="D4561" s="9">
        <f t="shared" si="226"/>
        <v>1</v>
      </c>
      <c r="E4561" s="9">
        <f>_xlfn.XLOOKUP(C4561,提成标准!C:C,提成标准!H:H,"")</f>
        <v>2</v>
      </c>
      <c r="F4561" s="9">
        <f t="shared" si="227"/>
        <v>2</v>
      </c>
      <c r="G4561" s="9">
        <f>_xlfn.XLOOKUP(I4561,过机服务商重量差!A:A,过机服务商重量差!L:L)</f>
        <v>6</v>
      </c>
      <c r="H4561" s="9" t="str">
        <f ca="1">IFERROR(LOOKUP(1,0/((B4561=名单!B:B)*(VALUE(AY4561)&gt;=名单!E:E)*(VALUE(AY4561)&lt;=名单!G:G)*(AA4561="正常走货")),名单!H:H),"否")</f>
        <v>否</v>
      </c>
      <c r="I4561" s="64" t="s">
        <v>13658</v>
      </c>
      <c r="J4561" s="64" t="s">
        <v>13660</v>
      </c>
      <c r="L4561" s="64" t="s">
        <v>24</v>
      </c>
      <c r="N4561" s="64" t="s">
        <v>18</v>
      </c>
      <c r="U4561" s="64" t="s">
        <v>199</v>
      </c>
      <c r="V4561" s="64" t="s">
        <v>14442</v>
      </c>
      <c r="AA4561" s="64" t="s">
        <v>14382</v>
      </c>
      <c r="AQ4561" s="64">
        <v>291.5</v>
      </c>
      <c r="AY4561" s="64" t="s">
        <v>18958</v>
      </c>
    </row>
    <row r="4562" spans="1:51">
      <c r="A4562" s="9" t="str">
        <f t="shared" si="225"/>
        <v>2026-01</v>
      </c>
      <c r="B4562" s="9" t="str">
        <f>_xlfn.XLOOKUP(I4562,过机服务商重量差!A:A,过机服务商重量差!G:G)</f>
        <v>无崖子</v>
      </c>
      <c r="C4562" s="9" t="str">
        <f>IF(N4562="FBA","主营产品",IF(N4562="专线","专线",LOOKUP(1,0/((G4562&gt;=提成标准!D:D)*(G4562&lt;提成标准!E:E)),提成标准!C:C)))</f>
        <v>快递小货</v>
      </c>
      <c r="D4562" s="9">
        <f t="shared" si="226"/>
        <v>1</v>
      </c>
      <c r="E4562" s="9">
        <f>_xlfn.XLOOKUP(C4562,提成标准!C:C,提成标准!H:H,"")</f>
        <v>2</v>
      </c>
      <c r="F4562" s="9">
        <f t="shared" si="227"/>
        <v>2</v>
      </c>
      <c r="G4562" s="9">
        <f>_xlfn.XLOOKUP(I4562,过机服务商重量差!A:A,过机服务商重量差!L:L)</f>
        <v>0.5</v>
      </c>
      <c r="H4562" s="9" t="str">
        <f ca="1">IFERROR(LOOKUP(1,0/((B4562=名单!B:B)*(VALUE(AY4562)&gt;=名单!E:E)*(VALUE(AY4562)&lt;=名单!G:G)*(AA4562="正常走货")),名单!H:H),"否")</f>
        <v>是</v>
      </c>
      <c r="I4562" s="64" t="s">
        <v>13661</v>
      </c>
      <c r="J4562" s="64" t="s">
        <v>13663</v>
      </c>
      <c r="L4562" s="64" t="s">
        <v>539</v>
      </c>
      <c r="N4562" s="64" t="s">
        <v>18</v>
      </c>
      <c r="U4562" s="64" t="s">
        <v>191</v>
      </c>
      <c r="V4562" s="64" t="s">
        <v>14413</v>
      </c>
      <c r="AA4562" s="64" t="s">
        <v>14382</v>
      </c>
      <c r="AQ4562" s="64">
        <v>86.53</v>
      </c>
      <c r="AY4562" s="64" t="s">
        <v>18959</v>
      </c>
    </row>
    <row r="4563" spans="1:51">
      <c r="A4563" s="9" t="str">
        <f t="shared" si="225"/>
        <v>2026-01</v>
      </c>
      <c r="B4563" s="9" t="str">
        <f>_xlfn.XLOOKUP(I4563,过机服务商重量差!A:A,过机服务商重量差!G:G)</f>
        <v>玉麒麟</v>
      </c>
      <c r="C4563" s="9" t="str">
        <f>IF(N4563="FBA","主营产品",IF(N4563="专线","专线",LOOKUP(1,0/((G4563&gt;=提成标准!D:D)*(G4563&lt;提成标准!E:E)),提成标准!C:C)))</f>
        <v>快递大货</v>
      </c>
      <c r="D4563" s="9">
        <f t="shared" si="226"/>
        <v>60</v>
      </c>
      <c r="E4563" s="9">
        <f>_xlfn.XLOOKUP(C4563,提成标准!C:C,提成标准!H:H,"")</f>
        <v>0.1</v>
      </c>
      <c r="F4563" s="9">
        <f t="shared" si="227"/>
        <v>6</v>
      </c>
      <c r="G4563" s="9">
        <f>_xlfn.XLOOKUP(I4563,过机服务商重量差!A:A,过机服务商重量差!L:L)</f>
        <v>60</v>
      </c>
      <c r="H4563" s="9" t="str">
        <f ca="1">IFERROR(LOOKUP(1,0/((B4563=名单!B:B)*(VALUE(AY4563)&gt;=名单!E:E)*(VALUE(AY4563)&lt;=名单!G:G)*(AA4563="正常走货")),名单!H:H),"否")</f>
        <v>否</v>
      </c>
      <c r="I4563" s="64" t="s">
        <v>13664</v>
      </c>
      <c r="J4563" s="64" t="s">
        <v>13666</v>
      </c>
      <c r="L4563" s="64" t="s">
        <v>1080</v>
      </c>
      <c r="N4563" s="64" t="s">
        <v>18</v>
      </c>
      <c r="U4563" s="64" t="s">
        <v>199</v>
      </c>
      <c r="V4563" s="64" t="s">
        <v>14442</v>
      </c>
      <c r="AA4563" s="64" t="s">
        <v>14382</v>
      </c>
      <c r="AQ4563" s="64">
        <v>821.6</v>
      </c>
      <c r="AY4563" s="64" t="s">
        <v>18960</v>
      </c>
    </row>
    <row r="4564" spans="1:51">
      <c r="A4564" s="9" t="str">
        <f t="shared" si="225"/>
        <v>2026-01</v>
      </c>
      <c r="B4564" s="9" t="str">
        <f>_xlfn.XLOOKUP(I4564,过机服务商重量差!A:A,过机服务商重量差!G:G)</f>
        <v>玉麒麟</v>
      </c>
      <c r="C4564" s="9" t="str">
        <f>IF(N4564="FBA","主营产品",IF(N4564="专线","专线",LOOKUP(1,0/((G4564&gt;=提成标准!D:D)*(G4564&lt;提成标准!E:E)),提成标准!C:C)))</f>
        <v>快递大货</v>
      </c>
      <c r="D4564" s="9">
        <f t="shared" si="226"/>
        <v>59.5</v>
      </c>
      <c r="E4564" s="9">
        <f>_xlfn.XLOOKUP(C4564,提成标准!C:C,提成标准!H:H,"")</f>
        <v>0.1</v>
      </c>
      <c r="F4564" s="9">
        <f t="shared" si="227"/>
        <v>5.95</v>
      </c>
      <c r="G4564" s="9">
        <f>_xlfn.XLOOKUP(I4564,过机服务商重量差!A:A,过机服务商重量差!L:L)</f>
        <v>59.5</v>
      </c>
      <c r="H4564" s="9" t="str">
        <f ca="1">IFERROR(LOOKUP(1,0/((B4564=名单!B:B)*(VALUE(AY4564)&gt;=名单!E:E)*(VALUE(AY4564)&lt;=名单!G:G)*(AA4564="正常走货")),名单!H:H),"否")</f>
        <v>否</v>
      </c>
      <c r="I4564" s="64" t="s">
        <v>13667</v>
      </c>
      <c r="J4564" s="64" t="s">
        <v>13669</v>
      </c>
      <c r="L4564" s="64" t="s">
        <v>1080</v>
      </c>
      <c r="N4564" s="64" t="s">
        <v>18</v>
      </c>
      <c r="U4564" s="64" t="s">
        <v>199</v>
      </c>
      <c r="V4564" s="64" t="s">
        <v>14442</v>
      </c>
      <c r="AA4564" s="64" t="s">
        <v>14382</v>
      </c>
      <c r="AQ4564" s="64">
        <v>821.6</v>
      </c>
      <c r="AY4564" s="64" t="s">
        <v>18961</v>
      </c>
    </row>
    <row r="4565" spans="1:51">
      <c r="A4565" s="9" t="str">
        <f t="shared" si="225"/>
        <v>2026-01</v>
      </c>
      <c r="B4565" s="9" t="str">
        <f>_xlfn.XLOOKUP(I4565,过机服务商重量差!A:A,过机服务商重量差!G:G)</f>
        <v>玉麒麟</v>
      </c>
      <c r="C4565" s="9" t="str">
        <f>IF(N4565="FBA","主营产品",IF(N4565="专线","专线",LOOKUP(1,0/((G4565&gt;=提成标准!D:D)*(G4565&lt;提成标准!E:E)),提成标准!C:C)))</f>
        <v>快递大货</v>
      </c>
      <c r="D4565" s="9">
        <f t="shared" si="226"/>
        <v>60.5</v>
      </c>
      <c r="E4565" s="9">
        <f>_xlfn.XLOOKUP(C4565,提成标准!C:C,提成标准!H:H,"")</f>
        <v>0.1</v>
      </c>
      <c r="F4565" s="9">
        <f t="shared" si="227"/>
        <v>6.05</v>
      </c>
      <c r="G4565" s="9">
        <f>_xlfn.XLOOKUP(I4565,过机服务商重量差!A:A,过机服务商重量差!L:L)</f>
        <v>60.5</v>
      </c>
      <c r="H4565" s="9" t="str">
        <f ca="1">IFERROR(LOOKUP(1,0/((B4565=名单!B:B)*(VALUE(AY4565)&gt;=名单!E:E)*(VALUE(AY4565)&lt;=名单!G:G)*(AA4565="正常走货")),名单!H:H),"否")</f>
        <v>否</v>
      </c>
      <c r="I4565" s="64" t="s">
        <v>13670</v>
      </c>
      <c r="J4565" s="64" t="s">
        <v>13672</v>
      </c>
      <c r="L4565" s="64" t="s">
        <v>1080</v>
      </c>
      <c r="N4565" s="64" t="s">
        <v>18</v>
      </c>
      <c r="U4565" s="64" t="s">
        <v>199</v>
      </c>
      <c r="V4565" s="64" t="s">
        <v>14442</v>
      </c>
      <c r="AA4565" s="64" t="s">
        <v>14382</v>
      </c>
      <c r="AQ4565" s="64">
        <v>650.6</v>
      </c>
      <c r="AY4565" s="64" t="s">
        <v>18962</v>
      </c>
    </row>
    <row r="4566" spans="1:51">
      <c r="A4566" s="9" t="str">
        <f t="shared" si="225"/>
        <v>2026-01</v>
      </c>
      <c r="B4566" s="9" t="str">
        <f>_xlfn.XLOOKUP(I4566,过机服务商重量差!A:A,过机服务商重量差!G:G)</f>
        <v>玉麒麟</v>
      </c>
      <c r="C4566" s="9" t="str">
        <f>IF(N4566="FBA","主营产品",IF(N4566="专线","专线",LOOKUP(1,0/((G4566&gt;=提成标准!D:D)*(G4566&lt;提成标准!E:E)),提成标准!C:C)))</f>
        <v>快递大货</v>
      </c>
      <c r="D4566" s="9">
        <f t="shared" si="226"/>
        <v>61</v>
      </c>
      <c r="E4566" s="9">
        <f>_xlfn.XLOOKUP(C4566,提成标准!C:C,提成标准!H:H,"")</f>
        <v>0.1</v>
      </c>
      <c r="F4566" s="9">
        <f t="shared" si="227"/>
        <v>6.1</v>
      </c>
      <c r="G4566" s="9">
        <f>_xlfn.XLOOKUP(I4566,过机服务商重量差!A:A,过机服务商重量差!L:L)</f>
        <v>61</v>
      </c>
      <c r="H4566" s="9" t="str">
        <f ca="1">IFERROR(LOOKUP(1,0/((B4566=名单!B:B)*(VALUE(AY4566)&gt;=名单!E:E)*(VALUE(AY4566)&lt;=名单!G:G)*(AA4566="正常走货")),名单!H:H),"否")</f>
        <v>否</v>
      </c>
      <c r="I4566" s="64" t="s">
        <v>13673</v>
      </c>
      <c r="J4566" s="64" t="s">
        <v>13675</v>
      </c>
      <c r="L4566" s="64" t="s">
        <v>1080</v>
      </c>
      <c r="N4566" s="64" t="s">
        <v>18</v>
      </c>
      <c r="U4566" s="64" t="s">
        <v>199</v>
      </c>
      <c r="V4566" s="64" t="s">
        <v>14442</v>
      </c>
      <c r="AA4566" s="64" t="s">
        <v>14382</v>
      </c>
      <c r="AQ4566" s="64">
        <v>530.6</v>
      </c>
      <c r="AY4566" s="64" t="s">
        <v>18963</v>
      </c>
    </row>
    <row r="4567" spans="1:51">
      <c r="A4567" s="9" t="str">
        <f t="shared" si="225"/>
        <v>2026-01</v>
      </c>
      <c r="B4567" s="9" t="str">
        <f>_xlfn.XLOOKUP(I4567,过机服务商重量差!A:A,过机服务商重量差!G:G)</f>
        <v>玉麒麟</v>
      </c>
      <c r="C4567" s="9" t="str">
        <f>IF(N4567="FBA","主营产品",IF(N4567="专线","专线",LOOKUP(1,0/((G4567&gt;=提成标准!D:D)*(G4567&lt;提成标准!E:E)),提成标准!C:C)))</f>
        <v>快递大货</v>
      </c>
      <c r="D4567" s="9">
        <f t="shared" si="226"/>
        <v>64</v>
      </c>
      <c r="E4567" s="9">
        <f>_xlfn.XLOOKUP(C4567,提成标准!C:C,提成标准!H:H,"")</f>
        <v>0.1</v>
      </c>
      <c r="F4567" s="9">
        <f t="shared" si="227"/>
        <v>6.4</v>
      </c>
      <c r="G4567" s="9">
        <f>_xlfn.XLOOKUP(I4567,过机服务商重量差!A:A,过机服务商重量差!L:L)</f>
        <v>64</v>
      </c>
      <c r="H4567" s="9" t="str">
        <f ca="1">IFERROR(LOOKUP(1,0/((B4567=名单!B:B)*(VALUE(AY4567)&gt;=名单!E:E)*(VALUE(AY4567)&lt;=名单!G:G)*(AA4567="正常走货")),名单!H:H),"否")</f>
        <v>否</v>
      </c>
      <c r="I4567" s="64" t="s">
        <v>13676</v>
      </c>
      <c r="J4567" s="64" t="s">
        <v>13678</v>
      </c>
      <c r="L4567" s="64" t="s">
        <v>1080</v>
      </c>
      <c r="N4567" s="64" t="s">
        <v>18</v>
      </c>
      <c r="U4567" s="64" t="s">
        <v>199</v>
      </c>
      <c r="V4567" s="64" t="s">
        <v>14442</v>
      </c>
      <c r="AA4567" s="64" t="s">
        <v>14382</v>
      </c>
      <c r="AQ4567" s="64">
        <v>377.6</v>
      </c>
      <c r="AY4567" s="64" t="s">
        <v>18964</v>
      </c>
    </row>
    <row r="4568" spans="1:51">
      <c r="A4568" s="9" t="str">
        <f t="shared" si="225"/>
        <v>2026-01</v>
      </c>
      <c r="B4568" s="9" t="str">
        <f>_xlfn.XLOOKUP(I4568,过机服务商重量差!A:A,过机服务商重量差!G:G)</f>
        <v>玉麒麟</v>
      </c>
      <c r="C4568" s="9" t="str">
        <f>IF(N4568="FBA","主营产品",IF(N4568="专线","专线",LOOKUP(1,0/((G4568&gt;=提成标准!D:D)*(G4568&lt;提成标准!E:E)),提成标准!C:C)))</f>
        <v>快递大货</v>
      </c>
      <c r="D4568" s="9">
        <f t="shared" si="226"/>
        <v>56.5</v>
      </c>
      <c r="E4568" s="9">
        <f>_xlfn.XLOOKUP(C4568,提成标准!C:C,提成标准!H:H,"")</f>
        <v>0.1</v>
      </c>
      <c r="F4568" s="9">
        <f t="shared" si="227"/>
        <v>5.65</v>
      </c>
      <c r="G4568" s="9">
        <f>_xlfn.XLOOKUP(I4568,过机服务商重量差!A:A,过机服务商重量差!L:L)</f>
        <v>56.5</v>
      </c>
      <c r="H4568" s="9" t="str">
        <f ca="1">IFERROR(LOOKUP(1,0/((B4568=名单!B:B)*(VALUE(AY4568)&gt;=名单!E:E)*(VALUE(AY4568)&lt;=名单!G:G)*(AA4568="正常走货")),名单!H:H),"否")</f>
        <v>否</v>
      </c>
      <c r="I4568" s="64" t="s">
        <v>13679</v>
      </c>
      <c r="J4568" s="64" t="s">
        <v>13681</v>
      </c>
      <c r="L4568" s="64" t="s">
        <v>1080</v>
      </c>
      <c r="N4568" s="64" t="s">
        <v>18</v>
      </c>
      <c r="U4568" s="64" t="s">
        <v>199</v>
      </c>
      <c r="V4568" s="64" t="s">
        <v>14442</v>
      </c>
      <c r="AA4568" s="64" t="s">
        <v>14382</v>
      </c>
      <c r="AQ4568" s="64">
        <v>1154.6</v>
      </c>
      <c r="AY4568" s="64" t="s">
        <v>18965</v>
      </c>
    </row>
    <row r="4569" spans="1:51">
      <c r="A4569" s="9" t="str">
        <f t="shared" si="225"/>
        <v>2026-01</v>
      </c>
      <c r="B4569" s="9" t="str">
        <f>_xlfn.XLOOKUP(I4569,过机服务商重量差!A:A,过机服务商重量差!G:G)</f>
        <v>玉麒麟</v>
      </c>
      <c r="C4569" s="9" t="str">
        <f>IF(N4569="FBA","主营产品",IF(N4569="专线","专线",LOOKUP(1,0/((G4569&gt;=提成标准!D:D)*(G4569&lt;提成标准!E:E)),提成标准!C:C)))</f>
        <v>快递大货</v>
      </c>
      <c r="D4569" s="9">
        <f t="shared" si="226"/>
        <v>57</v>
      </c>
      <c r="E4569" s="9">
        <f>_xlfn.XLOOKUP(C4569,提成标准!C:C,提成标准!H:H,"")</f>
        <v>0.1</v>
      </c>
      <c r="F4569" s="9">
        <f t="shared" si="227"/>
        <v>5.7</v>
      </c>
      <c r="G4569" s="9">
        <f>_xlfn.XLOOKUP(I4569,过机服务商重量差!A:A,过机服务商重量差!L:L)</f>
        <v>57</v>
      </c>
      <c r="H4569" s="9" t="str">
        <f ca="1">IFERROR(LOOKUP(1,0/((B4569=名单!B:B)*(VALUE(AY4569)&gt;=名单!E:E)*(VALUE(AY4569)&lt;=名单!G:G)*(AA4569="正常走货")),名单!H:H),"否")</f>
        <v>否</v>
      </c>
      <c r="I4569" s="64" t="s">
        <v>13682</v>
      </c>
      <c r="J4569" s="64" t="s">
        <v>13684</v>
      </c>
      <c r="L4569" s="64" t="s">
        <v>1080</v>
      </c>
      <c r="N4569" s="64" t="s">
        <v>18</v>
      </c>
      <c r="U4569" s="64" t="s">
        <v>199</v>
      </c>
      <c r="V4569" s="64" t="s">
        <v>14442</v>
      </c>
      <c r="AA4569" s="64" t="s">
        <v>14382</v>
      </c>
      <c r="AQ4569" s="64">
        <v>1154.6</v>
      </c>
      <c r="AY4569" s="64" t="s">
        <v>18966</v>
      </c>
    </row>
    <row r="4570" spans="1:51">
      <c r="A4570" s="9" t="str">
        <f t="shared" si="225"/>
        <v>2026-01</v>
      </c>
      <c r="B4570" s="9" t="str">
        <f>_xlfn.XLOOKUP(I4570,过机服务商重量差!A:A,过机服务商重量差!G:G)</f>
        <v>玉麒麟</v>
      </c>
      <c r="C4570" s="9" t="str">
        <f>IF(N4570="FBA","主营产品",IF(N4570="专线","专线",LOOKUP(1,0/((G4570&gt;=提成标准!D:D)*(G4570&lt;提成标准!E:E)),提成标准!C:C)))</f>
        <v>快递大货</v>
      </c>
      <c r="D4570" s="9">
        <f t="shared" si="226"/>
        <v>38.5</v>
      </c>
      <c r="E4570" s="9">
        <f>_xlfn.XLOOKUP(C4570,提成标准!C:C,提成标准!H:H,"")</f>
        <v>0.1</v>
      </c>
      <c r="F4570" s="9">
        <f t="shared" si="227"/>
        <v>3.85</v>
      </c>
      <c r="G4570" s="9">
        <f>_xlfn.XLOOKUP(I4570,过机服务商重量差!A:A,过机服务商重量差!L:L)</f>
        <v>38.5</v>
      </c>
      <c r="H4570" s="9" t="str">
        <f ca="1">IFERROR(LOOKUP(1,0/((B4570=名单!B:B)*(VALUE(AY4570)&gt;=名单!E:E)*(VALUE(AY4570)&lt;=名单!G:G)*(AA4570="正常走货")),名单!H:H),"否")</f>
        <v>否</v>
      </c>
      <c r="I4570" s="64" t="s">
        <v>13685</v>
      </c>
      <c r="J4570" s="64" t="s">
        <v>13687</v>
      </c>
      <c r="L4570" s="64" t="s">
        <v>1080</v>
      </c>
      <c r="N4570" s="64" t="s">
        <v>18</v>
      </c>
      <c r="U4570" s="64" t="s">
        <v>199</v>
      </c>
      <c r="V4570" s="64" t="s">
        <v>14442</v>
      </c>
      <c r="AA4570" s="64" t="s">
        <v>14382</v>
      </c>
      <c r="AQ4570" s="64">
        <v>752.6</v>
      </c>
      <c r="AY4570" s="64" t="s">
        <v>18967</v>
      </c>
    </row>
    <row r="4571" spans="1:51">
      <c r="A4571" s="9" t="str">
        <f t="shared" si="225"/>
        <v>2026-01</v>
      </c>
      <c r="B4571" s="18" t="str">
        <f>_xlfn.XLOOKUP(I4571,过机服务商重量差!A:A,过机服务商重量差!G:G)</f>
        <v>玉麒麟</v>
      </c>
      <c r="C4571" s="9" t="str">
        <f>IF(N4571="FBA","主营产品",IF(N4571="专线","专线",LOOKUP(1,0/((G4571&gt;=提成标准!D:D)*(G4571&lt;提成标准!E:E)),提成标准!C:C)))</f>
        <v>快递大货</v>
      </c>
      <c r="D4571" s="9">
        <f t="shared" si="226"/>
        <v>35</v>
      </c>
      <c r="E4571" s="9">
        <f>_xlfn.XLOOKUP(C4571,提成标准!C:C,提成标准!H:H,"")</f>
        <v>0.1</v>
      </c>
      <c r="F4571" s="9">
        <f t="shared" si="227"/>
        <v>3.5</v>
      </c>
      <c r="G4571" s="9">
        <f>_xlfn.XLOOKUP(I4571,过机服务商重量差!A:A,过机服务商重量差!L:L)</f>
        <v>35</v>
      </c>
      <c r="H4571" s="9" t="str">
        <f ca="1">IFERROR(LOOKUP(1,0/((B4571=名单!B:B)*(VALUE(AY4571)&gt;=名单!E:E)*(VALUE(AY4571)&lt;=名单!G:G)*(AA4571="正常走货")),名单!H:H),"否")</f>
        <v>否</v>
      </c>
      <c r="I4571" s="64" t="s">
        <v>13688</v>
      </c>
      <c r="J4571" s="64" t="s">
        <v>13690</v>
      </c>
      <c r="L4571" s="64" t="s">
        <v>1080</v>
      </c>
      <c r="N4571" s="64" t="s">
        <v>18</v>
      </c>
      <c r="U4571" s="64" t="s">
        <v>199</v>
      </c>
      <c r="V4571" s="64" t="s">
        <v>14442</v>
      </c>
      <c r="AA4571" s="64" t="s">
        <v>14382</v>
      </c>
      <c r="AQ4571" s="64">
        <v>716.6</v>
      </c>
      <c r="AY4571" s="64" t="s">
        <v>18968</v>
      </c>
    </row>
    <row r="4572" spans="1:51">
      <c r="A4572" s="9" t="str">
        <f t="shared" si="225"/>
        <v>2026-01</v>
      </c>
      <c r="B4572" s="18" t="str">
        <f>_xlfn.XLOOKUP(I4572,过机服务商重量差!A:A,过机服务商重量差!G:G)</f>
        <v>帅时莹</v>
      </c>
      <c r="C4572" s="9" t="str">
        <f>IF(N4572="FBA","主营产品",IF(N4572="专线","专线",LOOKUP(1,0/((G4572&gt;=提成标准!D:D)*(G4572&lt;提成标准!E:E)),提成标准!C:C)))</f>
        <v>快递小货</v>
      </c>
      <c r="D4572" s="9">
        <f t="shared" si="226"/>
        <v>1</v>
      </c>
      <c r="E4572" s="9">
        <f>_xlfn.XLOOKUP(C4572,提成标准!C:C,提成标准!H:H,"")</f>
        <v>2</v>
      </c>
      <c r="F4572" s="9">
        <f t="shared" si="227"/>
        <v>2</v>
      </c>
      <c r="G4572" s="9">
        <f>_xlfn.XLOOKUP(I4572,过机服务商重量差!A:A,过机服务商重量差!L:L)</f>
        <v>18</v>
      </c>
      <c r="H4572" s="9" t="str">
        <f ca="1">IFERROR(LOOKUP(1,0/((B4572=名单!B:B)*(VALUE(AY4572)&gt;=名单!E:E)*(VALUE(AY4572)&lt;=名单!G:G)*(AA4572="正常走货")),名单!H:H),"否")</f>
        <v>否</v>
      </c>
      <c r="I4572" s="64" t="s">
        <v>13691</v>
      </c>
      <c r="J4572" s="64" t="s">
        <v>13693</v>
      </c>
      <c r="L4572" s="64" t="s">
        <v>140</v>
      </c>
      <c r="N4572" s="64" t="s">
        <v>18</v>
      </c>
      <c r="U4572" s="64" t="s">
        <v>288</v>
      </c>
      <c r="V4572" s="64" t="s">
        <v>14413</v>
      </c>
      <c r="AA4572" s="64" t="s">
        <v>14382</v>
      </c>
      <c r="AQ4572" s="64">
        <v>75.29</v>
      </c>
      <c r="AY4572" s="64" t="s">
        <v>18969</v>
      </c>
    </row>
    <row r="4573" spans="1:51">
      <c r="A4573" s="9" t="str">
        <f t="shared" si="225"/>
        <v>2026-01</v>
      </c>
      <c r="B4573" s="18" t="str">
        <f>_xlfn.XLOOKUP(I4573,过机服务商重量差!A:A,过机服务商重量差!G:G)</f>
        <v>帅时莹</v>
      </c>
      <c r="C4573" s="9" t="str">
        <f>IF(N4573="FBA","主营产品",IF(N4573="专线","专线",LOOKUP(1,0/((G4573&gt;=提成标准!D:D)*(G4573&lt;提成标准!E:E)),提成标准!C:C)))</f>
        <v>快递小货</v>
      </c>
      <c r="D4573" s="9">
        <f t="shared" si="226"/>
        <v>1</v>
      </c>
      <c r="E4573" s="9">
        <f>_xlfn.XLOOKUP(C4573,提成标准!C:C,提成标准!H:H,"")</f>
        <v>2</v>
      </c>
      <c r="F4573" s="9">
        <f t="shared" si="227"/>
        <v>2</v>
      </c>
      <c r="G4573" s="9">
        <f>_xlfn.XLOOKUP(I4573,过机服务商重量差!A:A,过机服务商重量差!L:L)</f>
        <v>19</v>
      </c>
      <c r="H4573" s="9" t="str">
        <f ca="1">IFERROR(LOOKUP(1,0/((B4573=名单!B:B)*(VALUE(AY4573)&gt;=名单!E:E)*(VALUE(AY4573)&lt;=名单!G:G)*(AA4573="正常走货")),名单!H:H),"否")</f>
        <v>否</v>
      </c>
      <c r="I4573" s="64" t="s">
        <v>13694</v>
      </c>
      <c r="J4573" s="64" t="s">
        <v>13696</v>
      </c>
      <c r="L4573" s="64" t="s">
        <v>287</v>
      </c>
      <c r="N4573" s="64" t="s">
        <v>18</v>
      </c>
      <c r="U4573" s="64" t="s">
        <v>292</v>
      </c>
      <c r="V4573" s="64" t="s">
        <v>14413</v>
      </c>
      <c r="AA4573" s="64" t="s">
        <v>14382</v>
      </c>
      <c r="AQ4573" s="64">
        <v>445.6</v>
      </c>
      <c r="AY4573" s="64" t="s">
        <v>18970</v>
      </c>
    </row>
    <row r="4574" spans="1:51">
      <c r="A4574" s="9" t="str">
        <f t="shared" si="225"/>
        <v>2026-01</v>
      </c>
      <c r="B4574" s="18" t="str">
        <f>_xlfn.XLOOKUP(I4574,过机服务商重量差!A:A,过机服务商重量差!G:G)</f>
        <v>玉麒麟</v>
      </c>
      <c r="C4574" s="9" t="str">
        <f>IF(N4574="FBA","主营产品",IF(N4574="专线","专线",LOOKUP(1,0/((G4574&gt;=提成标准!D:D)*(G4574&lt;提成标准!E:E)),提成标准!C:C)))</f>
        <v>快递小货</v>
      </c>
      <c r="D4574" s="9">
        <f t="shared" si="226"/>
        <v>1</v>
      </c>
      <c r="E4574" s="9">
        <f>_xlfn.XLOOKUP(C4574,提成标准!C:C,提成标准!H:H,"")</f>
        <v>2</v>
      </c>
      <c r="F4574" s="9">
        <f t="shared" si="227"/>
        <v>2</v>
      </c>
      <c r="G4574" s="9">
        <f>_xlfn.XLOOKUP(I4574,过机服务商重量差!A:A,过机服务商重量差!L:L)</f>
        <v>4</v>
      </c>
      <c r="H4574" s="9" t="str">
        <f ca="1">IFERROR(LOOKUP(1,0/((B4574=名单!B:B)*(VALUE(AY4574)&gt;=名单!E:E)*(VALUE(AY4574)&lt;=名单!G:G)*(AA4574="正常走货")),名单!H:H),"否")</f>
        <v>否</v>
      </c>
      <c r="I4574" s="64" t="s">
        <v>13697</v>
      </c>
      <c r="J4574" s="64" t="s">
        <v>13699</v>
      </c>
      <c r="L4574" s="64" t="s">
        <v>17</v>
      </c>
      <c r="N4574" s="64" t="s">
        <v>18</v>
      </c>
      <c r="U4574" s="64" t="s">
        <v>99</v>
      </c>
      <c r="V4574" s="64" t="s">
        <v>14413</v>
      </c>
      <c r="AA4574" s="64" t="s">
        <v>14382</v>
      </c>
      <c r="AQ4574" s="64">
        <v>178.17</v>
      </c>
      <c r="AY4574" s="64" t="s">
        <v>18971</v>
      </c>
    </row>
    <row r="4575" spans="1:51">
      <c r="A4575" s="9" t="str">
        <f t="shared" si="225"/>
        <v>2026-01</v>
      </c>
      <c r="B4575" s="18" t="str">
        <f>_xlfn.XLOOKUP(I4575,过机服务商重量差!A:A,过机服务商重量差!G:G)</f>
        <v>玉麒麟</v>
      </c>
      <c r="C4575" s="9" t="str">
        <f>IF(N4575="FBA","主营产品",IF(N4575="专线","专线",LOOKUP(1,0/((G4575&gt;=提成标准!D:D)*(G4575&lt;提成标准!E:E)),提成标准!C:C)))</f>
        <v>快递小货</v>
      </c>
      <c r="D4575" s="9">
        <f t="shared" si="226"/>
        <v>1</v>
      </c>
      <c r="E4575" s="9">
        <f>_xlfn.XLOOKUP(C4575,提成标准!C:C,提成标准!H:H,"")</f>
        <v>2</v>
      </c>
      <c r="F4575" s="9">
        <f t="shared" si="227"/>
        <v>2</v>
      </c>
      <c r="G4575" s="9">
        <f>_xlfn.XLOOKUP(I4575,过机服务商重量差!A:A,过机服务商重量差!L:L)</f>
        <v>0.5</v>
      </c>
      <c r="H4575" s="9" t="str">
        <f ca="1">IFERROR(LOOKUP(1,0/((B4575=名单!B:B)*(VALUE(AY4575)&gt;=名单!E:E)*(VALUE(AY4575)&lt;=名单!G:G)*(AA4575="正常走货")),名单!H:H),"否")</f>
        <v>否</v>
      </c>
      <c r="I4575" s="64" t="s">
        <v>13700</v>
      </c>
      <c r="J4575" s="64" t="s">
        <v>13702</v>
      </c>
      <c r="L4575" s="64" t="s">
        <v>17</v>
      </c>
      <c r="N4575" s="64" t="s">
        <v>18</v>
      </c>
      <c r="U4575" s="64" t="s">
        <v>820</v>
      </c>
      <c r="V4575" s="64" t="s">
        <v>14410</v>
      </c>
      <c r="AA4575" s="64" t="s">
        <v>14382</v>
      </c>
      <c r="AQ4575" s="64">
        <v>63.5</v>
      </c>
      <c r="AY4575" s="64" t="s">
        <v>18972</v>
      </c>
    </row>
    <row r="4576" spans="1:51">
      <c r="A4576" s="9" t="str">
        <f t="shared" si="225"/>
        <v>2026-01</v>
      </c>
      <c r="B4576" s="18" t="str">
        <f>_xlfn.XLOOKUP(I4576,过机服务商重量差!A:A,过机服务商重量差!G:G)</f>
        <v>无崖子</v>
      </c>
      <c r="C4576" s="9" t="str">
        <f>IF(N4576="FBA","主营产品",IF(N4576="专线","专线",LOOKUP(1,0/((G4576&gt;=提成标准!D:D)*(G4576&lt;提成标准!E:E)),提成标准!C:C)))</f>
        <v>快递小货</v>
      </c>
      <c r="D4576" s="9">
        <f t="shared" si="226"/>
        <v>1</v>
      </c>
      <c r="E4576" s="9">
        <f>_xlfn.XLOOKUP(C4576,提成标准!C:C,提成标准!H:H,"")</f>
        <v>2</v>
      </c>
      <c r="F4576" s="9">
        <f t="shared" si="227"/>
        <v>2</v>
      </c>
      <c r="G4576" s="9">
        <f>_xlfn.XLOOKUP(I4576,过机服务商重量差!A:A,过机服务商重量差!L:L)</f>
        <v>4</v>
      </c>
      <c r="H4576" s="9" t="str">
        <f ca="1">IFERROR(LOOKUP(1,0/((B4576=名单!B:B)*(VALUE(AY4576)&gt;=名单!E:E)*(VALUE(AY4576)&lt;=名单!G:G)*(AA4576="正常走货")),名单!H:H),"否")</f>
        <v>是</v>
      </c>
      <c r="I4576" s="64" t="s">
        <v>13703</v>
      </c>
      <c r="J4576" s="64" t="s">
        <v>13705</v>
      </c>
      <c r="L4576" s="64" t="s">
        <v>160</v>
      </c>
      <c r="N4576" s="64" t="s">
        <v>18</v>
      </c>
      <c r="U4576" s="64" t="s">
        <v>215</v>
      </c>
      <c r="V4576" s="64" t="s">
        <v>14381</v>
      </c>
      <c r="AA4576" s="64" t="s">
        <v>14382</v>
      </c>
      <c r="AQ4576" s="64">
        <v>0</v>
      </c>
      <c r="AY4576" s="64" t="s">
        <v>18973</v>
      </c>
    </row>
    <row r="4577" spans="1:51">
      <c r="A4577" s="9" t="str">
        <f t="shared" si="225"/>
        <v>2026-01</v>
      </c>
      <c r="B4577" s="18" t="str">
        <f>_xlfn.XLOOKUP(I4577,过机服务商重量差!A:A,过机服务商重量差!G:G)</f>
        <v>无崖子</v>
      </c>
      <c r="C4577" s="9" t="str">
        <f>IF(N4577="FBA","主营产品",IF(N4577="专线","专线",LOOKUP(1,0/((G4577&gt;=提成标准!D:D)*(G4577&lt;提成标准!E:E)),提成标准!C:C)))</f>
        <v>快递小货</v>
      </c>
      <c r="D4577" s="9">
        <f t="shared" si="226"/>
        <v>1</v>
      </c>
      <c r="E4577" s="9">
        <f>_xlfn.XLOOKUP(C4577,提成标准!C:C,提成标准!H:H,"")</f>
        <v>2</v>
      </c>
      <c r="F4577" s="9">
        <f t="shared" si="227"/>
        <v>2</v>
      </c>
      <c r="G4577" s="9">
        <f>_xlfn.XLOOKUP(I4577,过机服务商重量差!A:A,过机服务商重量差!L:L)</f>
        <v>7</v>
      </c>
      <c r="H4577" s="9" t="str">
        <f ca="1">IFERROR(LOOKUP(1,0/((B4577=名单!B:B)*(VALUE(AY4577)&gt;=名单!E:E)*(VALUE(AY4577)&lt;=名单!G:G)*(AA4577="正常走货")),名单!H:H),"否")</f>
        <v>是</v>
      </c>
      <c r="I4577" s="64" t="s">
        <v>13706</v>
      </c>
      <c r="J4577" s="64" t="s">
        <v>13708</v>
      </c>
      <c r="L4577" s="64" t="s">
        <v>128</v>
      </c>
      <c r="N4577" s="64" t="s">
        <v>18</v>
      </c>
      <c r="U4577" s="64" t="s">
        <v>227</v>
      </c>
      <c r="V4577" s="64" t="s">
        <v>14413</v>
      </c>
      <c r="AA4577" s="64" t="s">
        <v>14382</v>
      </c>
      <c r="AQ4577" s="64">
        <v>156.83</v>
      </c>
      <c r="AY4577" s="64" t="s">
        <v>18974</v>
      </c>
    </row>
    <row r="4578" spans="1:51">
      <c r="A4578" s="9" t="str">
        <f t="shared" si="225"/>
        <v>2026-01</v>
      </c>
      <c r="B4578" s="18" t="str">
        <f>_xlfn.XLOOKUP(I4578,过机服务商重量差!A:A,过机服务商重量差!G:G)</f>
        <v>小旋风</v>
      </c>
      <c r="C4578" s="9" t="str">
        <f>IF(N4578="FBA","主营产品",IF(N4578="专线","专线",LOOKUP(1,0/((G4578&gt;=提成标准!D:D)*(G4578&lt;提成标准!E:E)),提成标准!C:C)))</f>
        <v>快递大货</v>
      </c>
      <c r="D4578" s="9">
        <f t="shared" si="226"/>
        <v>69</v>
      </c>
      <c r="E4578" s="9">
        <f>_xlfn.XLOOKUP(C4578,提成标准!C:C,提成标准!H:H,"")</f>
        <v>0.1</v>
      </c>
      <c r="F4578" s="9">
        <f t="shared" si="227"/>
        <v>6.9</v>
      </c>
      <c r="G4578" s="9">
        <f>_xlfn.XLOOKUP(I4578,过机服务商重量差!A:A,过机服务商重量差!L:L)</f>
        <v>69</v>
      </c>
      <c r="H4578" s="9" t="str">
        <f ca="1">IFERROR(LOOKUP(1,0/((B4578=名单!B:B)*(VALUE(AY4578)&gt;=名单!E:E)*(VALUE(AY4578)&lt;=名单!G:G)*(AA4578="正常走货")),名单!H:H),"否")</f>
        <v>否</v>
      </c>
      <c r="I4578" s="64" t="s">
        <v>13709</v>
      </c>
      <c r="J4578" s="64" t="s">
        <v>13711</v>
      </c>
      <c r="L4578" s="64" t="s">
        <v>453</v>
      </c>
      <c r="N4578" s="64" t="s">
        <v>18</v>
      </c>
      <c r="U4578" s="64" t="s">
        <v>1038</v>
      </c>
      <c r="V4578" s="64" t="s">
        <v>14410</v>
      </c>
      <c r="AA4578" s="64" t="s">
        <v>14382</v>
      </c>
      <c r="AQ4578" s="64">
        <v>13.8</v>
      </c>
      <c r="AY4578" s="64" t="s">
        <v>18975</v>
      </c>
    </row>
    <row r="4579" spans="1:51">
      <c r="A4579" s="9" t="str">
        <f t="shared" si="225"/>
        <v>2026-01</v>
      </c>
      <c r="B4579" s="18" t="str">
        <f>_xlfn.XLOOKUP(I4579,过机服务商重量差!A:A,过机服务商重量差!G:G)</f>
        <v>帅时莹</v>
      </c>
      <c r="C4579" s="9" t="str">
        <f>IF(N4579="FBA","主营产品",IF(N4579="专线","专线",LOOKUP(1,0/((G4579&gt;=提成标准!D:D)*(G4579&lt;提成标准!E:E)),提成标准!C:C)))</f>
        <v>快递大货</v>
      </c>
      <c r="D4579" s="9">
        <f t="shared" si="226"/>
        <v>55</v>
      </c>
      <c r="E4579" s="9">
        <f>_xlfn.XLOOKUP(C4579,提成标准!C:C,提成标准!H:H,"")</f>
        <v>0.1</v>
      </c>
      <c r="F4579" s="9">
        <f t="shared" si="227"/>
        <v>5.5</v>
      </c>
      <c r="G4579" s="9">
        <f>_xlfn.XLOOKUP(I4579,过机服务商重量差!A:A,过机服务商重量差!L:L)</f>
        <v>55</v>
      </c>
      <c r="H4579" s="9" t="str">
        <f ca="1">IFERROR(LOOKUP(1,0/((B4579=名单!B:B)*(VALUE(AY4579)&gt;=名单!E:E)*(VALUE(AY4579)&lt;=名单!G:G)*(AA4579="正常走货")),名单!H:H),"否")</f>
        <v>否</v>
      </c>
      <c r="I4579" s="64" t="s">
        <v>13712</v>
      </c>
      <c r="J4579" s="64" t="s">
        <v>13714</v>
      </c>
      <c r="L4579" s="64" t="s">
        <v>938</v>
      </c>
      <c r="N4579" s="64" t="s">
        <v>18</v>
      </c>
      <c r="U4579" s="64" t="s">
        <v>306</v>
      </c>
      <c r="V4579" s="64" t="s">
        <v>14413</v>
      </c>
      <c r="AA4579" s="64" t="s">
        <v>14382</v>
      </c>
      <c r="AQ4579" s="64">
        <v>2542</v>
      </c>
      <c r="AY4579" s="64" t="s">
        <v>18976</v>
      </c>
    </row>
    <row r="4580" spans="1:51">
      <c r="A4580" s="9" t="str">
        <f t="shared" si="225"/>
        <v>2026-01</v>
      </c>
      <c r="B4580" s="9" t="str">
        <f>_xlfn.XLOOKUP(I4580,过机服务商重量差!A:A,过机服务商重量差!G:G)</f>
        <v>帅时莹</v>
      </c>
      <c r="C4580" s="9" t="str">
        <f>IF(N4580="FBA","主营产品",IF(N4580="专线","专线",LOOKUP(1,0/((G4580&gt;=提成标准!D:D)*(G4580&lt;提成标准!E:E)),提成标准!C:C)))</f>
        <v>快递大货</v>
      </c>
      <c r="D4580" s="9">
        <f t="shared" si="226"/>
        <v>24</v>
      </c>
      <c r="E4580" s="9">
        <f>_xlfn.XLOOKUP(C4580,提成标准!C:C,提成标准!H:H,"")</f>
        <v>0.1</v>
      </c>
      <c r="F4580" s="9">
        <f t="shared" si="227"/>
        <v>2.4</v>
      </c>
      <c r="G4580" s="9">
        <f>_xlfn.XLOOKUP(I4580,过机服务商重量差!A:A,过机服务商重量差!L:L)</f>
        <v>24</v>
      </c>
      <c r="H4580" s="9" t="str">
        <f ca="1">IFERROR(LOOKUP(1,0/((B4580=名单!B:B)*(VALUE(AY4580)&gt;=名单!E:E)*(VALUE(AY4580)&lt;=名单!G:G)*(AA4580="正常走货")),名单!H:H),"否")</f>
        <v>否</v>
      </c>
      <c r="I4580" s="64" t="s">
        <v>13715</v>
      </c>
      <c r="J4580" s="64" t="s">
        <v>13717</v>
      </c>
      <c r="L4580" s="64" t="s">
        <v>938</v>
      </c>
      <c r="N4580" s="64" t="s">
        <v>18</v>
      </c>
      <c r="U4580" s="64" t="s">
        <v>199</v>
      </c>
      <c r="V4580" s="64" t="s">
        <v>14442</v>
      </c>
      <c r="AA4580" s="64" t="s">
        <v>14382</v>
      </c>
      <c r="AQ4580" s="64">
        <v>120</v>
      </c>
      <c r="AY4580" s="64" t="s">
        <v>18977</v>
      </c>
    </row>
    <row r="4581" spans="1:51">
      <c r="A4581" s="9" t="str">
        <f t="shared" si="225"/>
        <v>2026-01</v>
      </c>
      <c r="B4581" s="9" t="str">
        <f>_xlfn.XLOOKUP(I4581,过机服务商重量差!A:A,过机服务商重量差!G:G)</f>
        <v>玉麒麟</v>
      </c>
      <c r="C4581" s="9" t="str">
        <f>IF(N4581="FBA","主营产品",IF(N4581="专线","专线",LOOKUP(1,0/((G4581&gt;=提成标准!D:D)*(G4581&lt;提成标准!E:E)),提成标准!C:C)))</f>
        <v>快递大货</v>
      </c>
      <c r="D4581" s="9">
        <f t="shared" si="226"/>
        <v>37</v>
      </c>
      <c r="E4581" s="9">
        <f>_xlfn.XLOOKUP(C4581,提成标准!C:C,提成标准!H:H,"")</f>
        <v>0.1</v>
      </c>
      <c r="F4581" s="9">
        <f t="shared" si="227"/>
        <v>3.7</v>
      </c>
      <c r="G4581" s="9">
        <f>_xlfn.XLOOKUP(I4581,过机服务商重量差!A:A,过机服务商重量差!L:L)</f>
        <v>37</v>
      </c>
      <c r="H4581" s="9" t="str">
        <f ca="1">IFERROR(LOOKUP(1,0/((B4581=名单!B:B)*(VALUE(AY4581)&gt;=名单!E:E)*(VALUE(AY4581)&lt;=名单!G:G)*(AA4581="正常走货")),名单!H:H),"否")</f>
        <v>否</v>
      </c>
      <c r="I4581" s="64" t="s">
        <v>13718</v>
      </c>
      <c r="J4581" s="64" t="s">
        <v>13720</v>
      </c>
      <c r="L4581" s="64" t="s">
        <v>256</v>
      </c>
      <c r="N4581" s="64" t="s">
        <v>18</v>
      </c>
      <c r="U4581" s="64" t="s">
        <v>820</v>
      </c>
      <c r="V4581" s="64" t="s">
        <v>14410</v>
      </c>
      <c r="AA4581" s="64" t="s">
        <v>14382</v>
      </c>
      <c r="AQ4581" s="64">
        <v>148.5</v>
      </c>
      <c r="AY4581" s="64" t="s">
        <v>18978</v>
      </c>
    </row>
    <row r="4582" spans="1:51">
      <c r="A4582" s="9" t="str">
        <f t="shared" si="225"/>
        <v>2026-01</v>
      </c>
      <c r="B4582" s="18" t="str">
        <f>_xlfn.XLOOKUP(I4582,过机服务商重量差!A:A,过机服务商重量差!G:G)</f>
        <v>无崖子</v>
      </c>
      <c r="C4582" s="9" t="str">
        <f>IF(N4582="FBA","主营产品",IF(N4582="专线","专线",LOOKUP(1,0/((G4582&gt;=提成标准!D:D)*(G4582&lt;提成标准!E:E)),提成标准!C:C)))</f>
        <v>快递小货</v>
      </c>
      <c r="D4582" s="9">
        <f t="shared" si="226"/>
        <v>1</v>
      </c>
      <c r="E4582" s="9">
        <f>_xlfn.XLOOKUP(C4582,提成标准!C:C,提成标准!H:H,"")</f>
        <v>2</v>
      </c>
      <c r="F4582" s="9">
        <f t="shared" si="227"/>
        <v>2</v>
      </c>
      <c r="G4582" s="9">
        <f>_xlfn.XLOOKUP(I4582,过机服务商重量差!A:A,过机服务商重量差!L:L)</f>
        <v>15.5</v>
      </c>
      <c r="H4582" s="9" t="str">
        <f ca="1">IFERROR(LOOKUP(1,0/((B4582=名单!B:B)*(VALUE(AY4582)&gt;=名单!E:E)*(VALUE(AY4582)&lt;=名单!G:G)*(AA4582="正常走货")),名单!H:H),"否")</f>
        <v>是</v>
      </c>
      <c r="I4582" s="64" t="s">
        <v>13721</v>
      </c>
      <c r="J4582" s="64" t="s">
        <v>13723</v>
      </c>
      <c r="L4582" s="64" t="s">
        <v>845</v>
      </c>
      <c r="N4582" s="64" t="s">
        <v>18</v>
      </c>
      <c r="U4582" s="64" t="s">
        <v>1269</v>
      </c>
      <c r="V4582" s="64" t="s">
        <v>14389</v>
      </c>
      <c r="AA4582" s="64" t="s">
        <v>14382</v>
      </c>
      <c r="AQ4582" s="64">
        <v>0</v>
      </c>
      <c r="AY4582" s="64" t="s">
        <v>18979</v>
      </c>
    </row>
    <row r="4583" spans="1:51">
      <c r="A4583" s="9" t="str">
        <f t="shared" si="225"/>
        <v>2026-01</v>
      </c>
      <c r="B4583" s="18" t="str">
        <f>_xlfn.XLOOKUP(I4583,过机服务商重量差!A:A,过机服务商重量差!G:G)</f>
        <v>玉麒麟</v>
      </c>
      <c r="C4583" s="9" t="str">
        <f>IF(N4583="FBA","主营产品",IF(N4583="专线","专线",LOOKUP(1,0/((G4583&gt;=提成标准!D:D)*(G4583&lt;提成标准!E:E)),提成标准!C:C)))</f>
        <v>快递大货</v>
      </c>
      <c r="D4583" s="9">
        <f t="shared" si="226"/>
        <v>28</v>
      </c>
      <c r="E4583" s="9">
        <f>_xlfn.XLOOKUP(C4583,提成标准!C:C,提成标准!H:H,"")</f>
        <v>0.1</v>
      </c>
      <c r="F4583" s="9">
        <f t="shared" si="227"/>
        <v>2.8</v>
      </c>
      <c r="G4583" s="9">
        <f>_xlfn.XLOOKUP(I4583,过机服务商重量差!A:A,过机服务商重量差!L:L)</f>
        <v>28</v>
      </c>
      <c r="H4583" s="9" t="str">
        <f ca="1">IFERROR(LOOKUP(1,0/((B4583=名单!B:B)*(VALUE(AY4583)&gt;=名单!E:E)*(VALUE(AY4583)&lt;=名单!G:G)*(AA4583="正常走货")),名单!H:H),"否")</f>
        <v>否</v>
      </c>
      <c r="I4583" s="64" t="s">
        <v>13724</v>
      </c>
      <c r="J4583" s="64" t="s">
        <v>13726</v>
      </c>
      <c r="L4583" s="64" t="s">
        <v>256</v>
      </c>
      <c r="N4583" s="64" t="s">
        <v>18</v>
      </c>
      <c r="U4583" s="64" t="s">
        <v>540</v>
      </c>
      <c r="V4583" s="64" t="s">
        <v>14413</v>
      </c>
      <c r="AA4583" s="64" t="s">
        <v>14382</v>
      </c>
      <c r="AQ4583" s="64">
        <v>294</v>
      </c>
      <c r="AY4583" s="64" t="s">
        <v>18980</v>
      </c>
    </row>
    <row r="4584" spans="1:51">
      <c r="A4584" s="9" t="str">
        <f t="shared" si="225"/>
        <v>2026-01</v>
      </c>
      <c r="B4584" s="9" t="str">
        <f>_xlfn.XLOOKUP(I4584,过机服务商重量差!A:A,过机服务商重量差!G:G)</f>
        <v>玉麒麟</v>
      </c>
      <c r="C4584" s="9" t="str">
        <f>IF(N4584="FBA","主营产品",IF(N4584="专线","专线",LOOKUP(1,0/((G4584&gt;=提成标准!D:D)*(G4584&lt;提成标准!E:E)),提成标准!C:C)))</f>
        <v>快递小货</v>
      </c>
      <c r="D4584" s="9">
        <f t="shared" si="226"/>
        <v>1</v>
      </c>
      <c r="E4584" s="9">
        <f>_xlfn.XLOOKUP(C4584,提成标准!C:C,提成标准!H:H,"")</f>
        <v>2</v>
      </c>
      <c r="F4584" s="9">
        <f t="shared" si="227"/>
        <v>2</v>
      </c>
      <c r="G4584" s="9">
        <f>_xlfn.XLOOKUP(I4584,过机服务商重量差!A:A,过机服务商重量差!L:L)</f>
        <v>3.5</v>
      </c>
      <c r="H4584" s="9" t="str">
        <f ca="1">IFERROR(LOOKUP(1,0/((B4584=名单!B:B)*(VALUE(AY4584)&gt;=名单!E:E)*(VALUE(AY4584)&lt;=名单!G:G)*(AA4584="正常走货")),名单!H:H),"否")</f>
        <v>否</v>
      </c>
      <c r="I4584" s="64" t="s">
        <v>13727</v>
      </c>
      <c r="J4584" s="64" t="s">
        <v>13729</v>
      </c>
      <c r="L4584" s="64" t="s">
        <v>24</v>
      </c>
      <c r="N4584" s="64" t="s">
        <v>18</v>
      </c>
      <c r="U4584" s="64" t="s">
        <v>223</v>
      </c>
      <c r="V4584" s="64" t="s">
        <v>14413</v>
      </c>
      <c r="AA4584" s="64" t="s">
        <v>14382</v>
      </c>
      <c r="AQ4584" s="64">
        <v>64.49</v>
      </c>
      <c r="AY4584" s="64" t="s">
        <v>18981</v>
      </c>
    </row>
    <row r="4585" spans="1:51">
      <c r="A4585" s="9" t="str">
        <f t="shared" si="225"/>
        <v>2026-01</v>
      </c>
      <c r="B4585" s="9" t="str">
        <f>_xlfn.XLOOKUP(I4585,过机服务商重量差!A:A,过机服务商重量差!G:G)</f>
        <v>玉麒麟</v>
      </c>
      <c r="C4585" s="9" t="str">
        <f>IF(N4585="FBA","主营产品",IF(N4585="专线","专线",LOOKUP(1,0/((G4585&gt;=提成标准!D:D)*(G4585&lt;提成标准!E:E)),提成标准!C:C)))</f>
        <v>快递大货</v>
      </c>
      <c r="D4585" s="9">
        <f t="shared" si="226"/>
        <v>69</v>
      </c>
      <c r="E4585" s="9">
        <f>_xlfn.XLOOKUP(C4585,提成标准!C:C,提成标准!H:H,"")</f>
        <v>0.1</v>
      </c>
      <c r="F4585" s="9">
        <f t="shared" si="227"/>
        <v>6.9</v>
      </c>
      <c r="G4585" s="9">
        <f>_xlfn.XLOOKUP(I4585,过机服务商重量差!A:A,过机服务商重量差!L:L)</f>
        <v>69</v>
      </c>
      <c r="H4585" s="9" t="str">
        <f ca="1">IFERROR(LOOKUP(1,0/((B4585=名单!B:B)*(VALUE(AY4585)&gt;=名单!E:E)*(VALUE(AY4585)&lt;=名单!G:G)*(AA4585="正常走货")),名单!H:H),"否")</f>
        <v>否</v>
      </c>
      <c r="I4585" s="64" t="s">
        <v>13730</v>
      </c>
      <c r="J4585" s="64" t="s">
        <v>13732</v>
      </c>
      <c r="L4585" s="64" t="s">
        <v>17</v>
      </c>
      <c r="N4585" s="64" t="s">
        <v>18</v>
      </c>
      <c r="U4585" s="64" t="s">
        <v>820</v>
      </c>
      <c r="V4585" s="64" t="s">
        <v>14410</v>
      </c>
      <c r="AA4585" s="64" t="s">
        <v>14382</v>
      </c>
      <c r="AQ4585" s="64">
        <v>730</v>
      </c>
      <c r="AY4585" s="64" t="s">
        <v>18982</v>
      </c>
    </row>
    <row r="4586" spans="1:51">
      <c r="A4586" s="9" t="str">
        <f t="shared" si="225"/>
        <v>2026-01</v>
      </c>
      <c r="B4586" s="9" t="str">
        <f>_xlfn.XLOOKUP(I4586,过机服务商重量差!A:A,过机服务商重量差!G:G)</f>
        <v>风清扬</v>
      </c>
      <c r="C4586" s="9" t="str">
        <f>IF(N4586="FBA","主营产品",IF(N4586="专线","专线",LOOKUP(1,0/((G4586&gt;=提成标准!D:D)*(G4586&lt;提成标准!E:E)),提成标准!C:C)))</f>
        <v>快递大货</v>
      </c>
      <c r="D4586" s="9">
        <f t="shared" si="226"/>
        <v>2139</v>
      </c>
      <c r="E4586" s="9">
        <f>_xlfn.XLOOKUP(C4586,提成标准!C:C,提成标准!H:H,"")</f>
        <v>0.1</v>
      </c>
      <c r="F4586" s="9">
        <f t="shared" si="227"/>
        <v>213.9</v>
      </c>
      <c r="G4586" s="9">
        <f>_xlfn.XLOOKUP(I4586,过机服务商重量差!A:A,过机服务商重量差!L:L)</f>
        <v>2139</v>
      </c>
      <c r="H4586" s="9" t="str">
        <f ca="1">IFERROR(LOOKUP(1,0/((B4586=名单!B:B)*(VALUE(AY4586)&gt;=名单!E:E)*(VALUE(AY4586)&lt;=名单!G:G)*(AA4586="正常走货")),名单!H:H),"否")</f>
        <v>否</v>
      </c>
      <c r="I4586" s="64" t="s">
        <v>13733</v>
      </c>
      <c r="J4586" s="64" t="s">
        <v>50</v>
      </c>
      <c r="L4586" s="64" t="s">
        <v>231</v>
      </c>
      <c r="N4586" s="64" t="s">
        <v>18</v>
      </c>
      <c r="U4586" s="64" t="s">
        <v>223</v>
      </c>
      <c r="V4586" s="64" t="s">
        <v>14413</v>
      </c>
      <c r="AA4586" s="64" t="s">
        <v>14382</v>
      </c>
      <c r="AQ4586" s="64">
        <v>2321.29</v>
      </c>
      <c r="AY4586" s="64" t="s">
        <v>18983</v>
      </c>
    </row>
    <row r="4587" spans="1:51">
      <c r="A4587" s="9" t="str">
        <f t="shared" si="225"/>
        <v>2026-01</v>
      </c>
      <c r="B4587" s="9" t="str">
        <f>_xlfn.XLOOKUP(I4587,过机服务商重量差!A:A,过机服务商重量差!G:G)</f>
        <v>风清扬</v>
      </c>
      <c r="C4587" s="9" t="str">
        <f>IF(N4587="FBA","主营产品",IF(N4587="专线","专线",LOOKUP(1,0/((G4587&gt;=提成标准!D:D)*(G4587&lt;提成标准!E:E)),提成标准!C:C)))</f>
        <v>快递大货</v>
      </c>
      <c r="D4587" s="9">
        <f t="shared" si="226"/>
        <v>558</v>
      </c>
      <c r="E4587" s="9">
        <f>_xlfn.XLOOKUP(C4587,提成标准!C:C,提成标准!H:H,"")</f>
        <v>0.1</v>
      </c>
      <c r="F4587" s="9">
        <f t="shared" si="227"/>
        <v>55.8</v>
      </c>
      <c r="G4587" s="9">
        <f>_xlfn.XLOOKUP(I4587,过机服务商重量差!A:A,过机服务商重量差!L:L)</f>
        <v>558</v>
      </c>
      <c r="H4587" s="9" t="str">
        <f ca="1">IFERROR(LOOKUP(1,0/((B4587=名单!B:B)*(VALUE(AY4587)&gt;=名单!E:E)*(VALUE(AY4587)&lt;=名单!G:G)*(AA4587="正常走货")),名单!H:H),"否")</f>
        <v>否</v>
      </c>
      <c r="I4587" s="64" t="s">
        <v>13735</v>
      </c>
      <c r="J4587" s="64" t="s">
        <v>50</v>
      </c>
      <c r="L4587" s="64" t="s">
        <v>231</v>
      </c>
      <c r="N4587" s="64" t="s">
        <v>18</v>
      </c>
      <c r="U4587" s="64" t="s">
        <v>223</v>
      </c>
      <c r="V4587" s="64" t="s">
        <v>14413</v>
      </c>
      <c r="AA4587" s="64" t="s">
        <v>14382</v>
      </c>
      <c r="AQ4587" s="64">
        <v>235</v>
      </c>
      <c r="AY4587" s="64" t="s">
        <v>18984</v>
      </c>
    </row>
    <row r="4588" spans="1:51">
      <c r="A4588" s="9" t="str">
        <f t="shared" si="225"/>
        <v>2026-01</v>
      </c>
      <c r="B4588" s="9" t="str">
        <f>_xlfn.XLOOKUP(I4588,过机服务商重量差!A:A,过机服务商重量差!G:G)</f>
        <v>无崖子</v>
      </c>
      <c r="C4588" s="9" t="str">
        <f>IF(N4588="FBA","主营产品",IF(N4588="专线","专线",LOOKUP(1,0/((G4588&gt;=提成标准!D:D)*(G4588&lt;提成标准!E:E)),提成标准!C:C)))</f>
        <v>快递大货</v>
      </c>
      <c r="D4588" s="9">
        <f t="shared" si="226"/>
        <v>23</v>
      </c>
      <c r="E4588" s="9">
        <f>_xlfn.XLOOKUP(C4588,提成标准!C:C,提成标准!H:H,"")</f>
        <v>0.1</v>
      </c>
      <c r="F4588" s="9">
        <f t="shared" si="227"/>
        <v>2.3</v>
      </c>
      <c r="G4588" s="9">
        <f>_xlfn.XLOOKUP(I4588,过机服务商重量差!A:A,过机服务商重量差!L:L)</f>
        <v>23</v>
      </c>
      <c r="H4588" s="9" t="str">
        <f ca="1">IFERROR(LOOKUP(1,0/((B4588=名单!B:B)*(VALUE(AY4588)&gt;=名单!E:E)*(VALUE(AY4588)&lt;=名单!G:G)*(AA4588="正常走货")),名单!H:H),"否")</f>
        <v>是</v>
      </c>
      <c r="I4588" s="64" t="s">
        <v>13737</v>
      </c>
      <c r="J4588" s="64" t="s">
        <v>13739</v>
      </c>
      <c r="L4588" s="64" t="s">
        <v>926</v>
      </c>
      <c r="N4588" s="64" t="s">
        <v>18</v>
      </c>
      <c r="U4588" s="64" t="s">
        <v>86</v>
      </c>
      <c r="V4588" s="64" t="s">
        <v>14381</v>
      </c>
      <c r="AA4588" s="64" t="s">
        <v>14382</v>
      </c>
      <c r="AQ4588" s="64">
        <v>0</v>
      </c>
      <c r="AY4588" s="64" t="s">
        <v>18985</v>
      </c>
    </row>
    <row r="4589" spans="1:51">
      <c r="A4589" s="9" t="str">
        <f t="shared" si="225"/>
        <v>2026-01</v>
      </c>
      <c r="B4589" s="9" t="str">
        <f>_xlfn.XLOOKUP(I4589,过机服务商重量差!A:A,过机服务商重量差!G:G)</f>
        <v>无崖子</v>
      </c>
      <c r="C4589" s="9" t="str">
        <f>IF(N4589="FBA","主营产品",IF(N4589="专线","专线",LOOKUP(1,0/((G4589&gt;=提成标准!D:D)*(G4589&lt;提成标准!E:E)),提成标准!C:C)))</f>
        <v>快递大货</v>
      </c>
      <c r="D4589" s="9">
        <f t="shared" si="226"/>
        <v>23</v>
      </c>
      <c r="E4589" s="9">
        <f>_xlfn.XLOOKUP(C4589,提成标准!C:C,提成标准!H:H,"")</f>
        <v>0.1</v>
      </c>
      <c r="F4589" s="9">
        <f t="shared" si="227"/>
        <v>2.3</v>
      </c>
      <c r="G4589" s="9">
        <f>_xlfn.XLOOKUP(I4589,过机服务商重量差!A:A,过机服务商重量差!L:L)</f>
        <v>23</v>
      </c>
      <c r="H4589" s="9" t="str">
        <f ca="1">IFERROR(LOOKUP(1,0/((B4589=名单!B:B)*(VALUE(AY4589)&gt;=名单!E:E)*(VALUE(AY4589)&lt;=名单!G:G)*(AA4589="正常走货")),名单!H:H),"否")</f>
        <v>是</v>
      </c>
      <c r="I4589" s="64" t="s">
        <v>13740</v>
      </c>
      <c r="J4589" s="64" t="s">
        <v>13742</v>
      </c>
      <c r="L4589" s="64" t="s">
        <v>926</v>
      </c>
      <c r="N4589" s="64" t="s">
        <v>18</v>
      </c>
      <c r="U4589" s="64" t="s">
        <v>86</v>
      </c>
      <c r="V4589" s="64" t="s">
        <v>14381</v>
      </c>
      <c r="AA4589" s="64" t="s">
        <v>14382</v>
      </c>
      <c r="AQ4589" s="64">
        <v>0</v>
      </c>
      <c r="AY4589" s="64" t="s">
        <v>18986</v>
      </c>
    </row>
    <row r="4590" spans="1:51">
      <c r="A4590" s="9" t="str">
        <f t="shared" si="225"/>
        <v>2026-01</v>
      </c>
      <c r="B4590" s="9" t="str">
        <f>_xlfn.XLOOKUP(I4590,过机服务商重量差!A:A,过机服务商重量差!G:G)</f>
        <v>无崖子</v>
      </c>
      <c r="C4590" s="9" t="str">
        <f>IF(N4590="FBA","主营产品",IF(N4590="专线","专线",LOOKUP(1,0/((G4590&gt;=提成标准!D:D)*(G4590&lt;提成标准!E:E)),提成标准!C:C)))</f>
        <v>快递大货</v>
      </c>
      <c r="D4590" s="9">
        <f t="shared" si="226"/>
        <v>23</v>
      </c>
      <c r="E4590" s="9">
        <f>_xlfn.XLOOKUP(C4590,提成标准!C:C,提成标准!H:H,"")</f>
        <v>0.1</v>
      </c>
      <c r="F4590" s="9">
        <f t="shared" si="227"/>
        <v>2.3</v>
      </c>
      <c r="G4590" s="9">
        <f>_xlfn.XLOOKUP(I4590,过机服务商重量差!A:A,过机服务商重量差!L:L)</f>
        <v>23</v>
      </c>
      <c r="H4590" s="9" t="str">
        <f ca="1">IFERROR(LOOKUP(1,0/((B4590=名单!B:B)*(VALUE(AY4590)&gt;=名单!E:E)*(VALUE(AY4590)&lt;=名单!G:G)*(AA4590="正常走货")),名单!H:H),"否")</f>
        <v>是</v>
      </c>
      <c r="I4590" s="54" t="s">
        <v>13743</v>
      </c>
      <c r="J4590" s="54" t="s">
        <v>13745</v>
      </c>
      <c r="L4590" s="66" t="s">
        <v>926</v>
      </c>
      <c r="N4590" s="54" t="s">
        <v>18</v>
      </c>
      <c r="O4590" s="66"/>
      <c r="P4590" s="66"/>
      <c r="U4590" s="54" t="s">
        <v>86</v>
      </c>
      <c r="V4590" s="54" t="s">
        <v>14381</v>
      </c>
      <c r="AA4590" s="54" t="s">
        <v>14382</v>
      </c>
      <c r="AQ4590" s="54">
        <v>0</v>
      </c>
      <c r="AY4590" s="54" t="s">
        <v>18987</v>
      </c>
    </row>
    <row r="4591" spans="1:51">
      <c r="A4591" s="9" t="str">
        <f t="shared" si="225"/>
        <v>2026-01</v>
      </c>
      <c r="B4591" s="9" t="str">
        <f>_xlfn.XLOOKUP(I4591,过机服务商重量差!A:A,过机服务商重量差!G:G)</f>
        <v>无崖子</v>
      </c>
      <c r="C4591" s="9" t="str">
        <f>IF(N4591="FBA","主营产品",IF(N4591="专线","专线",LOOKUP(1,0/((G4591&gt;=提成标准!D:D)*(G4591&lt;提成标准!E:E)),提成标准!C:C)))</f>
        <v>快递大货</v>
      </c>
      <c r="D4591" s="9">
        <f t="shared" si="226"/>
        <v>23</v>
      </c>
      <c r="E4591" s="9">
        <f>_xlfn.XLOOKUP(C4591,提成标准!C:C,提成标准!H:H,"")</f>
        <v>0.1</v>
      </c>
      <c r="F4591" s="9">
        <f t="shared" si="227"/>
        <v>2.3</v>
      </c>
      <c r="G4591" s="9">
        <f>_xlfn.XLOOKUP(I4591,过机服务商重量差!A:A,过机服务商重量差!L:L)</f>
        <v>23</v>
      </c>
      <c r="H4591" s="9" t="str">
        <f ca="1">IFERROR(LOOKUP(1,0/((B4591=名单!B:B)*(VALUE(AY4591)&gt;=名单!E:E)*(VALUE(AY4591)&lt;=名单!G:G)*(AA4591="正常走货")),名单!H:H),"否")</f>
        <v>是</v>
      </c>
      <c r="I4591" s="54" t="s">
        <v>13746</v>
      </c>
      <c r="J4591" s="54" t="s">
        <v>13748</v>
      </c>
      <c r="L4591" s="66" t="s">
        <v>926</v>
      </c>
      <c r="N4591" s="54" t="s">
        <v>18</v>
      </c>
      <c r="O4591" s="66"/>
      <c r="P4591" s="66"/>
      <c r="U4591" s="54" t="s">
        <v>86</v>
      </c>
      <c r="V4591" s="54" t="s">
        <v>14381</v>
      </c>
      <c r="AA4591" s="54" t="s">
        <v>14382</v>
      </c>
      <c r="AQ4591" s="54">
        <v>0</v>
      </c>
      <c r="AY4591" s="54" t="s">
        <v>18988</v>
      </c>
    </row>
    <row r="4592" spans="1:51">
      <c r="A4592" s="9" t="str">
        <f t="shared" si="225"/>
        <v>2026-01</v>
      </c>
      <c r="B4592" s="9" t="str">
        <f>_xlfn.XLOOKUP(I4592,过机服务商重量差!A:A,过机服务商重量差!G:G)</f>
        <v>无崖子</v>
      </c>
      <c r="C4592" s="9" t="str">
        <f>IF(N4592="FBA","主营产品",IF(N4592="专线","专线",LOOKUP(1,0/((G4592&gt;=提成标准!D:D)*(G4592&lt;提成标准!E:E)),提成标准!C:C)))</f>
        <v>快递大货</v>
      </c>
      <c r="D4592" s="9">
        <f t="shared" si="226"/>
        <v>23</v>
      </c>
      <c r="E4592" s="9">
        <f>_xlfn.XLOOKUP(C4592,提成标准!C:C,提成标准!H:H,"")</f>
        <v>0.1</v>
      </c>
      <c r="F4592" s="9">
        <f t="shared" si="227"/>
        <v>2.3</v>
      </c>
      <c r="G4592" s="9">
        <f>_xlfn.XLOOKUP(I4592,过机服务商重量差!A:A,过机服务商重量差!L:L)</f>
        <v>23</v>
      </c>
      <c r="H4592" s="9" t="str">
        <f ca="1">IFERROR(LOOKUP(1,0/((B4592=名单!B:B)*(VALUE(AY4592)&gt;=名单!E:E)*(VALUE(AY4592)&lt;=名单!G:G)*(AA4592="正常走货")),名单!H:H),"否")</f>
        <v>是</v>
      </c>
      <c r="I4592" s="54" t="s">
        <v>13749</v>
      </c>
      <c r="J4592" s="54" t="s">
        <v>13751</v>
      </c>
      <c r="L4592" s="66" t="s">
        <v>926</v>
      </c>
      <c r="N4592" s="54" t="s">
        <v>18</v>
      </c>
      <c r="O4592" s="66"/>
      <c r="P4592" s="66"/>
      <c r="U4592" s="54" t="s">
        <v>86</v>
      </c>
      <c r="V4592" s="54" t="s">
        <v>14381</v>
      </c>
      <c r="AA4592" s="54" t="s">
        <v>14382</v>
      </c>
      <c r="AQ4592" s="54">
        <v>0</v>
      </c>
      <c r="AY4592" s="54" t="s">
        <v>18989</v>
      </c>
    </row>
    <row r="4593" spans="1:51">
      <c r="A4593" s="9" t="str">
        <f t="shared" si="225"/>
        <v>2026-01</v>
      </c>
      <c r="B4593" s="9" t="str">
        <f>_xlfn.XLOOKUP(I4593,过机服务商重量差!A:A,过机服务商重量差!G:G)</f>
        <v>玉麒麟</v>
      </c>
      <c r="C4593" s="9" t="str">
        <f>IF(N4593="FBA","主营产品",IF(N4593="专线","专线",LOOKUP(1,0/((G4593&gt;=提成标准!D:D)*(G4593&lt;提成标准!E:E)),提成标准!C:C)))</f>
        <v>快递小货</v>
      </c>
      <c r="D4593" s="9">
        <f t="shared" si="226"/>
        <v>1</v>
      </c>
      <c r="E4593" s="9">
        <f>_xlfn.XLOOKUP(C4593,提成标准!C:C,提成标准!H:H,"")</f>
        <v>2</v>
      </c>
      <c r="F4593" s="9">
        <f t="shared" si="227"/>
        <v>2</v>
      </c>
      <c r="G4593" s="9">
        <f>_xlfn.XLOOKUP(I4593,过机服务商重量差!A:A,过机服务商重量差!L:L)</f>
        <v>7</v>
      </c>
      <c r="H4593" s="9" t="str">
        <f ca="1">IFERROR(LOOKUP(1,0/((B4593=名单!B:B)*(VALUE(AY4593)&gt;=名单!E:E)*(VALUE(AY4593)&lt;=名单!G:G)*(AA4593="正常走货")),名单!H:H),"否")</f>
        <v>否</v>
      </c>
      <c r="I4593" s="54" t="s">
        <v>13752</v>
      </c>
      <c r="J4593" s="54" t="s">
        <v>13754</v>
      </c>
      <c r="L4593" s="66" t="s">
        <v>17</v>
      </c>
      <c r="N4593" s="54" t="s">
        <v>18</v>
      </c>
      <c r="O4593" s="66"/>
      <c r="P4593" s="66"/>
      <c r="U4593" s="54" t="s">
        <v>454</v>
      </c>
      <c r="V4593" s="54" t="s">
        <v>14410</v>
      </c>
      <c r="AA4593" s="54" t="s">
        <v>14382</v>
      </c>
      <c r="AQ4593" s="54">
        <v>171.1</v>
      </c>
      <c r="AY4593" s="54" t="s">
        <v>18990</v>
      </c>
    </row>
    <row r="4594" spans="1:51">
      <c r="A4594" s="9" t="str">
        <f t="shared" si="225"/>
        <v>2026-01</v>
      </c>
      <c r="B4594" s="9" t="str">
        <f>_xlfn.XLOOKUP(I4594,过机服务商重量差!A:A,过机服务商重量差!G:G)</f>
        <v>玉麒麟</v>
      </c>
      <c r="C4594" s="9" t="str">
        <f>IF(N4594="FBA","主营产品",IF(N4594="专线","专线",LOOKUP(1,0/((G4594&gt;=提成标准!D:D)*(G4594&lt;提成标准!E:E)),提成标准!C:C)))</f>
        <v>快递小货</v>
      </c>
      <c r="D4594" s="9">
        <f t="shared" si="226"/>
        <v>1</v>
      </c>
      <c r="E4594" s="9">
        <f>_xlfn.XLOOKUP(C4594,提成标准!C:C,提成标准!H:H,"")</f>
        <v>2</v>
      </c>
      <c r="F4594" s="9">
        <f t="shared" si="227"/>
        <v>2</v>
      </c>
      <c r="G4594" s="9">
        <f>_xlfn.XLOOKUP(I4594,过机服务商重量差!A:A,过机服务商重量差!L:L)</f>
        <v>12</v>
      </c>
      <c r="H4594" s="9" t="str">
        <f ca="1">IFERROR(LOOKUP(1,0/((B4594=名单!B:B)*(VALUE(AY4594)&gt;=名单!E:E)*(VALUE(AY4594)&lt;=名单!G:G)*(AA4594="正常走货")),名单!H:H),"否")</f>
        <v>否</v>
      </c>
      <c r="I4594" s="54" t="s">
        <v>13755</v>
      </c>
      <c r="J4594" s="54" t="s">
        <v>13757</v>
      </c>
      <c r="L4594" s="66" t="s">
        <v>17</v>
      </c>
      <c r="N4594" s="54" t="s">
        <v>18</v>
      </c>
      <c r="O4594" s="66"/>
      <c r="P4594" s="66"/>
      <c r="U4594" s="54" t="s">
        <v>454</v>
      </c>
      <c r="V4594" s="54" t="s">
        <v>14410</v>
      </c>
      <c r="AA4594" s="54" t="s">
        <v>14382</v>
      </c>
      <c r="AQ4594" s="54">
        <v>23.67</v>
      </c>
      <c r="AY4594" s="54" t="s">
        <v>18991</v>
      </c>
    </row>
    <row r="4595" spans="1:51">
      <c r="A4595" s="9" t="str">
        <f t="shared" si="225"/>
        <v>2026-01</v>
      </c>
      <c r="B4595" s="9" t="str">
        <f>_xlfn.XLOOKUP(I4595,过机服务商重量差!A:A,过机服务商重量差!G:G)</f>
        <v>玉麒麟</v>
      </c>
      <c r="C4595" s="9" t="str">
        <f>IF(N4595="FBA","主营产品",IF(N4595="专线","专线",LOOKUP(1,0/((G4595&gt;=提成标准!D:D)*(G4595&lt;提成标准!E:E)),提成标准!C:C)))</f>
        <v>快递小货</v>
      </c>
      <c r="D4595" s="9">
        <f t="shared" si="226"/>
        <v>1</v>
      </c>
      <c r="E4595" s="9">
        <f>_xlfn.XLOOKUP(C4595,提成标准!C:C,提成标准!H:H,"")</f>
        <v>2</v>
      </c>
      <c r="F4595" s="9">
        <f t="shared" si="227"/>
        <v>2</v>
      </c>
      <c r="G4595" s="9">
        <f>_xlfn.XLOOKUP(I4595,过机服务商重量差!A:A,过机服务商重量差!L:L)</f>
        <v>2.5</v>
      </c>
      <c r="H4595" s="9" t="str">
        <f ca="1">IFERROR(LOOKUP(1,0/((B4595=名单!B:B)*(VALUE(AY4595)&gt;=名单!E:E)*(VALUE(AY4595)&lt;=名单!G:G)*(AA4595="正常走货")),名单!H:H),"否")</f>
        <v>否</v>
      </c>
      <c r="I4595" s="54" t="s">
        <v>13758</v>
      </c>
      <c r="J4595" s="54" t="s">
        <v>36</v>
      </c>
      <c r="L4595" s="66" t="s">
        <v>17</v>
      </c>
      <c r="N4595" s="54" t="s">
        <v>18</v>
      </c>
      <c r="O4595" s="66"/>
      <c r="P4595" s="66"/>
      <c r="U4595" s="54" t="s">
        <v>612</v>
      </c>
      <c r="V4595" s="54" t="s">
        <v>14410</v>
      </c>
      <c r="AA4595" s="54" t="s">
        <v>14437</v>
      </c>
      <c r="AQ4595" s="54">
        <v>0</v>
      </c>
      <c r="AY4595" s="54" t="s">
        <v>18992</v>
      </c>
    </row>
    <row r="4596" spans="1:51">
      <c r="A4596" s="9" t="str">
        <f t="shared" si="225"/>
        <v>2026-01</v>
      </c>
      <c r="B4596" s="18" t="str">
        <f>_xlfn.XLOOKUP(I4596,过机服务商重量差!A:A,过机服务商重量差!G:G)</f>
        <v>玉麒麟</v>
      </c>
      <c r="C4596" s="9" t="str">
        <f>IF(N4596="FBA","主营产品",IF(N4596="专线","专线",LOOKUP(1,0/((G4596&gt;=提成标准!D:D)*(G4596&lt;提成标准!E:E)),提成标准!C:C)))</f>
        <v>快递小货</v>
      </c>
      <c r="D4596" s="9">
        <f t="shared" si="226"/>
        <v>1</v>
      </c>
      <c r="E4596" s="9">
        <f>_xlfn.XLOOKUP(C4596,提成标准!C:C,提成标准!H:H,"")</f>
        <v>2</v>
      </c>
      <c r="F4596" s="9">
        <f t="shared" si="227"/>
        <v>2</v>
      </c>
      <c r="G4596" s="9">
        <f>_xlfn.XLOOKUP(I4596,过机服务商重量差!A:A,过机服务商重量差!L:L)</f>
        <v>1.5</v>
      </c>
      <c r="H4596" s="9" t="str">
        <f ca="1">IFERROR(LOOKUP(1,0/((B4596=名单!B:B)*(VALUE(AY4596)&gt;=名单!E:E)*(VALUE(AY4596)&lt;=名单!G:G)*(AA4596="正常走货")),名单!H:H),"否")</f>
        <v>否</v>
      </c>
      <c r="I4596" s="54" t="s">
        <v>13760</v>
      </c>
      <c r="J4596" s="54" t="s">
        <v>13762</v>
      </c>
      <c r="L4596" s="66" t="s">
        <v>17</v>
      </c>
      <c r="N4596" s="54" t="s">
        <v>18</v>
      </c>
      <c r="O4596" s="66"/>
      <c r="P4596" s="66"/>
      <c r="U4596" s="54" t="s">
        <v>7799</v>
      </c>
      <c r="V4596" s="54" t="s">
        <v>14385</v>
      </c>
      <c r="AA4596" s="54" t="s">
        <v>14382</v>
      </c>
      <c r="AQ4596" s="54">
        <v>39.31</v>
      </c>
      <c r="AY4596" s="54" t="s">
        <v>18993</v>
      </c>
    </row>
    <row r="4597" spans="1:51">
      <c r="A4597" s="9" t="str">
        <f t="shared" si="225"/>
        <v>2026-01</v>
      </c>
      <c r="B4597" s="9" t="str">
        <f>_xlfn.XLOOKUP(I4597,过机服务商重量差!A:A,过机服务商重量差!G:G)</f>
        <v>玉麒麟</v>
      </c>
      <c r="C4597" s="9" t="str">
        <f>IF(N4597="FBA","主营产品",IF(N4597="专线","专线",LOOKUP(1,0/((G4597&gt;=提成标准!D:D)*(G4597&lt;提成标准!E:E)),提成标准!C:C)))</f>
        <v>快递小货</v>
      </c>
      <c r="D4597" s="9">
        <f t="shared" si="226"/>
        <v>1</v>
      </c>
      <c r="E4597" s="9">
        <f>_xlfn.XLOOKUP(C4597,提成标准!C:C,提成标准!H:H,"")</f>
        <v>2</v>
      </c>
      <c r="F4597" s="9">
        <f t="shared" si="227"/>
        <v>2</v>
      </c>
      <c r="G4597" s="9">
        <f>_xlfn.XLOOKUP(I4597,过机服务商重量差!A:A,过机服务商重量差!L:L)</f>
        <v>1</v>
      </c>
      <c r="H4597" s="9" t="str">
        <f ca="1">IFERROR(LOOKUP(1,0/((B4597=名单!B:B)*(VALUE(AY4597)&gt;=名单!E:E)*(VALUE(AY4597)&lt;=名单!G:G)*(AA4597="正常走货")),名单!H:H),"否")</f>
        <v>否</v>
      </c>
      <c r="I4597" s="54" t="s">
        <v>13763</v>
      </c>
      <c r="J4597" s="54" t="s">
        <v>13765</v>
      </c>
      <c r="L4597" s="66" t="s">
        <v>17</v>
      </c>
      <c r="N4597" s="54" t="s">
        <v>18</v>
      </c>
      <c r="O4597" s="66"/>
      <c r="P4597" s="66"/>
      <c r="U4597" s="54" t="s">
        <v>1269</v>
      </c>
      <c r="V4597" s="54" t="s">
        <v>14389</v>
      </c>
      <c r="AA4597" s="54" t="s">
        <v>14382</v>
      </c>
      <c r="AQ4597" s="54">
        <v>48.5</v>
      </c>
      <c r="AY4597" s="54" t="s">
        <v>18994</v>
      </c>
    </row>
    <row r="4598" spans="1:51">
      <c r="A4598" s="9" t="str">
        <f t="shared" si="225"/>
        <v>2026-01</v>
      </c>
      <c r="B4598" s="9" t="str">
        <f>_xlfn.XLOOKUP(I4598,过机服务商重量差!A:A,过机服务商重量差!G:G)</f>
        <v>风清扬</v>
      </c>
      <c r="C4598" s="9" t="str">
        <f>IF(N4598="FBA","主营产品",IF(N4598="专线","专线",LOOKUP(1,0/((G4598&gt;=提成标准!D:D)*(G4598&lt;提成标准!E:E)),提成标准!C:C)))</f>
        <v>快递大货</v>
      </c>
      <c r="D4598" s="9">
        <f t="shared" si="226"/>
        <v>183</v>
      </c>
      <c r="E4598" s="9">
        <f>_xlfn.XLOOKUP(C4598,提成标准!C:C,提成标准!H:H,"")</f>
        <v>0.1</v>
      </c>
      <c r="F4598" s="9">
        <f t="shared" si="227"/>
        <v>18.3</v>
      </c>
      <c r="G4598" s="9">
        <f>_xlfn.XLOOKUP(I4598,过机服务商重量差!A:A,过机服务商重量差!L:L)</f>
        <v>183</v>
      </c>
      <c r="H4598" s="9" t="str">
        <f ca="1">IFERROR(LOOKUP(1,0/((B4598=名单!B:B)*(VALUE(AY4598)&gt;=名单!E:E)*(VALUE(AY4598)&lt;=名单!G:G)*(AA4598="正常走货")),名单!H:H),"否")</f>
        <v>否</v>
      </c>
      <c r="I4598" s="54" t="s">
        <v>13766</v>
      </c>
      <c r="J4598" s="54" t="s">
        <v>50</v>
      </c>
      <c r="L4598" s="54" t="s">
        <v>1516</v>
      </c>
      <c r="N4598" s="54" t="s">
        <v>18</v>
      </c>
      <c r="O4598" s="66"/>
      <c r="P4598" s="66"/>
      <c r="U4598" s="54" t="s">
        <v>323</v>
      </c>
      <c r="V4598" s="54" t="s">
        <v>14476</v>
      </c>
      <c r="AA4598" s="54" t="s">
        <v>14382</v>
      </c>
      <c r="AQ4598" s="54">
        <v>164.7</v>
      </c>
      <c r="AY4598" s="54" t="s">
        <v>18995</v>
      </c>
    </row>
    <row r="4599" spans="1:51">
      <c r="A4599" s="9" t="str">
        <f t="shared" si="225"/>
        <v>2026-01</v>
      </c>
      <c r="B4599" s="9" t="str">
        <f>_xlfn.XLOOKUP(I4599,过机服务商重量差!A:A,过机服务商重量差!G:G)</f>
        <v>风清扬</v>
      </c>
      <c r="C4599" s="9" t="str">
        <f>IF(N4599="FBA","主营产品",IF(N4599="专线","专线",LOOKUP(1,0/((G4599&gt;=提成标准!D:D)*(G4599&lt;提成标准!E:E)),提成标准!C:C)))</f>
        <v>快递大货</v>
      </c>
      <c r="D4599" s="9">
        <f t="shared" si="226"/>
        <v>183</v>
      </c>
      <c r="E4599" s="9">
        <f>_xlfn.XLOOKUP(C4599,提成标准!C:C,提成标准!H:H,"")</f>
        <v>0.1</v>
      </c>
      <c r="F4599" s="9">
        <f t="shared" si="227"/>
        <v>18.3</v>
      </c>
      <c r="G4599" s="9">
        <f>_xlfn.XLOOKUP(I4599,过机服务商重量差!A:A,过机服务商重量差!L:L)</f>
        <v>183</v>
      </c>
      <c r="H4599" s="9" t="str">
        <f ca="1">IFERROR(LOOKUP(1,0/((B4599=名单!B:B)*(VALUE(AY4599)&gt;=名单!E:E)*(VALUE(AY4599)&lt;=名单!G:G)*(AA4599="正常走货")),名单!H:H),"否")</f>
        <v>否</v>
      </c>
      <c r="I4599" s="54" t="s">
        <v>13768</v>
      </c>
      <c r="J4599" s="54" t="s">
        <v>50</v>
      </c>
      <c r="L4599" s="66" t="s">
        <v>1516</v>
      </c>
      <c r="N4599" s="54" t="s">
        <v>18</v>
      </c>
      <c r="O4599" s="66"/>
      <c r="P4599" s="66"/>
      <c r="U4599" s="54" t="s">
        <v>323</v>
      </c>
      <c r="V4599" s="54" t="s">
        <v>14476</v>
      </c>
      <c r="AA4599" s="54" t="s">
        <v>14382</v>
      </c>
      <c r="AQ4599" s="54">
        <v>164.7</v>
      </c>
      <c r="AY4599" s="54" t="s">
        <v>18996</v>
      </c>
    </row>
    <row r="4600" spans="1:51">
      <c r="A4600" s="9" t="str">
        <f t="shared" ref="A4600:A4663" si="228">MID(AY4600,1,7)</f>
        <v>2026-01</v>
      </c>
      <c r="B4600" s="9" t="str">
        <f>_xlfn.XLOOKUP(I4600,过机服务商重量差!A:A,过机服务商重量差!G:G)</f>
        <v>风清扬</v>
      </c>
      <c r="C4600" s="9" t="str">
        <f>IF(N4600="FBA","主营产品",IF(N4600="专线","专线",LOOKUP(1,0/((G4600&gt;=提成标准!D:D)*(G4600&lt;提成标准!E:E)),提成标准!C:C)))</f>
        <v>快递大货</v>
      </c>
      <c r="D4600" s="9">
        <f t="shared" si="226"/>
        <v>66</v>
      </c>
      <c r="E4600" s="9">
        <f>_xlfn.XLOOKUP(C4600,提成标准!C:C,提成标准!H:H,"")</f>
        <v>0.1</v>
      </c>
      <c r="F4600" s="9">
        <f t="shared" si="227"/>
        <v>6.6</v>
      </c>
      <c r="G4600" s="9">
        <f>_xlfn.XLOOKUP(I4600,过机服务商重量差!A:A,过机服务商重量差!L:L)</f>
        <v>66</v>
      </c>
      <c r="H4600" s="9" t="str">
        <f ca="1">IFERROR(LOOKUP(1,0/((B4600=名单!B:B)*(VALUE(AY4600)&gt;=名单!E:E)*(VALUE(AY4600)&lt;=名单!G:G)*(AA4600="正常走货")),名单!H:H),"否")</f>
        <v>否</v>
      </c>
      <c r="I4600" s="54" t="s">
        <v>13770</v>
      </c>
      <c r="J4600" s="54" t="s">
        <v>50</v>
      </c>
      <c r="L4600" s="66" t="s">
        <v>633</v>
      </c>
      <c r="N4600" s="54" t="s">
        <v>18</v>
      </c>
      <c r="O4600" s="66"/>
      <c r="P4600" s="66"/>
      <c r="U4600" s="54" t="s">
        <v>6557</v>
      </c>
      <c r="V4600" s="54" t="s">
        <v>14476</v>
      </c>
      <c r="AA4600" s="54" t="s">
        <v>14382</v>
      </c>
      <c r="AQ4600" s="54">
        <v>86</v>
      </c>
      <c r="AY4600" s="54" t="s">
        <v>18997</v>
      </c>
    </row>
    <row r="4601" spans="1:51">
      <c r="A4601" s="9" t="str">
        <f t="shared" si="228"/>
        <v>2026-01</v>
      </c>
      <c r="B4601" s="9" t="str">
        <f>_xlfn.XLOOKUP(I4601,过机服务商重量差!A:A,过机服务商重量差!G:G)</f>
        <v>帅时莹</v>
      </c>
      <c r="C4601" s="9" t="str">
        <f>IF(N4601="FBA","主营产品",IF(N4601="专线","专线",LOOKUP(1,0/((G4601&gt;=提成标准!D:D)*(G4601&lt;提成标准!E:E)),提成标准!C:C)))</f>
        <v>快递小货</v>
      </c>
      <c r="D4601" s="9">
        <f t="shared" si="226"/>
        <v>1</v>
      </c>
      <c r="E4601" s="9">
        <f>_xlfn.XLOOKUP(C4601,提成标准!C:C,提成标准!H:H,"")</f>
        <v>2</v>
      </c>
      <c r="F4601" s="9">
        <f t="shared" si="227"/>
        <v>2</v>
      </c>
      <c r="G4601" s="9">
        <f>_xlfn.XLOOKUP(I4601,过机服务商重量差!A:A,过机服务商重量差!L:L)</f>
        <v>12</v>
      </c>
      <c r="H4601" s="9" t="str">
        <f ca="1">IFERROR(LOOKUP(1,0/((B4601=名单!B:B)*(VALUE(AY4601)&gt;=名单!E:E)*(VALUE(AY4601)&lt;=名单!G:G)*(AA4601="正常走货")),名单!H:H),"否")</f>
        <v>否</v>
      </c>
      <c r="I4601" s="54" t="s">
        <v>13772</v>
      </c>
      <c r="J4601" s="54" t="s">
        <v>13774</v>
      </c>
      <c r="L4601" s="66" t="s">
        <v>1184</v>
      </c>
      <c r="N4601" s="54" t="s">
        <v>18</v>
      </c>
      <c r="O4601" s="66"/>
      <c r="P4601" s="66"/>
      <c r="U4601" s="54" t="s">
        <v>558</v>
      </c>
      <c r="V4601" s="54" t="s">
        <v>14413</v>
      </c>
      <c r="AA4601" s="54" t="s">
        <v>14382</v>
      </c>
      <c r="AQ4601" s="54">
        <v>225</v>
      </c>
      <c r="AY4601" s="54" t="s">
        <v>18998</v>
      </c>
    </row>
    <row r="4602" spans="1:51">
      <c r="A4602" s="9" t="str">
        <f t="shared" si="228"/>
        <v>2026-01</v>
      </c>
      <c r="B4602" s="18" t="str">
        <f>_xlfn.XLOOKUP(I4602,过机服务商重量差!A:A,过机服务商重量差!G:G)</f>
        <v>玉麒麟</v>
      </c>
      <c r="C4602" s="9" t="str">
        <f>IF(N4602="FBA","主营产品",IF(N4602="专线","专线",LOOKUP(1,0/((G4602&gt;=提成标准!D:D)*(G4602&lt;提成标准!E:E)),提成标准!C:C)))</f>
        <v>快递大货</v>
      </c>
      <c r="D4602" s="9">
        <f t="shared" ref="D4602:D4665" si="229">IF(C4602="快递小货",1,IF(C4602="主营产品",0,G4602))</f>
        <v>25</v>
      </c>
      <c r="E4602" s="9">
        <f>_xlfn.XLOOKUP(C4602,提成标准!C:C,提成标准!H:H,"")</f>
        <v>0.1</v>
      </c>
      <c r="F4602" s="9">
        <f t="shared" ref="F4602:F4665" si="230">D4602*E4602</f>
        <v>2.5</v>
      </c>
      <c r="G4602" s="9">
        <f>_xlfn.XLOOKUP(I4602,过机服务商重量差!A:A,过机服务商重量差!L:L)</f>
        <v>25</v>
      </c>
      <c r="H4602" s="9" t="str">
        <f ca="1">IFERROR(LOOKUP(1,0/((B4602=名单!B:B)*(VALUE(AY4602)&gt;=名单!E:E)*(VALUE(AY4602)&lt;=名单!G:G)*(AA4602="正常走货")),名单!H:H),"否")</f>
        <v>否</v>
      </c>
      <c r="I4602" s="54" t="s">
        <v>13775</v>
      </c>
      <c r="J4602" s="54" t="s">
        <v>13777</v>
      </c>
      <c r="L4602" s="66" t="s">
        <v>24</v>
      </c>
      <c r="N4602" s="54" t="s">
        <v>18</v>
      </c>
      <c r="O4602" s="66"/>
      <c r="P4602" s="66"/>
      <c r="U4602" s="54" t="s">
        <v>664</v>
      </c>
      <c r="V4602" s="54" t="s">
        <v>14410</v>
      </c>
      <c r="AA4602" s="54" t="s">
        <v>14382</v>
      </c>
      <c r="AQ4602" s="54">
        <v>131.6</v>
      </c>
      <c r="AY4602" s="54" t="s">
        <v>18999</v>
      </c>
    </row>
    <row r="4603" spans="1:51">
      <c r="A4603" s="9" t="str">
        <f t="shared" si="228"/>
        <v>2026-01</v>
      </c>
      <c r="B4603" s="18" t="str">
        <f>_xlfn.XLOOKUP(I4603,过机服务商重量差!A:A,过机服务商重量差!G:G)</f>
        <v>玉麒麟</v>
      </c>
      <c r="C4603" s="9" t="str">
        <f>IF(N4603="FBA","主营产品",IF(N4603="专线","专线",LOOKUP(1,0/((G4603&gt;=提成标准!D:D)*(G4603&lt;提成标准!E:E)),提成标准!C:C)))</f>
        <v>快递大货</v>
      </c>
      <c r="D4603" s="9">
        <f t="shared" si="229"/>
        <v>24</v>
      </c>
      <c r="E4603" s="9">
        <f>_xlfn.XLOOKUP(C4603,提成标准!C:C,提成标准!H:H,"")</f>
        <v>0.1</v>
      </c>
      <c r="F4603" s="9">
        <f t="shared" si="230"/>
        <v>2.4</v>
      </c>
      <c r="G4603" s="9">
        <f>_xlfn.XLOOKUP(I4603,过机服务商重量差!A:A,过机服务商重量差!L:L)</f>
        <v>24</v>
      </c>
      <c r="H4603" s="9" t="str">
        <f ca="1">IFERROR(LOOKUP(1,0/((B4603=名单!B:B)*(VALUE(AY4603)&gt;=名单!E:E)*(VALUE(AY4603)&lt;=名单!G:G)*(AA4603="正常走货")),名单!H:H),"否")</f>
        <v>否</v>
      </c>
      <c r="I4603" s="54" t="s">
        <v>13778</v>
      </c>
      <c r="J4603" s="54" t="s">
        <v>13780</v>
      </c>
      <c r="L4603" s="54" t="s">
        <v>24</v>
      </c>
      <c r="N4603" s="54" t="s">
        <v>18</v>
      </c>
      <c r="O4603" s="66"/>
      <c r="P4603" s="66"/>
      <c r="U4603" s="54" t="s">
        <v>246</v>
      </c>
      <c r="V4603" s="54" t="s">
        <v>14389</v>
      </c>
      <c r="AA4603" s="54" t="s">
        <v>14382</v>
      </c>
      <c r="AQ4603" s="54">
        <v>461.6</v>
      </c>
      <c r="AY4603" s="54" t="s">
        <v>19000</v>
      </c>
    </row>
    <row r="4604" spans="1:51">
      <c r="A4604" s="9" t="str">
        <f t="shared" si="228"/>
        <v>2026-01</v>
      </c>
      <c r="B4604" s="9" t="str">
        <f>_xlfn.XLOOKUP(I4604,过机服务商重量差!A:A,过机服务商重量差!G:G)</f>
        <v>玉麒麟</v>
      </c>
      <c r="C4604" s="9" t="str">
        <f>IF(N4604="FBA","主营产品",IF(N4604="专线","专线",LOOKUP(1,0/((G4604&gt;=提成标准!D:D)*(G4604&lt;提成标准!E:E)),提成标准!C:C)))</f>
        <v>快递大货</v>
      </c>
      <c r="D4604" s="9">
        <f t="shared" si="229"/>
        <v>24</v>
      </c>
      <c r="E4604" s="9">
        <f>_xlfn.XLOOKUP(C4604,提成标准!C:C,提成标准!H:H,"")</f>
        <v>0.1</v>
      </c>
      <c r="F4604" s="9">
        <f t="shared" si="230"/>
        <v>2.4</v>
      </c>
      <c r="G4604" s="9">
        <f>_xlfn.XLOOKUP(I4604,过机服务商重量差!A:A,过机服务商重量差!L:L)</f>
        <v>24</v>
      </c>
      <c r="H4604" s="9" t="str">
        <f ca="1">IFERROR(LOOKUP(1,0/((B4604=名单!B:B)*(VALUE(AY4604)&gt;=名单!E:E)*(VALUE(AY4604)&lt;=名单!G:G)*(AA4604="正常走货")),名单!H:H),"否")</f>
        <v>否</v>
      </c>
      <c r="I4604" s="54" t="s">
        <v>13781</v>
      </c>
      <c r="J4604" s="54" t="s">
        <v>13783</v>
      </c>
      <c r="L4604" s="66" t="s">
        <v>24</v>
      </c>
      <c r="N4604" s="54" t="s">
        <v>18</v>
      </c>
      <c r="O4604" s="66"/>
      <c r="P4604" s="66"/>
      <c r="U4604" s="54" t="s">
        <v>246</v>
      </c>
      <c r="V4604" s="54" t="s">
        <v>14389</v>
      </c>
      <c r="AA4604" s="54" t="s">
        <v>14382</v>
      </c>
      <c r="AQ4604" s="54">
        <v>461.6</v>
      </c>
      <c r="AY4604" s="54" t="s">
        <v>19001</v>
      </c>
    </row>
    <row r="4605" spans="1:51">
      <c r="A4605" s="9" t="str">
        <f t="shared" si="228"/>
        <v>2026-01</v>
      </c>
      <c r="B4605" s="9" t="str">
        <f>_xlfn.XLOOKUP(I4605,过机服务商重量差!A:A,过机服务商重量差!G:G)</f>
        <v>玉麒麟</v>
      </c>
      <c r="C4605" s="9" t="str">
        <f>IF(N4605="FBA","主营产品",IF(N4605="专线","专线",LOOKUP(1,0/((G4605&gt;=提成标准!D:D)*(G4605&lt;提成标准!E:E)),提成标准!C:C)))</f>
        <v>快递大货</v>
      </c>
      <c r="D4605" s="9">
        <f t="shared" si="229"/>
        <v>24</v>
      </c>
      <c r="E4605" s="9">
        <f>_xlfn.XLOOKUP(C4605,提成标准!C:C,提成标准!H:H,"")</f>
        <v>0.1</v>
      </c>
      <c r="F4605" s="9">
        <f t="shared" si="230"/>
        <v>2.4</v>
      </c>
      <c r="G4605" s="9">
        <f>_xlfn.XLOOKUP(I4605,过机服务商重量差!A:A,过机服务商重量差!L:L)</f>
        <v>24</v>
      </c>
      <c r="H4605" s="9" t="str">
        <f ca="1">IFERROR(LOOKUP(1,0/((B4605=名单!B:B)*(VALUE(AY4605)&gt;=名单!E:E)*(VALUE(AY4605)&lt;=名单!G:G)*(AA4605="正常走货")),名单!H:H),"否")</f>
        <v>否</v>
      </c>
      <c r="I4605" s="54" t="s">
        <v>13784</v>
      </c>
      <c r="J4605" s="54" t="s">
        <v>13786</v>
      </c>
      <c r="L4605" s="66" t="s">
        <v>24</v>
      </c>
      <c r="N4605" s="54" t="s">
        <v>18</v>
      </c>
      <c r="O4605" s="66"/>
      <c r="P4605" s="66"/>
      <c r="U4605" s="54" t="s">
        <v>246</v>
      </c>
      <c r="V4605" s="54" t="s">
        <v>14389</v>
      </c>
      <c r="AA4605" s="54" t="s">
        <v>14382</v>
      </c>
      <c r="AQ4605" s="54">
        <v>461.6</v>
      </c>
      <c r="AY4605" s="54" t="s">
        <v>19002</v>
      </c>
    </row>
    <row r="4606" spans="1:51">
      <c r="A4606" s="9" t="str">
        <f t="shared" si="228"/>
        <v>2026-01</v>
      </c>
      <c r="B4606" s="9" t="str">
        <f>_xlfn.XLOOKUP(I4606,过机服务商重量差!A:A,过机服务商重量差!G:G)</f>
        <v>玉麒麟</v>
      </c>
      <c r="C4606" s="9" t="str">
        <f>IF(N4606="FBA","主营产品",IF(N4606="专线","专线",LOOKUP(1,0/((G4606&gt;=提成标准!D:D)*(G4606&lt;提成标准!E:E)),提成标准!C:C)))</f>
        <v>快递大货</v>
      </c>
      <c r="D4606" s="9">
        <f t="shared" si="229"/>
        <v>24</v>
      </c>
      <c r="E4606" s="9">
        <f>_xlfn.XLOOKUP(C4606,提成标准!C:C,提成标准!H:H,"")</f>
        <v>0.1</v>
      </c>
      <c r="F4606" s="9">
        <f t="shared" si="230"/>
        <v>2.4</v>
      </c>
      <c r="G4606" s="9">
        <f>_xlfn.XLOOKUP(I4606,过机服务商重量差!A:A,过机服务商重量差!L:L)</f>
        <v>24</v>
      </c>
      <c r="H4606" s="9" t="str">
        <f ca="1">IFERROR(LOOKUP(1,0/((B4606=名单!B:B)*(VALUE(AY4606)&gt;=名单!E:E)*(VALUE(AY4606)&lt;=名单!G:G)*(AA4606="正常走货")),名单!H:H),"否")</f>
        <v>否</v>
      </c>
      <c r="I4606" s="54" t="s">
        <v>13787</v>
      </c>
      <c r="J4606" s="54" t="s">
        <v>13789</v>
      </c>
      <c r="L4606" s="66" t="s">
        <v>24</v>
      </c>
      <c r="N4606" s="54" t="s">
        <v>18</v>
      </c>
      <c r="O4606" s="66"/>
      <c r="P4606" s="66"/>
      <c r="U4606" s="54" t="s">
        <v>246</v>
      </c>
      <c r="V4606" s="54" t="s">
        <v>14389</v>
      </c>
      <c r="AA4606" s="54" t="s">
        <v>14382</v>
      </c>
      <c r="AQ4606" s="54">
        <v>461.6</v>
      </c>
      <c r="AY4606" s="54" t="s">
        <v>19003</v>
      </c>
    </row>
    <row r="4607" spans="1:51">
      <c r="A4607" s="9" t="str">
        <f t="shared" si="228"/>
        <v>2026-01</v>
      </c>
      <c r="B4607" s="9" t="str">
        <f>_xlfn.XLOOKUP(I4607,过机服务商重量差!A:A,过机服务商重量差!G:G)</f>
        <v>玉麒麟</v>
      </c>
      <c r="C4607" s="9" t="str">
        <f>IF(N4607="FBA","主营产品",IF(N4607="专线","专线",LOOKUP(1,0/((G4607&gt;=提成标准!D:D)*(G4607&lt;提成标准!E:E)),提成标准!C:C)))</f>
        <v>快递大货</v>
      </c>
      <c r="D4607" s="9">
        <f t="shared" si="229"/>
        <v>24</v>
      </c>
      <c r="E4607" s="9">
        <f>_xlfn.XLOOKUP(C4607,提成标准!C:C,提成标准!H:H,"")</f>
        <v>0.1</v>
      </c>
      <c r="F4607" s="9">
        <f t="shared" si="230"/>
        <v>2.4</v>
      </c>
      <c r="G4607" s="9">
        <f>_xlfn.XLOOKUP(I4607,过机服务商重量差!A:A,过机服务商重量差!L:L)</f>
        <v>24</v>
      </c>
      <c r="H4607" s="9" t="str">
        <f ca="1">IFERROR(LOOKUP(1,0/((B4607=名单!B:B)*(VALUE(AY4607)&gt;=名单!E:E)*(VALUE(AY4607)&lt;=名单!G:G)*(AA4607="正常走货")),名单!H:H),"否")</f>
        <v>否</v>
      </c>
      <c r="I4607" s="54" t="s">
        <v>13790</v>
      </c>
      <c r="J4607" s="54" t="s">
        <v>13792</v>
      </c>
      <c r="L4607" s="66" t="s">
        <v>24</v>
      </c>
      <c r="N4607" s="54" t="s">
        <v>18</v>
      </c>
      <c r="O4607" s="66"/>
      <c r="P4607" s="66"/>
      <c r="U4607" s="54" t="s">
        <v>246</v>
      </c>
      <c r="V4607" s="54" t="s">
        <v>14389</v>
      </c>
      <c r="AA4607" s="54" t="s">
        <v>14382</v>
      </c>
      <c r="AQ4607" s="54">
        <v>461.6</v>
      </c>
      <c r="AY4607" s="54" t="s">
        <v>19004</v>
      </c>
    </row>
    <row r="4608" spans="1:51">
      <c r="A4608" s="9" t="str">
        <f t="shared" si="228"/>
        <v>2026-01</v>
      </c>
      <c r="B4608" s="9" t="str">
        <f>_xlfn.XLOOKUP(I4608,过机服务商重量差!A:A,过机服务商重量差!G:G)</f>
        <v>玉麒麟</v>
      </c>
      <c r="C4608" s="9" t="str">
        <f>IF(N4608="FBA","主营产品",IF(N4608="专线","专线",LOOKUP(1,0/((G4608&gt;=提成标准!D:D)*(G4608&lt;提成标准!E:E)),提成标准!C:C)))</f>
        <v>快递大货</v>
      </c>
      <c r="D4608" s="9">
        <f t="shared" si="229"/>
        <v>25</v>
      </c>
      <c r="E4608" s="9">
        <f>_xlfn.XLOOKUP(C4608,提成标准!C:C,提成标准!H:H,"")</f>
        <v>0.1</v>
      </c>
      <c r="F4608" s="9">
        <f t="shared" si="230"/>
        <v>2.5</v>
      </c>
      <c r="G4608" s="9">
        <f>_xlfn.XLOOKUP(I4608,过机服务商重量差!A:A,过机服务商重量差!L:L)</f>
        <v>25</v>
      </c>
      <c r="H4608" s="9" t="str">
        <f ca="1">IFERROR(LOOKUP(1,0/((B4608=名单!B:B)*(VALUE(AY4608)&gt;=名单!E:E)*(VALUE(AY4608)&lt;=名单!G:G)*(AA4608="正常走货")),名单!H:H),"否")</f>
        <v>否</v>
      </c>
      <c r="I4608" s="54" t="s">
        <v>13793</v>
      </c>
      <c r="J4608" s="54" t="s">
        <v>13795</v>
      </c>
      <c r="L4608" s="66" t="s">
        <v>24</v>
      </c>
      <c r="N4608" s="54" t="s">
        <v>18</v>
      </c>
      <c r="O4608" s="66"/>
      <c r="P4608" s="66"/>
      <c r="U4608" s="54" t="s">
        <v>246</v>
      </c>
      <c r="V4608" s="54" t="s">
        <v>14389</v>
      </c>
      <c r="AA4608" s="54" t="s">
        <v>14382</v>
      </c>
      <c r="AQ4608" s="54">
        <v>409.1</v>
      </c>
      <c r="AY4608" s="54" t="s">
        <v>19005</v>
      </c>
    </row>
    <row r="4609" spans="1:51">
      <c r="A4609" s="9" t="str">
        <f t="shared" si="228"/>
        <v>2026-01</v>
      </c>
      <c r="B4609" s="9" t="str">
        <f>_xlfn.XLOOKUP(I4609,过机服务商重量差!A:A,过机服务商重量差!G:G)</f>
        <v>玉麒麟</v>
      </c>
      <c r="C4609" s="9" t="str">
        <f>IF(N4609="FBA","主营产品",IF(N4609="专线","专线",LOOKUP(1,0/((G4609&gt;=提成标准!D:D)*(G4609&lt;提成标准!E:E)),提成标准!C:C)))</f>
        <v>快递大货</v>
      </c>
      <c r="D4609" s="9">
        <f t="shared" si="229"/>
        <v>24</v>
      </c>
      <c r="E4609" s="9">
        <f>_xlfn.XLOOKUP(C4609,提成标准!C:C,提成标准!H:H,"")</f>
        <v>0.1</v>
      </c>
      <c r="F4609" s="9">
        <f t="shared" si="230"/>
        <v>2.4</v>
      </c>
      <c r="G4609" s="9">
        <f>_xlfn.XLOOKUP(I4609,过机服务商重量差!A:A,过机服务商重量差!L:L)</f>
        <v>24</v>
      </c>
      <c r="H4609" s="9" t="str">
        <f ca="1">IFERROR(LOOKUP(1,0/((B4609=名单!B:B)*(VALUE(AY4609)&gt;=名单!E:E)*(VALUE(AY4609)&lt;=名单!G:G)*(AA4609="正常走货")),名单!H:H),"否")</f>
        <v>否</v>
      </c>
      <c r="I4609" s="54" t="s">
        <v>13796</v>
      </c>
      <c r="J4609" s="54" t="s">
        <v>13798</v>
      </c>
      <c r="L4609" s="66" t="s">
        <v>24</v>
      </c>
      <c r="N4609" s="54" t="s">
        <v>18</v>
      </c>
      <c r="O4609" s="66"/>
      <c r="P4609" s="66"/>
      <c r="U4609" s="54" t="s">
        <v>246</v>
      </c>
      <c r="V4609" s="54" t="s">
        <v>14389</v>
      </c>
      <c r="AA4609" s="54" t="s">
        <v>14382</v>
      </c>
      <c r="AQ4609" s="54">
        <v>461.6</v>
      </c>
      <c r="AY4609" s="54" t="s">
        <v>19006</v>
      </c>
    </row>
    <row r="4610" spans="1:51">
      <c r="A4610" s="9" t="str">
        <f t="shared" si="228"/>
        <v>2026-01</v>
      </c>
      <c r="B4610" s="18" t="str">
        <f>_xlfn.XLOOKUP(I4610,过机服务商重量差!A:A,过机服务商重量差!G:G)</f>
        <v>玉麒麟</v>
      </c>
      <c r="C4610" s="9" t="str">
        <f>IF(N4610="FBA","主营产品",IF(N4610="专线","专线",LOOKUP(1,0/((G4610&gt;=提成标准!D:D)*(G4610&lt;提成标准!E:E)),提成标准!C:C)))</f>
        <v>快递大货</v>
      </c>
      <c r="D4610" s="9">
        <f t="shared" si="229"/>
        <v>24</v>
      </c>
      <c r="E4610" s="9">
        <f>_xlfn.XLOOKUP(C4610,提成标准!C:C,提成标准!H:H,"")</f>
        <v>0.1</v>
      </c>
      <c r="F4610" s="9">
        <f t="shared" si="230"/>
        <v>2.4</v>
      </c>
      <c r="G4610" s="9">
        <f>_xlfn.XLOOKUP(I4610,过机服务商重量差!A:A,过机服务商重量差!L:L)</f>
        <v>24</v>
      </c>
      <c r="H4610" s="9" t="str">
        <f ca="1">IFERROR(LOOKUP(1,0/((B4610=名单!B:B)*(VALUE(AY4610)&gt;=名单!E:E)*(VALUE(AY4610)&lt;=名单!G:G)*(AA4610="正常走货")),名单!H:H),"否")</f>
        <v>否</v>
      </c>
      <c r="I4610" s="54" t="s">
        <v>13799</v>
      </c>
      <c r="J4610" s="54" t="s">
        <v>13801</v>
      </c>
      <c r="L4610" s="54" t="s">
        <v>24</v>
      </c>
      <c r="N4610" s="54" t="s">
        <v>18</v>
      </c>
      <c r="O4610" s="66"/>
      <c r="P4610" s="66"/>
      <c r="U4610" s="54" t="s">
        <v>246</v>
      </c>
      <c r="V4610" s="54" t="s">
        <v>14389</v>
      </c>
      <c r="AA4610" s="54" t="s">
        <v>14382</v>
      </c>
      <c r="AQ4610" s="54">
        <v>461.6</v>
      </c>
      <c r="AY4610" s="54" t="s">
        <v>19007</v>
      </c>
    </row>
    <row r="4611" spans="1:51">
      <c r="A4611" s="9" t="str">
        <f t="shared" si="228"/>
        <v>2026-01</v>
      </c>
      <c r="B4611" s="18" t="str">
        <f>_xlfn.XLOOKUP(I4611,过机服务商重量差!A:A,过机服务商重量差!G:G)</f>
        <v>玉麒麟</v>
      </c>
      <c r="C4611" s="9" t="str">
        <f>IF(N4611="FBA","主营产品",IF(N4611="专线","专线",LOOKUP(1,0/((G4611&gt;=提成标准!D:D)*(G4611&lt;提成标准!E:E)),提成标准!C:C)))</f>
        <v>快递大货</v>
      </c>
      <c r="D4611" s="9">
        <f t="shared" si="229"/>
        <v>24</v>
      </c>
      <c r="E4611" s="9">
        <f>_xlfn.XLOOKUP(C4611,提成标准!C:C,提成标准!H:H,"")</f>
        <v>0.1</v>
      </c>
      <c r="F4611" s="9">
        <f t="shared" si="230"/>
        <v>2.4</v>
      </c>
      <c r="G4611" s="9">
        <f>_xlfn.XLOOKUP(I4611,过机服务商重量差!A:A,过机服务商重量差!L:L)</f>
        <v>24</v>
      </c>
      <c r="H4611" s="9" t="str">
        <f ca="1">IFERROR(LOOKUP(1,0/((B4611=名单!B:B)*(VALUE(AY4611)&gt;=名单!E:E)*(VALUE(AY4611)&lt;=名单!G:G)*(AA4611="正常走货")),名单!H:H),"否")</f>
        <v>否</v>
      </c>
      <c r="I4611" s="54" t="s">
        <v>13802</v>
      </c>
      <c r="J4611" s="54" t="s">
        <v>13804</v>
      </c>
      <c r="L4611" s="54" t="s">
        <v>24</v>
      </c>
      <c r="N4611" s="54" t="s">
        <v>18</v>
      </c>
      <c r="O4611" s="66"/>
      <c r="P4611" s="66"/>
      <c r="U4611" s="54" t="s">
        <v>246</v>
      </c>
      <c r="V4611" s="54" t="s">
        <v>14389</v>
      </c>
      <c r="AA4611" s="54" t="s">
        <v>14382</v>
      </c>
      <c r="AQ4611" s="54">
        <v>461.6</v>
      </c>
      <c r="AY4611" s="54" t="s">
        <v>19008</v>
      </c>
    </row>
    <row r="4612" spans="1:51">
      <c r="A4612" s="9" t="str">
        <f t="shared" si="228"/>
        <v>2026-01</v>
      </c>
      <c r="B4612" s="18" t="str">
        <f>_xlfn.XLOOKUP(I4612,过机服务商重量差!A:A,过机服务商重量差!G:G)</f>
        <v>玉麒麟</v>
      </c>
      <c r="C4612" s="9" t="str">
        <f>IF(N4612="FBA","主营产品",IF(N4612="专线","专线",LOOKUP(1,0/((G4612&gt;=提成标准!D:D)*(G4612&lt;提成标准!E:E)),提成标准!C:C)))</f>
        <v>快递大货</v>
      </c>
      <c r="D4612" s="9">
        <f t="shared" si="229"/>
        <v>25</v>
      </c>
      <c r="E4612" s="9">
        <f>_xlfn.XLOOKUP(C4612,提成标准!C:C,提成标准!H:H,"")</f>
        <v>0.1</v>
      </c>
      <c r="F4612" s="9">
        <f t="shared" si="230"/>
        <v>2.5</v>
      </c>
      <c r="G4612" s="9">
        <f>_xlfn.XLOOKUP(I4612,过机服务商重量差!A:A,过机服务商重量差!L:L)</f>
        <v>25</v>
      </c>
      <c r="H4612" s="9" t="str">
        <f ca="1">IFERROR(LOOKUP(1,0/((B4612=名单!B:B)*(VALUE(AY4612)&gt;=名单!E:E)*(VALUE(AY4612)&lt;=名单!G:G)*(AA4612="正常走货")),名单!H:H),"否")</f>
        <v>否</v>
      </c>
      <c r="I4612" s="54" t="s">
        <v>13805</v>
      </c>
      <c r="J4612" s="54" t="s">
        <v>13807</v>
      </c>
      <c r="L4612" s="54" t="s">
        <v>24</v>
      </c>
      <c r="N4612" s="54" t="s">
        <v>18</v>
      </c>
      <c r="O4612" s="66"/>
      <c r="P4612" s="66"/>
      <c r="U4612" s="54" t="s">
        <v>246</v>
      </c>
      <c r="V4612" s="54" t="s">
        <v>14389</v>
      </c>
      <c r="AA4612" s="54" t="s">
        <v>14382</v>
      </c>
      <c r="AQ4612" s="54">
        <v>409.1</v>
      </c>
      <c r="AY4612" s="54" t="s">
        <v>19009</v>
      </c>
    </row>
    <row r="4613" spans="1:51">
      <c r="A4613" s="9" t="str">
        <f t="shared" si="228"/>
        <v>2026-01</v>
      </c>
      <c r="B4613" s="18" t="str">
        <f>_xlfn.XLOOKUP(I4613,过机服务商重量差!A:A,过机服务商重量差!G:G)</f>
        <v>玉麒麟</v>
      </c>
      <c r="C4613" s="9" t="str">
        <f>IF(N4613="FBA","主营产品",IF(N4613="专线","专线",LOOKUP(1,0/((G4613&gt;=提成标准!D:D)*(G4613&lt;提成标准!E:E)),提成标准!C:C)))</f>
        <v>快递大货</v>
      </c>
      <c r="D4613" s="9">
        <f t="shared" si="229"/>
        <v>26</v>
      </c>
      <c r="E4613" s="9">
        <f>_xlfn.XLOOKUP(C4613,提成标准!C:C,提成标准!H:H,"")</f>
        <v>0.1</v>
      </c>
      <c r="F4613" s="9">
        <f t="shared" si="230"/>
        <v>2.6</v>
      </c>
      <c r="G4613" s="9">
        <f>_xlfn.XLOOKUP(I4613,过机服务商重量差!A:A,过机服务商重量差!L:L)</f>
        <v>26</v>
      </c>
      <c r="H4613" s="9" t="str">
        <f ca="1">IFERROR(LOOKUP(1,0/((B4613=名单!B:B)*(VALUE(AY4613)&gt;=名单!E:E)*(VALUE(AY4613)&lt;=名单!G:G)*(AA4613="正常走货")),名单!H:H),"否")</f>
        <v>否</v>
      </c>
      <c r="I4613" s="54" t="s">
        <v>13808</v>
      </c>
      <c r="J4613" s="54" t="s">
        <v>13810</v>
      </c>
      <c r="L4613" s="54" t="s">
        <v>256</v>
      </c>
      <c r="N4613" s="54" t="s">
        <v>18</v>
      </c>
      <c r="O4613" s="66"/>
      <c r="P4613" s="66"/>
      <c r="U4613" s="54" t="s">
        <v>191</v>
      </c>
      <c r="V4613" s="54" t="s">
        <v>14413</v>
      </c>
      <c r="AA4613" s="54" t="s">
        <v>14382</v>
      </c>
      <c r="AQ4613" s="54">
        <v>357.2</v>
      </c>
      <c r="AY4613" s="54" t="s">
        <v>19010</v>
      </c>
    </row>
    <row r="4614" spans="1:51">
      <c r="A4614" s="9" t="str">
        <f t="shared" si="228"/>
        <v>2026-01</v>
      </c>
      <c r="B4614" s="18" t="str">
        <f>_xlfn.XLOOKUP(I4614,过机服务商重量差!A:A,过机服务商重量差!G:G)</f>
        <v>玉麒麟</v>
      </c>
      <c r="C4614" s="9" t="str">
        <f>IF(N4614="FBA","主营产品",IF(N4614="专线","专线",LOOKUP(1,0/((G4614&gt;=提成标准!D:D)*(G4614&lt;提成标准!E:E)),提成标准!C:C)))</f>
        <v>快递小货</v>
      </c>
      <c r="D4614" s="9">
        <f t="shared" si="229"/>
        <v>1</v>
      </c>
      <c r="E4614" s="9">
        <f>_xlfn.XLOOKUP(C4614,提成标准!C:C,提成标准!H:H,"")</f>
        <v>2</v>
      </c>
      <c r="F4614" s="9">
        <f t="shared" si="230"/>
        <v>2</v>
      </c>
      <c r="G4614" s="9">
        <f>_xlfn.XLOOKUP(I4614,过机服务商重量差!A:A,过机服务商重量差!L:L)</f>
        <v>12</v>
      </c>
      <c r="H4614" s="9" t="str">
        <f ca="1">IFERROR(LOOKUP(1,0/((B4614=名单!B:B)*(VALUE(AY4614)&gt;=名单!E:E)*(VALUE(AY4614)&lt;=名单!G:G)*(AA4614="正常走货")),名单!H:H),"否")</f>
        <v>否</v>
      </c>
      <c r="I4614" s="54" t="s">
        <v>13811</v>
      </c>
      <c r="J4614" s="54" t="s">
        <v>13813</v>
      </c>
      <c r="L4614" s="66" t="s">
        <v>17</v>
      </c>
      <c r="N4614" s="66" t="s">
        <v>18</v>
      </c>
      <c r="O4614" s="66"/>
      <c r="P4614" s="66"/>
      <c r="U4614" s="54" t="s">
        <v>1262</v>
      </c>
      <c r="V4614" s="54" t="s">
        <v>14385</v>
      </c>
      <c r="AA4614" s="54" t="s">
        <v>14382</v>
      </c>
      <c r="AQ4614" s="54">
        <v>112.48</v>
      </c>
      <c r="AY4614" s="54" t="s">
        <v>19011</v>
      </c>
    </row>
    <row r="4615" spans="1:51">
      <c r="A4615" s="9" t="str">
        <f t="shared" si="228"/>
        <v>2026-01</v>
      </c>
      <c r="B4615" s="9" t="str">
        <f>_xlfn.XLOOKUP(I4615,过机服务商重量差!A:A,过机服务商重量差!G:G)</f>
        <v>帅时莹</v>
      </c>
      <c r="C4615" s="9" t="str">
        <f>IF(N4615="FBA","主营产品",IF(N4615="专线","专线",LOOKUP(1,0/((G4615&gt;=提成标准!D:D)*(G4615&lt;提成标准!E:E)),提成标准!C:C)))</f>
        <v>快递大货</v>
      </c>
      <c r="D4615" s="9">
        <f t="shared" si="229"/>
        <v>56</v>
      </c>
      <c r="E4615" s="9">
        <f>_xlfn.XLOOKUP(C4615,提成标准!C:C,提成标准!H:H,"")</f>
        <v>0.1</v>
      </c>
      <c r="F4615" s="9">
        <f t="shared" si="230"/>
        <v>5.6</v>
      </c>
      <c r="G4615" s="9">
        <f>_xlfn.XLOOKUP(I4615,过机服务商重量差!A:A,过机服务商重量差!L:L)</f>
        <v>56</v>
      </c>
      <c r="H4615" s="9" t="str">
        <f ca="1">IFERROR(LOOKUP(1,0/((B4615=名单!B:B)*(VALUE(AY4615)&gt;=名单!E:E)*(VALUE(AY4615)&lt;=名单!G:G)*(AA4615="正常走货")),名单!H:H),"否")</f>
        <v>否</v>
      </c>
      <c r="I4615" s="54" t="s">
        <v>13814</v>
      </c>
      <c r="J4615" s="54" t="s">
        <v>13816</v>
      </c>
      <c r="L4615" s="66" t="s">
        <v>140</v>
      </c>
      <c r="N4615" s="54" t="s">
        <v>18</v>
      </c>
      <c r="O4615" s="66"/>
      <c r="P4615" s="66"/>
      <c r="U4615" s="54" t="s">
        <v>191</v>
      </c>
      <c r="V4615" s="54" t="s">
        <v>14413</v>
      </c>
      <c r="AA4615" s="54" t="s">
        <v>14382</v>
      </c>
      <c r="AQ4615" s="54">
        <v>928</v>
      </c>
      <c r="AY4615" s="54" t="s">
        <v>19012</v>
      </c>
    </row>
    <row r="4616" spans="1:51">
      <c r="A4616" s="9" t="str">
        <f t="shared" si="228"/>
        <v>2026-01</v>
      </c>
      <c r="B4616" s="9" t="str">
        <f>_xlfn.XLOOKUP(I4616,过机服务商重量差!A:A,过机服务商重量差!G:G)</f>
        <v>帅时莹</v>
      </c>
      <c r="C4616" s="9" t="str">
        <f>IF(N4616="FBA","主营产品",IF(N4616="专线","专线",LOOKUP(1,0/((G4616&gt;=提成标准!D:D)*(G4616&lt;提成标准!E:E)),提成标准!C:C)))</f>
        <v>快递大货</v>
      </c>
      <c r="D4616" s="9">
        <f t="shared" si="229"/>
        <v>313</v>
      </c>
      <c r="E4616" s="9">
        <f>_xlfn.XLOOKUP(C4616,提成标准!C:C,提成标准!H:H,"")</f>
        <v>0.1</v>
      </c>
      <c r="F4616" s="9">
        <f t="shared" si="230"/>
        <v>31.3</v>
      </c>
      <c r="G4616" s="9">
        <f>_xlfn.XLOOKUP(I4616,过机服务商重量差!A:A,过机服务商重量差!L:L)</f>
        <v>313</v>
      </c>
      <c r="H4616" s="9" t="str">
        <f ca="1">IFERROR(LOOKUP(1,0/((B4616=名单!B:B)*(VALUE(AY4616)&gt;=名单!E:E)*(VALUE(AY4616)&lt;=名单!G:G)*(AA4616="正常走货")),名单!H:H),"否")</f>
        <v>否</v>
      </c>
      <c r="I4616" s="54" t="s">
        <v>13817</v>
      </c>
      <c r="J4616" s="54" t="s">
        <v>13819</v>
      </c>
      <c r="L4616" s="66" t="s">
        <v>186</v>
      </c>
      <c r="N4616" s="54" t="s">
        <v>18</v>
      </c>
      <c r="O4616" s="66"/>
      <c r="P4616" s="66"/>
      <c r="U4616" s="54" t="s">
        <v>540</v>
      </c>
      <c r="V4616" s="54" t="s">
        <v>14413</v>
      </c>
      <c r="AA4616" s="54" t="s">
        <v>14382</v>
      </c>
      <c r="AQ4616" s="54">
        <v>3027.8</v>
      </c>
      <c r="AY4616" s="54" t="s">
        <v>19013</v>
      </c>
    </row>
    <row r="4617" spans="1:51">
      <c r="A4617" s="9" t="str">
        <f t="shared" si="228"/>
        <v>2026-01</v>
      </c>
      <c r="B4617" s="9" t="str">
        <f>_xlfn.XLOOKUP(I4617,过机服务商重量差!A:A,过机服务商重量差!G:G)</f>
        <v>风清扬</v>
      </c>
      <c r="C4617" s="9" t="str">
        <f>IF(N4617="FBA","主营产品",IF(N4617="专线","专线",LOOKUP(1,0/((G4617&gt;=提成标准!D:D)*(G4617&lt;提成标准!E:E)),提成标准!C:C)))</f>
        <v>快递大货</v>
      </c>
      <c r="D4617" s="9">
        <f t="shared" si="229"/>
        <v>136</v>
      </c>
      <c r="E4617" s="9">
        <f>_xlfn.XLOOKUP(C4617,提成标准!C:C,提成标准!H:H,"")</f>
        <v>0.1</v>
      </c>
      <c r="F4617" s="9">
        <f t="shared" si="230"/>
        <v>13.6</v>
      </c>
      <c r="G4617" s="9">
        <f>_xlfn.XLOOKUP(I4617,过机服务商重量差!A:A,过机服务商重量差!L:L)</f>
        <v>136</v>
      </c>
      <c r="H4617" s="9" t="str">
        <f ca="1">IFERROR(LOOKUP(1,0/((B4617=名单!B:B)*(VALUE(AY4617)&gt;=名单!E:E)*(VALUE(AY4617)&lt;=名单!G:G)*(AA4617="正常走货")),名单!H:H),"否")</f>
        <v>否</v>
      </c>
      <c r="I4617" s="54" t="s">
        <v>13820</v>
      </c>
      <c r="J4617" s="54" t="s">
        <v>50</v>
      </c>
      <c r="L4617" s="66" t="s">
        <v>51</v>
      </c>
      <c r="N4617" s="54" t="s">
        <v>18</v>
      </c>
      <c r="O4617" s="66"/>
      <c r="P4617" s="66"/>
      <c r="U4617" s="54" t="s">
        <v>39</v>
      </c>
      <c r="V4617" s="54" t="s">
        <v>14389</v>
      </c>
      <c r="AA4617" s="54" t="s">
        <v>14382</v>
      </c>
      <c r="AQ4617" s="54">
        <v>-241.2</v>
      </c>
      <c r="AY4617" s="54" t="s">
        <v>19014</v>
      </c>
    </row>
    <row r="4618" spans="1:51">
      <c r="A4618" s="9" t="str">
        <f t="shared" si="228"/>
        <v>2026-01</v>
      </c>
      <c r="B4618" s="9" t="str">
        <f>_xlfn.XLOOKUP(I4618,过机服务商重量差!A:A,过机服务商重量差!G:G)</f>
        <v>帅时莹</v>
      </c>
      <c r="C4618" s="9" t="str">
        <f>IF(N4618="FBA","主营产品",IF(N4618="专线","专线",LOOKUP(1,0/((G4618&gt;=提成标准!D:D)*(G4618&lt;提成标准!E:E)),提成标准!C:C)))</f>
        <v>快递大货</v>
      </c>
      <c r="D4618" s="9">
        <f t="shared" si="229"/>
        <v>160</v>
      </c>
      <c r="E4618" s="9">
        <f>_xlfn.XLOOKUP(C4618,提成标准!C:C,提成标准!H:H,"")</f>
        <v>0.1</v>
      </c>
      <c r="F4618" s="9">
        <f t="shared" si="230"/>
        <v>16</v>
      </c>
      <c r="G4618" s="9">
        <f>_xlfn.XLOOKUP(I4618,过机服务商重量差!A:A,过机服务商重量差!L:L)</f>
        <v>160</v>
      </c>
      <c r="H4618" s="9" t="str">
        <f ca="1">IFERROR(LOOKUP(1,0/((B4618=名单!B:B)*(VALUE(AY4618)&gt;=名单!E:E)*(VALUE(AY4618)&lt;=名单!G:G)*(AA4618="正常走货")),名单!H:H),"否")</f>
        <v>否</v>
      </c>
      <c r="I4618" s="54" t="s">
        <v>13822</v>
      </c>
      <c r="J4618" s="54" t="s">
        <v>13824</v>
      </c>
      <c r="L4618" s="66" t="s">
        <v>186</v>
      </c>
      <c r="N4618" s="54" t="s">
        <v>18</v>
      </c>
      <c r="O4618" s="66"/>
      <c r="P4618" s="66"/>
      <c r="U4618" s="54" t="s">
        <v>191</v>
      </c>
      <c r="V4618" s="54" t="s">
        <v>14413</v>
      </c>
      <c r="AA4618" s="54" t="s">
        <v>14382</v>
      </c>
      <c r="AQ4618" s="54">
        <v>1354</v>
      </c>
      <c r="AY4618" s="54" t="s">
        <v>19015</v>
      </c>
    </row>
    <row r="4619" spans="1:51">
      <c r="A4619" s="9" t="str">
        <f t="shared" si="228"/>
        <v>2026-01</v>
      </c>
      <c r="B4619" s="9" t="str">
        <f>_xlfn.XLOOKUP(I4619,过机服务商重量差!A:A,过机服务商重量差!G:G)</f>
        <v>风清扬</v>
      </c>
      <c r="C4619" s="9" t="str">
        <f>IF(N4619="FBA","主营产品",IF(N4619="专线","专线",LOOKUP(1,0/((G4619&gt;=提成标准!D:D)*(G4619&lt;提成标准!E:E)),提成标准!C:C)))</f>
        <v>快递大货</v>
      </c>
      <c r="D4619" s="9">
        <f t="shared" si="229"/>
        <v>560</v>
      </c>
      <c r="E4619" s="9">
        <f>_xlfn.XLOOKUP(C4619,提成标准!C:C,提成标准!H:H,"")</f>
        <v>0.1</v>
      </c>
      <c r="F4619" s="9">
        <f t="shared" si="230"/>
        <v>56</v>
      </c>
      <c r="G4619" s="9">
        <f>_xlfn.XLOOKUP(I4619,过机服务商重量差!A:A,过机服务商重量差!L:L)</f>
        <v>560</v>
      </c>
      <c r="H4619" s="9" t="str">
        <f ca="1">IFERROR(LOOKUP(1,0/((B4619=名单!B:B)*(VALUE(AY4619)&gt;=名单!E:E)*(VALUE(AY4619)&lt;=名单!G:G)*(AA4619="正常走货")),名单!H:H),"否")</f>
        <v>否</v>
      </c>
      <c r="I4619" s="54" t="s">
        <v>13825</v>
      </c>
      <c r="J4619" s="54" t="s">
        <v>50</v>
      </c>
      <c r="L4619" s="66" t="s">
        <v>51</v>
      </c>
      <c r="N4619" s="54" t="s">
        <v>18</v>
      </c>
      <c r="O4619" s="66"/>
      <c r="P4619" s="66"/>
      <c r="U4619" s="54" t="s">
        <v>39</v>
      </c>
      <c r="V4619" s="54" t="s">
        <v>14389</v>
      </c>
      <c r="AA4619" s="54" t="s">
        <v>14382</v>
      </c>
      <c r="AQ4619" s="54">
        <v>98</v>
      </c>
      <c r="AY4619" s="54" t="s">
        <v>19016</v>
      </c>
    </row>
    <row r="4620" spans="1:51">
      <c r="A4620" s="9" t="str">
        <f t="shared" si="228"/>
        <v>2026-01</v>
      </c>
      <c r="B4620" s="9" t="str">
        <f>_xlfn.XLOOKUP(I4620,过机服务商重量差!A:A,过机服务商重量差!G:G)</f>
        <v>帅时莹</v>
      </c>
      <c r="C4620" s="9" t="str">
        <f>IF(N4620="FBA","主营产品",IF(N4620="专线","专线",LOOKUP(1,0/((G4620&gt;=提成标准!D:D)*(G4620&lt;提成标准!E:E)),提成标准!C:C)))</f>
        <v>快递小货</v>
      </c>
      <c r="D4620" s="9">
        <f t="shared" si="229"/>
        <v>1</v>
      </c>
      <c r="E4620" s="9">
        <f>_xlfn.XLOOKUP(C4620,提成标准!C:C,提成标准!H:H,"")</f>
        <v>2</v>
      </c>
      <c r="F4620" s="9">
        <f t="shared" si="230"/>
        <v>2</v>
      </c>
      <c r="G4620" s="9">
        <f>_xlfn.XLOOKUP(I4620,过机服务商重量差!A:A,过机服务商重量差!L:L)</f>
        <v>2.5</v>
      </c>
      <c r="H4620" s="9" t="str">
        <f ca="1">IFERROR(LOOKUP(1,0/((B4620=名单!B:B)*(VALUE(AY4620)&gt;=名单!E:E)*(VALUE(AY4620)&lt;=名单!G:G)*(AA4620="正常走货")),名单!H:H),"否")</f>
        <v>否</v>
      </c>
      <c r="I4620" s="54" t="s">
        <v>13827</v>
      </c>
      <c r="J4620" s="54" t="s">
        <v>13829</v>
      </c>
      <c r="L4620" s="66" t="s">
        <v>458</v>
      </c>
      <c r="N4620" s="54" t="s">
        <v>18</v>
      </c>
      <c r="O4620" s="66"/>
      <c r="P4620" s="66"/>
      <c r="U4620" s="54" t="s">
        <v>223</v>
      </c>
      <c r="V4620" s="54" t="s">
        <v>14413</v>
      </c>
      <c r="AA4620" s="54" t="s">
        <v>14382</v>
      </c>
      <c r="AQ4620" s="54">
        <v>66</v>
      </c>
      <c r="AY4620" s="54" t="s">
        <v>19017</v>
      </c>
    </row>
    <row r="4621" spans="1:51">
      <c r="A4621" s="9" t="str">
        <f t="shared" si="228"/>
        <v>2026-01</v>
      </c>
      <c r="B4621" s="9" t="str">
        <f>_xlfn.XLOOKUP(I4621,过机服务商重量差!A:A,过机服务商重量差!G:G)</f>
        <v>帅时莹</v>
      </c>
      <c r="C4621" s="9" t="str">
        <f>IF(N4621="FBA","主营产品",IF(N4621="专线","专线",LOOKUP(1,0/((G4621&gt;=提成标准!D:D)*(G4621&lt;提成标准!E:E)),提成标准!C:C)))</f>
        <v>快递小货</v>
      </c>
      <c r="D4621" s="9">
        <f t="shared" si="229"/>
        <v>1</v>
      </c>
      <c r="E4621" s="9">
        <f>_xlfn.XLOOKUP(C4621,提成标准!C:C,提成标准!H:H,"")</f>
        <v>2</v>
      </c>
      <c r="F4621" s="9">
        <f t="shared" si="230"/>
        <v>2</v>
      </c>
      <c r="G4621" s="9">
        <f>_xlfn.XLOOKUP(I4621,过机服务商重量差!A:A,过机服务商重量差!L:L)</f>
        <v>2.5</v>
      </c>
      <c r="H4621" s="9" t="str">
        <f ca="1">IFERROR(LOOKUP(1,0/((B4621=名单!B:B)*(VALUE(AY4621)&gt;=名单!E:E)*(VALUE(AY4621)&lt;=名单!G:G)*(AA4621="正常走货")),名单!H:H),"否")</f>
        <v>否</v>
      </c>
      <c r="I4621" s="54" t="s">
        <v>13830</v>
      </c>
      <c r="J4621" s="54" t="s">
        <v>13832</v>
      </c>
      <c r="L4621" s="66" t="s">
        <v>458</v>
      </c>
      <c r="N4621" s="54" t="s">
        <v>18</v>
      </c>
      <c r="O4621" s="66"/>
      <c r="P4621" s="66"/>
      <c r="U4621" s="54" t="s">
        <v>223</v>
      </c>
      <c r="V4621" s="54" t="s">
        <v>14413</v>
      </c>
      <c r="AA4621" s="54" t="s">
        <v>14382</v>
      </c>
      <c r="AQ4621" s="54">
        <v>66</v>
      </c>
      <c r="AY4621" s="54" t="s">
        <v>19018</v>
      </c>
    </row>
    <row r="4622" spans="1:51">
      <c r="A4622" s="9" t="str">
        <f t="shared" si="228"/>
        <v>2026-01</v>
      </c>
      <c r="B4622" s="9" t="str">
        <f>_xlfn.XLOOKUP(I4622,过机服务商重量差!A:A,过机服务商重量差!G:G)</f>
        <v>帅时莹</v>
      </c>
      <c r="C4622" s="9" t="str">
        <f>IF(N4622="FBA","主营产品",IF(N4622="专线","专线",LOOKUP(1,0/((G4622&gt;=提成标准!D:D)*(G4622&lt;提成标准!E:E)),提成标准!C:C)))</f>
        <v>快递小货</v>
      </c>
      <c r="D4622" s="9">
        <f t="shared" si="229"/>
        <v>1</v>
      </c>
      <c r="E4622" s="9">
        <f>_xlfn.XLOOKUP(C4622,提成标准!C:C,提成标准!H:H,"")</f>
        <v>2</v>
      </c>
      <c r="F4622" s="9">
        <f t="shared" si="230"/>
        <v>2</v>
      </c>
      <c r="G4622" s="9">
        <f>_xlfn.XLOOKUP(I4622,过机服务商重量差!A:A,过机服务商重量差!L:L)</f>
        <v>2.5</v>
      </c>
      <c r="H4622" s="9" t="str">
        <f ca="1">IFERROR(LOOKUP(1,0/((B4622=名单!B:B)*(VALUE(AY4622)&gt;=名单!E:E)*(VALUE(AY4622)&lt;=名单!G:G)*(AA4622="正常走货")),名单!H:H),"否")</f>
        <v>否</v>
      </c>
      <c r="I4622" s="54" t="s">
        <v>13833</v>
      </c>
      <c r="J4622" s="54" t="s">
        <v>13835</v>
      </c>
      <c r="L4622" s="66" t="s">
        <v>458</v>
      </c>
      <c r="N4622" s="54" t="s">
        <v>18</v>
      </c>
      <c r="O4622" s="66"/>
      <c r="P4622" s="66"/>
      <c r="U4622" s="54" t="s">
        <v>223</v>
      </c>
      <c r="V4622" s="54" t="s">
        <v>14413</v>
      </c>
      <c r="AA4622" s="54" t="s">
        <v>14382</v>
      </c>
      <c r="AQ4622" s="54">
        <v>66</v>
      </c>
      <c r="AY4622" s="54" t="s">
        <v>19019</v>
      </c>
    </row>
    <row r="4623" spans="1:51">
      <c r="A4623" s="9" t="str">
        <f t="shared" si="228"/>
        <v>2026-01</v>
      </c>
      <c r="B4623" s="9" t="str">
        <f>_xlfn.XLOOKUP(I4623,过机服务商重量差!A:A,过机服务商重量差!G:G)</f>
        <v>帅时莹</v>
      </c>
      <c r="C4623" s="9" t="str">
        <f>IF(N4623="FBA","主营产品",IF(N4623="专线","专线",LOOKUP(1,0/((G4623&gt;=提成标准!D:D)*(G4623&lt;提成标准!E:E)),提成标准!C:C)))</f>
        <v>快递小货</v>
      </c>
      <c r="D4623" s="9">
        <f t="shared" si="229"/>
        <v>1</v>
      </c>
      <c r="E4623" s="9">
        <f>_xlfn.XLOOKUP(C4623,提成标准!C:C,提成标准!H:H,"")</f>
        <v>2</v>
      </c>
      <c r="F4623" s="9">
        <f t="shared" si="230"/>
        <v>2</v>
      </c>
      <c r="G4623" s="9">
        <f>_xlfn.XLOOKUP(I4623,过机服务商重量差!A:A,过机服务商重量差!L:L)</f>
        <v>2.5</v>
      </c>
      <c r="H4623" s="9" t="str">
        <f ca="1">IFERROR(LOOKUP(1,0/((B4623=名单!B:B)*(VALUE(AY4623)&gt;=名单!E:E)*(VALUE(AY4623)&lt;=名单!G:G)*(AA4623="正常走货")),名单!H:H),"否")</f>
        <v>否</v>
      </c>
      <c r="I4623" s="54" t="s">
        <v>13836</v>
      </c>
      <c r="J4623" s="54" t="s">
        <v>13838</v>
      </c>
      <c r="L4623" s="66" t="s">
        <v>458</v>
      </c>
      <c r="N4623" s="54" t="s">
        <v>18</v>
      </c>
      <c r="O4623" s="66"/>
      <c r="P4623" s="66"/>
      <c r="U4623" s="54" t="s">
        <v>223</v>
      </c>
      <c r="V4623" s="54" t="s">
        <v>14413</v>
      </c>
      <c r="AA4623" s="54" t="s">
        <v>14382</v>
      </c>
      <c r="AQ4623" s="54">
        <v>66</v>
      </c>
      <c r="AY4623" s="54" t="s">
        <v>19020</v>
      </c>
    </row>
    <row r="4624" spans="1:51">
      <c r="A4624" s="9" t="str">
        <f t="shared" si="228"/>
        <v>2026-01</v>
      </c>
      <c r="B4624" s="18" t="str">
        <f>_xlfn.XLOOKUP(I4624,过机服务商重量差!A:A,过机服务商重量差!G:G)</f>
        <v>帅时莹</v>
      </c>
      <c r="C4624" s="9" t="str">
        <f>IF(N4624="FBA","主营产品",IF(N4624="专线","专线",LOOKUP(1,0/((G4624&gt;=提成标准!D:D)*(G4624&lt;提成标准!E:E)),提成标准!C:C)))</f>
        <v>快递小货</v>
      </c>
      <c r="D4624" s="9">
        <f t="shared" si="229"/>
        <v>1</v>
      </c>
      <c r="E4624" s="9">
        <f>_xlfn.XLOOKUP(C4624,提成标准!C:C,提成标准!H:H,"")</f>
        <v>2</v>
      </c>
      <c r="F4624" s="9">
        <f t="shared" si="230"/>
        <v>2</v>
      </c>
      <c r="G4624" s="9">
        <f>_xlfn.XLOOKUP(I4624,过机服务商重量差!A:A,过机服务商重量差!L:L)</f>
        <v>2.5</v>
      </c>
      <c r="H4624" s="9" t="str">
        <f ca="1">IFERROR(LOOKUP(1,0/((B4624=名单!B:B)*(VALUE(AY4624)&gt;=名单!E:E)*(VALUE(AY4624)&lt;=名单!G:G)*(AA4624="正常走货")),名单!H:H),"否")</f>
        <v>否</v>
      </c>
      <c r="I4624" s="54" t="s">
        <v>13839</v>
      </c>
      <c r="J4624" s="54" t="s">
        <v>13841</v>
      </c>
      <c r="L4624" s="54" t="s">
        <v>458</v>
      </c>
      <c r="N4624" s="54" t="s">
        <v>18</v>
      </c>
      <c r="O4624" s="66"/>
      <c r="P4624" s="66"/>
      <c r="U4624" s="54" t="s">
        <v>223</v>
      </c>
      <c r="V4624" s="54" t="s">
        <v>14413</v>
      </c>
      <c r="AA4624" s="54" t="s">
        <v>14382</v>
      </c>
      <c r="AQ4624" s="54">
        <v>66</v>
      </c>
      <c r="AY4624" s="54" t="s">
        <v>19021</v>
      </c>
    </row>
    <row r="4625" spans="1:51">
      <c r="A4625" s="9" t="str">
        <f t="shared" si="228"/>
        <v>2026-01</v>
      </c>
      <c r="B4625" s="18" t="str">
        <f>_xlfn.XLOOKUP(I4625,过机服务商重量差!A:A,过机服务商重量差!G:G)</f>
        <v>帅时莹</v>
      </c>
      <c r="C4625" s="9" t="str">
        <f>IF(N4625="FBA","主营产品",IF(N4625="专线","专线",LOOKUP(1,0/((G4625&gt;=提成标准!D:D)*(G4625&lt;提成标准!E:E)),提成标准!C:C)))</f>
        <v>快递小货</v>
      </c>
      <c r="D4625" s="9">
        <f t="shared" si="229"/>
        <v>1</v>
      </c>
      <c r="E4625" s="9">
        <f>_xlfn.XLOOKUP(C4625,提成标准!C:C,提成标准!H:H,"")</f>
        <v>2</v>
      </c>
      <c r="F4625" s="9">
        <f t="shared" si="230"/>
        <v>2</v>
      </c>
      <c r="G4625" s="9">
        <f>_xlfn.XLOOKUP(I4625,过机服务商重量差!A:A,过机服务商重量差!L:L)</f>
        <v>2.5</v>
      </c>
      <c r="H4625" s="9" t="str">
        <f ca="1">IFERROR(LOOKUP(1,0/((B4625=名单!B:B)*(VALUE(AY4625)&gt;=名单!E:E)*(VALUE(AY4625)&lt;=名单!G:G)*(AA4625="正常走货")),名单!H:H),"否")</f>
        <v>否</v>
      </c>
      <c r="I4625" s="54" t="s">
        <v>13842</v>
      </c>
      <c r="J4625" s="54" t="s">
        <v>13844</v>
      </c>
      <c r="L4625" s="54" t="s">
        <v>458</v>
      </c>
      <c r="N4625" s="54" t="s">
        <v>18</v>
      </c>
      <c r="O4625" s="66"/>
      <c r="P4625" s="66"/>
      <c r="U4625" s="54" t="s">
        <v>223</v>
      </c>
      <c r="V4625" s="54" t="s">
        <v>14413</v>
      </c>
      <c r="AA4625" s="54" t="s">
        <v>14382</v>
      </c>
      <c r="AQ4625" s="54">
        <v>66</v>
      </c>
      <c r="AY4625" s="54" t="s">
        <v>19022</v>
      </c>
    </row>
    <row r="4626" spans="1:51">
      <c r="A4626" s="9" t="str">
        <f t="shared" si="228"/>
        <v>2026-01</v>
      </c>
      <c r="B4626" s="9" t="str">
        <f>_xlfn.XLOOKUP(I4626,过机服务商重量差!A:A,过机服务商重量差!G:G)</f>
        <v>帅时莹</v>
      </c>
      <c r="C4626" s="9" t="str">
        <f>IF(N4626="FBA","主营产品",IF(N4626="专线","专线",LOOKUP(1,0/((G4626&gt;=提成标准!D:D)*(G4626&lt;提成标准!E:E)),提成标准!C:C)))</f>
        <v>快递小货</v>
      </c>
      <c r="D4626" s="9">
        <f t="shared" si="229"/>
        <v>1</v>
      </c>
      <c r="E4626" s="9">
        <f>_xlfn.XLOOKUP(C4626,提成标准!C:C,提成标准!H:H,"")</f>
        <v>2</v>
      </c>
      <c r="F4626" s="9">
        <f t="shared" si="230"/>
        <v>2</v>
      </c>
      <c r="G4626" s="9">
        <f>_xlfn.XLOOKUP(I4626,过机服务商重量差!A:A,过机服务商重量差!L:L)</f>
        <v>2.5</v>
      </c>
      <c r="H4626" s="9" t="str">
        <f ca="1">IFERROR(LOOKUP(1,0/((B4626=名单!B:B)*(VALUE(AY4626)&gt;=名单!E:E)*(VALUE(AY4626)&lt;=名单!G:G)*(AA4626="正常走货")),名单!H:H),"否")</f>
        <v>否</v>
      </c>
      <c r="I4626" s="54" t="s">
        <v>13845</v>
      </c>
      <c r="J4626" s="54" t="s">
        <v>13847</v>
      </c>
      <c r="L4626" s="66" t="s">
        <v>458</v>
      </c>
      <c r="N4626" s="54" t="s">
        <v>18</v>
      </c>
      <c r="O4626" s="66"/>
      <c r="P4626" s="66"/>
      <c r="U4626" s="54" t="s">
        <v>223</v>
      </c>
      <c r="V4626" s="54" t="s">
        <v>14413</v>
      </c>
      <c r="AA4626" s="54" t="s">
        <v>14382</v>
      </c>
      <c r="AQ4626" s="54">
        <v>129.1</v>
      </c>
      <c r="AY4626" s="54" t="s">
        <v>19023</v>
      </c>
    </row>
    <row r="4627" spans="1:51">
      <c r="A4627" s="9" t="str">
        <f t="shared" si="228"/>
        <v>2026-01</v>
      </c>
      <c r="B4627" s="9" t="str">
        <f>_xlfn.XLOOKUP(I4627,过机服务商重量差!A:A,过机服务商重量差!G:G)</f>
        <v>帅时莹</v>
      </c>
      <c r="C4627" s="9" t="str">
        <f>IF(N4627="FBA","主营产品",IF(N4627="专线","专线",LOOKUP(1,0/((G4627&gt;=提成标准!D:D)*(G4627&lt;提成标准!E:E)),提成标准!C:C)))</f>
        <v>快递小货</v>
      </c>
      <c r="D4627" s="9">
        <f t="shared" si="229"/>
        <v>1</v>
      </c>
      <c r="E4627" s="9">
        <f>_xlfn.XLOOKUP(C4627,提成标准!C:C,提成标准!H:H,"")</f>
        <v>2</v>
      </c>
      <c r="F4627" s="9">
        <f t="shared" si="230"/>
        <v>2</v>
      </c>
      <c r="G4627" s="9">
        <f>_xlfn.XLOOKUP(I4627,过机服务商重量差!A:A,过机服务商重量差!L:L)</f>
        <v>2.5</v>
      </c>
      <c r="H4627" s="9" t="str">
        <f ca="1">IFERROR(LOOKUP(1,0/((B4627=名单!B:B)*(VALUE(AY4627)&gt;=名单!E:E)*(VALUE(AY4627)&lt;=名单!G:G)*(AA4627="正常走货")),名单!H:H),"否")</f>
        <v>否</v>
      </c>
      <c r="I4627" s="54" t="s">
        <v>13848</v>
      </c>
      <c r="J4627" s="54" t="s">
        <v>13850</v>
      </c>
      <c r="L4627" s="66" t="s">
        <v>458</v>
      </c>
      <c r="N4627" s="54" t="s">
        <v>18</v>
      </c>
      <c r="O4627" s="66"/>
      <c r="P4627" s="66"/>
      <c r="U4627" s="54" t="s">
        <v>223</v>
      </c>
      <c r="V4627" s="54" t="s">
        <v>14413</v>
      </c>
      <c r="AA4627" s="54" t="s">
        <v>14382</v>
      </c>
      <c r="AQ4627" s="54">
        <v>66</v>
      </c>
      <c r="AY4627" s="54" t="s">
        <v>19024</v>
      </c>
    </row>
    <row r="4628" spans="1:51">
      <c r="A4628" s="9" t="str">
        <f t="shared" si="228"/>
        <v>2026-01</v>
      </c>
      <c r="B4628" s="9" t="str">
        <f>_xlfn.XLOOKUP(I4628,过机服务商重量差!A:A,过机服务商重量差!G:G)</f>
        <v>帅时莹</v>
      </c>
      <c r="C4628" s="9" t="str">
        <f>IF(N4628="FBA","主营产品",IF(N4628="专线","专线",LOOKUP(1,0/((G4628&gt;=提成标准!D:D)*(G4628&lt;提成标准!E:E)),提成标准!C:C)))</f>
        <v>快递小货</v>
      </c>
      <c r="D4628" s="9">
        <f t="shared" si="229"/>
        <v>1</v>
      </c>
      <c r="E4628" s="9">
        <f>_xlfn.XLOOKUP(C4628,提成标准!C:C,提成标准!H:H,"")</f>
        <v>2</v>
      </c>
      <c r="F4628" s="9">
        <f t="shared" si="230"/>
        <v>2</v>
      </c>
      <c r="G4628" s="9">
        <f>_xlfn.XLOOKUP(I4628,过机服务商重量差!A:A,过机服务商重量差!L:L)</f>
        <v>2.5</v>
      </c>
      <c r="H4628" s="9" t="str">
        <f ca="1">IFERROR(LOOKUP(1,0/((B4628=名单!B:B)*(VALUE(AY4628)&gt;=名单!E:E)*(VALUE(AY4628)&lt;=名单!G:G)*(AA4628="正常走货")),名单!H:H),"否")</f>
        <v>否</v>
      </c>
      <c r="I4628" s="54" t="s">
        <v>13851</v>
      </c>
      <c r="J4628" s="54" t="s">
        <v>13853</v>
      </c>
      <c r="L4628" s="66" t="s">
        <v>458</v>
      </c>
      <c r="N4628" s="54" t="s">
        <v>18</v>
      </c>
      <c r="O4628" s="66"/>
      <c r="P4628" s="66"/>
      <c r="U4628" s="54" t="s">
        <v>223</v>
      </c>
      <c r="V4628" s="54" t="s">
        <v>14413</v>
      </c>
      <c r="AA4628" s="54" t="s">
        <v>14382</v>
      </c>
      <c r="AQ4628" s="54">
        <v>66</v>
      </c>
      <c r="AY4628" s="54" t="s">
        <v>19025</v>
      </c>
    </row>
    <row r="4629" spans="1:51">
      <c r="A4629" s="9" t="str">
        <f t="shared" si="228"/>
        <v>2026-01</v>
      </c>
      <c r="B4629" s="9" t="str">
        <f>_xlfn.XLOOKUP(I4629,过机服务商重量差!A:A,过机服务商重量差!G:G)</f>
        <v>玉麒麟</v>
      </c>
      <c r="C4629" s="9" t="str">
        <f>IF(N4629="FBA","主营产品",IF(N4629="专线","专线",LOOKUP(1,0/((G4629&gt;=提成标准!D:D)*(G4629&lt;提成标准!E:E)),提成标准!C:C)))</f>
        <v>快递大货</v>
      </c>
      <c r="D4629" s="9">
        <f t="shared" si="229"/>
        <v>27</v>
      </c>
      <c r="E4629" s="9">
        <f>_xlfn.XLOOKUP(C4629,提成标准!C:C,提成标准!H:H,"")</f>
        <v>0.1</v>
      </c>
      <c r="F4629" s="9">
        <f t="shared" si="230"/>
        <v>2.7</v>
      </c>
      <c r="G4629" s="9">
        <f>_xlfn.XLOOKUP(I4629,过机服务商重量差!A:A,过机服务商重量差!L:L)</f>
        <v>27</v>
      </c>
      <c r="H4629" s="9" t="str">
        <f ca="1">IFERROR(LOOKUP(1,0/((B4629=名单!B:B)*(VALUE(AY4629)&gt;=名单!E:E)*(VALUE(AY4629)&lt;=名单!G:G)*(AA4629="正常走货")),名单!H:H),"否")</f>
        <v>否</v>
      </c>
      <c r="I4629" s="54" t="s">
        <v>13854</v>
      </c>
      <c r="J4629" s="54" t="s">
        <v>13856</v>
      </c>
      <c r="L4629" s="66" t="s">
        <v>17</v>
      </c>
      <c r="N4629" s="54" t="s">
        <v>18</v>
      </c>
      <c r="O4629" s="66"/>
      <c r="P4629" s="66"/>
      <c r="U4629" s="54" t="s">
        <v>408</v>
      </c>
      <c r="V4629" s="54" t="s">
        <v>14381</v>
      </c>
      <c r="AA4629" s="54" t="s">
        <v>14437</v>
      </c>
      <c r="AQ4629" s="54">
        <v>0</v>
      </c>
      <c r="AY4629" s="54" t="s">
        <v>19026</v>
      </c>
    </row>
    <row r="4630" spans="1:51">
      <c r="A4630" s="9" t="str">
        <f t="shared" si="228"/>
        <v>2026-01</v>
      </c>
      <c r="B4630" s="9" t="str">
        <f>_xlfn.XLOOKUP(I4630,过机服务商重量差!A:A,过机服务商重量差!G:G)</f>
        <v>玉麒麟</v>
      </c>
      <c r="C4630" s="9" t="str">
        <f>IF(N4630="FBA","主营产品",IF(N4630="专线","专线",LOOKUP(1,0/((G4630&gt;=提成标准!D:D)*(G4630&lt;提成标准!E:E)),提成标准!C:C)))</f>
        <v>快递大货</v>
      </c>
      <c r="D4630" s="9">
        <f t="shared" si="229"/>
        <v>22</v>
      </c>
      <c r="E4630" s="9">
        <f>_xlfn.XLOOKUP(C4630,提成标准!C:C,提成标准!H:H,"")</f>
        <v>0.1</v>
      </c>
      <c r="F4630" s="9">
        <f t="shared" si="230"/>
        <v>2.2</v>
      </c>
      <c r="G4630" s="9">
        <f>_xlfn.XLOOKUP(I4630,过机服务商重量差!A:A,过机服务商重量差!L:L)</f>
        <v>22</v>
      </c>
      <c r="H4630" s="9" t="str">
        <f ca="1">IFERROR(LOOKUP(1,0/((B4630=名单!B:B)*(VALUE(AY4630)&gt;=名单!E:E)*(VALUE(AY4630)&lt;=名单!G:G)*(AA4630="正常走货")),名单!H:H),"否")</f>
        <v>否</v>
      </c>
      <c r="I4630" s="54" t="s">
        <v>13857</v>
      </c>
      <c r="J4630" s="54" t="s">
        <v>13859</v>
      </c>
      <c r="L4630" s="66" t="s">
        <v>17</v>
      </c>
      <c r="N4630" s="54" t="s">
        <v>18</v>
      </c>
      <c r="O4630" s="66"/>
      <c r="P4630" s="66"/>
      <c r="U4630" s="54" t="s">
        <v>199</v>
      </c>
      <c r="V4630" s="54" t="s">
        <v>14442</v>
      </c>
      <c r="AA4630" s="54" t="s">
        <v>14382</v>
      </c>
      <c r="AQ4630" s="54">
        <v>91.5999999999999</v>
      </c>
      <c r="AY4630" s="54" t="s">
        <v>19027</v>
      </c>
    </row>
    <row r="4631" spans="1:51">
      <c r="A4631" s="9" t="str">
        <f t="shared" si="228"/>
        <v>2026-01</v>
      </c>
      <c r="B4631" s="9" t="str">
        <f>_xlfn.XLOOKUP(I4631,过机服务商重量差!A:A,过机服务商重量差!G:G)</f>
        <v>玉麒麟</v>
      </c>
      <c r="C4631" s="9" t="str">
        <f>IF(N4631="FBA","主营产品",IF(N4631="专线","专线",LOOKUP(1,0/((G4631&gt;=提成标准!D:D)*(G4631&lt;提成标准!E:E)),提成标准!C:C)))</f>
        <v>快递小货</v>
      </c>
      <c r="D4631" s="9">
        <f t="shared" si="229"/>
        <v>1</v>
      </c>
      <c r="E4631" s="9">
        <f>_xlfn.XLOOKUP(C4631,提成标准!C:C,提成标准!H:H,"")</f>
        <v>2</v>
      </c>
      <c r="F4631" s="9">
        <f t="shared" si="230"/>
        <v>2</v>
      </c>
      <c r="G4631" s="9">
        <f>_xlfn.XLOOKUP(I4631,过机服务商重量差!A:A,过机服务商重量差!L:L)</f>
        <v>18.5</v>
      </c>
      <c r="H4631" s="9" t="str">
        <f ca="1">IFERROR(LOOKUP(1,0/((B4631=名单!B:B)*(VALUE(AY4631)&gt;=名单!E:E)*(VALUE(AY4631)&lt;=名单!G:G)*(AA4631="正常走货")),名单!H:H),"否")</f>
        <v>否</v>
      </c>
      <c r="I4631" s="54" t="s">
        <v>13860</v>
      </c>
      <c r="J4631" s="54" t="s">
        <v>13862</v>
      </c>
      <c r="L4631" s="66" t="s">
        <v>17</v>
      </c>
      <c r="N4631" s="54" t="s">
        <v>18</v>
      </c>
      <c r="O4631" s="66"/>
      <c r="P4631" s="66"/>
      <c r="U4631" s="54" t="s">
        <v>215</v>
      </c>
      <c r="V4631" s="54" t="s">
        <v>14381</v>
      </c>
      <c r="AA4631" s="54" t="s">
        <v>14382</v>
      </c>
      <c r="AQ4631" s="54">
        <v>55.6400000000001</v>
      </c>
      <c r="AY4631" s="54" t="s">
        <v>19028</v>
      </c>
    </row>
    <row r="4632" spans="1:51">
      <c r="A4632" s="9" t="str">
        <f t="shared" si="228"/>
        <v>2026-01</v>
      </c>
      <c r="B4632" s="9" t="str">
        <f>_xlfn.XLOOKUP(I4632,过机服务商重量差!A:A,过机服务商重量差!G:G)</f>
        <v>玉麒麟</v>
      </c>
      <c r="C4632" s="9" t="str">
        <f>IF(N4632="FBA","主营产品",IF(N4632="专线","专线",LOOKUP(1,0/((G4632&gt;=提成标准!D:D)*(G4632&lt;提成标准!E:E)),提成标准!C:C)))</f>
        <v>快递小货</v>
      </c>
      <c r="D4632" s="9">
        <f t="shared" si="229"/>
        <v>1</v>
      </c>
      <c r="E4632" s="9">
        <f>_xlfn.XLOOKUP(C4632,提成标准!C:C,提成标准!H:H,"")</f>
        <v>2</v>
      </c>
      <c r="F4632" s="9">
        <f t="shared" si="230"/>
        <v>2</v>
      </c>
      <c r="G4632" s="9">
        <f>_xlfn.XLOOKUP(I4632,过机服务商重量差!A:A,过机服务商重量差!L:L)</f>
        <v>1</v>
      </c>
      <c r="H4632" s="9" t="str">
        <f ca="1">IFERROR(LOOKUP(1,0/((B4632=名单!B:B)*(VALUE(AY4632)&gt;=名单!E:E)*(VALUE(AY4632)&lt;=名单!G:G)*(AA4632="正常走货")),名单!H:H),"否")</f>
        <v>否</v>
      </c>
      <c r="I4632" s="54" t="s">
        <v>13863</v>
      </c>
      <c r="J4632" s="54" t="s">
        <v>13865</v>
      </c>
      <c r="L4632" s="66" t="s">
        <v>256</v>
      </c>
      <c r="N4632" s="54" t="s">
        <v>18</v>
      </c>
      <c r="O4632" s="66"/>
      <c r="P4632" s="66"/>
      <c r="U4632" s="54" t="s">
        <v>540</v>
      </c>
      <c r="V4632" s="54" t="s">
        <v>14413</v>
      </c>
      <c r="AA4632" s="54" t="s">
        <v>14382</v>
      </c>
      <c r="AQ4632" s="54">
        <v>60</v>
      </c>
      <c r="AY4632" s="54" t="s">
        <v>19029</v>
      </c>
    </row>
    <row r="4633" spans="1:51">
      <c r="A4633" s="9" t="str">
        <f t="shared" si="228"/>
        <v>2026-01</v>
      </c>
      <c r="B4633" s="9" t="str">
        <f>_xlfn.XLOOKUP(I4633,过机服务商重量差!A:A,过机服务商重量差!G:G)</f>
        <v>风清扬</v>
      </c>
      <c r="C4633" s="9" t="str">
        <f>IF(N4633="FBA","主营产品",IF(N4633="专线","专线",LOOKUP(1,0/((G4633&gt;=提成标准!D:D)*(G4633&lt;提成标准!E:E)),提成标准!C:C)))</f>
        <v>快递大货</v>
      </c>
      <c r="D4633" s="9">
        <f t="shared" si="229"/>
        <v>26</v>
      </c>
      <c r="E4633" s="9">
        <f>_xlfn.XLOOKUP(C4633,提成标准!C:C,提成标准!H:H,"")</f>
        <v>0.1</v>
      </c>
      <c r="F4633" s="9">
        <f t="shared" si="230"/>
        <v>2.6</v>
      </c>
      <c r="G4633" s="9">
        <f>_xlfn.XLOOKUP(I4633,过机服务商重量差!A:A,过机服务商重量差!L:L)</f>
        <v>26</v>
      </c>
      <c r="H4633" s="9" t="str">
        <f ca="1">IFERROR(LOOKUP(1,0/((B4633=名单!B:B)*(VALUE(AY4633)&gt;=名单!E:E)*(VALUE(AY4633)&lt;=名单!G:G)*(AA4633="正常走货")),名单!H:H),"否")</f>
        <v>否</v>
      </c>
      <c r="I4633" s="54" t="s">
        <v>13866</v>
      </c>
      <c r="J4633" s="54" t="s">
        <v>13868</v>
      </c>
      <c r="L4633" s="66" t="s">
        <v>231</v>
      </c>
      <c r="N4633" s="54" t="s">
        <v>18</v>
      </c>
      <c r="O4633" s="66"/>
      <c r="P4633" s="66"/>
      <c r="U4633" s="54" t="s">
        <v>203</v>
      </c>
      <c r="V4633" s="54" t="s">
        <v>14381</v>
      </c>
      <c r="AA4633" s="54" t="s">
        <v>14382</v>
      </c>
      <c r="AQ4633" s="54">
        <v>0</v>
      </c>
      <c r="AY4633" s="54" t="s">
        <v>19030</v>
      </c>
    </row>
    <row r="4634" spans="1:51">
      <c r="A4634" s="9" t="str">
        <f t="shared" si="228"/>
        <v>2026-01</v>
      </c>
      <c r="B4634" s="9" t="str">
        <f>_xlfn.XLOOKUP(I4634,过机服务商重量差!A:A,过机服务商重量差!G:G)</f>
        <v>无崖子</v>
      </c>
      <c r="C4634" s="9" t="str">
        <f>IF(N4634="FBA","主营产品",IF(N4634="专线","专线",LOOKUP(1,0/((G4634&gt;=提成标准!D:D)*(G4634&lt;提成标准!E:E)),提成标准!C:C)))</f>
        <v>快递小货</v>
      </c>
      <c r="D4634" s="9">
        <f t="shared" si="229"/>
        <v>1</v>
      </c>
      <c r="E4634" s="9">
        <f>_xlfn.XLOOKUP(C4634,提成标准!C:C,提成标准!H:H,"")</f>
        <v>2</v>
      </c>
      <c r="F4634" s="9">
        <f t="shared" si="230"/>
        <v>2</v>
      </c>
      <c r="G4634" s="9">
        <f>_xlfn.XLOOKUP(I4634,过机服务商重量差!A:A,过机服务商重量差!L:L)</f>
        <v>3.5</v>
      </c>
      <c r="H4634" s="9" t="str">
        <f ca="1">IFERROR(LOOKUP(1,0/((B4634=名单!B:B)*(VALUE(AY4634)&gt;=名单!E:E)*(VALUE(AY4634)&lt;=名单!G:G)*(AA4634="正常走货")),名单!H:H),"否")</f>
        <v>是</v>
      </c>
      <c r="I4634" s="54" t="s">
        <v>13869</v>
      </c>
      <c r="J4634" s="54" t="s">
        <v>13871</v>
      </c>
      <c r="L4634" s="66" t="s">
        <v>160</v>
      </c>
      <c r="N4634" s="54" t="s">
        <v>18</v>
      </c>
      <c r="O4634" s="66"/>
      <c r="P4634" s="66"/>
      <c r="U4634" s="54" t="s">
        <v>337</v>
      </c>
      <c r="V4634" s="54" t="s">
        <v>14381</v>
      </c>
      <c r="AA4634" s="54" t="s">
        <v>14382</v>
      </c>
      <c r="AQ4634" s="54">
        <v>0</v>
      </c>
      <c r="AY4634" s="54" t="s">
        <v>19031</v>
      </c>
    </row>
    <row r="4635" spans="1:51">
      <c r="A4635" s="9" t="str">
        <f t="shared" si="228"/>
        <v>2026-01</v>
      </c>
      <c r="B4635" s="9" t="str">
        <f>_xlfn.XLOOKUP(I4635,过机服务商重量差!A:A,过机服务商重量差!G:G)</f>
        <v>无崖子</v>
      </c>
      <c r="C4635" s="9" t="str">
        <f>IF(N4635="FBA","主营产品",IF(N4635="专线","专线",LOOKUP(1,0/((G4635&gt;=提成标准!D:D)*(G4635&lt;提成标准!E:E)),提成标准!C:C)))</f>
        <v>快递小货</v>
      </c>
      <c r="D4635" s="9">
        <f t="shared" si="229"/>
        <v>1</v>
      </c>
      <c r="E4635" s="9">
        <f>_xlfn.XLOOKUP(C4635,提成标准!C:C,提成标准!H:H,"")</f>
        <v>2</v>
      </c>
      <c r="F4635" s="9">
        <f t="shared" si="230"/>
        <v>2</v>
      </c>
      <c r="G4635" s="9">
        <f>_xlfn.XLOOKUP(I4635,过机服务商重量差!A:A,过机服务商重量差!L:L)</f>
        <v>3</v>
      </c>
      <c r="H4635" s="9" t="str">
        <f ca="1">IFERROR(LOOKUP(1,0/((B4635=名单!B:B)*(VALUE(AY4635)&gt;=名单!E:E)*(VALUE(AY4635)&lt;=名单!G:G)*(AA4635="正常走货")),名单!H:H),"否")</f>
        <v>是</v>
      </c>
      <c r="I4635" s="54" t="s">
        <v>13872</v>
      </c>
      <c r="J4635" s="54" t="s">
        <v>13874</v>
      </c>
      <c r="L4635" s="66" t="s">
        <v>160</v>
      </c>
      <c r="N4635" s="54" t="s">
        <v>18</v>
      </c>
      <c r="O4635" s="66"/>
      <c r="P4635" s="66"/>
      <c r="U4635" s="54" t="s">
        <v>337</v>
      </c>
      <c r="V4635" s="54" t="s">
        <v>14381</v>
      </c>
      <c r="AA4635" s="54" t="s">
        <v>14382</v>
      </c>
      <c r="AQ4635" s="54">
        <v>0</v>
      </c>
      <c r="AY4635" s="54" t="s">
        <v>19032</v>
      </c>
    </row>
    <row r="4636" spans="1:51">
      <c r="A4636" s="9" t="str">
        <f t="shared" si="228"/>
        <v>2026-01</v>
      </c>
      <c r="B4636" s="9" t="str">
        <f>_xlfn.XLOOKUP(I4636,过机服务商重量差!A:A,过机服务商重量差!G:G)</f>
        <v>无崖子</v>
      </c>
      <c r="C4636" s="9" t="str">
        <f>IF(N4636="FBA","主营产品",IF(N4636="专线","专线",LOOKUP(1,0/((G4636&gt;=提成标准!D:D)*(G4636&lt;提成标准!E:E)),提成标准!C:C)))</f>
        <v>快递小货</v>
      </c>
      <c r="D4636" s="9">
        <f t="shared" si="229"/>
        <v>1</v>
      </c>
      <c r="E4636" s="9">
        <f>_xlfn.XLOOKUP(C4636,提成标准!C:C,提成标准!H:H,"")</f>
        <v>2</v>
      </c>
      <c r="F4636" s="9">
        <f t="shared" si="230"/>
        <v>2</v>
      </c>
      <c r="G4636" s="9">
        <f>_xlfn.XLOOKUP(I4636,过机服务商重量差!A:A,过机服务商重量差!L:L)</f>
        <v>3.5</v>
      </c>
      <c r="H4636" s="9" t="str">
        <f ca="1">IFERROR(LOOKUP(1,0/((B4636=名单!B:B)*(VALUE(AY4636)&gt;=名单!E:E)*(VALUE(AY4636)&lt;=名单!G:G)*(AA4636="正常走货")),名单!H:H),"否")</f>
        <v>是</v>
      </c>
      <c r="I4636" s="54" t="s">
        <v>13875</v>
      </c>
      <c r="J4636" s="54" t="s">
        <v>13877</v>
      </c>
      <c r="L4636" s="66" t="s">
        <v>160</v>
      </c>
      <c r="N4636" s="54" t="s">
        <v>18</v>
      </c>
      <c r="O4636" s="66"/>
      <c r="P4636" s="66"/>
      <c r="U4636" s="54" t="s">
        <v>337</v>
      </c>
      <c r="V4636" s="54" t="s">
        <v>14381</v>
      </c>
      <c r="AA4636" s="54" t="s">
        <v>14382</v>
      </c>
      <c r="AQ4636" s="54">
        <v>0</v>
      </c>
      <c r="AY4636" s="54" t="s">
        <v>19033</v>
      </c>
    </row>
    <row r="4637" spans="1:51">
      <c r="A4637" s="9" t="str">
        <f t="shared" si="228"/>
        <v>2026-01</v>
      </c>
      <c r="B4637" s="9" t="str">
        <f>_xlfn.XLOOKUP(I4637,过机服务商重量差!A:A,过机服务商重量差!G:G)</f>
        <v>无崖子</v>
      </c>
      <c r="C4637" s="9" t="str">
        <f>IF(N4637="FBA","主营产品",IF(N4637="专线","专线",LOOKUP(1,0/((G4637&gt;=提成标准!D:D)*(G4637&lt;提成标准!E:E)),提成标准!C:C)))</f>
        <v>快递小货</v>
      </c>
      <c r="D4637" s="9">
        <f t="shared" si="229"/>
        <v>1</v>
      </c>
      <c r="E4637" s="9">
        <f>_xlfn.XLOOKUP(C4637,提成标准!C:C,提成标准!H:H,"")</f>
        <v>2</v>
      </c>
      <c r="F4637" s="9">
        <f t="shared" si="230"/>
        <v>2</v>
      </c>
      <c r="G4637" s="9">
        <f>_xlfn.XLOOKUP(I4637,过机服务商重量差!A:A,过机服务商重量差!L:L)</f>
        <v>3.5</v>
      </c>
      <c r="H4637" s="9" t="str">
        <f ca="1">IFERROR(LOOKUP(1,0/((B4637=名单!B:B)*(VALUE(AY4637)&gt;=名单!E:E)*(VALUE(AY4637)&lt;=名单!G:G)*(AA4637="正常走货")),名单!H:H),"否")</f>
        <v>是</v>
      </c>
      <c r="I4637" s="54" t="s">
        <v>13878</v>
      </c>
      <c r="J4637" s="54" t="s">
        <v>13880</v>
      </c>
      <c r="L4637" s="66" t="s">
        <v>160</v>
      </c>
      <c r="N4637" s="54" t="s">
        <v>18</v>
      </c>
      <c r="O4637" s="66"/>
      <c r="P4637" s="66"/>
      <c r="U4637" s="54" t="s">
        <v>337</v>
      </c>
      <c r="V4637" s="54" t="s">
        <v>14381</v>
      </c>
      <c r="AA4637" s="54" t="s">
        <v>14382</v>
      </c>
      <c r="AQ4637" s="54">
        <v>0</v>
      </c>
      <c r="AY4637" s="54" t="s">
        <v>19034</v>
      </c>
    </row>
    <row r="4638" spans="1:51">
      <c r="A4638" s="9" t="str">
        <f t="shared" si="228"/>
        <v>2026-01</v>
      </c>
      <c r="B4638" s="9" t="str">
        <f>_xlfn.XLOOKUP(I4638,过机服务商重量差!A:A,过机服务商重量差!G:G)</f>
        <v>无崖子</v>
      </c>
      <c r="C4638" s="9" t="str">
        <f>IF(N4638="FBA","主营产品",IF(N4638="专线","专线",LOOKUP(1,0/((G4638&gt;=提成标准!D:D)*(G4638&lt;提成标准!E:E)),提成标准!C:C)))</f>
        <v>快递小货</v>
      </c>
      <c r="D4638" s="9">
        <f t="shared" si="229"/>
        <v>1</v>
      </c>
      <c r="E4638" s="9">
        <f>_xlfn.XLOOKUP(C4638,提成标准!C:C,提成标准!H:H,"")</f>
        <v>2</v>
      </c>
      <c r="F4638" s="9">
        <f t="shared" si="230"/>
        <v>2</v>
      </c>
      <c r="G4638" s="9">
        <f>_xlfn.XLOOKUP(I4638,过机服务商重量差!A:A,过机服务商重量差!L:L)</f>
        <v>3</v>
      </c>
      <c r="H4638" s="9" t="str">
        <f ca="1">IFERROR(LOOKUP(1,0/((B4638=名单!B:B)*(VALUE(AY4638)&gt;=名单!E:E)*(VALUE(AY4638)&lt;=名单!G:G)*(AA4638="正常走货")),名单!H:H),"否")</f>
        <v>是</v>
      </c>
      <c r="I4638" s="54" t="s">
        <v>13881</v>
      </c>
      <c r="J4638" s="54" t="s">
        <v>13883</v>
      </c>
      <c r="L4638" s="66" t="s">
        <v>160</v>
      </c>
      <c r="N4638" s="54" t="s">
        <v>18</v>
      </c>
      <c r="O4638" s="66"/>
      <c r="P4638" s="66"/>
      <c r="U4638" s="54" t="s">
        <v>337</v>
      </c>
      <c r="V4638" s="54" t="s">
        <v>14381</v>
      </c>
      <c r="AA4638" s="54" t="s">
        <v>14382</v>
      </c>
      <c r="AQ4638" s="54">
        <v>0</v>
      </c>
      <c r="AY4638" s="54" t="s">
        <v>19035</v>
      </c>
    </row>
    <row r="4639" spans="1:51">
      <c r="A4639" s="9" t="str">
        <f t="shared" si="228"/>
        <v>2026-01</v>
      </c>
      <c r="B4639" s="9" t="str">
        <f>_xlfn.XLOOKUP(I4639,过机服务商重量差!A:A,过机服务商重量差!G:G)</f>
        <v>玉麒麟</v>
      </c>
      <c r="C4639" s="9" t="str">
        <f>IF(N4639="FBA","主营产品",IF(N4639="专线","专线",LOOKUP(1,0/((G4639&gt;=提成标准!D:D)*(G4639&lt;提成标准!E:E)),提成标准!C:C)))</f>
        <v>快递小货</v>
      </c>
      <c r="D4639" s="9">
        <f t="shared" si="229"/>
        <v>1</v>
      </c>
      <c r="E4639" s="9">
        <f>_xlfn.XLOOKUP(C4639,提成标准!C:C,提成标准!H:H,"")</f>
        <v>2</v>
      </c>
      <c r="F4639" s="9">
        <f t="shared" si="230"/>
        <v>2</v>
      </c>
      <c r="G4639" s="9">
        <f>_xlfn.XLOOKUP(I4639,过机服务商重量差!A:A,过机服务商重量差!L:L)</f>
        <v>2</v>
      </c>
      <c r="H4639" s="9" t="str">
        <f ca="1">IFERROR(LOOKUP(1,0/((B4639=名单!B:B)*(VALUE(AY4639)&gt;=名单!E:E)*(VALUE(AY4639)&lt;=名单!G:G)*(AA4639="正常走货")),名单!H:H),"否")</f>
        <v>否</v>
      </c>
      <c r="I4639" s="54" t="s">
        <v>13884</v>
      </c>
      <c r="J4639" s="54" t="s">
        <v>13886</v>
      </c>
      <c r="L4639" s="66" t="s">
        <v>17</v>
      </c>
      <c r="N4639" s="54" t="s">
        <v>18</v>
      </c>
      <c r="O4639" s="66"/>
      <c r="P4639" s="66"/>
      <c r="U4639" s="54" t="s">
        <v>246</v>
      </c>
      <c r="V4639" s="54" t="s">
        <v>14389</v>
      </c>
      <c r="AA4639" s="54" t="s">
        <v>14382</v>
      </c>
      <c r="AQ4639" s="54">
        <v>93.4</v>
      </c>
      <c r="AY4639" s="54" t="s">
        <v>19036</v>
      </c>
    </row>
    <row r="4640" spans="1:51">
      <c r="A4640" s="9" t="str">
        <f t="shared" si="228"/>
        <v>2026-01</v>
      </c>
      <c r="B4640" s="9" t="str">
        <f>_xlfn.XLOOKUP(I4640,过机服务商重量差!A:A,过机服务商重量差!G:G)</f>
        <v>玉麒麟</v>
      </c>
      <c r="C4640" s="9" t="str">
        <f>IF(N4640="FBA","主营产品",IF(N4640="专线","专线",LOOKUP(1,0/((G4640&gt;=提成标准!D:D)*(G4640&lt;提成标准!E:E)),提成标准!C:C)))</f>
        <v>快递小货</v>
      </c>
      <c r="D4640" s="9">
        <f t="shared" si="229"/>
        <v>1</v>
      </c>
      <c r="E4640" s="9">
        <f>_xlfn.XLOOKUP(C4640,提成标准!C:C,提成标准!H:H,"")</f>
        <v>2</v>
      </c>
      <c r="F4640" s="9">
        <f t="shared" si="230"/>
        <v>2</v>
      </c>
      <c r="G4640" s="9">
        <f>_xlfn.XLOOKUP(I4640,过机服务商重量差!A:A,过机服务商重量差!L:L)</f>
        <v>3.5</v>
      </c>
      <c r="H4640" s="9" t="str">
        <f ca="1">IFERROR(LOOKUP(1,0/((B4640=名单!B:B)*(VALUE(AY4640)&gt;=名单!E:E)*(VALUE(AY4640)&lt;=名单!G:G)*(AA4640="正常走货")),名单!H:H),"否")</f>
        <v>否</v>
      </c>
      <c r="I4640" s="54" t="s">
        <v>13887</v>
      </c>
      <c r="J4640" s="54" t="s">
        <v>13889</v>
      </c>
      <c r="L4640" s="66" t="s">
        <v>17</v>
      </c>
      <c r="N4640" s="54" t="s">
        <v>18</v>
      </c>
      <c r="O4640" s="66"/>
      <c r="P4640" s="66"/>
      <c r="U4640" s="54" t="s">
        <v>246</v>
      </c>
      <c r="V4640" s="54" t="s">
        <v>14389</v>
      </c>
      <c r="AA4640" s="54" t="s">
        <v>14382</v>
      </c>
      <c r="AQ4640" s="54">
        <v>163.6</v>
      </c>
      <c r="AY4640" s="54" t="s">
        <v>19037</v>
      </c>
    </row>
    <row r="4641" spans="1:51">
      <c r="A4641" s="9" t="str">
        <f t="shared" si="228"/>
        <v>2026-01</v>
      </c>
      <c r="B4641" s="9" t="str">
        <f>_xlfn.XLOOKUP(I4641,过机服务商重量差!A:A,过机服务商重量差!G:G)</f>
        <v>无崖子</v>
      </c>
      <c r="C4641" s="9" t="str">
        <f>IF(N4641="FBA","主营产品",IF(N4641="专线","专线",LOOKUP(1,0/((G4641&gt;=提成标准!D:D)*(G4641&lt;提成标准!E:E)),提成标准!C:C)))</f>
        <v>快递小货</v>
      </c>
      <c r="D4641" s="9">
        <f t="shared" si="229"/>
        <v>1</v>
      </c>
      <c r="E4641" s="9">
        <f>_xlfn.XLOOKUP(C4641,提成标准!C:C,提成标准!H:H,"")</f>
        <v>2</v>
      </c>
      <c r="F4641" s="9">
        <f t="shared" si="230"/>
        <v>2</v>
      </c>
      <c r="G4641" s="9">
        <f>_xlfn.XLOOKUP(I4641,过机服务商重量差!A:A,过机服务商重量差!L:L)</f>
        <v>3</v>
      </c>
      <c r="H4641" s="9" t="str">
        <f ca="1">IFERROR(LOOKUP(1,0/((B4641=名单!B:B)*(VALUE(AY4641)&gt;=名单!E:E)*(VALUE(AY4641)&lt;=名单!G:G)*(AA4641="正常走货")),名单!H:H),"否")</f>
        <v>是</v>
      </c>
      <c r="I4641" s="54" t="s">
        <v>13890</v>
      </c>
      <c r="J4641" s="54" t="s">
        <v>13892</v>
      </c>
      <c r="L4641" s="66" t="s">
        <v>160</v>
      </c>
      <c r="N4641" s="54" t="s">
        <v>18</v>
      </c>
      <c r="O4641" s="66"/>
      <c r="P4641" s="66"/>
      <c r="U4641" s="54" t="s">
        <v>337</v>
      </c>
      <c r="V4641" s="54" t="s">
        <v>14381</v>
      </c>
      <c r="AA4641" s="54" t="s">
        <v>14382</v>
      </c>
      <c r="AQ4641" s="54">
        <v>0</v>
      </c>
      <c r="AY4641" s="54" t="s">
        <v>19038</v>
      </c>
    </row>
    <row r="4642" spans="1:51">
      <c r="A4642" s="9" t="str">
        <f t="shared" si="228"/>
        <v>2026-01</v>
      </c>
      <c r="B4642" s="9" t="str">
        <f>_xlfn.XLOOKUP(I4642,过机服务商重量差!A:A,过机服务商重量差!G:G)</f>
        <v>无崖子</v>
      </c>
      <c r="C4642" s="9" t="str">
        <f>IF(N4642="FBA","主营产品",IF(N4642="专线","专线",LOOKUP(1,0/((G4642&gt;=提成标准!D:D)*(G4642&lt;提成标准!E:E)),提成标准!C:C)))</f>
        <v>快递小货</v>
      </c>
      <c r="D4642" s="9">
        <f t="shared" si="229"/>
        <v>1</v>
      </c>
      <c r="E4642" s="9">
        <f>_xlfn.XLOOKUP(C4642,提成标准!C:C,提成标准!H:H,"")</f>
        <v>2</v>
      </c>
      <c r="F4642" s="9">
        <f t="shared" si="230"/>
        <v>2</v>
      </c>
      <c r="G4642" s="9">
        <f>_xlfn.XLOOKUP(I4642,过机服务商重量差!A:A,过机服务商重量差!L:L)</f>
        <v>3</v>
      </c>
      <c r="H4642" s="9" t="str">
        <f ca="1">IFERROR(LOOKUP(1,0/((B4642=名单!B:B)*(VALUE(AY4642)&gt;=名单!E:E)*(VALUE(AY4642)&lt;=名单!G:G)*(AA4642="正常走货")),名单!H:H),"否")</f>
        <v>是</v>
      </c>
      <c r="I4642" s="54" t="s">
        <v>13893</v>
      </c>
      <c r="J4642" s="54" t="s">
        <v>13895</v>
      </c>
      <c r="L4642" s="66" t="s">
        <v>160</v>
      </c>
      <c r="N4642" s="54" t="s">
        <v>18</v>
      </c>
      <c r="O4642" s="66"/>
      <c r="P4642" s="66"/>
      <c r="U4642" s="54" t="s">
        <v>337</v>
      </c>
      <c r="V4642" s="54" t="s">
        <v>14381</v>
      </c>
      <c r="AA4642" s="54" t="s">
        <v>14382</v>
      </c>
      <c r="AQ4642" s="54">
        <v>0</v>
      </c>
      <c r="AY4642" s="54" t="s">
        <v>19039</v>
      </c>
    </row>
    <row r="4643" spans="1:51">
      <c r="A4643" s="9" t="str">
        <f t="shared" si="228"/>
        <v>2026-01</v>
      </c>
      <c r="B4643" s="9" t="str">
        <f>_xlfn.XLOOKUP(I4643,过机服务商重量差!A:A,过机服务商重量差!G:G)</f>
        <v>无崖子</v>
      </c>
      <c r="C4643" s="9" t="str">
        <f>IF(N4643="FBA","主营产品",IF(N4643="专线","专线",LOOKUP(1,0/((G4643&gt;=提成标准!D:D)*(G4643&lt;提成标准!E:E)),提成标准!C:C)))</f>
        <v>快递小货</v>
      </c>
      <c r="D4643" s="9">
        <f t="shared" si="229"/>
        <v>1</v>
      </c>
      <c r="E4643" s="9">
        <f>_xlfn.XLOOKUP(C4643,提成标准!C:C,提成标准!H:H,"")</f>
        <v>2</v>
      </c>
      <c r="F4643" s="9">
        <f t="shared" si="230"/>
        <v>2</v>
      </c>
      <c r="G4643" s="9">
        <f>_xlfn.XLOOKUP(I4643,过机服务商重量差!A:A,过机服务商重量差!L:L)</f>
        <v>3.5</v>
      </c>
      <c r="H4643" s="9" t="str">
        <f ca="1">IFERROR(LOOKUP(1,0/((B4643=名单!B:B)*(VALUE(AY4643)&gt;=名单!E:E)*(VALUE(AY4643)&lt;=名单!G:G)*(AA4643="正常走货")),名单!H:H),"否")</f>
        <v>是</v>
      </c>
      <c r="I4643" s="54" t="s">
        <v>13896</v>
      </c>
      <c r="J4643" s="54" t="s">
        <v>13898</v>
      </c>
      <c r="L4643" s="66" t="s">
        <v>160</v>
      </c>
      <c r="N4643" s="54" t="s">
        <v>18</v>
      </c>
      <c r="O4643" s="66"/>
      <c r="P4643" s="66"/>
      <c r="U4643" s="54" t="s">
        <v>337</v>
      </c>
      <c r="V4643" s="54" t="s">
        <v>14381</v>
      </c>
      <c r="AA4643" s="54" t="s">
        <v>14382</v>
      </c>
      <c r="AQ4643" s="54">
        <v>0</v>
      </c>
      <c r="AY4643" s="54" t="s">
        <v>19040</v>
      </c>
    </row>
    <row r="4644" spans="1:51">
      <c r="A4644" s="9" t="str">
        <f t="shared" si="228"/>
        <v>2026-01</v>
      </c>
      <c r="B4644" s="9" t="str">
        <f>_xlfn.XLOOKUP(I4644,过机服务商重量差!A:A,过机服务商重量差!G:G)</f>
        <v>无崖子</v>
      </c>
      <c r="C4644" s="9" t="str">
        <f>IF(N4644="FBA","主营产品",IF(N4644="专线","专线",LOOKUP(1,0/((G4644&gt;=提成标准!D:D)*(G4644&lt;提成标准!E:E)),提成标准!C:C)))</f>
        <v>快递小货</v>
      </c>
      <c r="D4644" s="9">
        <f t="shared" si="229"/>
        <v>1</v>
      </c>
      <c r="E4644" s="9">
        <f>_xlfn.XLOOKUP(C4644,提成标准!C:C,提成标准!H:H,"")</f>
        <v>2</v>
      </c>
      <c r="F4644" s="9">
        <f t="shared" si="230"/>
        <v>2</v>
      </c>
      <c r="G4644" s="9">
        <f>_xlfn.XLOOKUP(I4644,过机服务商重量差!A:A,过机服务商重量差!L:L)</f>
        <v>3</v>
      </c>
      <c r="H4644" s="9" t="str">
        <f ca="1">IFERROR(LOOKUP(1,0/((B4644=名单!B:B)*(VALUE(AY4644)&gt;=名单!E:E)*(VALUE(AY4644)&lt;=名单!G:G)*(AA4644="正常走货")),名单!H:H),"否")</f>
        <v>是</v>
      </c>
      <c r="I4644" s="54" t="s">
        <v>13899</v>
      </c>
      <c r="J4644" s="54" t="s">
        <v>13901</v>
      </c>
      <c r="L4644" s="66" t="s">
        <v>160</v>
      </c>
      <c r="N4644" s="54" t="s">
        <v>18</v>
      </c>
      <c r="O4644" s="66"/>
      <c r="P4644" s="66"/>
      <c r="U4644" s="54" t="s">
        <v>337</v>
      </c>
      <c r="V4644" s="54" t="s">
        <v>14381</v>
      </c>
      <c r="AA4644" s="54" t="s">
        <v>14382</v>
      </c>
      <c r="AQ4644" s="54">
        <v>0</v>
      </c>
      <c r="AY4644" s="54" t="s">
        <v>19041</v>
      </c>
    </row>
    <row r="4645" spans="1:51">
      <c r="A4645" s="9" t="str">
        <f t="shared" si="228"/>
        <v>2026-01</v>
      </c>
      <c r="B4645" s="9" t="str">
        <f>_xlfn.XLOOKUP(I4645,过机服务商重量差!A:A,过机服务商重量差!G:G)</f>
        <v>无崖子</v>
      </c>
      <c r="C4645" s="9" t="str">
        <f>IF(N4645="FBA","主营产品",IF(N4645="专线","专线",LOOKUP(1,0/((G4645&gt;=提成标准!D:D)*(G4645&lt;提成标准!E:E)),提成标准!C:C)))</f>
        <v>快递小货</v>
      </c>
      <c r="D4645" s="9">
        <f t="shared" si="229"/>
        <v>1</v>
      </c>
      <c r="E4645" s="9">
        <f>_xlfn.XLOOKUP(C4645,提成标准!C:C,提成标准!H:H,"")</f>
        <v>2</v>
      </c>
      <c r="F4645" s="9">
        <f t="shared" si="230"/>
        <v>2</v>
      </c>
      <c r="G4645" s="9">
        <f>_xlfn.XLOOKUP(I4645,过机服务商重量差!A:A,过机服务商重量差!L:L)</f>
        <v>3.5</v>
      </c>
      <c r="H4645" s="9" t="str">
        <f ca="1">IFERROR(LOOKUP(1,0/((B4645=名单!B:B)*(VALUE(AY4645)&gt;=名单!E:E)*(VALUE(AY4645)&lt;=名单!G:G)*(AA4645="正常走货")),名单!H:H),"否")</f>
        <v>是</v>
      </c>
      <c r="I4645" s="54" t="s">
        <v>13902</v>
      </c>
      <c r="J4645" s="54" t="s">
        <v>13904</v>
      </c>
      <c r="L4645" s="66" t="s">
        <v>160</v>
      </c>
      <c r="N4645" s="54" t="s">
        <v>18</v>
      </c>
      <c r="O4645" s="66"/>
      <c r="P4645" s="66"/>
      <c r="U4645" s="54" t="s">
        <v>337</v>
      </c>
      <c r="V4645" s="54" t="s">
        <v>14381</v>
      </c>
      <c r="AA4645" s="54" t="s">
        <v>14382</v>
      </c>
      <c r="AQ4645" s="54">
        <v>0</v>
      </c>
      <c r="AY4645" s="54" t="s">
        <v>19042</v>
      </c>
    </row>
    <row r="4646" spans="1:51">
      <c r="A4646" s="9" t="str">
        <f t="shared" si="228"/>
        <v>2026-01</v>
      </c>
      <c r="B4646" s="9" t="str">
        <f>_xlfn.XLOOKUP(I4646,过机服务商重量差!A:A,过机服务商重量差!G:G)</f>
        <v>无崖子</v>
      </c>
      <c r="C4646" s="9" t="str">
        <f>IF(N4646="FBA","主营产品",IF(N4646="专线","专线",LOOKUP(1,0/((G4646&gt;=提成标准!D:D)*(G4646&lt;提成标准!E:E)),提成标准!C:C)))</f>
        <v>快递小货</v>
      </c>
      <c r="D4646" s="9">
        <f t="shared" si="229"/>
        <v>1</v>
      </c>
      <c r="E4646" s="9">
        <f>_xlfn.XLOOKUP(C4646,提成标准!C:C,提成标准!H:H,"")</f>
        <v>2</v>
      </c>
      <c r="F4646" s="9">
        <f t="shared" si="230"/>
        <v>2</v>
      </c>
      <c r="G4646" s="9">
        <f>_xlfn.XLOOKUP(I4646,过机服务商重量差!A:A,过机服务商重量差!L:L)</f>
        <v>2</v>
      </c>
      <c r="H4646" s="9" t="str">
        <f ca="1">IFERROR(LOOKUP(1,0/((B4646=名单!B:B)*(VALUE(AY4646)&gt;=名单!E:E)*(VALUE(AY4646)&lt;=名单!G:G)*(AA4646="正常走货")),名单!H:H),"否")</f>
        <v>是</v>
      </c>
      <c r="I4646" s="54" t="s">
        <v>13905</v>
      </c>
      <c r="J4646" s="54" t="s">
        <v>13907</v>
      </c>
      <c r="L4646" s="66" t="s">
        <v>160</v>
      </c>
      <c r="N4646" s="54" t="s">
        <v>18</v>
      </c>
      <c r="O4646" s="66"/>
      <c r="P4646" s="66"/>
      <c r="U4646" s="54" t="s">
        <v>7799</v>
      </c>
      <c r="V4646" s="54" t="s">
        <v>14385</v>
      </c>
      <c r="AA4646" s="54" t="s">
        <v>14382</v>
      </c>
      <c r="AQ4646" s="54">
        <v>0</v>
      </c>
      <c r="AY4646" s="54" t="s">
        <v>19043</v>
      </c>
    </row>
    <row r="4647" spans="1:51">
      <c r="A4647" s="9" t="str">
        <f t="shared" si="228"/>
        <v>2026-01</v>
      </c>
      <c r="B4647" s="9" t="str">
        <f>_xlfn.XLOOKUP(I4647,过机服务商重量差!A:A,过机服务商重量差!G:G)</f>
        <v>无崖子</v>
      </c>
      <c r="C4647" s="9" t="str">
        <f>IF(N4647="FBA","主营产品",IF(N4647="专线","专线",LOOKUP(1,0/((G4647&gt;=提成标准!D:D)*(G4647&lt;提成标准!E:E)),提成标准!C:C)))</f>
        <v>快递小货</v>
      </c>
      <c r="D4647" s="9">
        <f t="shared" si="229"/>
        <v>1</v>
      </c>
      <c r="E4647" s="9">
        <f>_xlfn.XLOOKUP(C4647,提成标准!C:C,提成标准!H:H,"")</f>
        <v>2</v>
      </c>
      <c r="F4647" s="9">
        <f t="shared" si="230"/>
        <v>2</v>
      </c>
      <c r="G4647" s="9">
        <f>_xlfn.XLOOKUP(I4647,过机服务商重量差!A:A,过机服务商重量差!L:L)</f>
        <v>2</v>
      </c>
      <c r="H4647" s="9" t="str">
        <f ca="1">IFERROR(LOOKUP(1,0/((B4647=名单!B:B)*(VALUE(AY4647)&gt;=名单!E:E)*(VALUE(AY4647)&lt;=名单!G:G)*(AA4647="正常走货")),名单!H:H),"否")</f>
        <v>是</v>
      </c>
      <c r="I4647" s="54" t="s">
        <v>13908</v>
      </c>
      <c r="J4647" s="54" t="s">
        <v>13910</v>
      </c>
      <c r="L4647" s="66" t="s">
        <v>160</v>
      </c>
      <c r="N4647" s="54" t="s">
        <v>18</v>
      </c>
      <c r="O4647" s="66"/>
      <c r="P4647" s="66"/>
      <c r="U4647" s="54" t="s">
        <v>215</v>
      </c>
      <c r="V4647" s="54" t="s">
        <v>14381</v>
      </c>
      <c r="AA4647" s="54" t="s">
        <v>14382</v>
      </c>
      <c r="AQ4647" s="54">
        <v>0</v>
      </c>
      <c r="AY4647" s="54" t="s">
        <v>19044</v>
      </c>
    </row>
    <row r="4648" spans="1:51">
      <c r="A4648" s="9" t="str">
        <f t="shared" si="228"/>
        <v>2026-01</v>
      </c>
      <c r="B4648" s="9" t="str">
        <f>_xlfn.XLOOKUP(I4648,过机服务商重量差!A:A,过机服务商重量差!G:G)</f>
        <v>玉麒麟</v>
      </c>
      <c r="C4648" s="9" t="str">
        <f>IF(N4648="FBA","主营产品",IF(N4648="专线","专线",LOOKUP(1,0/((G4648&gt;=提成标准!D:D)*(G4648&lt;提成标准!E:E)),提成标准!C:C)))</f>
        <v>快递小货</v>
      </c>
      <c r="D4648" s="9">
        <f t="shared" si="229"/>
        <v>1</v>
      </c>
      <c r="E4648" s="9">
        <f>_xlfn.XLOOKUP(C4648,提成标准!C:C,提成标准!H:H,"")</f>
        <v>2</v>
      </c>
      <c r="F4648" s="9">
        <f t="shared" si="230"/>
        <v>2</v>
      </c>
      <c r="G4648" s="9">
        <f>_xlfn.XLOOKUP(I4648,过机服务商重量差!A:A,过机服务商重量差!L:L)</f>
        <v>15</v>
      </c>
      <c r="H4648" s="9" t="str">
        <f ca="1">IFERROR(LOOKUP(1,0/((B4648=名单!B:B)*(VALUE(AY4648)&gt;=名单!E:E)*(VALUE(AY4648)&lt;=名单!G:G)*(AA4648="正常走货")),名单!H:H),"否")</f>
        <v>否</v>
      </c>
      <c r="I4648" s="54" t="s">
        <v>13911</v>
      </c>
      <c r="J4648" s="54" t="s">
        <v>13913</v>
      </c>
      <c r="L4648" s="66" t="s">
        <v>17</v>
      </c>
      <c r="N4648" s="54" t="s">
        <v>18</v>
      </c>
      <c r="O4648" s="66"/>
      <c r="P4648" s="66"/>
      <c r="U4648" s="54" t="s">
        <v>215</v>
      </c>
      <c r="V4648" s="54" t="s">
        <v>14381</v>
      </c>
      <c r="AA4648" s="54" t="s">
        <v>14382</v>
      </c>
      <c r="AQ4648" s="54">
        <v>49.6300000000001</v>
      </c>
      <c r="AY4648" s="54" t="s">
        <v>19045</v>
      </c>
    </row>
    <row r="4649" spans="1:51">
      <c r="A4649" s="9" t="str">
        <f t="shared" si="228"/>
        <v>2026-01</v>
      </c>
      <c r="B4649" s="9" t="str">
        <f>_xlfn.XLOOKUP(I4649,过机服务商重量差!A:A,过机服务商重量差!G:G)</f>
        <v>玉麒麟</v>
      </c>
      <c r="C4649" s="9" t="str">
        <f>IF(N4649="FBA","主营产品",IF(N4649="专线","专线",LOOKUP(1,0/((G4649&gt;=提成标准!D:D)*(G4649&lt;提成标准!E:E)),提成标准!C:C)))</f>
        <v>快递小货</v>
      </c>
      <c r="D4649" s="9">
        <f t="shared" si="229"/>
        <v>1</v>
      </c>
      <c r="E4649" s="9">
        <f>_xlfn.XLOOKUP(C4649,提成标准!C:C,提成标准!H:H,"")</f>
        <v>2</v>
      </c>
      <c r="F4649" s="9">
        <f t="shared" si="230"/>
        <v>2</v>
      </c>
      <c r="G4649" s="9">
        <f>_xlfn.XLOOKUP(I4649,过机服务商重量差!A:A,过机服务商重量差!L:L)</f>
        <v>7</v>
      </c>
      <c r="H4649" s="9" t="str">
        <f ca="1">IFERROR(LOOKUP(1,0/((B4649=名单!B:B)*(VALUE(AY4649)&gt;=名单!E:E)*(VALUE(AY4649)&lt;=名单!G:G)*(AA4649="正常走货")),名单!H:H),"否")</f>
        <v>否</v>
      </c>
      <c r="I4649" s="54" t="s">
        <v>13914</v>
      </c>
      <c r="J4649" s="54" t="s">
        <v>13916</v>
      </c>
      <c r="L4649" s="66" t="s">
        <v>17</v>
      </c>
      <c r="N4649" s="54" t="s">
        <v>18</v>
      </c>
      <c r="O4649" s="66"/>
      <c r="P4649" s="66"/>
      <c r="U4649" s="54" t="s">
        <v>120</v>
      </c>
      <c r="V4649" s="54" t="s">
        <v>14385</v>
      </c>
      <c r="AA4649" s="54" t="s">
        <v>14382</v>
      </c>
      <c r="AQ4649" s="54">
        <v>80.79</v>
      </c>
      <c r="AY4649" s="54" t="s">
        <v>19046</v>
      </c>
    </row>
    <row r="4650" spans="1:51">
      <c r="A4650" s="9" t="str">
        <f t="shared" si="228"/>
        <v>2026-01</v>
      </c>
      <c r="B4650" s="9" t="str">
        <f>_xlfn.XLOOKUP(I4650,过机服务商重量差!A:A,过机服务商重量差!G:G)</f>
        <v>无崖子</v>
      </c>
      <c r="C4650" s="9" t="str">
        <f>IF(N4650="FBA","主营产品",IF(N4650="专线","专线",LOOKUP(1,0/((G4650&gt;=提成标准!D:D)*(G4650&lt;提成标准!E:E)),提成标准!C:C)))</f>
        <v>快递小货</v>
      </c>
      <c r="D4650" s="9">
        <f t="shared" si="229"/>
        <v>1</v>
      </c>
      <c r="E4650" s="9">
        <f>_xlfn.XLOOKUP(C4650,提成标准!C:C,提成标准!H:H,"")</f>
        <v>2</v>
      </c>
      <c r="F4650" s="9">
        <f t="shared" si="230"/>
        <v>2</v>
      </c>
      <c r="G4650" s="9">
        <f>_xlfn.XLOOKUP(I4650,过机服务商重量差!A:A,过机服务商重量差!L:L)</f>
        <v>5</v>
      </c>
      <c r="H4650" s="9" t="str">
        <f ca="1">IFERROR(LOOKUP(1,0/((B4650=名单!B:B)*(VALUE(AY4650)&gt;=名单!E:E)*(VALUE(AY4650)&lt;=名单!G:G)*(AA4650="正常走货")),名单!H:H),"否")</f>
        <v>是</v>
      </c>
      <c r="I4650" s="54" t="s">
        <v>13917</v>
      </c>
      <c r="J4650" s="54" t="s">
        <v>13919</v>
      </c>
      <c r="L4650" s="66" t="s">
        <v>3253</v>
      </c>
      <c r="N4650" s="54" t="s">
        <v>18</v>
      </c>
      <c r="O4650" s="66"/>
      <c r="P4650" s="66"/>
      <c r="U4650" s="54" t="s">
        <v>215</v>
      </c>
      <c r="V4650" s="54" t="s">
        <v>14381</v>
      </c>
      <c r="AA4650" s="54" t="s">
        <v>14382</v>
      </c>
      <c r="AQ4650" s="54">
        <v>0</v>
      </c>
      <c r="AY4650" s="54" t="s">
        <v>19047</v>
      </c>
    </row>
    <row r="4651" spans="1:51">
      <c r="A4651" s="9" t="str">
        <f t="shared" si="228"/>
        <v>2026-01</v>
      </c>
      <c r="B4651" s="9" t="str">
        <f>_xlfn.XLOOKUP(I4651,过机服务商重量差!A:A,过机服务商重量差!G:G)</f>
        <v>玉麒麟</v>
      </c>
      <c r="C4651" s="9" t="str">
        <f>IF(N4651="FBA","主营产品",IF(N4651="专线","专线",LOOKUP(1,0/((G4651&gt;=提成标准!D:D)*(G4651&lt;提成标准!E:E)),提成标准!C:C)))</f>
        <v>快递小货</v>
      </c>
      <c r="D4651" s="9">
        <f t="shared" si="229"/>
        <v>1</v>
      </c>
      <c r="E4651" s="9">
        <f>_xlfn.XLOOKUP(C4651,提成标准!C:C,提成标准!H:H,"")</f>
        <v>2</v>
      </c>
      <c r="F4651" s="9">
        <f t="shared" si="230"/>
        <v>2</v>
      </c>
      <c r="G4651" s="9">
        <f>_xlfn.XLOOKUP(I4651,过机服务商重量差!A:A,过机服务商重量差!L:L)</f>
        <v>1</v>
      </c>
      <c r="H4651" s="9" t="str">
        <f ca="1">IFERROR(LOOKUP(1,0/((B4651=名单!B:B)*(VALUE(AY4651)&gt;=名单!E:E)*(VALUE(AY4651)&lt;=名单!G:G)*(AA4651="正常走货")),名单!H:H),"否")</f>
        <v>否</v>
      </c>
      <c r="I4651" s="54" t="s">
        <v>13920</v>
      </c>
      <c r="J4651" s="54" t="s">
        <v>13922</v>
      </c>
      <c r="L4651" s="66" t="s">
        <v>24</v>
      </c>
      <c r="N4651" s="54" t="s">
        <v>18</v>
      </c>
      <c r="O4651" s="66"/>
      <c r="P4651" s="66"/>
      <c r="U4651" s="54" t="s">
        <v>152</v>
      </c>
      <c r="V4651" s="54" t="s">
        <v>14385</v>
      </c>
      <c r="AA4651" s="54" t="s">
        <v>14382</v>
      </c>
      <c r="AQ4651" s="54">
        <v>51.52</v>
      </c>
      <c r="AY4651" s="54" t="s">
        <v>19048</v>
      </c>
    </row>
    <row r="4652" spans="1:51">
      <c r="A4652" s="9" t="str">
        <f t="shared" si="228"/>
        <v>2026-01</v>
      </c>
      <c r="B4652" s="9" t="str">
        <f>_xlfn.XLOOKUP(I4652,过机服务商重量差!A:A,过机服务商重量差!G:G)</f>
        <v>风清扬</v>
      </c>
      <c r="C4652" s="9" t="str">
        <f>IF(N4652="FBA","主营产品",IF(N4652="专线","专线",LOOKUP(1,0/((G4652&gt;=提成标准!D:D)*(G4652&lt;提成标准!E:E)),提成标准!C:C)))</f>
        <v>快递大货</v>
      </c>
      <c r="D4652" s="9">
        <f t="shared" si="229"/>
        <v>40</v>
      </c>
      <c r="E4652" s="9">
        <f>_xlfn.XLOOKUP(C4652,提成标准!C:C,提成标准!H:H,"")</f>
        <v>0.1</v>
      </c>
      <c r="F4652" s="9">
        <f t="shared" si="230"/>
        <v>4</v>
      </c>
      <c r="G4652" s="9">
        <f>_xlfn.XLOOKUP(I4652,过机服务商重量差!A:A,过机服务商重量差!L:L)</f>
        <v>40</v>
      </c>
      <c r="H4652" s="9" t="str">
        <f ca="1">IFERROR(LOOKUP(1,0/((B4652=名单!B:B)*(VALUE(AY4652)&gt;=名单!E:E)*(VALUE(AY4652)&lt;=名单!G:G)*(AA4652="正常走货")),名单!H:H),"否")</f>
        <v>否</v>
      </c>
      <c r="I4652" s="54" t="s">
        <v>13923</v>
      </c>
      <c r="J4652" s="54" t="s">
        <v>13925</v>
      </c>
      <c r="L4652" s="66" t="s">
        <v>880</v>
      </c>
      <c r="N4652" s="54" t="s">
        <v>18</v>
      </c>
      <c r="O4652" s="66"/>
      <c r="P4652" s="66"/>
      <c r="U4652" s="54" t="s">
        <v>1567</v>
      </c>
      <c r="V4652" s="54" t="s">
        <v>14389</v>
      </c>
      <c r="AA4652" s="54" t="s">
        <v>14382</v>
      </c>
      <c r="AQ4652" s="54">
        <v>309.5</v>
      </c>
      <c r="AY4652" s="54" t="s">
        <v>19049</v>
      </c>
    </row>
    <row r="4653" spans="1:51">
      <c r="A4653" s="9" t="str">
        <f t="shared" si="228"/>
        <v>2026-01</v>
      </c>
      <c r="B4653" s="18" t="str">
        <f>_xlfn.XLOOKUP(I4653,过机服务商重量差!A:A,过机服务商重量差!G:G)</f>
        <v>玉麒麟</v>
      </c>
      <c r="C4653" s="9" t="str">
        <f>IF(N4653="FBA","主营产品",IF(N4653="专线","专线",LOOKUP(1,0/((G4653&gt;=提成标准!D:D)*(G4653&lt;提成标准!E:E)),提成标准!C:C)))</f>
        <v>快递小货</v>
      </c>
      <c r="D4653" s="9">
        <f t="shared" si="229"/>
        <v>1</v>
      </c>
      <c r="E4653" s="9">
        <f>_xlfn.XLOOKUP(C4653,提成标准!C:C,提成标准!H:H,"")</f>
        <v>2</v>
      </c>
      <c r="F4653" s="9">
        <f t="shared" si="230"/>
        <v>2</v>
      </c>
      <c r="G4653" s="9">
        <f>_xlfn.XLOOKUP(I4653,过机服务商重量差!A:A,过机服务商重量差!L:L)</f>
        <v>12</v>
      </c>
      <c r="H4653" s="9" t="str">
        <f ca="1">IFERROR(LOOKUP(1,0/((B4653=名单!B:B)*(VALUE(AY4653)&gt;=名单!E:E)*(VALUE(AY4653)&lt;=名单!G:G)*(AA4653="正常走货")),名单!H:H),"否")</f>
        <v>否</v>
      </c>
      <c r="I4653" s="54" t="s">
        <v>13926</v>
      </c>
      <c r="J4653" s="54" t="s">
        <v>13928</v>
      </c>
      <c r="L4653" s="66" t="s">
        <v>17</v>
      </c>
      <c r="N4653" s="54" t="s">
        <v>18</v>
      </c>
      <c r="O4653" s="66"/>
      <c r="P4653" s="66"/>
      <c r="U4653" s="54" t="s">
        <v>767</v>
      </c>
      <c r="V4653" s="54" t="s">
        <v>14385</v>
      </c>
      <c r="AA4653" s="54" t="s">
        <v>14382</v>
      </c>
      <c r="AQ4653" s="54">
        <v>87.17</v>
      </c>
      <c r="AY4653" s="54" t="s">
        <v>19050</v>
      </c>
    </row>
    <row r="4654" spans="1:51">
      <c r="A4654" s="9" t="str">
        <f t="shared" si="228"/>
        <v>2026-01</v>
      </c>
      <c r="B4654" s="9" t="str">
        <f>_xlfn.XLOOKUP(I4654,过机服务商重量差!A:A,过机服务商重量差!G:G)</f>
        <v>帅时莹</v>
      </c>
      <c r="C4654" s="9" t="str">
        <f>IF(N4654="FBA","主营产品",IF(N4654="专线","专线",LOOKUP(1,0/((G4654&gt;=提成标准!D:D)*(G4654&lt;提成标准!E:E)),提成标准!C:C)))</f>
        <v>快递大货</v>
      </c>
      <c r="D4654" s="9">
        <f t="shared" si="229"/>
        <v>24</v>
      </c>
      <c r="E4654" s="9">
        <f>_xlfn.XLOOKUP(C4654,提成标准!C:C,提成标准!H:H,"")</f>
        <v>0.1</v>
      </c>
      <c r="F4654" s="9">
        <f t="shared" si="230"/>
        <v>2.4</v>
      </c>
      <c r="G4654" s="9">
        <f>_xlfn.XLOOKUP(I4654,过机服务商重量差!A:A,过机服务商重量差!L:L)</f>
        <v>24</v>
      </c>
      <c r="H4654" s="9" t="str">
        <f ca="1">IFERROR(LOOKUP(1,0/((B4654=名单!B:B)*(VALUE(AY4654)&gt;=名单!E:E)*(VALUE(AY4654)&lt;=名单!G:G)*(AA4654="正常走货")),名单!H:H),"否")</f>
        <v>否</v>
      </c>
      <c r="I4654" s="54" t="s">
        <v>13929</v>
      </c>
      <c r="J4654" s="54" t="s">
        <v>13931</v>
      </c>
      <c r="L4654" s="66" t="s">
        <v>586</v>
      </c>
      <c r="N4654" s="54" t="s">
        <v>18</v>
      </c>
      <c r="O4654" s="66"/>
      <c r="P4654" s="66"/>
      <c r="U4654" s="54" t="s">
        <v>191</v>
      </c>
      <c r="V4654" s="54" t="s">
        <v>14413</v>
      </c>
      <c r="AA4654" s="54" t="s">
        <v>14382</v>
      </c>
      <c r="AQ4654" s="54">
        <v>324</v>
      </c>
      <c r="AY4654" s="54" t="s">
        <v>19051</v>
      </c>
    </row>
    <row r="4655" spans="1:51">
      <c r="A4655" s="9" t="str">
        <f t="shared" si="228"/>
        <v>2026-01</v>
      </c>
      <c r="B4655" s="9" t="str">
        <f>_xlfn.XLOOKUP(I4655,过机服务商重量差!A:A,过机服务商重量差!G:G)</f>
        <v>玉麒麟</v>
      </c>
      <c r="C4655" s="9" t="str">
        <f>IF(N4655="FBA","主营产品",IF(N4655="专线","专线",LOOKUP(1,0/((G4655&gt;=提成标准!D:D)*(G4655&lt;提成标准!E:E)),提成标准!C:C)))</f>
        <v>快递大货</v>
      </c>
      <c r="D4655" s="9">
        <f t="shared" si="229"/>
        <v>30</v>
      </c>
      <c r="E4655" s="9">
        <f>_xlfn.XLOOKUP(C4655,提成标准!C:C,提成标准!H:H,"")</f>
        <v>0.1</v>
      </c>
      <c r="F4655" s="9">
        <f t="shared" si="230"/>
        <v>3</v>
      </c>
      <c r="G4655" s="9">
        <f>_xlfn.XLOOKUP(I4655,过机服务商重量差!A:A,过机服务商重量差!L:L)</f>
        <v>30</v>
      </c>
      <c r="H4655" s="9" t="str">
        <f ca="1">IFERROR(LOOKUP(1,0/((B4655=名单!B:B)*(VALUE(AY4655)&gt;=名单!E:E)*(VALUE(AY4655)&lt;=名单!G:G)*(AA4655="正常走货")),名单!H:H),"否")</f>
        <v>否</v>
      </c>
      <c r="I4655" s="54" t="s">
        <v>13932</v>
      </c>
      <c r="J4655" s="54" t="s">
        <v>13934</v>
      </c>
      <c r="L4655" s="66" t="s">
        <v>256</v>
      </c>
      <c r="N4655" s="54" t="s">
        <v>18</v>
      </c>
      <c r="O4655" s="66"/>
      <c r="P4655" s="66"/>
      <c r="U4655" s="54" t="s">
        <v>767</v>
      </c>
      <c r="V4655" s="54" t="s">
        <v>14385</v>
      </c>
      <c r="AA4655" s="54" t="s">
        <v>14382</v>
      </c>
      <c r="AQ4655" s="54">
        <v>-127</v>
      </c>
      <c r="AY4655" s="54" t="s">
        <v>19052</v>
      </c>
    </row>
    <row r="4656" spans="1:51">
      <c r="A4656" s="9" t="str">
        <f t="shared" si="228"/>
        <v>2026-01</v>
      </c>
      <c r="B4656" s="9" t="str">
        <f>_xlfn.XLOOKUP(I4656,过机服务商重量差!A:A,过机服务商重量差!G:G)</f>
        <v>无崖子</v>
      </c>
      <c r="C4656" s="9" t="str">
        <f>IF(N4656="FBA","主营产品",IF(N4656="专线","专线",LOOKUP(1,0/((G4656&gt;=提成标准!D:D)*(G4656&lt;提成标准!E:E)),提成标准!C:C)))</f>
        <v>快递小货</v>
      </c>
      <c r="D4656" s="9">
        <f t="shared" si="229"/>
        <v>1</v>
      </c>
      <c r="E4656" s="9">
        <f>_xlfn.XLOOKUP(C4656,提成标准!C:C,提成标准!H:H,"")</f>
        <v>2</v>
      </c>
      <c r="F4656" s="9">
        <f t="shared" si="230"/>
        <v>2</v>
      </c>
      <c r="G4656" s="9">
        <f>_xlfn.XLOOKUP(I4656,过机服务商重量差!A:A,过机服务商重量差!L:L)</f>
        <v>5.5</v>
      </c>
      <c r="H4656" s="9" t="str">
        <f ca="1">IFERROR(LOOKUP(1,0/((B4656=名单!B:B)*(VALUE(AY4656)&gt;=名单!E:E)*(VALUE(AY4656)&lt;=名单!G:G)*(AA4656="正常走货")),名单!H:H),"否")</f>
        <v>是</v>
      </c>
      <c r="I4656" s="54" t="s">
        <v>13935</v>
      </c>
      <c r="J4656" s="54" t="s">
        <v>13937</v>
      </c>
      <c r="L4656" s="66" t="s">
        <v>845</v>
      </c>
      <c r="N4656" s="54" t="s">
        <v>18</v>
      </c>
      <c r="O4656" s="66"/>
      <c r="P4656" s="66"/>
      <c r="U4656" s="54" t="s">
        <v>7799</v>
      </c>
      <c r="V4656" s="54" t="s">
        <v>14385</v>
      </c>
      <c r="AA4656" s="54" t="s">
        <v>14382</v>
      </c>
      <c r="AQ4656" s="54">
        <v>0</v>
      </c>
      <c r="AY4656" s="54" t="s">
        <v>19053</v>
      </c>
    </row>
    <row r="4657" spans="1:51">
      <c r="A4657" s="9" t="str">
        <f t="shared" si="228"/>
        <v>2026-01</v>
      </c>
      <c r="B4657" s="9" t="str">
        <f>_xlfn.XLOOKUP(I4657,过机服务商重量差!A:A,过机服务商重量差!G:G)</f>
        <v>玉麒麟</v>
      </c>
      <c r="C4657" s="9" t="str">
        <f>IF(N4657="FBA","主营产品",IF(N4657="专线","专线",LOOKUP(1,0/((G4657&gt;=提成标准!D:D)*(G4657&lt;提成标准!E:E)),提成标准!C:C)))</f>
        <v>快递小货</v>
      </c>
      <c r="D4657" s="9">
        <f t="shared" si="229"/>
        <v>1</v>
      </c>
      <c r="E4657" s="9">
        <f>_xlfn.XLOOKUP(C4657,提成标准!C:C,提成标准!H:H,"")</f>
        <v>2</v>
      </c>
      <c r="F4657" s="9">
        <f t="shared" si="230"/>
        <v>2</v>
      </c>
      <c r="G4657" s="9">
        <f>_xlfn.XLOOKUP(I4657,过机服务商重量差!A:A,过机服务商重量差!L:L)</f>
        <v>7</v>
      </c>
      <c r="H4657" s="9" t="str">
        <f ca="1">IFERROR(LOOKUP(1,0/((B4657=名单!B:B)*(VALUE(AY4657)&gt;=名单!E:E)*(VALUE(AY4657)&lt;=名单!G:G)*(AA4657="正常走货")),名单!H:H),"否")</f>
        <v>否</v>
      </c>
      <c r="I4657" s="54" t="s">
        <v>13938</v>
      </c>
      <c r="J4657" s="54" t="s">
        <v>13940</v>
      </c>
      <c r="L4657" s="66" t="s">
        <v>17</v>
      </c>
      <c r="N4657" s="54" t="s">
        <v>18</v>
      </c>
      <c r="O4657" s="66"/>
      <c r="P4657" s="66"/>
      <c r="U4657" s="54" t="s">
        <v>191</v>
      </c>
      <c r="V4657" s="54" t="s">
        <v>14413</v>
      </c>
      <c r="AA4657" s="54" t="s">
        <v>14382</v>
      </c>
      <c r="AQ4657" s="54">
        <v>167</v>
      </c>
      <c r="AY4657" s="54" t="s">
        <v>19054</v>
      </c>
    </row>
    <row r="4658" spans="1:51">
      <c r="A4658" s="9" t="str">
        <f t="shared" si="228"/>
        <v>2026-01</v>
      </c>
      <c r="B4658" s="9" t="str">
        <f>_xlfn.XLOOKUP(I4658,过机服务商重量差!A:A,过机服务商重量差!G:G)</f>
        <v>玉麒麟</v>
      </c>
      <c r="C4658" s="9" t="str">
        <f>IF(N4658="FBA","主营产品",IF(N4658="专线","专线",LOOKUP(1,0/((G4658&gt;=提成标准!D:D)*(G4658&lt;提成标准!E:E)),提成标准!C:C)))</f>
        <v>快递大货</v>
      </c>
      <c r="D4658" s="9">
        <f t="shared" si="229"/>
        <v>22</v>
      </c>
      <c r="E4658" s="9">
        <f>_xlfn.XLOOKUP(C4658,提成标准!C:C,提成标准!H:H,"")</f>
        <v>0.1</v>
      </c>
      <c r="F4658" s="9">
        <f t="shared" si="230"/>
        <v>2.2</v>
      </c>
      <c r="G4658" s="9">
        <f>_xlfn.XLOOKUP(I4658,过机服务商重量差!A:A,过机服务商重量差!L:L)</f>
        <v>22</v>
      </c>
      <c r="H4658" s="9" t="str">
        <f ca="1">IFERROR(LOOKUP(1,0/((B4658=名单!B:B)*(VALUE(AY4658)&gt;=名单!E:E)*(VALUE(AY4658)&lt;=名单!G:G)*(AA4658="正常走货")),名单!H:H),"否")</f>
        <v>否</v>
      </c>
      <c r="I4658" s="54" t="s">
        <v>13941</v>
      </c>
      <c r="J4658" s="54" t="s">
        <v>13943</v>
      </c>
      <c r="L4658" s="66" t="s">
        <v>1080</v>
      </c>
      <c r="N4658" s="54" t="s">
        <v>18</v>
      </c>
      <c r="O4658" s="66"/>
      <c r="P4658" s="66"/>
      <c r="U4658" s="54" t="s">
        <v>10131</v>
      </c>
      <c r="V4658" s="54" t="s">
        <v>14581</v>
      </c>
      <c r="AA4658" s="54" t="s">
        <v>14382</v>
      </c>
      <c r="AQ4658" s="54">
        <v>113.6</v>
      </c>
      <c r="AY4658" s="54" t="s">
        <v>19055</v>
      </c>
    </row>
    <row r="4659" spans="1:51">
      <c r="A4659" s="9" t="str">
        <f t="shared" si="228"/>
        <v>2026-01</v>
      </c>
      <c r="B4659" s="18" t="str">
        <f>_xlfn.XLOOKUP(I4659,过机服务商重量差!A:A,过机服务商重量差!G:G)</f>
        <v>玉麒麟</v>
      </c>
      <c r="C4659" s="9" t="str">
        <f>IF(N4659="FBA","主营产品",IF(N4659="专线","专线",LOOKUP(1,0/((G4659&gt;=提成标准!D:D)*(G4659&lt;提成标准!E:E)),提成标准!C:C)))</f>
        <v>快递大货</v>
      </c>
      <c r="D4659" s="9">
        <f t="shared" si="229"/>
        <v>22</v>
      </c>
      <c r="E4659" s="9">
        <f>_xlfn.XLOOKUP(C4659,提成标准!C:C,提成标准!H:H,"")</f>
        <v>0.1</v>
      </c>
      <c r="F4659" s="9">
        <f t="shared" si="230"/>
        <v>2.2</v>
      </c>
      <c r="G4659" s="9">
        <f>_xlfn.XLOOKUP(I4659,过机服务商重量差!A:A,过机服务商重量差!L:L)</f>
        <v>22</v>
      </c>
      <c r="H4659" s="9" t="str">
        <f ca="1">IFERROR(LOOKUP(1,0/((B4659=名单!B:B)*(VALUE(AY4659)&gt;=名单!E:E)*(VALUE(AY4659)&lt;=名单!G:G)*(AA4659="正常走货")),名单!H:H),"否")</f>
        <v>否</v>
      </c>
      <c r="I4659" s="54" t="s">
        <v>13944</v>
      </c>
      <c r="J4659" s="54" t="s">
        <v>13946</v>
      </c>
      <c r="L4659" s="54" t="s">
        <v>1080</v>
      </c>
      <c r="N4659" s="54" t="s">
        <v>18</v>
      </c>
      <c r="O4659" s="66"/>
      <c r="P4659" s="66"/>
      <c r="U4659" s="54" t="s">
        <v>10131</v>
      </c>
      <c r="V4659" s="54" t="s">
        <v>14581</v>
      </c>
      <c r="AA4659" s="54" t="s">
        <v>14382</v>
      </c>
      <c r="AQ4659" s="54">
        <v>113.6</v>
      </c>
      <c r="AY4659" s="54" t="s">
        <v>19056</v>
      </c>
    </row>
    <row r="4660" spans="1:51">
      <c r="A4660" s="9" t="str">
        <f t="shared" si="228"/>
        <v>2026-01</v>
      </c>
      <c r="B4660" s="9" t="str">
        <f>_xlfn.XLOOKUP(I4660,过机服务商重量差!A:A,过机服务商重量差!G:G)</f>
        <v>玉麒麟</v>
      </c>
      <c r="C4660" s="9" t="str">
        <f>IF(N4660="FBA","主营产品",IF(N4660="专线","专线",LOOKUP(1,0/((G4660&gt;=提成标准!D:D)*(G4660&lt;提成标准!E:E)),提成标准!C:C)))</f>
        <v>快递大货</v>
      </c>
      <c r="D4660" s="9">
        <f t="shared" si="229"/>
        <v>73</v>
      </c>
      <c r="E4660" s="9">
        <f>_xlfn.XLOOKUP(C4660,提成标准!C:C,提成标准!H:H,"")</f>
        <v>0.1</v>
      </c>
      <c r="F4660" s="9">
        <f t="shared" si="230"/>
        <v>7.3</v>
      </c>
      <c r="G4660" s="9">
        <f>_xlfn.XLOOKUP(I4660,过机服务商重量差!A:A,过机服务商重量差!L:L)</f>
        <v>73</v>
      </c>
      <c r="H4660" s="9" t="str">
        <f ca="1">IFERROR(LOOKUP(1,0/((B4660=名单!B:B)*(VALUE(AY4660)&gt;=名单!E:E)*(VALUE(AY4660)&lt;=名单!G:G)*(AA4660="正常走货")),名单!H:H),"否")</f>
        <v>否</v>
      </c>
      <c r="I4660" s="54" t="s">
        <v>13947</v>
      </c>
      <c r="J4660" s="54" t="s">
        <v>13949</v>
      </c>
      <c r="L4660" s="66" t="s">
        <v>17</v>
      </c>
      <c r="N4660" s="54" t="s">
        <v>18</v>
      </c>
      <c r="O4660" s="66"/>
      <c r="P4660" s="66"/>
      <c r="U4660" s="54" t="s">
        <v>152</v>
      </c>
      <c r="V4660" s="54" t="s">
        <v>14385</v>
      </c>
      <c r="AA4660" s="54" t="s">
        <v>14382</v>
      </c>
      <c r="AQ4660" s="54">
        <v>323.6</v>
      </c>
      <c r="AY4660" s="54" t="s">
        <v>19057</v>
      </c>
    </row>
    <row r="4661" spans="1:51">
      <c r="A4661" s="9" t="str">
        <f t="shared" si="228"/>
        <v>2026-01</v>
      </c>
      <c r="B4661" s="9" t="str">
        <f>_xlfn.XLOOKUP(I4661,过机服务商重量差!A:A,过机服务商重量差!G:G)</f>
        <v>帅时莹</v>
      </c>
      <c r="C4661" s="9" t="str">
        <f>IF(N4661="FBA","主营产品",IF(N4661="专线","专线",LOOKUP(1,0/((G4661&gt;=提成标准!D:D)*(G4661&lt;提成标准!E:E)),提成标准!C:C)))</f>
        <v>快递大货</v>
      </c>
      <c r="D4661" s="9">
        <f t="shared" si="229"/>
        <v>335</v>
      </c>
      <c r="E4661" s="9">
        <f>_xlfn.XLOOKUP(C4661,提成标准!C:C,提成标准!H:H,"")</f>
        <v>0.1</v>
      </c>
      <c r="F4661" s="9">
        <f t="shared" si="230"/>
        <v>33.5</v>
      </c>
      <c r="G4661" s="9">
        <f>_xlfn.XLOOKUP(I4661,过机服务商重量差!A:A,过机服务商重量差!L:L)</f>
        <v>335</v>
      </c>
      <c r="H4661" s="9" t="str">
        <f ca="1">IFERROR(LOOKUP(1,0/((B4661=名单!B:B)*(VALUE(AY4661)&gt;=名单!E:E)*(VALUE(AY4661)&lt;=名单!G:G)*(AA4661="正常走货")),名单!H:H),"否")</f>
        <v>否</v>
      </c>
      <c r="I4661" s="54" t="s">
        <v>13950</v>
      </c>
      <c r="J4661" s="54" t="s">
        <v>13952</v>
      </c>
      <c r="L4661" s="66" t="s">
        <v>97</v>
      </c>
      <c r="N4661" s="54" t="s">
        <v>18</v>
      </c>
      <c r="O4661" s="66"/>
      <c r="P4661" s="66"/>
      <c r="U4661" s="54" t="s">
        <v>199</v>
      </c>
      <c r="V4661" s="54" t="s">
        <v>14442</v>
      </c>
      <c r="AA4661" s="54" t="s">
        <v>14382</v>
      </c>
      <c r="AQ4661" s="54">
        <v>1892.5</v>
      </c>
      <c r="AY4661" s="54" t="s">
        <v>19058</v>
      </c>
    </row>
    <row r="4662" spans="1:51">
      <c r="A4662" s="9" t="str">
        <f t="shared" si="228"/>
        <v>2026-01</v>
      </c>
      <c r="B4662" s="18" t="str">
        <f>_xlfn.XLOOKUP(I4662,过机服务商重量差!A:A,过机服务商重量差!G:G)</f>
        <v>玉麒麟</v>
      </c>
      <c r="C4662" s="9" t="str">
        <f>IF(N4662="FBA","主营产品",IF(N4662="专线","专线",LOOKUP(1,0/((G4662&gt;=提成标准!D:D)*(G4662&lt;提成标准!E:E)),提成标准!C:C)))</f>
        <v>快递小货</v>
      </c>
      <c r="D4662" s="9">
        <f t="shared" si="229"/>
        <v>1</v>
      </c>
      <c r="E4662" s="9">
        <f>_xlfn.XLOOKUP(C4662,提成标准!C:C,提成标准!H:H,"")</f>
        <v>2</v>
      </c>
      <c r="F4662" s="9">
        <f t="shared" si="230"/>
        <v>2</v>
      </c>
      <c r="G4662" s="9">
        <f>_xlfn.XLOOKUP(I4662,过机服务商重量差!A:A,过机服务商重量差!L:L)</f>
        <v>3</v>
      </c>
      <c r="H4662" s="9" t="str">
        <f ca="1">IFERROR(LOOKUP(1,0/((B4662=名单!B:B)*(VALUE(AY4662)&gt;=名单!E:E)*(VALUE(AY4662)&lt;=名单!G:G)*(AA4662="正常走货")),名单!H:H),"否")</f>
        <v>否</v>
      </c>
      <c r="I4662" s="54" t="s">
        <v>13953</v>
      </c>
      <c r="J4662" s="54" t="s">
        <v>13955</v>
      </c>
      <c r="L4662" s="66" t="s">
        <v>17</v>
      </c>
      <c r="N4662" s="54" t="s">
        <v>18</v>
      </c>
      <c r="O4662" s="66"/>
      <c r="P4662" s="66"/>
      <c r="U4662" s="54" t="s">
        <v>471</v>
      </c>
      <c r="V4662" s="54" t="s">
        <v>14389</v>
      </c>
      <c r="AA4662" s="54" t="s">
        <v>14382</v>
      </c>
      <c r="AQ4662" s="54">
        <v>85.17</v>
      </c>
      <c r="AY4662" s="54" t="s">
        <v>19059</v>
      </c>
    </row>
    <row r="4663" spans="1:51">
      <c r="A4663" s="9" t="str">
        <f t="shared" si="228"/>
        <v>2026-01</v>
      </c>
      <c r="B4663" s="18" t="str">
        <f>_xlfn.XLOOKUP(I4663,过机服务商重量差!A:A,过机服务商重量差!G:G)</f>
        <v>帅时莹</v>
      </c>
      <c r="C4663" s="9" t="str">
        <f>IF(N4663="FBA","主营产品",IF(N4663="专线","专线",LOOKUP(1,0/((G4663&gt;=提成标准!D:D)*(G4663&lt;提成标准!E:E)),提成标准!C:C)))</f>
        <v>快递大货</v>
      </c>
      <c r="D4663" s="9">
        <f t="shared" si="229"/>
        <v>47</v>
      </c>
      <c r="E4663" s="9">
        <f>_xlfn.XLOOKUP(C4663,提成标准!C:C,提成标准!H:H,"")</f>
        <v>0.1</v>
      </c>
      <c r="F4663" s="9">
        <f t="shared" si="230"/>
        <v>4.7</v>
      </c>
      <c r="G4663" s="9">
        <f>_xlfn.XLOOKUP(I4663,过机服务商重量差!A:A,过机服务商重量差!L:L)</f>
        <v>47</v>
      </c>
      <c r="H4663" s="9" t="str">
        <f ca="1">IFERROR(LOOKUP(1,0/((B4663=名单!B:B)*(VALUE(AY4663)&gt;=名单!E:E)*(VALUE(AY4663)&lt;=名单!G:G)*(AA4663="正常走货")),名单!H:H),"否")</f>
        <v>否</v>
      </c>
      <c r="I4663" s="54" t="s">
        <v>13956</v>
      </c>
      <c r="J4663" s="54" t="s">
        <v>13958</v>
      </c>
      <c r="L4663" s="66" t="s">
        <v>287</v>
      </c>
      <c r="N4663" s="54" t="s">
        <v>18</v>
      </c>
      <c r="O4663" s="66"/>
      <c r="P4663" s="66"/>
      <c r="U4663" s="54" t="s">
        <v>306</v>
      </c>
      <c r="V4663" s="54" t="s">
        <v>14413</v>
      </c>
      <c r="AA4663" s="54" t="s">
        <v>14382</v>
      </c>
      <c r="AQ4663" s="54">
        <v>206.8</v>
      </c>
      <c r="AY4663" s="54" t="s">
        <v>19060</v>
      </c>
    </row>
    <row r="4664" spans="1:51">
      <c r="A4664" s="9" t="str">
        <f t="shared" ref="A4664:A4727" si="231">MID(AY4664,1,7)</f>
        <v>2026-01</v>
      </c>
      <c r="B4664" s="18" t="str">
        <f>_xlfn.XLOOKUP(I4664,过机服务商重量差!A:A,过机服务商重量差!G:G)</f>
        <v>风清扬</v>
      </c>
      <c r="C4664" s="9" t="str">
        <f>IF(N4664="FBA","主营产品",IF(N4664="专线","专线",LOOKUP(1,0/((G4664&gt;=提成标准!D:D)*(G4664&lt;提成标准!E:E)),提成标准!C:C)))</f>
        <v>快递大货</v>
      </c>
      <c r="D4664" s="9">
        <f t="shared" si="229"/>
        <v>342</v>
      </c>
      <c r="E4664" s="9">
        <f>_xlfn.XLOOKUP(C4664,提成标准!C:C,提成标准!H:H,"")</f>
        <v>0.1</v>
      </c>
      <c r="F4664" s="9">
        <f t="shared" si="230"/>
        <v>34.2</v>
      </c>
      <c r="G4664" s="9">
        <f>_xlfn.XLOOKUP(I4664,过机服务商重量差!A:A,过机服务商重量差!L:L)</f>
        <v>342</v>
      </c>
      <c r="H4664" s="9" t="str">
        <f ca="1">IFERROR(LOOKUP(1,0/((B4664=名单!B:B)*(VALUE(AY4664)&gt;=名单!E:E)*(VALUE(AY4664)&lt;=名单!G:G)*(AA4664="正常走货")),名单!H:H),"否")</f>
        <v>否</v>
      </c>
      <c r="I4664" s="54" t="s">
        <v>13959</v>
      </c>
      <c r="J4664" s="54" t="s">
        <v>36</v>
      </c>
      <c r="L4664" s="66" t="s">
        <v>51</v>
      </c>
      <c r="N4664" s="54" t="s">
        <v>18</v>
      </c>
      <c r="O4664" s="66"/>
      <c r="P4664" s="66"/>
      <c r="U4664" s="54" t="s">
        <v>39</v>
      </c>
      <c r="V4664" s="54" t="s">
        <v>14389</v>
      </c>
      <c r="AA4664" s="54" t="s">
        <v>14437</v>
      </c>
      <c r="AQ4664" s="54">
        <v>0</v>
      </c>
      <c r="AY4664" s="54" t="s">
        <v>19061</v>
      </c>
    </row>
    <row r="4665" spans="1:51">
      <c r="A4665" s="9" t="str">
        <f t="shared" si="231"/>
        <v>2026-01</v>
      </c>
      <c r="B4665" s="18" t="str">
        <f>_xlfn.XLOOKUP(I4665,过机服务商重量差!A:A,过机服务商重量差!G:G)</f>
        <v>风清扬</v>
      </c>
      <c r="C4665" s="9" t="str">
        <f>IF(N4665="FBA","主营产品",IF(N4665="专线","专线",LOOKUP(1,0/((G4665&gt;=提成标准!D:D)*(G4665&lt;提成标准!E:E)),提成标准!C:C)))</f>
        <v>快递大货</v>
      </c>
      <c r="D4665" s="9">
        <f t="shared" si="229"/>
        <v>215</v>
      </c>
      <c r="E4665" s="9">
        <f>_xlfn.XLOOKUP(C4665,提成标准!C:C,提成标准!H:H,"")</f>
        <v>0.1</v>
      </c>
      <c r="F4665" s="9">
        <f t="shared" si="230"/>
        <v>21.5</v>
      </c>
      <c r="G4665" s="9">
        <f>_xlfn.XLOOKUP(I4665,过机服务商重量差!A:A,过机服务商重量差!L:L)</f>
        <v>215</v>
      </c>
      <c r="H4665" s="9" t="str">
        <f ca="1">IFERROR(LOOKUP(1,0/((B4665=名单!B:B)*(VALUE(AY4665)&gt;=名单!E:E)*(VALUE(AY4665)&lt;=名单!G:G)*(AA4665="正常走货")),名单!H:H),"否")</f>
        <v>否</v>
      </c>
      <c r="I4665" s="54" t="s">
        <v>13961</v>
      </c>
      <c r="J4665" s="54" t="s">
        <v>36</v>
      </c>
      <c r="L4665" s="66" t="s">
        <v>51</v>
      </c>
      <c r="N4665" s="54" t="s">
        <v>18</v>
      </c>
      <c r="O4665" s="66"/>
      <c r="P4665" s="66"/>
      <c r="U4665" s="54" t="s">
        <v>39</v>
      </c>
      <c r="V4665" s="54" t="s">
        <v>14389</v>
      </c>
      <c r="AA4665" s="54" t="s">
        <v>14437</v>
      </c>
      <c r="AQ4665" s="54">
        <v>0</v>
      </c>
      <c r="AY4665" s="54" t="s">
        <v>19062</v>
      </c>
    </row>
    <row r="4666" spans="1:51">
      <c r="A4666" s="9" t="str">
        <f t="shared" si="231"/>
        <v>2026-01</v>
      </c>
      <c r="B4666" s="18" t="str">
        <f>_xlfn.XLOOKUP(I4666,过机服务商重量差!A:A,过机服务商重量差!G:G)</f>
        <v>风清扬</v>
      </c>
      <c r="C4666" s="9" t="str">
        <f>IF(N4666="FBA","主营产品",IF(N4666="专线","专线",LOOKUP(1,0/((G4666&gt;=提成标准!D:D)*(G4666&lt;提成标准!E:E)),提成标准!C:C)))</f>
        <v>快递大货</v>
      </c>
      <c r="D4666" s="9">
        <f t="shared" ref="D4666:D4729" si="232">IF(C4666="快递小货",1,IF(C4666="主营产品",0,G4666))</f>
        <v>260</v>
      </c>
      <c r="E4666" s="9">
        <f>_xlfn.XLOOKUP(C4666,提成标准!C:C,提成标准!H:H,"")</f>
        <v>0.1</v>
      </c>
      <c r="F4666" s="9">
        <f t="shared" ref="F4666:F4729" si="233">D4666*E4666</f>
        <v>26</v>
      </c>
      <c r="G4666" s="9">
        <f>_xlfn.XLOOKUP(I4666,过机服务商重量差!A:A,过机服务商重量差!L:L)</f>
        <v>260</v>
      </c>
      <c r="H4666" s="9" t="str">
        <f ca="1">IFERROR(LOOKUP(1,0/((B4666=名单!B:B)*(VALUE(AY4666)&gt;=名单!E:E)*(VALUE(AY4666)&lt;=名单!G:G)*(AA4666="正常走货")),名单!H:H),"否")</f>
        <v>否</v>
      </c>
      <c r="I4666" s="54" t="s">
        <v>13963</v>
      </c>
      <c r="J4666" s="54" t="s">
        <v>36</v>
      </c>
      <c r="L4666" s="66" t="s">
        <v>51</v>
      </c>
      <c r="N4666" s="54" t="s">
        <v>18</v>
      </c>
      <c r="O4666" s="66"/>
      <c r="P4666" s="66"/>
      <c r="U4666" s="54" t="s">
        <v>39</v>
      </c>
      <c r="V4666" s="54" t="s">
        <v>14389</v>
      </c>
      <c r="AA4666" s="54" t="s">
        <v>14437</v>
      </c>
      <c r="AQ4666" s="54">
        <v>0</v>
      </c>
      <c r="AY4666" s="54" t="s">
        <v>19063</v>
      </c>
    </row>
    <row r="4667" spans="1:51">
      <c r="A4667" s="9" t="str">
        <f t="shared" si="231"/>
        <v>2026-01</v>
      </c>
      <c r="B4667" s="9" t="str">
        <f>_xlfn.XLOOKUP(I4667,过机服务商重量差!A:A,过机服务商重量差!G:G)</f>
        <v>玉麒麟</v>
      </c>
      <c r="C4667" s="9" t="str">
        <f>IF(N4667="FBA","主营产品",IF(N4667="专线","专线",LOOKUP(1,0/((G4667&gt;=提成标准!D:D)*(G4667&lt;提成标准!E:E)),提成标准!C:C)))</f>
        <v>快递小货</v>
      </c>
      <c r="D4667" s="9">
        <f t="shared" si="232"/>
        <v>1</v>
      </c>
      <c r="E4667" s="9">
        <f>_xlfn.XLOOKUP(C4667,提成标准!C:C,提成标准!H:H,"")</f>
        <v>2</v>
      </c>
      <c r="F4667" s="9">
        <f t="shared" si="233"/>
        <v>2</v>
      </c>
      <c r="G4667" s="9">
        <f>_xlfn.XLOOKUP(I4667,过机服务商重量差!A:A,过机服务商重量差!L:L)</f>
        <v>0.5</v>
      </c>
      <c r="H4667" s="9" t="str">
        <f ca="1">IFERROR(LOOKUP(1,0/((B4667=名单!B:B)*(VALUE(AY4667)&gt;=名单!E:E)*(VALUE(AY4667)&lt;=名单!G:G)*(AA4667="正常走货")),名单!H:H),"否")</f>
        <v>否</v>
      </c>
      <c r="I4667" s="54" t="s">
        <v>13965</v>
      </c>
      <c r="J4667" s="54" t="s">
        <v>13967</v>
      </c>
      <c r="L4667" s="66" t="s">
        <v>17</v>
      </c>
      <c r="N4667" s="54" t="s">
        <v>18</v>
      </c>
      <c r="O4667" s="66"/>
      <c r="P4667" s="66"/>
      <c r="U4667" s="54" t="s">
        <v>471</v>
      </c>
      <c r="V4667" s="54" t="s">
        <v>14389</v>
      </c>
      <c r="AA4667" s="54" t="s">
        <v>14382</v>
      </c>
      <c r="AQ4667" s="54">
        <v>67.3</v>
      </c>
      <c r="AY4667" s="54" t="s">
        <v>19064</v>
      </c>
    </row>
    <row r="4668" spans="1:51">
      <c r="A4668" s="9" t="str">
        <f t="shared" si="231"/>
        <v>2026-01</v>
      </c>
      <c r="B4668" s="9" t="str">
        <f>_xlfn.XLOOKUP(I4668,过机服务商重量差!A:A,过机服务商重量差!G:G)</f>
        <v>玉麒麟</v>
      </c>
      <c r="C4668" s="9" t="str">
        <f>IF(N4668="FBA","主营产品",IF(N4668="专线","专线",LOOKUP(1,0/((G4668&gt;=提成标准!D:D)*(G4668&lt;提成标准!E:E)),提成标准!C:C)))</f>
        <v>快递小货</v>
      </c>
      <c r="D4668" s="9">
        <f t="shared" si="232"/>
        <v>1</v>
      </c>
      <c r="E4668" s="9">
        <f>_xlfn.XLOOKUP(C4668,提成标准!C:C,提成标准!H:H,"")</f>
        <v>2</v>
      </c>
      <c r="F4668" s="9">
        <f t="shared" si="233"/>
        <v>2</v>
      </c>
      <c r="G4668" s="9">
        <f>_xlfn.XLOOKUP(I4668,过机服务商重量差!A:A,过机服务商重量差!L:L)</f>
        <v>20</v>
      </c>
      <c r="H4668" s="9" t="str">
        <f ca="1">IFERROR(LOOKUP(1,0/((B4668=名单!B:B)*(VALUE(AY4668)&gt;=名单!E:E)*(VALUE(AY4668)&lt;=名单!G:G)*(AA4668="正常走货")),名单!H:H),"否")</f>
        <v>否</v>
      </c>
      <c r="I4668" s="54" t="s">
        <v>13968</v>
      </c>
      <c r="J4668" s="54" t="s">
        <v>13970</v>
      </c>
      <c r="L4668" s="66" t="s">
        <v>17</v>
      </c>
      <c r="N4668" s="54" t="s">
        <v>18</v>
      </c>
      <c r="O4668" s="66"/>
      <c r="P4668" s="66"/>
      <c r="U4668" s="54" t="s">
        <v>454</v>
      </c>
      <c r="V4668" s="54" t="s">
        <v>14410</v>
      </c>
      <c r="AA4668" s="54" t="s">
        <v>14382</v>
      </c>
      <c r="AQ4668" s="54">
        <v>61.8</v>
      </c>
      <c r="AY4668" s="54" t="s">
        <v>19065</v>
      </c>
    </row>
    <row r="4669" spans="1:51">
      <c r="A4669" s="9" t="str">
        <f t="shared" si="231"/>
        <v>2026-01</v>
      </c>
      <c r="B4669" s="9" t="str">
        <f>_xlfn.XLOOKUP(I4669,过机服务商重量差!A:A,过机服务商重量差!G:G)</f>
        <v>玉麒麟</v>
      </c>
      <c r="C4669" s="9" t="str">
        <f>IF(N4669="FBA","主营产品",IF(N4669="专线","专线",LOOKUP(1,0/((G4669&gt;=提成标准!D:D)*(G4669&lt;提成标准!E:E)),提成标准!C:C)))</f>
        <v>快递小货</v>
      </c>
      <c r="D4669" s="9">
        <f t="shared" si="232"/>
        <v>1</v>
      </c>
      <c r="E4669" s="9">
        <f>_xlfn.XLOOKUP(C4669,提成标准!C:C,提成标准!H:H,"")</f>
        <v>2</v>
      </c>
      <c r="F4669" s="9">
        <f t="shared" si="233"/>
        <v>2</v>
      </c>
      <c r="G4669" s="9">
        <f>_xlfn.XLOOKUP(I4669,过机服务商重量差!A:A,过机服务商重量差!L:L)</f>
        <v>14.5</v>
      </c>
      <c r="H4669" s="9" t="str">
        <f ca="1">IFERROR(LOOKUP(1,0/((B4669=名单!B:B)*(VALUE(AY4669)&gt;=名单!E:E)*(VALUE(AY4669)&lt;=名单!G:G)*(AA4669="正常走货")),名单!H:H),"否")</f>
        <v>否</v>
      </c>
      <c r="I4669" s="54" t="s">
        <v>13971</v>
      </c>
      <c r="J4669" s="54" t="s">
        <v>13973</v>
      </c>
      <c r="L4669" s="66" t="s">
        <v>17</v>
      </c>
      <c r="N4669" s="54" t="s">
        <v>18</v>
      </c>
      <c r="O4669" s="66"/>
      <c r="P4669" s="66"/>
      <c r="U4669" s="54" t="s">
        <v>454</v>
      </c>
      <c r="V4669" s="54" t="s">
        <v>14410</v>
      </c>
      <c r="AA4669" s="54" t="s">
        <v>14382</v>
      </c>
      <c r="AQ4669" s="54">
        <v>61.3</v>
      </c>
      <c r="AY4669" s="54" t="s">
        <v>19066</v>
      </c>
    </row>
    <row r="4670" spans="1:51">
      <c r="A4670" s="9" t="str">
        <f t="shared" si="231"/>
        <v>2026-01</v>
      </c>
      <c r="B4670" s="18" t="str">
        <f>_xlfn.XLOOKUP(I4670,过机服务商重量差!A:A,过机服务商重量差!G:G)</f>
        <v>无崖子</v>
      </c>
      <c r="C4670" s="9" t="str">
        <f>IF(N4670="FBA","主营产品",IF(N4670="专线","专线",LOOKUP(1,0/((G4670&gt;=提成标准!D:D)*(G4670&lt;提成标准!E:E)),提成标准!C:C)))</f>
        <v>快递小货</v>
      </c>
      <c r="D4670" s="9">
        <f t="shared" si="232"/>
        <v>1</v>
      </c>
      <c r="E4670" s="9">
        <f>_xlfn.XLOOKUP(C4670,提成标准!C:C,提成标准!H:H,"")</f>
        <v>2</v>
      </c>
      <c r="F4670" s="9">
        <f t="shared" si="233"/>
        <v>2</v>
      </c>
      <c r="G4670" s="9">
        <f>_xlfn.XLOOKUP(I4670,过机服务商重量差!A:A,过机服务商重量差!L:L)</f>
        <v>7.5</v>
      </c>
      <c r="H4670" s="9" t="str">
        <f ca="1">IFERROR(LOOKUP(1,0/((B4670=名单!B:B)*(VALUE(AY4670)&gt;=名单!E:E)*(VALUE(AY4670)&lt;=名单!G:G)*(AA4670="正常走货")),名单!H:H),"否")</f>
        <v>是</v>
      </c>
      <c r="I4670" s="54" t="s">
        <v>13974</v>
      </c>
      <c r="J4670" s="54" t="s">
        <v>13976</v>
      </c>
      <c r="L4670" s="54" t="s">
        <v>603</v>
      </c>
      <c r="N4670" s="54" t="s">
        <v>18</v>
      </c>
      <c r="O4670" s="66"/>
      <c r="P4670" s="66"/>
      <c r="U4670" s="54" t="s">
        <v>454</v>
      </c>
      <c r="V4670" s="54" t="s">
        <v>14410</v>
      </c>
      <c r="AA4670" s="54" t="s">
        <v>14382</v>
      </c>
      <c r="AQ4670" s="54">
        <v>102.3</v>
      </c>
      <c r="AY4670" s="54" t="s">
        <v>19067</v>
      </c>
    </row>
    <row r="4671" spans="1:51">
      <c r="A4671" s="9" t="str">
        <f t="shared" si="231"/>
        <v>2026-01</v>
      </c>
      <c r="B4671" s="9" t="str">
        <f>_xlfn.XLOOKUP(I4671,过机服务商重量差!A:A,过机服务商重量差!G:G)</f>
        <v>玉麒麟</v>
      </c>
      <c r="C4671" s="9" t="str">
        <f>IF(N4671="FBA","主营产品",IF(N4671="专线","专线",LOOKUP(1,0/((G4671&gt;=提成标准!D:D)*(G4671&lt;提成标准!E:E)),提成标准!C:C)))</f>
        <v>快递小货</v>
      </c>
      <c r="D4671" s="9">
        <f t="shared" si="232"/>
        <v>1</v>
      </c>
      <c r="E4671" s="9">
        <f>_xlfn.XLOOKUP(C4671,提成标准!C:C,提成标准!H:H,"")</f>
        <v>2</v>
      </c>
      <c r="F4671" s="9">
        <f t="shared" si="233"/>
        <v>2</v>
      </c>
      <c r="G4671" s="9">
        <f>_xlfn.XLOOKUP(I4671,过机服务商重量差!A:A,过机服务商重量差!L:L)</f>
        <v>12</v>
      </c>
      <c r="H4671" s="9" t="str">
        <f ca="1">IFERROR(LOOKUP(1,0/((B4671=名单!B:B)*(VALUE(AY4671)&gt;=名单!E:E)*(VALUE(AY4671)&lt;=名单!G:G)*(AA4671="正常走货")),名单!H:H),"否")</f>
        <v>否</v>
      </c>
      <c r="I4671" s="54" t="s">
        <v>13977</v>
      </c>
      <c r="J4671" s="54" t="s">
        <v>13979</v>
      </c>
      <c r="L4671" s="66" t="s">
        <v>17</v>
      </c>
      <c r="N4671" s="54" t="s">
        <v>18</v>
      </c>
      <c r="O4671" s="66"/>
      <c r="P4671" s="66"/>
      <c r="U4671" s="54" t="s">
        <v>454</v>
      </c>
      <c r="V4671" s="54" t="s">
        <v>14410</v>
      </c>
      <c r="AA4671" s="54" t="s">
        <v>14382</v>
      </c>
      <c r="AQ4671" s="54">
        <v>61.4</v>
      </c>
      <c r="AY4671" s="54" t="s">
        <v>19068</v>
      </c>
    </row>
    <row r="4672" spans="1:51">
      <c r="A4672" s="9" t="str">
        <f t="shared" si="231"/>
        <v>2026-01</v>
      </c>
      <c r="B4672" s="9" t="str">
        <f>_xlfn.XLOOKUP(I4672,过机服务商重量差!A:A,过机服务商重量差!G:G)</f>
        <v>玉麒麟</v>
      </c>
      <c r="C4672" s="9" t="str">
        <f>IF(N4672="FBA","主营产品",IF(N4672="专线","专线",LOOKUP(1,0/((G4672&gt;=提成标准!D:D)*(G4672&lt;提成标准!E:E)),提成标准!C:C)))</f>
        <v>快递大货</v>
      </c>
      <c r="D4672" s="9">
        <f t="shared" si="232"/>
        <v>28</v>
      </c>
      <c r="E4672" s="9">
        <f>_xlfn.XLOOKUP(C4672,提成标准!C:C,提成标准!H:H,"")</f>
        <v>0.1</v>
      </c>
      <c r="F4672" s="9">
        <f t="shared" si="233"/>
        <v>2.8</v>
      </c>
      <c r="G4672" s="9">
        <f>_xlfn.XLOOKUP(I4672,过机服务商重量差!A:A,过机服务商重量差!L:L)</f>
        <v>28</v>
      </c>
      <c r="H4672" s="9" t="str">
        <f ca="1">IFERROR(LOOKUP(1,0/((B4672=名单!B:B)*(VALUE(AY4672)&gt;=名单!E:E)*(VALUE(AY4672)&lt;=名单!G:G)*(AA4672="正常走货")),名单!H:H),"否")</f>
        <v>否</v>
      </c>
      <c r="I4672" s="54" t="s">
        <v>13980</v>
      </c>
      <c r="J4672" s="54" t="s">
        <v>13982</v>
      </c>
      <c r="L4672" s="66" t="s">
        <v>17</v>
      </c>
      <c r="N4672" s="54" t="s">
        <v>18</v>
      </c>
      <c r="O4672" s="66"/>
      <c r="P4672" s="66"/>
      <c r="U4672" s="54" t="s">
        <v>454</v>
      </c>
      <c r="V4672" s="54" t="s">
        <v>14410</v>
      </c>
      <c r="AA4672" s="54" t="s">
        <v>14382</v>
      </c>
      <c r="AQ4672" s="54">
        <v>65.5999999999999</v>
      </c>
      <c r="AY4672" s="54" t="s">
        <v>19069</v>
      </c>
    </row>
    <row r="4673" spans="1:51">
      <c r="A4673" s="9" t="str">
        <f t="shared" si="231"/>
        <v>2026-01</v>
      </c>
      <c r="B4673" s="9" t="str">
        <f>_xlfn.XLOOKUP(I4673,过机服务商重量差!A:A,过机服务商重量差!G:G)</f>
        <v>玉麒麟</v>
      </c>
      <c r="C4673" s="9" t="str">
        <f>IF(N4673="FBA","主营产品",IF(N4673="专线","专线",LOOKUP(1,0/((G4673&gt;=提成标准!D:D)*(G4673&lt;提成标准!E:E)),提成标准!C:C)))</f>
        <v>快递小货</v>
      </c>
      <c r="D4673" s="9">
        <f t="shared" si="232"/>
        <v>1</v>
      </c>
      <c r="E4673" s="9">
        <f>_xlfn.XLOOKUP(C4673,提成标准!C:C,提成标准!H:H,"")</f>
        <v>2</v>
      </c>
      <c r="F4673" s="9">
        <f t="shared" si="233"/>
        <v>2</v>
      </c>
      <c r="G4673" s="9">
        <f>_xlfn.XLOOKUP(I4673,过机服务商重量差!A:A,过机服务商重量差!L:L)</f>
        <v>9</v>
      </c>
      <c r="H4673" s="9" t="str">
        <f ca="1">IFERROR(LOOKUP(1,0/((B4673=名单!B:B)*(VALUE(AY4673)&gt;=名单!E:E)*(VALUE(AY4673)&lt;=名单!G:G)*(AA4673="正常走货")),名单!H:H),"否")</f>
        <v>否</v>
      </c>
      <c r="I4673" s="54" t="s">
        <v>13983</v>
      </c>
      <c r="J4673" s="54" t="s">
        <v>13985</v>
      </c>
      <c r="L4673" s="66" t="s">
        <v>17</v>
      </c>
      <c r="N4673" s="54" t="s">
        <v>18</v>
      </c>
      <c r="O4673" s="66"/>
      <c r="P4673" s="66"/>
      <c r="U4673" s="54" t="s">
        <v>454</v>
      </c>
      <c r="V4673" s="54" t="s">
        <v>14410</v>
      </c>
      <c r="AA4673" s="54" t="s">
        <v>14382</v>
      </c>
      <c r="AQ4673" s="54">
        <v>228.2</v>
      </c>
      <c r="AY4673" s="54" t="s">
        <v>19070</v>
      </c>
    </row>
    <row r="4674" spans="1:51">
      <c r="A4674" s="9" t="str">
        <f t="shared" si="231"/>
        <v>2026-01</v>
      </c>
      <c r="B4674" s="9" t="str">
        <f>_xlfn.XLOOKUP(I4674,过机服务商重量差!A:A,过机服务商重量差!G:G)</f>
        <v>玉麒麟</v>
      </c>
      <c r="C4674" s="9" t="str">
        <f>IF(N4674="FBA","主营产品",IF(N4674="专线","专线",LOOKUP(1,0/((G4674&gt;=提成标准!D:D)*(G4674&lt;提成标准!E:E)),提成标准!C:C)))</f>
        <v>快递小货</v>
      </c>
      <c r="D4674" s="9">
        <f t="shared" si="232"/>
        <v>1</v>
      </c>
      <c r="E4674" s="9">
        <f>_xlfn.XLOOKUP(C4674,提成标准!C:C,提成标准!H:H,"")</f>
        <v>2</v>
      </c>
      <c r="F4674" s="9">
        <f t="shared" si="233"/>
        <v>2</v>
      </c>
      <c r="G4674" s="9">
        <f>_xlfn.XLOOKUP(I4674,过机服务商重量差!A:A,过机服务商重量差!L:L)</f>
        <v>14</v>
      </c>
      <c r="H4674" s="9" t="str">
        <f ca="1">IFERROR(LOOKUP(1,0/((B4674=名单!B:B)*(VALUE(AY4674)&gt;=名单!E:E)*(VALUE(AY4674)&lt;=名单!G:G)*(AA4674="正常走货")),名单!H:H),"否")</f>
        <v>否</v>
      </c>
      <c r="I4674" s="54" t="s">
        <v>13986</v>
      </c>
      <c r="J4674" s="54" t="s">
        <v>13988</v>
      </c>
      <c r="L4674" s="66" t="s">
        <v>17</v>
      </c>
      <c r="N4674" s="54" t="s">
        <v>18</v>
      </c>
      <c r="O4674" s="66"/>
      <c r="P4674" s="66"/>
      <c r="U4674" s="54" t="s">
        <v>454</v>
      </c>
      <c r="V4674" s="54" t="s">
        <v>14410</v>
      </c>
      <c r="AA4674" s="54" t="s">
        <v>14382</v>
      </c>
      <c r="AQ4674" s="54">
        <v>61.4</v>
      </c>
      <c r="AY4674" s="54" t="s">
        <v>19071</v>
      </c>
    </row>
    <row r="4675" spans="1:51">
      <c r="A4675" s="9" t="str">
        <f t="shared" si="231"/>
        <v>2026-01</v>
      </c>
      <c r="B4675" s="9" t="str">
        <f>_xlfn.XLOOKUP(I4675,过机服务商重量差!A:A,过机服务商重量差!G:G)</f>
        <v>玉麒麟</v>
      </c>
      <c r="C4675" s="9" t="str">
        <f>IF(N4675="FBA","主营产品",IF(N4675="专线","专线",LOOKUP(1,0/((G4675&gt;=提成标准!D:D)*(G4675&lt;提成标准!E:E)),提成标准!C:C)))</f>
        <v>快递小货</v>
      </c>
      <c r="D4675" s="9">
        <f t="shared" si="232"/>
        <v>1</v>
      </c>
      <c r="E4675" s="9">
        <f>_xlfn.XLOOKUP(C4675,提成标准!C:C,提成标准!H:H,"")</f>
        <v>2</v>
      </c>
      <c r="F4675" s="9">
        <f t="shared" si="233"/>
        <v>2</v>
      </c>
      <c r="G4675" s="9">
        <f>_xlfn.XLOOKUP(I4675,过机服务商重量差!A:A,过机服务商重量差!L:L)</f>
        <v>5.5</v>
      </c>
      <c r="H4675" s="9" t="str">
        <f ca="1">IFERROR(LOOKUP(1,0/((B4675=名单!B:B)*(VALUE(AY4675)&gt;=名单!E:E)*(VALUE(AY4675)&lt;=名单!G:G)*(AA4675="正常走货")),名单!H:H),"否")</f>
        <v>否</v>
      </c>
      <c r="I4675" s="54" t="s">
        <v>13989</v>
      </c>
      <c r="J4675" s="54" t="s">
        <v>13991</v>
      </c>
      <c r="L4675" s="66" t="s">
        <v>17</v>
      </c>
      <c r="N4675" s="54" t="s">
        <v>18</v>
      </c>
      <c r="O4675" s="66"/>
      <c r="P4675" s="66"/>
      <c r="U4675" s="54" t="s">
        <v>454</v>
      </c>
      <c r="V4675" s="54" t="s">
        <v>14410</v>
      </c>
      <c r="AA4675" s="54" t="s">
        <v>14382</v>
      </c>
      <c r="AQ4675" s="54">
        <v>62</v>
      </c>
      <c r="AY4675" s="54" t="s">
        <v>19072</v>
      </c>
    </row>
    <row r="4676" spans="1:51">
      <c r="A4676" s="9" t="str">
        <f t="shared" si="231"/>
        <v>2026-01</v>
      </c>
      <c r="B4676" s="9" t="str">
        <f>_xlfn.XLOOKUP(I4676,过机服务商重量差!A:A,过机服务商重量差!G:G)</f>
        <v>玉麒麟</v>
      </c>
      <c r="C4676" s="9" t="str">
        <f>IF(N4676="FBA","主营产品",IF(N4676="专线","专线",LOOKUP(1,0/((G4676&gt;=提成标准!D:D)*(G4676&lt;提成标准!E:E)),提成标准!C:C)))</f>
        <v>快递小货</v>
      </c>
      <c r="D4676" s="9">
        <f t="shared" si="232"/>
        <v>1</v>
      </c>
      <c r="E4676" s="9">
        <f>_xlfn.XLOOKUP(C4676,提成标准!C:C,提成标准!H:H,"")</f>
        <v>2</v>
      </c>
      <c r="F4676" s="9">
        <f t="shared" si="233"/>
        <v>2</v>
      </c>
      <c r="G4676" s="9">
        <f>_xlfn.XLOOKUP(I4676,过机服务商重量差!A:A,过机服务商重量差!L:L)</f>
        <v>9.5</v>
      </c>
      <c r="H4676" s="9" t="str">
        <f ca="1">IFERROR(LOOKUP(1,0/((B4676=名单!B:B)*(VALUE(AY4676)&gt;=名单!E:E)*(VALUE(AY4676)&lt;=名单!G:G)*(AA4676="正常走货")),名单!H:H),"否")</f>
        <v>否</v>
      </c>
      <c r="I4676" s="54" t="s">
        <v>13992</v>
      </c>
      <c r="J4676" s="54" t="s">
        <v>13994</v>
      </c>
      <c r="L4676" s="66" t="s">
        <v>17</v>
      </c>
      <c r="N4676" s="54" t="s">
        <v>18</v>
      </c>
      <c r="O4676" s="66"/>
      <c r="P4676" s="66"/>
      <c r="U4676" s="54" t="s">
        <v>454</v>
      </c>
      <c r="V4676" s="54" t="s">
        <v>14410</v>
      </c>
      <c r="AA4676" s="54" t="s">
        <v>14382</v>
      </c>
      <c r="AQ4676" s="54">
        <v>91.9</v>
      </c>
      <c r="AY4676" s="54" t="s">
        <v>19073</v>
      </c>
    </row>
    <row r="4677" spans="1:51">
      <c r="A4677" s="9" t="str">
        <f t="shared" si="231"/>
        <v>2026-01</v>
      </c>
      <c r="B4677" s="9" t="str">
        <f>_xlfn.XLOOKUP(I4677,过机服务商重量差!A:A,过机服务商重量差!G:G)</f>
        <v>玉麒麟</v>
      </c>
      <c r="C4677" s="9" t="str">
        <f>IF(N4677="FBA","主营产品",IF(N4677="专线","专线",LOOKUP(1,0/((G4677&gt;=提成标准!D:D)*(G4677&lt;提成标准!E:E)),提成标准!C:C)))</f>
        <v>快递小货</v>
      </c>
      <c r="D4677" s="9">
        <f t="shared" si="232"/>
        <v>1</v>
      </c>
      <c r="E4677" s="9">
        <f>_xlfn.XLOOKUP(C4677,提成标准!C:C,提成标准!H:H,"")</f>
        <v>2</v>
      </c>
      <c r="F4677" s="9">
        <f t="shared" si="233"/>
        <v>2</v>
      </c>
      <c r="G4677" s="9">
        <f>_xlfn.XLOOKUP(I4677,过机服务商重量差!A:A,过机服务商重量差!L:L)</f>
        <v>3</v>
      </c>
      <c r="H4677" s="9" t="str">
        <f ca="1">IFERROR(LOOKUP(1,0/((B4677=名单!B:B)*(VALUE(AY4677)&gt;=名单!E:E)*(VALUE(AY4677)&lt;=名单!G:G)*(AA4677="正常走货")),名单!H:H),"否")</f>
        <v>否</v>
      </c>
      <c r="I4677" s="54" t="s">
        <v>13995</v>
      </c>
      <c r="J4677" s="54" t="s">
        <v>13997</v>
      </c>
      <c r="L4677" s="66" t="s">
        <v>17</v>
      </c>
      <c r="N4677" s="54" t="s">
        <v>18</v>
      </c>
      <c r="O4677" s="66"/>
      <c r="P4677" s="66"/>
      <c r="U4677" s="54" t="s">
        <v>454</v>
      </c>
      <c r="V4677" s="54" t="s">
        <v>14410</v>
      </c>
      <c r="AA4677" s="54" t="s">
        <v>14382</v>
      </c>
      <c r="AQ4677" s="54">
        <v>60</v>
      </c>
      <c r="AY4677" s="54" t="s">
        <v>19074</v>
      </c>
    </row>
    <row r="4678" spans="1:51">
      <c r="A4678" s="9" t="str">
        <f t="shared" si="231"/>
        <v>2026-01</v>
      </c>
      <c r="B4678" s="9" t="str">
        <f>_xlfn.XLOOKUP(I4678,过机服务商重量差!A:A,过机服务商重量差!G:G)</f>
        <v>玉麒麟</v>
      </c>
      <c r="C4678" s="9" t="str">
        <f>IF(N4678="FBA","主营产品",IF(N4678="专线","专线",LOOKUP(1,0/((G4678&gt;=提成标准!D:D)*(G4678&lt;提成标准!E:E)),提成标准!C:C)))</f>
        <v>快递小货</v>
      </c>
      <c r="D4678" s="9">
        <f t="shared" si="232"/>
        <v>1</v>
      </c>
      <c r="E4678" s="9">
        <f>_xlfn.XLOOKUP(C4678,提成标准!C:C,提成标准!H:H,"")</f>
        <v>2</v>
      </c>
      <c r="F4678" s="9">
        <f t="shared" si="233"/>
        <v>2</v>
      </c>
      <c r="G4678" s="9">
        <f>_xlfn.XLOOKUP(I4678,过机服务商重量差!A:A,过机服务商重量差!L:L)</f>
        <v>6</v>
      </c>
      <c r="H4678" s="9" t="str">
        <f ca="1">IFERROR(LOOKUP(1,0/((B4678=名单!B:B)*(VALUE(AY4678)&gt;=名单!E:E)*(VALUE(AY4678)&lt;=名单!G:G)*(AA4678="正常走货")),名单!H:H),"否")</f>
        <v>否</v>
      </c>
      <c r="I4678" s="54" t="s">
        <v>13998</v>
      </c>
      <c r="J4678" s="54" t="s">
        <v>14000</v>
      </c>
      <c r="L4678" s="66" t="s">
        <v>17</v>
      </c>
      <c r="N4678" s="54" t="s">
        <v>18</v>
      </c>
      <c r="O4678" s="66"/>
      <c r="P4678" s="66"/>
      <c r="U4678" s="54" t="s">
        <v>454</v>
      </c>
      <c r="V4678" s="54" t="s">
        <v>14410</v>
      </c>
      <c r="AA4678" s="54" t="s">
        <v>14382</v>
      </c>
      <c r="AQ4678" s="54">
        <v>62</v>
      </c>
      <c r="AY4678" s="54" t="s">
        <v>19075</v>
      </c>
    </row>
    <row r="4679" spans="1:51">
      <c r="A4679" s="9" t="str">
        <f t="shared" si="231"/>
        <v>2026-01</v>
      </c>
      <c r="B4679" s="18" t="str">
        <f>_xlfn.XLOOKUP(I4679,过机服务商重量差!A:A,过机服务商重量差!G:G)</f>
        <v>玉麒麟</v>
      </c>
      <c r="C4679" s="9" t="str">
        <f>IF(N4679="FBA","主营产品",IF(N4679="专线","专线",LOOKUP(1,0/((G4679&gt;=提成标准!D:D)*(G4679&lt;提成标准!E:E)),提成标准!C:C)))</f>
        <v>快递小货</v>
      </c>
      <c r="D4679" s="9">
        <f t="shared" si="232"/>
        <v>1</v>
      </c>
      <c r="E4679" s="9">
        <f>_xlfn.XLOOKUP(C4679,提成标准!C:C,提成标准!H:H,"")</f>
        <v>2</v>
      </c>
      <c r="F4679" s="9">
        <f t="shared" si="233"/>
        <v>2</v>
      </c>
      <c r="G4679" s="9">
        <f>_xlfn.XLOOKUP(I4679,过机服务商重量差!A:A,过机服务商重量差!L:L)</f>
        <v>6.5</v>
      </c>
      <c r="H4679" s="9" t="str">
        <f ca="1">IFERROR(LOOKUP(1,0/((B4679=名单!B:B)*(VALUE(AY4679)&gt;=名单!E:E)*(VALUE(AY4679)&lt;=名单!G:G)*(AA4679="正常走货")),名单!H:H),"否")</f>
        <v>否</v>
      </c>
      <c r="I4679" s="54" t="s">
        <v>14001</v>
      </c>
      <c r="J4679" s="54" t="s">
        <v>14003</v>
      </c>
      <c r="L4679" s="54" t="s">
        <v>17</v>
      </c>
      <c r="N4679" s="54" t="s">
        <v>18</v>
      </c>
      <c r="O4679" s="66"/>
      <c r="P4679" s="66"/>
      <c r="U4679" s="54" t="s">
        <v>454</v>
      </c>
      <c r="V4679" s="54" t="s">
        <v>14410</v>
      </c>
      <c r="AA4679" s="54" t="s">
        <v>14382</v>
      </c>
      <c r="AQ4679" s="54">
        <v>61.4</v>
      </c>
      <c r="AY4679" s="54" t="s">
        <v>19076</v>
      </c>
    </row>
    <row r="4680" spans="1:51">
      <c r="A4680" s="9" t="str">
        <f t="shared" si="231"/>
        <v>2026-01</v>
      </c>
      <c r="B4680" s="18" t="str">
        <f>_xlfn.XLOOKUP(I4680,过机服务商重量差!A:A,过机服务商重量差!G:G)</f>
        <v>无崖子</v>
      </c>
      <c r="C4680" s="9" t="str">
        <f>IF(N4680="FBA","主营产品",IF(N4680="专线","专线",LOOKUP(1,0/((G4680&gt;=提成标准!D:D)*(G4680&lt;提成标准!E:E)),提成标准!C:C)))</f>
        <v>快递小货</v>
      </c>
      <c r="D4680" s="9">
        <f t="shared" si="232"/>
        <v>1</v>
      </c>
      <c r="E4680" s="9">
        <f>_xlfn.XLOOKUP(C4680,提成标准!C:C,提成标准!H:H,"")</f>
        <v>2</v>
      </c>
      <c r="F4680" s="9">
        <f t="shared" si="233"/>
        <v>2</v>
      </c>
      <c r="G4680" s="9">
        <f>_xlfn.XLOOKUP(I4680,过机服务商重量差!A:A,过机服务商重量差!L:L)</f>
        <v>5.5</v>
      </c>
      <c r="H4680" s="9" t="str">
        <f ca="1">IFERROR(LOOKUP(1,0/((B4680=名单!B:B)*(VALUE(AY4680)&gt;=名单!E:E)*(VALUE(AY4680)&lt;=名单!G:G)*(AA4680="正常走货")),名单!H:H),"否")</f>
        <v>是</v>
      </c>
      <c r="I4680" s="54" t="s">
        <v>14004</v>
      </c>
      <c r="J4680" s="54" t="s">
        <v>14006</v>
      </c>
      <c r="L4680" s="66" t="s">
        <v>603</v>
      </c>
      <c r="N4680" s="66" t="s">
        <v>18</v>
      </c>
      <c r="O4680" s="66"/>
      <c r="P4680" s="66"/>
      <c r="U4680" s="54" t="s">
        <v>454</v>
      </c>
      <c r="V4680" s="54" t="s">
        <v>14410</v>
      </c>
      <c r="AA4680" s="54" t="s">
        <v>14382</v>
      </c>
      <c r="AQ4680" s="54">
        <v>56.8</v>
      </c>
      <c r="AY4680" s="54" t="s">
        <v>19077</v>
      </c>
    </row>
    <row r="4681" spans="1:51">
      <c r="A4681" s="9" t="str">
        <f t="shared" si="231"/>
        <v>2026-01</v>
      </c>
      <c r="B4681" s="18" t="str">
        <f>_xlfn.XLOOKUP(I4681,过机服务商重量差!A:A,过机服务商重量差!G:G)</f>
        <v>玉麒麟</v>
      </c>
      <c r="C4681" s="9" t="str">
        <f>IF(N4681="FBA","主营产品",IF(N4681="专线","专线",LOOKUP(1,0/((G4681&gt;=提成标准!D:D)*(G4681&lt;提成标准!E:E)),提成标准!C:C)))</f>
        <v>快递小货</v>
      </c>
      <c r="D4681" s="9">
        <f t="shared" si="232"/>
        <v>1</v>
      </c>
      <c r="E4681" s="9">
        <f>_xlfn.XLOOKUP(C4681,提成标准!C:C,提成标准!H:H,"")</f>
        <v>2</v>
      </c>
      <c r="F4681" s="9">
        <f t="shared" si="233"/>
        <v>2</v>
      </c>
      <c r="G4681" s="9">
        <f>_xlfn.XLOOKUP(I4681,过机服务商重量差!A:A,过机服务商重量差!L:L)</f>
        <v>5</v>
      </c>
      <c r="H4681" s="9" t="str">
        <f ca="1">IFERROR(LOOKUP(1,0/((B4681=名单!B:B)*(VALUE(AY4681)&gt;=名单!E:E)*(VALUE(AY4681)&lt;=名单!G:G)*(AA4681="正常走货")),名单!H:H),"否")</f>
        <v>否</v>
      </c>
      <c r="I4681" s="54" t="s">
        <v>14007</v>
      </c>
      <c r="J4681" s="54" t="s">
        <v>14009</v>
      </c>
      <c r="L4681" s="54" t="s">
        <v>17</v>
      </c>
      <c r="N4681" s="54" t="s">
        <v>18</v>
      </c>
      <c r="O4681" s="66"/>
      <c r="P4681" s="66"/>
      <c r="U4681" s="54" t="s">
        <v>454</v>
      </c>
      <c r="V4681" s="54" t="s">
        <v>14410</v>
      </c>
      <c r="AA4681" s="54" t="s">
        <v>14382</v>
      </c>
      <c r="AQ4681" s="54">
        <v>91.6</v>
      </c>
      <c r="AY4681" s="54" t="s">
        <v>19078</v>
      </c>
    </row>
    <row r="4682" spans="1:51">
      <c r="A4682" s="9" t="str">
        <f t="shared" si="231"/>
        <v>2026-01</v>
      </c>
      <c r="B4682" s="9" t="str">
        <f>_xlfn.XLOOKUP(I4682,过机服务商重量差!A:A,过机服务商重量差!G:G)</f>
        <v>玉麒麟</v>
      </c>
      <c r="C4682" s="9" t="str">
        <f>IF(N4682="FBA","主营产品",IF(N4682="专线","专线",LOOKUP(1,0/((G4682&gt;=提成标准!D:D)*(G4682&lt;提成标准!E:E)),提成标准!C:C)))</f>
        <v>快递小货</v>
      </c>
      <c r="D4682" s="9">
        <f t="shared" si="232"/>
        <v>1</v>
      </c>
      <c r="E4682" s="9">
        <f>_xlfn.XLOOKUP(C4682,提成标准!C:C,提成标准!H:H,"")</f>
        <v>2</v>
      </c>
      <c r="F4682" s="9">
        <f t="shared" si="233"/>
        <v>2</v>
      </c>
      <c r="G4682" s="9">
        <f>_xlfn.XLOOKUP(I4682,过机服务商重量差!A:A,过机服务商重量差!L:L)</f>
        <v>5.5</v>
      </c>
      <c r="H4682" s="9" t="str">
        <f ca="1">IFERROR(LOOKUP(1,0/((B4682=名单!B:B)*(VALUE(AY4682)&gt;=名单!E:E)*(VALUE(AY4682)&lt;=名单!G:G)*(AA4682="正常走货")),名单!H:H),"否")</f>
        <v>否</v>
      </c>
      <c r="I4682" s="54" t="s">
        <v>14010</v>
      </c>
      <c r="J4682" s="54" t="s">
        <v>14012</v>
      </c>
      <c r="L4682" s="66" t="s">
        <v>17</v>
      </c>
      <c r="N4682" s="54" t="s">
        <v>18</v>
      </c>
      <c r="O4682" s="66"/>
      <c r="P4682" s="66"/>
      <c r="U4682" s="54" t="s">
        <v>454</v>
      </c>
      <c r="V4682" s="54" t="s">
        <v>14410</v>
      </c>
      <c r="AA4682" s="54" t="s">
        <v>14382</v>
      </c>
      <c r="AQ4682" s="54">
        <v>62</v>
      </c>
      <c r="AY4682" s="54" t="s">
        <v>19079</v>
      </c>
    </row>
    <row r="4683" spans="1:51">
      <c r="A4683" s="9" t="str">
        <f t="shared" si="231"/>
        <v>2026-01</v>
      </c>
      <c r="B4683" s="18" t="str">
        <f>_xlfn.XLOOKUP(I4683,过机服务商重量差!A:A,过机服务商重量差!G:G)</f>
        <v>玉麒麟</v>
      </c>
      <c r="C4683" s="9" t="str">
        <f>IF(N4683="FBA","主营产品",IF(N4683="专线","专线",LOOKUP(1,0/((G4683&gt;=提成标准!D:D)*(G4683&lt;提成标准!E:E)),提成标准!C:C)))</f>
        <v>快递小货</v>
      </c>
      <c r="D4683" s="9">
        <f t="shared" si="232"/>
        <v>1</v>
      </c>
      <c r="E4683" s="9">
        <f>_xlfn.XLOOKUP(C4683,提成标准!C:C,提成标准!H:H,"")</f>
        <v>2</v>
      </c>
      <c r="F4683" s="9">
        <f t="shared" si="233"/>
        <v>2</v>
      </c>
      <c r="G4683" s="9">
        <f>_xlfn.XLOOKUP(I4683,过机服务商重量差!A:A,过机服务商重量差!L:L)</f>
        <v>6</v>
      </c>
      <c r="H4683" s="9" t="str">
        <f ca="1">IFERROR(LOOKUP(1,0/((B4683=名单!B:B)*(VALUE(AY4683)&gt;=名单!E:E)*(VALUE(AY4683)&lt;=名单!G:G)*(AA4683="正常走货")),名单!H:H),"否")</f>
        <v>否</v>
      </c>
      <c r="I4683" s="54" t="s">
        <v>14013</v>
      </c>
      <c r="J4683" s="54" t="s">
        <v>14015</v>
      </c>
      <c r="L4683" s="66" t="s">
        <v>17</v>
      </c>
      <c r="N4683" s="66" t="s">
        <v>18</v>
      </c>
      <c r="O4683" s="66"/>
      <c r="P4683" s="66"/>
      <c r="U4683" s="54" t="s">
        <v>454</v>
      </c>
      <c r="V4683" s="54" t="s">
        <v>14410</v>
      </c>
      <c r="AA4683" s="54" t="s">
        <v>14382</v>
      </c>
      <c r="AQ4683" s="54">
        <v>43.6</v>
      </c>
      <c r="AY4683" s="54" t="s">
        <v>19080</v>
      </c>
    </row>
    <row r="4684" spans="1:51">
      <c r="A4684" s="9" t="str">
        <f t="shared" si="231"/>
        <v>2026-01</v>
      </c>
      <c r="B4684" s="9" t="str">
        <f>_xlfn.XLOOKUP(I4684,过机服务商重量差!A:A,过机服务商重量差!G:G)</f>
        <v>玉麒麟</v>
      </c>
      <c r="C4684" s="9" t="str">
        <f>IF(N4684="FBA","主营产品",IF(N4684="专线","专线",LOOKUP(1,0/((G4684&gt;=提成标准!D:D)*(G4684&lt;提成标准!E:E)),提成标准!C:C)))</f>
        <v>快递小货</v>
      </c>
      <c r="D4684" s="9">
        <f t="shared" si="232"/>
        <v>1</v>
      </c>
      <c r="E4684" s="9">
        <f>_xlfn.XLOOKUP(C4684,提成标准!C:C,提成标准!H:H,"")</f>
        <v>2</v>
      </c>
      <c r="F4684" s="9">
        <f t="shared" si="233"/>
        <v>2</v>
      </c>
      <c r="G4684" s="9">
        <f>_xlfn.XLOOKUP(I4684,过机服务商重量差!A:A,过机服务商重量差!L:L)</f>
        <v>6.5</v>
      </c>
      <c r="H4684" s="9" t="str">
        <f ca="1">IFERROR(LOOKUP(1,0/((B4684=名单!B:B)*(VALUE(AY4684)&gt;=名单!E:E)*(VALUE(AY4684)&lt;=名单!G:G)*(AA4684="正常走货")),名单!H:H),"否")</f>
        <v>否</v>
      </c>
      <c r="I4684" s="54" t="s">
        <v>14016</v>
      </c>
      <c r="J4684" s="54" t="s">
        <v>14018</v>
      </c>
      <c r="L4684" s="66" t="s">
        <v>17</v>
      </c>
      <c r="N4684" s="54" t="s">
        <v>18</v>
      </c>
      <c r="O4684" s="66"/>
      <c r="P4684" s="66"/>
      <c r="U4684" s="54" t="s">
        <v>454</v>
      </c>
      <c r="V4684" s="54" t="s">
        <v>14410</v>
      </c>
      <c r="AA4684" s="54" t="s">
        <v>14382</v>
      </c>
      <c r="AQ4684" s="54">
        <v>61.4</v>
      </c>
      <c r="AY4684" s="54" t="s">
        <v>19081</v>
      </c>
    </row>
    <row r="4685" spans="1:51">
      <c r="A4685" s="9" t="str">
        <f t="shared" si="231"/>
        <v>2026-01</v>
      </c>
      <c r="B4685" s="9" t="str">
        <f>_xlfn.XLOOKUP(I4685,过机服务商重量差!A:A,过机服务商重量差!G:G)</f>
        <v>玉麒麟</v>
      </c>
      <c r="C4685" s="9" t="str">
        <f>IF(N4685="FBA","主营产品",IF(N4685="专线","专线",LOOKUP(1,0/((G4685&gt;=提成标准!D:D)*(G4685&lt;提成标准!E:E)),提成标准!C:C)))</f>
        <v>快递小货</v>
      </c>
      <c r="D4685" s="9">
        <f t="shared" si="232"/>
        <v>1</v>
      </c>
      <c r="E4685" s="9">
        <f>_xlfn.XLOOKUP(C4685,提成标准!C:C,提成标准!H:H,"")</f>
        <v>2</v>
      </c>
      <c r="F4685" s="9">
        <f t="shared" si="233"/>
        <v>2</v>
      </c>
      <c r="G4685" s="9">
        <f>_xlfn.XLOOKUP(I4685,过机服务商重量差!A:A,过机服务商重量差!L:L)</f>
        <v>5.5</v>
      </c>
      <c r="H4685" s="9" t="str">
        <f ca="1">IFERROR(LOOKUP(1,0/((B4685=名单!B:B)*(VALUE(AY4685)&gt;=名单!E:E)*(VALUE(AY4685)&lt;=名单!G:G)*(AA4685="正常走货")),名单!H:H),"否")</f>
        <v>否</v>
      </c>
      <c r="I4685" s="54" t="s">
        <v>14019</v>
      </c>
      <c r="J4685" s="54" t="s">
        <v>14021</v>
      </c>
      <c r="L4685" s="66" t="s">
        <v>17</v>
      </c>
      <c r="N4685" s="54" t="s">
        <v>18</v>
      </c>
      <c r="O4685" s="66"/>
      <c r="P4685" s="66"/>
      <c r="U4685" s="54" t="s">
        <v>454</v>
      </c>
      <c r="V4685" s="54" t="s">
        <v>14410</v>
      </c>
      <c r="AA4685" s="54" t="s">
        <v>14382</v>
      </c>
      <c r="AQ4685" s="54">
        <v>62</v>
      </c>
      <c r="AY4685" s="54" t="s">
        <v>19082</v>
      </c>
    </row>
    <row r="4686" spans="1:51">
      <c r="A4686" s="9" t="str">
        <f t="shared" si="231"/>
        <v>2026-01</v>
      </c>
      <c r="B4686" s="9" t="str">
        <f>_xlfn.XLOOKUP(I4686,过机服务商重量差!A:A,过机服务商重量差!G:G)</f>
        <v>玉麒麟</v>
      </c>
      <c r="C4686" s="9" t="str">
        <f>IF(N4686="FBA","主营产品",IF(N4686="专线","专线",LOOKUP(1,0/((G4686&gt;=提成标准!D:D)*(G4686&lt;提成标准!E:E)),提成标准!C:C)))</f>
        <v>快递小货</v>
      </c>
      <c r="D4686" s="9">
        <f t="shared" si="232"/>
        <v>1</v>
      </c>
      <c r="E4686" s="9">
        <f>_xlfn.XLOOKUP(C4686,提成标准!C:C,提成标准!H:H,"")</f>
        <v>2</v>
      </c>
      <c r="F4686" s="9">
        <f t="shared" si="233"/>
        <v>2</v>
      </c>
      <c r="G4686" s="9">
        <f>_xlfn.XLOOKUP(I4686,过机服务商重量差!A:A,过机服务商重量差!L:L)</f>
        <v>5.5</v>
      </c>
      <c r="H4686" s="9" t="str">
        <f ca="1">IFERROR(LOOKUP(1,0/((B4686=名单!B:B)*(VALUE(AY4686)&gt;=名单!E:E)*(VALUE(AY4686)&lt;=名单!G:G)*(AA4686="正常走货")),名单!H:H),"否")</f>
        <v>否</v>
      </c>
      <c r="I4686" s="54" t="s">
        <v>14022</v>
      </c>
      <c r="J4686" s="54" t="s">
        <v>14024</v>
      </c>
      <c r="L4686" s="66" t="s">
        <v>17</v>
      </c>
      <c r="N4686" s="54" t="s">
        <v>18</v>
      </c>
      <c r="O4686" s="66"/>
      <c r="P4686" s="66"/>
      <c r="U4686" s="54" t="s">
        <v>454</v>
      </c>
      <c r="V4686" s="54" t="s">
        <v>14410</v>
      </c>
      <c r="AA4686" s="54" t="s">
        <v>14382</v>
      </c>
      <c r="AQ4686" s="54">
        <v>62</v>
      </c>
      <c r="AY4686" s="54" t="s">
        <v>19083</v>
      </c>
    </row>
    <row r="4687" spans="1:51">
      <c r="A4687" s="9" t="str">
        <f t="shared" si="231"/>
        <v>2026-01</v>
      </c>
      <c r="B4687" s="18" t="str">
        <f>_xlfn.XLOOKUP(I4687,过机服务商重量差!A:A,过机服务商重量差!G:G)</f>
        <v>帅时莹</v>
      </c>
      <c r="C4687" s="9" t="str">
        <f>IF(N4687="FBA","主营产品",IF(N4687="专线","专线",LOOKUP(1,0/((G4687&gt;=提成标准!D:D)*(G4687&lt;提成标准!E:E)),提成标准!C:C)))</f>
        <v>快递小货</v>
      </c>
      <c r="D4687" s="9">
        <f t="shared" si="232"/>
        <v>1</v>
      </c>
      <c r="E4687" s="9">
        <f>_xlfn.XLOOKUP(C4687,提成标准!C:C,提成标准!H:H,"")</f>
        <v>2</v>
      </c>
      <c r="F4687" s="9">
        <f t="shared" si="233"/>
        <v>2</v>
      </c>
      <c r="G4687" s="9">
        <f>_xlfn.XLOOKUP(I4687,过机服务商重量差!A:A,过机服务商重量差!L:L)</f>
        <v>1</v>
      </c>
      <c r="H4687" s="9" t="str">
        <f ca="1">IFERROR(LOOKUP(1,0/((B4687=名单!B:B)*(VALUE(AY4687)&gt;=名单!E:E)*(VALUE(AY4687)&lt;=名单!G:G)*(AA4687="正常走货")),名单!H:H),"否")</f>
        <v>否</v>
      </c>
      <c r="I4687" s="54" t="s">
        <v>14025</v>
      </c>
      <c r="J4687" s="54" t="s">
        <v>14027</v>
      </c>
      <c r="L4687" s="66" t="s">
        <v>586</v>
      </c>
      <c r="N4687" s="54" t="s">
        <v>18</v>
      </c>
      <c r="O4687" s="66"/>
      <c r="P4687" s="66"/>
      <c r="U4687" s="54" t="s">
        <v>562</v>
      </c>
      <c r="V4687" s="54" t="s">
        <v>14413</v>
      </c>
      <c r="AA4687" s="54" t="s">
        <v>14382</v>
      </c>
      <c r="AQ4687" s="54">
        <v>41.08</v>
      </c>
      <c r="AY4687" s="54" t="s">
        <v>19084</v>
      </c>
    </row>
    <row r="4688" spans="1:51">
      <c r="A4688" s="9" t="str">
        <f t="shared" si="231"/>
        <v>2026-01</v>
      </c>
      <c r="B4688" s="18" t="str">
        <f>_xlfn.XLOOKUP(I4688,过机服务商重量差!A:A,过机服务商重量差!G:G)</f>
        <v>小旋风</v>
      </c>
      <c r="C4688" s="9" t="str">
        <f>IF(N4688="FBA","主营产品",IF(N4688="专线","专线",LOOKUP(1,0/((G4688&gt;=提成标准!D:D)*(G4688&lt;提成标准!E:E)),提成标准!C:C)))</f>
        <v>快递大货</v>
      </c>
      <c r="D4688" s="9">
        <f t="shared" si="232"/>
        <v>124</v>
      </c>
      <c r="E4688" s="9">
        <f>_xlfn.XLOOKUP(C4688,提成标准!C:C,提成标准!H:H,"")</f>
        <v>0.1</v>
      </c>
      <c r="F4688" s="9">
        <f t="shared" si="233"/>
        <v>12.4</v>
      </c>
      <c r="G4688" s="9">
        <f>_xlfn.XLOOKUP(I4688,过机服务商重量差!A:A,过机服务商重量差!L:L)</f>
        <v>124</v>
      </c>
      <c r="H4688" s="9" t="str">
        <f ca="1">IFERROR(LOOKUP(1,0/((B4688=名单!B:B)*(VALUE(AY4688)&gt;=名单!E:E)*(VALUE(AY4688)&lt;=名单!G:G)*(AA4688="正常走货")),名单!H:H),"否")</f>
        <v>否</v>
      </c>
      <c r="I4688" s="54" t="s">
        <v>14028</v>
      </c>
      <c r="J4688" s="54" t="s">
        <v>14030</v>
      </c>
      <c r="L4688" s="66" t="s">
        <v>274</v>
      </c>
      <c r="N4688" s="54" t="s">
        <v>18</v>
      </c>
      <c r="O4688" s="66"/>
      <c r="P4688" s="66"/>
      <c r="U4688" s="54" t="s">
        <v>152</v>
      </c>
      <c r="V4688" s="54" t="s">
        <v>14385</v>
      </c>
      <c r="AA4688" s="54" t="s">
        <v>14382</v>
      </c>
      <c r="AQ4688" s="54">
        <v>62</v>
      </c>
      <c r="AY4688" s="54" t="s">
        <v>19085</v>
      </c>
    </row>
    <row r="4689" spans="1:51">
      <c r="A4689" s="9" t="str">
        <f t="shared" si="231"/>
        <v>2026-01</v>
      </c>
      <c r="B4689" s="18" t="str">
        <f>_xlfn.XLOOKUP(I4689,过机服务商重量差!A:A,过机服务商重量差!G:G)</f>
        <v>帅时莹</v>
      </c>
      <c r="C4689" s="9" t="str">
        <f>IF(N4689="FBA","主营产品",IF(N4689="专线","专线",LOOKUP(1,0/((G4689&gt;=提成标准!D:D)*(G4689&lt;提成标准!E:E)),提成标准!C:C)))</f>
        <v>快递大货</v>
      </c>
      <c r="D4689" s="9">
        <f t="shared" si="232"/>
        <v>167</v>
      </c>
      <c r="E4689" s="9">
        <f>_xlfn.XLOOKUP(C4689,提成标准!C:C,提成标准!H:H,"")</f>
        <v>0.1</v>
      </c>
      <c r="F4689" s="9">
        <f t="shared" si="233"/>
        <v>16.7</v>
      </c>
      <c r="G4689" s="9">
        <f>_xlfn.XLOOKUP(I4689,过机服务商重量差!A:A,过机服务商重量差!L:L)</f>
        <v>167</v>
      </c>
      <c r="H4689" s="9" t="str">
        <f ca="1">IFERROR(LOOKUP(1,0/((B4689=名单!B:B)*(VALUE(AY4689)&gt;=名单!E:E)*(VALUE(AY4689)&lt;=名单!G:G)*(AA4689="正常走货")),名单!H:H),"否")</f>
        <v>否</v>
      </c>
      <c r="I4689" s="54" t="s">
        <v>14031</v>
      </c>
      <c r="J4689" s="54" t="s">
        <v>14033</v>
      </c>
      <c r="L4689" s="66" t="s">
        <v>97</v>
      </c>
      <c r="N4689" s="54" t="s">
        <v>18</v>
      </c>
      <c r="O4689" s="66"/>
      <c r="P4689" s="66"/>
      <c r="U4689" s="54" t="s">
        <v>99</v>
      </c>
      <c r="V4689" s="54" t="s">
        <v>14413</v>
      </c>
      <c r="AA4689" s="54" t="s">
        <v>14382</v>
      </c>
      <c r="AQ4689" s="54">
        <v>368.5</v>
      </c>
      <c r="AY4689" s="54" t="s">
        <v>19086</v>
      </c>
    </row>
    <row r="4690" spans="1:51">
      <c r="A4690" s="9" t="str">
        <f t="shared" si="231"/>
        <v>2026-01</v>
      </c>
      <c r="B4690" s="18" t="str">
        <f>_xlfn.XLOOKUP(I4690,过机服务商重量差!A:A,过机服务商重量差!G:G)</f>
        <v>小旋风</v>
      </c>
      <c r="C4690" s="9" t="str">
        <f>IF(N4690="FBA","主营产品",IF(N4690="专线","专线",LOOKUP(1,0/((G4690&gt;=提成标准!D:D)*(G4690&lt;提成标准!E:E)),提成标准!C:C)))</f>
        <v>快递大货</v>
      </c>
      <c r="D4690" s="9">
        <f t="shared" si="232"/>
        <v>65</v>
      </c>
      <c r="E4690" s="9">
        <f>_xlfn.XLOOKUP(C4690,提成标准!C:C,提成标准!H:H,"")</f>
        <v>0.1</v>
      </c>
      <c r="F4690" s="9">
        <f t="shared" si="233"/>
        <v>6.5</v>
      </c>
      <c r="G4690" s="9">
        <f>_xlfn.XLOOKUP(I4690,过机服务商重量差!A:A,过机服务商重量差!L:L)</f>
        <v>65</v>
      </c>
      <c r="H4690" s="9" t="str">
        <f ca="1">IFERROR(LOOKUP(1,0/((B4690=名单!B:B)*(VALUE(AY4690)&gt;=名单!E:E)*(VALUE(AY4690)&lt;=名单!G:G)*(AA4690="正常走货")),名单!H:H),"否")</f>
        <v>否</v>
      </c>
      <c r="I4690" s="54" t="s">
        <v>14034</v>
      </c>
      <c r="J4690" s="54" t="s">
        <v>14036</v>
      </c>
      <c r="L4690" s="54" t="s">
        <v>453</v>
      </c>
      <c r="N4690" s="54" t="s">
        <v>18</v>
      </c>
      <c r="O4690" s="66"/>
      <c r="P4690" s="66"/>
      <c r="U4690" s="54" t="s">
        <v>99</v>
      </c>
      <c r="V4690" s="54" t="s">
        <v>14413</v>
      </c>
      <c r="AA4690" s="54" t="s">
        <v>14382</v>
      </c>
      <c r="AQ4690" s="54">
        <v>13</v>
      </c>
      <c r="AY4690" s="54" t="s">
        <v>19087</v>
      </c>
    </row>
    <row r="4691" spans="1:51">
      <c r="A4691" s="9" t="str">
        <f t="shared" si="231"/>
        <v>2026-01</v>
      </c>
      <c r="B4691" s="18" t="str">
        <f>_xlfn.XLOOKUP(I4691,过机服务商重量差!A:A,过机服务商重量差!G:G)</f>
        <v>风清扬</v>
      </c>
      <c r="C4691" s="9" t="str">
        <f>IF(N4691="FBA","主营产品",IF(N4691="专线","专线",LOOKUP(1,0/((G4691&gt;=提成标准!D:D)*(G4691&lt;提成标准!E:E)),提成标准!C:C)))</f>
        <v>快递大货</v>
      </c>
      <c r="D4691" s="9">
        <f t="shared" si="232"/>
        <v>114</v>
      </c>
      <c r="E4691" s="9">
        <f>_xlfn.XLOOKUP(C4691,提成标准!C:C,提成标准!H:H,"")</f>
        <v>0.1</v>
      </c>
      <c r="F4691" s="9">
        <f t="shared" si="233"/>
        <v>11.4</v>
      </c>
      <c r="G4691" s="9">
        <f>_xlfn.XLOOKUP(I4691,过机服务商重量差!A:A,过机服务商重量差!L:L)</f>
        <v>114</v>
      </c>
      <c r="H4691" s="9" t="str">
        <f ca="1">IFERROR(LOOKUP(1,0/((B4691=名单!B:B)*(VALUE(AY4691)&gt;=名单!E:E)*(VALUE(AY4691)&lt;=名单!G:G)*(AA4691="正常走货")),名单!H:H),"否")</f>
        <v>否</v>
      </c>
      <c r="I4691" s="54" t="s">
        <v>14037</v>
      </c>
      <c r="J4691" s="54" t="s">
        <v>14039</v>
      </c>
      <c r="L4691" s="66" t="s">
        <v>51</v>
      </c>
      <c r="N4691" s="54" t="s">
        <v>18</v>
      </c>
      <c r="O4691" s="66"/>
      <c r="P4691" s="66"/>
      <c r="U4691" s="54" t="s">
        <v>39</v>
      </c>
      <c r="V4691" s="54" t="s">
        <v>14389</v>
      </c>
      <c r="AA4691" s="54" t="s">
        <v>14382</v>
      </c>
      <c r="AQ4691" s="54">
        <v>-444.6</v>
      </c>
      <c r="AY4691" s="54" t="s">
        <v>19088</v>
      </c>
    </row>
    <row r="4692" spans="1:51">
      <c r="A4692" s="9" t="str">
        <f t="shared" si="231"/>
        <v>2026-01</v>
      </c>
      <c r="B4692" s="18" t="str">
        <f>_xlfn.XLOOKUP(I4692,过机服务商重量差!A:A,过机服务商重量差!G:G)</f>
        <v>小旋风</v>
      </c>
      <c r="C4692" s="9" t="str">
        <f>IF(N4692="FBA","主营产品",IF(N4692="专线","专线",LOOKUP(1,0/((G4692&gt;=提成标准!D:D)*(G4692&lt;提成标准!E:E)),提成标准!C:C)))</f>
        <v>快递大货</v>
      </c>
      <c r="D4692" s="9">
        <f t="shared" si="232"/>
        <v>21</v>
      </c>
      <c r="E4692" s="9">
        <f>_xlfn.XLOOKUP(C4692,提成标准!C:C,提成标准!H:H,"")</f>
        <v>0.1</v>
      </c>
      <c r="F4692" s="9">
        <f t="shared" si="233"/>
        <v>2.1</v>
      </c>
      <c r="G4692" s="9">
        <f>_xlfn.XLOOKUP(I4692,过机服务商重量差!A:A,过机服务商重量差!L:L)</f>
        <v>21</v>
      </c>
      <c r="H4692" s="9" t="str">
        <f ca="1">IFERROR(LOOKUP(1,0/((B4692=名单!B:B)*(VALUE(AY4692)&gt;=名单!E:E)*(VALUE(AY4692)&lt;=名单!G:G)*(AA4692="正常走货")),名单!H:H),"否")</f>
        <v>否</v>
      </c>
      <c r="I4692" s="54" t="s">
        <v>14040</v>
      </c>
      <c r="J4692" s="54" t="s">
        <v>14042</v>
      </c>
      <c r="L4692" s="66" t="s">
        <v>1377</v>
      </c>
      <c r="N4692" s="54" t="s">
        <v>18</v>
      </c>
      <c r="O4692" s="66"/>
      <c r="P4692" s="66"/>
      <c r="U4692" s="54" t="s">
        <v>558</v>
      </c>
      <c r="V4692" s="54" t="s">
        <v>14413</v>
      </c>
      <c r="AA4692" s="54" t="s">
        <v>14382</v>
      </c>
      <c r="AQ4692" s="54">
        <v>31.5</v>
      </c>
      <c r="AY4692" s="54" t="s">
        <v>19089</v>
      </c>
    </row>
    <row r="4693" spans="1:51">
      <c r="A4693" s="9" t="str">
        <f t="shared" si="231"/>
        <v>2026-01</v>
      </c>
      <c r="B4693" s="18" t="str">
        <f>_xlfn.XLOOKUP(I4693,过机服务商重量差!A:A,过机服务商重量差!G:G)</f>
        <v>帅时莹</v>
      </c>
      <c r="C4693" s="9" t="str">
        <f>IF(N4693="FBA","主营产品",IF(N4693="专线","专线",LOOKUP(1,0/((G4693&gt;=提成标准!D:D)*(G4693&lt;提成标准!E:E)),提成标准!C:C)))</f>
        <v>快递小货</v>
      </c>
      <c r="D4693" s="9">
        <f t="shared" si="232"/>
        <v>1</v>
      </c>
      <c r="E4693" s="9">
        <f>_xlfn.XLOOKUP(C4693,提成标准!C:C,提成标准!H:H,"")</f>
        <v>2</v>
      </c>
      <c r="F4693" s="9">
        <f t="shared" si="233"/>
        <v>2</v>
      </c>
      <c r="G4693" s="9">
        <f>_xlfn.XLOOKUP(I4693,过机服务商重量差!A:A,过机服务商重量差!L:L)</f>
        <v>16</v>
      </c>
      <c r="H4693" s="9" t="str">
        <f ca="1">IFERROR(LOOKUP(1,0/((B4693=名单!B:B)*(VALUE(AY4693)&gt;=名单!E:E)*(VALUE(AY4693)&lt;=名单!G:G)*(AA4693="正常走货")),名单!H:H),"否")</f>
        <v>否</v>
      </c>
      <c r="I4693" s="54" t="s">
        <v>14043</v>
      </c>
      <c r="J4693" s="54" t="s">
        <v>14045</v>
      </c>
      <c r="L4693" s="66" t="s">
        <v>586</v>
      </c>
      <c r="N4693" s="54" t="s">
        <v>18</v>
      </c>
      <c r="O4693" s="66"/>
      <c r="P4693" s="66"/>
      <c r="U4693" s="54" t="s">
        <v>227</v>
      </c>
      <c r="V4693" s="54" t="s">
        <v>14413</v>
      </c>
      <c r="AA4693" s="54" t="s">
        <v>14382</v>
      </c>
      <c r="AQ4693" s="54">
        <v>335.7</v>
      </c>
      <c r="AY4693" s="54" t="s">
        <v>19090</v>
      </c>
    </row>
    <row r="4694" spans="1:51">
      <c r="A4694" s="9" t="str">
        <f t="shared" si="231"/>
        <v>2026-01</v>
      </c>
      <c r="B4694" s="9" t="str">
        <f>_xlfn.XLOOKUP(I4694,过机服务商重量差!A:A,过机服务商重量差!G:G)</f>
        <v>玉麒麟</v>
      </c>
      <c r="C4694" s="9" t="str">
        <f>IF(N4694="FBA","主营产品",IF(N4694="专线","专线",LOOKUP(1,0/((G4694&gt;=提成标准!D:D)*(G4694&lt;提成标准!E:E)),提成标准!C:C)))</f>
        <v>快递小货</v>
      </c>
      <c r="D4694" s="9">
        <f t="shared" si="232"/>
        <v>1</v>
      </c>
      <c r="E4694" s="9">
        <f>_xlfn.XLOOKUP(C4694,提成标准!C:C,提成标准!H:H,"")</f>
        <v>2</v>
      </c>
      <c r="F4694" s="9">
        <f t="shared" si="233"/>
        <v>2</v>
      </c>
      <c r="G4694" s="9">
        <f>_xlfn.XLOOKUP(I4694,过机服务商重量差!A:A,过机服务商重量差!L:L)</f>
        <v>8</v>
      </c>
      <c r="H4694" s="9" t="str">
        <f ca="1">IFERROR(LOOKUP(1,0/((B4694=名单!B:B)*(VALUE(AY4694)&gt;=名单!E:E)*(VALUE(AY4694)&lt;=名单!G:G)*(AA4694="正常走货")),名单!H:H),"否")</f>
        <v>否</v>
      </c>
      <c r="I4694" s="54" t="s">
        <v>14046</v>
      </c>
      <c r="J4694" s="54" t="s">
        <v>14048</v>
      </c>
      <c r="L4694" s="66" t="s">
        <v>17</v>
      </c>
      <c r="N4694" s="54" t="s">
        <v>18</v>
      </c>
      <c r="O4694" s="66"/>
      <c r="P4694" s="66"/>
      <c r="U4694" s="54" t="s">
        <v>103</v>
      </c>
      <c r="V4694" s="54" t="s">
        <v>14385</v>
      </c>
      <c r="AA4694" s="54" t="s">
        <v>14382</v>
      </c>
      <c r="AQ4694" s="54">
        <v>137</v>
      </c>
      <c r="AY4694" s="54" t="s">
        <v>19091</v>
      </c>
    </row>
    <row r="4695" spans="1:51">
      <c r="A4695" s="9" t="str">
        <f t="shared" si="231"/>
        <v>2026-01</v>
      </c>
      <c r="B4695" s="9" t="str">
        <f>_xlfn.XLOOKUP(I4695,过机服务商重量差!A:A,过机服务商重量差!G:G)</f>
        <v>007</v>
      </c>
      <c r="C4695" s="9" t="str">
        <f>IF(N4695="FBA","主营产品",IF(N4695="专线","专线",LOOKUP(1,0/((G4695&gt;=提成标准!D:D)*(G4695&lt;提成标准!E:E)),提成标准!C:C)))</f>
        <v>快递大货</v>
      </c>
      <c r="D4695" s="9">
        <f t="shared" si="232"/>
        <v>29</v>
      </c>
      <c r="E4695" s="9">
        <f>_xlfn.XLOOKUP(C4695,提成标准!C:C,提成标准!H:H,"")</f>
        <v>0.1</v>
      </c>
      <c r="F4695" s="9">
        <f t="shared" si="233"/>
        <v>2.9</v>
      </c>
      <c r="G4695" s="9">
        <f>_xlfn.XLOOKUP(I4695,过机服务商重量差!A:A,过机服务商重量差!L:L)</f>
        <v>29</v>
      </c>
      <c r="H4695" s="9" t="str">
        <f ca="1">IFERROR(LOOKUP(1,0/((B4695=名单!B:B)*(VALUE(AY4695)&gt;=名单!E:E)*(VALUE(AY4695)&lt;=名单!G:G)*(AA4695="正常走货")),名单!H:H),"否")</f>
        <v>否</v>
      </c>
      <c r="I4695" s="54" t="s">
        <v>14049</v>
      </c>
      <c r="J4695" s="54" t="s">
        <v>14051</v>
      </c>
      <c r="L4695" s="66" t="s">
        <v>168</v>
      </c>
      <c r="N4695" s="54" t="s">
        <v>18</v>
      </c>
      <c r="O4695" s="66"/>
      <c r="P4695" s="66"/>
      <c r="U4695" s="54" t="s">
        <v>145</v>
      </c>
      <c r="V4695" s="54" t="s">
        <v>14410</v>
      </c>
      <c r="AA4695" s="54" t="s">
        <v>14382</v>
      </c>
      <c r="AQ4695" s="54">
        <v>14.5</v>
      </c>
      <c r="AY4695" s="54" t="s">
        <v>19092</v>
      </c>
    </row>
    <row r="4696" spans="1:51">
      <c r="A4696" s="9" t="str">
        <f t="shared" si="231"/>
        <v>2026-01</v>
      </c>
      <c r="B4696" s="9" t="str">
        <f>_xlfn.XLOOKUP(I4696,过机服务商重量差!A:A,过机服务商重量差!G:G)</f>
        <v>帅时莹</v>
      </c>
      <c r="C4696" s="9" t="str">
        <f>IF(N4696="FBA","主营产品",IF(N4696="专线","专线",LOOKUP(1,0/((G4696&gt;=提成标准!D:D)*(G4696&lt;提成标准!E:E)),提成标准!C:C)))</f>
        <v>快递小货</v>
      </c>
      <c r="D4696" s="9">
        <f t="shared" si="232"/>
        <v>1</v>
      </c>
      <c r="E4696" s="9">
        <f>_xlfn.XLOOKUP(C4696,提成标准!C:C,提成标准!H:H,"")</f>
        <v>2</v>
      </c>
      <c r="F4696" s="9">
        <f t="shared" si="233"/>
        <v>2</v>
      </c>
      <c r="G4696" s="9">
        <f>_xlfn.XLOOKUP(I4696,过机服务商重量差!A:A,过机服务商重量差!L:L)</f>
        <v>7</v>
      </c>
      <c r="H4696" s="9" t="str">
        <f ca="1">IFERROR(LOOKUP(1,0/((B4696=名单!B:B)*(VALUE(AY4696)&gt;=名单!E:E)*(VALUE(AY4696)&lt;=名单!G:G)*(AA4696="正常走货")),名单!H:H),"否")</f>
        <v>否</v>
      </c>
      <c r="I4696" s="54" t="s">
        <v>14052</v>
      </c>
      <c r="J4696" s="54" t="s">
        <v>14054</v>
      </c>
      <c r="L4696" s="66" t="s">
        <v>140</v>
      </c>
      <c r="N4696" s="54" t="s">
        <v>18</v>
      </c>
      <c r="O4696" s="66"/>
      <c r="P4696" s="66"/>
      <c r="U4696" s="54" t="s">
        <v>191</v>
      </c>
      <c r="V4696" s="54" t="s">
        <v>14413</v>
      </c>
      <c r="AA4696" s="54" t="s">
        <v>14382</v>
      </c>
      <c r="AQ4696" s="54">
        <v>415.2</v>
      </c>
      <c r="AY4696" s="54" t="s">
        <v>19093</v>
      </c>
    </row>
    <row r="4697" spans="1:51">
      <c r="A4697" s="9" t="str">
        <f t="shared" si="231"/>
        <v>2026-01</v>
      </c>
      <c r="B4697" s="9" t="str">
        <f>_xlfn.XLOOKUP(I4697,过机服务商重量差!A:A,过机服务商重量差!G:G)</f>
        <v>风清扬</v>
      </c>
      <c r="C4697" s="9" t="str">
        <f>IF(N4697="FBA","主营产品",IF(N4697="专线","专线",LOOKUP(1,0/((G4697&gt;=提成标准!D:D)*(G4697&lt;提成标准!E:E)),提成标准!C:C)))</f>
        <v>快递大货</v>
      </c>
      <c r="D4697" s="9">
        <f t="shared" si="232"/>
        <v>130</v>
      </c>
      <c r="E4697" s="9">
        <f>_xlfn.XLOOKUP(C4697,提成标准!C:C,提成标准!H:H,"")</f>
        <v>0.1</v>
      </c>
      <c r="F4697" s="9">
        <f t="shared" si="233"/>
        <v>13</v>
      </c>
      <c r="G4697" s="9">
        <f>_xlfn.XLOOKUP(I4697,过机服务商重量差!A:A,过机服务商重量差!L:L)</f>
        <v>130</v>
      </c>
      <c r="H4697" s="9" t="str">
        <f ca="1">IFERROR(LOOKUP(1,0/((B4697=名单!B:B)*(VALUE(AY4697)&gt;=名单!E:E)*(VALUE(AY4697)&lt;=名单!G:G)*(AA4697="正常走货")),名单!H:H),"否")</f>
        <v>否</v>
      </c>
      <c r="I4697" s="54" t="s">
        <v>14055</v>
      </c>
      <c r="J4697" s="54" t="s">
        <v>50</v>
      </c>
      <c r="L4697" s="66" t="s">
        <v>1071</v>
      </c>
      <c r="N4697" s="54" t="s">
        <v>18</v>
      </c>
      <c r="O4697" s="66"/>
      <c r="P4697" s="66"/>
      <c r="U4697" s="54" t="s">
        <v>323</v>
      </c>
      <c r="V4697" s="54" t="s">
        <v>14476</v>
      </c>
      <c r="AA4697" s="54" t="s">
        <v>14382</v>
      </c>
      <c r="AQ4697" s="54">
        <v>370.2</v>
      </c>
      <c r="AY4697" s="54" t="s">
        <v>19094</v>
      </c>
    </row>
    <row r="4698" spans="1:51">
      <c r="A4698" s="9" t="str">
        <f t="shared" si="231"/>
        <v>2026-01</v>
      </c>
      <c r="B4698" s="9" t="str">
        <f>_xlfn.XLOOKUP(I4698,过机服务商重量差!A:A,过机服务商重量差!G:G)</f>
        <v>玉麒麟</v>
      </c>
      <c r="C4698" s="9" t="str">
        <f>IF(N4698="FBA","主营产品",IF(N4698="专线","专线",LOOKUP(1,0/((G4698&gt;=提成标准!D:D)*(G4698&lt;提成标准!E:E)),提成标准!C:C)))</f>
        <v>快递大货</v>
      </c>
      <c r="D4698" s="9">
        <f t="shared" si="232"/>
        <v>32</v>
      </c>
      <c r="E4698" s="9">
        <f>_xlfn.XLOOKUP(C4698,提成标准!C:C,提成标准!H:H,"")</f>
        <v>0.1</v>
      </c>
      <c r="F4698" s="9">
        <f t="shared" si="233"/>
        <v>3.2</v>
      </c>
      <c r="G4698" s="9">
        <f>_xlfn.XLOOKUP(I4698,过机服务商重量差!A:A,过机服务商重量差!L:L)</f>
        <v>32</v>
      </c>
      <c r="H4698" s="9" t="str">
        <f ca="1">IFERROR(LOOKUP(1,0/((B4698=名单!B:B)*(VALUE(AY4698)&gt;=名单!E:E)*(VALUE(AY4698)&lt;=名单!G:G)*(AA4698="正常走货")),名单!H:H),"否")</f>
        <v>否</v>
      </c>
      <c r="I4698" s="54" t="s">
        <v>14057</v>
      </c>
      <c r="J4698" s="54" t="s">
        <v>14059</v>
      </c>
      <c r="L4698" s="66" t="s">
        <v>17</v>
      </c>
      <c r="N4698" s="54" t="s">
        <v>18</v>
      </c>
      <c r="O4698" s="66"/>
      <c r="P4698" s="66"/>
      <c r="U4698" s="54" t="s">
        <v>558</v>
      </c>
      <c r="V4698" s="54" t="s">
        <v>14413</v>
      </c>
      <c r="AA4698" s="54" t="s">
        <v>14382</v>
      </c>
      <c r="AQ4698" s="54">
        <v>231.4</v>
      </c>
      <c r="AY4698" s="54" t="s">
        <v>19095</v>
      </c>
    </row>
    <row r="4699" spans="1:51">
      <c r="A4699" s="9" t="str">
        <f t="shared" si="231"/>
        <v>2026-01</v>
      </c>
      <c r="B4699" s="9" t="str">
        <f>_xlfn.XLOOKUP(I4699,过机服务商重量差!A:A,过机服务商重量差!G:G)</f>
        <v>玉麒麟</v>
      </c>
      <c r="C4699" s="9" t="str">
        <f>IF(N4699="FBA","主营产品",IF(N4699="专线","专线",LOOKUP(1,0/((G4699&gt;=提成标准!D:D)*(G4699&lt;提成标准!E:E)),提成标准!C:C)))</f>
        <v>快递小货</v>
      </c>
      <c r="D4699" s="9">
        <f t="shared" si="232"/>
        <v>1</v>
      </c>
      <c r="E4699" s="9">
        <f>_xlfn.XLOOKUP(C4699,提成标准!C:C,提成标准!H:H,"")</f>
        <v>2</v>
      </c>
      <c r="F4699" s="9">
        <f t="shared" si="233"/>
        <v>2</v>
      </c>
      <c r="G4699" s="9">
        <f>_xlfn.XLOOKUP(I4699,过机服务商重量差!A:A,过机服务商重量差!L:L)</f>
        <v>6.5</v>
      </c>
      <c r="H4699" s="9" t="str">
        <f ca="1">IFERROR(LOOKUP(1,0/((B4699=名单!B:B)*(VALUE(AY4699)&gt;=名单!E:E)*(VALUE(AY4699)&lt;=名单!G:G)*(AA4699="正常走货")),名单!H:H),"否")</f>
        <v>否</v>
      </c>
      <c r="I4699" s="54" t="s">
        <v>14060</v>
      </c>
      <c r="J4699" s="54" t="s">
        <v>14062</v>
      </c>
      <c r="L4699" s="66" t="s">
        <v>17</v>
      </c>
      <c r="N4699" s="54" t="s">
        <v>18</v>
      </c>
      <c r="O4699" s="66"/>
      <c r="P4699" s="66"/>
      <c r="U4699" s="54" t="s">
        <v>103</v>
      </c>
      <c r="V4699" s="54" t="s">
        <v>14385</v>
      </c>
      <c r="AA4699" s="54" t="s">
        <v>14382</v>
      </c>
      <c r="AQ4699" s="54">
        <v>130.1</v>
      </c>
      <c r="AY4699" s="54" t="s">
        <v>19096</v>
      </c>
    </row>
    <row r="4700" spans="1:51">
      <c r="A4700" s="9" t="str">
        <f t="shared" si="231"/>
        <v>2026-01</v>
      </c>
      <c r="B4700" s="9" t="str">
        <f>_xlfn.XLOOKUP(I4700,过机服务商重量差!A:A,过机服务商重量差!G:G)</f>
        <v>玉麒麟</v>
      </c>
      <c r="C4700" s="9" t="str">
        <f>IF(N4700="FBA","主营产品",IF(N4700="专线","专线",LOOKUP(1,0/((G4700&gt;=提成标准!D:D)*(G4700&lt;提成标准!E:E)),提成标准!C:C)))</f>
        <v>快递小货</v>
      </c>
      <c r="D4700" s="9">
        <f t="shared" si="232"/>
        <v>1</v>
      </c>
      <c r="E4700" s="9">
        <f>_xlfn.XLOOKUP(C4700,提成标准!C:C,提成标准!H:H,"")</f>
        <v>2</v>
      </c>
      <c r="F4700" s="9">
        <f t="shared" si="233"/>
        <v>2</v>
      </c>
      <c r="G4700" s="9">
        <f>_xlfn.XLOOKUP(I4700,过机服务商重量差!A:A,过机服务商重量差!L:L)</f>
        <v>0.5</v>
      </c>
      <c r="H4700" s="9" t="str">
        <f ca="1">IFERROR(LOOKUP(1,0/((B4700=名单!B:B)*(VALUE(AY4700)&gt;=名单!E:E)*(VALUE(AY4700)&lt;=名单!G:G)*(AA4700="正常走货")),名单!H:H),"否")</f>
        <v>否</v>
      </c>
      <c r="I4700" s="54" t="s">
        <v>14063</v>
      </c>
      <c r="J4700" s="54" t="s">
        <v>14065</v>
      </c>
      <c r="L4700" s="66" t="s">
        <v>17</v>
      </c>
      <c r="N4700" s="54" t="s">
        <v>18</v>
      </c>
      <c r="O4700" s="66"/>
      <c r="P4700" s="66"/>
      <c r="U4700" s="54" t="s">
        <v>203</v>
      </c>
      <c r="V4700" s="54" t="s">
        <v>14381</v>
      </c>
      <c r="AA4700" s="54" t="s">
        <v>14382</v>
      </c>
      <c r="AQ4700" s="54">
        <v>38.08</v>
      </c>
      <c r="AY4700" s="54" t="s">
        <v>19097</v>
      </c>
    </row>
    <row r="4701" spans="1:51">
      <c r="A4701" s="9" t="str">
        <f t="shared" si="231"/>
        <v>2026-01</v>
      </c>
      <c r="B4701" s="9" t="str">
        <f>_xlfn.XLOOKUP(I4701,过机服务商重量差!A:A,过机服务商重量差!G:G)</f>
        <v>玉麒麟</v>
      </c>
      <c r="C4701" s="9" t="str">
        <f>IF(N4701="FBA","主营产品",IF(N4701="专线","专线",LOOKUP(1,0/((G4701&gt;=提成标准!D:D)*(G4701&lt;提成标准!E:E)),提成标准!C:C)))</f>
        <v>快递小货</v>
      </c>
      <c r="D4701" s="9">
        <f t="shared" si="232"/>
        <v>1</v>
      </c>
      <c r="E4701" s="9">
        <f>_xlfn.XLOOKUP(C4701,提成标准!C:C,提成标准!H:H,"")</f>
        <v>2</v>
      </c>
      <c r="F4701" s="9">
        <f t="shared" si="233"/>
        <v>2</v>
      </c>
      <c r="G4701" s="9">
        <f>_xlfn.XLOOKUP(I4701,过机服务商重量差!A:A,过机服务商重量差!L:L)</f>
        <v>0.5</v>
      </c>
      <c r="H4701" s="9" t="str">
        <f ca="1">IFERROR(LOOKUP(1,0/((B4701=名单!B:B)*(VALUE(AY4701)&gt;=名单!E:E)*(VALUE(AY4701)&lt;=名单!G:G)*(AA4701="正常走货")),名单!H:H),"否")</f>
        <v>否</v>
      </c>
      <c r="I4701" s="54" t="s">
        <v>14066</v>
      </c>
      <c r="J4701" s="54" t="s">
        <v>14068</v>
      </c>
      <c r="L4701" s="66" t="s">
        <v>17</v>
      </c>
      <c r="N4701" s="54" t="s">
        <v>18</v>
      </c>
      <c r="O4701" s="66"/>
      <c r="P4701" s="66"/>
      <c r="U4701" s="54" t="s">
        <v>203</v>
      </c>
      <c r="V4701" s="54" t="s">
        <v>14381</v>
      </c>
      <c r="AA4701" s="54" t="s">
        <v>14382</v>
      </c>
      <c r="AQ4701" s="54">
        <v>38.08</v>
      </c>
      <c r="AY4701" s="54" t="s">
        <v>19098</v>
      </c>
    </row>
    <row r="4702" spans="1:51">
      <c r="A4702" s="9" t="str">
        <f t="shared" si="231"/>
        <v>2026-01</v>
      </c>
      <c r="B4702" s="9" t="str">
        <f>_xlfn.XLOOKUP(I4702,过机服务商重量差!A:A,过机服务商重量差!G:G)</f>
        <v>玉麒麟</v>
      </c>
      <c r="C4702" s="9" t="str">
        <f>IF(N4702="FBA","主营产品",IF(N4702="专线","专线",LOOKUP(1,0/((G4702&gt;=提成标准!D:D)*(G4702&lt;提成标准!E:E)),提成标准!C:C)))</f>
        <v>快递小货</v>
      </c>
      <c r="D4702" s="9">
        <f t="shared" si="232"/>
        <v>1</v>
      </c>
      <c r="E4702" s="9">
        <f>_xlfn.XLOOKUP(C4702,提成标准!C:C,提成标准!H:H,"")</f>
        <v>2</v>
      </c>
      <c r="F4702" s="9">
        <f t="shared" si="233"/>
        <v>2</v>
      </c>
      <c r="G4702" s="9">
        <f>_xlfn.XLOOKUP(I4702,过机服务商重量差!A:A,过机服务商重量差!L:L)</f>
        <v>0.5</v>
      </c>
      <c r="H4702" s="9" t="str">
        <f ca="1">IFERROR(LOOKUP(1,0/((B4702=名单!B:B)*(VALUE(AY4702)&gt;=名单!E:E)*(VALUE(AY4702)&lt;=名单!G:G)*(AA4702="正常走货")),名单!H:H),"否")</f>
        <v>否</v>
      </c>
      <c r="I4702" s="54" t="s">
        <v>14069</v>
      </c>
      <c r="J4702" s="54" t="s">
        <v>14071</v>
      </c>
      <c r="L4702" s="66" t="s">
        <v>17</v>
      </c>
      <c r="N4702" s="54" t="s">
        <v>18</v>
      </c>
      <c r="O4702" s="66"/>
      <c r="P4702" s="66"/>
      <c r="U4702" s="54" t="s">
        <v>203</v>
      </c>
      <c r="V4702" s="54" t="s">
        <v>14381</v>
      </c>
      <c r="AA4702" s="54" t="s">
        <v>14382</v>
      </c>
      <c r="AQ4702" s="54">
        <v>38.08</v>
      </c>
      <c r="AY4702" s="54" t="s">
        <v>19099</v>
      </c>
    </row>
    <row r="4703" spans="1:51">
      <c r="A4703" s="9" t="str">
        <f t="shared" si="231"/>
        <v>2026-01</v>
      </c>
      <c r="B4703" s="9" t="str">
        <f>_xlfn.XLOOKUP(I4703,过机服务商重量差!A:A,过机服务商重量差!G:G)</f>
        <v>无崖子</v>
      </c>
      <c r="C4703" s="9" t="str">
        <f>IF(N4703="FBA","主营产品",IF(N4703="专线","专线",LOOKUP(1,0/((G4703&gt;=提成标准!D:D)*(G4703&lt;提成标准!E:E)),提成标准!C:C)))</f>
        <v>快递小货</v>
      </c>
      <c r="D4703" s="9">
        <f t="shared" si="232"/>
        <v>1</v>
      </c>
      <c r="E4703" s="9">
        <f>_xlfn.XLOOKUP(C4703,提成标准!C:C,提成标准!H:H,"")</f>
        <v>2</v>
      </c>
      <c r="F4703" s="9">
        <f t="shared" si="233"/>
        <v>2</v>
      </c>
      <c r="G4703" s="9">
        <f>_xlfn.XLOOKUP(I4703,过机服务商重量差!A:A,过机服务商重量差!L:L)</f>
        <v>1.5</v>
      </c>
      <c r="H4703" s="9" t="str">
        <f ca="1">IFERROR(LOOKUP(1,0/((B4703=名单!B:B)*(VALUE(AY4703)&gt;=名单!E:E)*(VALUE(AY4703)&lt;=名单!G:G)*(AA4703="正常走货")),名单!H:H),"否")</f>
        <v>是</v>
      </c>
      <c r="I4703" s="54" t="s">
        <v>14072</v>
      </c>
      <c r="J4703" s="54" t="s">
        <v>14074</v>
      </c>
      <c r="L4703" s="66" t="s">
        <v>2309</v>
      </c>
      <c r="N4703" s="54" t="s">
        <v>18</v>
      </c>
      <c r="O4703" s="66"/>
      <c r="P4703" s="66"/>
      <c r="U4703" s="54" t="s">
        <v>292</v>
      </c>
      <c r="V4703" s="54" t="s">
        <v>14413</v>
      </c>
      <c r="AA4703" s="54" t="s">
        <v>14382</v>
      </c>
      <c r="AQ4703" s="54">
        <v>139.5</v>
      </c>
      <c r="AY4703" s="54" t="s">
        <v>19100</v>
      </c>
    </row>
    <row r="4704" spans="1:51">
      <c r="A4704" s="9" t="str">
        <f t="shared" si="231"/>
        <v>2026-01</v>
      </c>
      <c r="B4704" s="9" t="str">
        <f>_xlfn.XLOOKUP(I4704,过机服务商重量差!A:A,过机服务商重量差!G:G)</f>
        <v>无崖子</v>
      </c>
      <c r="C4704" s="9" t="str">
        <f>IF(N4704="FBA","主营产品",IF(N4704="专线","专线",LOOKUP(1,0/((G4704&gt;=提成标准!D:D)*(G4704&lt;提成标准!E:E)),提成标准!C:C)))</f>
        <v>快递小货</v>
      </c>
      <c r="D4704" s="9">
        <f t="shared" si="232"/>
        <v>1</v>
      </c>
      <c r="E4704" s="9">
        <f>_xlfn.XLOOKUP(C4704,提成标准!C:C,提成标准!H:H,"")</f>
        <v>2</v>
      </c>
      <c r="F4704" s="9">
        <f t="shared" si="233"/>
        <v>2</v>
      </c>
      <c r="G4704" s="9">
        <f>_xlfn.XLOOKUP(I4704,过机服务商重量差!A:A,过机服务商重量差!L:L)</f>
        <v>2</v>
      </c>
      <c r="H4704" s="9" t="str">
        <f ca="1">IFERROR(LOOKUP(1,0/((B4704=名单!B:B)*(VALUE(AY4704)&gt;=名单!E:E)*(VALUE(AY4704)&lt;=名单!G:G)*(AA4704="正常走货")),名单!H:H),"否")</f>
        <v>是</v>
      </c>
      <c r="I4704" s="54" t="s">
        <v>14075</v>
      </c>
      <c r="J4704" s="54" t="s">
        <v>14077</v>
      </c>
      <c r="L4704" s="66" t="s">
        <v>336</v>
      </c>
      <c r="N4704" s="54" t="s">
        <v>18</v>
      </c>
      <c r="O4704" s="66"/>
      <c r="P4704" s="66"/>
      <c r="U4704" s="54" t="s">
        <v>203</v>
      </c>
      <c r="V4704" s="54" t="s">
        <v>14381</v>
      </c>
      <c r="AA4704" s="54" t="s">
        <v>14382</v>
      </c>
      <c r="AQ4704" s="54">
        <v>0</v>
      </c>
      <c r="AY4704" s="54" t="s">
        <v>19101</v>
      </c>
    </row>
    <row r="4705" spans="1:51">
      <c r="A4705" s="9" t="str">
        <f t="shared" si="231"/>
        <v>2026-01</v>
      </c>
      <c r="B4705" s="18" t="str">
        <f>_xlfn.XLOOKUP(I4705,过机服务商重量差!A:A,过机服务商重量差!G:G)</f>
        <v>无崖子</v>
      </c>
      <c r="C4705" s="9" t="str">
        <f>IF(N4705="FBA","主营产品",IF(N4705="专线","专线",LOOKUP(1,0/((G4705&gt;=提成标准!D:D)*(G4705&lt;提成标准!E:E)),提成标准!C:C)))</f>
        <v>快递小货</v>
      </c>
      <c r="D4705" s="9">
        <f t="shared" si="232"/>
        <v>1</v>
      </c>
      <c r="E4705" s="9">
        <f>_xlfn.XLOOKUP(C4705,提成标准!C:C,提成标准!H:H,"")</f>
        <v>2</v>
      </c>
      <c r="F4705" s="9">
        <f t="shared" si="233"/>
        <v>2</v>
      </c>
      <c r="G4705" s="9">
        <f>_xlfn.XLOOKUP(I4705,过机服务商重量差!A:A,过机服务商重量差!L:L)</f>
        <v>3</v>
      </c>
      <c r="H4705" s="9" t="str">
        <f ca="1">IFERROR(LOOKUP(1,0/((B4705=名单!B:B)*(VALUE(AY4705)&gt;=名单!E:E)*(VALUE(AY4705)&lt;=名单!G:G)*(AA4705="正常走货")),名单!H:H),"否")</f>
        <v>是</v>
      </c>
      <c r="I4705" s="54" t="s">
        <v>14078</v>
      </c>
      <c r="J4705" s="54" t="s">
        <v>14080</v>
      </c>
      <c r="L4705" s="54" t="s">
        <v>336</v>
      </c>
      <c r="N4705" s="54" t="s">
        <v>18</v>
      </c>
      <c r="O4705" s="66"/>
      <c r="P4705" s="66"/>
      <c r="U4705" s="54" t="s">
        <v>203</v>
      </c>
      <c r="V4705" s="54" t="s">
        <v>14381</v>
      </c>
      <c r="AA4705" s="54" t="s">
        <v>14382</v>
      </c>
      <c r="AQ4705" s="54">
        <v>0</v>
      </c>
      <c r="AY4705" s="54" t="s">
        <v>19102</v>
      </c>
    </row>
    <row r="4706" spans="1:51">
      <c r="A4706" s="9" t="str">
        <f t="shared" si="231"/>
        <v>2026-01</v>
      </c>
      <c r="B4706" s="18" t="str">
        <f>_xlfn.XLOOKUP(I4706,过机服务商重量差!A:A,过机服务商重量差!G:G)</f>
        <v>小旋风</v>
      </c>
      <c r="C4706" s="9" t="str">
        <f>IF(N4706="FBA","主营产品",IF(N4706="专线","专线",LOOKUP(1,0/((G4706&gt;=提成标准!D:D)*(G4706&lt;提成标准!E:E)),提成标准!C:C)))</f>
        <v>快递大货</v>
      </c>
      <c r="D4706" s="9">
        <f t="shared" si="232"/>
        <v>167</v>
      </c>
      <c r="E4706" s="9">
        <f>_xlfn.XLOOKUP(C4706,提成标准!C:C,提成标准!H:H,"")</f>
        <v>0.1</v>
      </c>
      <c r="F4706" s="9">
        <f t="shared" si="233"/>
        <v>16.7</v>
      </c>
      <c r="G4706" s="9">
        <f>_xlfn.XLOOKUP(I4706,过机服务商重量差!A:A,过机服务商重量差!L:L)</f>
        <v>167</v>
      </c>
      <c r="H4706" s="9" t="str">
        <f ca="1">IFERROR(LOOKUP(1,0/((B4706=名单!B:B)*(VALUE(AY4706)&gt;=名单!E:E)*(VALUE(AY4706)&lt;=名单!G:G)*(AA4706="正常走货")),名单!H:H),"否")</f>
        <v>否</v>
      </c>
      <c r="I4706" s="54" t="s">
        <v>14081</v>
      </c>
      <c r="J4706" s="54" t="s">
        <v>14083</v>
      </c>
      <c r="L4706" s="66" t="s">
        <v>441</v>
      </c>
      <c r="N4706" s="54" t="s">
        <v>18</v>
      </c>
      <c r="O4706" s="66"/>
      <c r="P4706" s="66"/>
      <c r="U4706" s="54" t="s">
        <v>1793</v>
      </c>
      <c r="V4706" s="54" t="s">
        <v>14381</v>
      </c>
      <c r="AA4706" s="54" t="s">
        <v>14382</v>
      </c>
      <c r="AQ4706" s="54">
        <v>310</v>
      </c>
      <c r="AY4706" s="54" t="s">
        <v>19103</v>
      </c>
    </row>
    <row r="4707" spans="1:51">
      <c r="A4707" s="9" t="str">
        <f t="shared" si="231"/>
        <v>2026-01</v>
      </c>
      <c r="B4707" s="9" t="str">
        <f>_xlfn.XLOOKUP(I4707,过机服务商重量差!A:A,过机服务商重量差!G:G)</f>
        <v>无崖子</v>
      </c>
      <c r="C4707" s="9" t="str">
        <f>IF(N4707="FBA","主营产品",IF(N4707="专线","专线",LOOKUP(1,0/((G4707&gt;=提成标准!D:D)*(G4707&lt;提成标准!E:E)),提成标准!C:C)))</f>
        <v>快递小货</v>
      </c>
      <c r="D4707" s="9">
        <f t="shared" si="232"/>
        <v>1</v>
      </c>
      <c r="E4707" s="9">
        <f>_xlfn.XLOOKUP(C4707,提成标准!C:C,提成标准!H:H,"")</f>
        <v>2</v>
      </c>
      <c r="F4707" s="9">
        <f t="shared" si="233"/>
        <v>2</v>
      </c>
      <c r="G4707" s="9">
        <f>_xlfn.XLOOKUP(I4707,过机服务商重量差!A:A,过机服务商重量差!L:L)</f>
        <v>18</v>
      </c>
      <c r="H4707" s="9" t="str">
        <f ca="1">IFERROR(LOOKUP(1,0/((B4707=名单!B:B)*(VALUE(AY4707)&gt;=名单!E:E)*(VALUE(AY4707)&lt;=名单!G:G)*(AA4707="正常走货")),名单!H:H),"否")</f>
        <v>是</v>
      </c>
      <c r="I4707" s="54" t="s">
        <v>14084</v>
      </c>
      <c r="J4707" s="54" t="s">
        <v>14086</v>
      </c>
      <c r="L4707" s="66" t="s">
        <v>128</v>
      </c>
      <c r="N4707" s="54" t="s">
        <v>18</v>
      </c>
      <c r="O4707" s="66"/>
      <c r="P4707" s="66"/>
      <c r="U4707" s="54" t="s">
        <v>408</v>
      </c>
      <c r="V4707" s="54" t="s">
        <v>14381</v>
      </c>
      <c r="AA4707" s="54" t="s">
        <v>14382</v>
      </c>
      <c r="AQ4707" s="54">
        <v>595.83</v>
      </c>
      <c r="AY4707" s="54" t="s">
        <v>19104</v>
      </c>
    </row>
    <row r="4708" spans="1:51">
      <c r="A4708" s="9" t="str">
        <f t="shared" si="231"/>
        <v>2026-01</v>
      </c>
      <c r="B4708" s="9" t="str">
        <f>_xlfn.XLOOKUP(I4708,过机服务商重量差!A:A,过机服务商重量差!G:G)</f>
        <v>无崖子</v>
      </c>
      <c r="C4708" s="9" t="str">
        <f>IF(N4708="FBA","主营产品",IF(N4708="专线","专线",LOOKUP(1,0/((G4708&gt;=提成标准!D:D)*(G4708&lt;提成标准!E:E)),提成标准!C:C)))</f>
        <v>快递大货</v>
      </c>
      <c r="D4708" s="9">
        <f t="shared" si="232"/>
        <v>25</v>
      </c>
      <c r="E4708" s="9">
        <f>_xlfn.XLOOKUP(C4708,提成标准!C:C,提成标准!H:H,"")</f>
        <v>0.1</v>
      </c>
      <c r="F4708" s="9">
        <f t="shared" si="233"/>
        <v>2.5</v>
      </c>
      <c r="G4708" s="9">
        <f>_xlfn.XLOOKUP(I4708,过机服务商重量差!A:A,过机服务商重量差!L:L)</f>
        <v>25</v>
      </c>
      <c r="H4708" s="9" t="str">
        <f ca="1">IFERROR(LOOKUP(1,0/((B4708=名单!B:B)*(VALUE(AY4708)&gt;=名单!E:E)*(VALUE(AY4708)&lt;=名单!G:G)*(AA4708="正常走货")),名单!H:H),"否")</f>
        <v>是</v>
      </c>
      <c r="I4708" s="54" t="s">
        <v>14087</v>
      </c>
      <c r="J4708" s="54" t="s">
        <v>14089</v>
      </c>
      <c r="L4708" s="66" t="s">
        <v>1025</v>
      </c>
      <c r="N4708" s="54" t="s">
        <v>18</v>
      </c>
      <c r="O4708" s="66"/>
      <c r="P4708" s="66"/>
      <c r="U4708" s="54" t="s">
        <v>408</v>
      </c>
      <c r="V4708" s="54" t="s">
        <v>14381</v>
      </c>
      <c r="AA4708" s="54" t="s">
        <v>14382</v>
      </c>
      <c r="AQ4708" s="54">
        <v>311.66</v>
      </c>
      <c r="AY4708" s="54" t="s">
        <v>19105</v>
      </c>
    </row>
    <row r="4709" spans="1:51">
      <c r="A4709" s="9" t="str">
        <f t="shared" si="231"/>
        <v>2026-01</v>
      </c>
      <c r="B4709" s="9" t="str">
        <f>_xlfn.XLOOKUP(I4709,过机服务商重量差!A:A,过机服务商重量差!G:G)</f>
        <v>无崖子</v>
      </c>
      <c r="C4709" s="9" t="str">
        <f>IF(N4709="FBA","主营产品",IF(N4709="专线","专线",LOOKUP(1,0/((G4709&gt;=提成标准!D:D)*(G4709&lt;提成标准!E:E)),提成标准!C:C)))</f>
        <v>快递小货</v>
      </c>
      <c r="D4709" s="9">
        <f t="shared" si="232"/>
        <v>1</v>
      </c>
      <c r="E4709" s="9">
        <f>_xlfn.XLOOKUP(C4709,提成标准!C:C,提成标准!H:H,"")</f>
        <v>2</v>
      </c>
      <c r="F4709" s="9">
        <f t="shared" si="233"/>
        <v>2</v>
      </c>
      <c r="G4709" s="9">
        <f>_xlfn.XLOOKUP(I4709,过机服务商重量差!A:A,过机服务商重量差!L:L)</f>
        <v>17</v>
      </c>
      <c r="H4709" s="9" t="str">
        <f ca="1">IFERROR(LOOKUP(1,0/((B4709=名单!B:B)*(VALUE(AY4709)&gt;=名单!E:E)*(VALUE(AY4709)&lt;=名单!G:G)*(AA4709="正常走货")),名单!H:H),"否")</f>
        <v>是</v>
      </c>
      <c r="I4709" s="54" t="s">
        <v>14090</v>
      </c>
      <c r="J4709" s="54" t="s">
        <v>14092</v>
      </c>
      <c r="L4709" s="66" t="s">
        <v>128</v>
      </c>
      <c r="N4709" s="54" t="s">
        <v>18</v>
      </c>
      <c r="O4709" s="66"/>
      <c r="P4709" s="66"/>
      <c r="U4709" s="54" t="s">
        <v>408</v>
      </c>
      <c r="V4709" s="54" t="s">
        <v>14381</v>
      </c>
      <c r="AA4709" s="54" t="s">
        <v>14382</v>
      </c>
      <c r="AQ4709" s="54">
        <v>172.58</v>
      </c>
      <c r="AY4709" s="54" t="s">
        <v>19106</v>
      </c>
    </row>
    <row r="4710" spans="1:51">
      <c r="A4710" s="9" t="str">
        <f t="shared" si="231"/>
        <v>2026-01</v>
      </c>
      <c r="B4710" s="18" t="str">
        <f>_xlfn.XLOOKUP(I4710,过机服务商重量差!A:A,过机服务商重量差!G:G)</f>
        <v>无崖子</v>
      </c>
      <c r="C4710" s="9" t="str">
        <f>IF(N4710="FBA","主营产品",IF(N4710="专线","专线",LOOKUP(1,0/((G4710&gt;=提成标准!D:D)*(G4710&lt;提成标准!E:E)),提成标准!C:C)))</f>
        <v>快递小货</v>
      </c>
      <c r="D4710" s="9">
        <f t="shared" si="232"/>
        <v>1</v>
      </c>
      <c r="E4710" s="9">
        <f>_xlfn.XLOOKUP(C4710,提成标准!C:C,提成标准!H:H,"")</f>
        <v>2</v>
      </c>
      <c r="F4710" s="9">
        <f t="shared" si="233"/>
        <v>2</v>
      </c>
      <c r="G4710" s="9">
        <f>_xlfn.XLOOKUP(I4710,过机服务商重量差!A:A,过机服务商重量差!L:L)</f>
        <v>8</v>
      </c>
      <c r="H4710" s="9" t="str">
        <f ca="1">IFERROR(LOOKUP(1,0/((B4710=名单!B:B)*(VALUE(AY4710)&gt;=名单!E:E)*(VALUE(AY4710)&lt;=名单!G:G)*(AA4710="正常走货")),名单!H:H),"否")</f>
        <v>是</v>
      </c>
      <c r="I4710" s="54" t="s">
        <v>14093</v>
      </c>
      <c r="J4710" s="54" t="s">
        <v>14095</v>
      </c>
      <c r="L4710" s="66" t="s">
        <v>128</v>
      </c>
      <c r="N4710" s="54" t="s">
        <v>18</v>
      </c>
      <c r="O4710" s="66"/>
      <c r="P4710" s="66"/>
      <c r="U4710" s="54" t="s">
        <v>408</v>
      </c>
      <c r="V4710" s="54" t="s">
        <v>14381</v>
      </c>
      <c r="AA4710" s="54" t="s">
        <v>14382</v>
      </c>
      <c r="AQ4710" s="54">
        <v>180.95</v>
      </c>
      <c r="AY4710" s="54" t="s">
        <v>19107</v>
      </c>
    </row>
    <row r="4711" spans="1:51">
      <c r="A4711" s="9" t="str">
        <f t="shared" si="231"/>
        <v>2026-01</v>
      </c>
      <c r="B4711" s="9" t="str">
        <f>_xlfn.XLOOKUP(I4711,过机服务商重量差!A:A,过机服务商重量差!G:G)</f>
        <v>无崖子</v>
      </c>
      <c r="C4711" s="9" t="str">
        <f>IF(N4711="FBA","主营产品",IF(N4711="专线","专线",LOOKUP(1,0/((G4711&gt;=提成标准!D:D)*(G4711&lt;提成标准!E:E)),提成标准!C:C)))</f>
        <v>快递小货</v>
      </c>
      <c r="D4711" s="9">
        <f t="shared" si="232"/>
        <v>1</v>
      </c>
      <c r="E4711" s="9">
        <f>_xlfn.XLOOKUP(C4711,提成标准!C:C,提成标准!H:H,"")</f>
        <v>2</v>
      </c>
      <c r="F4711" s="9">
        <f t="shared" si="233"/>
        <v>2</v>
      </c>
      <c r="G4711" s="9">
        <f>_xlfn.XLOOKUP(I4711,过机服务商重量差!A:A,过机服务商重量差!L:L)</f>
        <v>16</v>
      </c>
      <c r="H4711" s="9" t="str">
        <f ca="1">IFERROR(LOOKUP(1,0/((B4711=名单!B:B)*(VALUE(AY4711)&gt;=名单!E:E)*(VALUE(AY4711)&lt;=名单!G:G)*(AA4711="正常走货")),名单!H:H),"否")</f>
        <v>是</v>
      </c>
      <c r="I4711" s="54" t="s">
        <v>14096</v>
      </c>
      <c r="J4711" s="54" t="s">
        <v>14098</v>
      </c>
      <c r="L4711" s="66" t="s">
        <v>128</v>
      </c>
      <c r="N4711" s="54" t="s">
        <v>18</v>
      </c>
      <c r="O4711" s="66"/>
      <c r="P4711" s="66"/>
      <c r="U4711" s="54" t="s">
        <v>408</v>
      </c>
      <c r="V4711" s="54" t="s">
        <v>14381</v>
      </c>
      <c r="AA4711" s="54" t="s">
        <v>14382</v>
      </c>
      <c r="AQ4711" s="54">
        <v>223.19</v>
      </c>
      <c r="AY4711" s="54" t="s">
        <v>19108</v>
      </c>
    </row>
    <row r="4712" spans="1:51">
      <c r="A4712" s="9" t="str">
        <f t="shared" si="231"/>
        <v>2026-01</v>
      </c>
      <c r="B4712" s="18" t="str">
        <f>_xlfn.XLOOKUP(I4712,过机服务商重量差!A:A,过机服务商重量差!G:G)</f>
        <v>无崖子</v>
      </c>
      <c r="C4712" s="9" t="str">
        <f>IF(N4712="FBA","主营产品",IF(N4712="专线","专线",LOOKUP(1,0/((G4712&gt;=提成标准!D:D)*(G4712&lt;提成标准!E:E)),提成标准!C:C)))</f>
        <v>快递小货</v>
      </c>
      <c r="D4712" s="9">
        <f t="shared" si="232"/>
        <v>1</v>
      </c>
      <c r="E4712" s="9">
        <f>_xlfn.XLOOKUP(C4712,提成标准!C:C,提成标准!H:H,"")</f>
        <v>2</v>
      </c>
      <c r="F4712" s="9">
        <f t="shared" si="233"/>
        <v>2</v>
      </c>
      <c r="G4712" s="9">
        <f>_xlfn.XLOOKUP(I4712,过机服务商重量差!A:A,过机服务商重量差!L:L)</f>
        <v>1</v>
      </c>
      <c r="H4712" s="9" t="str">
        <f ca="1">IFERROR(LOOKUP(1,0/((B4712=名单!B:B)*(VALUE(AY4712)&gt;=名单!E:E)*(VALUE(AY4712)&lt;=名单!G:G)*(AA4712="正常走货")),名单!H:H),"否")</f>
        <v>是</v>
      </c>
      <c r="I4712" s="54" t="s">
        <v>14099</v>
      </c>
      <c r="J4712" s="54" t="s">
        <v>14101</v>
      </c>
      <c r="L4712" s="54" t="s">
        <v>160</v>
      </c>
      <c r="N4712" s="54" t="s">
        <v>18</v>
      </c>
      <c r="O4712" s="66"/>
      <c r="P4712" s="66"/>
      <c r="U4712" s="54" t="s">
        <v>408</v>
      </c>
      <c r="V4712" s="54" t="s">
        <v>14381</v>
      </c>
      <c r="AA4712" s="54" t="s">
        <v>14382</v>
      </c>
      <c r="AQ4712" s="54">
        <v>0</v>
      </c>
      <c r="AY4712" s="54" t="s">
        <v>19109</v>
      </c>
    </row>
    <row r="4713" spans="1:51">
      <c r="A4713" s="9" t="str">
        <f t="shared" si="231"/>
        <v>2026-01</v>
      </c>
      <c r="B4713" s="18" t="str">
        <f>_xlfn.XLOOKUP(I4713,过机服务商重量差!A:A,过机服务商重量差!G:G)</f>
        <v>帅时莹</v>
      </c>
      <c r="C4713" s="9" t="str">
        <f>IF(N4713="FBA","主营产品",IF(N4713="专线","专线",LOOKUP(1,0/((G4713&gt;=提成标准!D:D)*(G4713&lt;提成标准!E:E)),提成标准!C:C)))</f>
        <v>快递小货</v>
      </c>
      <c r="D4713" s="9">
        <f t="shared" si="232"/>
        <v>1</v>
      </c>
      <c r="E4713" s="9">
        <f>_xlfn.XLOOKUP(C4713,提成标准!C:C,提成标准!H:H,"")</f>
        <v>2</v>
      </c>
      <c r="F4713" s="9">
        <f t="shared" si="233"/>
        <v>2</v>
      </c>
      <c r="G4713" s="9">
        <f>_xlfn.XLOOKUP(I4713,过机服务商重量差!A:A,过机服务商重量差!L:L)</f>
        <v>3</v>
      </c>
      <c r="H4713" s="9" t="str">
        <f ca="1">IFERROR(LOOKUP(1,0/((B4713=名单!B:B)*(VALUE(AY4713)&gt;=名单!E:E)*(VALUE(AY4713)&lt;=名单!G:G)*(AA4713="正常走货")),名单!H:H),"否")</f>
        <v>否</v>
      </c>
      <c r="I4713" s="54" t="s">
        <v>14102</v>
      </c>
      <c r="J4713" s="54" t="s">
        <v>14104</v>
      </c>
      <c r="L4713" s="66" t="s">
        <v>140</v>
      </c>
      <c r="N4713" s="54" t="s">
        <v>18</v>
      </c>
      <c r="O4713" s="66"/>
      <c r="P4713" s="66"/>
      <c r="U4713" s="54" t="s">
        <v>191</v>
      </c>
      <c r="V4713" s="54" t="s">
        <v>14413</v>
      </c>
      <c r="AA4713" s="54" t="s">
        <v>14382</v>
      </c>
      <c r="AQ4713" s="54">
        <v>107.92</v>
      </c>
      <c r="AY4713" s="54" t="s">
        <v>19110</v>
      </c>
    </row>
    <row r="4714" spans="1:51">
      <c r="A4714" s="9" t="str">
        <f t="shared" si="231"/>
        <v>2026-01</v>
      </c>
      <c r="B4714" s="18" t="str">
        <f>_xlfn.XLOOKUP(I4714,过机服务商重量差!A:A,过机服务商重量差!G:G)</f>
        <v>玉麒麟</v>
      </c>
      <c r="C4714" s="9" t="str">
        <f>IF(N4714="FBA","主营产品",IF(N4714="专线","专线",LOOKUP(1,0/((G4714&gt;=提成标准!D:D)*(G4714&lt;提成标准!E:E)),提成标准!C:C)))</f>
        <v>快递大货</v>
      </c>
      <c r="D4714" s="9">
        <f t="shared" si="232"/>
        <v>22</v>
      </c>
      <c r="E4714" s="9">
        <f>_xlfn.XLOOKUP(C4714,提成标准!C:C,提成标准!H:H,"")</f>
        <v>0.1</v>
      </c>
      <c r="F4714" s="9">
        <f t="shared" si="233"/>
        <v>2.2</v>
      </c>
      <c r="G4714" s="9">
        <f>_xlfn.XLOOKUP(I4714,过机服务商重量差!A:A,过机服务商重量差!L:L)</f>
        <v>22</v>
      </c>
      <c r="H4714" s="9" t="str">
        <f ca="1">IFERROR(LOOKUP(1,0/((B4714=名单!B:B)*(VALUE(AY4714)&gt;=名单!E:E)*(VALUE(AY4714)&lt;=名单!G:G)*(AA4714="正常走货")),名单!H:H),"否")</f>
        <v>否</v>
      </c>
      <c r="I4714" s="54" t="s">
        <v>14105</v>
      </c>
      <c r="J4714" s="54" t="s">
        <v>14107</v>
      </c>
      <c r="L4714" s="66" t="s">
        <v>1080</v>
      </c>
      <c r="N4714" s="54" t="s">
        <v>18</v>
      </c>
      <c r="O4714" s="66"/>
      <c r="P4714" s="66"/>
      <c r="U4714" s="54" t="s">
        <v>10131</v>
      </c>
      <c r="V4714" s="54" t="s">
        <v>14581</v>
      </c>
      <c r="AA4714" s="54" t="s">
        <v>14382</v>
      </c>
      <c r="AQ4714" s="54">
        <v>113.6</v>
      </c>
      <c r="AY4714" s="54" t="s">
        <v>19111</v>
      </c>
    </row>
    <row r="4715" spans="1:51">
      <c r="A4715" s="9" t="str">
        <f t="shared" si="231"/>
        <v>2026-01</v>
      </c>
      <c r="B4715" s="9" t="str">
        <f>_xlfn.XLOOKUP(I4715,过机服务商重量差!A:A,过机服务商重量差!G:G)</f>
        <v>玉麒麟</v>
      </c>
      <c r="C4715" s="9" t="str">
        <f>IF(N4715="FBA","主营产品",IF(N4715="专线","专线",LOOKUP(1,0/((G4715&gt;=提成标准!D:D)*(G4715&lt;提成标准!E:E)),提成标准!C:C)))</f>
        <v>快递大货</v>
      </c>
      <c r="D4715" s="9">
        <f t="shared" si="232"/>
        <v>22</v>
      </c>
      <c r="E4715" s="9">
        <f>_xlfn.XLOOKUP(C4715,提成标准!C:C,提成标准!H:H,"")</f>
        <v>0.1</v>
      </c>
      <c r="F4715" s="9">
        <f t="shared" si="233"/>
        <v>2.2</v>
      </c>
      <c r="G4715" s="9">
        <f>_xlfn.XLOOKUP(I4715,过机服务商重量差!A:A,过机服务商重量差!L:L)</f>
        <v>22</v>
      </c>
      <c r="H4715" s="9" t="str">
        <f ca="1">IFERROR(LOOKUP(1,0/((B4715=名单!B:B)*(VALUE(AY4715)&gt;=名单!E:E)*(VALUE(AY4715)&lt;=名单!G:G)*(AA4715="正常走货")),名单!H:H),"否")</f>
        <v>否</v>
      </c>
      <c r="I4715" s="54" t="s">
        <v>14108</v>
      </c>
      <c r="J4715" s="54" t="s">
        <v>14110</v>
      </c>
      <c r="L4715" s="66" t="s">
        <v>1080</v>
      </c>
      <c r="N4715" s="54" t="s">
        <v>18</v>
      </c>
      <c r="O4715" s="66"/>
      <c r="P4715" s="66"/>
      <c r="U4715" s="54" t="s">
        <v>10131</v>
      </c>
      <c r="V4715" s="54" t="s">
        <v>14581</v>
      </c>
      <c r="AA4715" s="54" t="s">
        <v>14382</v>
      </c>
      <c r="AQ4715" s="54">
        <v>113.6</v>
      </c>
      <c r="AY4715" s="54" t="s">
        <v>19112</v>
      </c>
    </row>
    <row r="4716" spans="1:51">
      <c r="A4716" s="9" t="str">
        <f t="shared" si="231"/>
        <v>2026-01</v>
      </c>
      <c r="B4716" s="9" t="str">
        <f>_xlfn.XLOOKUP(I4716,过机服务商重量差!A:A,过机服务商重量差!G:G)</f>
        <v>无崖子</v>
      </c>
      <c r="C4716" s="9" t="str">
        <f>IF(N4716="FBA","主营产品",IF(N4716="专线","专线",LOOKUP(1,0/((G4716&gt;=提成标准!D:D)*(G4716&lt;提成标准!E:E)),提成标准!C:C)))</f>
        <v>快递小货</v>
      </c>
      <c r="D4716" s="9">
        <f t="shared" si="232"/>
        <v>1</v>
      </c>
      <c r="E4716" s="9">
        <f>_xlfn.XLOOKUP(C4716,提成标准!C:C,提成标准!H:H,"")</f>
        <v>2</v>
      </c>
      <c r="F4716" s="9">
        <f t="shared" si="233"/>
        <v>2</v>
      </c>
      <c r="G4716" s="9">
        <f>_xlfn.XLOOKUP(I4716,过机服务商重量差!A:A,过机服务商重量差!L:L)</f>
        <v>16.5</v>
      </c>
      <c r="H4716" s="9" t="str">
        <f ca="1">IFERROR(LOOKUP(1,0/((B4716=名单!B:B)*(VALUE(AY4716)&gt;=名单!E:E)*(VALUE(AY4716)&lt;=名单!G:G)*(AA4716="正常走货")),名单!H:H),"否")</f>
        <v>是</v>
      </c>
      <c r="I4716" s="54" t="s">
        <v>14111</v>
      </c>
      <c r="J4716" s="54" t="s">
        <v>14113</v>
      </c>
      <c r="L4716" s="66" t="s">
        <v>807</v>
      </c>
      <c r="N4716" s="54" t="s">
        <v>18</v>
      </c>
      <c r="O4716" s="66"/>
      <c r="P4716" s="66"/>
      <c r="U4716" s="54" t="s">
        <v>7799</v>
      </c>
      <c r="V4716" s="54" t="s">
        <v>14385</v>
      </c>
      <c r="AA4716" s="54" t="s">
        <v>14382</v>
      </c>
      <c r="AQ4716" s="54">
        <v>0</v>
      </c>
      <c r="AY4716" s="54" t="s">
        <v>19113</v>
      </c>
    </row>
    <row r="4717" spans="1:51">
      <c r="A4717" s="9" t="str">
        <f t="shared" si="231"/>
        <v>2026-01</v>
      </c>
      <c r="B4717" s="9" t="str">
        <f>_xlfn.XLOOKUP(I4717,过机服务商重量差!A:A,过机服务商重量差!G:G)</f>
        <v>玉麒麟</v>
      </c>
      <c r="C4717" s="9" t="str">
        <f>IF(N4717="FBA","主营产品",IF(N4717="专线","专线",LOOKUP(1,0/((G4717&gt;=提成标准!D:D)*(G4717&lt;提成标准!E:E)),提成标准!C:C)))</f>
        <v>快递大货</v>
      </c>
      <c r="D4717" s="9">
        <f t="shared" si="232"/>
        <v>121</v>
      </c>
      <c r="E4717" s="9">
        <f>_xlfn.XLOOKUP(C4717,提成标准!C:C,提成标准!H:H,"")</f>
        <v>0.1</v>
      </c>
      <c r="F4717" s="9">
        <f t="shared" si="233"/>
        <v>12.1</v>
      </c>
      <c r="G4717" s="9">
        <f>_xlfn.XLOOKUP(I4717,过机服务商重量差!A:A,过机服务商重量差!L:L)</f>
        <v>121</v>
      </c>
      <c r="H4717" s="9" t="str">
        <f ca="1">IFERROR(LOOKUP(1,0/((B4717=名单!B:B)*(VALUE(AY4717)&gt;=名单!E:E)*(VALUE(AY4717)&lt;=名单!G:G)*(AA4717="正常走货")),名单!H:H),"否")</f>
        <v>否</v>
      </c>
      <c r="I4717" s="54" t="s">
        <v>14114</v>
      </c>
      <c r="J4717" s="54" t="s">
        <v>14116</v>
      </c>
      <c r="L4717" s="66" t="s">
        <v>17</v>
      </c>
      <c r="N4717" s="54" t="s">
        <v>18</v>
      </c>
      <c r="O4717" s="66"/>
      <c r="P4717" s="66"/>
      <c r="U4717" s="54" t="s">
        <v>540</v>
      </c>
      <c r="V4717" s="54" t="s">
        <v>14413</v>
      </c>
      <c r="AA4717" s="54" t="s">
        <v>14382</v>
      </c>
      <c r="AQ4717" s="54">
        <v>-10967.21</v>
      </c>
      <c r="AY4717" s="54" t="s">
        <v>19114</v>
      </c>
    </row>
    <row r="4718" spans="1:51">
      <c r="A4718" s="9" t="str">
        <f t="shared" si="231"/>
        <v>2026-01</v>
      </c>
      <c r="B4718" s="18" t="str">
        <f>_xlfn.XLOOKUP(I4718,过机服务商重量差!A:A,过机服务商重量差!G:G)</f>
        <v>玉麒麟</v>
      </c>
      <c r="C4718" s="9" t="str">
        <f>IF(N4718="FBA","主营产品",IF(N4718="专线","专线",LOOKUP(1,0/((G4718&gt;=提成标准!D:D)*(G4718&lt;提成标准!E:E)),提成标准!C:C)))</f>
        <v>快递大货</v>
      </c>
      <c r="D4718" s="9">
        <f t="shared" si="232"/>
        <v>188</v>
      </c>
      <c r="E4718" s="9">
        <f>_xlfn.XLOOKUP(C4718,提成标准!C:C,提成标准!H:H,"")</f>
        <v>0.1</v>
      </c>
      <c r="F4718" s="9">
        <f t="shared" si="233"/>
        <v>18.8</v>
      </c>
      <c r="G4718" s="9">
        <f>_xlfn.XLOOKUP(I4718,过机服务商重量差!A:A,过机服务商重量差!L:L)</f>
        <v>188</v>
      </c>
      <c r="H4718" s="9" t="str">
        <f ca="1">IFERROR(LOOKUP(1,0/((B4718=名单!B:B)*(VALUE(AY4718)&gt;=名单!E:E)*(VALUE(AY4718)&lt;=名单!G:G)*(AA4718="正常走货")),名单!H:H),"否")</f>
        <v>否</v>
      </c>
      <c r="I4718" s="54" t="s">
        <v>14117</v>
      </c>
      <c r="J4718" s="54" t="s">
        <v>14119</v>
      </c>
      <c r="L4718" s="66" t="s">
        <v>24</v>
      </c>
      <c r="N4718" s="66" t="s">
        <v>18</v>
      </c>
      <c r="O4718" s="66"/>
      <c r="P4718" s="66"/>
      <c r="U4718" s="54" t="s">
        <v>1373</v>
      </c>
      <c r="V4718" s="54" t="s">
        <v>14385</v>
      </c>
      <c r="AA4718" s="54" t="s">
        <v>14382</v>
      </c>
      <c r="AQ4718" s="54">
        <v>0</v>
      </c>
      <c r="AY4718" s="54" t="s">
        <v>19115</v>
      </c>
    </row>
    <row r="4719" spans="1:51">
      <c r="A4719" s="9" t="str">
        <f t="shared" si="231"/>
        <v>2026-01</v>
      </c>
      <c r="B4719" s="9" t="str">
        <f>_xlfn.XLOOKUP(I4719,过机服务商重量差!A:A,过机服务商重量差!G:G)</f>
        <v>玉麒麟</v>
      </c>
      <c r="C4719" s="9" t="str">
        <f>IF(N4719="FBA","主营产品",IF(N4719="专线","专线",LOOKUP(1,0/((G4719&gt;=提成标准!D:D)*(G4719&lt;提成标准!E:E)),提成标准!C:C)))</f>
        <v>快递大货</v>
      </c>
      <c r="D4719" s="9">
        <f t="shared" si="232"/>
        <v>135</v>
      </c>
      <c r="E4719" s="9">
        <f>_xlfn.XLOOKUP(C4719,提成标准!C:C,提成标准!H:H,"")</f>
        <v>0.1</v>
      </c>
      <c r="F4719" s="9">
        <f t="shared" si="233"/>
        <v>13.5</v>
      </c>
      <c r="G4719" s="9">
        <f>_xlfn.XLOOKUP(I4719,过机服务商重量差!A:A,过机服务商重量差!L:L)</f>
        <v>135</v>
      </c>
      <c r="H4719" s="9" t="str">
        <f ca="1">IFERROR(LOOKUP(1,0/((B4719=名单!B:B)*(VALUE(AY4719)&gt;=名单!E:E)*(VALUE(AY4719)&lt;=名单!G:G)*(AA4719="正常走货")),名单!H:H),"否")</f>
        <v>否</v>
      </c>
      <c r="I4719" s="54" t="s">
        <v>14120</v>
      </c>
      <c r="J4719" s="54" t="s">
        <v>14122</v>
      </c>
      <c r="L4719" s="66" t="s">
        <v>24</v>
      </c>
      <c r="N4719" s="54" t="s">
        <v>18</v>
      </c>
      <c r="O4719" s="66"/>
      <c r="P4719" s="66"/>
      <c r="U4719" s="54" t="s">
        <v>1373</v>
      </c>
      <c r="V4719" s="54" t="s">
        <v>14385</v>
      </c>
      <c r="AA4719" s="54" t="s">
        <v>14382</v>
      </c>
      <c r="AQ4719" s="54">
        <v>-45</v>
      </c>
      <c r="AY4719" s="54" t="s">
        <v>19116</v>
      </c>
    </row>
    <row r="4720" spans="1:51">
      <c r="A4720" s="9" t="str">
        <f t="shared" si="231"/>
        <v>2026-01</v>
      </c>
      <c r="B4720" s="9" t="str">
        <f>_xlfn.XLOOKUP(I4720,过机服务商重量差!A:A,过机服务商重量差!G:G)</f>
        <v>帅时莹</v>
      </c>
      <c r="C4720" s="9" t="str">
        <f>IF(N4720="FBA","主营产品",IF(N4720="专线","专线",LOOKUP(1,0/((G4720&gt;=提成标准!D:D)*(G4720&lt;提成标准!E:E)),提成标准!C:C)))</f>
        <v>快递大货</v>
      </c>
      <c r="D4720" s="9">
        <f t="shared" si="232"/>
        <v>3095</v>
      </c>
      <c r="E4720" s="9">
        <f>_xlfn.XLOOKUP(C4720,提成标准!C:C,提成标准!H:H,"")</f>
        <v>0.1</v>
      </c>
      <c r="F4720" s="9">
        <f t="shared" si="233"/>
        <v>309.5</v>
      </c>
      <c r="G4720" s="9">
        <f>_xlfn.XLOOKUP(I4720,过机服务商重量差!A:A,过机服务商重量差!L:L)</f>
        <v>3095</v>
      </c>
      <c r="H4720" s="9" t="str">
        <f ca="1">IFERROR(LOOKUP(1,0/((B4720=名单!B:B)*(VALUE(AY4720)&gt;=名单!E:E)*(VALUE(AY4720)&lt;=名单!G:G)*(AA4720="正常走货")),名单!H:H),"否")</f>
        <v>否</v>
      </c>
      <c r="I4720" s="54" t="s">
        <v>14123</v>
      </c>
      <c r="J4720" s="54" t="s">
        <v>14125</v>
      </c>
      <c r="L4720" s="66" t="s">
        <v>14126</v>
      </c>
      <c r="N4720" s="54" t="s">
        <v>18</v>
      </c>
      <c r="O4720" s="66"/>
      <c r="P4720" s="66"/>
      <c r="U4720" s="54" t="s">
        <v>191</v>
      </c>
      <c r="V4720" s="54" t="s">
        <v>14413</v>
      </c>
      <c r="AA4720" s="54" t="s">
        <v>14382</v>
      </c>
      <c r="AQ4720" s="54">
        <v>41924.5</v>
      </c>
      <c r="AY4720" s="54" t="s">
        <v>19117</v>
      </c>
    </row>
    <row r="4721" spans="1:51">
      <c r="A4721" s="9" t="str">
        <f t="shared" si="231"/>
        <v>2026-01</v>
      </c>
      <c r="B4721" s="9" t="str">
        <f>_xlfn.XLOOKUP(I4721,过机服务商重量差!A:A,过机服务商重量差!G:G)</f>
        <v>玉麒麟</v>
      </c>
      <c r="C4721" s="9" t="str">
        <f>IF(N4721="FBA","主营产品",IF(N4721="专线","专线",LOOKUP(1,0/((G4721&gt;=提成标准!D:D)*(G4721&lt;提成标准!E:E)),提成标准!C:C)))</f>
        <v>快递大货</v>
      </c>
      <c r="D4721" s="9">
        <f t="shared" si="232"/>
        <v>231</v>
      </c>
      <c r="E4721" s="9">
        <f>_xlfn.XLOOKUP(C4721,提成标准!C:C,提成标准!H:H,"")</f>
        <v>0.1</v>
      </c>
      <c r="F4721" s="9">
        <f t="shared" si="233"/>
        <v>23.1</v>
      </c>
      <c r="G4721" s="9">
        <f>_xlfn.XLOOKUP(I4721,过机服务商重量差!A:A,过机服务商重量差!L:L)</f>
        <v>231</v>
      </c>
      <c r="H4721" s="9" t="str">
        <f ca="1">IFERROR(LOOKUP(1,0/((B4721=名单!B:B)*(VALUE(AY4721)&gt;=名单!E:E)*(VALUE(AY4721)&lt;=名单!G:G)*(AA4721="正常走货")),名单!H:H),"否")</f>
        <v>否</v>
      </c>
      <c r="I4721" s="54" t="s">
        <v>14127</v>
      </c>
      <c r="J4721" s="54" t="s">
        <v>14129</v>
      </c>
      <c r="L4721" s="66" t="s">
        <v>24</v>
      </c>
      <c r="N4721" s="54" t="s">
        <v>18</v>
      </c>
      <c r="O4721" s="66"/>
      <c r="P4721" s="66"/>
      <c r="U4721" s="54" t="s">
        <v>1373</v>
      </c>
      <c r="V4721" s="54" t="s">
        <v>14385</v>
      </c>
      <c r="AA4721" s="54" t="s">
        <v>14382</v>
      </c>
      <c r="AQ4721" s="54">
        <v>0</v>
      </c>
      <c r="AY4721" s="54" t="s">
        <v>19118</v>
      </c>
    </row>
    <row r="4722" spans="1:51">
      <c r="A4722" s="9" t="str">
        <f t="shared" si="231"/>
        <v>2026-01</v>
      </c>
      <c r="B4722" s="18" t="str">
        <f>_xlfn.XLOOKUP(I4722,过机服务商重量差!A:A,过机服务商重量差!G:G)</f>
        <v>风清扬</v>
      </c>
      <c r="C4722" s="9" t="str">
        <f>IF(N4722="FBA","主营产品",IF(N4722="专线","专线",LOOKUP(1,0/((G4722&gt;=提成标准!D:D)*(G4722&lt;提成标准!E:E)),提成标准!C:C)))</f>
        <v>快递大货</v>
      </c>
      <c r="D4722" s="9">
        <f t="shared" si="232"/>
        <v>152</v>
      </c>
      <c r="E4722" s="9">
        <f>_xlfn.XLOOKUP(C4722,提成标准!C:C,提成标准!H:H,"")</f>
        <v>0.1</v>
      </c>
      <c r="F4722" s="9">
        <f t="shared" si="233"/>
        <v>15.2</v>
      </c>
      <c r="G4722" s="9">
        <f>_xlfn.XLOOKUP(I4722,过机服务商重量差!A:A,过机服务商重量差!L:L)</f>
        <v>152</v>
      </c>
      <c r="H4722" s="9" t="str">
        <f ca="1">IFERROR(LOOKUP(1,0/((B4722=名单!B:B)*(VALUE(AY4722)&gt;=名单!E:E)*(VALUE(AY4722)&lt;=名单!G:G)*(AA4722="正常走货")),名单!H:H),"否")</f>
        <v>否</v>
      </c>
      <c r="I4722" s="54" t="s">
        <v>14130</v>
      </c>
      <c r="J4722" s="54" t="s">
        <v>14132</v>
      </c>
      <c r="L4722" s="54" t="s">
        <v>1725</v>
      </c>
      <c r="N4722" s="54" t="s">
        <v>18</v>
      </c>
      <c r="O4722" s="66"/>
      <c r="P4722" s="66"/>
      <c r="U4722" s="54" t="s">
        <v>199</v>
      </c>
      <c r="V4722" s="54" t="s">
        <v>14442</v>
      </c>
      <c r="AA4722" s="54" t="s">
        <v>14382</v>
      </c>
      <c r="AQ4722" s="54">
        <v>0</v>
      </c>
      <c r="AY4722" s="54" t="s">
        <v>19119</v>
      </c>
    </row>
    <row r="4723" spans="1:51">
      <c r="A4723" s="9" t="str">
        <f t="shared" si="231"/>
        <v>2026-01</v>
      </c>
      <c r="B4723" s="9" t="str">
        <f>_xlfn.XLOOKUP(I4723,过机服务商重量差!A:A,过机服务商重量差!G:G)</f>
        <v>玉麒麟</v>
      </c>
      <c r="C4723" s="9" t="str">
        <f>IF(N4723="FBA","主营产品",IF(N4723="专线","专线",LOOKUP(1,0/((G4723&gt;=提成标准!D:D)*(G4723&lt;提成标准!E:E)),提成标准!C:C)))</f>
        <v>快递大货</v>
      </c>
      <c r="D4723" s="9">
        <f t="shared" si="232"/>
        <v>76.5</v>
      </c>
      <c r="E4723" s="9">
        <f>_xlfn.XLOOKUP(C4723,提成标准!C:C,提成标准!H:H,"")</f>
        <v>0.1</v>
      </c>
      <c r="F4723" s="9">
        <f t="shared" si="233"/>
        <v>7.65</v>
      </c>
      <c r="G4723" s="9">
        <f>_xlfn.XLOOKUP(I4723,过机服务商重量差!A:A,过机服务商重量差!L:L)</f>
        <v>76.5</v>
      </c>
      <c r="H4723" s="9" t="str">
        <f ca="1">IFERROR(LOOKUP(1,0/((B4723=名单!B:B)*(VALUE(AY4723)&gt;=名单!E:E)*(VALUE(AY4723)&lt;=名单!G:G)*(AA4723="正常走货")),名单!H:H),"否")</f>
        <v>否</v>
      </c>
      <c r="I4723" s="54" t="s">
        <v>14133</v>
      </c>
      <c r="J4723" s="54" t="s">
        <v>14135</v>
      </c>
      <c r="L4723" s="66" t="s">
        <v>24</v>
      </c>
      <c r="N4723" s="54" t="s">
        <v>18</v>
      </c>
      <c r="O4723" s="66"/>
      <c r="P4723" s="66"/>
      <c r="U4723" s="54" t="s">
        <v>1373</v>
      </c>
      <c r="V4723" s="54" t="s">
        <v>14385</v>
      </c>
      <c r="AA4723" s="54" t="s">
        <v>14382</v>
      </c>
      <c r="AQ4723" s="54">
        <v>42</v>
      </c>
      <c r="AY4723" s="54" t="s">
        <v>19120</v>
      </c>
    </row>
    <row r="4724" spans="1:51">
      <c r="A4724" s="9" t="str">
        <f t="shared" si="231"/>
        <v>2026-01</v>
      </c>
      <c r="B4724" s="18" t="str">
        <f>_xlfn.XLOOKUP(I4724,过机服务商重量差!A:A,过机服务商重量差!G:G)</f>
        <v>玉麒麟</v>
      </c>
      <c r="C4724" s="9" t="str">
        <f>IF(N4724="FBA","主营产品",IF(N4724="专线","专线",LOOKUP(1,0/((G4724&gt;=提成标准!D:D)*(G4724&lt;提成标准!E:E)),提成标准!C:C)))</f>
        <v>快递大货</v>
      </c>
      <c r="D4724" s="9">
        <f t="shared" si="232"/>
        <v>58</v>
      </c>
      <c r="E4724" s="9">
        <f>_xlfn.XLOOKUP(C4724,提成标准!C:C,提成标准!H:H,"")</f>
        <v>0.1</v>
      </c>
      <c r="F4724" s="9">
        <f t="shared" si="233"/>
        <v>5.8</v>
      </c>
      <c r="G4724" s="9">
        <f>_xlfn.XLOOKUP(I4724,过机服务商重量差!A:A,过机服务商重量差!L:L)</f>
        <v>58</v>
      </c>
      <c r="H4724" s="9" t="str">
        <f ca="1">IFERROR(LOOKUP(1,0/((B4724=名单!B:B)*(VALUE(AY4724)&gt;=名单!E:E)*(VALUE(AY4724)&lt;=名单!G:G)*(AA4724="正常走货")),名单!H:H),"否")</f>
        <v>否</v>
      </c>
      <c r="I4724" s="54" t="s">
        <v>14136</v>
      </c>
      <c r="J4724" s="54" t="s">
        <v>14138</v>
      </c>
      <c r="L4724" s="66" t="s">
        <v>24</v>
      </c>
      <c r="N4724" s="54" t="s">
        <v>18</v>
      </c>
      <c r="O4724" s="66"/>
      <c r="P4724" s="66"/>
      <c r="U4724" s="54" t="s">
        <v>1373</v>
      </c>
      <c r="V4724" s="54" t="s">
        <v>14385</v>
      </c>
      <c r="AA4724" s="54" t="s">
        <v>14382</v>
      </c>
      <c r="AQ4724" s="54">
        <v>137</v>
      </c>
      <c r="AY4724" s="54" t="s">
        <v>19121</v>
      </c>
    </row>
    <row r="4725" spans="1:51">
      <c r="A4725" s="9" t="str">
        <f t="shared" si="231"/>
        <v>2026-01</v>
      </c>
      <c r="B4725" s="9" t="str">
        <f>_xlfn.XLOOKUP(I4725,过机服务商重量差!A:A,过机服务商重量差!G:G)</f>
        <v>玉麒麟</v>
      </c>
      <c r="C4725" s="9" t="str">
        <f>IF(N4725="FBA","主营产品",IF(N4725="专线","专线",LOOKUP(1,0/((G4725&gt;=提成标准!D:D)*(G4725&lt;提成标准!E:E)),提成标准!C:C)))</f>
        <v>快递大货</v>
      </c>
      <c r="D4725" s="9">
        <f t="shared" si="232"/>
        <v>96</v>
      </c>
      <c r="E4725" s="9">
        <f>_xlfn.XLOOKUP(C4725,提成标准!C:C,提成标准!H:H,"")</f>
        <v>0.1</v>
      </c>
      <c r="F4725" s="9">
        <f t="shared" si="233"/>
        <v>9.6</v>
      </c>
      <c r="G4725" s="9">
        <f>_xlfn.XLOOKUP(I4725,过机服务商重量差!A:A,过机服务商重量差!L:L)</f>
        <v>96</v>
      </c>
      <c r="H4725" s="9" t="str">
        <f ca="1">IFERROR(LOOKUP(1,0/((B4725=名单!B:B)*(VALUE(AY4725)&gt;=名单!E:E)*(VALUE(AY4725)&lt;=名单!G:G)*(AA4725="正常走货")),名单!H:H),"否")</f>
        <v>否</v>
      </c>
      <c r="I4725" s="54" t="s">
        <v>14139</v>
      </c>
      <c r="J4725" s="54" t="s">
        <v>14141</v>
      </c>
      <c r="L4725" s="66" t="s">
        <v>24</v>
      </c>
      <c r="N4725" s="54" t="s">
        <v>18</v>
      </c>
      <c r="O4725" s="66"/>
      <c r="P4725" s="66"/>
      <c r="U4725" s="54" t="s">
        <v>1373</v>
      </c>
      <c r="V4725" s="54" t="s">
        <v>14385</v>
      </c>
      <c r="AA4725" s="54" t="s">
        <v>14382</v>
      </c>
      <c r="AQ4725" s="54">
        <v>-227</v>
      </c>
      <c r="AY4725" s="54" t="s">
        <v>19122</v>
      </c>
    </row>
    <row r="4726" spans="1:51">
      <c r="A4726" s="9" t="str">
        <f t="shared" si="231"/>
        <v>2026-01</v>
      </c>
      <c r="B4726" s="9" t="str">
        <f>_xlfn.XLOOKUP(I4726,过机服务商重量差!A:A,过机服务商重量差!G:G)</f>
        <v>无崖子</v>
      </c>
      <c r="C4726" s="9" t="str">
        <f>IF(N4726="FBA","主营产品",IF(N4726="专线","专线",LOOKUP(1,0/((G4726&gt;=提成标准!D:D)*(G4726&lt;提成标准!E:E)),提成标准!C:C)))</f>
        <v>快递大货</v>
      </c>
      <c r="D4726" s="9">
        <f t="shared" si="232"/>
        <v>47</v>
      </c>
      <c r="E4726" s="9">
        <f>_xlfn.XLOOKUP(C4726,提成标准!C:C,提成标准!H:H,"")</f>
        <v>0.1</v>
      </c>
      <c r="F4726" s="9">
        <f t="shared" si="233"/>
        <v>4.7</v>
      </c>
      <c r="G4726" s="9">
        <f>_xlfn.XLOOKUP(I4726,过机服务商重量差!A:A,过机服务商重量差!L:L)</f>
        <v>47</v>
      </c>
      <c r="H4726" s="9" t="str">
        <f ca="1">IFERROR(LOOKUP(1,0/((B4726=名单!B:B)*(VALUE(AY4726)&gt;=名单!E:E)*(VALUE(AY4726)&lt;=名单!G:G)*(AA4726="正常走货")),名单!H:H),"否")</f>
        <v>是</v>
      </c>
      <c r="I4726" s="54" t="s">
        <v>14142</v>
      </c>
      <c r="J4726" s="54" t="s">
        <v>14144</v>
      </c>
      <c r="L4726" s="66" t="s">
        <v>539</v>
      </c>
      <c r="N4726" s="54" t="s">
        <v>18</v>
      </c>
      <c r="O4726" s="66"/>
      <c r="P4726" s="66"/>
      <c r="U4726" s="54" t="s">
        <v>145</v>
      </c>
      <c r="V4726" s="54" t="s">
        <v>14410</v>
      </c>
      <c r="AA4726" s="54" t="s">
        <v>14382</v>
      </c>
      <c r="AQ4726" s="54">
        <v>864</v>
      </c>
      <c r="AY4726" s="54" t="s">
        <v>19123</v>
      </c>
    </row>
    <row r="4727" spans="1:51">
      <c r="A4727" s="9" t="str">
        <f t="shared" si="231"/>
        <v>2026-01</v>
      </c>
      <c r="B4727" s="9" t="str">
        <f>_xlfn.XLOOKUP(I4727,过机服务商重量差!A:A,过机服务商重量差!G:G)</f>
        <v>007</v>
      </c>
      <c r="C4727" s="9" t="str">
        <f>IF(N4727="FBA","主营产品",IF(N4727="专线","专线",LOOKUP(1,0/((G4727&gt;=提成标准!D:D)*(G4727&lt;提成标准!E:E)),提成标准!C:C)))</f>
        <v>快递大货</v>
      </c>
      <c r="D4727" s="9">
        <f t="shared" si="232"/>
        <v>25</v>
      </c>
      <c r="E4727" s="9">
        <f>_xlfn.XLOOKUP(C4727,提成标准!C:C,提成标准!H:H,"")</f>
        <v>0.1</v>
      </c>
      <c r="F4727" s="9">
        <f t="shared" si="233"/>
        <v>2.5</v>
      </c>
      <c r="G4727" s="9">
        <f>_xlfn.XLOOKUP(I4727,过机服务商重量差!A:A,过机服务商重量差!L:L)</f>
        <v>25</v>
      </c>
      <c r="H4727" s="9" t="str">
        <f ca="1">IFERROR(LOOKUP(1,0/((B4727=名单!B:B)*(VALUE(AY4727)&gt;=名单!E:E)*(VALUE(AY4727)&lt;=名单!G:G)*(AA4727="正常走货")),名单!H:H),"否")</f>
        <v>否</v>
      </c>
      <c r="I4727" s="54" t="s">
        <v>14145</v>
      </c>
      <c r="J4727" s="54" t="s">
        <v>14147</v>
      </c>
      <c r="L4727" s="66" t="s">
        <v>266</v>
      </c>
      <c r="N4727" s="54" t="s">
        <v>18</v>
      </c>
      <c r="O4727" s="66"/>
      <c r="P4727" s="66"/>
      <c r="U4727" s="54" t="s">
        <v>145</v>
      </c>
      <c r="V4727" s="54" t="s">
        <v>14410</v>
      </c>
      <c r="AA4727" s="54" t="s">
        <v>14382</v>
      </c>
      <c r="AQ4727" s="54">
        <v>20</v>
      </c>
      <c r="AY4727" s="54" t="s">
        <v>19124</v>
      </c>
    </row>
    <row r="4728" spans="1:51">
      <c r="A4728" s="9" t="str">
        <f t="shared" ref="A4728:A4791" si="234">MID(AY4728,1,7)</f>
        <v>2026-01</v>
      </c>
      <c r="B4728" s="9" t="str">
        <f>_xlfn.XLOOKUP(I4728,过机服务商重量差!A:A,过机服务商重量差!G:G)</f>
        <v>玉麒麟</v>
      </c>
      <c r="C4728" s="9" t="str">
        <f>IF(N4728="FBA","主营产品",IF(N4728="专线","专线",LOOKUP(1,0/((G4728&gt;=提成标准!D:D)*(G4728&lt;提成标准!E:E)),提成标准!C:C)))</f>
        <v>快递大货</v>
      </c>
      <c r="D4728" s="9">
        <f t="shared" si="232"/>
        <v>54</v>
      </c>
      <c r="E4728" s="9">
        <f>_xlfn.XLOOKUP(C4728,提成标准!C:C,提成标准!H:H,"")</f>
        <v>0.1</v>
      </c>
      <c r="F4728" s="9">
        <f t="shared" si="233"/>
        <v>5.4</v>
      </c>
      <c r="G4728" s="9">
        <f>_xlfn.XLOOKUP(I4728,过机服务商重量差!A:A,过机服务商重量差!L:L)</f>
        <v>54</v>
      </c>
      <c r="H4728" s="9" t="str">
        <f ca="1">IFERROR(LOOKUP(1,0/((B4728=名单!B:B)*(VALUE(AY4728)&gt;=名单!E:E)*(VALUE(AY4728)&lt;=名单!G:G)*(AA4728="正常走货")),名单!H:H),"否")</f>
        <v>否</v>
      </c>
      <c r="I4728" s="54" t="s">
        <v>14148</v>
      </c>
      <c r="J4728" s="54" t="s">
        <v>14150</v>
      </c>
      <c r="L4728" s="66" t="s">
        <v>17</v>
      </c>
      <c r="N4728" s="54" t="s">
        <v>18</v>
      </c>
      <c r="O4728" s="66"/>
      <c r="P4728" s="66"/>
      <c r="U4728" s="54" t="s">
        <v>2305</v>
      </c>
      <c r="V4728" s="54" t="s">
        <v>14413</v>
      </c>
      <c r="AA4728" s="54" t="s">
        <v>14382</v>
      </c>
      <c r="AQ4728" s="54">
        <v>667.6</v>
      </c>
      <c r="AY4728" s="54" t="s">
        <v>19125</v>
      </c>
    </row>
    <row r="4729" spans="1:51">
      <c r="A4729" s="9" t="str">
        <f t="shared" si="234"/>
        <v>2026-01</v>
      </c>
      <c r="B4729" s="9" t="str">
        <f>_xlfn.XLOOKUP(I4729,过机服务商重量差!A:A,过机服务商重量差!G:G)</f>
        <v>玉麒麟</v>
      </c>
      <c r="C4729" s="9" t="str">
        <f>IF(N4729="FBA","主营产品",IF(N4729="专线","专线",LOOKUP(1,0/((G4729&gt;=提成标准!D:D)*(G4729&lt;提成标准!E:E)),提成标准!C:C)))</f>
        <v>快递大货</v>
      </c>
      <c r="D4729" s="9">
        <f t="shared" si="232"/>
        <v>56</v>
      </c>
      <c r="E4729" s="9">
        <f>_xlfn.XLOOKUP(C4729,提成标准!C:C,提成标准!H:H,"")</f>
        <v>0.1</v>
      </c>
      <c r="F4729" s="9">
        <f t="shared" si="233"/>
        <v>5.6</v>
      </c>
      <c r="G4729" s="9">
        <f>_xlfn.XLOOKUP(I4729,过机服务商重量差!A:A,过机服务商重量差!L:L)</f>
        <v>56</v>
      </c>
      <c r="H4729" s="9" t="str">
        <f ca="1">IFERROR(LOOKUP(1,0/((B4729=名单!B:B)*(VALUE(AY4729)&gt;=名单!E:E)*(VALUE(AY4729)&lt;=名单!G:G)*(AA4729="正常走货")),名单!H:H),"否")</f>
        <v>否</v>
      </c>
      <c r="I4729" s="54" t="s">
        <v>14151</v>
      </c>
      <c r="J4729" s="54" t="s">
        <v>14153</v>
      </c>
      <c r="L4729" s="66" t="s">
        <v>17</v>
      </c>
      <c r="N4729" s="54" t="s">
        <v>18</v>
      </c>
      <c r="O4729" s="66"/>
      <c r="P4729" s="66"/>
      <c r="U4729" s="54" t="s">
        <v>2305</v>
      </c>
      <c r="V4729" s="54" t="s">
        <v>14413</v>
      </c>
      <c r="AA4729" s="54" t="s">
        <v>14382</v>
      </c>
      <c r="AQ4729" s="54">
        <v>313.6</v>
      </c>
      <c r="AY4729" s="54" t="s">
        <v>19126</v>
      </c>
    </row>
    <row r="4730" spans="1:51">
      <c r="A4730" s="9" t="str">
        <f t="shared" si="234"/>
        <v>2026-01</v>
      </c>
      <c r="B4730" s="9" t="str">
        <f>_xlfn.XLOOKUP(I4730,过机服务商重量差!A:A,过机服务商重量差!G:G)</f>
        <v>玉麒麟</v>
      </c>
      <c r="C4730" s="9" t="str">
        <f>IF(N4730="FBA","主营产品",IF(N4730="专线","专线",LOOKUP(1,0/((G4730&gt;=提成标准!D:D)*(G4730&lt;提成标准!E:E)),提成标准!C:C)))</f>
        <v>快递大货</v>
      </c>
      <c r="D4730" s="9">
        <f t="shared" ref="D4730:D4793" si="235">IF(C4730="快递小货",1,IF(C4730="主营产品",0,G4730))</f>
        <v>30</v>
      </c>
      <c r="E4730" s="9">
        <f>_xlfn.XLOOKUP(C4730,提成标准!C:C,提成标准!H:H,"")</f>
        <v>0.1</v>
      </c>
      <c r="F4730" s="9">
        <f t="shared" ref="F4730:F4793" si="236">D4730*E4730</f>
        <v>3</v>
      </c>
      <c r="G4730" s="9">
        <f>_xlfn.XLOOKUP(I4730,过机服务商重量差!A:A,过机服务商重量差!L:L)</f>
        <v>30</v>
      </c>
      <c r="H4730" s="9" t="str">
        <f ca="1">IFERROR(LOOKUP(1,0/((B4730=名单!B:B)*(VALUE(AY4730)&gt;=名单!E:E)*(VALUE(AY4730)&lt;=名单!G:G)*(AA4730="正常走货")),名单!H:H),"否")</f>
        <v>否</v>
      </c>
      <c r="I4730" s="54" t="s">
        <v>14154</v>
      </c>
      <c r="J4730" s="54" t="s">
        <v>14156</v>
      </c>
      <c r="L4730" s="66" t="s">
        <v>17</v>
      </c>
      <c r="N4730" s="54" t="s">
        <v>18</v>
      </c>
      <c r="O4730" s="66"/>
      <c r="P4730" s="66"/>
      <c r="U4730" s="54" t="s">
        <v>2305</v>
      </c>
      <c r="V4730" s="54" t="s">
        <v>14413</v>
      </c>
      <c r="AA4730" s="54" t="s">
        <v>14382</v>
      </c>
      <c r="AQ4730" s="54">
        <v>209.6</v>
      </c>
      <c r="AY4730" s="54" t="s">
        <v>19127</v>
      </c>
    </row>
    <row r="4731" spans="1:51">
      <c r="A4731" s="9" t="str">
        <f t="shared" si="234"/>
        <v>2026-01</v>
      </c>
      <c r="B4731" s="9" t="str">
        <f>_xlfn.XLOOKUP(I4731,过机服务商重量差!A:A,过机服务商重量差!G:G)</f>
        <v>帅时莹</v>
      </c>
      <c r="C4731" s="9" t="str">
        <f>IF(N4731="FBA","主营产品",IF(N4731="专线","专线",LOOKUP(1,0/((G4731&gt;=提成标准!D:D)*(G4731&lt;提成标准!E:E)),提成标准!C:C)))</f>
        <v>快递小货</v>
      </c>
      <c r="D4731" s="9">
        <f t="shared" si="235"/>
        <v>1</v>
      </c>
      <c r="E4731" s="9">
        <f>_xlfn.XLOOKUP(C4731,提成标准!C:C,提成标准!H:H,"")</f>
        <v>2</v>
      </c>
      <c r="F4731" s="9">
        <f t="shared" si="236"/>
        <v>2</v>
      </c>
      <c r="G4731" s="9">
        <f>_xlfn.XLOOKUP(I4731,过机服务商重量差!A:A,过机服务商重量差!L:L)</f>
        <v>19</v>
      </c>
      <c r="H4731" s="9" t="str">
        <f ca="1">IFERROR(LOOKUP(1,0/((B4731=名单!B:B)*(VALUE(AY4731)&gt;=名单!E:E)*(VALUE(AY4731)&lt;=名单!G:G)*(AA4731="正常走货")),名单!H:H),"否")</f>
        <v>否</v>
      </c>
      <c r="I4731" s="54" t="s">
        <v>14157</v>
      </c>
      <c r="J4731" s="54" t="s">
        <v>14159</v>
      </c>
      <c r="L4731" s="66" t="s">
        <v>287</v>
      </c>
      <c r="N4731" s="54" t="s">
        <v>18</v>
      </c>
      <c r="O4731" s="66"/>
      <c r="P4731" s="66"/>
      <c r="U4731" s="54" t="s">
        <v>562</v>
      </c>
      <c r="V4731" s="54" t="s">
        <v>14413</v>
      </c>
      <c r="AA4731" s="54" t="s">
        <v>14382</v>
      </c>
      <c r="AQ4731" s="54">
        <v>421.9</v>
      </c>
      <c r="AY4731" s="54" t="s">
        <v>19128</v>
      </c>
    </row>
    <row r="4732" spans="1:51">
      <c r="A4732" s="9" t="str">
        <f t="shared" si="234"/>
        <v>2026-01</v>
      </c>
      <c r="B4732" s="9" t="str">
        <f>_xlfn.XLOOKUP(I4732,过机服务商重量差!A:A,过机服务商重量差!G:G)</f>
        <v>无崖子</v>
      </c>
      <c r="C4732" s="9" t="str">
        <f>IF(N4732="FBA","主营产品",IF(N4732="专线","专线",LOOKUP(1,0/((G4732&gt;=提成标准!D:D)*(G4732&lt;提成标准!E:E)),提成标准!C:C)))</f>
        <v>快递小货</v>
      </c>
      <c r="D4732" s="9">
        <f t="shared" si="235"/>
        <v>1</v>
      </c>
      <c r="E4732" s="9">
        <f>_xlfn.XLOOKUP(C4732,提成标准!C:C,提成标准!H:H,"")</f>
        <v>2</v>
      </c>
      <c r="F4732" s="9">
        <f t="shared" si="236"/>
        <v>2</v>
      </c>
      <c r="G4732" s="9">
        <f>_xlfn.XLOOKUP(I4732,过机服务商重量差!A:A,过机服务商重量差!L:L)</f>
        <v>11.5</v>
      </c>
      <c r="H4732" s="9" t="str">
        <f ca="1">IFERROR(LOOKUP(1,0/((B4732=名单!B:B)*(VALUE(AY4732)&gt;=名单!E:E)*(VALUE(AY4732)&lt;=名单!G:G)*(AA4732="正常走货")),名单!H:H),"否")</f>
        <v>是</v>
      </c>
      <c r="I4732" s="54" t="s">
        <v>14160</v>
      </c>
      <c r="J4732" s="54" t="s">
        <v>14162</v>
      </c>
      <c r="L4732" s="66" t="s">
        <v>728</v>
      </c>
      <c r="N4732" s="54" t="s">
        <v>18</v>
      </c>
      <c r="O4732" s="66"/>
      <c r="P4732" s="66"/>
      <c r="U4732" s="54" t="s">
        <v>20</v>
      </c>
      <c r="V4732" s="54" t="s">
        <v>14381</v>
      </c>
      <c r="AA4732" s="54" t="s">
        <v>14382</v>
      </c>
      <c r="AQ4732" s="54">
        <v>1060</v>
      </c>
      <c r="AY4732" s="54" t="s">
        <v>19129</v>
      </c>
    </row>
    <row r="4733" spans="1:51">
      <c r="A4733" s="9" t="str">
        <f t="shared" si="234"/>
        <v>2026-01</v>
      </c>
      <c r="B4733" s="9" t="str">
        <f>_xlfn.XLOOKUP(I4733,过机服务商重量差!A:A,过机服务商重量差!G:G)</f>
        <v>帅时莹</v>
      </c>
      <c r="C4733" s="9" t="str">
        <f>IF(N4733="FBA","主营产品",IF(N4733="专线","专线",LOOKUP(1,0/((G4733&gt;=提成标准!D:D)*(G4733&lt;提成标准!E:E)),提成标准!C:C)))</f>
        <v>快递小货</v>
      </c>
      <c r="D4733" s="9">
        <f t="shared" si="235"/>
        <v>1</v>
      </c>
      <c r="E4733" s="9">
        <f>_xlfn.XLOOKUP(C4733,提成标准!C:C,提成标准!H:H,"")</f>
        <v>2</v>
      </c>
      <c r="F4733" s="9">
        <f t="shared" si="236"/>
        <v>2</v>
      </c>
      <c r="G4733" s="9">
        <f>_xlfn.XLOOKUP(I4733,过机服务商重量差!A:A,过机服务商重量差!L:L)</f>
        <v>5</v>
      </c>
      <c r="H4733" s="9" t="str">
        <f ca="1">IFERROR(LOOKUP(1,0/((B4733=名单!B:B)*(VALUE(AY4733)&gt;=名单!E:E)*(VALUE(AY4733)&lt;=名单!G:G)*(AA4733="正常走货")),名单!H:H),"否")</f>
        <v>否</v>
      </c>
      <c r="I4733" s="54" t="s">
        <v>14163</v>
      </c>
      <c r="J4733" s="54" t="s">
        <v>14165</v>
      </c>
      <c r="L4733" s="66" t="s">
        <v>738</v>
      </c>
      <c r="N4733" s="54" t="s">
        <v>18</v>
      </c>
      <c r="O4733" s="66"/>
      <c r="P4733" s="66"/>
      <c r="U4733" s="54" t="s">
        <v>2305</v>
      </c>
      <c r="V4733" s="54" t="s">
        <v>14413</v>
      </c>
      <c r="AA4733" s="54" t="s">
        <v>14382</v>
      </c>
      <c r="AQ4733" s="54">
        <v>28.3</v>
      </c>
      <c r="AY4733" s="54" t="s">
        <v>19130</v>
      </c>
    </row>
    <row r="4734" spans="1:51">
      <c r="A4734" s="9" t="str">
        <f t="shared" si="234"/>
        <v>2026-01</v>
      </c>
      <c r="B4734" s="9" t="str">
        <f>_xlfn.XLOOKUP(I4734,过机服务商重量差!A:A,过机服务商重量差!G:G)</f>
        <v>风清扬</v>
      </c>
      <c r="C4734" s="9" t="str">
        <f>IF(N4734="FBA","主营产品",IF(N4734="专线","专线",LOOKUP(1,0/((G4734&gt;=提成标准!D:D)*(G4734&lt;提成标准!E:E)),提成标准!C:C)))</f>
        <v>快递大货</v>
      </c>
      <c r="D4734" s="9">
        <f t="shared" si="235"/>
        <v>193</v>
      </c>
      <c r="E4734" s="9">
        <f>_xlfn.XLOOKUP(C4734,提成标准!C:C,提成标准!H:H,"")</f>
        <v>0.1</v>
      </c>
      <c r="F4734" s="9">
        <f t="shared" si="236"/>
        <v>19.3</v>
      </c>
      <c r="G4734" s="9">
        <f>_xlfn.XLOOKUP(I4734,过机服务商重量差!A:A,过机服务商重量差!L:L)</f>
        <v>193</v>
      </c>
      <c r="H4734" s="9" t="str">
        <f ca="1">IFERROR(LOOKUP(1,0/((B4734=名单!B:B)*(VALUE(AY4734)&gt;=名单!E:E)*(VALUE(AY4734)&lt;=名单!G:G)*(AA4734="正常走货")),名单!H:H),"否")</f>
        <v>否</v>
      </c>
      <c r="I4734" s="54" t="s">
        <v>14166</v>
      </c>
      <c r="J4734" s="54" t="s">
        <v>50</v>
      </c>
      <c r="L4734" s="66" t="s">
        <v>51</v>
      </c>
      <c r="N4734" s="54" t="s">
        <v>18</v>
      </c>
      <c r="O4734" s="66"/>
      <c r="P4734" s="66"/>
      <c r="U4734" s="54" t="s">
        <v>30</v>
      </c>
      <c r="V4734" s="54" t="s">
        <v>14385</v>
      </c>
      <c r="AA4734" s="54" t="s">
        <v>14382</v>
      </c>
      <c r="AQ4734" s="54">
        <v>173.7</v>
      </c>
      <c r="AY4734" s="54" t="s">
        <v>19131</v>
      </c>
    </row>
    <row r="4735" spans="1:51">
      <c r="A4735" s="9" t="str">
        <f t="shared" si="234"/>
        <v>2026-01</v>
      </c>
      <c r="B4735" s="9" t="str">
        <f>_xlfn.XLOOKUP(I4735,过机服务商重量差!A:A,过机服务商重量差!G:G)</f>
        <v>无崖子</v>
      </c>
      <c r="C4735" s="9" t="str">
        <f>IF(N4735="FBA","主营产品",IF(N4735="专线","专线",LOOKUP(1,0/((G4735&gt;=提成标准!D:D)*(G4735&lt;提成标准!E:E)),提成标准!C:C)))</f>
        <v>快递小货</v>
      </c>
      <c r="D4735" s="9">
        <f t="shared" si="235"/>
        <v>1</v>
      </c>
      <c r="E4735" s="9">
        <f>_xlfn.XLOOKUP(C4735,提成标准!C:C,提成标准!H:H,"")</f>
        <v>2</v>
      </c>
      <c r="F4735" s="9">
        <f t="shared" si="236"/>
        <v>2</v>
      </c>
      <c r="G4735" s="9">
        <f>_xlfn.XLOOKUP(I4735,过机服务商重量差!A:A,过机服务商重量差!L:L)</f>
        <v>4</v>
      </c>
      <c r="H4735" s="9" t="str">
        <f ca="1">IFERROR(LOOKUP(1,0/((B4735=名单!B:B)*(VALUE(AY4735)&gt;=名单!E:E)*(VALUE(AY4735)&lt;=名单!G:G)*(AA4735="正常走货")),名单!H:H),"否")</f>
        <v>是</v>
      </c>
      <c r="I4735" s="54" t="s">
        <v>14168</v>
      </c>
      <c r="J4735" s="54" t="s">
        <v>14170</v>
      </c>
      <c r="L4735" s="66" t="s">
        <v>590</v>
      </c>
      <c r="N4735" s="54" t="s">
        <v>18</v>
      </c>
      <c r="O4735" s="66"/>
      <c r="P4735" s="66"/>
      <c r="U4735" s="54" t="s">
        <v>191</v>
      </c>
      <c r="V4735" s="54" t="s">
        <v>14413</v>
      </c>
      <c r="AA4735" s="54" t="s">
        <v>14382</v>
      </c>
      <c r="AQ4735" s="54">
        <v>135.95</v>
      </c>
      <c r="AY4735" s="54" t="s">
        <v>19132</v>
      </c>
    </row>
    <row r="4736" spans="1:51">
      <c r="A4736" s="9" t="str">
        <f t="shared" si="234"/>
        <v>2026-01</v>
      </c>
      <c r="B4736" s="9" t="str">
        <f>_xlfn.XLOOKUP(I4736,过机服务商重量差!A:A,过机服务商重量差!G:G)</f>
        <v>帅时莹</v>
      </c>
      <c r="C4736" s="9" t="str">
        <f>IF(N4736="FBA","主营产品",IF(N4736="专线","专线",LOOKUP(1,0/((G4736&gt;=提成标准!D:D)*(G4736&lt;提成标准!E:E)),提成标准!C:C)))</f>
        <v>快递小货</v>
      </c>
      <c r="D4736" s="9">
        <f t="shared" si="235"/>
        <v>1</v>
      </c>
      <c r="E4736" s="9">
        <f>_xlfn.XLOOKUP(C4736,提成标准!C:C,提成标准!H:H,"")</f>
        <v>2</v>
      </c>
      <c r="F4736" s="9">
        <f t="shared" si="236"/>
        <v>2</v>
      </c>
      <c r="G4736" s="9">
        <f>_xlfn.XLOOKUP(I4736,过机服务商重量差!A:A,过机服务商重量差!L:L)</f>
        <v>4.5</v>
      </c>
      <c r="H4736" s="9" t="str">
        <f ca="1">IFERROR(LOOKUP(1,0/((B4736=名单!B:B)*(VALUE(AY4736)&gt;=名单!E:E)*(VALUE(AY4736)&lt;=名单!G:G)*(AA4736="正常走货")),名单!H:H),"否")</f>
        <v>否</v>
      </c>
      <c r="I4736" s="54" t="s">
        <v>14171</v>
      </c>
      <c r="J4736" s="54" t="s">
        <v>14173</v>
      </c>
      <c r="L4736" s="66" t="s">
        <v>140</v>
      </c>
      <c r="N4736" s="54" t="s">
        <v>18</v>
      </c>
      <c r="O4736" s="66"/>
      <c r="P4736" s="66"/>
      <c r="U4736" s="54" t="s">
        <v>199</v>
      </c>
      <c r="V4736" s="54" t="s">
        <v>14442</v>
      </c>
      <c r="AA4736" s="54" t="s">
        <v>14382</v>
      </c>
      <c r="AQ4736" s="54">
        <v>252.92</v>
      </c>
      <c r="AY4736" s="54" t="s">
        <v>19133</v>
      </c>
    </row>
    <row r="4737" spans="1:51">
      <c r="A4737" s="9" t="str">
        <f t="shared" si="234"/>
        <v>2026-01</v>
      </c>
      <c r="B4737" s="18" t="str">
        <f>_xlfn.XLOOKUP(I4737,过机服务商重量差!A:A,过机服务商重量差!G:G)</f>
        <v>帅时莹</v>
      </c>
      <c r="C4737" s="9" t="str">
        <f>IF(N4737="FBA","主营产品",IF(N4737="专线","专线",LOOKUP(1,0/((G4737&gt;=提成标准!D:D)*(G4737&lt;提成标准!E:E)),提成标准!C:C)))</f>
        <v>快递大货</v>
      </c>
      <c r="D4737" s="9">
        <f t="shared" si="235"/>
        <v>541</v>
      </c>
      <c r="E4737" s="9">
        <f>_xlfn.XLOOKUP(C4737,提成标准!C:C,提成标准!H:H,"")</f>
        <v>0.1</v>
      </c>
      <c r="F4737" s="9">
        <f t="shared" si="236"/>
        <v>54.1</v>
      </c>
      <c r="G4737" s="9">
        <f>_xlfn.XLOOKUP(I4737,过机服务商重量差!A:A,过机服务商重量差!L:L)</f>
        <v>541</v>
      </c>
      <c r="H4737" s="9" t="str">
        <f ca="1">IFERROR(LOOKUP(1,0/((B4737=名单!B:B)*(VALUE(AY4737)&gt;=名单!E:E)*(VALUE(AY4737)&lt;=名单!G:G)*(AA4737="正常走货")),名单!H:H),"否")</f>
        <v>否</v>
      </c>
      <c r="I4737" s="54" t="s">
        <v>14174</v>
      </c>
      <c r="J4737" s="54" t="s">
        <v>36</v>
      </c>
      <c r="L4737" s="54" t="s">
        <v>186</v>
      </c>
      <c r="N4737" s="54" t="s">
        <v>18</v>
      </c>
      <c r="O4737" s="66"/>
      <c r="P4737" s="66"/>
      <c r="U4737" s="54" t="s">
        <v>199</v>
      </c>
      <c r="V4737" s="54" t="s">
        <v>14442</v>
      </c>
      <c r="AA4737" s="54" t="s">
        <v>14437</v>
      </c>
      <c r="AQ4737" s="54">
        <v>0</v>
      </c>
      <c r="AY4737" s="54" t="s">
        <v>19134</v>
      </c>
    </row>
    <row r="4738" spans="1:51">
      <c r="A4738" s="9" t="str">
        <f t="shared" si="234"/>
        <v>2026-01</v>
      </c>
      <c r="B4738" s="18" t="str">
        <f>_xlfn.XLOOKUP(I4738,过机服务商重量差!A:A,过机服务商重量差!G:G)</f>
        <v>帅时莹</v>
      </c>
      <c r="C4738" s="9" t="str">
        <f>IF(N4738="FBA","主营产品",IF(N4738="专线","专线",LOOKUP(1,0/((G4738&gt;=提成标准!D:D)*(G4738&lt;提成标准!E:E)),提成标准!C:C)))</f>
        <v>快递大货</v>
      </c>
      <c r="D4738" s="9">
        <f t="shared" si="235"/>
        <v>120</v>
      </c>
      <c r="E4738" s="9">
        <f>_xlfn.XLOOKUP(C4738,提成标准!C:C,提成标准!H:H,"")</f>
        <v>0.1</v>
      </c>
      <c r="F4738" s="9">
        <f t="shared" si="236"/>
        <v>12</v>
      </c>
      <c r="G4738" s="9">
        <f>_xlfn.XLOOKUP(I4738,过机服务商重量差!A:A,过机服务商重量差!L:L)</f>
        <v>120</v>
      </c>
      <c r="H4738" s="9" t="str">
        <f ca="1">IFERROR(LOOKUP(1,0/((B4738=名单!B:B)*(VALUE(AY4738)&gt;=名单!E:E)*(VALUE(AY4738)&lt;=名单!G:G)*(AA4738="正常走货")),名单!H:H),"否")</f>
        <v>否</v>
      </c>
      <c r="I4738" s="54" t="s">
        <v>14176</v>
      </c>
      <c r="J4738" s="54" t="s">
        <v>14178</v>
      </c>
      <c r="L4738" s="54" t="s">
        <v>97</v>
      </c>
      <c r="N4738" s="54" t="s">
        <v>18</v>
      </c>
      <c r="O4738" s="66"/>
      <c r="P4738" s="66"/>
      <c r="U4738" s="54" t="s">
        <v>535</v>
      </c>
      <c r="V4738" s="54" t="s">
        <v>14413</v>
      </c>
      <c r="AA4738" s="54" t="s">
        <v>14382</v>
      </c>
      <c r="AQ4738" s="54">
        <v>371</v>
      </c>
      <c r="AY4738" s="54" t="s">
        <v>19135</v>
      </c>
    </row>
    <row r="4739" spans="1:51">
      <c r="A4739" s="9" t="str">
        <f t="shared" si="234"/>
        <v>2026-01</v>
      </c>
      <c r="B4739" s="18" t="str">
        <f>_xlfn.XLOOKUP(I4739,过机服务商重量差!A:A,过机服务商重量差!G:G)</f>
        <v>无崖子</v>
      </c>
      <c r="C4739" s="9" t="str">
        <f>IF(N4739="FBA","主营产品",IF(N4739="专线","专线",LOOKUP(1,0/((G4739&gt;=提成标准!D:D)*(G4739&lt;提成标准!E:E)),提成标准!C:C)))</f>
        <v>快递大货</v>
      </c>
      <c r="D4739" s="9">
        <f t="shared" si="235"/>
        <v>22</v>
      </c>
      <c r="E4739" s="9">
        <f>_xlfn.XLOOKUP(C4739,提成标准!C:C,提成标准!H:H,"")</f>
        <v>0.1</v>
      </c>
      <c r="F4739" s="9">
        <f t="shared" si="236"/>
        <v>2.2</v>
      </c>
      <c r="G4739" s="9">
        <f>_xlfn.XLOOKUP(I4739,过机服务商重量差!A:A,过机服务商重量差!L:L)</f>
        <v>22</v>
      </c>
      <c r="H4739" s="9" t="str">
        <f ca="1">IFERROR(LOOKUP(1,0/((B4739=名单!B:B)*(VALUE(AY4739)&gt;=名单!E:E)*(VALUE(AY4739)&lt;=名单!G:G)*(AA4739="正常走货")),名单!H:H),"否")</f>
        <v>是</v>
      </c>
      <c r="I4739" s="54" t="s">
        <v>14179</v>
      </c>
      <c r="J4739" s="54" t="s">
        <v>14181</v>
      </c>
      <c r="L4739" s="66" t="s">
        <v>985</v>
      </c>
      <c r="N4739" s="54" t="s">
        <v>18</v>
      </c>
      <c r="O4739" s="66"/>
      <c r="P4739" s="66"/>
      <c r="U4739" s="54" t="s">
        <v>145</v>
      </c>
      <c r="V4739" s="54" t="s">
        <v>14410</v>
      </c>
      <c r="AA4739" s="54" t="s">
        <v>14382</v>
      </c>
      <c r="AQ4739" s="54">
        <v>270.15</v>
      </c>
      <c r="AY4739" s="54" t="s">
        <v>19136</v>
      </c>
    </row>
    <row r="4740" spans="1:51">
      <c r="A4740" s="9" t="str">
        <f t="shared" si="234"/>
        <v>2026-01</v>
      </c>
      <c r="B4740" s="9" t="str">
        <f>_xlfn.XLOOKUP(I4740,过机服务商重量差!A:A,过机服务商重量差!G:G)</f>
        <v>玉麒麟</v>
      </c>
      <c r="C4740" s="9" t="str">
        <f>IF(N4740="FBA","主营产品",IF(N4740="专线","专线",LOOKUP(1,0/((G4740&gt;=提成标准!D:D)*(G4740&lt;提成标准!E:E)),提成标准!C:C)))</f>
        <v>快递小货</v>
      </c>
      <c r="D4740" s="9">
        <f t="shared" si="235"/>
        <v>1</v>
      </c>
      <c r="E4740" s="9">
        <f>_xlfn.XLOOKUP(C4740,提成标准!C:C,提成标准!H:H,"")</f>
        <v>2</v>
      </c>
      <c r="F4740" s="9">
        <f t="shared" si="236"/>
        <v>2</v>
      </c>
      <c r="G4740" s="9">
        <f>_xlfn.XLOOKUP(I4740,过机服务商重量差!A:A,过机服务商重量差!L:L)</f>
        <v>2</v>
      </c>
      <c r="H4740" s="9" t="str">
        <f ca="1">IFERROR(LOOKUP(1,0/((B4740=名单!B:B)*(VALUE(AY4740)&gt;=名单!E:E)*(VALUE(AY4740)&lt;=名单!G:G)*(AA4740="正常走货")),名单!H:H),"否")</f>
        <v>否</v>
      </c>
      <c r="I4740" s="54" t="s">
        <v>14182</v>
      </c>
      <c r="J4740" s="54" t="s">
        <v>14184</v>
      </c>
      <c r="L4740" s="66" t="s">
        <v>24</v>
      </c>
      <c r="N4740" s="54" t="s">
        <v>18</v>
      </c>
      <c r="O4740" s="66"/>
      <c r="P4740" s="66"/>
      <c r="U4740" s="54" t="s">
        <v>120</v>
      </c>
      <c r="V4740" s="54" t="s">
        <v>14385</v>
      </c>
      <c r="AA4740" s="54" t="s">
        <v>14382</v>
      </c>
      <c r="AQ4740" s="54">
        <v>70.72</v>
      </c>
      <c r="AY4740" s="54" t="s">
        <v>19137</v>
      </c>
    </row>
    <row r="4741" spans="1:51">
      <c r="A4741" s="9" t="str">
        <f t="shared" si="234"/>
        <v>2026-01</v>
      </c>
      <c r="B4741" s="9" t="str">
        <f>_xlfn.XLOOKUP(I4741,过机服务商重量差!A:A,过机服务商重量差!G:G)</f>
        <v>玉麒麟</v>
      </c>
      <c r="C4741" s="9" t="str">
        <f>IF(N4741="FBA","主营产品",IF(N4741="专线","专线",LOOKUP(1,0/((G4741&gt;=提成标准!D:D)*(G4741&lt;提成标准!E:E)),提成标准!C:C)))</f>
        <v>快递小货</v>
      </c>
      <c r="D4741" s="9">
        <f t="shared" si="235"/>
        <v>1</v>
      </c>
      <c r="E4741" s="9">
        <f>_xlfn.XLOOKUP(C4741,提成标准!C:C,提成标准!H:H,"")</f>
        <v>2</v>
      </c>
      <c r="F4741" s="9">
        <f t="shared" si="236"/>
        <v>2</v>
      </c>
      <c r="G4741" s="9">
        <f>_xlfn.XLOOKUP(I4741,过机服务商重量差!A:A,过机服务商重量差!L:L)</f>
        <v>11.5</v>
      </c>
      <c r="H4741" s="9" t="str">
        <f ca="1">IFERROR(LOOKUP(1,0/((B4741=名单!B:B)*(VALUE(AY4741)&gt;=名单!E:E)*(VALUE(AY4741)&lt;=名单!G:G)*(AA4741="正常走货")),名单!H:H),"否")</f>
        <v>否</v>
      </c>
      <c r="I4741" s="54" t="s">
        <v>14185</v>
      </c>
      <c r="J4741" s="54" t="s">
        <v>14187</v>
      </c>
      <c r="L4741" s="66" t="s">
        <v>17</v>
      </c>
      <c r="N4741" s="54" t="s">
        <v>18</v>
      </c>
      <c r="O4741" s="66"/>
      <c r="P4741" s="66"/>
      <c r="U4741" s="54" t="s">
        <v>767</v>
      </c>
      <c r="V4741" s="54" t="s">
        <v>14385</v>
      </c>
      <c r="AA4741" s="54" t="s">
        <v>14382</v>
      </c>
      <c r="AQ4741" s="54">
        <v>55.76</v>
      </c>
      <c r="AY4741" s="54" t="s">
        <v>19138</v>
      </c>
    </row>
    <row r="4742" spans="1:51">
      <c r="A4742" s="9" t="str">
        <f t="shared" si="234"/>
        <v>2026-01</v>
      </c>
      <c r="B4742" s="18" t="str">
        <f>_xlfn.XLOOKUP(I4742,过机服务商重量差!A:A,过机服务商重量差!G:G)</f>
        <v>玉麒麟</v>
      </c>
      <c r="C4742" s="9" t="str">
        <f>IF(N4742="FBA","主营产品",IF(N4742="专线","专线",LOOKUP(1,0/((G4742&gt;=提成标准!D:D)*(G4742&lt;提成标准!E:E)),提成标准!C:C)))</f>
        <v>快递小货</v>
      </c>
      <c r="D4742" s="9">
        <f t="shared" si="235"/>
        <v>1</v>
      </c>
      <c r="E4742" s="9">
        <f>_xlfn.XLOOKUP(C4742,提成标准!C:C,提成标准!H:H,"")</f>
        <v>2</v>
      </c>
      <c r="F4742" s="9">
        <f t="shared" si="236"/>
        <v>2</v>
      </c>
      <c r="G4742" s="9">
        <f>_xlfn.XLOOKUP(I4742,过机服务商重量差!A:A,过机服务商重量差!L:L)</f>
        <v>10.5</v>
      </c>
      <c r="H4742" s="9" t="str">
        <f ca="1">IFERROR(LOOKUP(1,0/((B4742=名单!B:B)*(VALUE(AY4742)&gt;=名单!E:E)*(VALUE(AY4742)&lt;=名单!G:G)*(AA4742="正常走货")),名单!H:H),"否")</f>
        <v>否</v>
      </c>
      <c r="I4742" s="54" t="s">
        <v>14188</v>
      </c>
      <c r="J4742" s="54" t="s">
        <v>14190</v>
      </c>
      <c r="L4742" s="66" t="s">
        <v>17</v>
      </c>
      <c r="N4742" s="54" t="s">
        <v>18</v>
      </c>
      <c r="O4742" s="66"/>
      <c r="P4742" s="66"/>
      <c r="U4742" s="54" t="s">
        <v>3662</v>
      </c>
      <c r="V4742" s="54" t="s">
        <v>15578</v>
      </c>
      <c r="AA4742" s="54" t="s">
        <v>14382</v>
      </c>
      <c r="AQ4742" s="54">
        <v>147.14</v>
      </c>
      <c r="AY4742" s="54" t="s">
        <v>19139</v>
      </c>
    </row>
    <row r="4743" spans="1:51">
      <c r="A4743" s="9" t="str">
        <f t="shared" si="234"/>
        <v>2026-01</v>
      </c>
      <c r="B4743" s="9" t="str">
        <f>_xlfn.XLOOKUP(I4743,过机服务商重量差!A:A,过机服务商重量差!G:G)</f>
        <v>玉麒麟</v>
      </c>
      <c r="C4743" s="9" t="str">
        <f>IF(N4743="FBA","主营产品",IF(N4743="专线","专线",LOOKUP(1,0/((G4743&gt;=提成标准!D:D)*(G4743&lt;提成标准!E:E)),提成标准!C:C)))</f>
        <v>快递小货</v>
      </c>
      <c r="D4743" s="9">
        <f t="shared" si="235"/>
        <v>1</v>
      </c>
      <c r="E4743" s="9">
        <f>_xlfn.XLOOKUP(C4743,提成标准!C:C,提成标准!H:H,"")</f>
        <v>2</v>
      </c>
      <c r="F4743" s="9">
        <f t="shared" si="236"/>
        <v>2</v>
      </c>
      <c r="G4743" s="9">
        <f>_xlfn.XLOOKUP(I4743,过机服务商重量差!A:A,过机服务商重量差!L:L)</f>
        <v>0.5</v>
      </c>
      <c r="H4743" s="9" t="str">
        <f ca="1">IFERROR(LOOKUP(1,0/((B4743=名单!B:B)*(VALUE(AY4743)&gt;=名单!E:E)*(VALUE(AY4743)&lt;=名单!G:G)*(AA4743="正常走货")),名单!H:H),"否")</f>
        <v>否</v>
      </c>
      <c r="I4743" s="54" t="s">
        <v>14191</v>
      </c>
      <c r="J4743" s="54" t="s">
        <v>14193</v>
      </c>
      <c r="L4743" s="66" t="s">
        <v>17</v>
      </c>
      <c r="N4743" s="54" t="s">
        <v>18</v>
      </c>
      <c r="O4743" s="66"/>
      <c r="P4743" s="66"/>
      <c r="U4743" s="54" t="s">
        <v>9559</v>
      </c>
      <c r="V4743" s="54" t="s">
        <v>14385</v>
      </c>
      <c r="AA4743" s="54" t="s">
        <v>14382</v>
      </c>
      <c r="AQ4743" s="54">
        <v>65</v>
      </c>
      <c r="AY4743" s="54" t="s">
        <v>19140</v>
      </c>
    </row>
    <row r="4744" spans="1:51">
      <c r="A4744" s="9" t="str">
        <f t="shared" si="234"/>
        <v>2026-01</v>
      </c>
      <c r="B4744" s="9" t="str">
        <f>_xlfn.XLOOKUP(I4744,过机服务商重量差!A:A,过机服务商重量差!G:G)</f>
        <v>玉麒麟</v>
      </c>
      <c r="C4744" s="9" t="str">
        <f>IF(N4744="FBA","主营产品",IF(N4744="专线","专线",LOOKUP(1,0/((G4744&gt;=提成标准!D:D)*(G4744&lt;提成标准!E:E)),提成标准!C:C)))</f>
        <v>快递小货</v>
      </c>
      <c r="D4744" s="9">
        <f t="shared" si="235"/>
        <v>1</v>
      </c>
      <c r="E4744" s="9">
        <f>_xlfn.XLOOKUP(C4744,提成标准!C:C,提成标准!H:H,"")</f>
        <v>2</v>
      </c>
      <c r="F4744" s="9">
        <f t="shared" si="236"/>
        <v>2</v>
      </c>
      <c r="G4744" s="9">
        <f>_xlfn.XLOOKUP(I4744,过机服务商重量差!A:A,过机服务商重量差!L:L)</f>
        <v>11</v>
      </c>
      <c r="H4744" s="9" t="str">
        <f ca="1">IFERROR(LOOKUP(1,0/((B4744=名单!B:B)*(VALUE(AY4744)&gt;=名单!E:E)*(VALUE(AY4744)&lt;=名单!G:G)*(AA4744="正常走货")),名单!H:H),"否")</f>
        <v>否</v>
      </c>
      <c r="I4744" s="54" t="s">
        <v>14194</v>
      </c>
      <c r="J4744" s="54" t="s">
        <v>14196</v>
      </c>
      <c r="L4744" s="66" t="s">
        <v>17</v>
      </c>
      <c r="N4744" s="54" t="s">
        <v>18</v>
      </c>
      <c r="O4744" s="66"/>
      <c r="P4744" s="66"/>
      <c r="U4744" s="54" t="s">
        <v>1218</v>
      </c>
      <c r="V4744" s="54" t="s">
        <v>14581</v>
      </c>
      <c r="AA4744" s="54" t="s">
        <v>14382</v>
      </c>
      <c r="AQ4744" s="54">
        <v>129.5</v>
      </c>
      <c r="AY4744" s="54" t="s">
        <v>19141</v>
      </c>
    </row>
    <row r="4745" spans="1:51">
      <c r="A4745" s="9" t="str">
        <f t="shared" si="234"/>
        <v>2026-01</v>
      </c>
      <c r="B4745" s="9" t="str">
        <f>_xlfn.XLOOKUP(I4745,过机服务商重量差!A:A,过机服务商重量差!G:G)</f>
        <v>风清扬</v>
      </c>
      <c r="C4745" s="9" t="str">
        <f>IF(N4745="FBA","主营产品",IF(N4745="专线","专线",LOOKUP(1,0/((G4745&gt;=提成标准!D:D)*(G4745&lt;提成标准!E:E)),提成标准!C:C)))</f>
        <v>快递大货</v>
      </c>
      <c r="D4745" s="9">
        <f t="shared" si="235"/>
        <v>506</v>
      </c>
      <c r="E4745" s="9">
        <f>_xlfn.XLOOKUP(C4745,提成标准!C:C,提成标准!H:H,"")</f>
        <v>0.1</v>
      </c>
      <c r="F4745" s="9">
        <f t="shared" si="236"/>
        <v>50.6</v>
      </c>
      <c r="G4745" s="9">
        <f>_xlfn.XLOOKUP(I4745,过机服务商重量差!A:A,过机服务商重量差!L:L)</f>
        <v>506</v>
      </c>
      <c r="H4745" s="9" t="str">
        <f ca="1">IFERROR(LOOKUP(1,0/((B4745=名单!B:B)*(VALUE(AY4745)&gt;=名单!E:E)*(VALUE(AY4745)&lt;=名单!G:G)*(AA4745="正常走货")),名单!H:H),"否")</f>
        <v>否</v>
      </c>
      <c r="I4745" s="54" t="s">
        <v>14197</v>
      </c>
      <c r="J4745" s="54" t="s">
        <v>14199</v>
      </c>
      <c r="L4745" s="54" t="s">
        <v>144</v>
      </c>
      <c r="N4745" s="54" t="s">
        <v>18</v>
      </c>
      <c r="O4745" s="66"/>
      <c r="P4745" s="66"/>
      <c r="U4745" s="54" t="s">
        <v>442</v>
      </c>
      <c r="V4745" s="54" t="s">
        <v>14413</v>
      </c>
      <c r="AA4745" s="54" t="s">
        <v>14382</v>
      </c>
      <c r="AQ4745" s="54">
        <v>506</v>
      </c>
      <c r="AY4745" s="54" t="s">
        <v>19142</v>
      </c>
    </row>
    <row r="4746" spans="1:51">
      <c r="A4746" s="9" t="str">
        <f t="shared" si="234"/>
        <v>2026-01</v>
      </c>
      <c r="B4746" s="9" t="str">
        <f>_xlfn.XLOOKUP(I4746,过机服务商重量差!A:A,过机服务商重量差!G:G)</f>
        <v>帅时莹</v>
      </c>
      <c r="C4746" s="9" t="str">
        <f>IF(N4746="FBA","主营产品",IF(N4746="专线","专线",LOOKUP(1,0/((G4746&gt;=提成标准!D:D)*(G4746&lt;提成标准!E:E)),提成标准!C:C)))</f>
        <v>快递大货</v>
      </c>
      <c r="D4746" s="9">
        <f t="shared" si="235"/>
        <v>106</v>
      </c>
      <c r="E4746" s="9">
        <f>_xlfn.XLOOKUP(C4746,提成标准!C:C,提成标准!H:H,"")</f>
        <v>0.1</v>
      </c>
      <c r="F4746" s="9">
        <f t="shared" si="236"/>
        <v>10.6</v>
      </c>
      <c r="G4746" s="9">
        <f>_xlfn.XLOOKUP(I4746,过机服务商重量差!A:A,过机服务商重量差!L:L)</f>
        <v>106</v>
      </c>
      <c r="H4746" s="9" t="str">
        <f ca="1">IFERROR(LOOKUP(1,0/((B4746=名单!B:B)*(VALUE(AY4746)&gt;=名单!E:E)*(VALUE(AY4746)&lt;=名单!G:G)*(AA4746="正常走货")),名单!H:H),"否")</f>
        <v>否</v>
      </c>
      <c r="I4746" s="54" t="s">
        <v>14200</v>
      </c>
      <c r="J4746" s="54" t="s">
        <v>14202</v>
      </c>
      <c r="L4746" s="66" t="s">
        <v>287</v>
      </c>
      <c r="N4746" s="54" t="s">
        <v>18</v>
      </c>
      <c r="O4746" s="66"/>
      <c r="P4746" s="66"/>
      <c r="U4746" s="54" t="s">
        <v>187</v>
      </c>
      <c r="V4746" s="54" t="s">
        <v>14413</v>
      </c>
      <c r="AA4746" s="54" t="s">
        <v>14382</v>
      </c>
      <c r="AQ4746" s="54">
        <v>943.6</v>
      </c>
      <c r="AY4746" s="54" t="s">
        <v>19143</v>
      </c>
    </row>
    <row r="4747" spans="1:51">
      <c r="A4747" s="9" t="str">
        <f t="shared" si="234"/>
        <v>2026-01</v>
      </c>
      <c r="B4747" s="9" t="str">
        <f>_xlfn.XLOOKUP(I4747,过机服务商重量差!A:A,过机服务商重量差!G:G)</f>
        <v>玉麒麟</v>
      </c>
      <c r="C4747" s="9" t="str">
        <f>IF(N4747="FBA","主营产品",IF(N4747="专线","专线",LOOKUP(1,0/((G4747&gt;=提成标准!D:D)*(G4747&lt;提成标准!E:E)),提成标准!C:C)))</f>
        <v>快递小货</v>
      </c>
      <c r="D4747" s="9">
        <f t="shared" si="235"/>
        <v>1</v>
      </c>
      <c r="E4747" s="9">
        <f>_xlfn.XLOOKUP(C4747,提成标准!C:C,提成标准!H:H,"")</f>
        <v>2</v>
      </c>
      <c r="F4747" s="9">
        <f t="shared" si="236"/>
        <v>2</v>
      </c>
      <c r="G4747" s="9">
        <f>_xlfn.XLOOKUP(I4747,过机服务商重量差!A:A,过机服务商重量差!L:L)</f>
        <v>1.5</v>
      </c>
      <c r="H4747" s="9" t="str">
        <f ca="1">IFERROR(LOOKUP(1,0/((B4747=名单!B:B)*(VALUE(AY4747)&gt;=名单!E:E)*(VALUE(AY4747)&lt;=名单!G:G)*(AA4747="正常走货")),名单!H:H),"否")</f>
        <v>否</v>
      </c>
      <c r="I4747" s="54" t="s">
        <v>14203</v>
      </c>
      <c r="J4747" s="54" t="s">
        <v>14205</v>
      </c>
      <c r="L4747" s="66" t="s">
        <v>17</v>
      </c>
      <c r="N4747" s="54" t="s">
        <v>18</v>
      </c>
      <c r="O4747" s="66"/>
      <c r="P4747" s="66"/>
      <c r="U4747" s="54" t="s">
        <v>767</v>
      </c>
      <c r="V4747" s="54" t="s">
        <v>14385</v>
      </c>
      <c r="AA4747" s="54" t="s">
        <v>14382</v>
      </c>
      <c r="AQ4747" s="54">
        <v>98</v>
      </c>
      <c r="AY4747" s="54" t="s">
        <v>19144</v>
      </c>
    </row>
    <row r="4748" spans="1:51">
      <c r="A4748" s="9" t="str">
        <f t="shared" si="234"/>
        <v>2026-01</v>
      </c>
      <c r="B4748" s="9" t="str">
        <f>_xlfn.XLOOKUP(I4748,过机服务商重量差!A:A,过机服务商重量差!G:G)</f>
        <v>玉麒麟</v>
      </c>
      <c r="C4748" s="9" t="str">
        <f>IF(N4748="FBA","主营产品",IF(N4748="专线","专线",LOOKUP(1,0/((G4748&gt;=提成标准!D:D)*(G4748&lt;提成标准!E:E)),提成标准!C:C)))</f>
        <v>快递小货</v>
      </c>
      <c r="D4748" s="9">
        <f t="shared" si="235"/>
        <v>1</v>
      </c>
      <c r="E4748" s="9">
        <f>_xlfn.XLOOKUP(C4748,提成标准!C:C,提成标准!H:H,"")</f>
        <v>2</v>
      </c>
      <c r="F4748" s="9">
        <f t="shared" si="236"/>
        <v>2</v>
      </c>
      <c r="G4748" s="9">
        <f>_xlfn.XLOOKUP(I4748,过机服务商重量差!A:A,过机服务商重量差!L:L)</f>
        <v>1</v>
      </c>
      <c r="H4748" s="9" t="str">
        <f ca="1">IFERROR(LOOKUP(1,0/((B4748=名单!B:B)*(VALUE(AY4748)&gt;=名单!E:E)*(VALUE(AY4748)&lt;=名单!G:G)*(AA4748="正常走货")),名单!H:H),"否")</f>
        <v>否</v>
      </c>
      <c r="I4748" s="54" t="s">
        <v>14206</v>
      </c>
      <c r="J4748" s="54" t="s">
        <v>14208</v>
      </c>
      <c r="L4748" s="66" t="s">
        <v>17</v>
      </c>
      <c r="N4748" s="54" t="s">
        <v>18</v>
      </c>
      <c r="O4748" s="66"/>
      <c r="P4748" s="66"/>
      <c r="U4748" s="54" t="s">
        <v>767</v>
      </c>
      <c r="V4748" s="54" t="s">
        <v>14385</v>
      </c>
      <c r="AA4748" s="54" t="s">
        <v>14382</v>
      </c>
      <c r="AQ4748" s="54">
        <v>97.7</v>
      </c>
      <c r="AY4748" s="54" t="s">
        <v>19145</v>
      </c>
    </row>
    <row r="4749" spans="1:51">
      <c r="A4749" s="9" t="str">
        <f t="shared" si="234"/>
        <v>2026-01</v>
      </c>
      <c r="B4749" s="9" t="str">
        <f>_xlfn.XLOOKUP(I4749,过机服务商重量差!A:A,过机服务商重量差!G:G)</f>
        <v>玉麒麟</v>
      </c>
      <c r="C4749" s="9" t="str">
        <f>IF(N4749="FBA","主营产品",IF(N4749="专线","专线",LOOKUP(1,0/((G4749&gt;=提成标准!D:D)*(G4749&lt;提成标准!E:E)),提成标准!C:C)))</f>
        <v>快递大货</v>
      </c>
      <c r="D4749" s="9">
        <f t="shared" si="235"/>
        <v>85.5</v>
      </c>
      <c r="E4749" s="9">
        <f>_xlfn.XLOOKUP(C4749,提成标准!C:C,提成标准!H:H,"")</f>
        <v>0.1</v>
      </c>
      <c r="F4749" s="9">
        <f t="shared" si="236"/>
        <v>8.55</v>
      </c>
      <c r="G4749" s="9">
        <f>_xlfn.XLOOKUP(I4749,过机服务商重量差!A:A,过机服务商重量差!L:L)</f>
        <v>85.5</v>
      </c>
      <c r="H4749" s="9" t="str">
        <f ca="1">IFERROR(LOOKUP(1,0/((B4749=名单!B:B)*(VALUE(AY4749)&gt;=名单!E:E)*(VALUE(AY4749)&lt;=名单!G:G)*(AA4749="正常走货")),名单!H:H),"否")</f>
        <v>否</v>
      </c>
      <c r="I4749" s="54" t="s">
        <v>14209</v>
      </c>
      <c r="J4749" s="54" t="s">
        <v>14211</v>
      </c>
      <c r="L4749" s="66" t="s">
        <v>24</v>
      </c>
      <c r="N4749" s="54" t="s">
        <v>18</v>
      </c>
      <c r="O4749" s="66"/>
      <c r="P4749" s="66"/>
      <c r="U4749" s="54" t="s">
        <v>540</v>
      </c>
      <c r="V4749" s="54" t="s">
        <v>14413</v>
      </c>
      <c r="AA4749" s="54" t="s">
        <v>14382</v>
      </c>
      <c r="AQ4749" s="54">
        <v>599.49</v>
      </c>
      <c r="AY4749" s="54" t="s">
        <v>19146</v>
      </c>
    </row>
    <row r="4750" spans="1:51">
      <c r="A4750" s="9" t="str">
        <f t="shared" si="234"/>
        <v>2026-01</v>
      </c>
      <c r="B4750" s="9" t="str">
        <f>_xlfn.XLOOKUP(I4750,过机服务商重量差!A:A,过机服务商重量差!G:G)</f>
        <v>风清扬</v>
      </c>
      <c r="C4750" s="9" t="str">
        <f>IF(N4750="FBA","主营产品",IF(N4750="专线","专线",LOOKUP(1,0/((G4750&gt;=提成标准!D:D)*(G4750&lt;提成标准!E:E)),提成标准!C:C)))</f>
        <v>快递大货</v>
      </c>
      <c r="D4750" s="9">
        <f t="shared" si="235"/>
        <v>713</v>
      </c>
      <c r="E4750" s="9">
        <f>_xlfn.XLOOKUP(C4750,提成标准!C:C,提成标准!H:H,"")</f>
        <v>0.1</v>
      </c>
      <c r="F4750" s="9">
        <f t="shared" si="236"/>
        <v>71.3</v>
      </c>
      <c r="G4750" s="9">
        <f>_xlfn.XLOOKUP(I4750,过机服务商重量差!A:A,过机服务商重量差!L:L)</f>
        <v>713</v>
      </c>
      <c r="H4750" s="9" t="str">
        <f ca="1">IFERROR(LOOKUP(1,0/((B4750=名单!B:B)*(VALUE(AY4750)&gt;=名单!E:E)*(VALUE(AY4750)&lt;=名单!G:G)*(AA4750="正常走货")),名单!H:H),"否")</f>
        <v>否</v>
      </c>
      <c r="I4750" s="54" t="s">
        <v>14212</v>
      </c>
      <c r="J4750" s="54" t="s">
        <v>14214</v>
      </c>
      <c r="L4750" s="66" t="s">
        <v>144</v>
      </c>
      <c r="N4750" s="54" t="s">
        <v>18</v>
      </c>
      <c r="O4750" s="66"/>
      <c r="P4750" s="66"/>
      <c r="U4750" s="54" t="s">
        <v>90</v>
      </c>
      <c r="V4750" s="54" t="s">
        <v>14410</v>
      </c>
      <c r="AA4750" s="54" t="s">
        <v>14382</v>
      </c>
      <c r="AQ4750" s="54">
        <v>1098.5</v>
      </c>
      <c r="AY4750" s="54" t="s">
        <v>19147</v>
      </c>
    </row>
    <row r="4751" spans="1:51">
      <c r="A4751" s="9" t="str">
        <f t="shared" si="234"/>
        <v>2026-01</v>
      </c>
      <c r="B4751" s="18" t="str">
        <f>_xlfn.XLOOKUP(I4751,过机服务商重量差!A:A,过机服务商重量差!G:G)</f>
        <v>玉麒麟</v>
      </c>
      <c r="C4751" s="9" t="str">
        <f>IF(N4751="FBA","主营产品",IF(N4751="专线","专线",LOOKUP(1,0/((G4751&gt;=提成标准!D:D)*(G4751&lt;提成标准!E:E)),提成标准!C:C)))</f>
        <v>快递小货</v>
      </c>
      <c r="D4751" s="9">
        <f t="shared" si="235"/>
        <v>1</v>
      </c>
      <c r="E4751" s="9">
        <f>_xlfn.XLOOKUP(C4751,提成标准!C:C,提成标准!H:H,"")</f>
        <v>2</v>
      </c>
      <c r="F4751" s="9">
        <f t="shared" si="236"/>
        <v>2</v>
      </c>
      <c r="G4751" s="9">
        <f>_xlfn.XLOOKUP(I4751,过机服务商重量差!A:A,过机服务商重量差!L:L)</f>
        <v>0.5</v>
      </c>
      <c r="H4751" s="9" t="str">
        <f ca="1">IFERROR(LOOKUP(1,0/((B4751=名单!B:B)*(VALUE(AY4751)&gt;=名单!E:E)*(VALUE(AY4751)&lt;=名单!G:G)*(AA4751="正常走货")),名单!H:H),"否")</f>
        <v>否</v>
      </c>
      <c r="I4751" s="54" t="s">
        <v>14215</v>
      </c>
      <c r="J4751" s="54" t="s">
        <v>14217</v>
      </c>
      <c r="L4751" s="54" t="s">
        <v>17</v>
      </c>
      <c r="N4751" s="54" t="s">
        <v>18</v>
      </c>
      <c r="O4751" s="66"/>
      <c r="P4751" s="66"/>
      <c r="U4751" s="54" t="s">
        <v>337</v>
      </c>
      <c r="V4751" s="54" t="s">
        <v>14381</v>
      </c>
      <c r="AA4751" s="54" t="s">
        <v>14382</v>
      </c>
      <c r="AQ4751" s="54">
        <v>105.6</v>
      </c>
      <c r="AY4751" s="54" t="s">
        <v>19148</v>
      </c>
    </row>
    <row r="4752" spans="1:51">
      <c r="A4752" s="9" t="str">
        <f t="shared" si="234"/>
        <v>2026-01</v>
      </c>
      <c r="B4752" s="9" t="str">
        <f>_xlfn.XLOOKUP(I4752,过机服务商重量差!A:A,过机服务商重量差!G:G)</f>
        <v>玉麒麟</v>
      </c>
      <c r="C4752" s="9" t="str">
        <f>IF(N4752="FBA","主营产品",IF(N4752="专线","专线",LOOKUP(1,0/((G4752&gt;=提成标准!D:D)*(G4752&lt;提成标准!E:E)),提成标准!C:C)))</f>
        <v>快递小货</v>
      </c>
      <c r="D4752" s="9">
        <f t="shared" si="235"/>
        <v>1</v>
      </c>
      <c r="E4752" s="9">
        <f>_xlfn.XLOOKUP(C4752,提成标准!C:C,提成标准!H:H,"")</f>
        <v>2</v>
      </c>
      <c r="F4752" s="9">
        <f t="shared" si="236"/>
        <v>2</v>
      </c>
      <c r="G4752" s="9">
        <f>_xlfn.XLOOKUP(I4752,过机服务商重量差!A:A,过机服务商重量差!L:L)</f>
        <v>3</v>
      </c>
      <c r="H4752" s="9" t="str">
        <f ca="1">IFERROR(LOOKUP(1,0/((B4752=名单!B:B)*(VALUE(AY4752)&gt;=名单!E:E)*(VALUE(AY4752)&lt;=名单!G:G)*(AA4752="正常走货")),名单!H:H),"否")</f>
        <v>否</v>
      </c>
      <c r="I4752" s="54" t="s">
        <v>14218</v>
      </c>
      <c r="J4752" s="54" t="s">
        <v>14220</v>
      </c>
      <c r="L4752" s="66" t="s">
        <v>256</v>
      </c>
      <c r="N4752" s="54" t="s">
        <v>18</v>
      </c>
      <c r="O4752" s="66"/>
      <c r="P4752" s="66"/>
      <c r="U4752" s="54" t="s">
        <v>30</v>
      </c>
      <c r="V4752" s="54" t="s">
        <v>14385</v>
      </c>
      <c r="AA4752" s="54" t="s">
        <v>14382</v>
      </c>
      <c r="AQ4752" s="54">
        <v>83.3</v>
      </c>
      <c r="AY4752" s="54" t="s">
        <v>19149</v>
      </c>
    </row>
    <row r="4753" spans="1:51">
      <c r="A4753" s="9" t="str">
        <f t="shared" si="234"/>
        <v>2026-01</v>
      </c>
      <c r="B4753" s="9" t="str">
        <f>_xlfn.XLOOKUP(I4753,过机服务商重量差!A:A,过机服务商重量差!G:G)</f>
        <v>无崖子</v>
      </c>
      <c r="C4753" s="9" t="str">
        <f>IF(N4753="FBA","主营产品",IF(N4753="专线","专线",LOOKUP(1,0/((G4753&gt;=提成标准!D:D)*(G4753&lt;提成标准!E:E)),提成标准!C:C)))</f>
        <v>快递小货</v>
      </c>
      <c r="D4753" s="9">
        <f t="shared" si="235"/>
        <v>1</v>
      </c>
      <c r="E4753" s="9">
        <f>_xlfn.XLOOKUP(C4753,提成标准!C:C,提成标准!H:H,"")</f>
        <v>2</v>
      </c>
      <c r="F4753" s="9">
        <f t="shared" si="236"/>
        <v>2</v>
      </c>
      <c r="G4753" s="9">
        <f>_xlfn.XLOOKUP(I4753,过机服务商重量差!A:A,过机服务商重量差!L:L)</f>
        <v>3.8</v>
      </c>
      <c r="H4753" s="9" t="str">
        <f ca="1">IFERROR(LOOKUP(1,0/((B4753=名单!B:B)*(VALUE(AY4753)&gt;=名单!E:E)*(VALUE(AY4753)&lt;=名单!G:G)*(AA4753="正常走货")),名单!H:H),"否")</f>
        <v>是</v>
      </c>
      <c r="I4753" s="54" t="s">
        <v>14221</v>
      </c>
      <c r="J4753" s="54" t="s">
        <v>14223</v>
      </c>
      <c r="L4753" s="66" t="s">
        <v>128</v>
      </c>
      <c r="N4753" s="54" t="s">
        <v>18</v>
      </c>
      <c r="O4753" s="66"/>
      <c r="P4753" s="66"/>
      <c r="U4753" s="54" t="s">
        <v>199</v>
      </c>
      <c r="V4753" s="54" t="s">
        <v>14442</v>
      </c>
      <c r="AA4753" s="54" t="s">
        <v>14382</v>
      </c>
      <c r="AQ4753" s="54">
        <v>262.72</v>
      </c>
      <c r="AY4753" s="54" t="s">
        <v>19150</v>
      </c>
    </row>
    <row r="4754" spans="1:51">
      <c r="A4754" s="9" t="str">
        <f t="shared" si="234"/>
        <v>2026-01</v>
      </c>
      <c r="B4754" s="9" t="str">
        <f>_xlfn.XLOOKUP(I4754,过机服务商重量差!A:A,过机服务商重量差!G:G)</f>
        <v>帅时莹</v>
      </c>
      <c r="C4754" s="9" t="str">
        <f>IF(N4754="FBA","主营产品",IF(N4754="专线","专线",LOOKUP(1,0/((G4754&gt;=提成标准!D:D)*(G4754&lt;提成标准!E:E)),提成标准!C:C)))</f>
        <v>快递小货</v>
      </c>
      <c r="D4754" s="9">
        <f t="shared" si="235"/>
        <v>1</v>
      </c>
      <c r="E4754" s="9">
        <f>_xlfn.XLOOKUP(C4754,提成标准!C:C,提成标准!H:H,"")</f>
        <v>2</v>
      </c>
      <c r="F4754" s="9">
        <f t="shared" si="236"/>
        <v>2</v>
      </c>
      <c r="G4754" s="9">
        <f>_xlfn.XLOOKUP(I4754,过机服务商重量差!A:A,过机服务商重量差!L:L)</f>
        <v>14</v>
      </c>
      <c r="H4754" s="9" t="str">
        <f ca="1">IFERROR(LOOKUP(1,0/((B4754=名单!B:B)*(VALUE(AY4754)&gt;=名单!E:E)*(VALUE(AY4754)&lt;=名单!G:G)*(AA4754="正常走货")),名单!H:H),"否")</f>
        <v>否</v>
      </c>
      <c r="I4754" s="54" t="s">
        <v>14224</v>
      </c>
      <c r="J4754" s="54" t="s">
        <v>14226</v>
      </c>
      <c r="L4754" s="66" t="s">
        <v>287</v>
      </c>
      <c r="N4754" s="54" t="s">
        <v>18</v>
      </c>
      <c r="O4754" s="66"/>
      <c r="P4754" s="66"/>
      <c r="U4754" s="54" t="s">
        <v>191</v>
      </c>
      <c r="V4754" s="54" t="s">
        <v>14413</v>
      </c>
      <c r="AA4754" s="54" t="s">
        <v>14382</v>
      </c>
      <c r="AQ4754" s="54">
        <v>229.6</v>
      </c>
      <c r="AY4754" s="54" t="s">
        <v>19151</v>
      </c>
    </row>
    <row r="4755" spans="1:51">
      <c r="A4755" s="9" t="str">
        <f t="shared" si="234"/>
        <v>2026-01</v>
      </c>
      <c r="B4755" s="9" t="str">
        <f>_xlfn.XLOOKUP(I4755,过机服务商重量差!A:A,过机服务商重量差!G:G)</f>
        <v>玉麒麟</v>
      </c>
      <c r="C4755" s="9" t="str">
        <f>IF(N4755="FBA","主营产品",IF(N4755="专线","专线",LOOKUP(1,0/((G4755&gt;=提成标准!D:D)*(G4755&lt;提成标准!E:E)),提成标准!C:C)))</f>
        <v>快递大货</v>
      </c>
      <c r="D4755" s="9">
        <f t="shared" si="235"/>
        <v>27</v>
      </c>
      <c r="E4755" s="9">
        <f>_xlfn.XLOOKUP(C4755,提成标准!C:C,提成标准!H:H,"")</f>
        <v>0.1</v>
      </c>
      <c r="F4755" s="9">
        <f t="shared" si="236"/>
        <v>2.7</v>
      </c>
      <c r="G4755" s="9">
        <f>_xlfn.XLOOKUP(I4755,过机服务商重量差!A:A,过机服务商重量差!L:L)</f>
        <v>27</v>
      </c>
      <c r="H4755" s="9" t="str">
        <f ca="1">IFERROR(LOOKUP(1,0/((B4755=名单!B:B)*(VALUE(AY4755)&gt;=名单!E:E)*(VALUE(AY4755)&lt;=名单!G:G)*(AA4755="正常走货")),名单!H:H),"否")</f>
        <v>否</v>
      </c>
      <c r="I4755" s="54" t="s">
        <v>14227</v>
      </c>
      <c r="J4755" s="54" t="s">
        <v>14229</v>
      </c>
      <c r="L4755" s="66" t="s">
        <v>17</v>
      </c>
      <c r="N4755" s="54" t="s">
        <v>18</v>
      </c>
      <c r="O4755" s="66"/>
      <c r="P4755" s="66"/>
      <c r="U4755" s="54" t="s">
        <v>199</v>
      </c>
      <c r="V4755" s="54" t="s">
        <v>14442</v>
      </c>
      <c r="AA4755" s="54" t="s">
        <v>14382</v>
      </c>
      <c r="AQ4755" s="54">
        <v>121.5</v>
      </c>
      <c r="AY4755" s="54" t="s">
        <v>19152</v>
      </c>
    </row>
    <row r="4756" spans="1:51">
      <c r="A4756" s="9" t="str">
        <f t="shared" si="234"/>
        <v>2026-01</v>
      </c>
      <c r="B4756" s="9" t="str">
        <f>_xlfn.XLOOKUP(I4756,过机服务商重量差!A:A,过机服务商重量差!G:G)</f>
        <v>玉麒麟</v>
      </c>
      <c r="C4756" s="9" t="str">
        <f>IF(N4756="FBA","主营产品",IF(N4756="专线","专线",LOOKUP(1,0/((G4756&gt;=提成标准!D:D)*(G4756&lt;提成标准!E:E)),提成标准!C:C)))</f>
        <v>快递小货</v>
      </c>
      <c r="D4756" s="9">
        <f t="shared" si="235"/>
        <v>1</v>
      </c>
      <c r="E4756" s="9">
        <f>_xlfn.XLOOKUP(C4756,提成标准!C:C,提成标准!H:H,"")</f>
        <v>2</v>
      </c>
      <c r="F4756" s="9">
        <f t="shared" si="236"/>
        <v>2</v>
      </c>
      <c r="G4756" s="9">
        <f>_xlfn.XLOOKUP(I4756,过机服务商重量差!A:A,过机服务商重量差!L:L)</f>
        <v>2.5</v>
      </c>
      <c r="H4756" s="9" t="str">
        <f ca="1">IFERROR(LOOKUP(1,0/((B4756=名单!B:B)*(VALUE(AY4756)&gt;=名单!E:E)*(VALUE(AY4756)&lt;=名单!G:G)*(AA4756="正常走货")),名单!H:H),"否")</f>
        <v>否</v>
      </c>
      <c r="I4756" s="54" t="s">
        <v>14230</v>
      </c>
      <c r="J4756" s="54" t="s">
        <v>14232</v>
      </c>
      <c r="L4756" s="66" t="s">
        <v>17</v>
      </c>
      <c r="N4756" s="54" t="s">
        <v>18</v>
      </c>
      <c r="O4756" s="66"/>
      <c r="P4756" s="66"/>
      <c r="U4756" s="54" t="s">
        <v>152</v>
      </c>
      <c r="V4756" s="54" t="s">
        <v>14385</v>
      </c>
      <c r="AA4756" s="54" t="s">
        <v>14382</v>
      </c>
      <c r="AQ4756" s="54">
        <v>39.16</v>
      </c>
      <c r="AY4756" s="54" t="s">
        <v>19153</v>
      </c>
    </row>
    <row r="4757" spans="1:51">
      <c r="A4757" s="9" t="str">
        <f t="shared" ref="A4757:A4790" si="237">MID(AY4757,1,7)</f>
        <v>2026-01</v>
      </c>
      <c r="B4757" s="9" t="str">
        <f>_xlfn.XLOOKUP(I4757,过机服务商重量差!A:A,过机服务商重量差!G:G)</f>
        <v>玉麒麟</v>
      </c>
      <c r="C4757" s="9" t="str">
        <f>IF(N4757="FBA","主营产品",IF(N4757="专线","专线",LOOKUP(1,0/((G4757&gt;=提成标准!D:D)*(G4757&lt;提成标准!E:E)),提成标准!C:C)))</f>
        <v>快递小货</v>
      </c>
      <c r="D4757" s="9">
        <f t="shared" ref="D4757:D4790" si="238">IF(C4757="快递小货",1,IF(C4757="主营产品",0,G4757))</f>
        <v>1</v>
      </c>
      <c r="E4757" s="9">
        <f>_xlfn.XLOOKUP(C4757,提成标准!C:C,提成标准!H:H,"")</f>
        <v>2</v>
      </c>
      <c r="F4757" s="9">
        <f t="shared" ref="F4757:F4790" si="239">D4757*E4757</f>
        <v>2</v>
      </c>
      <c r="G4757" s="9">
        <f>_xlfn.XLOOKUP(I4757,过机服务商重量差!A:A,过机服务商重量差!L:L)</f>
        <v>4.5</v>
      </c>
      <c r="H4757" s="9" t="str">
        <f ca="1">IFERROR(LOOKUP(1,0/((B4757=名单!B:B)*(VALUE(AY4757)&gt;=名单!E:E)*(VALUE(AY4757)&lt;=名单!G:G)*(AA4757="正常走货")),名单!H:H),"否")</f>
        <v>否</v>
      </c>
      <c r="I4757" s="54" t="s">
        <v>14233</v>
      </c>
      <c r="J4757" s="54" t="s">
        <v>14235</v>
      </c>
      <c r="L4757" s="54" t="s">
        <v>17</v>
      </c>
      <c r="N4757" s="54" t="s">
        <v>18</v>
      </c>
      <c r="U4757" s="54" t="s">
        <v>145</v>
      </c>
      <c r="V4757" s="54" t="s">
        <v>14410</v>
      </c>
      <c r="AA4757" s="54" t="s">
        <v>14382</v>
      </c>
      <c r="AQ4757" s="54">
        <v>338.65</v>
      </c>
      <c r="AY4757" s="54" t="s">
        <v>19154</v>
      </c>
    </row>
    <row r="4758" spans="1:51">
      <c r="A4758" s="9" t="str">
        <f t="shared" si="237"/>
        <v>2026-01</v>
      </c>
      <c r="B4758" s="9" t="str">
        <f>_xlfn.XLOOKUP(I4758,过机服务商重量差!A:A,过机服务商重量差!G:G)</f>
        <v>风清扬</v>
      </c>
      <c r="C4758" s="9" t="str">
        <f>IF(N4758="FBA","主营产品",IF(N4758="专线","专线",LOOKUP(1,0/((G4758&gt;=提成标准!D:D)*(G4758&lt;提成标准!E:E)),提成标准!C:C)))</f>
        <v>快递大货</v>
      </c>
      <c r="D4758" s="9">
        <f t="shared" si="238"/>
        <v>76</v>
      </c>
      <c r="E4758" s="9">
        <f>_xlfn.XLOOKUP(C4758,提成标准!C:C,提成标准!H:H,"")</f>
        <v>0.1</v>
      </c>
      <c r="F4758" s="9">
        <f t="shared" si="239"/>
        <v>7.6</v>
      </c>
      <c r="G4758" s="9">
        <f>_xlfn.XLOOKUP(I4758,过机服务商重量差!A:A,过机服务商重量差!L:L)</f>
        <v>76</v>
      </c>
      <c r="H4758" s="9" t="str">
        <f ca="1">IFERROR(LOOKUP(1,0/((B4758=名单!B:B)*(VALUE(AY4758)&gt;=名单!E:E)*(VALUE(AY4758)&lt;=名单!G:G)*(AA4758="正常走货")),名单!H:H),"否")</f>
        <v>否</v>
      </c>
      <c r="I4758" s="54" t="s">
        <v>14236</v>
      </c>
      <c r="J4758" s="54" t="s">
        <v>14238</v>
      </c>
      <c r="L4758" s="54" t="s">
        <v>2086</v>
      </c>
      <c r="N4758" s="54" t="s">
        <v>18</v>
      </c>
      <c r="U4758" s="54" t="s">
        <v>337</v>
      </c>
      <c r="V4758" s="54" t="s">
        <v>14381</v>
      </c>
      <c r="AA4758" s="54" t="s">
        <v>14382</v>
      </c>
      <c r="AQ4758" s="54">
        <v>234.8</v>
      </c>
      <c r="AY4758" s="54" t="s">
        <v>19155</v>
      </c>
    </row>
    <row r="4759" spans="1:51">
      <c r="A4759" s="9" t="str">
        <f t="shared" si="237"/>
        <v>2026-01</v>
      </c>
      <c r="B4759" s="9" t="str">
        <f>_xlfn.XLOOKUP(I4759,过机服务商重量差!A:A,过机服务商重量差!G:G)</f>
        <v>小旋风</v>
      </c>
      <c r="C4759" s="9" t="str">
        <f>IF(N4759="FBA","主营产品",IF(N4759="专线","专线",LOOKUP(1,0/((G4759&gt;=提成标准!D:D)*(G4759&lt;提成标准!E:E)),提成标准!C:C)))</f>
        <v>快递大货</v>
      </c>
      <c r="D4759" s="9">
        <f t="shared" si="238"/>
        <v>36</v>
      </c>
      <c r="E4759" s="9">
        <f>_xlfn.XLOOKUP(C4759,提成标准!C:C,提成标准!H:H,"")</f>
        <v>0.1</v>
      </c>
      <c r="F4759" s="9">
        <f t="shared" si="239"/>
        <v>3.6</v>
      </c>
      <c r="G4759" s="9">
        <f>_xlfn.XLOOKUP(I4759,过机服务商重量差!A:A,过机服务商重量差!L:L)</f>
        <v>36</v>
      </c>
      <c r="H4759" s="9" t="str">
        <f ca="1">IFERROR(LOOKUP(1,0/((B4759=名单!B:B)*(VALUE(AY4759)&gt;=名单!E:E)*(VALUE(AY4759)&lt;=名单!G:G)*(AA4759="正常走货")),名单!H:H),"否")</f>
        <v>否</v>
      </c>
      <c r="I4759" s="54" t="s">
        <v>14239</v>
      </c>
      <c r="J4759" s="54" t="s">
        <v>14241</v>
      </c>
      <c r="L4759" s="54" t="s">
        <v>453</v>
      </c>
      <c r="N4759" s="54" t="s">
        <v>18</v>
      </c>
      <c r="U4759" s="54" t="s">
        <v>442</v>
      </c>
      <c r="V4759" s="54" t="s">
        <v>14413</v>
      </c>
      <c r="AA4759" s="54" t="s">
        <v>14382</v>
      </c>
      <c r="AQ4759" s="54">
        <v>7.19999999999999</v>
      </c>
      <c r="AY4759" s="54" t="s">
        <v>19156</v>
      </c>
    </row>
    <row r="4760" spans="1:51">
      <c r="A4760" s="9" t="str">
        <f t="shared" si="237"/>
        <v>2026-01</v>
      </c>
      <c r="B4760" s="9" t="str">
        <f>_xlfn.XLOOKUP(I4760,过机服务商重量差!A:A,过机服务商重量差!G:G)</f>
        <v>帅时莹</v>
      </c>
      <c r="C4760" s="9" t="str">
        <f>IF(N4760="FBA","主营产品",IF(N4760="专线","专线",LOOKUP(1,0/((G4760&gt;=提成标准!D:D)*(G4760&lt;提成标准!E:E)),提成标准!C:C)))</f>
        <v>快递小货</v>
      </c>
      <c r="D4760" s="9">
        <f t="shared" si="238"/>
        <v>1</v>
      </c>
      <c r="E4760" s="9">
        <f>_xlfn.XLOOKUP(C4760,提成标准!C:C,提成标准!H:H,"")</f>
        <v>2</v>
      </c>
      <c r="F4760" s="9">
        <f t="shared" si="239"/>
        <v>2</v>
      </c>
      <c r="G4760" s="9">
        <f>_xlfn.XLOOKUP(I4760,过机服务商重量差!A:A,过机服务商重量差!L:L)</f>
        <v>20</v>
      </c>
      <c r="H4760" s="9" t="str">
        <f ca="1">IFERROR(LOOKUP(1,0/((B4760=名单!B:B)*(VALUE(AY4760)&gt;=名单!E:E)*(VALUE(AY4760)&lt;=名单!G:G)*(AA4760="正常走货")),名单!H:H),"否")</f>
        <v>否</v>
      </c>
      <c r="I4760" s="54" t="s">
        <v>14242</v>
      </c>
      <c r="J4760" s="54" t="s">
        <v>14244</v>
      </c>
      <c r="L4760" s="54" t="s">
        <v>938</v>
      </c>
      <c r="N4760" s="54" t="s">
        <v>18</v>
      </c>
      <c r="U4760" s="54" t="s">
        <v>442</v>
      </c>
      <c r="V4760" s="54" t="s">
        <v>14413</v>
      </c>
      <c r="AA4760" s="54" t="s">
        <v>14382</v>
      </c>
      <c r="AQ4760" s="54">
        <v>30</v>
      </c>
      <c r="AY4760" s="54" t="s">
        <v>19157</v>
      </c>
    </row>
    <row r="4761" spans="1:51">
      <c r="A4761" s="9" t="str">
        <f t="shared" si="237"/>
        <v>2026-01</v>
      </c>
      <c r="B4761" s="9" t="str">
        <f>_xlfn.XLOOKUP(I4761,过机服务商重量差!A:A,过机服务商重量差!G:G)</f>
        <v>无崖子</v>
      </c>
      <c r="C4761" s="9" t="str">
        <f>IF(N4761="FBA","主营产品",IF(N4761="专线","专线",LOOKUP(1,0/((G4761&gt;=提成标准!D:D)*(G4761&lt;提成标准!E:E)),提成标准!C:C)))</f>
        <v>快递大货</v>
      </c>
      <c r="D4761" s="9">
        <f t="shared" si="238"/>
        <v>63</v>
      </c>
      <c r="E4761" s="9">
        <f>_xlfn.XLOOKUP(C4761,提成标准!C:C,提成标准!H:H,"")</f>
        <v>0.1</v>
      </c>
      <c r="F4761" s="9">
        <f t="shared" si="239"/>
        <v>6.3</v>
      </c>
      <c r="G4761" s="9">
        <f>_xlfn.XLOOKUP(I4761,过机服务商重量差!A:A,过机服务商重量差!L:L)</f>
        <v>63</v>
      </c>
      <c r="H4761" s="9" t="str">
        <f ca="1">IFERROR(LOOKUP(1,0/((B4761=名单!B:B)*(VALUE(AY4761)&gt;=名单!E:E)*(VALUE(AY4761)&lt;=名单!G:G)*(AA4761="正常走货")),名单!H:H),"否")</f>
        <v>是</v>
      </c>
      <c r="I4761" s="54" t="s">
        <v>14245</v>
      </c>
      <c r="J4761" s="54" t="s">
        <v>14247</v>
      </c>
      <c r="L4761" s="54" t="s">
        <v>728</v>
      </c>
      <c r="N4761" s="54" t="s">
        <v>18</v>
      </c>
      <c r="U4761" s="54" t="s">
        <v>612</v>
      </c>
      <c r="V4761" s="54" t="s">
        <v>14410</v>
      </c>
      <c r="AA4761" s="54" t="s">
        <v>14382</v>
      </c>
      <c r="AQ4761" s="54">
        <v>3670</v>
      </c>
      <c r="AY4761" s="54" t="s">
        <v>19158</v>
      </c>
    </row>
    <row r="4762" spans="1:51">
      <c r="A4762" s="9" t="str">
        <f t="shared" si="237"/>
        <v>2026-01</v>
      </c>
      <c r="B4762" s="9" t="str">
        <f>_xlfn.XLOOKUP(I4762,过机服务商重量差!A:A,过机服务商重量差!G:G)</f>
        <v>小旋风</v>
      </c>
      <c r="C4762" s="9" t="str">
        <f>IF(N4762="FBA","主营产品",IF(N4762="专线","专线",LOOKUP(1,0/((G4762&gt;=提成标准!D:D)*(G4762&lt;提成标准!E:E)),提成标准!C:C)))</f>
        <v>快递大货</v>
      </c>
      <c r="D4762" s="9">
        <f t="shared" si="238"/>
        <v>77</v>
      </c>
      <c r="E4762" s="9">
        <f>_xlfn.XLOOKUP(C4762,提成标准!C:C,提成标准!H:H,"")</f>
        <v>0.1</v>
      </c>
      <c r="F4762" s="9">
        <f t="shared" si="239"/>
        <v>7.7</v>
      </c>
      <c r="G4762" s="9">
        <f>_xlfn.XLOOKUP(I4762,过机服务商重量差!A:A,过机服务商重量差!L:L)</f>
        <v>77</v>
      </c>
      <c r="H4762" s="9" t="str">
        <f ca="1">IFERROR(LOOKUP(1,0/((B4762=名单!B:B)*(VALUE(AY4762)&gt;=名单!E:E)*(VALUE(AY4762)&lt;=名单!G:G)*(AA4762="正常走货")),名单!H:H),"否")</f>
        <v>否</v>
      </c>
      <c r="I4762" s="54" t="s">
        <v>14248</v>
      </c>
      <c r="J4762" s="54" t="s">
        <v>14250</v>
      </c>
      <c r="L4762" s="54" t="s">
        <v>78</v>
      </c>
      <c r="N4762" s="54" t="s">
        <v>18</v>
      </c>
      <c r="U4762" s="54" t="s">
        <v>152</v>
      </c>
      <c r="V4762" s="54" t="s">
        <v>14385</v>
      </c>
      <c r="AA4762" s="54" t="s">
        <v>14382</v>
      </c>
      <c r="AQ4762" s="54">
        <v>61.9</v>
      </c>
      <c r="AY4762" s="54" t="s">
        <v>19159</v>
      </c>
    </row>
    <row r="4763" spans="1:51">
      <c r="A4763" s="9" t="str">
        <f t="shared" si="237"/>
        <v>2026-01</v>
      </c>
      <c r="B4763" s="9" t="str">
        <f>_xlfn.XLOOKUP(I4763,过机服务商重量差!A:A,过机服务商重量差!G:G)</f>
        <v>帅时莹</v>
      </c>
      <c r="C4763" s="9" t="str">
        <f>IF(N4763="FBA","主营产品",IF(N4763="专线","专线",LOOKUP(1,0/((G4763&gt;=提成标准!D:D)*(G4763&lt;提成标准!E:E)),提成标准!C:C)))</f>
        <v>快递大货</v>
      </c>
      <c r="D4763" s="9">
        <f t="shared" si="238"/>
        <v>281</v>
      </c>
      <c r="E4763" s="9">
        <f>_xlfn.XLOOKUP(C4763,提成标准!C:C,提成标准!H:H,"")</f>
        <v>0.1</v>
      </c>
      <c r="F4763" s="9">
        <f t="shared" si="239"/>
        <v>28.1</v>
      </c>
      <c r="G4763" s="9">
        <f>_xlfn.XLOOKUP(I4763,过机服务商重量差!A:A,过机服务商重量差!L:L)</f>
        <v>281</v>
      </c>
      <c r="H4763" s="9" t="str">
        <f ca="1">IFERROR(LOOKUP(1,0/((B4763=名单!B:B)*(VALUE(AY4763)&gt;=名单!E:E)*(VALUE(AY4763)&lt;=名单!G:G)*(AA4763="正常走货")),名单!H:H),"否")</f>
        <v>否</v>
      </c>
      <c r="I4763" s="54" t="s">
        <v>14251</v>
      </c>
      <c r="J4763" s="54" t="s">
        <v>14253</v>
      </c>
      <c r="L4763" s="54" t="s">
        <v>97</v>
      </c>
      <c r="N4763" s="54" t="s">
        <v>18</v>
      </c>
      <c r="U4763" s="54" t="s">
        <v>227</v>
      </c>
      <c r="V4763" s="54" t="s">
        <v>14413</v>
      </c>
      <c r="AA4763" s="54" t="s">
        <v>14382</v>
      </c>
      <c r="AQ4763" s="54">
        <v>153.3</v>
      </c>
      <c r="AY4763" s="54" t="s">
        <v>19160</v>
      </c>
    </row>
    <row r="4764" spans="1:51">
      <c r="A4764" s="9" t="str">
        <f t="shared" si="237"/>
        <v>2026-01</v>
      </c>
      <c r="B4764" s="9" t="str">
        <f>_xlfn.XLOOKUP(I4764,过机服务商重量差!A:A,过机服务商重量差!G:G)</f>
        <v>风清扬</v>
      </c>
      <c r="C4764" s="9" t="str">
        <f>IF(N4764="FBA","主营产品",IF(N4764="专线","专线",LOOKUP(1,0/((G4764&gt;=提成标准!D:D)*(G4764&lt;提成标准!E:E)),提成标准!C:C)))</f>
        <v>快递大货</v>
      </c>
      <c r="D4764" s="9">
        <f t="shared" si="238"/>
        <v>125</v>
      </c>
      <c r="E4764" s="9">
        <f>_xlfn.XLOOKUP(C4764,提成标准!C:C,提成标准!H:H,"")</f>
        <v>0.1</v>
      </c>
      <c r="F4764" s="9">
        <f t="shared" si="239"/>
        <v>12.5</v>
      </c>
      <c r="G4764" s="9">
        <f>_xlfn.XLOOKUP(I4764,过机服务商重量差!A:A,过机服务商重量差!L:L)</f>
        <v>125</v>
      </c>
      <c r="H4764" s="9" t="str">
        <f ca="1">IFERROR(LOOKUP(1,0/((B4764=名单!B:B)*(VALUE(AY4764)&gt;=名单!E:E)*(VALUE(AY4764)&lt;=名单!G:G)*(AA4764="正常走货")),名单!H:H),"否")</f>
        <v>否</v>
      </c>
      <c r="I4764" s="54" t="s">
        <v>14254</v>
      </c>
      <c r="J4764" s="54" t="s">
        <v>14256</v>
      </c>
      <c r="L4764" s="54" t="s">
        <v>51</v>
      </c>
      <c r="N4764" s="54" t="s">
        <v>18</v>
      </c>
      <c r="U4764" s="54" t="s">
        <v>219</v>
      </c>
      <c r="V4764" s="54" t="s">
        <v>14389</v>
      </c>
      <c r="AA4764" s="54" t="s">
        <v>14382</v>
      </c>
      <c r="AQ4764" s="54">
        <v>250</v>
      </c>
      <c r="AY4764" s="54" t="s">
        <v>19161</v>
      </c>
    </row>
    <row r="4765" spans="1:51">
      <c r="A4765" s="9" t="str">
        <f t="shared" si="237"/>
        <v>2026-01</v>
      </c>
      <c r="B4765" s="9" t="str">
        <f>_xlfn.XLOOKUP(I4765,过机服务商重量差!A:A,过机服务商重量差!G:G)</f>
        <v>帅时莹</v>
      </c>
      <c r="C4765" s="9" t="str">
        <f>IF(N4765="FBA","主营产品",IF(N4765="专线","专线",LOOKUP(1,0/((G4765&gt;=提成标准!D:D)*(G4765&lt;提成标准!E:E)),提成标准!C:C)))</f>
        <v>快递小货</v>
      </c>
      <c r="D4765" s="9">
        <f t="shared" si="238"/>
        <v>1</v>
      </c>
      <c r="E4765" s="9">
        <f>_xlfn.XLOOKUP(C4765,提成标准!C:C,提成标准!H:H,"")</f>
        <v>2</v>
      </c>
      <c r="F4765" s="9">
        <f t="shared" si="239"/>
        <v>2</v>
      </c>
      <c r="G4765" s="9">
        <f>_xlfn.XLOOKUP(I4765,过机服务商重量差!A:A,过机服务商重量差!L:L)</f>
        <v>4.5</v>
      </c>
      <c r="H4765" s="9" t="str">
        <f ca="1">IFERROR(LOOKUP(1,0/((B4765=名单!B:B)*(VALUE(AY4765)&gt;=名单!E:E)*(VALUE(AY4765)&lt;=名单!G:G)*(AA4765="正常走货")),名单!H:H),"否")</f>
        <v>否</v>
      </c>
      <c r="I4765" s="54" t="s">
        <v>14257</v>
      </c>
      <c r="J4765" s="54" t="s">
        <v>14259</v>
      </c>
      <c r="L4765" s="54" t="s">
        <v>140</v>
      </c>
      <c r="N4765" s="54" t="s">
        <v>18</v>
      </c>
      <c r="U4765" s="54" t="s">
        <v>191</v>
      </c>
      <c r="V4765" s="54" t="s">
        <v>14413</v>
      </c>
      <c r="AA4765" s="54" t="s">
        <v>14382</v>
      </c>
      <c r="AQ4765" s="54">
        <v>74.88</v>
      </c>
      <c r="AY4765" s="54" t="s">
        <v>19162</v>
      </c>
    </row>
    <row r="4766" spans="1:51">
      <c r="A4766" s="9" t="str">
        <f t="shared" si="237"/>
        <v>2026-01</v>
      </c>
      <c r="B4766" s="9" t="str">
        <f>_xlfn.XLOOKUP(I4766,过机服务商重量差!A:A,过机服务商重量差!G:G)</f>
        <v/>
      </c>
      <c r="C4766" s="9" t="str">
        <f>IF(N4766="FBA","主营产品",IF(N4766="专线","专线",LOOKUP(1,0/((G4766&gt;=提成标准!D:D)*(G4766&lt;提成标准!E:E)),提成标准!C:C)))</f>
        <v>快递大货</v>
      </c>
      <c r="D4766" s="9">
        <f t="shared" si="238"/>
        <v>312</v>
      </c>
      <c r="E4766" s="9">
        <f>_xlfn.XLOOKUP(C4766,提成标准!C:C,提成标准!H:H,"")</f>
        <v>0.1</v>
      </c>
      <c r="F4766" s="9">
        <f t="shared" si="239"/>
        <v>31.2</v>
      </c>
      <c r="G4766" s="9">
        <f>_xlfn.XLOOKUP(I4766,过机服务商重量差!A:A,过机服务商重量差!L:L)</f>
        <v>312</v>
      </c>
      <c r="H4766" s="9" t="str">
        <f ca="1">IFERROR(LOOKUP(1,0/((B4766=名单!B:B)*(VALUE(AY4766)&gt;=名单!E:E)*(VALUE(AY4766)&lt;=名单!G:G)*(AA4766="正常走货")),名单!H:H),"否")</f>
        <v>否</v>
      </c>
      <c r="I4766" s="54" t="s">
        <v>14260</v>
      </c>
      <c r="J4766" s="54" t="s">
        <v>36</v>
      </c>
      <c r="L4766" s="54" t="s">
        <v>302</v>
      </c>
      <c r="N4766" s="54" t="s">
        <v>18</v>
      </c>
      <c r="U4766" s="54" t="s">
        <v>86</v>
      </c>
      <c r="V4766" s="54" t="s">
        <v>14381</v>
      </c>
      <c r="AA4766" s="54" t="s">
        <v>14382</v>
      </c>
      <c r="AQ4766" s="54">
        <v>624</v>
      </c>
      <c r="AY4766" s="54" t="s">
        <v>19163</v>
      </c>
    </row>
    <row r="4767" spans="1:51">
      <c r="A4767" s="9" t="str">
        <f t="shared" si="237"/>
        <v>2026-01</v>
      </c>
      <c r="B4767" s="9" t="str">
        <f>_xlfn.XLOOKUP(I4767,过机服务商重量差!A:A,过机服务商重量差!G:G)</f>
        <v>玉麒麟</v>
      </c>
      <c r="C4767" s="9" t="str">
        <f>IF(N4767="FBA","主营产品",IF(N4767="专线","专线",LOOKUP(1,0/((G4767&gt;=提成标准!D:D)*(G4767&lt;提成标准!E:E)),提成标准!C:C)))</f>
        <v>快递小货</v>
      </c>
      <c r="D4767" s="9">
        <f t="shared" si="238"/>
        <v>1</v>
      </c>
      <c r="E4767" s="9">
        <f>_xlfn.XLOOKUP(C4767,提成标准!C:C,提成标准!H:H,"")</f>
        <v>2</v>
      </c>
      <c r="F4767" s="9">
        <f t="shared" si="239"/>
        <v>2</v>
      </c>
      <c r="G4767" s="9">
        <f>_xlfn.XLOOKUP(I4767,过机服务商重量差!A:A,过机服务商重量差!L:L)</f>
        <v>8</v>
      </c>
      <c r="H4767" s="9" t="str">
        <f ca="1">IFERROR(LOOKUP(1,0/((B4767=名单!B:B)*(VALUE(AY4767)&gt;=名单!E:E)*(VALUE(AY4767)&lt;=名单!G:G)*(AA4767="正常走货")),名单!H:H),"否")</f>
        <v>否</v>
      </c>
      <c r="I4767" s="54" t="s">
        <v>14262</v>
      </c>
      <c r="J4767" s="54" t="s">
        <v>14264</v>
      </c>
      <c r="L4767" s="54" t="s">
        <v>17</v>
      </c>
      <c r="N4767" s="54" t="s">
        <v>18</v>
      </c>
      <c r="U4767" s="54" t="s">
        <v>7799</v>
      </c>
      <c r="V4767" s="54" t="s">
        <v>14385</v>
      </c>
      <c r="AA4767" s="54" t="s">
        <v>14382</v>
      </c>
      <c r="AQ4767" s="54">
        <v>145.26</v>
      </c>
      <c r="AY4767" s="54" t="s">
        <v>19164</v>
      </c>
    </row>
    <row r="4768" spans="1:51">
      <c r="A4768" s="9" t="str">
        <f t="shared" si="237"/>
        <v>2026-01</v>
      </c>
      <c r="B4768" s="9" t="str">
        <f>_xlfn.XLOOKUP(I4768,过机服务商重量差!A:A,过机服务商重量差!G:G)</f>
        <v>风清扬</v>
      </c>
      <c r="C4768" s="9" t="str">
        <f>IF(N4768="FBA","主营产品",IF(N4768="专线","专线",LOOKUP(1,0/((G4768&gt;=提成标准!D:D)*(G4768&lt;提成标准!E:E)),提成标准!C:C)))</f>
        <v>快递大货</v>
      </c>
      <c r="D4768" s="9">
        <f t="shared" si="238"/>
        <v>29</v>
      </c>
      <c r="E4768" s="9">
        <f>_xlfn.XLOOKUP(C4768,提成标准!C:C,提成标准!H:H,"")</f>
        <v>0.1</v>
      </c>
      <c r="F4768" s="9">
        <f t="shared" si="239"/>
        <v>2.9</v>
      </c>
      <c r="G4768" s="9">
        <f>_xlfn.XLOOKUP(I4768,过机服务商重量差!A:A,过机服务商重量差!L:L)</f>
        <v>29</v>
      </c>
      <c r="H4768" s="9" t="str">
        <f ca="1">IFERROR(LOOKUP(1,0/((B4768=名单!B:B)*(VALUE(AY4768)&gt;=名单!E:E)*(VALUE(AY4768)&lt;=名单!G:G)*(AA4768="正常走货")),名单!H:H),"否")</f>
        <v>否</v>
      </c>
      <c r="I4768" s="54" t="s">
        <v>14265</v>
      </c>
      <c r="J4768" s="54" t="s">
        <v>14267</v>
      </c>
      <c r="L4768" s="54" t="s">
        <v>880</v>
      </c>
      <c r="N4768" s="54" t="s">
        <v>18</v>
      </c>
      <c r="U4768" s="54" t="s">
        <v>7799</v>
      </c>
      <c r="V4768" s="54" t="s">
        <v>14385</v>
      </c>
      <c r="AA4768" s="54" t="s">
        <v>14382</v>
      </c>
      <c r="AQ4768" s="54">
        <v>70.5</v>
      </c>
      <c r="AY4768" s="54" t="s">
        <v>19165</v>
      </c>
    </row>
    <row r="4769" spans="1:51">
      <c r="A4769" s="9" t="str">
        <f t="shared" si="237"/>
        <v>2026-01</v>
      </c>
      <c r="B4769" s="9" t="str">
        <f>_xlfn.XLOOKUP(I4769,过机服务商重量差!A:A,过机服务商重量差!G:G)</f>
        <v>风清扬</v>
      </c>
      <c r="C4769" s="9" t="str">
        <f>IF(N4769="FBA","主营产品",IF(N4769="专线","专线",LOOKUP(1,0/((G4769&gt;=提成标准!D:D)*(G4769&lt;提成标准!E:E)),提成标准!C:C)))</f>
        <v>快递大货</v>
      </c>
      <c r="D4769" s="9">
        <f t="shared" si="238"/>
        <v>21</v>
      </c>
      <c r="E4769" s="9">
        <f>_xlfn.XLOOKUP(C4769,提成标准!C:C,提成标准!H:H,"")</f>
        <v>0.1</v>
      </c>
      <c r="F4769" s="9">
        <f t="shared" si="239"/>
        <v>2.1</v>
      </c>
      <c r="G4769" s="9">
        <f>_xlfn.XLOOKUP(I4769,过机服务商重量差!A:A,过机服务商重量差!L:L)</f>
        <v>21</v>
      </c>
      <c r="H4769" s="9" t="str">
        <f ca="1">IFERROR(LOOKUP(1,0/((B4769=名单!B:B)*(VALUE(AY4769)&gt;=名单!E:E)*(VALUE(AY4769)&lt;=名单!G:G)*(AA4769="正常走货")),名单!H:H),"否")</f>
        <v>否</v>
      </c>
      <c r="I4769" s="54" t="s">
        <v>14268</v>
      </c>
      <c r="J4769" s="54" t="s">
        <v>14270</v>
      </c>
      <c r="L4769" s="54" t="s">
        <v>51</v>
      </c>
      <c r="N4769" s="54" t="s">
        <v>18</v>
      </c>
      <c r="U4769" s="54" t="s">
        <v>3565</v>
      </c>
      <c r="V4769" s="54" t="s">
        <v>14476</v>
      </c>
      <c r="AA4769" s="54" t="s">
        <v>14382</v>
      </c>
      <c r="AQ4769" s="54">
        <v>109.2</v>
      </c>
      <c r="AY4769" s="54" t="s">
        <v>19166</v>
      </c>
    </row>
    <row r="4770" spans="1:51">
      <c r="A4770" s="9" t="str">
        <f t="shared" si="237"/>
        <v>2026-01</v>
      </c>
      <c r="B4770" s="9" t="str">
        <f>_xlfn.XLOOKUP(I4770,过机服务商重量差!A:A,过机服务商重量差!G:G)</f>
        <v>帅时莹</v>
      </c>
      <c r="C4770" s="9" t="str">
        <f>IF(N4770="FBA","主营产品",IF(N4770="专线","专线",LOOKUP(1,0/((G4770&gt;=提成标准!D:D)*(G4770&lt;提成标准!E:E)),提成标准!C:C)))</f>
        <v>快递大货</v>
      </c>
      <c r="D4770" s="9">
        <f t="shared" si="238"/>
        <v>120</v>
      </c>
      <c r="E4770" s="9">
        <f>_xlfn.XLOOKUP(C4770,提成标准!C:C,提成标准!H:H,"")</f>
        <v>0.1</v>
      </c>
      <c r="F4770" s="9">
        <f t="shared" si="239"/>
        <v>12</v>
      </c>
      <c r="G4770" s="9">
        <f>_xlfn.XLOOKUP(I4770,过机服务商重量差!A:A,过机服务商重量差!L:L)</f>
        <v>120</v>
      </c>
      <c r="H4770" s="9" t="str">
        <f ca="1">IFERROR(LOOKUP(1,0/((B4770=名单!B:B)*(VALUE(AY4770)&gt;=名单!E:E)*(VALUE(AY4770)&lt;=名单!G:G)*(AA4770="正常走货")),名单!H:H),"否")</f>
        <v>否</v>
      </c>
      <c r="I4770" s="54" t="s">
        <v>14271</v>
      </c>
      <c r="J4770" s="54" t="s">
        <v>14273</v>
      </c>
      <c r="L4770" s="54" t="s">
        <v>186</v>
      </c>
      <c r="N4770" s="54" t="s">
        <v>18</v>
      </c>
      <c r="U4770" s="54" t="s">
        <v>191</v>
      </c>
      <c r="V4770" s="54" t="s">
        <v>14413</v>
      </c>
      <c r="AA4770" s="54" t="s">
        <v>14382</v>
      </c>
      <c r="AQ4770" s="54">
        <v>912</v>
      </c>
      <c r="AY4770" s="54" t="s">
        <v>19167</v>
      </c>
    </row>
    <row r="4771" spans="1:51">
      <c r="A4771" s="9" t="str">
        <f t="shared" si="237"/>
        <v>2026-01</v>
      </c>
      <c r="B4771" s="9" t="str">
        <f>_xlfn.XLOOKUP(I4771,过机服务商重量差!A:A,过机服务商重量差!G:G)</f>
        <v>无崖子</v>
      </c>
      <c r="C4771" s="9" t="str">
        <f>IF(N4771="FBA","主营产品",IF(N4771="专线","专线",LOOKUP(1,0/((G4771&gt;=提成标准!D:D)*(G4771&lt;提成标准!E:E)),提成标准!C:C)))</f>
        <v>快递小货</v>
      </c>
      <c r="D4771" s="9">
        <f t="shared" si="238"/>
        <v>1</v>
      </c>
      <c r="E4771" s="9">
        <f>_xlfn.XLOOKUP(C4771,提成标准!C:C,提成标准!H:H,"")</f>
        <v>2</v>
      </c>
      <c r="F4771" s="9">
        <f t="shared" si="239"/>
        <v>2</v>
      </c>
      <c r="G4771" s="9">
        <f>_xlfn.XLOOKUP(I4771,过机服务商重量差!A:A,过机服务商重量差!L:L)</f>
        <v>3</v>
      </c>
      <c r="H4771" s="9" t="str">
        <f ca="1">IFERROR(LOOKUP(1,0/((B4771=名单!B:B)*(VALUE(AY4771)&gt;=名单!E:E)*(VALUE(AY4771)&lt;=名单!G:G)*(AA4771="正常走货")),名单!H:H),"否")</f>
        <v>是</v>
      </c>
      <c r="I4771" s="54" t="s">
        <v>14274</v>
      </c>
      <c r="J4771" s="54" t="s">
        <v>14276</v>
      </c>
      <c r="L4771" s="54" t="s">
        <v>336</v>
      </c>
      <c r="N4771" s="54" t="s">
        <v>18</v>
      </c>
      <c r="U4771" s="54" t="s">
        <v>203</v>
      </c>
      <c r="V4771" s="54" t="s">
        <v>14381</v>
      </c>
      <c r="AA4771" s="54" t="s">
        <v>14382</v>
      </c>
      <c r="AQ4771" s="54">
        <v>0</v>
      </c>
      <c r="AY4771" s="54" t="s">
        <v>19168</v>
      </c>
    </row>
    <row r="4772" spans="1:51">
      <c r="A4772" s="9" t="str">
        <f t="shared" si="237"/>
        <v>2026-01</v>
      </c>
      <c r="B4772" s="9" t="str">
        <f>_xlfn.XLOOKUP(I4772,过机服务商重量差!A:A,过机服务商重量差!G:G)</f>
        <v>帅时莹</v>
      </c>
      <c r="C4772" s="9" t="str">
        <f>IF(N4772="FBA","主营产品",IF(N4772="专线","专线",LOOKUP(1,0/((G4772&gt;=提成标准!D:D)*(G4772&lt;提成标准!E:E)),提成标准!C:C)))</f>
        <v>快递小货</v>
      </c>
      <c r="D4772" s="9">
        <f t="shared" si="238"/>
        <v>1</v>
      </c>
      <c r="E4772" s="9">
        <f>_xlfn.XLOOKUP(C4772,提成标准!C:C,提成标准!H:H,"")</f>
        <v>2</v>
      </c>
      <c r="F4772" s="9">
        <f t="shared" si="239"/>
        <v>2</v>
      </c>
      <c r="G4772" s="9">
        <f>_xlfn.XLOOKUP(I4772,过机服务商重量差!A:A,过机服务商重量差!L:L)</f>
        <v>2</v>
      </c>
      <c r="H4772" s="9" t="str">
        <f ca="1">IFERROR(LOOKUP(1,0/((B4772=名单!B:B)*(VALUE(AY4772)&gt;=名单!E:E)*(VALUE(AY4772)&lt;=名单!G:G)*(AA4772="正常走货")),名单!H:H),"否")</f>
        <v>否</v>
      </c>
      <c r="I4772" s="54" t="s">
        <v>14277</v>
      </c>
      <c r="J4772" s="54" t="s">
        <v>14279</v>
      </c>
      <c r="L4772" s="54" t="s">
        <v>458</v>
      </c>
      <c r="N4772" s="54" t="s">
        <v>18</v>
      </c>
      <c r="U4772" s="54" t="s">
        <v>191</v>
      </c>
      <c r="V4772" s="54" t="s">
        <v>14413</v>
      </c>
      <c r="AA4772" s="54" t="s">
        <v>14382</v>
      </c>
      <c r="AQ4772" s="54">
        <v>122</v>
      </c>
      <c r="AY4772" s="54" t="s">
        <v>19169</v>
      </c>
    </row>
    <row r="4773" spans="1:51">
      <c r="A4773" s="9" t="str">
        <f t="shared" si="237"/>
        <v>2026-01</v>
      </c>
      <c r="B4773" s="9" t="str">
        <f>_xlfn.XLOOKUP(I4773,过机服务商重量差!A:A,过机服务商重量差!G:G)</f>
        <v>玉麒麟</v>
      </c>
      <c r="C4773" s="9" t="str">
        <f>IF(N4773="FBA","主营产品",IF(N4773="专线","专线",LOOKUP(1,0/((G4773&gt;=提成标准!D:D)*(G4773&lt;提成标准!E:E)),提成标准!C:C)))</f>
        <v>快递小货</v>
      </c>
      <c r="D4773" s="9">
        <f t="shared" si="238"/>
        <v>1</v>
      </c>
      <c r="E4773" s="9">
        <f>_xlfn.XLOOKUP(C4773,提成标准!C:C,提成标准!H:H,"")</f>
        <v>2</v>
      </c>
      <c r="F4773" s="9">
        <f t="shared" si="239"/>
        <v>2</v>
      </c>
      <c r="G4773" s="9">
        <f>_xlfn.XLOOKUP(I4773,过机服务商重量差!A:A,过机服务商重量差!L:L)</f>
        <v>6</v>
      </c>
      <c r="H4773" s="9" t="str">
        <f ca="1">IFERROR(LOOKUP(1,0/((B4773=名单!B:B)*(VALUE(AY4773)&gt;=名单!E:E)*(VALUE(AY4773)&lt;=名单!G:G)*(AA4773="正常走货")),名单!H:H),"否")</f>
        <v>否</v>
      </c>
      <c r="I4773" s="54" t="s">
        <v>14280</v>
      </c>
      <c r="J4773" s="54" t="s">
        <v>14282</v>
      </c>
      <c r="L4773" s="54" t="s">
        <v>17</v>
      </c>
      <c r="N4773" s="54" t="s">
        <v>18</v>
      </c>
      <c r="U4773" s="54" t="s">
        <v>99</v>
      </c>
      <c r="V4773" s="54" t="s">
        <v>14413</v>
      </c>
      <c r="AA4773" s="54" t="s">
        <v>14382</v>
      </c>
      <c r="AQ4773" s="54">
        <v>133</v>
      </c>
      <c r="AY4773" s="54" t="s">
        <v>19170</v>
      </c>
    </row>
    <row r="4774" spans="1:51">
      <c r="A4774" s="9" t="str">
        <f t="shared" si="237"/>
        <v>2026-01</v>
      </c>
      <c r="B4774" s="9" t="str">
        <f>_xlfn.XLOOKUP(I4774,过机服务商重量差!A:A,过机服务商重量差!G:G)</f>
        <v>帅时莹</v>
      </c>
      <c r="C4774" s="9" t="str">
        <f>IF(N4774="FBA","主营产品",IF(N4774="专线","专线",LOOKUP(1,0/((G4774&gt;=提成标准!D:D)*(G4774&lt;提成标准!E:E)),提成标准!C:C)))</f>
        <v>快递大货</v>
      </c>
      <c r="D4774" s="9">
        <f t="shared" si="238"/>
        <v>33</v>
      </c>
      <c r="E4774" s="9">
        <f>_xlfn.XLOOKUP(C4774,提成标准!C:C,提成标准!H:H,"")</f>
        <v>0.1</v>
      </c>
      <c r="F4774" s="9">
        <f t="shared" si="239"/>
        <v>3.3</v>
      </c>
      <c r="G4774" s="9">
        <f>_xlfn.XLOOKUP(I4774,过机服务商重量差!A:A,过机服务商重量差!L:L)</f>
        <v>33</v>
      </c>
      <c r="H4774" s="9" t="str">
        <f ca="1">IFERROR(LOOKUP(1,0/((B4774=名单!B:B)*(VALUE(AY4774)&gt;=名单!E:E)*(VALUE(AY4774)&lt;=名单!G:G)*(AA4774="正常走货")),名单!H:H),"否")</f>
        <v>否</v>
      </c>
      <c r="I4774" s="54" t="s">
        <v>14283</v>
      </c>
      <c r="J4774" s="54" t="s">
        <v>14285</v>
      </c>
      <c r="L4774" s="54" t="s">
        <v>938</v>
      </c>
      <c r="N4774" s="54" t="s">
        <v>18</v>
      </c>
      <c r="U4774" s="54" t="s">
        <v>292</v>
      </c>
      <c r="V4774" s="54" t="s">
        <v>14413</v>
      </c>
      <c r="AA4774" s="54" t="s">
        <v>14382</v>
      </c>
      <c r="AQ4774" s="54">
        <v>280.5</v>
      </c>
      <c r="AY4774" s="54" t="s">
        <v>19171</v>
      </c>
    </row>
    <row r="4775" spans="1:51">
      <c r="A4775" s="9" t="str">
        <f t="shared" si="237"/>
        <v>2026-01</v>
      </c>
      <c r="B4775" s="9" t="str">
        <f>_xlfn.XLOOKUP(I4775,过机服务商重量差!A:A,过机服务商重量差!G:G)</f>
        <v>风清扬</v>
      </c>
      <c r="C4775" s="9" t="str">
        <f>IF(N4775="FBA","主营产品",IF(N4775="专线","专线",LOOKUP(1,0/((G4775&gt;=提成标准!D:D)*(G4775&lt;提成标准!E:E)),提成标准!C:C)))</f>
        <v>快递大货</v>
      </c>
      <c r="D4775" s="9">
        <f t="shared" si="238"/>
        <v>425</v>
      </c>
      <c r="E4775" s="9">
        <f>_xlfn.XLOOKUP(C4775,提成标准!C:C,提成标准!H:H,"")</f>
        <v>0.1</v>
      </c>
      <c r="F4775" s="9">
        <f t="shared" si="239"/>
        <v>42.5</v>
      </c>
      <c r="G4775" s="9">
        <f>_xlfn.XLOOKUP(I4775,过机服务商重量差!A:A,过机服务商重量差!L:L)</f>
        <v>425</v>
      </c>
      <c r="H4775" s="9" t="str">
        <f ca="1">IFERROR(LOOKUP(1,0/((B4775=名单!B:B)*(VALUE(AY4775)&gt;=名单!E:E)*(VALUE(AY4775)&lt;=名单!G:G)*(AA4775="正常走货")),名单!H:H),"否")</f>
        <v>否</v>
      </c>
      <c r="I4775" s="54" t="s">
        <v>14286</v>
      </c>
      <c r="J4775" s="54" t="s">
        <v>50</v>
      </c>
      <c r="L4775" s="54" t="s">
        <v>51</v>
      </c>
      <c r="N4775" s="54" t="s">
        <v>18</v>
      </c>
      <c r="U4775" s="54" t="s">
        <v>14288</v>
      </c>
      <c r="V4775" s="54" t="s">
        <v>14745</v>
      </c>
      <c r="AA4775" s="54" t="s">
        <v>14382</v>
      </c>
      <c r="AQ4775" s="54">
        <v>425</v>
      </c>
      <c r="AY4775" s="54" t="s">
        <v>19172</v>
      </c>
    </row>
    <row r="4776" spans="1:51">
      <c r="A4776" s="9" t="str">
        <f t="shared" si="237"/>
        <v>2026-01</v>
      </c>
      <c r="B4776" s="9" t="str">
        <f>_xlfn.XLOOKUP(I4776,过机服务商重量差!A:A,过机服务商重量差!G:G)</f>
        <v>风清扬</v>
      </c>
      <c r="C4776" s="9" t="str">
        <f>IF(N4776="FBA","主营产品",IF(N4776="专线","专线",LOOKUP(1,0/((G4776&gt;=提成标准!D:D)*(G4776&lt;提成标准!E:E)),提成标准!C:C)))</f>
        <v>快递大货</v>
      </c>
      <c r="D4776" s="9">
        <f t="shared" si="238"/>
        <v>102</v>
      </c>
      <c r="E4776" s="9">
        <f>_xlfn.XLOOKUP(C4776,提成标准!C:C,提成标准!H:H,"")</f>
        <v>0.1</v>
      </c>
      <c r="F4776" s="9">
        <f t="shared" si="239"/>
        <v>10.2</v>
      </c>
      <c r="G4776" s="9">
        <f>_xlfn.XLOOKUP(I4776,过机服务商重量差!A:A,过机服务商重量差!L:L)</f>
        <v>102</v>
      </c>
      <c r="H4776" s="9" t="str">
        <f ca="1">IFERROR(LOOKUP(1,0/((B4776=名单!B:B)*(VALUE(AY4776)&gt;=名单!E:E)*(VALUE(AY4776)&lt;=名单!G:G)*(AA4776="正常走货")),名单!H:H),"否")</f>
        <v>否</v>
      </c>
      <c r="I4776" s="54" t="s">
        <v>14289</v>
      </c>
      <c r="J4776" s="54" t="s">
        <v>14291</v>
      </c>
      <c r="L4776" s="54" t="s">
        <v>51</v>
      </c>
      <c r="N4776" s="54" t="s">
        <v>18</v>
      </c>
      <c r="U4776" s="54" t="s">
        <v>390</v>
      </c>
      <c r="V4776" s="54" t="s">
        <v>14389</v>
      </c>
      <c r="AA4776" s="54" t="s">
        <v>14382</v>
      </c>
      <c r="AQ4776" s="54">
        <v>255</v>
      </c>
      <c r="AY4776" s="54" t="s">
        <v>19173</v>
      </c>
    </row>
    <row r="4777" spans="1:51">
      <c r="A4777" s="9" t="str">
        <f t="shared" si="237"/>
        <v>2026-01</v>
      </c>
      <c r="B4777" s="9" t="str">
        <f>_xlfn.XLOOKUP(I4777,过机服务商重量差!A:A,过机服务商重量差!G:G)</f>
        <v>风清扬</v>
      </c>
      <c r="C4777" s="9" t="str">
        <f>IF(N4777="FBA","主营产品",IF(N4777="专线","专线",LOOKUP(1,0/((G4777&gt;=提成标准!D:D)*(G4777&lt;提成标准!E:E)),提成标准!C:C)))</f>
        <v>快递大货</v>
      </c>
      <c r="D4777" s="9">
        <f t="shared" si="238"/>
        <v>463</v>
      </c>
      <c r="E4777" s="9">
        <f>_xlfn.XLOOKUP(C4777,提成标准!C:C,提成标准!H:H,"")</f>
        <v>0.1</v>
      </c>
      <c r="F4777" s="9">
        <f t="shared" si="239"/>
        <v>46.3</v>
      </c>
      <c r="G4777" s="9">
        <f>_xlfn.XLOOKUP(I4777,过机服务商重量差!A:A,过机服务商重量差!L:L)</f>
        <v>463</v>
      </c>
      <c r="H4777" s="9" t="str">
        <f ca="1">IFERROR(LOOKUP(1,0/((B4777=名单!B:B)*(VALUE(AY4777)&gt;=名单!E:E)*(VALUE(AY4777)&lt;=名单!G:G)*(AA4777="正常走货")),名单!H:H),"否")</f>
        <v>否</v>
      </c>
      <c r="I4777" s="54" t="s">
        <v>14292</v>
      </c>
      <c r="J4777" s="54" t="s">
        <v>50</v>
      </c>
      <c r="L4777" s="54" t="s">
        <v>51</v>
      </c>
      <c r="N4777" s="54" t="s">
        <v>18</v>
      </c>
      <c r="U4777" s="54" t="s">
        <v>14288</v>
      </c>
      <c r="V4777" s="54" t="s">
        <v>14745</v>
      </c>
      <c r="AA4777" s="54" t="s">
        <v>14382</v>
      </c>
      <c r="AQ4777" s="54">
        <v>463</v>
      </c>
      <c r="AY4777" s="54" t="s">
        <v>19174</v>
      </c>
    </row>
    <row r="4778" spans="1:51">
      <c r="A4778" s="9" t="str">
        <f t="shared" si="237"/>
        <v>2026-01</v>
      </c>
      <c r="B4778" s="9" t="str">
        <f>_xlfn.XLOOKUP(I4778,过机服务商重量差!A:A,过机服务商重量差!G:G)</f>
        <v>风清扬</v>
      </c>
      <c r="C4778" s="9" t="str">
        <f>IF(N4778="FBA","主营产品",IF(N4778="专线","专线",LOOKUP(1,0/((G4778&gt;=提成标准!D:D)*(G4778&lt;提成标准!E:E)),提成标准!C:C)))</f>
        <v>快递大货</v>
      </c>
      <c r="D4778" s="9">
        <f t="shared" si="238"/>
        <v>326</v>
      </c>
      <c r="E4778" s="9">
        <f>_xlfn.XLOOKUP(C4778,提成标准!C:C,提成标准!H:H,"")</f>
        <v>0.1</v>
      </c>
      <c r="F4778" s="9">
        <f t="shared" si="239"/>
        <v>32.6</v>
      </c>
      <c r="G4778" s="9">
        <f>_xlfn.XLOOKUP(I4778,过机服务商重量差!A:A,过机服务商重量差!L:L)</f>
        <v>326</v>
      </c>
      <c r="H4778" s="9" t="str">
        <f ca="1">IFERROR(LOOKUP(1,0/((B4778=名单!B:B)*(VALUE(AY4778)&gt;=名单!E:E)*(VALUE(AY4778)&lt;=名单!G:G)*(AA4778="正常走货")),名单!H:H),"否")</f>
        <v>否</v>
      </c>
      <c r="I4778" s="54" t="s">
        <v>14294</v>
      </c>
      <c r="J4778" s="54" t="s">
        <v>50</v>
      </c>
      <c r="L4778" s="54" t="s">
        <v>51</v>
      </c>
      <c r="N4778" s="54" t="s">
        <v>18</v>
      </c>
      <c r="U4778" s="54" t="s">
        <v>14288</v>
      </c>
      <c r="V4778" s="54" t="s">
        <v>14745</v>
      </c>
      <c r="AA4778" s="54" t="s">
        <v>14382</v>
      </c>
      <c r="AQ4778" s="54">
        <v>326</v>
      </c>
      <c r="AY4778" s="54" t="s">
        <v>19175</v>
      </c>
    </row>
    <row r="4779" spans="1:51">
      <c r="A4779" s="9" t="str">
        <f t="shared" si="237"/>
        <v>2026-01</v>
      </c>
      <c r="B4779" s="9" t="str">
        <f>_xlfn.XLOOKUP(I4779,过机服务商重量差!A:A,过机服务商重量差!G:G)</f>
        <v>风清扬</v>
      </c>
      <c r="C4779" s="9" t="str">
        <f>IF(N4779="FBA","主营产品",IF(N4779="专线","专线",LOOKUP(1,0/((G4779&gt;=提成标准!D:D)*(G4779&lt;提成标准!E:E)),提成标准!C:C)))</f>
        <v>快递大货</v>
      </c>
      <c r="D4779" s="9">
        <f t="shared" si="238"/>
        <v>116</v>
      </c>
      <c r="E4779" s="9">
        <f>_xlfn.XLOOKUP(C4779,提成标准!C:C,提成标准!H:H,"")</f>
        <v>0.1</v>
      </c>
      <c r="F4779" s="9">
        <f t="shared" si="239"/>
        <v>11.6</v>
      </c>
      <c r="G4779" s="9">
        <f>_xlfn.XLOOKUP(I4779,过机服务商重量差!A:A,过机服务商重量差!L:L)</f>
        <v>116</v>
      </c>
      <c r="H4779" s="9" t="str">
        <f ca="1">IFERROR(LOOKUP(1,0/((B4779=名单!B:B)*(VALUE(AY4779)&gt;=名单!E:E)*(VALUE(AY4779)&lt;=名单!G:G)*(AA4779="正常走货")),名单!H:H),"否")</f>
        <v>否</v>
      </c>
      <c r="I4779" s="54" t="s">
        <v>14296</v>
      </c>
      <c r="J4779" s="54" t="s">
        <v>50</v>
      </c>
      <c r="L4779" s="54" t="s">
        <v>51</v>
      </c>
      <c r="N4779" s="54" t="s">
        <v>18</v>
      </c>
      <c r="U4779" s="54" t="s">
        <v>14288</v>
      </c>
      <c r="V4779" s="54" t="s">
        <v>14745</v>
      </c>
      <c r="AA4779" s="54" t="s">
        <v>14382</v>
      </c>
      <c r="AQ4779" s="54">
        <v>185.6</v>
      </c>
      <c r="AY4779" s="54" t="s">
        <v>19176</v>
      </c>
    </row>
    <row r="4780" spans="1:51">
      <c r="A4780" s="9" t="str">
        <f t="shared" si="237"/>
        <v>2026-01</v>
      </c>
      <c r="B4780" s="9" t="str">
        <f>_xlfn.XLOOKUP(I4780,过机服务商重量差!A:A,过机服务商重量差!G:G)</f>
        <v>007</v>
      </c>
      <c r="C4780" s="9" t="str">
        <f>IF(N4780="FBA","主营产品",IF(N4780="专线","专线",LOOKUP(1,0/((G4780&gt;=提成标准!D:D)*(G4780&lt;提成标准!E:E)),提成标准!C:C)))</f>
        <v>快递大货</v>
      </c>
      <c r="D4780" s="9">
        <f t="shared" si="238"/>
        <v>65</v>
      </c>
      <c r="E4780" s="9">
        <f>_xlfn.XLOOKUP(C4780,提成标准!C:C,提成标准!H:H,"")</f>
        <v>0.1</v>
      </c>
      <c r="F4780" s="9">
        <f t="shared" si="239"/>
        <v>6.5</v>
      </c>
      <c r="G4780" s="9">
        <f>_xlfn.XLOOKUP(I4780,过机服务商重量差!A:A,过机服务商重量差!L:L)</f>
        <v>65</v>
      </c>
      <c r="H4780" s="9" t="str">
        <f ca="1">IFERROR(LOOKUP(1,0/((B4780=名单!B:B)*(VALUE(AY4780)&gt;=名单!E:E)*(VALUE(AY4780)&lt;=名单!G:G)*(AA4780="正常走货")),名单!H:H),"否")</f>
        <v>否</v>
      </c>
      <c r="I4780" s="54" t="s">
        <v>14298</v>
      </c>
      <c r="J4780" s="54" t="s">
        <v>14300</v>
      </c>
      <c r="L4780" s="54" t="s">
        <v>168</v>
      </c>
      <c r="N4780" s="54" t="s">
        <v>18</v>
      </c>
      <c r="U4780" s="54" t="s">
        <v>145</v>
      </c>
      <c r="V4780" s="54" t="s">
        <v>14410</v>
      </c>
      <c r="AA4780" s="54" t="s">
        <v>14382</v>
      </c>
      <c r="AQ4780" s="54">
        <v>32.5</v>
      </c>
      <c r="AY4780" s="54" t="s">
        <v>19177</v>
      </c>
    </row>
    <row r="4781" spans="1:51">
      <c r="A4781" s="9" t="str">
        <f t="shared" si="237"/>
        <v>2026-01</v>
      </c>
      <c r="B4781" s="9" t="str">
        <f>_xlfn.XLOOKUP(I4781,过机服务商重量差!A:A,过机服务商重量差!G:G)</f>
        <v>风清扬</v>
      </c>
      <c r="C4781" s="9" t="str">
        <f>IF(N4781="FBA","主营产品",IF(N4781="专线","专线",LOOKUP(1,0/((G4781&gt;=提成标准!D:D)*(G4781&lt;提成标准!E:E)),提成标准!C:C)))</f>
        <v>快递大货</v>
      </c>
      <c r="D4781" s="9">
        <f t="shared" si="238"/>
        <v>24</v>
      </c>
      <c r="E4781" s="9">
        <f>_xlfn.XLOOKUP(C4781,提成标准!C:C,提成标准!H:H,"")</f>
        <v>0.1</v>
      </c>
      <c r="F4781" s="9">
        <f t="shared" si="239"/>
        <v>2.4</v>
      </c>
      <c r="G4781" s="9">
        <f>_xlfn.XLOOKUP(I4781,过机服务商重量差!A:A,过机服务商重量差!L:L)</f>
        <v>24</v>
      </c>
      <c r="H4781" s="9" t="str">
        <f ca="1">IFERROR(LOOKUP(1,0/((B4781=名单!B:B)*(VALUE(AY4781)&gt;=名单!E:E)*(VALUE(AY4781)&lt;=名单!G:G)*(AA4781="正常走货")),名单!H:H),"否")</f>
        <v>否</v>
      </c>
      <c r="I4781" s="54" t="s">
        <v>14301</v>
      </c>
      <c r="J4781" s="54" t="s">
        <v>14303</v>
      </c>
      <c r="L4781" s="54" t="s">
        <v>144</v>
      </c>
      <c r="N4781" s="54" t="s">
        <v>18</v>
      </c>
      <c r="U4781" s="54" t="s">
        <v>145</v>
      </c>
      <c r="V4781" s="54" t="s">
        <v>14410</v>
      </c>
      <c r="AA4781" s="54" t="s">
        <v>14382</v>
      </c>
      <c r="AQ4781" s="54">
        <v>132</v>
      </c>
      <c r="AY4781" s="54" t="s">
        <v>19178</v>
      </c>
    </row>
    <row r="4782" spans="1:51">
      <c r="A4782" s="9" t="str">
        <f t="shared" si="237"/>
        <v>2026-01</v>
      </c>
      <c r="B4782" s="9" t="str">
        <f>_xlfn.XLOOKUP(I4782,过机服务商重量差!A:A,过机服务商重量差!G:G)</f>
        <v>玉麒麟</v>
      </c>
      <c r="C4782" s="9" t="str">
        <f>IF(N4782="FBA","主营产品",IF(N4782="专线","专线",LOOKUP(1,0/((G4782&gt;=提成标准!D:D)*(G4782&lt;提成标准!E:E)),提成标准!C:C)))</f>
        <v>快递小货</v>
      </c>
      <c r="D4782" s="9">
        <f t="shared" si="238"/>
        <v>1</v>
      </c>
      <c r="E4782" s="9">
        <f>_xlfn.XLOOKUP(C4782,提成标准!C:C,提成标准!H:H,"")</f>
        <v>2</v>
      </c>
      <c r="F4782" s="9">
        <f t="shared" si="239"/>
        <v>2</v>
      </c>
      <c r="G4782" s="9">
        <f>_xlfn.XLOOKUP(I4782,过机服务商重量差!A:A,过机服务商重量差!L:L)</f>
        <v>0.5</v>
      </c>
      <c r="H4782" s="9" t="str">
        <f ca="1">IFERROR(LOOKUP(1,0/((B4782=名单!B:B)*(VALUE(AY4782)&gt;=名单!E:E)*(VALUE(AY4782)&lt;=名单!G:G)*(AA4782="正常走货")),名单!H:H),"否")</f>
        <v>否</v>
      </c>
      <c r="I4782" s="54" t="s">
        <v>14304</v>
      </c>
      <c r="J4782" s="54" t="s">
        <v>14306</v>
      </c>
      <c r="L4782" s="54" t="s">
        <v>17</v>
      </c>
      <c r="N4782" s="54" t="s">
        <v>18</v>
      </c>
      <c r="U4782" s="54" t="s">
        <v>694</v>
      </c>
      <c r="V4782" s="54" t="s">
        <v>14389</v>
      </c>
      <c r="AA4782" s="54" t="s">
        <v>14382</v>
      </c>
      <c r="AQ4782" s="54">
        <v>57.3</v>
      </c>
      <c r="AY4782" s="54" t="s">
        <v>19179</v>
      </c>
    </row>
    <row r="4783" spans="1:51">
      <c r="A4783" s="9" t="str">
        <f t="shared" si="237"/>
        <v>2026-01</v>
      </c>
      <c r="B4783" s="9" t="str">
        <f>_xlfn.XLOOKUP(I4783,过机服务商重量差!A:A,过机服务商重量差!G:G)</f>
        <v>玉麒麟</v>
      </c>
      <c r="C4783" s="9" t="str">
        <f>IF(N4783="FBA","主营产品",IF(N4783="专线","专线",LOOKUP(1,0/((G4783&gt;=提成标准!D:D)*(G4783&lt;提成标准!E:E)),提成标准!C:C)))</f>
        <v>快递小货</v>
      </c>
      <c r="D4783" s="9">
        <f t="shared" si="238"/>
        <v>1</v>
      </c>
      <c r="E4783" s="9">
        <f>_xlfn.XLOOKUP(C4783,提成标准!C:C,提成标准!H:H,"")</f>
        <v>2</v>
      </c>
      <c r="F4783" s="9">
        <f t="shared" si="239"/>
        <v>2</v>
      </c>
      <c r="G4783" s="9">
        <f>_xlfn.XLOOKUP(I4783,过机服务商重量差!A:A,过机服务商重量差!L:L)</f>
        <v>9.5</v>
      </c>
      <c r="H4783" s="9" t="str">
        <f ca="1">IFERROR(LOOKUP(1,0/((B4783=名单!B:B)*(VALUE(AY4783)&gt;=名单!E:E)*(VALUE(AY4783)&lt;=名单!G:G)*(AA4783="正常走货")),名单!H:H),"否")</f>
        <v>否</v>
      </c>
      <c r="I4783" s="54" t="s">
        <v>14307</v>
      </c>
      <c r="J4783" s="54" t="s">
        <v>14309</v>
      </c>
      <c r="L4783" s="54" t="s">
        <v>17</v>
      </c>
      <c r="N4783" s="54" t="s">
        <v>18</v>
      </c>
      <c r="U4783" s="54" t="s">
        <v>1269</v>
      </c>
      <c r="V4783" s="54" t="s">
        <v>14389</v>
      </c>
      <c r="AA4783" s="54" t="s">
        <v>14382</v>
      </c>
      <c r="AQ4783" s="54">
        <v>81.12</v>
      </c>
      <c r="AY4783" s="54" t="s">
        <v>19180</v>
      </c>
    </row>
    <row r="4784" spans="1:51">
      <c r="A4784" s="9" t="str">
        <f t="shared" si="237"/>
        <v>2026-01</v>
      </c>
      <c r="B4784" s="9" t="str">
        <f>_xlfn.XLOOKUP(I4784,过机服务商重量差!A:A,过机服务商重量差!G:G)</f>
        <v>玉麒麟</v>
      </c>
      <c r="C4784" s="9" t="str">
        <f>IF(N4784="FBA","主营产品",IF(N4784="专线","专线",LOOKUP(1,0/((G4784&gt;=提成标准!D:D)*(G4784&lt;提成标准!E:E)),提成标准!C:C)))</f>
        <v>快递小货</v>
      </c>
      <c r="D4784" s="9">
        <f t="shared" si="238"/>
        <v>1</v>
      </c>
      <c r="E4784" s="9">
        <f>_xlfn.XLOOKUP(C4784,提成标准!C:C,提成标准!H:H,"")</f>
        <v>2</v>
      </c>
      <c r="F4784" s="9">
        <f t="shared" si="239"/>
        <v>2</v>
      </c>
      <c r="G4784" s="9">
        <f>_xlfn.XLOOKUP(I4784,过机服务商重量差!A:A,过机服务商重量差!L:L)</f>
        <v>10.5</v>
      </c>
      <c r="H4784" s="9" t="str">
        <f ca="1">IFERROR(LOOKUP(1,0/((B4784=名单!B:B)*(VALUE(AY4784)&gt;=名单!E:E)*(VALUE(AY4784)&lt;=名单!G:G)*(AA4784="正常走货")),名单!H:H),"否")</f>
        <v>否</v>
      </c>
      <c r="I4784" s="54" t="s">
        <v>14310</v>
      </c>
      <c r="J4784" s="54" t="s">
        <v>14312</v>
      </c>
      <c r="L4784" s="54" t="s">
        <v>24</v>
      </c>
      <c r="N4784" s="54" t="s">
        <v>18</v>
      </c>
      <c r="U4784" s="54" t="s">
        <v>664</v>
      </c>
      <c r="V4784" s="54" t="s">
        <v>14410</v>
      </c>
      <c r="AA4784" s="54" t="s">
        <v>14382</v>
      </c>
      <c r="AQ4784" s="54">
        <v>181.9</v>
      </c>
      <c r="AY4784" s="54" t="s">
        <v>19181</v>
      </c>
    </row>
    <row r="4785" spans="1:51">
      <c r="A4785" s="9" t="str">
        <f t="shared" si="237"/>
        <v>2026-01</v>
      </c>
      <c r="B4785" s="9" t="str">
        <f>_xlfn.XLOOKUP(I4785,过机服务商重量差!A:A,过机服务商重量差!G:G)</f>
        <v>小旋风</v>
      </c>
      <c r="C4785" s="9" t="str">
        <f>IF(N4785="FBA","主营产品",IF(N4785="专线","专线",LOOKUP(1,0/((G4785&gt;=提成标准!D:D)*(G4785&lt;提成标准!E:E)),提成标准!C:C)))</f>
        <v>快递大货</v>
      </c>
      <c r="D4785" s="9">
        <f t="shared" si="238"/>
        <v>112</v>
      </c>
      <c r="E4785" s="9">
        <f>_xlfn.XLOOKUP(C4785,提成标准!C:C,提成标准!H:H,"")</f>
        <v>0.1</v>
      </c>
      <c r="F4785" s="9">
        <f t="shared" si="239"/>
        <v>11.2</v>
      </c>
      <c r="G4785" s="9">
        <f>_xlfn.XLOOKUP(I4785,过机服务商重量差!A:A,过机服务商重量差!L:L)</f>
        <v>112</v>
      </c>
      <c r="H4785" s="9" t="str">
        <f ca="1">IFERROR(LOOKUP(1,0/((B4785=名单!B:B)*(VALUE(AY4785)&gt;=名单!E:E)*(VALUE(AY4785)&lt;=名单!G:G)*(AA4785="正常走货")),名单!H:H),"否")</f>
        <v>否</v>
      </c>
      <c r="I4785" s="54" t="s">
        <v>14313</v>
      </c>
      <c r="J4785" s="54" t="s">
        <v>14315</v>
      </c>
      <c r="L4785" s="54" t="s">
        <v>78</v>
      </c>
      <c r="N4785" s="54" t="s">
        <v>18</v>
      </c>
      <c r="U4785" s="54" t="s">
        <v>421</v>
      </c>
      <c r="V4785" s="54" t="s">
        <v>14385</v>
      </c>
      <c r="AA4785" s="54" t="s">
        <v>14382</v>
      </c>
      <c r="AQ4785" s="54">
        <v>134.4</v>
      </c>
      <c r="AY4785" s="54" t="s">
        <v>19182</v>
      </c>
    </row>
    <row r="4786" spans="1:51">
      <c r="A4786" s="9" t="str">
        <f t="shared" si="237"/>
        <v>2026-01</v>
      </c>
      <c r="B4786" s="9" t="str">
        <f>_xlfn.XLOOKUP(I4786,过机服务商重量差!A:A,过机服务商重量差!G:G)</f>
        <v>风清扬</v>
      </c>
      <c r="C4786" s="9" t="str">
        <f>IF(N4786="FBA","主营产品",IF(N4786="专线","专线",LOOKUP(1,0/((G4786&gt;=提成标准!D:D)*(G4786&lt;提成标准!E:E)),提成标准!C:C)))</f>
        <v>快递大货</v>
      </c>
      <c r="D4786" s="9">
        <f t="shared" si="238"/>
        <v>43</v>
      </c>
      <c r="E4786" s="9">
        <f>_xlfn.XLOOKUP(C4786,提成标准!C:C,提成标准!H:H,"")</f>
        <v>0.1</v>
      </c>
      <c r="F4786" s="9">
        <f t="shared" si="239"/>
        <v>4.3</v>
      </c>
      <c r="G4786" s="9">
        <f>_xlfn.XLOOKUP(I4786,过机服务商重量差!A:A,过机服务商重量差!L:L)</f>
        <v>43</v>
      </c>
      <c r="H4786" s="9" t="str">
        <f ca="1">IFERROR(LOOKUP(1,0/((B4786=名单!B:B)*(VALUE(AY4786)&gt;=名单!E:E)*(VALUE(AY4786)&lt;=名单!G:G)*(AA4786="正常走货")),名单!H:H),"否")</f>
        <v>否</v>
      </c>
      <c r="I4786" s="54" t="s">
        <v>14316</v>
      </c>
      <c r="J4786" s="54" t="s">
        <v>14318</v>
      </c>
      <c r="L4786" s="54" t="s">
        <v>51</v>
      </c>
      <c r="N4786" s="54" t="s">
        <v>18</v>
      </c>
      <c r="U4786" s="54" t="s">
        <v>421</v>
      </c>
      <c r="V4786" s="54" t="s">
        <v>14385</v>
      </c>
      <c r="AA4786" s="54" t="s">
        <v>14382</v>
      </c>
      <c r="AQ4786" s="54">
        <v>73.7</v>
      </c>
      <c r="AY4786" s="54" t="s">
        <v>19183</v>
      </c>
    </row>
    <row r="4787" spans="1:51">
      <c r="A4787" s="9" t="str">
        <f t="shared" si="237"/>
        <v>2026-01</v>
      </c>
      <c r="B4787" s="9" t="str">
        <f>_xlfn.XLOOKUP(I4787,过机服务商重量差!A:A,过机服务商重量差!G:G)</f>
        <v>小旋风</v>
      </c>
      <c r="C4787" s="9" t="str">
        <f>IF(N4787="FBA","主营产品",IF(N4787="专线","专线",LOOKUP(1,0/((G4787&gt;=提成标准!D:D)*(G4787&lt;提成标准!E:E)),提成标准!C:C)))</f>
        <v>快递小货</v>
      </c>
      <c r="D4787" s="9">
        <f t="shared" si="238"/>
        <v>1</v>
      </c>
      <c r="E4787" s="9">
        <f>_xlfn.XLOOKUP(C4787,提成标准!C:C,提成标准!H:H,"")</f>
        <v>2</v>
      </c>
      <c r="F4787" s="9">
        <f t="shared" si="239"/>
        <v>2</v>
      </c>
      <c r="G4787" s="9">
        <f>_xlfn.XLOOKUP(I4787,过机服务商重量差!A:A,过机服务商重量差!L:L)</f>
        <v>8</v>
      </c>
      <c r="H4787" s="9" t="str">
        <f ca="1">IFERROR(LOOKUP(1,0/((B4787=名单!B:B)*(VALUE(AY4787)&gt;=名单!E:E)*(VALUE(AY4787)&lt;=名单!G:G)*(AA4787="正常走货")),名单!H:H),"否")</f>
        <v>否</v>
      </c>
      <c r="I4787" s="54" t="s">
        <v>14319</v>
      </c>
      <c r="J4787" s="54" t="s">
        <v>14321</v>
      </c>
      <c r="L4787" s="54" t="s">
        <v>310</v>
      </c>
      <c r="N4787" s="54" t="s">
        <v>18</v>
      </c>
      <c r="U4787" s="54" t="s">
        <v>408</v>
      </c>
      <c r="V4787" s="54" t="s">
        <v>14381</v>
      </c>
      <c r="AA4787" s="54" t="s">
        <v>14382</v>
      </c>
      <c r="AQ4787" s="54">
        <v>114</v>
      </c>
      <c r="AY4787" s="54" t="s">
        <v>19184</v>
      </c>
    </row>
    <row r="4788" spans="1:51">
      <c r="A4788" s="9" t="str">
        <f t="shared" si="237"/>
        <v>2026-01</v>
      </c>
      <c r="B4788" s="9" t="str">
        <f>_xlfn.XLOOKUP(I4788,过机服务商重量差!A:A,过机服务商重量差!G:G)</f>
        <v>风清扬</v>
      </c>
      <c r="C4788" s="9" t="str">
        <f>IF(N4788="FBA","主营产品",IF(N4788="专线","专线",LOOKUP(1,0/((G4788&gt;=提成标准!D:D)*(G4788&lt;提成标准!E:E)),提成标准!C:C)))</f>
        <v>快递大货</v>
      </c>
      <c r="D4788" s="9">
        <f t="shared" si="238"/>
        <v>131</v>
      </c>
      <c r="E4788" s="9">
        <f>_xlfn.XLOOKUP(C4788,提成标准!C:C,提成标准!H:H,"")</f>
        <v>0.1</v>
      </c>
      <c r="F4788" s="9">
        <f t="shared" si="239"/>
        <v>13.1</v>
      </c>
      <c r="G4788" s="9">
        <f>_xlfn.XLOOKUP(I4788,过机服务商重量差!A:A,过机服务商重量差!L:L)</f>
        <v>131</v>
      </c>
      <c r="H4788" s="9" t="str">
        <f ca="1">IFERROR(LOOKUP(1,0/((B4788=名单!B:B)*(VALUE(AY4788)&gt;=名单!E:E)*(VALUE(AY4788)&lt;=名单!G:G)*(AA4788="正常走货")),名单!H:H),"否")</f>
        <v>否</v>
      </c>
      <c r="I4788" s="54" t="s">
        <v>14322</v>
      </c>
      <c r="J4788" s="54" t="s">
        <v>50</v>
      </c>
      <c r="L4788" s="54" t="s">
        <v>1516</v>
      </c>
      <c r="N4788" s="54" t="s">
        <v>18</v>
      </c>
      <c r="U4788" s="54" t="s">
        <v>323</v>
      </c>
      <c r="V4788" s="54" t="s">
        <v>14476</v>
      </c>
      <c r="AA4788" s="54" t="s">
        <v>14382</v>
      </c>
      <c r="AQ4788" s="54">
        <v>262</v>
      </c>
      <c r="AY4788" s="54" t="s">
        <v>19185</v>
      </c>
    </row>
    <row r="4789" spans="1:51">
      <c r="A4789" s="9" t="str">
        <f t="shared" si="237"/>
        <v>2026-01</v>
      </c>
      <c r="B4789" s="9" t="str">
        <f>_xlfn.XLOOKUP(I4789,过机服务商重量差!A:A,过机服务商重量差!G:G)</f>
        <v>小旋风</v>
      </c>
      <c r="C4789" s="9" t="str">
        <f>IF(N4789="FBA","主营产品",IF(N4789="专线","专线",LOOKUP(1,0/((G4789&gt;=提成标准!D:D)*(G4789&lt;提成标准!E:E)),提成标准!C:C)))</f>
        <v>快递大货</v>
      </c>
      <c r="D4789" s="9">
        <f t="shared" si="238"/>
        <v>31</v>
      </c>
      <c r="E4789" s="9">
        <f>_xlfn.XLOOKUP(C4789,提成标准!C:C,提成标准!H:H,"")</f>
        <v>0.1</v>
      </c>
      <c r="F4789" s="9">
        <f t="shared" si="239"/>
        <v>3.1</v>
      </c>
      <c r="G4789" s="9">
        <f>_xlfn.XLOOKUP(I4789,过机服务商重量差!A:A,过机服务商重量差!L:L)</f>
        <v>31</v>
      </c>
      <c r="H4789" s="9" t="str">
        <f ca="1">IFERROR(LOOKUP(1,0/((B4789=名单!B:B)*(VALUE(AY4789)&gt;=名单!E:E)*(VALUE(AY4789)&lt;=名单!G:G)*(AA4789="正常走货")),名单!H:H),"否")</f>
        <v>否</v>
      </c>
      <c r="I4789" s="54" t="s">
        <v>14324</v>
      </c>
      <c r="J4789" s="54" t="s">
        <v>14326</v>
      </c>
      <c r="L4789" s="54" t="s">
        <v>441</v>
      </c>
      <c r="N4789" s="54" t="s">
        <v>18</v>
      </c>
      <c r="U4789" s="54" t="s">
        <v>191</v>
      </c>
      <c r="V4789" s="54" t="s">
        <v>14413</v>
      </c>
      <c r="AA4789" s="54" t="s">
        <v>14382</v>
      </c>
      <c r="AQ4789" s="54">
        <v>275</v>
      </c>
      <c r="AY4789" s="54" t="s">
        <v>19186</v>
      </c>
    </row>
    <row r="4790" spans="1:51">
      <c r="A4790" s="9" t="str">
        <f t="shared" si="237"/>
        <v>2026-01</v>
      </c>
      <c r="B4790" s="9" t="str">
        <f>_xlfn.XLOOKUP(I4790,过机服务商重量差!A:A,过机服务商重量差!G:G)</f>
        <v>无崖子</v>
      </c>
      <c r="C4790" s="9" t="str">
        <f>IF(N4790="FBA","主营产品",IF(N4790="专线","专线",LOOKUP(1,0/((G4790&gt;=提成标准!D:D)*(G4790&lt;提成标准!E:E)),提成标准!C:C)))</f>
        <v>快递小货</v>
      </c>
      <c r="D4790" s="9">
        <f t="shared" si="238"/>
        <v>1</v>
      </c>
      <c r="E4790" s="9">
        <f>_xlfn.XLOOKUP(C4790,提成标准!C:C,提成标准!H:H,"")</f>
        <v>2</v>
      </c>
      <c r="F4790" s="9">
        <f t="shared" si="239"/>
        <v>2</v>
      </c>
      <c r="G4790" s="9">
        <f>_xlfn.XLOOKUP(I4790,过机服务商重量差!A:A,过机服务商重量差!L:L)</f>
        <v>12.5</v>
      </c>
      <c r="H4790" s="9" t="str">
        <f ca="1">IFERROR(LOOKUP(1,0/((B4790=名单!B:B)*(VALUE(AY4790)&gt;=名单!E:E)*(VALUE(AY4790)&lt;=名单!G:G)*(AA4790="正常走货")),名单!H:H),"否")</f>
        <v>是</v>
      </c>
      <c r="I4790" s="54" t="s">
        <v>14327</v>
      </c>
      <c r="J4790" s="54" t="s">
        <v>14329</v>
      </c>
      <c r="L4790" s="54" t="s">
        <v>845</v>
      </c>
      <c r="N4790" s="54" t="s">
        <v>18</v>
      </c>
      <c r="U4790" s="54" t="s">
        <v>2365</v>
      </c>
      <c r="V4790" s="54" t="s">
        <v>14476</v>
      </c>
      <c r="AA4790" s="54" t="s">
        <v>14382</v>
      </c>
      <c r="AQ4790" s="54">
        <v>35</v>
      </c>
      <c r="AY4790" s="54" t="s">
        <v>19187</v>
      </c>
    </row>
  </sheetData>
  <autoFilter xmlns:etc="http://www.wps.cn/officeDocument/2017/etCustomData" ref="A1:BF4790" etc:filterBottomFollowUsedRange="0">
    <extLst/>
  </autoFilter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H4"/>
  <sheetViews>
    <sheetView workbookViewId="0">
      <selection activeCell="H12" sqref="H12"/>
    </sheetView>
  </sheetViews>
  <sheetFormatPr defaultColWidth="9" defaultRowHeight="12.75" outlineLevelRow="3" outlineLevelCol="7"/>
  <cols>
    <col min="1" max="1" width="11" style="9" customWidth="1"/>
    <col min="2" max="2" width="18.375" style="9" customWidth="1"/>
    <col min="3" max="3" width="9.5" style="9" customWidth="1"/>
    <col min="4" max="4" width="7.875" style="9" customWidth="1"/>
    <col min="5" max="5" width="14.875" style="9" customWidth="1"/>
    <col min="6" max="6" width="14.875" style="60" customWidth="1"/>
    <col min="7" max="7" width="10.25" style="60" customWidth="1"/>
    <col min="8" max="16384" width="9" style="9"/>
  </cols>
  <sheetData>
    <row r="1" spans="1:8">
      <c r="A1" s="18" t="s">
        <v>19188</v>
      </c>
      <c r="B1" s="18" t="s">
        <v>19189</v>
      </c>
      <c r="C1" s="18" t="s">
        <v>19188</v>
      </c>
      <c r="D1" s="18" t="s">
        <v>19190</v>
      </c>
      <c r="E1" s="18" t="s">
        <v>19191</v>
      </c>
      <c r="F1" s="60" t="s">
        <v>19192</v>
      </c>
      <c r="G1" s="60" t="s">
        <v>19193</v>
      </c>
      <c r="H1" s="18" t="s">
        <v>14336</v>
      </c>
    </row>
    <row r="2" spans="1:8">
      <c r="B2" s="18" t="s">
        <v>129</v>
      </c>
      <c r="C2" s="18" t="s">
        <v>604</v>
      </c>
      <c r="E2" s="60">
        <v>45078</v>
      </c>
      <c r="G2" s="60">
        <f ca="1">IF(F2="",TODAY(),F2)</f>
        <v>46114</v>
      </c>
      <c r="H2" s="18" t="s">
        <v>19194</v>
      </c>
    </row>
    <row r="3" spans="1:8">
      <c r="B3" s="9" t="s">
        <v>19195</v>
      </c>
      <c r="C3" s="18" t="s">
        <v>19196</v>
      </c>
      <c r="E3" s="60">
        <v>45123</v>
      </c>
      <c r="F3" s="61">
        <v>45276</v>
      </c>
      <c r="G3" s="60">
        <f ca="1">IF(F3="",TODAY(),F3)</f>
        <v>45276</v>
      </c>
      <c r="H3" s="18" t="s">
        <v>19194</v>
      </c>
    </row>
    <row r="4" spans="1:8">
      <c r="C4" s="18"/>
      <c r="E4" s="60"/>
      <c r="H4" s="18"/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2:V12"/>
  <sheetViews>
    <sheetView workbookViewId="0">
      <selection activeCell="H40" sqref="H40"/>
    </sheetView>
  </sheetViews>
  <sheetFormatPr defaultColWidth="9" defaultRowHeight="13.5"/>
  <cols>
    <col min="1" max="1" width="8.125" style="6" customWidth="1"/>
    <col min="2" max="5" width="7.875" style="6" customWidth="1"/>
    <col min="6" max="6" width="9.5" style="6" customWidth="1"/>
    <col min="7" max="7" width="4.625" style="6" customWidth="1"/>
    <col min="8" max="8" width="11.125" style="6" customWidth="1"/>
    <col min="9" max="9" width="7.875" style="6" customWidth="1"/>
    <col min="10" max="13" width="9" style="6"/>
    <col min="14" max="16" width="7.875" style="6" customWidth="1"/>
    <col min="17" max="17" width="6.875" style="6" customWidth="1"/>
    <col min="18" max="18" width="5.75" style="6" customWidth="1"/>
    <col min="19" max="19" width="9" style="6"/>
    <col min="20" max="20" width="4.625" style="6" customWidth="1"/>
    <col min="21" max="21" width="11.125" style="6" customWidth="1"/>
    <col min="22" max="22" width="35.375" style="6" customWidth="1"/>
    <col min="23" max="16384" width="9" style="6"/>
  </cols>
  <sheetData>
    <row r="2" spans="1:22">
      <c r="A2" s="6" t="s">
        <v>19197</v>
      </c>
      <c r="B2" s="6" t="s">
        <v>14351</v>
      </c>
      <c r="D2" s="6" t="s">
        <v>19198</v>
      </c>
      <c r="E2" s="6" t="s">
        <v>19199</v>
      </c>
      <c r="F2" s="6" t="s">
        <v>19200</v>
      </c>
      <c r="G2" s="6" t="s">
        <v>19201</v>
      </c>
      <c r="H2" s="6" t="s">
        <v>19202</v>
      </c>
      <c r="N2" s="6" t="s">
        <v>19197</v>
      </c>
      <c r="O2" s="6" t="s">
        <v>14351</v>
      </c>
      <c r="Q2" s="6" t="s">
        <v>19198</v>
      </c>
      <c r="R2" s="6" t="s">
        <v>19199</v>
      </c>
      <c r="S2" s="6" t="s">
        <v>19200</v>
      </c>
      <c r="T2" s="6" t="s">
        <v>19201</v>
      </c>
      <c r="U2" s="6" t="s">
        <v>19202</v>
      </c>
      <c r="V2" s="59" t="s">
        <v>19203</v>
      </c>
    </row>
    <row r="3" spans="1:22">
      <c r="A3" s="6" t="s">
        <v>19204</v>
      </c>
      <c r="B3" s="5" t="s">
        <v>14382</v>
      </c>
      <c r="C3" s="6" t="s">
        <v>19205</v>
      </c>
      <c r="D3" s="6">
        <v>0</v>
      </c>
      <c r="E3" s="6">
        <v>21</v>
      </c>
      <c r="F3" s="6">
        <v>1</v>
      </c>
      <c r="G3" s="6" t="s">
        <v>19206</v>
      </c>
      <c r="H3" s="6">
        <v>2</v>
      </c>
      <c r="I3" s="6" t="s">
        <v>19207</v>
      </c>
      <c r="N3" s="6" t="s">
        <v>19204</v>
      </c>
      <c r="O3" s="6" t="s">
        <v>14382</v>
      </c>
      <c r="P3" s="6" t="s">
        <v>19205</v>
      </c>
      <c r="Q3" s="6">
        <v>0</v>
      </c>
      <c r="R3" s="6">
        <v>21</v>
      </c>
      <c r="S3" s="6">
        <v>1</v>
      </c>
      <c r="T3" s="6" t="s">
        <v>19206</v>
      </c>
      <c r="U3" s="6">
        <v>2</v>
      </c>
      <c r="V3" s="59" t="s">
        <v>19207</v>
      </c>
    </row>
    <row r="4" spans="1:22">
      <c r="A4" s="6" t="s">
        <v>19204</v>
      </c>
      <c r="B4" s="5" t="s">
        <v>14382</v>
      </c>
      <c r="C4" s="6" t="s">
        <v>19208</v>
      </c>
      <c r="D4" s="6">
        <v>21</v>
      </c>
      <c r="E4" s="6">
        <v>99999</v>
      </c>
      <c r="F4" s="6" t="s">
        <v>11</v>
      </c>
      <c r="G4" s="6" t="s">
        <v>19209</v>
      </c>
      <c r="H4" s="6">
        <v>0.1</v>
      </c>
      <c r="I4" s="6" t="s">
        <v>19210</v>
      </c>
      <c r="N4" s="6" t="s">
        <v>19204</v>
      </c>
      <c r="O4" s="6" t="s">
        <v>14382</v>
      </c>
      <c r="P4" s="6" t="s">
        <v>19208</v>
      </c>
      <c r="Q4" s="6">
        <v>21</v>
      </c>
      <c r="R4" s="6">
        <v>99999</v>
      </c>
      <c r="S4" s="6" t="s">
        <v>11</v>
      </c>
      <c r="T4" s="6" t="s">
        <v>19209</v>
      </c>
      <c r="U4" s="6">
        <v>0.2</v>
      </c>
      <c r="V4" s="59" t="s">
        <v>19211</v>
      </c>
    </row>
    <row r="5" spans="1:22">
      <c r="A5" s="6" t="s">
        <v>19212</v>
      </c>
      <c r="B5" s="5" t="s">
        <v>14382</v>
      </c>
      <c r="C5" s="6" t="s">
        <v>19212</v>
      </c>
      <c r="F5" s="6" t="s">
        <v>11</v>
      </c>
      <c r="G5" s="6" t="s">
        <v>19209</v>
      </c>
      <c r="H5" s="6">
        <v>0.1</v>
      </c>
      <c r="I5" s="6" t="s">
        <v>19210</v>
      </c>
      <c r="N5" s="6" t="s">
        <v>19212</v>
      </c>
      <c r="O5" s="6" t="s">
        <v>14382</v>
      </c>
      <c r="P5" s="6" t="s">
        <v>19212</v>
      </c>
      <c r="S5" s="6" t="s">
        <v>11</v>
      </c>
      <c r="T5" s="6" t="s">
        <v>19209</v>
      </c>
      <c r="U5" s="6">
        <v>0.1</v>
      </c>
      <c r="V5" s="59" t="s">
        <v>19210</v>
      </c>
    </row>
    <row r="6" spans="1:22">
      <c r="A6" s="6" t="s">
        <v>19213</v>
      </c>
      <c r="C6" s="6" t="s">
        <v>19213</v>
      </c>
      <c r="H6" s="6">
        <v>0</v>
      </c>
      <c r="N6" s="6" t="s">
        <v>19213</v>
      </c>
      <c r="P6" s="6" t="s">
        <v>19213</v>
      </c>
      <c r="U6" s="6">
        <v>0</v>
      </c>
    </row>
    <row r="8" spans="1:22">
      <c r="N8" s="6" t="s">
        <v>19197</v>
      </c>
      <c r="O8" s="6" t="s">
        <v>14351</v>
      </c>
      <c r="Q8" s="6" t="s">
        <v>19198</v>
      </c>
      <c r="R8" s="6" t="s">
        <v>19199</v>
      </c>
      <c r="S8" s="6" t="s">
        <v>19200</v>
      </c>
      <c r="T8" s="6" t="s">
        <v>19201</v>
      </c>
      <c r="U8" s="6" t="s">
        <v>19202</v>
      </c>
      <c r="V8" s="59" t="s">
        <v>19214</v>
      </c>
    </row>
    <row r="9" spans="1:22">
      <c r="N9" s="6" t="s">
        <v>19204</v>
      </c>
      <c r="O9" s="6" t="s">
        <v>14382</v>
      </c>
      <c r="P9" s="6" t="s">
        <v>19205</v>
      </c>
      <c r="Q9" s="6">
        <v>0</v>
      </c>
      <c r="R9" s="6">
        <v>21</v>
      </c>
      <c r="S9" s="6">
        <v>1</v>
      </c>
      <c r="T9" s="6" t="s">
        <v>19206</v>
      </c>
      <c r="U9" s="6">
        <v>2</v>
      </c>
      <c r="V9" s="59" t="s">
        <v>19207</v>
      </c>
    </row>
    <row r="10" spans="1:22">
      <c r="N10" s="6" t="s">
        <v>19204</v>
      </c>
      <c r="O10" s="6" t="s">
        <v>14382</v>
      </c>
      <c r="P10" s="6" t="s">
        <v>19208</v>
      </c>
      <c r="Q10" s="6">
        <v>21</v>
      </c>
      <c r="R10" s="6">
        <v>99999</v>
      </c>
      <c r="S10" s="6" t="s">
        <v>11</v>
      </c>
      <c r="T10" s="6" t="s">
        <v>19209</v>
      </c>
      <c r="U10" s="6">
        <v>0.1</v>
      </c>
      <c r="V10" s="59" t="s">
        <v>19210</v>
      </c>
    </row>
    <row r="11" spans="1:22">
      <c r="N11" s="6" t="s">
        <v>19212</v>
      </c>
      <c r="O11" s="6" t="s">
        <v>14382</v>
      </c>
      <c r="P11" s="6" t="s">
        <v>19212</v>
      </c>
      <c r="S11" s="6" t="s">
        <v>11</v>
      </c>
      <c r="T11" s="6" t="s">
        <v>19209</v>
      </c>
      <c r="U11" s="6">
        <v>0.1</v>
      </c>
      <c r="V11" s="59" t="s">
        <v>19210</v>
      </c>
    </row>
    <row r="12" spans="1:22">
      <c r="N12" s="6" t="s">
        <v>19213</v>
      </c>
      <c r="P12" s="6" t="s">
        <v>19213</v>
      </c>
      <c r="U12" s="6">
        <v>0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A1:G79"/>
  <sheetViews>
    <sheetView workbookViewId="0">
      <pane ySplit="1" topLeftCell="A77" activePane="bottomLeft" state="frozen"/>
      <selection/>
      <selection pane="bottomLeft" activeCell="D109" sqref="D109"/>
    </sheetView>
  </sheetViews>
  <sheetFormatPr defaultColWidth="9" defaultRowHeight="13.5" outlineLevelCol="6"/>
  <cols>
    <col min="1" max="1" width="9.5" style="6" customWidth="1"/>
    <col min="2" max="2" width="16" style="6" customWidth="1"/>
    <col min="3" max="3" width="8.75" style="6" customWidth="1"/>
    <col min="4" max="4" width="10" style="6" customWidth="1"/>
    <col min="5" max="5" width="9" style="6" customWidth="1"/>
    <col min="6" max="6" width="10.75" style="6" customWidth="1"/>
    <col min="7" max="7" width="9.46666666666667" style="6" customWidth="1"/>
    <col min="8" max="16384" width="9" style="6"/>
  </cols>
  <sheetData>
    <row r="1" spans="1:7">
      <c r="A1" s="6" t="s">
        <v>19215</v>
      </c>
      <c r="B1" s="6" t="s">
        <v>19216</v>
      </c>
      <c r="C1" s="6" t="s">
        <v>19217</v>
      </c>
      <c r="D1" s="6" t="s">
        <v>19218</v>
      </c>
      <c r="E1" s="6" t="s">
        <v>19219</v>
      </c>
      <c r="F1" s="6" t="s">
        <v>19220</v>
      </c>
    </row>
    <row r="2" ht="55" customHeight="1" spans="1:7">
      <c r="A2" s="57" t="s">
        <v>19221</v>
      </c>
      <c r="B2" s="6" t="s">
        <v>19195</v>
      </c>
      <c r="C2" s="6">
        <v>724.12</v>
      </c>
      <c r="D2" s="58">
        <v>45110</v>
      </c>
      <c r="F2" s="6" t="s">
        <v>19222</v>
      </c>
      <c r="G2" s="6" t="str">
        <f>_xlfn.DISPIMG("ID_9F528AFC3D734C0F93B5BDB826E0677E",1)</f>
        <v>=DISPIMG("ID_9F528AFC3D734C0F93B5BDB826E0677E",1)</v>
      </c>
    </row>
    <row r="3" spans="1:7">
      <c r="A3" s="57" t="s">
        <v>19223</v>
      </c>
      <c r="B3" s="6" t="s">
        <v>19195</v>
      </c>
      <c r="C3" s="6">
        <v>0.7</v>
      </c>
    </row>
    <row r="4" spans="1:7">
      <c r="A4" s="57" t="s">
        <v>19223</v>
      </c>
      <c r="B4" s="6" t="s">
        <v>19195</v>
      </c>
      <c r="C4" s="6">
        <v>0.7</v>
      </c>
    </row>
    <row r="5" spans="1:7">
      <c r="A5" s="57" t="s">
        <v>19223</v>
      </c>
      <c r="B5" s="6" t="s">
        <v>19195</v>
      </c>
      <c r="C5" s="6">
        <v>0.71</v>
      </c>
    </row>
    <row r="6" spans="1:7">
      <c r="A6" s="57" t="s">
        <v>19223</v>
      </c>
      <c r="B6" s="6" t="s">
        <v>19195</v>
      </c>
      <c r="C6" s="6">
        <v>8.27</v>
      </c>
    </row>
    <row r="7" spans="1:7">
      <c r="A7" s="57" t="s">
        <v>19223</v>
      </c>
      <c r="B7" s="6" t="s">
        <v>19195</v>
      </c>
      <c r="C7" s="6">
        <v>14.68</v>
      </c>
    </row>
    <row r="8" spans="1:7">
      <c r="A8" s="57" t="s">
        <v>19223</v>
      </c>
      <c r="B8" s="6" t="s">
        <v>19195</v>
      </c>
      <c r="C8" s="6">
        <v>0.01</v>
      </c>
    </row>
    <row r="9" spans="1:7">
      <c r="A9" s="57" t="s">
        <v>19223</v>
      </c>
      <c r="B9" s="6" t="s">
        <v>19195</v>
      </c>
      <c r="C9" s="6">
        <v>10.69</v>
      </c>
    </row>
    <row r="10" spans="1:7">
      <c r="A10" s="57" t="s">
        <v>19223</v>
      </c>
      <c r="B10" s="6" t="s">
        <v>19195</v>
      </c>
      <c r="C10" s="6">
        <v>10.69</v>
      </c>
    </row>
    <row r="11" spans="1:7">
      <c r="A11" s="57" t="s">
        <v>19223</v>
      </c>
      <c r="B11" s="6" t="s">
        <v>19195</v>
      </c>
      <c r="C11" s="6">
        <v>13.35</v>
      </c>
    </row>
    <row r="12" spans="1:7">
      <c r="A12" s="57" t="s">
        <v>19223</v>
      </c>
      <c r="B12" s="6" t="s">
        <v>19195</v>
      </c>
      <c r="C12" s="6">
        <v>0.01</v>
      </c>
    </row>
    <row r="13" spans="1:7">
      <c r="A13" s="57" t="s">
        <v>19223</v>
      </c>
      <c r="B13" s="6" t="s">
        <v>19195</v>
      </c>
      <c r="C13" s="6">
        <v>12.69</v>
      </c>
    </row>
    <row r="14" spans="1:7">
      <c r="A14" s="57" t="s">
        <v>19223</v>
      </c>
      <c r="B14" s="6" t="s">
        <v>19195</v>
      </c>
      <c r="C14" s="6">
        <v>11.35</v>
      </c>
    </row>
    <row r="15" spans="1:7">
      <c r="A15" s="57" t="s">
        <v>19223</v>
      </c>
      <c r="B15" s="6" t="s">
        <v>19195</v>
      </c>
      <c r="C15" s="6">
        <v>1.11</v>
      </c>
    </row>
    <row r="16" spans="1:7">
      <c r="A16" s="57" t="s">
        <v>19223</v>
      </c>
      <c r="B16" s="6" t="s">
        <v>19195</v>
      </c>
      <c r="C16" s="6">
        <v>8.27</v>
      </c>
    </row>
    <row r="17" spans="1:3">
      <c r="A17" s="57" t="s">
        <v>19223</v>
      </c>
      <c r="B17" s="6" t="s">
        <v>19195</v>
      </c>
      <c r="C17" s="6">
        <v>18.63</v>
      </c>
    </row>
    <row r="18" spans="1:3">
      <c r="A18" s="57" t="s">
        <v>19223</v>
      </c>
      <c r="B18" s="6" t="s">
        <v>19195</v>
      </c>
      <c r="C18" s="6">
        <v>16.84</v>
      </c>
    </row>
    <row r="19" spans="1:3">
      <c r="A19" s="57" t="s">
        <v>19223</v>
      </c>
      <c r="B19" s="6" t="s">
        <v>19195</v>
      </c>
      <c r="C19" s="6">
        <v>10.04</v>
      </c>
    </row>
    <row r="20" spans="1:3">
      <c r="A20" s="57" t="s">
        <v>19223</v>
      </c>
      <c r="B20" s="6" t="s">
        <v>19195</v>
      </c>
      <c r="C20" s="6">
        <v>10.04</v>
      </c>
    </row>
    <row r="21" spans="1:3">
      <c r="A21" s="57" t="s">
        <v>19223</v>
      </c>
      <c r="B21" s="6" t="s">
        <v>19195</v>
      </c>
      <c r="C21" s="6">
        <v>14.01</v>
      </c>
    </row>
    <row r="22" spans="1:3">
      <c r="A22" s="57" t="s">
        <v>19223</v>
      </c>
      <c r="B22" s="6" t="s">
        <v>19195</v>
      </c>
      <c r="C22" s="6">
        <v>14.01</v>
      </c>
    </row>
    <row r="23" spans="1:3">
      <c r="A23" s="57" t="s">
        <v>19223</v>
      </c>
      <c r="B23" s="6" t="s">
        <v>19195</v>
      </c>
      <c r="C23" s="6">
        <v>8.27</v>
      </c>
    </row>
    <row r="24" spans="1:3">
      <c r="A24" s="57" t="s">
        <v>19223</v>
      </c>
      <c r="B24" s="6" t="s">
        <v>19195</v>
      </c>
      <c r="C24" s="6">
        <v>11.35</v>
      </c>
    </row>
    <row r="25" spans="1:3">
      <c r="A25" s="57" t="s">
        <v>19223</v>
      </c>
      <c r="B25" s="6" t="s">
        <v>19195</v>
      </c>
      <c r="C25" s="6">
        <v>0.71</v>
      </c>
    </row>
    <row r="26" spans="1:3">
      <c r="A26" s="57" t="s">
        <v>19223</v>
      </c>
      <c r="B26" s="6" t="s">
        <v>19195</v>
      </c>
      <c r="C26" s="6">
        <v>14.68</v>
      </c>
    </row>
    <row r="27" spans="1:3">
      <c r="A27" s="57" t="s">
        <v>19223</v>
      </c>
      <c r="B27" s="6" t="s">
        <v>19195</v>
      </c>
      <c r="C27" s="6">
        <v>0.71</v>
      </c>
    </row>
    <row r="28" spans="1:3">
      <c r="A28" s="57" t="s">
        <v>19223</v>
      </c>
      <c r="B28" s="6" t="s">
        <v>19195</v>
      </c>
      <c r="C28" s="6">
        <v>15.66</v>
      </c>
    </row>
    <row r="29" spans="1:3">
      <c r="A29" s="57" t="s">
        <v>19223</v>
      </c>
      <c r="B29" s="6" t="s">
        <v>19195</v>
      </c>
      <c r="C29" s="6">
        <v>12.02</v>
      </c>
    </row>
    <row r="30" spans="1:3">
      <c r="A30" s="57" t="s">
        <v>19223</v>
      </c>
      <c r="B30" s="6" t="s">
        <v>19195</v>
      </c>
      <c r="C30" s="6">
        <v>18.63</v>
      </c>
    </row>
    <row r="31" spans="1:3">
      <c r="A31" s="57" t="s">
        <v>19223</v>
      </c>
      <c r="B31" s="6" t="s">
        <v>19195</v>
      </c>
      <c r="C31" s="6">
        <v>0.71</v>
      </c>
    </row>
    <row r="32" spans="1:3">
      <c r="A32" s="57" t="s">
        <v>19223</v>
      </c>
      <c r="B32" s="6" t="s">
        <v>19195</v>
      </c>
      <c r="C32" s="6">
        <v>1.11</v>
      </c>
    </row>
    <row r="33" spans="1:3">
      <c r="A33" s="57" t="s">
        <v>19223</v>
      </c>
      <c r="B33" s="6" t="s">
        <v>19195</v>
      </c>
      <c r="C33" s="6">
        <v>17.43</v>
      </c>
    </row>
    <row r="34" spans="1:3">
      <c r="A34" s="57" t="s">
        <v>19223</v>
      </c>
      <c r="B34" s="6" t="s">
        <v>19195</v>
      </c>
      <c r="C34" s="6">
        <v>0.7</v>
      </c>
    </row>
    <row r="35" spans="1:3">
      <c r="A35" s="57" t="s">
        <v>19223</v>
      </c>
      <c r="B35" s="6" t="s">
        <v>19195</v>
      </c>
      <c r="C35" s="6">
        <v>0.7</v>
      </c>
    </row>
    <row r="36" spans="1:3">
      <c r="A36" s="57" t="s">
        <v>19223</v>
      </c>
      <c r="B36" s="6" t="s">
        <v>19195</v>
      </c>
      <c r="C36" s="6">
        <v>-3.23</v>
      </c>
    </row>
    <row r="37" spans="1:3">
      <c r="A37" s="57" t="s">
        <v>19223</v>
      </c>
      <c r="B37" s="6" t="s">
        <v>19195</v>
      </c>
      <c r="C37" s="6">
        <v>0.71</v>
      </c>
    </row>
    <row r="38" spans="1:3">
      <c r="A38" s="57" t="s">
        <v>19223</v>
      </c>
      <c r="B38" s="6" t="s">
        <v>19195</v>
      </c>
      <c r="C38" s="6">
        <v>1.11</v>
      </c>
    </row>
    <row r="39" spans="1:3">
      <c r="A39" s="57" t="s">
        <v>19223</v>
      </c>
      <c r="B39" s="6" t="s">
        <v>19195</v>
      </c>
      <c r="C39" s="6">
        <v>0.71</v>
      </c>
    </row>
    <row r="40" spans="1:3">
      <c r="A40" s="57" t="s">
        <v>19223</v>
      </c>
      <c r="B40" s="6" t="s">
        <v>19195</v>
      </c>
      <c r="C40" s="6">
        <v>1.11</v>
      </c>
    </row>
    <row r="41" spans="1:3">
      <c r="A41" s="57" t="s">
        <v>19223</v>
      </c>
      <c r="B41" s="6" t="s">
        <v>19195</v>
      </c>
      <c r="C41" s="6">
        <v>0.71</v>
      </c>
    </row>
    <row r="42" spans="1:3">
      <c r="A42" s="57" t="s">
        <v>19223</v>
      </c>
      <c r="B42" s="6" t="s">
        <v>19195</v>
      </c>
      <c r="C42" s="6">
        <v>0.71</v>
      </c>
    </row>
    <row r="43" spans="1:3">
      <c r="A43" s="57" t="s">
        <v>19223</v>
      </c>
      <c r="B43" s="6" t="s">
        <v>19195</v>
      </c>
      <c r="C43" s="6">
        <v>8.27</v>
      </c>
    </row>
    <row r="44" spans="1:3">
      <c r="A44" s="57" t="s">
        <v>19223</v>
      </c>
      <c r="B44" s="6" t="s">
        <v>19195</v>
      </c>
      <c r="C44" s="6">
        <v>10.04</v>
      </c>
    </row>
    <row r="45" spans="1:3">
      <c r="A45" s="57" t="s">
        <v>19223</v>
      </c>
      <c r="B45" s="6" t="s">
        <v>19195</v>
      </c>
      <c r="C45" s="6">
        <v>11.35</v>
      </c>
    </row>
    <row r="46" spans="1:3">
      <c r="A46" s="57" t="s">
        <v>19223</v>
      </c>
      <c r="B46" s="6" t="s">
        <v>19195</v>
      </c>
      <c r="C46" s="6">
        <v>0.7</v>
      </c>
    </row>
    <row r="47" spans="1:3">
      <c r="A47" s="57" t="s">
        <v>19223</v>
      </c>
      <c r="B47" s="6" t="s">
        <v>19195</v>
      </c>
      <c r="C47" s="6">
        <v>13.35</v>
      </c>
    </row>
    <row r="48" spans="1:3">
      <c r="A48" s="57" t="s">
        <v>19223</v>
      </c>
      <c r="B48" s="6" t="s">
        <v>19195</v>
      </c>
      <c r="C48" s="6">
        <v>14.01</v>
      </c>
    </row>
    <row r="49" spans="1:3">
      <c r="A49" s="57" t="s">
        <v>19223</v>
      </c>
      <c r="B49" s="6" t="s">
        <v>19195</v>
      </c>
      <c r="C49" s="6">
        <v>14.01</v>
      </c>
    </row>
    <row r="50" spans="1:3">
      <c r="A50" s="57" t="s">
        <v>19223</v>
      </c>
      <c r="B50" s="6" t="s">
        <v>19195</v>
      </c>
      <c r="C50" s="6">
        <v>14.01</v>
      </c>
    </row>
    <row r="51" spans="1:3">
      <c r="A51" s="57" t="s">
        <v>19223</v>
      </c>
      <c r="B51" s="6" t="s">
        <v>19195</v>
      </c>
      <c r="C51" s="6">
        <v>14.01</v>
      </c>
    </row>
    <row r="52" spans="1:3">
      <c r="A52" s="57" t="s">
        <v>19223</v>
      </c>
      <c r="B52" s="6" t="s">
        <v>19195</v>
      </c>
      <c r="C52" s="6">
        <v>14.01</v>
      </c>
    </row>
    <row r="53" spans="1:3">
      <c r="A53" s="57" t="s">
        <v>19223</v>
      </c>
      <c r="B53" s="6" t="s">
        <v>19195</v>
      </c>
      <c r="C53" s="6">
        <v>14.01</v>
      </c>
    </row>
    <row r="54" spans="1:3">
      <c r="A54" s="57" t="s">
        <v>19223</v>
      </c>
      <c r="B54" s="6" t="s">
        <v>19195</v>
      </c>
      <c r="C54" s="6">
        <v>14.01</v>
      </c>
    </row>
    <row r="55" spans="1:3">
      <c r="A55" s="57" t="s">
        <v>19223</v>
      </c>
      <c r="B55" s="6" t="s">
        <v>19195</v>
      </c>
      <c r="C55" s="6">
        <v>14.01</v>
      </c>
    </row>
    <row r="56" spans="1:3">
      <c r="A56" s="57" t="s">
        <v>19223</v>
      </c>
      <c r="B56" s="6" t="s">
        <v>19195</v>
      </c>
      <c r="C56" s="6">
        <v>14.01</v>
      </c>
    </row>
    <row r="57" spans="1:3">
      <c r="A57" s="57" t="s">
        <v>19223</v>
      </c>
      <c r="B57" s="6" t="s">
        <v>19195</v>
      </c>
      <c r="C57" s="6">
        <v>14.01</v>
      </c>
    </row>
    <row r="58" spans="1:3">
      <c r="A58" s="57" t="s">
        <v>19223</v>
      </c>
      <c r="B58" s="6" t="s">
        <v>19195</v>
      </c>
      <c r="C58" s="6">
        <v>14.01</v>
      </c>
    </row>
    <row r="59" spans="1:3">
      <c r="A59" s="57" t="s">
        <v>19223</v>
      </c>
      <c r="B59" s="6" t="s">
        <v>19195</v>
      </c>
      <c r="C59" s="6">
        <v>14.01</v>
      </c>
    </row>
    <row r="60" spans="1:3">
      <c r="A60" s="57" t="s">
        <v>19223</v>
      </c>
      <c r="B60" s="6" t="s">
        <v>19195</v>
      </c>
      <c r="C60" s="6">
        <v>14.01</v>
      </c>
    </row>
    <row r="61" spans="1:3">
      <c r="A61" s="57" t="s">
        <v>19223</v>
      </c>
      <c r="B61" s="6" t="s">
        <v>19195</v>
      </c>
      <c r="C61" s="6">
        <v>15.34</v>
      </c>
    </row>
    <row r="62" spans="1:3">
      <c r="A62" s="57" t="s">
        <v>19223</v>
      </c>
      <c r="B62" s="6" t="s">
        <v>19195</v>
      </c>
      <c r="C62" s="6">
        <v>15.34</v>
      </c>
    </row>
    <row r="63" spans="1:3">
      <c r="A63" s="57" t="s">
        <v>19223</v>
      </c>
      <c r="B63" s="6" t="s">
        <v>19195</v>
      </c>
      <c r="C63" s="6">
        <v>17.43</v>
      </c>
    </row>
    <row r="64" spans="1:3">
      <c r="A64" s="57" t="s">
        <v>19223</v>
      </c>
      <c r="B64" s="6" t="s">
        <v>19195</v>
      </c>
      <c r="C64" s="6">
        <v>0.71</v>
      </c>
    </row>
    <row r="65" spans="1:3">
      <c r="A65" s="57" t="s">
        <v>19223</v>
      </c>
      <c r="B65" s="6" t="s">
        <v>19195</v>
      </c>
      <c r="C65" s="6">
        <v>0.71</v>
      </c>
    </row>
    <row r="66" spans="1:3">
      <c r="A66" s="57" t="s">
        <v>19223</v>
      </c>
      <c r="B66" s="6" t="s">
        <v>19195</v>
      </c>
      <c r="C66" s="6">
        <v>0.7</v>
      </c>
    </row>
    <row r="67" spans="1:3">
      <c r="A67" s="57" t="s">
        <v>19223</v>
      </c>
      <c r="B67" s="6" t="s">
        <v>19195</v>
      </c>
      <c r="C67" s="6">
        <v>0.71</v>
      </c>
    </row>
    <row r="68" spans="1:3">
      <c r="A68" s="57" t="s">
        <v>19223</v>
      </c>
      <c r="B68" s="6" t="s">
        <v>19195</v>
      </c>
      <c r="C68" s="6">
        <v>0.7</v>
      </c>
    </row>
    <row r="69" spans="1:3">
      <c r="A69" s="57" t="s">
        <v>19223</v>
      </c>
      <c r="B69" s="6" t="s">
        <v>19195</v>
      </c>
      <c r="C69" s="6">
        <v>8.27</v>
      </c>
    </row>
    <row r="70" spans="1:3">
      <c r="A70" s="57" t="s">
        <v>19223</v>
      </c>
      <c r="B70" s="6" t="s">
        <v>19195</v>
      </c>
      <c r="C70" s="6">
        <v>8.27</v>
      </c>
    </row>
    <row r="71" spans="1:3">
      <c r="A71" s="57" t="s">
        <v>19223</v>
      </c>
      <c r="B71" s="6" t="s">
        <v>19195</v>
      </c>
      <c r="C71" s="6">
        <v>10.04</v>
      </c>
    </row>
    <row r="72" spans="1:3">
      <c r="A72" s="57" t="s">
        <v>19223</v>
      </c>
      <c r="B72" s="6" t="s">
        <v>19195</v>
      </c>
      <c r="C72" s="6">
        <v>14.68</v>
      </c>
    </row>
    <row r="73" spans="1:3">
      <c r="A73" s="57" t="s">
        <v>19223</v>
      </c>
      <c r="B73" s="6" t="s">
        <v>19195</v>
      </c>
      <c r="C73" s="6">
        <v>10.69</v>
      </c>
    </row>
    <row r="74" spans="1:3">
      <c r="A74" s="57" t="s">
        <v>19223</v>
      </c>
      <c r="B74" s="6" t="s">
        <v>19195</v>
      </c>
      <c r="C74" s="6">
        <v>11.35</v>
      </c>
    </row>
    <row r="75" spans="1:3">
      <c r="A75" s="57" t="s">
        <v>19223</v>
      </c>
      <c r="B75" s="6" t="s">
        <v>19195</v>
      </c>
      <c r="C75" s="6">
        <v>12.02</v>
      </c>
    </row>
    <row r="76" spans="1:3">
      <c r="A76" s="57" t="s">
        <v>19223</v>
      </c>
      <c r="B76" s="6" t="s">
        <v>19195</v>
      </c>
      <c r="C76" s="6">
        <v>12.02</v>
      </c>
    </row>
    <row r="77" spans="1:3">
      <c r="A77" s="57" t="s">
        <v>19223</v>
      </c>
      <c r="B77" s="6" t="s">
        <v>19195</v>
      </c>
      <c r="C77" s="6">
        <v>13.35</v>
      </c>
    </row>
    <row r="78" spans="1:3">
      <c r="A78" s="57" t="s">
        <v>19223</v>
      </c>
      <c r="B78" s="6" t="s">
        <v>19195</v>
      </c>
      <c r="C78" s="6">
        <v>14.68</v>
      </c>
    </row>
    <row r="79" spans="1:3">
      <c r="A79" s="57" t="s">
        <v>19223</v>
      </c>
      <c r="B79" s="6" t="s">
        <v>19195</v>
      </c>
      <c r="C79" s="6">
        <v>17.43</v>
      </c>
    </row>
  </sheetData>
  <autoFilter xmlns:etc="http://www.wps.cn/officeDocument/2017/etCustomData" ref="A1:G79" etc:filterBottomFollowUsedRange="0">
    <extLst/>
  </autoFilter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>
    <tabColor theme="5" tint="0.4"/>
    <pageSetUpPr fitToPage="1"/>
  </sheetPr>
  <dimension ref="A1:P17"/>
  <sheetViews>
    <sheetView workbookViewId="0">
      <selection activeCell="H28" sqref="H28"/>
    </sheetView>
  </sheetViews>
  <sheetFormatPr defaultColWidth="9" defaultRowHeight="12.75"/>
  <cols>
    <col min="1" max="1" width="12.875" style="9" customWidth="1"/>
    <col min="2" max="2" width="6.25" style="9" customWidth="1"/>
    <col min="3" max="3" width="7.125" style="9" customWidth="1"/>
    <col min="4" max="4" width="7.875" style="9" customWidth="1"/>
    <col min="5" max="6" width="9.5" style="9" customWidth="1"/>
    <col min="7" max="7" width="8.875" style="9" customWidth="1"/>
    <col min="8" max="8" width="7.875" style="9" customWidth="1"/>
    <col min="9" max="9" width="7.94166666666667" style="9" customWidth="1"/>
    <col min="10" max="11" width="8.625" style="9" customWidth="1"/>
    <col min="12" max="12" width="7.13333333333333" style="9" customWidth="1"/>
    <col min="13" max="13" width="9.70833333333333" style="9" customWidth="1"/>
    <col min="14" max="14" width="11.25" style="9" customWidth="1"/>
    <col min="15" max="15" width="10.3916666666667" style="9" customWidth="1"/>
    <col min="16" max="16384" width="9" style="9"/>
  </cols>
  <sheetData>
    <row r="1" ht="33" customHeight="1" spans="1:16">
      <c r="A1" s="33" t="s">
        <v>19224</v>
      </c>
    </row>
    <row r="2" ht="17.25" hidden="1" spans="1:16">
      <c r="D2" s="34" t="s">
        <v>19205</v>
      </c>
      <c r="E2" s="34" t="s">
        <v>19208</v>
      </c>
      <c r="F2" s="34" t="s">
        <v>19212</v>
      </c>
      <c r="G2" s="34" t="s">
        <v>19205</v>
      </c>
      <c r="H2" s="34" t="s">
        <v>19208</v>
      </c>
      <c r="I2" s="34" t="s">
        <v>19212</v>
      </c>
      <c r="J2" s="34" t="s">
        <v>19205</v>
      </c>
      <c r="K2" s="34" t="s">
        <v>19208</v>
      </c>
      <c r="L2" s="34" t="s">
        <v>19212</v>
      </c>
    </row>
    <row r="3" s="26" customFormat="1" ht="33.75" spans="1:16">
      <c r="A3" s="35" t="s">
        <v>19189</v>
      </c>
      <c r="B3" s="36" t="s">
        <v>19188</v>
      </c>
      <c r="C3" s="36" t="s">
        <v>14330</v>
      </c>
      <c r="D3" s="37" t="s">
        <v>19225</v>
      </c>
      <c r="E3" s="37" t="s">
        <v>19226</v>
      </c>
      <c r="F3" s="37" t="s">
        <v>19227</v>
      </c>
      <c r="G3" s="37" t="s">
        <v>19228</v>
      </c>
      <c r="H3" s="37" t="s">
        <v>19229</v>
      </c>
      <c r="I3" s="37" t="s">
        <v>19230</v>
      </c>
      <c r="J3" s="37" t="s">
        <v>19231</v>
      </c>
      <c r="K3" s="37" t="s">
        <v>19232</v>
      </c>
      <c r="L3" s="37" t="s">
        <v>19233</v>
      </c>
      <c r="M3" s="37" t="s">
        <v>19234</v>
      </c>
      <c r="N3" s="38" t="s">
        <v>19235</v>
      </c>
      <c r="O3" s="39" t="s">
        <v>19236</v>
      </c>
    </row>
    <row r="4" ht="42" customHeight="1" spans="1:16">
      <c r="A4" s="40" t="s">
        <v>129</v>
      </c>
      <c r="B4" s="41"/>
      <c r="C4" s="42" t="str">
        <f>业务员明细!F1</f>
        <v>2026-01</v>
      </c>
      <c r="D4" s="43">
        <f ca="1">COUNTIFS(业务数据统计!$C:$C,$D$2,业务数据统计!$H:$H,"是",业务数据统计!$B:$B,$A4)</f>
        <v>583</v>
      </c>
      <c r="E4" s="43">
        <f ca="1">SUMIFS(业务数据统计!$G:$G,业务数据统计!$C:$C,E$2,业务数据统计!$B:$B,$A4,业务数据统计!$H:$H,"是")</f>
        <v>11759.5</v>
      </c>
      <c r="F4" s="43">
        <f ca="1">SUMIFS(业务数据统计!$G:$G,业务数据统计!$C:$C,F$2,业务数据统计!$B:$B,$A4,业务数据统计!$H:$H,"是")</f>
        <v>0</v>
      </c>
      <c r="G4" s="44">
        <f>_xlfn.XLOOKUP(G$2,提成标准!$C:$C,提成标准!$H:$H)</f>
        <v>2</v>
      </c>
      <c r="H4" s="44">
        <f>_xlfn.XLOOKUP(H$2,提成标准!$C:$C,提成标准!$H:$H)</f>
        <v>0.1</v>
      </c>
      <c r="I4" s="44">
        <f>_xlfn.XLOOKUP(I$2,提成标准!$C:$C,提成标准!$H:$H)</f>
        <v>0.1</v>
      </c>
      <c r="J4" s="45">
        <f ca="1">D4*G4</f>
        <v>1166</v>
      </c>
      <c r="K4" s="45">
        <f ca="1">H4*E4</f>
        <v>1175.95</v>
      </c>
      <c r="L4" s="45">
        <f ca="1">I4*F4</f>
        <v>0</v>
      </c>
      <c r="M4" s="45">
        <f ca="1">SUM(J4:L4)</f>
        <v>2341.95</v>
      </c>
      <c r="N4" s="45">
        <f>SUMIFS(特殊事项扣除!C:C,特殊事项扣除!A:A,C4,特殊事项扣除!B:B,A4)</f>
        <v>0</v>
      </c>
      <c r="O4" s="46">
        <f ca="1">M4-N4</f>
        <v>2341.95</v>
      </c>
      <c r="P4" s="18" t="s">
        <v>19237</v>
      </c>
    </row>
    <row r="5" ht="42" customHeight="1" spans="1:16">
      <c r="A5" s="47" t="s">
        <v>19238</v>
      </c>
      <c r="B5" s="48"/>
      <c r="C5" s="49"/>
      <c r="D5" s="50">
        <f ca="1">SUM(D4:D4)</f>
        <v>583</v>
      </c>
      <c r="E5" s="50">
        <f ca="1">SUM(E4:E4)</f>
        <v>11759.5</v>
      </c>
      <c r="F5" s="50">
        <f ca="1">SUM(F4:F4)</f>
        <v>0</v>
      </c>
      <c r="G5" s="51">
        <f>_xlfn.XLOOKUP(G$2,提成标准!$C:$C,提成标准!$H:$H)</f>
        <v>2</v>
      </c>
      <c r="H5" s="51">
        <f>_xlfn.XLOOKUP(H$2,提成标准!$C:$C,提成标准!$H:$H)</f>
        <v>0.1</v>
      </c>
      <c r="I5" s="51">
        <f>_xlfn.XLOOKUP(I$2,提成标准!$C:$C,提成标准!$H:$H)</f>
        <v>0.1</v>
      </c>
      <c r="J5" s="52">
        <f ca="1" t="shared" ref="J5:O5" si="0">SUM(J4:J4)</f>
        <v>1166</v>
      </c>
      <c r="K5" s="52">
        <f ca="1" t="shared" si="0"/>
        <v>1175.95</v>
      </c>
      <c r="L5" s="52">
        <f ca="1" t="shared" si="0"/>
        <v>0</v>
      </c>
      <c r="M5" s="52">
        <f ca="1" t="shared" si="0"/>
        <v>2341.95</v>
      </c>
      <c r="N5" s="52">
        <f t="shared" si="0"/>
        <v>0</v>
      </c>
      <c r="O5" s="53">
        <f ca="1" t="shared" si="0"/>
        <v>2341.95</v>
      </c>
    </row>
    <row r="6" spans="1:16">
      <c r="A6" s="54"/>
      <c r="B6" s="18"/>
      <c r="C6" s="55"/>
    </row>
    <row r="7" spans="1:16">
      <c r="N7" s="18" t="s">
        <v>19239</v>
      </c>
    </row>
    <row r="10" spans="1:16">
      <c r="P10" s="18"/>
    </row>
    <row r="12" spans="1:16">
      <c r="I12" s="18" t="s">
        <v>19240</v>
      </c>
      <c r="N12" s="18" t="s">
        <v>19241</v>
      </c>
    </row>
    <row r="15" spans="1:16">
      <c r="I15" s="18"/>
    </row>
    <row r="17" spans="10:15">
      <c r="J17" s="18"/>
      <c r="K17" s="56"/>
      <c r="L17" s="18"/>
      <c r="O17" s="18"/>
    </row>
  </sheetData>
  <pageMargins left="0.550694444444444" right="0.25" top="0.75" bottom="0.75" header="0.298611111111111" footer="0.298611111111111"/>
  <pageSetup paperSize="9" orientation="landscape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">
    <tabColor theme="5" tint="0.4"/>
    <pageSetUpPr fitToPage="1"/>
  </sheetPr>
  <dimension ref="A1:I65"/>
  <sheetViews>
    <sheetView workbookViewId="0">
      <pane ySplit="2" topLeftCell="A3" activePane="bottomLeft" state="frozen"/>
      <selection/>
      <selection pane="bottomLeft" activeCell="J25" sqref="J25"/>
    </sheetView>
  </sheetViews>
  <sheetFormatPr defaultColWidth="9" defaultRowHeight="12.75"/>
  <cols>
    <col min="1" max="1" width="19.625" style="8" customWidth="1"/>
    <col min="2" max="2" width="18.125" style="8" customWidth="1"/>
    <col min="3" max="3" width="19.125" style="8" customWidth="1"/>
    <col min="4" max="4" width="26.375" style="8" customWidth="1"/>
    <col min="5" max="5" width="29.375" style="9" customWidth="1"/>
    <col min="6" max="7" width="9" style="9"/>
    <col min="8" max="8" width="8.625" style="9" customWidth="1"/>
    <col min="9" max="16384" width="9" style="9"/>
  </cols>
  <sheetData>
    <row r="1" ht="15" spans="1:9">
      <c r="A1" s="10" t="s">
        <v>19242</v>
      </c>
      <c r="B1" s="10"/>
      <c r="C1" s="10"/>
      <c r="D1" s="11"/>
      <c r="E1" s="12"/>
      <c r="F1" s="13" t="s">
        <v>19243</v>
      </c>
    </row>
    <row r="2" ht="13.5" spans="1:9">
      <c r="A2" s="14" t="s">
        <v>19244</v>
      </c>
      <c r="B2" s="15" t="s">
        <v>19245</v>
      </c>
      <c r="C2" s="16" t="s">
        <v>19246</v>
      </c>
      <c r="D2" s="17" t="s">
        <v>19247</v>
      </c>
      <c r="E2" s="18" t="s">
        <v>19245</v>
      </c>
    </row>
    <row r="3" spans="1:9">
      <c r="A3" s="19" t="s">
        <v>130</v>
      </c>
      <c r="B3" s="20" t="str">
        <f>_xlfn.XLOOKUP(E3,部门!A:A,部门!B:B)</f>
        <v>销售四部</v>
      </c>
      <c r="C3" s="21" t="str">
        <f t="shared" ref="C3:C63" si="0">$F$1</f>
        <v>2026-01</v>
      </c>
      <c r="D3" s="22">
        <f ca="1">SUMIFS(业务数据统计!F:F,业务数据统计!U:U,A3,业务数据统计!H:H,"是")</f>
        <v>62.5</v>
      </c>
      <c r="E3" s="9" t="str">
        <f>_xlfn.XLOOKUP(A3,业务数据统计!U:U,业务数据统计!V:V,"")</f>
        <v>四部KA客服</v>
      </c>
    </row>
    <row r="4" spans="1:9">
      <c r="A4" s="19" t="s">
        <v>161</v>
      </c>
      <c r="B4" s="20" t="str">
        <f>_xlfn.XLOOKUP(E4,部门!A:A,部门!B:B)</f>
        <v>销售五部</v>
      </c>
      <c r="C4" s="21" t="str">
        <f t="shared" si="0"/>
        <v>2026-01</v>
      </c>
      <c r="D4" s="22">
        <f ca="1">SUMIFS(业务数据统计!F:F,业务数据统计!U:U,A4,业务数据统计!H:H,"是")</f>
        <v>177</v>
      </c>
      <c r="E4" s="9" t="str">
        <f>_xlfn.XLOOKUP(A4,业务数据统计!U:U,业务数据统计!V:V,"")</f>
        <v>营销五部</v>
      </c>
    </row>
    <row r="5" spans="1:9">
      <c r="A5" s="23" t="s">
        <v>86</v>
      </c>
      <c r="B5" s="20" t="str">
        <f>_xlfn.XLOOKUP(E5,部门!A:A,部门!B:B)</f>
        <v>销售五部</v>
      </c>
      <c r="C5" s="21" t="str">
        <f t="shared" si="0"/>
        <v>2026-01</v>
      </c>
      <c r="D5" s="22">
        <f ca="1">SUMIFS(业务数据统计!F:F,业务数据统计!U:U,A5,业务数据统计!H:H,"是")</f>
        <v>216.1</v>
      </c>
      <c r="E5" s="9" t="str">
        <f>_xlfn.XLOOKUP(A5,业务数据统计!U:U,业务数据统计!V:V,"")</f>
        <v>营销五部</v>
      </c>
    </row>
    <row r="6" spans="1:9">
      <c r="A6" s="19" t="s">
        <v>191</v>
      </c>
      <c r="B6" s="20" t="str">
        <f>_xlfn.XLOOKUP(E6,部门!A:A,部门!B:B)</f>
        <v>销售四部</v>
      </c>
      <c r="C6" s="21" t="str">
        <f t="shared" si="0"/>
        <v>2026-01</v>
      </c>
      <c r="D6" s="22">
        <f ca="1">SUMIFS(业务数据统计!F:F,业务数据统计!U:U,A6,业务数据统计!H:H,"是")</f>
        <v>238.5</v>
      </c>
      <c r="E6" s="9" t="str">
        <f>_xlfn.XLOOKUP(A6,业务数据统计!U:U,业务数据统计!V:V,"")</f>
        <v>营销四部</v>
      </c>
    </row>
    <row r="7" spans="1:9">
      <c r="A7" s="19" t="s">
        <v>199</v>
      </c>
      <c r="B7" s="20" t="str">
        <f>_xlfn.XLOOKUP(E7,部门!A:A,部门!B:B)</f>
        <v>销售四部</v>
      </c>
      <c r="C7" s="21" t="str">
        <f t="shared" si="0"/>
        <v>2026-01</v>
      </c>
      <c r="D7" s="22">
        <f ca="1">SUMIFS(业务数据统计!F:F,业务数据统计!U:U,A7,业务数据统计!H:H,"是")</f>
        <v>93.9</v>
      </c>
      <c r="E7" s="9" t="str">
        <f>_xlfn.XLOOKUP(A7,业务数据统计!U:U,业务数据统计!V:V,"")</f>
        <v>北苑总经办</v>
      </c>
    </row>
    <row r="8" spans="1:9">
      <c r="A8" s="19" t="s">
        <v>207</v>
      </c>
      <c r="B8" s="20" t="str">
        <f>_xlfn.XLOOKUP(E8,部门!A:A,部门!B:B)</f>
        <v>销售三部</v>
      </c>
      <c r="C8" s="21" t="str">
        <f t="shared" si="0"/>
        <v>2026-01</v>
      </c>
      <c r="D8" s="22">
        <f ca="1">SUMIFS(业务数据统计!F:F,业务数据统计!U:U,A8,业务数据统计!H:H,"是")</f>
        <v>6</v>
      </c>
      <c r="E8" s="9" t="str">
        <f>_xlfn.XLOOKUP(A8,业务数据统计!U:U,业务数据统计!V:V,"")</f>
        <v>营销三部</v>
      </c>
      <c r="G8" s="24" t="s">
        <v>19248</v>
      </c>
      <c r="H8" s="25">
        <f ca="1" t="shared" ref="H8:H16" si="1">SUMIFS(D:D,B:B,G8)</f>
        <v>2</v>
      </c>
    </row>
    <row r="9" spans="1:9">
      <c r="A9" s="19" t="s">
        <v>337</v>
      </c>
      <c r="B9" s="20" t="str">
        <f>_xlfn.XLOOKUP(E9,部门!A:A,部门!B:B)</f>
        <v>销售五部</v>
      </c>
      <c r="C9" s="21" t="str">
        <f t="shared" si="0"/>
        <v>2026-01</v>
      </c>
      <c r="D9" s="22">
        <f ca="1">SUMIFS(业务数据统计!F:F,业务数据统计!U:U,A9,业务数据统计!H:H,"是")</f>
        <v>215.6</v>
      </c>
      <c r="E9" s="9" t="str">
        <f>_xlfn.XLOOKUP(A9,业务数据统计!U:U,业务数据统计!V:V,"")</f>
        <v>营销五部</v>
      </c>
      <c r="G9" s="24" t="s">
        <v>19249</v>
      </c>
      <c r="H9" s="25">
        <f ca="1" t="shared" si="1"/>
        <v>8.5</v>
      </c>
      <c r="I9" s="26"/>
    </row>
    <row r="10" spans="1:9">
      <c r="A10" s="19" t="s">
        <v>30</v>
      </c>
      <c r="B10" s="20" t="str">
        <f>_xlfn.XLOOKUP(E10,部门!A:A,部门!B:B)</f>
        <v>销售二部</v>
      </c>
      <c r="C10" s="21" t="str">
        <f t="shared" si="0"/>
        <v>2026-01</v>
      </c>
      <c r="D10" s="22">
        <f ca="1">SUMIFS(业务数据统计!F:F,业务数据统计!U:U,A10,业务数据统计!H:H,"是")</f>
        <v>6</v>
      </c>
      <c r="E10" s="9" t="str">
        <f>_xlfn.XLOOKUP(A10,业务数据统计!U:U,业务数据统计!V:V,"")</f>
        <v>营销二部</v>
      </c>
      <c r="G10" s="24" t="s">
        <v>19250</v>
      </c>
      <c r="H10" s="25">
        <f ca="1" t="shared" si="1"/>
        <v>2</v>
      </c>
      <c r="I10" s="26"/>
    </row>
    <row r="11" spans="1:9">
      <c r="A11" s="19" t="s">
        <v>540</v>
      </c>
      <c r="B11" s="20" t="str">
        <f>_xlfn.XLOOKUP(E11,部门!A:A,部门!B:B)</f>
        <v>销售四部</v>
      </c>
      <c r="C11" s="21" t="str">
        <f t="shared" si="0"/>
        <v>2026-01</v>
      </c>
      <c r="D11" s="22">
        <f ca="1">SUMIFS(业务数据统计!F:F,业务数据统计!U:U,A11,业务数据统计!H:H,"是")</f>
        <v>56.5</v>
      </c>
      <c r="E11" s="9" t="str">
        <f>_xlfn.XLOOKUP(A11,业务数据统计!U:U,业务数据统计!V:V,"")</f>
        <v>营销四部</v>
      </c>
      <c r="G11" s="27" t="s">
        <v>19251</v>
      </c>
      <c r="H11" s="25">
        <f ca="1" t="shared" si="1"/>
        <v>118.6</v>
      </c>
      <c r="I11" s="26"/>
    </row>
    <row r="12" spans="1:9">
      <c r="A12" s="19" t="s">
        <v>145</v>
      </c>
      <c r="B12" s="20" t="str">
        <f>_xlfn.XLOOKUP(E12,部门!A:A,部门!B:B)</f>
        <v>销售三部</v>
      </c>
      <c r="C12" s="21" t="str">
        <f t="shared" si="0"/>
        <v>2026-01</v>
      </c>
      <c r="D12" s="22">
        <f ca="1">SUMIFS(业务数据统计!F:F,业务数据统计!U:U,A12,业务数据统计!H:H,"是")</f>
        <v>286.9</v>
      </c>
      <c r="E12" s="9" t="str">
        <f>_xlfn.XLOOKUP(A12,业务数据统计!U:U,业务数据统计!V:V,"")</f>
        <v>营销三部</v>
      </c>
      <c r="G12" s="24" t="s">
        <v>19252</v>
      </c>
      <c r="H12" s="25">
        <f ca="1" t="shared" si="1"/>
        <v>503.5</v>
      </c>
      <c r="I12" s="26"/>
    </row>
    <row r="13" spans="1:9">
      <c r="A13" s="19" t="s">
        <v>558</v>
      </c>
      <c r="B13" s="20" t="str">
        <f>_xlfn.XLOOKUP(E13,部门!A:A,部门!B:B)</f>
        <v>销售四部</v>
      </c>
      <c r="C13" s="21" t="str">
        <f t="shared" si="0"/>
        <v>2026-01</v>
      </c>
      <c r="D13" s="22">
        <f ca="1">SUMIFS(业务数据统计!F:F,业务数据统计!U:U,A13,业务数据统计!H:H,"是")</f>
        <v>8</v>
      </c>
      <c r="E13" s="9" t="str">
        <f>_xlfn.XLOOKUP(A13,业务数据统计!U:U,业务数据统计!V:V,"")</f>
        <v>营销四部</v>
      </c>
      <c r="G13" s="27" t="s">
        <v>19253</v>
      </c>
      <c r="H13" s="25">
        <f ca="1" t="shared" si="1"/>
        <v>765.4</v>
      </c>
    </row>
    <row r="14" spans="1:9">
      <c r="A14" s="23" t="s">
        <v>120</v>
      </c>
      <c r="B14" s="20" t="str">
        <f>_xlfn.XLOOKUP(E14,部门!A:A,部门!B:B)</f>
        <v>销售二部</v>
      </c>
      <c r="C14" s="21" t="str">
        <f t="shared" si="0"/>
        <v>2026-01</v>
      </c>
      <c r="D14" s="22">
        <f ca="1">SUMIFS(业务数据统计!F:F,业务数据统计!U:U,A14,业务数据统计!H:H,"是")</f>
        <v>26.6</v>
      </c>
      <c r="E14" s="9" t="str">
        <f>_xlfn.XLOOKUP(A14,业务数据统计!U:U,业务数据统计!V:V,"")</f>
        <v>营销二部</v>
      </c>
      <c r="G14" s="24" t="s">
        <v>19254</v>
      </c>
      <c r="H14" s="25">
        <f ca="1" t="shared" si="1"/>
        <v>907.85</v>
      </c>
    </row>
    <row r="15" spans="1:9">
      <c r="A15" s="19" t="s">
        <v>604</v>
      </c>
      <c r="B15" s="20" t="str">
        <f>_xlfn.XLOOKUP(E15,部门!A:A,部门!B:B)</f>
        <v>销售三部</v>
      </c>
      <c r="C15" s="21" t="str">
        <f t="shared" si="0"/>
        <v>2026-01</v>
      </c>
      <c r="D15" s="22">
        <f ca="1">SUMIFS(业务数据统计!F:F,业务数据统计!U:U,A15,业务数据统计!H:H,"是")</f>
        <v>4</v>
      </c>
      <c r="E15" s="9" t="str">
        <f>_xlfn.XLOOKUP(A15,业务数据统计!U:U,业务数据统计!V:V,"")</f>
        <v>营销三部</v>
      </c>
      <c r="G15" s="24" t="s">
        <v>19255</v>
      </c>
      <c r="H15" s="25">
        <f ca="1" t="shared" si="1"/>
        <v>34.1</v>
      </c>
    </row>
    <row r="16" spans="1:9">
      <c r="A16" s="23" t="s">
        <v>612</v>
      </c>
      <c r="B16" s="20" t="str">
        <f>_xlfn.XLOOKUP(E16,部门!A:A,部门!B:B)</f>
        <v>销售三部</v>
      </c>
      <c r="C16" s="21" t="str">
        <f t="shared" si="0"/>
        <v>2026-01</v>
      </c>
      <c r="D16" s="22">
        <f ca="1">SUMIFS(业务数据统计!F:F,业务数据统计!U:U,A16,业务数据统计!H:H,"是")</f>
        <v>61.9</v>
      </c>
      <c r="E16" s="9" t="str">
        <f>_xlfn.XLOOKUP(A16,业务数据统计!U:U,业务数据统计!V:V,"")</f>
        <v>营销三部</v>
      </c>
      <c r="G16" s="24"/>
      <c r="H16" s="25"/>
    </row>
    <row r="17" ht="13.5" spans="1:8">
      <c r="A17" s="19" t="s">
        <v>687</v>
      </c>
      <c r="B17" s="20" t="str">
        <f>_xlfn.XLOOKUP(E17,部门!A:A,部门!B:B)</f>
        <v>销售三部</v>
      </c>
      <c r="C17" s="21" t="str">
        <f t="shared" si="0"/>
        <v>2026-01</v>
      </c>
      <c r="D17" s="22">
        <f ca="1">SUMIFS(业务数据统计!F:F,业务数据统计!U:U,A17,业务数据统计!H:H,"是")</f>
        <v>49.1</v>
      </c>
      <c r="E17" s="9" t="str">
        <f>_xlfn.XLOOKUP(A17,业务数据统计!U:U,业务数据统计!V:V,"")</f>
        <v>营销三部</v>
      </c>
      <c r="F17"/>
      <c r="G17" s="27"/>
      <c r="H17" s="25"/>
    </row>
    <row r="18" ht="13.5" spans="1:8">
      <c r="A18" s="23" t="s">
        <v>187</v>
      </c>
      <c r="B18" s="20" t="str">
        <f>_xlfn.XLOOKUP(E18,部门!A:A,部门!B:B)</f>
        <v>销售四部</v>
      </c>
      <c r="C18" s="21" t="str">
        <f t="shared" si="0"/>
        <v>2026-01</v>
      </c>
      <c r="D18" s="22">
        <f ca="1">SUMIFS(业务数据统计!F:F,业务数据统计!U:U,A18,业务数据统计!H:H,"是")</f>
        <v>22.9</v>
      </c>
      <c r="E18" s="9" t="str">
        <f>_xlfn.XLOOKUP(A18,业务数据统计!U:U,业务数据统计!V:V,"")</f>
        <v>营销四部</v>
      </c>
      <c r="F18"/>
    </row>
    <row r="19" ht="13.5" spans="1:8">
      <c r="A19" s="23" t="s">
        <v>103</v>
      </c>
      <c r="B19" s="20" t="str">
        <f>_xlfn.XLOOKUP(E19,部门!A:A,部门!B:B)</f>
        <v>销售二部</v>
      </c>
      <c r="C19" s="21" t="str">
        <f t="shared" si="0"/>
        <v>2026-01</v>
      </c>
      <c r="D19" s="22">
        <f ca="1">SUMIFS(业务数据统计!F:F,业务数据统计!U:U,A19,业务数据统计!H:H,"是")</f>
        <v>8</v>
      </c>
      <c r="E19" s="9" t="str">
        <f>_xlfn.XLOOKUP(A19,业务数据统计!U:U,业务数据统计!V:V,"")</f>
        <v>营销二部</v>
      </c>
      <c r="F19"/>
      <c r="H19" s="28">
        <f ca="1">SUM(H8:H17)</f>
        <v>2341.95</v>
      </c>
    </row>
    <row r="20" ht="13.5" spans="1:8">
      <c r="A20" s="23" t="s">
        <v>223</v>
      </c>
      <c r="B20" s="20" t="str">
        <f>_xlfn.XLOOKUP(E20,部门!A:A,部门!B:B)</f>
        <v>销售四部</v>
      </c>
      <c r="C20" s="21" t="str">
        <f t="shared" si="0"/>
        <v>2026-01</v>
      </c>
      <c r="D20" s="22">
        <f ca="1">SUMIFS(业务数据统计!F:F,业务数据统计!U:U,A20,业务数据统计!H:H,"是")</f>
        <v>80.8</v>
      </c>
      <c r="E20" s="9" t="str">
        <f>_xlfn.XLOOKUP(A20,业务数据统计!U:U,业务数据统计!V:V,"")</f>
        <v>营销四部</v>
      </c>
      <c r="F20"/>
    </row>
    <row r="21" ht="13.5" spans="1:8">
      <c r="A21" s="19" t="s">
        <v>90</v>
      </c>
      <c r="B21" s="20" t="str">
        <f>_xlfn.XLOOKUP(E21,部门!A:A,部门!B:B)</f>
        <v>销售三部</v>
      </c>
      <c r="C21" s="21" t="str">
        <f t="shared" si="0"/>
        <v>2026-01</v>
      </c>
      <c r="D21" s="22">
        <f ca="1">SUMIFS(业务数据统计!F:F,业务数据统计!U:U,A21,业务数据统计!H:H,"是")</f>
        <v>15.8</v>
      </c>
      <c r="E21" s="9" t="str">
        <f>_xlfn.XLOOKUP(A21,业务数据统计!U:U,业务数据统计!V:V,"")</f>
        <v>营销三部</v>
      </c>
      <c r="F21"/>
    </row>
    <row r="22" ht="13.5" spans="1:8">
      <c r="A22" s="19" t="s">
        <v>227</v>
      </c>
      <c r="B22" s="20" t="str">
        <f>_xlfn.XLOOKUP(E22,部门!A:A,部门!B:B)</f>
        <v>销售四部</v>
      </c>
      <c r="C22" s="21" t="str">
        <f t="shared" si="0"/>
        <v>2026-01</v>
      </c>
      <c r="D22" s="22">
        <f ca="1">SUMIFS(业务数据统计!F:F,业务数据统计!U:U,A22,业务数据统计!H:H,"是")</f>
        <v>28</v>
      </c>
      <c r="E22" s="9" t="str">
        <f>_xlfn.XLOOKUP(A22,业务数据统计!U:U,业务数据统计!V:V,"")</f>
        <v>营销四部</v>
      </c>
      <c r="F22"/>
    </row>
    <row r="23" ht="13.5" spans="1:8">
      <c r="A23" s="23" t="s">
        <v>306</v>
      </c>
      <c r="B23" s="20" t="str">
        <f>_xlfn.XLOOKUP(E23,部门!A:A,部门!B:B)</f>
        <v>销售四部</v>
      </c>
      <c r="C23" s="21" t="str">
        <f t="shared" si="0"/>
        <v>2026-01</v>
      </c>
      <c r="D23" s="22">
        <f ca="1">SUMIFS(业务数据统计!F:F,业务数据统计!U:U,A23,业务数据统计!H:H,"是")</f>
        <v>4</v>
      </c>
      <c r="E23" s="9" t="str">
        <f>_xlfn.XLOOKUP(A23,业务数据统计!U:U,业务数据统计!V:V,"")</f>
        <v>营销四部</v>
      </c>
      <c r="F23"/>
    </row>
    <row r="24" ht="13.5" spans="1:8">
      <c r="A24" s="19" t="s">
        <v>20</v>
      </c>
      <c r="B24" s="20" t="str">
        <f>_xlfn.XLOOKUP(E24,部门!A:A,部门!B:B)</f>
        <v>销售五部</v>
      </c>
      <c r="C24" s="21" t="str">
        <f t="shared" si="0"/>
        <v>2026-01</v>
      </c>
      <c r="D24" s="22">
        <f ca="1">SUMIFS(业务数据统计!F:F,业务数据统计!U:U,A24,业务数据统计!H:H,"是")</f>
        <v>73.45</v>
      </c>
      <c r="E24" s="9" t="str">
        <f>_xlfn.XLOOKUP(A24,业务数据统计!U:U,业务数据统计!V:V,"")</f>
        <v>营销五部</v>
      </c>
      <c r="F24"/>
    </row>
    <row r="25" ht="13.5" spans="1:8">
      <c r="A25" s="19" t="s">
        <v>1109</v>
      </c>
      <c r="B25" s="20" t="str">
        <f>_xlfn.XLOOKUP(E25,部门!A:A,部门!B:B)</f>
        <v>销售四部</v>
      </c>
      <c r="C25" s="21" t="str">
        <f t="shared" si="0"/>
        <v>2026-01</v>
      </c>
      <c r="D25" s="22">
        <f ca="1">SUMIFS(业务数据统计!F:F,业务数据统计!U:U,A25,业务数据统计!H:H,"是")</f>
        <v>2</v>
      </c>
      <c r="E25" s="9" t="str">
        <f>_xlfn.XLOOKUP(A25,业务数据统计!U:U,业务数据统计!V:V,"")</f>
        <v>营销四部</v>
      </c>
      <c r="F25"/>
    </row>
    <row r="26" ht="13.5" spans="1:8">
      <c r="A26" s="23" t="s">
        <v>288</v>
      </c>
      <c r="B26" s="20" t="str">
        <f>_xlfn.XLOOKUP(E26,部门!A:A,部门!B:B)</f>
        <v>销售四部</v>
      </c>
      <c r="C26" s="21" t="str">
        <f t="shared" si="0"/>
        <v>2026-01</v>
      </c>
      <c r="D26" s="22">
        <f ca="1">SUMIFS(业务数据统计!F:F,业务数据统计!U:U,A26,业务数据统计!H:H,"是")</f>
        <v>14</v>
      </c>
      <c r="E26" s="9" t="str">
        <f>_xlfn.XLOOKUP(A26,业务数据统计!U:U,业务数据统计!V:V,"")</f>
        <v>营销四部</v>
      </c>
      <c r="F26"/>
    </row>
    <row r="27" ht="13.5" spans="1:8">
      <c r="A27" s="23" t="s">
        <v>442</v>
      </c>
      <c r="B27" s="20" t="str">
        <f>_xlfn.XLOOKUP(E27,部门!A:A,部门!B:B)</f>
        <v>销售四部</v>
      </c>
      <c r="C27" s="21" t="str">
        <f t="shared" si="0"/>
        <v>2026-01</v>
      </c>
      <c r="D27" s="22">
        <f ca="1">SUMIFS(业务数据统计!F:F,业务数据统计!U:U,A27,业务数据统计!H:H,"是")</f>
        <v>50.6</v>
      </c>
      <c r="E27" s="9" t="str">
        <f>_xlfn.XLOOKUP(A27,业务数据统计!U:U,业务数据统计!V:V,"")</f>
        <v>营销四部</v>
      </c>
      <c r="F27"/>
    </row>
    <row r="28" ht="13.5" spans="1:8">
      <c r="A28" s="19" t="s">
        <v>215</v>
      </c>
      <c r="B28" s="20" t="str">
        <f>_xlfn.XLOOKUP(E28,部门!A:A,部门!B:B)</f>
        <v>销售五部</v>
      </c>
      <c r="C28" s="21" t="str">
        <f t="shared" si="0"/>
        <v>2026-01</v>
      </c>
      <c r="D28" s="22">
        <f ca="1">SUMIFS(业务数据统计!F:F,业务数据统计!U:U,A28,业务数据统计!H:H,"是")</f>
        <v>35.3</v>
      </c>
      <c r="E28" s="9" t="str">
        <f>_xlfn.XLOOKUP(A28,业务数据统计!U:U,业务数据统计!V:V,"")</f>
        <v>营销五部</v>
      </c>
      <c r="F28"/>
    </row>
    <row r="29" ht="13.5" spans="1:8">
      <c r="A29" s="23" t="s">
        <v>642</v>
      </c>
      <c r="B29" s="20" t="str">
        <f>_xlfn.XLOOKUP(E29,部门!A:A,部门!B:B)</f>
        <v>销售四部</v>
      </c>
      <c r="C29" s="21" t="str">
        <f t="shared" si="0"/>
        <v>2026-01</v>
      </c>
      <c r="D29" s="22">
        <f ca="1">SUMIFS(业务数据统计!F:F,业务数据统计!U:U,A29,业务数据统计!H:H,"是")</f>
        <v>11.6</v>
      </c>
      <c r="E29" s="9" t="str">
        <f>_xlfn.XLOOKUP(A29,业务数据统计!U:U,业务数据统计!V:V,"")</f>
        <v>营销四部</v>
      </c>
      <c r="F29"/>
    </row>
    <row r="30" ht="13.5" spans="1:8">
      <c r="A30" s="23" t="s">
        <v>328</v>
      </c>
      <c r="B30" s="20" t="str">
        <f>_xlfn.XLOOKUP(E30,部门!A:A,部门!B:B)</f>
        <v>销售二部</v>
      </c>
      <c r="C30" s="21" t="str">
        <f t="shared" si="0"/>
        <v>2026-01</v>
      </c>
      <c r="D30" s="22">
        <f ca="1">SUMIFS(业务数据统计!F:F,业务数据统计!U:U,A30,业务数据统计!H:H,"是")</f>
        <v>12</v>
      </c>
      <c r="E30" s="9" t="str">
        <f>_xlfn.XLOOKUP(A30,业务数据统计!U:U,业务数据统计!V:V,"")</f>
        <v>营销二部</v>
      </c>
      <c r="F30"/>
    </row>
    <row r="31" ht="13.5" spans="1:8">
      <c r="A31" s="23" t="s">
        <v>203</v>
      </c>
      <c r="B31" s="20" t="str">
        <f>_xlfn.XLOOKUP(E31,部门!A:A,部门!B:B)</f>
        <v>销售五部</v>
      </c>
      <c r="C31" s="21" t="str">
        <f t="shared" si="0"/>
        <v>2026-01</v>
      </c>
      <c r="D31" s="22">
        <f ca="1">SUMIFS(业务数据统计!F:F,业务数据统计!U:U,A31,业务数据统计!H:H,"是")</f>
        <v>119.9</v>
      </c>
      <c r="E31" s="9" t="str">
        <f>_xlfn.XLOOKUP(A31,业务数据统计!U:U,业务数据统计!V:V,"")</f>
        <v>营销五部</v>
      </c>
      <c r="F31"/>
    </row>
    <row r="32" ht="13.5" spans="1:8">
      <c r="A32" s="19" t="s">
        <v>408</v>
      </c>
      <c r="B32" s="20" t="str">
        <f>_xlfn.XLOOKUP(E32,部门!A:A,部门!B:B)</f>
        <v>销售五部</v>
      </c>
      <c r="C32" s="21" t="str">
        <f t="shared" si="0"/>
        <v>2026-01</v>
      </c>
      <c r="D32" s="22">
        <f ca="1">SUMIFS(业务数据统计!F:F,业务数据统计!U:U,A32,业务数据统计!H:H,"是")</f>
        <v>44.5</v>
      </c>
      <c r="E32" s="9" t="str">
        <f>_xlfn.XLOOKUP(A32,业务数据统计!U:U,业务数据统计!V:V,"")</f>
        <v>营销五部</v>
      </c>
      <c r="F32"/>
    </row>
    <row r="33" ht="13.5" spans="1:6">
      <c r="A33" s="19" t="s">
        <v>99</v>
      </c>
      <c r="B33" s="20" t="str">
        <f>_xlfn.XLOOKUP(E33,部门!A:A,部门!B:B)</f>
        <v>销售四部</v>
      </c>
      <c r="C33" s="21" t="str">
        <f t="shared" si="0"/>
        <v>2026-01</v>
      </c>
      <c r="D33" s="22">
        <f ca="1">SUMIFS(业务数据统计!F:F,业务数据统计!U:U,A33,业务数据统计!H:H,"是")</f>
        <v>41.7</v>
      </c>
      <c r="E33" s="9" t="str">
        <f>_xlfn.XLOOKUP(A33,业务数据统计!U:U,业务数据统计!V:V,"")</f>
        <v>营销四部</v>
      </c>
      <c r="F33"/>
    </row>
    <row r="34" ht="13.5" spans="1:6">
      <c r="A34" s="19" t="s">
        <v>152</v>
      </c>
      <c r="B34" s="20" t="str">
        <f>_xlfn.XLOOKUP(E34,部门!A:A,部门!B:B)</f>
        <v>销售二部</v>
      </c>
      <c r="C34" s="21" t="str">
        <f t="shared" si="0"/>
        <v>2026-01</v>
      </c>
      <c r="D34" s="22">
        <f ca="1">SUMIFS(业务数据统计!F:F,业务数据统计!U:U,A34,业务数据统计!H:H,"是")</f>
        <v>4.5</v>
      </c>
      <c r="E34" s="9" t="str">
        <f>_xlfn.XLOOKUP(A34,业务数据统计!U:U,业务数据统计!V:V,"")</f>
        <v>营销二部</v>
      </c>
      <c r="F34"/>
    </row>
    <row r="35" ht="13.5" spans="1:6">
      <c r="A35" s="19" t="s">
        <v>292</v>
      </c>
      <c r="B35" s="20" t="str">
        <f>_xlfn.XLOOKUP(E35,部门!A:A,部门!B:B)</f>
        <v>销售四部</v>
      </c>
      <c r="C35" s="21" t="str">
        <f t="shared" si="0"/>
        <v>2026-01</v>
      </c>
      <c r="D35" s="22">
        <f ca="1">SUMIFS(业务数据统计!F:F,业务数据统计!U:U,A35,业务数据统计!H:H,"是")</f>
        <v>14</v>
      </c>
      <c r="E35" s="9" t="str">
        <f>_xlfn.XLOOKUP(A35,业务数据统计!U:U,业务数据统计!V:V,"")</f>
        <v>营销四部</v>
      </c>
      <c r="F35"/>
    </row>
    <row r="36" ht="13.5" spans="1:6">
      <c r="A36" s="19" t="s">
        <v>2149</v>
      </c>
      <c r="B36" s="20" t="str">
        <f>_xlfn.XLOOKUP(E36,部门!A:A,部门!B:B)</f>
        <v>销售二部</v>
      </c>
      <c r="C36" s="21" t="str">
        <f t="shared" si="0"/>
        <v>2026-01</v>
      </c>
      <c r="D36" s="22">
        <f ca="1">SUMIFS(业务数据统计!F:F,业务数据统计!U:U,A36,业务数据统计!H:H,"是")</f>
        <v>24.1</v>
      </c>
      <c r="E36" s="9" t="str">
        <f>_xlfn.XLOOKUP(A36,业务数据统计!U:U,业务数据统计!V:V,"")</f>
        <v>营销二部</v>
      </c>
      <c r="F36"/>
    </row>
    <row r="37" ht="13.5" spans="1:6">
      <c r="A37" s="19" t="s">
        <v>1701</v>
      </c>
      <c r="B37" s="20" t="str">
        <f>_xlfn.XLOOKUP(E37,部门!A:A,部门!B:B)</f>
        <v>销售四部</v>
      </c>
      <c r="C37" s="21" t="str">
        <f t="shared" si="0"/>
        <v>2026-01</v>
      </c>
      <c r="D37" s="22">
        <f ca="1">SUMIFS(业务数据统计!F:F,业务数据统计!U:U,A37,业务数据统计!H:H,"是")</f>
        <v>2</v>
      </c>
      <c r="E37" s="9" t="str">
        <f>_xlfn.XLOOKUP(A37,业务数据统计!U:U,业务数据统计!V:V,"")</f>
        <v>营销四部</v>
      </c>
      <c r="F37"/>
    </row>
    <row r="38" ht="13.5" spans="1:6">
      <c r="A38" s="19" t="s">
        <v>2365</v>
      </c>
      <c r="B38" s="20" t="str">
        <f>_xlfn.XLOOKUP(E38,部门!A:A,部门!B:B)</f>
        <v>宁波</v>
      </c>
      <c r="C38" s="21" t="str">
        <f t="shared" si="0"/>
        <v>2026-01</v>
      </c>
      <c r="D38" s="22">
        <f ca="1">SUMIFS(业务数据统计!F:F,业务数据统计!U:U,A38,业务数据统计!H:H,"是")</f>
        <v>8.5</v>
      </c>
      <c r="E38" s="9" t="str">
        <f>_xlfn.XLOOKUP(A38,业务数据统计!U:U,业务数据统计!V:V,"")</f>
        <v>宁波销售一部</v>
      </c>
      <c r="F38"/>
    </row>
    <row r="39" ht="13.5" spans="1:6">
      <c r="A39" s="19" t="s">
        <v>1771</v>
      </c>
      <c r="B39" s="20" t="str">
        <f>_xlfn.XLOOKUP(E39,部门!A:A,部门!B:B)</f>
        <v>销售三部</v>
      </c>
      <c r="C39" s="21" t="str">
        <f t="shared" si="0"/>
        <v>2026-01</v>
      </c>
      <c r="D39" s="22">
        <f ca="1">SUMIFS(业务数据统计!F:F,业务数据统计!U:U,A39,业务数据统计!H:H,"是")</f>
        <v>2</v>
      </c>
      <c r="E39" s="9" t="str">
        <f>_xlfn.XLOOKUP(A39,业务数据统计!U:U,业务数据统计!V:V,"")</f>
        <v>营销三部</v>
      </c>
      <c r="F39"/>
    </row>
    <row r="40" ht="13.5" spans="1:6">
      <c r="A40" s="23" t="s">
        <v>562</v>
      </c>
      <c r="B40" s="20" t="str">
        <f>_xlfn.XLOOKUP(E40,部门!A:A,部门!B:B)</f>
        <v>销售四部</v>
      </c>
      <c r="C40" s="21" t="str">
        <f t="shared" si="0"/>
        <v>2026-01</v>
      </c>
      <c r="D40" s="22">
        <f ca="1">SUMIFS(业务数据统计!F:F,业务数据统计!U:U,A40,业务数据统计!H:H,"是")</f>
        <v>4</v>
      </c>
      <c r="E40" s="9" t="str">
        <f>_xlfn.XLOOKUP(A40,业务数据统计!U:U,业务数据统计!V:V,"")</f>
        <v>营销四部</v>
      </c>
      <c r="F40"/>
    </row>
    <row r="41" ht="13.5" spans="1:6">
      <c r="A41" s="23" t="s">
        <v>820</v>
      </c>
      <c r="B41" s="20" t="str">
        <f>_xlfn.XLOOKUP(E41,部门!A:A,部门!B:B)</f>
        <v>销售三部</v>
      </c>
      <c r="C41" s="21" t="str">
        <f t="shared" si="0"/>
        <v>2026-01</v>
      </c>
      <c r="D41" s="22">
        <f ca="1">SUMIFS(业务数据统计!F:F,业务数据统计!U:U,A41,业务数据统计!H:H,"是")</f>
        <v>6.7</v>
      </c>
      <c r="E41" s="9" t="str">
        <f>_xlfn.XLOOKUP(A41,业务数据统计!U:U,业务数据统计!V:V,"")</f>
        <v>营销三部</v>
      </c>
      <c r="F41"/>
    </row>
    <row r="42" ht="13.5" spans="1:6">
      <c r="A42" s="19" t="s">
        <v>353</v>
      </c>
      <c r="B42" s="20" t="str">
        <f>_xlfn.XLOOKUP(E42,部门!A:A,部门!B:B)</f>
        <v>销售一部</v>
      </c>
      <c r="C42" s="21" t="str">
        <f t="shared" si="0"/>
        <v>2026-01</v>
      </c>
      <c r="D42" s="22">
        <f ca="1">SUMIFS(业务数据统计!F:F,业务数据统计!U:U,A42,业务数据统计!H:H,"是")</f>
        <v>2</v>
      </c>
      <c r="E42" s="9" t="str">
        <f>_xlfn.XLOOKUP(A42,业务数据统计!U:U,业务数据统计!V:V,"")</f>
        <v>营销一部</v>
      </c>
      <c r="F42"/>
    </row>
    <row r="43" ht="13.5" spans="1:6">
      <c r="A43" s="23" t="s">
        <v>1410</v>
      </c>
      <c r="B43" s="20" t="str">
        <f>_xlfn.XLOOKUP(E43,部门!A:A,部门!B:B)</f>
        <v>销售三部</v>
      </c>
      <c r="C43" s="21" t="str">
        <f t="shared" si="0"/>
        <v>2026-01</v>
      </c>
      <c r="D43" s="22">
        <f ca="1">SUMIFS(业务数据统计!F:F,业务数据统计!U:U,A43,业务数据统计!H:H,"是")</f>
        <v>31.1</v>
      </c>
      <c r="E43" s="9" t="str">
        <f>_xlfn.XLOOKUP(A43,业务数据统计!U:U,业务数据统计!V:V,"")</f>
        <v>营销三部</v>
      </c>
      <c r="F43"/>
    </row>
    <row r="44" ht="13.5" spans="1:6">
      <c r="A44" s="19" t="s">
        <v>3662</v>
      </c>
      <c r="B44" s="20" t="str">
        <f>_xlfn.XLOOKUP(E44,部门!A:A,部门!B:B)</f>
        <v>杭州</v>
      </c>
      <c r="C44" s="21" t="str">
        <f t="shared" si="0"/>
        <v>2026-01</v>
      </c>
      <c r="D44" s="22">
        <f ca="1">SUMIFS(业务数据统计!F:F,业务数据统计!U:U,A44,业务数据统计!H:H,"是")</f>
        <v>2</v>
      </c>
      <c r="E44" s="9" t="str">
        <f>_xlfn.XLOOKUP(A44,业务数据统计!U:U,业务数据统计!V:V,"")</f>
        <v>杭州销售一部</v>
      </c>
      <c r="F44"/>
    </row>
    <row r="45" ht="13.5" spans="1:6">
      <c r="A45" s="19" t="s">
        <v>1269</v>
      </c>
      <c r="B45" s="20" t="str">
        <f>_xlfn.XLOOKUP(E45,部门!A:A,部门!B:B)</f>
        <v>销售一部</v>
      </c>
      <c r="C45" s="21" t="str">
        <f t="shared" si="0"/>
        <v>2026-01</v>
      </c>
      <c r="D45" s="22">
        <f ca="1">SUMIFS(业务数据统计!F:F,业务数据统计!U:U,A45,业务数据统计!H:H,"是")</f>
        <v>12.6</v>
      </c>
      <c r="E45" s="9" t="str">
        <f>_xlfn.XLOOKUP(A45,业务数据统计!U:U,业务数据统计!V:V,"")</f>
        <v>营销一部</v>
      </c>
      <c r="F45"/>
    </row>
    <row r="46" ht="13.5" spans="1:6">
      <c r="A46" s="19" t="s">
        <v>454</v>
      </c>
      <c r="B46" s="20" t="str">
        <f>_xlfn.XLOOKUP(E46,部门!A:A,部门!B:B)</f>
        <v>销售三部</v>
      </c>
      <c r="C46" s="21" t="str">
        <f t="shared" si="0"/>
        <v>2026-01</v>
      </c>
      <c r="D46" s="22">
        <f ca="1">SUMIFS(业务数据统计!F:F,业务数据统计!U:U,A46,业务数据统计!H:H,"是")</f>
        <v>28</v>
      </c>
      <c r="E46" s="9" t="str">
        <f>_xlfn.XLOOKUP(A46,业务数据统计!U:U,业务数据统计!V:V,"")</f>
        <v>营销三部</v>
      </c>
      <c r="F46"/>
    </row>
    <row r="47" ht="13.5" spans="1:6">
      <c r="A47" s="23" t="s">
        <v>2305</v>
      </c>
      <c r="B47" s="20" t="str">
        <f>_xlfn.XLOOKUP(E47,部门!A:A,部门!B:B)</f>
        <v>销售四部</v>
      </c>
      <c r="C47" s="21" t="str">
        <f t="shared" si="0"/>
        <v>2026-01</v>
      </c>
      <c r="D47" s="22">
        <f ca="1">SUMIFS(业务数据统计!F:F,业务数据统计!U:U,A47,业务数据统计!H:H,"是")</f>
        <v>22</v>
      </c>
      <c r="E47" s="9" t="str">
        <f>_xlfn.XLOOKUP(A47,业务数据统计!U:U,业务数据统计!V:V,"")</f>
        <v>营销四部</v>
      </c>
      <c r="F47"/>
    </row>
    <row r="48" ht="13.5" spans="1:6">
      <c r="A48" s="19" t="s">
        <v>156</v>
      </c>
      <c r="B48" s="20" t="str">
        <f>_xlfn.XLOOKUP(E48,部门!A:A,部门!B:B)</f>
        <v>销售一部</v>
      </c>
      <c r="C48" s="21" t="str">
        <f t="shared" si="0"/>
        <v>2026-01</v>
      </c>
      <c r="D48" s="22">
        <f ca="1">SUMIFS(业务数据统计!F:F,业务数据统计!U:U,A48,业务数据统计!H:H,"是")</f>
        <v>4</v>
      </c>
      <c r="E48" s="9" t="str">
        <f>_xlfn.XLOOKUP(A48,业务数据统计!U:U,业务数据统计!V:V,"")</f>
        <v>营销一部</v>
      </c>
      <c r="F48"/>
    </row>
    <row r="49" ht="13.5" spans="1:6">
      <c r="A49" s="19" t="s">
        <v>767</v>
      </c>
      <c r="B49" s="20" t="str">
        <f>_xlfn.XLOOKUP(E49,部门!A:A,部门!B:B)</f>
        <v>销售二部</v>
      </c>
      <c r="C49" s="21" t="str">
        <f t="shared" si="0"/>
        <v>2026-01</v>
      </c>
      <c r="D49" s="22">
        <f ca="1">SUMIFS(业务数据统计!F:F,业务数据统计!U:U,A49,业务数据统计!H:H,"是")</f>
        <v>10</v>
      </c>
      <c r="E49" s="9" t="str">
        <f>_xlfn.XLOOKUP(A49,业务数据统计!U:U,业务数据统计!V:V,"")</f>
        <v>营销二部</v>
      </c>
      <c r="F49"/>
    </row>
    <row r="50" ht="13.5" spans="1:6">
      <c r="A50" s="19" t="s">
        <v>535</v>
      </c>
      <c r="B50" s="20" t="str">
        <f>_xlfn.XLOOKUP(E50,部门!A:A,部门!B:B)</f>
        <v>销售四部</v>
      </c>
      <c r="C50" s="21" t="str">
        <f t="shared" si="0"/>
        <v>2026-01</v>
      </c>
      <c r="D50" s="22">
        <f ca="1">SUMIFS(业务数据统计!F:F,业务数据统计!U:U,A50,业务数据统计!H:H,"是")</f>
        <v>4.4</v>
      </c>
      <c r="E50" s="9" t="str">
        <f>_xlfn.XLOOKUP(A50,业务数据统计!U:U,业务数据统计!V:V,"")</f>
        <v>营销四部</v>
      </c>
      <c r="F50"/>
    </row>
    <row r="51" ht="13.5" spans="1:6">
      <c r="A51" s="19" t="s">
        <v>79</v>
      </c>
      <c r="B51" s="20" t="str">
        <f>_xlfn.XLOOKUP(E51,部门!A:A,部门!B:B)</f>
        <v>销售五部</v>
      </c>
      <c r="C51" s="21" t="str">
        <f t="shared" si="0"/>
        <v>2026-01</v>
      </c>
      <c r="D51" s="22">
        <f ca="1">SUMIFS(业务数据统计!F:F,业务数据统计!U:U,A51,业务数据统计!H:H,"是")</f>
        <v>24</v>
      </c>
      <c r="E51" s="9" t="str">
        <f>_xlfn.XLOOKUP(A51,业务数据统计!U:U,业务数据统计!V:V,"")</f>
        <v>营销五部</v>
      </c>
      <c r="F51"/>
    </row>
    <row r="52" ht="13.5" spans="1:6">
      <c r="A52" s="19" t="s">
        <v>1488</v>
      </c>
      <c r="B52" s="20" t="str">
        <f>_xlfn.XLOOKUP(E52,部门!A:A,部门!B:B)</f>
        <v>销售一部</v>
      </c>
      <c r="C52" s="21" t="str">
        <f t="shared" si="0"/>
        <v>2026-01</v>
      </c>
      <c r="D52" s="22">
        <f ca="1">SUMIFS(业务数据统计!F:F,业务数据统计!U:U,A52,业务数据统计!H:H,"是")</f>
        <v>9.5</v>
      </c>
      <c r="E52" s="9" t="str">
        <f>_xlfn.XLOOKUP(A52,业务数据统计!U:U,业务数据统计!V:V,"")</f>
        <v>营销一部</v>
      </c>
      <c r="F52"/>
    </row>
    <row r="53" ht="13.5" spans="1:6">
      <c r="A53" s="19" t="s">
        <v>246</v>
      </c>
      <c r="B53" s="20" t="str">
        <f>_xlfn.XLOOKUP(E53,部门!A:A,部门!B:B)</f>
        <v>销售一部</v>
      </c>
      <c r="C53" s="21" t="str">
        <f t="shared" si="0"/>
        <v>2026-01</v>
      </c>
      <c r="D53" s="22">
        <f ca="1">SUMIFS(业务数据统计!F:F,业务数据统计!U:U,A53,业务数据统计!H:H,"是")</f>
        <v>2</v>
      </c>
      <c r="E53" s="9" t="str">
        <f>_xlfn.XLOOKUP(A53,业务数据统计!U:U,业务数据统计!V:V,"")</f>
        <v>营销一部</v>
      </c>
      <c r="F53"/>
    </row>
    <row r="54" ht="13.5" spans="1:6">
      <c r="A54" s="23" t="s">
        <v>1262</v>
      </c>
      <c r="B54" s="20" t="str">
        <f>_xlfn.XLOOKUP(E54,部门!A:A,部门!B:B)</f>
        <v>销售二部</v>
      </c>
      <c r="C54" s="21" t="str">
        <f t="shared" si="0"/>
        <v>2026-01</v>
      </c>
      <c r="D54" s="22">
        <f ca="1">SUMIFS(业务数据统计!F:F,业务数据统计!U:U,A54,业务数据统计!H:H,"是")</f>
        <v>0</v>
      </c>
      <c r="E54" s="9" t="str">
        <f>_xlfn.XLOOKUP(A54,业务数据统计!U:U,业务数据统计!V:V,"")</f>
        <v>营销二部</v>
      </c>
      <c r="F54"/>
    </row>
    <row r="55" ht="13.5" spans="1:6">
      <c r="A55" s="23" t="s">
        <v>211</v>
      </c>
      <c r="B55" s="20" t="str">
        <f>_xlfn.XLOOKUP(E55,部门!A:A,部门!B:B)</f>
        <v>销售三部</v>
      </c>
      <c r="C55" s="21" t="str">
        <f t="shared" si="0"/>
        <v>2026-01</v>
      </c>
      <c r="D55" s="22">
        <f ca="1">SUMIFS(业务数据统计!F:F,业务数据统计!U:U,A55,业务数据统计!H:H,"是")</f>
        <v>6</v>
      </c>
      <c r="E55" s="9" t="str">
        <f>_xlfn.XLOOKUP(A55,业务数据统计!U:U,业务数据统计!V:V,"")</f>
        <v>营销三部</v>
      </c>
      <c r="F55"/>
    </row>
    <row r="56" ht="13.5" spans="1:6">
      <c r="A56" s="23" t="s">
        <v>1567</v>
      </c>
      <c r="B56" s="20" t="str">
        <f>_xlfn.XLOOKUP(E56,部门!A:A,部门!B:B)</f>
        <v>销售一部</v>
      </c>
      <c r="C56" s="21" t="str">
        <f t="shared" si="0"/>
        <v>2026-01</v>
      </c>
      <c r="D56" s="22">
        <f ca="1">SUMIFS(业务数据统计!F:F,业务数据统计!U:U,A56,业务数据统计!H:H,"是")</f>
        <v>2</v>
      </c>
      <c r="E56" s="9" t="str">
        <f>_xlfn.XLOOKUP(A56,业务数据统计!U:U,业务数据统计!V:V,"")</f>
        <v>营销一部</v>
      </c>
      <c r="F56"/>
    </row>
    <row r="57" ht="13.5" spans="1:6">
      <c r="A57" s="23" t="s">
        <v>664</v>
      </c>
      <c r="B57" s="20" t="str">
        <f>_xlfn.XLOOKUP(E57,部门!A:A,部门!B:B)</f>
        <v>销售三部</v>
      </c>
      <c r="C57" s="21" t="str">
        <f t="shared" si="0"/>
        <v>2026-01</v>
      </c>
      <c r="D57" s="22">
        <f ca="1">SUMIFS(业务数据统计!F:F,业务数据统计!U:U,A57,业务数据统计!H:H,"是")</f>
        <v>2</v>
      </c>
      <c r="E57" s="9" t="str">
        <f>_xlfn.XLOOKUP(A57,业务数据统计!U:U,业务数据统计!V:V,"")</f>
        <v>营销三部</v>
      </c>
      <c r="F57"/>
    </row>
    <row r="58" ht="13.5" spans="1:6">
      <c r="A58" s="23" t="s">
        <v>1593</v>
      </c>
      <c r="B58" s="20" t="str">
        <f>_xlfn.XLOOKUP(E58,部门!A:A,部门!B:B)</f>
        <v>销售三部</v>
      </c>
      <c r="C58" s="21" t="str">
        <f t="shared" si="0"/>
        <v>2026-01</v>
      </c>
      <c r="D58" s="22">
        <f ca="1">SUMIFS(业务数据统计!F:F,业务数据统计!U:U,A58,业务数据统计!H:H,"是")</f>
        <v>4</v>
      </c>
      <c r="E58" s="9" t="str">
        <f>_xlfn.XLOOKUP(A58,业务数据统计!U:U,业务数据统计!V:V,"")</f>
        <v>营销三部</v>
      </c>
      <c r="F58"/>
    </row>
    <row r="59" ht="13.5" spans="1:6">
      <c r="A59" s="23" t="s">
        <v>1793</v>
      </c>
      <c r="B59" s="20" t="str">
        <f>_xlfn.XLOOKUP(E59,部门!A:A,部门!B:B)</f>
        <v>销售五部</v>
      </c>
      <c r="C59" s="21" t="str">
        <f t="shared" si="0"/>
        <v>2026-01</v>
      </c>
      <c r="D59" s="22">
        <f ca="1">SUMIFS(业务数据统计!F:F,业务数据统计!U:U,A59,业务数据统计!H:H,"是")</f>
        <v>2</v>
      </c>
      <c r="E59" s="9" t="str">
        <f>_xlfn.XLOOKUP(A59,业务数据统计!U:U,业务数据统计!V:V,"")</f>
        <v>营销五部</v>
      </c>
      <c r="F59"/>
    </row>
    <row r="60" ht="13.5" spans="1:6">
      <c r="A60" s="23" t="s">
        <v>471</v>
      </c>
      <c r="B60" s="20" t="str">
        <f>_xlfn.XLOOKUP(E60,部门!A:A,部门!B:B)</f>
        <v>销售一部</v>
      </c>
      <c r="C60" s="21" t="str">
        <f t="shared" si="0"/>
        <v>2026-01</v>
      </c>
      <c r="D60" s="22">
        <f ca="1">SUMIFS(业务数据统计!F:F,业务数据统计!U:U,A60,业务数据统计!H:H,"是")</f>
        <v>2</v>
      </c>
      <c r="E60" s="9" t="str">
        <f>_xlfn.XLOOKUP(A60,业务数据统计!U:U,业务数据统计!V:V,"")</f>
        <v>营销一部</v>
      </c>
      <c r="F60"/>
    </row>
    <row r="61" spans="1:6">
      <c r="A61" s="19" t="s">
        <v>7799</v>
      </c>
      <c r="B61" s="20" t="str">
        <f>_xlfn.XLOOKUP(E61,部门!A:A,部门!B:B)</f>
        <v>销售二部</v>
      </c>
      <c r="C61" s="21" t="str">
        <f t="shared" si="0"/>
        <v>2026-01</v>
      </c>
      <c r="D61" s="22">
        <f ca="1">SUMIFS(业务数据统计!F:F,业务数据统计!U:U,A61,业务数据统计!H:H,"是")</f>
        <v>27.4</v>
      </c>
      <c r="E61" s="9" t="str">
        <f>_xlfn.XLOOKUP(A61,业务数据统计!U:U,业务数据统计!V:V,"")</f>
        <v>营销二部</v>
      </c>
    </row>
    <row r="62" spans="1:6">
      <c r="A62" s="19" t="s">
        <v>6833</v>
      </c>
      <c r="B62" s="20" t="str">
        <f>_xlfn.XLOOKUP(E62,部门!A:A,部门!B:B)</f>
        <v>台州</v>
      </c>
      <c r="C62" s="21" t="str">
        <f t="shared" si="0"/>
        <v>2026-01</v>
      </c>
      <c r="D62" s="22">
        <f ca="1">SUMIFS(业务数据统计!F:F,业务数据统计!U:U,A62,业务数据统计!H:H,"是")</f>
        <v>2</v>
      </c>
      <c r="E62" s="9" t="str">
        <f>_xlfn.XLOOKUP(A62,业务数据统计!U:U,业务数据统计!V:V,"")</f>
        <v>台州销售一部</v>
      </c>
    </row>
    <row r="63" spans="1:6">
      <c r="A63" s="19" t="s">
        <v>1113</v>
      </c>
      <c r="B63" s="20" t="str">
        <f>_xlfn.XLOOKUP(E63,部门!A:A,部门!B:B)</f>
        <v>销售四部</v>
      </c>
      <c r="C63" s="21" t="str">
        <f t="shared" si="0"/>
        <v>2026-01</v>
      </c>
      <c r="D63" s="22">
        <f ca="1">SUMIFS(业务数据统计!F:F,业务数据统计!U:U,A63,业务数据统计!H:H,"是")</f>
        <v>4</v>
      </c>
      <c r="E63" s="9" t="str">
        <f>_xlfn.XLOOKUP(A63,业务数据统计!U:U,业务数据统计!V:V,"")</f>
        <v>营销四部</v>
      </c>
    </row>
    <row r="64" ht="13.5" spans="1:6">
      <c r="A64" s="29" t="s">
        <v>19238</v>
      </c>
      <c r="B64" s="30"/>
      <c r="C64" s="31"/>
      <c r="D64" s="32">
        <f ca="1">SUM(D3:D63)</f>
        <v>2341.95</v>
      </c>
    </row>
    <row r="65" ht="13.5"/>
  </sheetData>
  <autoFilter xmlns:etc="http://www.wps.cn/officeDocument/2017/etCustomData" ref="A2:I64" etc:filterBottomFollowUsedRange="0">
    <extLst/>
  </autoFilter>
  <sortState ref="A3:E62">
    <sortCondition ref="D3:D62" descending="1"/>
  </sortState>
  <mergeCells count="1">
    <mergeCell ref="A1:D1"/>
  </mergeCells>
  <conditionalFormatting sqref="G$1:G$1048576">
    <cfRule type="duplicateValues" dxfId="0" priority="1"/>
  </conditionalFormatting>
  <pageMargins left="0.75" right="0.75" top="0.236111111111111" bottom="0.118055555555556" header="0.236111111111111" footer="0.236111111111111"/>
  <pageSetup paperSize="9" scale="93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8"/>
  <dimension ref="A1:E128"/>
  <sheetViews>
    <sheetView topLeftCell="A58" workbookViewId="0">
      <selection activeCell="C91" sqref="C91"/>
    </sheetView>
  </sheetViews>
  <sheetFormatPr defaultColWidth="9" defaultRowHeight="13.5" outlineLevelCol="4"/>
  <cols>
    <col min="1" max="1" width="23.25" style="5" customWidth="1"/>
    <col min="2" max="16384" width="9" style="6"/>
  </cols>
  <sheetData>
    <row r="1" spans="1:2">
      <c r="A1" s="7" t="s">
        <v>14346</v>
      </c>
      <c r="B1" s="6" t="s">
        <v>19245</v>
      </c>
    </row>
    <row r="2" spans="1:2">
      <c r="A2" s="5" t="s">
        <v>19256</v>
      </c>
      <c r="B2" s="6" t="s">
        <v>19257</v>
      </c>
    </row>
    <row r="3" spans="1:2">
      <c r="A3" s="5" t="s">
        <v>19258</v>
      </c>
      <c r="B3" s="6" t="s">
        <v>19257</v>
      </c>
    </row>
    <row r="4" spans="1:2">
      <c r="A4" s="5" t="s">
        <v>19259</v>
      </c>
      <c r="B4" s="6" t="s">
        <v>19257</v>
      </c>
    </row>
    <row r="5" spans="1:2">
      <c r="A5" s="5" t="s">
        <v>19260</v>
      </c>
      <c r="B5" s="6" t="s">
        <v>19261</v>
      </c>
    </row>
    <row r="6" spans="1:2">
      <c r="A6" s="5" t="s">
        <v>19262</v>
      </c>
      <c r="B6" s="6" t="s">
        <v>19261</v>
      </c>
    </row>
    <row r="7" spans="1:2">
      <c r="A7" s="5" t="s">
        <v>19263</v>
      </c>
      <c r="B7" s="6" t="s">
        <v>19261</v>
      </c>
    </row>
    <row r="8" spans="1:2">
      <c r="A8" s="5" t="s">
        <v>19264</v>
      </c>
      <c r="B8" s="6" t="s">
        <v>19265</v>
      </c>
    </row>
    <row r="9" spans="1:2">
      <c r="A9" s="5" t="s">
        <v>19266</v>
      </c>
      <c r="B9" s="6" t="s">
        <v>19265</v>
      </c>
    </row>
    <row r="10" spans="1:2">
      <c r="A10" s="5" t="s">
        <v>19267</v>
      </c>
      <c r="B10" s="6" t="s">
        <v>19265</v>
      </c>
    </row>
    <row r="11" spans="1:2">
      <c r="A11" s="5" t="s">
        <v>19268</v>
      </c>
      <c r="B11" s="6" t="s">
        <v>19265</v>
      </c>
    </row>
    <row r="12" spans="1:2">
      <c r="A12" s="5" t="s">
        <v>19269</v>
      </c>
      <c r="B12" s="6" t="s">
        <v>19265</v>
      </c>
    </row>
    <row r="13" spans="1:2">
      <c r="A13" s="5" t="s">
        <v>19270</v>
      </c>
      <c r="B13" s="6" t="s">
        <v>19265</v>
      </c>
    </row>
    <row r="14" spans="1:2">
      <c r="A14" s="5" t="s">
        <v>19271</v>
      </c>
      <c r="B14" s="6" t="s">
        <v>19249</v>
      </c>
    </row>
    <row r="15" spans="1:2">
      <c r="A15" s="5" t="s">
        <v>19272</v>
      </c>
      <c r="B15" s="6" t="s">
        <v>19249</v>
      </c>
    </row>
    <row r="16" spans="1:2">
      <c r="A16" s="5" t="s">
        <v>19273</v>
      </c>
      <c r="B16" s="6" t="s">
        <v>19249</v>
      </c>
    </row>
    <row r="17" spans="1:5">
      <c r="A17" s="5" t="s">
        <v>19274</v>
      </c>
      <c r="B17" s="6" t="s">
        <v>19249</v>
      </c>
    </row>
    <row r="18" spans="1:5">
      <c r="A18" s="5" t="s">
        <v>19275</v>
      </c>
      <c r="B18" s="6" t="s">
        <v>19276</v>
      </c>
    </row>
    <row r="19" spans="1:5">
      <c r="A19" s="5" t="s">
        <v>19277</v>
      </c>
      <c r="B19" s="6" t="s">
        <v>19278</v>
      </c>
    </row>
    <row r="20" spans="1:5">
      <c r="A20" s="5" t="s">
        <v>19279</v>
      </c>
      <c r="B20" s="6" t="s">
        <v>19278</v>
      </c>
    </row>
    <row r="21" spans="1:5">
      <c r="A21" s="5" t="s">
        <v>19280</v>
      </c>
      <c r="B21" s="6" t="s">
        <v>19278</v>
      </c>
    </row>
    <row r="22" spans="1:5">
      <c r="A22" s="5" t="s">
        <v>19281</v>
      </c>
      <c r="B22" s="6" t="s">
        <v>19278</v>
      </c>
    </row>
    <row r="23" spans="1:5">
      <c r="A23" s="6" t="s">
        <v>19282</v>
      </c>
      <c r="B23" s="6" t="s">
        <v>19278</v>
      </c>
      <c r="E23" s="6" t="s">
        <v>19283</v>
      </c>
    </row>
    <row r="24" spans="1:5">
      <c r="A24" s="6" t="s">
        <v>19284</v>
      </c>
      <c r="B24" s="6" t="s">
        <v>19278</v>
      </c>
    </row>
    <row r="25" spans="1:5">
      <c r="A25" s="5" t="s">
        <v>19285</v>
      </c>
      <c r="B25" s="6" t="s">
        <v>19286</v>
      </c>
    </row>
    <row r="26" spans="1:5">
      <c r="A26" s="5" t="s">
        <v>19287</v>
      </c>
    </row>
    <row r="27" spans="1:5">
      <c r="A27" s="5" t="s">
        <v>19288</v>
      </c>
      <c r="B27" s="6" t="s">
        <v>19289</v>
      </c>
    </row>
    <row r="28" spans="1:5">
      <c r="A28" s="5" t="s">
        <v>19290</v>
      </c>
      <c r="B28" s="6" t="s">
        <v>19289</v>
      </c>
    </row>
    <row r="29" spans="1:5">
      <c r="A29" s="6" t="s">
        <v>19291</v>
      </c>
      <c r="B29" s="6" t="s">
        <v>19289</v>
      </c>
    </row>
    <row r="30" spans="1:5">
      <c r="A30" s="5" t="s">
        <v>19292</v>
      </c>
      <c r="B30" s="6" t="s">
        <v>19251</v>
      </c>
    </row>
    <row r="31" spans="1:5">
      <c r="A31" s="5" t="s">
        <v>19293</v>
      </c>
      <c r="B31" s="6" t="s">
        <v>19251</v>
      </c>
    </row>
    <row r="32" spans="1:5">
      <c r="A32" s="5" t="s">
        <v>19294</v>
      </c>
      <c r="B32" s="6" t="s">
        <v>19251</v>
      </c>
    </row>
    <row r="33" spans="1:2">
      <c r="A33" s="5" t="s">
        <v>19295</v>
      </c>
      <c r="B33" s="6" t="s">
        <v>19251</v>
      </c>
    </row>
    <row r="34" spans="1:2">
      <c r="A34" s="5" t="s">
        <v>19296</v>
      </c>
      <c r="B34" s="6" t="s">
        <v>19252</v>
      </c>
    </row>
    <row r="35" spans="1:2">
      <c r="A35" s="5" t="s">
        <v>19297</v>
      </c>
      <c r="B35" s="6" t="s">
        <v>19252</v>
      </c>
    </row>
    <row r="36" spans="1:2">
      <c r="A36" s="5" t="s">
        <v>19298</v>
      </c>
      <c r="B36" s="6" t="s">
        <v>19255</v>
      </c>
    </row>
    <row r="37" spans="1:2">
      <c r="A37" s="5" t="s">
        <v>19299</v>
      </c>
      <c r="B37" s="6" t="s">
        <v>19255</v>
      </c>
    </row>
    <row r="38" spans="1:2">
      <c r="A38" s="5" t="s">
        <v>19300</v>
      </c>
      <c r="B38" s="6" t="s">
        <v>19255</v>
      </c>
    </row>
    <row r="39" spans="1:2">
      <c r="A39" s="5" t="s">
        <v>19301</v>
      </c>
      <c r="B39" s="6" t="s">
        <v>19302</v>
      </c>
    </row>
    <row r="40" spans="1:2">
      <c r="A40" s="5" t="s">
        <v>19303</v>
      </c>
      <c r="B40" s="6" t="s">
        <v>19302</v>
      </c>
    </row>
    <row r="41" spans="1:2">
      <c r="A41" s="5" t="s">
        <v>19304</v>
      </c>
      <c r="B41" s="6" t="s">
        <v>19302</v>
      </c>
    </row>
    <row r="42" spans="1:2">
      <c r="A42" s="5" t="s">
        <v>19305</v>
      </c>
      <c r="B42" s="6" t="s">
        <v>19252</v>
      </c>
    </row>
    <row r="43" spans="1:2">
      <c r="A43" s="5" t="s">
        <v>19306</v>
      </c>
      <c r="B43" s="6" t="s">
        <v>19252</v>
      </c>
    </row>
    <row r="44" spans="1:2">
      <c r="A44" s="6" t="s">
        <v>19307</v>
      </c>
      <c r="B44" s="6" t="s">
        <v>19249</v>
      </c>
    </row>
    <row r="45" spans="1:2">
      <c r="A45" s="6" t="s">
        <v>19308</v>
      </c>
      <c r="B45" s="6" t="s">
        <v>19249</v>
      </c>
    </row>
    <row r="46" spans="1:2">
      <c r="A46" s="6" t="s">
        <v>19309</v>
      </c>
      <c r="B46" s="6" t="s">
        <v>19278</v>
      </c>
    </row>
    <row r="47" spans="1:2">
      <c r="A47" s="6" t="s">
        <v>19310</v>
      </c>
      <c r="B47" s="6" t="s">
        <v>19278</v>
      </c>
    </row>
    <row r="48" spans="1:2">
      <c r="A48" s="6" t="s">
        <v>19311</v>
      </c>
      <c r="B48" s="6" t="s">
        <v>19251</v>
      </c>
    </row>
    <row r="49" spans="1:2">
      <c r="A49" s="6" t="s">
        <v>19312</v>
      </c>
      <c r="B49" s="6" t="s">
        <v>19249</v>
      </c>
    </row>
    <row r="50" spans="1:2">
      <c r="A50" s="6" t="s">
        <v>19313</v>
      </c>
      <c r="B50" s="6" t="s">
        <v>19289</v>
      </c>
    </row>
    <row r="51" spans="1:2">
      <c r="A51" s="6" t="s">
        <v>19314</v>
      </c>
      <c r="B51" s="6" t="s">
        <v>19289</v>
      </c>
    </row>
    <row r="52" spans="1:2">
      <c r="A52" s="6" t="s">
        <v>19315</v>
      </c>
      <c r="B52" s="6" t="s">
        <v>19289</v>
      </c>
    </row>
    <row r="53" spans="1:2">
      <c r="A53" s="6" t="s">
        <v>19300</v>
      </c>
      <c r="B53" s="6" t="s">
        <v>19255</v>
      </c>
    </row>
    <row r="54" spans="1:2">
      <c r="A54" s="6" t="s">
        <v>19316</v>
      </c>
      <c r="B54" s="6" t="s">
        <v>19248</v>
      </c>
    </row>
    <row r="55" spans="1:2">
      <c r="A55" s="6" t="s">
        <v>19254</v>
      </c>
      <c r="B55" s="6" t="s">
        <v>19254</v>
      </c>
    </row>
    <row r="56" spans="1:2">
      <c r="A56" s="6" t="s">
        <v>19317</v>
      </c>
      <c r="B56" s="6" t="s">
        <v>19253</v>
      </c>
    </row>
    <row r="57" spans="1:2">
      <c r="A57" s="6" t="s">
        <v>19318</v>
      </c>
      <c r="B57" s="6" t="s">
        <v>19253</v>
      </c>
    </row>
    <row r="58" spans="1:2">
      <c r="A58" s="6" t="s">
        <v>19319</v>
      </c>
      <c r="B58" s="6" t="s">
        <v>19253</v>
      </c>
    </row>
    <row r="59" spans="1:2">
      <c r="A59" s="6" t="s">
        <v>19320</v>
      </c>
      <c r="B59" s="6" t="s">
        <v>19253</v>
      </c>
    </row>
    <row r="60" spans="1:2">
      <c r="A60" s="6" t="s">
        <v>19321</v>
      </c>
      <c r="B60" s="6" t="s">
        <v>19253</v>
      </c>
    </row>
    <row r="61" spans="1:2">
      <c r="A61" s="6" t="s">
        <v>19322</v>
      </c>
      <c r="B61" s="6" t="s">
        <v>19253</v>
      </c>
    </row>
    <row r="62" spans="1:2">
      <c r="A62" s="6" t="s">
        <v>19323</v>
      </c>
      <c r="B62" s="6" t="s">
        <v>19278</v>
      </c>
    </row>
    <row r="63" spans="1:2">
      <c r="A63" s="6" t="s">
        <v>19324</v>
      </c>
      <c r="B63" s="6" t="s">
        <v>19278</v>
      </c>
    </row>
    <row r="64" spans="1:2">
      <c r="A64" s="6" t="s">
        <v>19325</v>
      </c>
      <c r="B64" s="6" t="s">
        <v>19278</v>
      </c>
    </row>
    <row r="65" spans="1:2">
      <c r="A65" s="6" t="s">
        <v>19326</v>
      </c>
      <c r="B65" s="6" t="s">
        <v>19252</v>
      </c>
    </row>
    <row r="66" spans="1:2">
      <c r="A66" s="6" t="s">
        <v>19327</v>
      </c>
      <c r="B66" s="6" t="s">
        <v>19251</v>
      </c>
    </row>
    <row r="67" spans="1:2">
      <c r="A67" s="6" t="s">
        <v>19328</v>
      </c>
      <c r="B67" s="6" t="s">
        <v>19254</v>
      </c>
    </row>
    <row r="68" spans="1:2">
      <c r="A68" s="6" t="s">
        <v>19329</v>
      </c>
      <c r="B68" s="6" t="s">
        <v>19249</v>
      </c>
    </row>
    <row r="69" spans="1:2">
      <c r="A69" s="6" t="s">
        <v>19330</v>
      </c>
      <c r="B69" s="6" t="s">
        <v>19249</v>
      </c>
    </row>
    <row r="70" spans="1:2">
      <c r="A70" s="6" t="s">
        <v>19331</v>
      </c>
      <c r="B70" s="6" t="s">
        <v>19248</v>
      </c>
    </row>
    <row r="71" spans="1:2">
      <c r="A71" s="6" t="s">
        <v>19332</v>
      </c>
      <c r="B71" s="6" t="s">
        <v>19253</v>
      </c>
    </row>
    <row r="72" spans="1:2">
      <c r="A72" s="6"/>
    </row>
    <row r="73" spans="1:2">
      <c r="A73" s="5" t="s">
        <v>14385</v>
      </c>
      <c r="B73" s="6" t="s">
        <v>19251</v>
      </c>
    </row>
    <row r="74" spans="1:2">
      <c r="A74" s="5" t="s">
        <v>14413</v>
      </c>
      <c r="B74" s="6" t="s">
        <v>19253</v>
      </c>
    </row>
    <row r="75" spans="1:2">
      <c r="A75" s="5" t="s">
        <v>14381</v>
      </c>
      <c r="B75" s="6" t="s">
        <v>19254</v>
      </c>
    </row>
    <row r="76" spans="1:2">
      <c r="A76" s="5" t="s">
        <v>14410</v>
      </c>
      <c r="B76" s="6" t="s">
        <v>19252</v>
      </c>
    </row>
    <row r="77" spans="1:2">
      <c r="A77" s="5" t="s">
        <v>14442</v>
      </c>
      <c r="B77" s="6" t="s">
        <v>19253</v>
      </c>
    </row>
    <row r="78" spans="1:2">
      <c r="A78" s="5" t="s">
        <v>14389</v>
      </c>
      <c r="B78" s="6" t="s">
        <v>19255</v>
      </c>
    </row>
    <row r="79" spans="1:2">
      <c r="A79" s="5" t="s">
        <v>16396</v>
      </c>
      <c r="B79" s="6" t="s">
        <v>19250</v>
      </c>
    </row>
    <row r="80" spans="1:2">
      <c r="A80" s="5" t="s">
        <v>14476</v>
      </c>
      <c r="B80" s="6" t="s">
        <v>19249</v>
      </c>
    </row>
    <row r="81" spans="1:2">
      <c r="A81" s="5" t="s">
        <v>19333</v>
      </c>
      <c r="B81" s="6" t="s">
        <v>19248</v>
      </c>
    </row>
    <row r="82" spans="1:2">
      <c r="A82" s="5" t="s">
        <v>14581</v>
      </c>
      <c r="B82" s="6" t="s">
        <v>19278</v>
      </c>
    </row>
    <row r="83" spans="1:2">
      <c r="A83" s="5" t="s">
        <v>19334</v>
      </c>
      <c r="B83" s="6" t="s">
        <v>19278</v>
      </c>
    </row>
    <row r="84" spans="1:2">
      <c r="A84" s="5" t="s">
        <v>19335</v>
      </c>
      <c r="B84" s="6" t="s">
        <v>19289</v>
      </c>
    </row>
    <row r="85" spans="1:2">
      <c r="A85" s="5" t="s">
        <v>15578</v>
      </c>
      <c r="B85" s="6" t="s">
        <v>19248</v>
      </c>
    </row>
    <row r="86" spans="1:2">
      <c r="A86" s="5" t="s">
        <v>14745</v>
      </c>
      <c r="B86" s="6" t="s">
        <v>19336</v>
      </c>
    </row>
    <row r="87" spans="1:2">
      <c r="A87" s="5" t="s">
        <v>17690</v>
      </c>
      <c r="B87" s="6" t="s">
        <v>19337</v>
      </c>
    </row>
    <row r="88" spans="1:2">
      <c r="A88" s="5" t="s">
        <v>19338</v>
      </c>
      <c r="B88" s="6" t="s">
        <v>19278</v>
      </c>
    </row>
    <row r="89" spans="1:2">
      <c r="A89" s="6" t="s">
        <v>19339</v>
      </c>
      <c r="B89" s="6" t="s">
        <v>19250</v>
      </c>
    </row>
    <row r="90" spans="1:2">
      <c r="A90" s="6" t="s">
        <v>14422</v>
      </c>
      <c r="B90" s="6" t="s">
        <v>19253</v>
      </c>
    </row>
    <row r="91" spans="1:2">
      <c r="A91" s="6"/>
    </row>
    <row r="92" spans="1:2">
      <c r="A92" s="6"/>
    </row>
    <row r="93" spans="1:2">
      <c r="A93" s="6"/>
    </row>
    <row r="94" spans="1:2">
      <c r="A94" s="6"/>
    </row>
    <row r="95" spans="1:2">
      <c r="A95" s="6"/>
    </row>
    <row r="96" spans="1:2">
      <c r="A96" s="6"/>
    </row>
    <row r="97" spans="1:1">
      <c r="A97" s="6"/>
    </row>
    <row r="98" spans="1:1">
      <c r="A98" s="6"/>
    </row>
    <row r="99" spans="1:1">
      <c r="A99" s="6"/>
    </row>
    <row r="100" spans="1:1">
      <c r="A100" s="6"/>
    </row>
    <row r="101" spans="1:1">
      <c r="A101" s="6"/>
    </row>
    <row r="102" spans="1:1">
      <c r="A102" s="6"/>
    </row>
    <row r="103" spans="1:1">
      <c r="A103" s="6"/>
    </row>
    <row r="104" spans="1:1">
      <c r="A104" s="6"/>
    </row>
    <row r="105" spans="1:1">
      <c r="A105" s="6"/>
    </row>
    <row r="106" spans="1:1">
      <c r="A106" s="6"/>
    </row>
    <row r="107" spans="1:1">
      <c r="A107" s="6"/>
    </row>
    <row r="108" spans="1:1">
      <c r="A108" s="6"/>
    </row>
    <row r="109" spans="1:1">
      <c r="A109" s="6"/>
    </row>
    <row r="110" spans="1:1">
      <c r="A110" s="6"/>
    </row>
    <row r="111" spans="1:1">
      <c r="A111" s="6"/>
    </row>
    <row r="112" spans="1:1">
      <c r="A112" s="6"/>
    </row>
    <row r="113" spans="1:1">
      <c r="A113" s="6"/>
    </row>
    <row r="114" spans="1:1">
      <c r="A114" s="6"/>
    </row>
    <row r="115" spans="1:1">
      <c r="A115" s="6"/>
    </row>
    <row r="116" spans="1:1">
      <c r="A116" s="6"/>
    </row>
    <row r="117" spans="1:1">
      <c r="A117" s="6"/>
    </row>
    <row r="118" spans="1:1">
      <c r="A118" s="6"/>
    </row>
    <row r="119" spans="1:1">
      <c r="A119" s="6"/>
    </row>
    <row r="120" spans="1:1">
      <c r="A120" s="6"/>
    </row>
    <row r="121" spans="1:1">
      <c r="A121" s="6"/>
    </row>
    <row r="122" spans="1:1">
      <c r="A122" s="6"/>
    </row>
    <row r="123" spans="1:1">
      <c r="A123" s="6"/>
    </row>
    <row r="124" spans="1:1">
      <c r="A124" s="6"/>
    </row>
    <row r="125" spans="1:1">
      <c r="A125" s="6"/>
    </row>
    <row r="126" spans="1:1">
      <c r="A126" s="6"/>
    </row>
    <row r="127" spans="1:1">
      <c r="A127" s="6"/>
    </row>
    <row r="128" spans="1:1">
      <c r="A128" s="6"/>
    </row>
  </sheetData>
  <autoFilter xmlns:etc="http://www.wps.cn/officeDocument/2017/etCustomData" ref="A1:E71" etc:filterBottomFollowUsedRange="0">
    <extLst/>
  </autoFilter>
  <sortState ref="A2:B39">
    <sortCondition ref="A2:A39"/>
  </sortState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9"/>
  <dimension ref="B4:H9"/>
  <sheetViews>
    <sheetView tabSelected="1" workbookViewId="0">
      <selection activeCell="U15" sqref="U15"/>
    </sheetView>
  </sheetViews>
  <sheetFormatPr defaultColWidth="9" defaultRowHeight="14.25" outlineLevelCol="7"/>
  <cols>
    <col min="1" max="6" width="9" style="1"/>
    <col min="7" max="7" width="12.875" style="1" customWidth="1"/>
    <col min="8" max="16384" width="9" style="1"/>
  </cols>
  <sheetData>
    <row r="4" spans="2:8">
      <c r="B4" s="2" t="s">
        <v>19340</v>
      </c>
      <c r="C4" s="2"/>
      <c r="D4" s="2"/>
      <c r="E4" s="2"/>
      <c r="F4" s="2"/>
      <c r="G4" s="2"/>
      <c r="H4" s="2"/>
    </row>
    <row r="5" spans="2:8">
      <c r="B5" s="3" t="s">
        <v>19189</v>
      </c>
      <c r="C5" s="3" t="s">
        <v>19188</v>
      </c>
      <c r="D5" s="3" t="s">
        <v>19341</v>
      </c>
      <c r="E5" s="3" t="s">
        <v>14334</v>
      </c>
      <c r="F5" s="3" t="s">
        <v>19342</v>
      </c>
      <c r="G5" s="3" t="s">
        <v>19235</v>
      </c>
      <c r="H5" s="3" t="s">
        <v>19343</v>
      </c>
    </row>
    <row r="6" ht="18" customHeight="1" spans="2:8">
      <c r="B6" s="3" t="s">
        <v>129</v>
      </c>
      <c r="C6" s="3" t="s">
        <v>19344</v>
      </c>
      <c r="D6" s="4">
        <f>COUNTIFS(业务数据统计!B:B,B6,业务数据统计!AA:AA,"正常走货")</f>
        <v>756</v>
      </c>
      <c r="E6" s="3">
        <v>1</v>
      </c>
      <c r="F6" s="3">
        <f>D6*E6</f>
        <v>756</v>
      </c>
      <c r="G6" s="3"/>
      <c r="H6" s="3">
        <f>F6-G6</f>
        <v>756</v>
      </c>
    </row>
    <row r="9" spans="2:8">
      <c r="B9" s="1" t="s">
        <v>19345</v>
      </c>
    </row>
  </sheetData>
  <mergeCells count="1">
    <mergeCell ref="B4:H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过机服务商重量差</vt:lpstr>
      <vt:lpstr>业务数据统计</vt:lpstr>
      <vt:lpstr>名单</vt:lpstr>
      <vt:lpstr>提成标准</vt:lpstr>
      <vt:lpstr>特殊事项扣除</vt:lpstr>
      <vt:lpstr>提成</vt:lpstr>
      <vt:lpstr>业务员明细</vt:lpstr>
      <vt:lpstr>部门</vt:lpstr>
      <vt:lpstr>无崖子提成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琰の</cp:lastModifiedBy>
  <dcterms:created xsi:type="dcterms:W3CDTF">2023-05-12T11:15:00Z</dcterms:created>
  <dcterms:modified xsi:type="dcterms:W3CDTF">2026-04-02T06:27:36Z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2E2019E1A4C24C5094AA2B5DAC4B4764_13</vt:lpwstr>
  </property>
  <property fmtid="{D5CDD505-2E9C-101B-9397-08002B2CF9AE}" pid="3" name="KSOProductBuildVer">
    <vt:lpwstr>2052-12.1.0.25225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